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ebermannova\Documents\AKCE_stavebni\1505_NovyFzu_dvur\2018_Zhotovitel\181212_DoplneniVV_site\"/>
    </mc:Choice>
  </mc:AlternateContent>
  <bookViews>
    <workbookView xWindow="0" yWindow="0" windowWidth="23040" windowHeight="7776" tabRatio="881" activeTab="1"/>
  </bookViews>
  <sheets>
    <sheet name="Preambule" sheetId="47" r:id="rId1"/>
    <sheet name="REKAPITULACE" sheetId="49" r:id="rId2"/>
    <sheet name="VRN" sheetId="6" r:id="rId3"/>
    <sheet name="AST" sheetId="45" r:id="rId4"/>
    <sheet name="AST_dvere" sheetId="40" r:id="rId5"/>
    <sheet name="ZTI" sheetId="7" r:id="rId6"/>
    <sheet name="TP" sheetId="37" r:id="rId7"/>
    <sheet name="ÚT" sheetId="36" r:id="rId8"/>
    <sheet name=" TČ" sheetId="16" r:id="rId9"/>
    <sheet name="VZT" sheetId="27" r:id="rId10"/>
    <sheet name="ESI" sheetId="23" r:id="rId11"/>
    <sheet name="EPS" sheetId="8" r:id="rId12"/>
    <sheet name="SKS" sheetId="11" r:id="rId13"/>
    <sheet name="CCTV" sheetId="12" r:id="rId14"/>
    <sheet name="ACS" sheetId="13" r:id="rId15"/>
    <sheet name="PZTS" sheetId="14" r:id="rId16"/>
    <sheet name="ZOTK" sheetId="28" r:id="rId17"/>
    <sheet name="MaR" sheetId="9" r:id="rId18"/>
    <sheet name="VNpříp" sheetId="19" r:id="rId19"/>
    <sheet name="NNpříp" sheetId="20" r:id="rId20"/>
    <sheet name="VNrozv" sheetId="21" r:id="rId21"/>
    <sheet name="VO+NN" sheetId="22" r:id="rId22"/>
    <sheet name="TI_ZTI" sheetId="48" r:id="rId23"/>
    <sheet name="ASD" sheetId="42" r:id="rId24"/>
    <sheet name="SAD" sheetId="24" r:id="rId25"/>
    <sheet name="AZS" sheetId="25" r:id="rId26"/>
    <sheet name="DOP" sheetId="10" r:id="rId27"/>
    <sheet name="DEM_2" sheetId="3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_SO16" localSheetId="3" hidden="1">{#N/A,#N/A,TRUE,"Krycí list"}</definedName>
    <definedName name="___SO16" localSheetId="0" hidden="1">{#N/A,#N/A,TRUE,"Krycí list"}</definedName>
    <definedName name="___SO16" hidden="1">{#N/A,#N/A,TRUE,"Krycí list"}</definedName>
    <definedName name="__cat1">[1]Sheet1!$C$104:$C$118</definedName>
    <definedName name="__cat2" localSheetId="3">#REF!</definedName>
    <definedName name="__cat2" localSheetId="0">#REF!</definedName>
    <definedName name="__cat2" localSheetId="1">#REF!</definedName>
    <definedName name="__cat2">#REF!</definedName>
    <definedName name="__cat5">[1]Sheet1!$C$104:$C$118</definedName>
    <definedName name="__CENA__" localSheetId="23">#REF!</definedName>
    <definedName name="__CENA__" localSheetId="3">AST!$R$7:$R$3013</definedName>
    <definedName name="__CENA__" localSheetId="4">AST_dvere!$O$5:$O$203</definedName>
    <definedName name="__CENA__" localSheetId="0">[2]AST!$R$6:$R$3218</definedName>
    <definedName name="__CENA__" localSheetId="1">[3]AST!$R$7:$R$3013</definedName>
    <definedName name="__CENA__" localSheetId="22">TI_ZTI!$R$6:$R$10</definedName>
    <definedName name="__CENA__" localSheetId="6">[4]AST!$O$6:$O$3212</definedName>
    <definedName name="__CENA__" localSheetId="7">[4]AST!$O$6:$O$3212</definedName>
    <definedName name="__CENA__">#REF!</definedName>
    <definedName name="__MAIN__" localSheetId="23">#REF!</definedName>
    <definedName name="__MAIN__" localSheetId="3">AST!$F$1:$V$3013</definedName>
    <definedName name="__MAIN__" localSheetId="4">AST_dvere!$F$1:$S$203</definedName>
    <definedName name="__MAIN__" localSheetId="0">#REF!</definedName>
    <definedName name="__MAIN__" localSheetId="1">#REF!</definedName>
    <definedName name="__MAIN__" localSheetId="22">TI_ZTI!$G$2:$CY$7</definedName>
    <definedName name="__MAIN__">#REF!</definedName>
    <definedName name="__MAIN2__" localSheetId="23">#REF!</definedName>
    <definedName name="__MAIN2__" localSheetId="3">#REF!</definedName>
    <definedName name="__MAIN2__" localSheetId="4">#REF!</definedName>
    <definedName name="__MAIN2__" localSheetId="0">#REF!</definedName>
    <definedName name="__MAIN2__" localSheetId="1">REKAPITULACE!$E$1:$F$122</definedName>
    <definedName name="__MAIN2__" localSheetId="22">#REF!</definedName>
    <definedName name="__MAIN2__" localSheetId="6">#REF!</definedName>
    <definedName name="__MAIN2__" localSheetId="7">#REF!</definedName>
    <definedName name="__MAIN2__">#REF!</definedName>
    <definedName name="__MAIN3__" localSheetId="23">#REF!</definedName>
    <definedName name="__MAIN3__" localSheetId="3">#REF!</definedName>
    <definedName name="__MAIN3__" localSheetId="0">Preambule!$A$3:$B$17</definedName>
    <definedName name="__MAIN3__" localSheetId="1">#REF!</definedName>
    <definedName name="__MAIN3__" localSheetId="22">#REF!</definedName>
    <definedName name="__MAIN3__">#REF!</definedName>
    <definedName name="__New1" localSheetId="3" hidden="1">{#N/A,#N/A,TRUE,"Krycí list"}</definedName>
    <definedName name="__New1" localSheetId="0" hidden="1">{#N/A,#N/A,TRUE,"Krycí list"}</definedName>
    <definedName name="__New1" hidden="1">{#N/A,#N/A,TRUE,"Krycí list"}</definedName>
    <definedName name="__SAZBA__" localSheetId="23">#REF!</definedName>
    <definedName name="__SAZBA__" localSheetId="3">AST!#REF!</definedName>
    <definedName name="__SAZBA__" localSheetId="4">AST_dvere!#REF!</definedName>
    <definedName name="__SAZBA__" localSheetId="0">[2]AST!#REF!</definedName>
    <definedName name="__SAZBA__" localSheetId="1">[3]AST!#REF!</definedName>
    <definedName name="__SAZBA__" localSheetId="22">TI_ZTI!#REF!</definedName>
    <definedName name="__SAZBA__" localSheetId="6">[4]AST!#REF!</definedName>
    <definedName name="__SAZBA__" localSheetId="7">[4]AST!#REF!</definedName>
    <definedName name="__SAZBA__">#REF!</definedName>
    <definedName name="__ST1">[5]Kabelove_trasy!$X$234</definedName>
    <definedName name="__ST2">[5]Staveniště!$X$47</definedName>
    <definedName name="__ST3">'[5]..'!$X$10</definedName>
    <definedName name="__T0__" localSheetId="23">#REF!</definedName>
    <definedName name="__T0__" localSheetId="3">AST!$F$6:$V$3013</definedName>
    <definedName name="__T0__" localSheetId="4">AST_dvere!$F$5:$S$203</definedName>
    <definedName name="__T0__" localSheetId="0">#REF!</definedName>
    <definedName name="__T0__" localSheetId="1">#REF!</definedName>
    <definedName name="__T0__" localSheetId="22">TI_ZTI!$G$5:$W$7</definedName>
    <definedName name="__T0__">#REF!</definedName>
    <definedName name="__T1__" localSheetId="23">#REF!</definedName>
    <definedName name="__T1__" localSheetId="3">AST!$F$7:$V$53</definedName>
    <definedName name="__T1__" localSheetId="4">AST_dvere!#REF!</definedName>
    <definedName name="__T1__" localSheetId="0">#REF!</definedName>
    <definedName name="__T1__" localSheetId="1">#REF!</definedName>
    <definedName name="__T1__" localSheetId="22">TI_ZTI!$G$6:$W$7</definedName>
    <definedName name="__T1__">#REF!</definedName>
    <definedName name="__T2__" localSheetId="23">#REF!</definedName>
    <definedName name="__T2__" localSheetId="3">AST!$F$7:$V$8</definedName>
    <definedName name="__T2__" localSheetId="4">AST_dvere!#REF!</definedName>
    <definedName name="__T2__" localSheetId="0">#REF!</definedName>
    <definedName name="__T2__" localSheetId="1">#REF!</definedName>
    <definedName name="__T2__" localSheetId="22">TI_ZTI!$G$7:$CY$7</definedName>
    <definedName name="__T2__">#REF!</definedName>
    <definedName name="__T3__" localSheetId="23">#REF!</definedName>
    <definedName name="__T3__" localSheetId="3">AST!$I$8:$L$8</definedName>
    <definedName name="__T3__" localSheetId="4">AST_dvere!#REF!</definedName>
    <definedName name="__T3__" localSheetId="0">#REF!</definedName>
    <definedName name="__T3__" localSheetId="1">#REF!</definedName>
    <definedName name="__T3__" localSheetId="22">TI_ZTI!#REF!</definedName>
    <definedName name="__T3__">#REF!</definedName>
    <definedName name="__TE0__" localSheetId="23">#REF!</definedName>
    <definedName name="__TE0__" localSheetId="3">#REF!</definedName>
    <definedName name="__TE0__" localSheetId="0">Preambule!$A$3:$B$15</definedName>
    <definedName name="__TE0__" localSheetId="1">#REF!</definedName>
    <definedName name="__TE0__" localSheetId="22">#REF!</definedName>
    <definedName name="__TE0__">#REF!</definedName>
    <definedName name="__TE1__" localSheetId="23">#REF!</definedName>
    <definedName name="__TE1__" localSheetId="3">#REF!</definedName>
    <definedName name="__TE1__" localSheetId="4">#REF!</definedName>
    <definedName name="__TE1__" localSheetId="0">Preambule!#REF!</definedName>
    <definedName name="__TE1__" localSheetId="1">#REF!</definedName>
    <definedName name="__TE1__" localSheetId="22">#REF!</definedName>
    <definedName name="__TE1__" localSheetId="6">[4]UVlist!#REF!</definedName>
    <definedName name="__TE1__" localSheetId="7">[4]UVlist!#REF!</definedName>
    <definedName name="__TE1__">#REF!</definedName>
    <definedName name="__TE2__" localSheetId="23">#REF!</definedName>
    <definedName name="__TE2__" localSheetId="3">#REF!</definedName>
    <definedName name="__TE2__" localSheetId="0">Preambule!#REF!</definedName>
    <definedName name="__TE2__" localSheetId="1">#REF!</definedName>
    <definedName name="__TE2__" localSheetId="22">#REF!</definedName>
    <definedName name="__TE2__">#REF!</definedName>
    <definedName name="__TE3__" localSheetId="3">#REF!</definedName>
    <definedName name="__TE3__" localSheetId="4">#REF!</definedName>
    <definedName name="__TE3__" localSheetId="0">#REF!</definedName>
    <definedName name="__TE3__" localSheetId="1">#REF!</definedName>
    <definedName name="__TE3__" localSheetId="22">#REF!</definedName>
    <definedName name="__TE3__" localSheetId="6">#REF!</definedName>
    <definedName name="__TE3__" localSheetId="7">#REF!</definedName>
    <definedName name="__TE3__">#REF!</definedName>
    <definedName name="__TR0__" localSheetId="23">#REF!</definedName>
    <definedName name="__TR0__" localSheetId="3">#REF!</definedName>
    <definedName name="__TR0__" localSheetId="4">#REF!</definedName>
    <definedName name="__TR0__" localSheetId="0">#REF!</definedName>
    <definedName name="__TR0__" localSheetId="1">REKAPITULACE!$E$5:$F$6</definedName>
    <definedName name="__TR0__" localSheetId="22">#REF!</definedName>
    <definedName name="__TR0__" localSheetId="6">#REF!</definedName>
    <definedName name="__TR0__" localSheetId="7">#REF!</definedName>
    <definedName name="__TR0__">#REF!</definedName>
    <definedName name="__TR1__" localSheetId="23">#REF!</definedName>
    <definedName name="__TR1__" localSheetId="3">#REF!</definedName>
    <definedName name="__TR1__" localSheetId="4">#REF!</definedName>
    <definedName name="__TR1__" localSheetId="0">#REF!</definedName>
    <definedName name="__TR1__" localSheetId="1">REKAPITULACE!$E$6:$F$6</definedName>
    <definedName name="__TR1__" localSheetId="22">#REF!</definedName>
    <definedName name="__TR1__" localSheetId="6">#REF!</definedName>
    <definedName name="__TR1__" localSheetId="7">#REF!</definedName>
    <definedName name="__TR1__">#REF!</definedName>
    <definedName name="_1.Contingency" localSheetId="3">#REF!</definedName>
    <definedName name="_1.Contingency" localSheetId="0">#REF!</definedName>
    <definedName name="_1.Contingency" localSheetId="1">#REF!</definedName>
    <definedName name="_1.Contingency">#REF!</definedName>
    <definedName name="_cat1">[1]Sheet1!$C$104:$C$118</definedName>
    <definedName name="_cat2" localSheetId="3">#REF!</definedName>
    <definedName name="_cat2" localSheetId="0">#REF!</definedName>
    <definedName name="_cat2" localSheetId="1">#REF!</definedName>
    <definedName name="_cat2">#REF!</definedName>
    <definedName name="_cat5">[1]Sheet1!$C$104:$C$118</definedName>
    <definedName name="_dph1" localSheetId="3">'[6]silno trane'!#REF!</definedName>
    <definedName name="_dph1" localSheetId="0">'[6]silno trane'!#REF!</definedName>
    <definedName name="_dph1" localSheetId="1">'[6]silno trane'!#REF!</definedName>
    <definedName name="_dph1">'[6]silno trane'!#REF!</definedName>
    <definedName name="_dph2" localSheetId="3">'[6]silno trane'!#REF!</definedName>
    <definedName name="_dph2" localSheetId="0">'[6]silno trane'!#REF!</definedName>
    <definedName name="_dph2" localSheetId="1">'[6]silno trane'!#REF!</definedName>
    <definedName name="_dph2">'[6]silno trane'!#REF!</definedName>
    <definedName name="_dph3" localSheetId="3">'[6]silno trane'!#REF!</definedName>
    <definedName name="_dph3" localSheetId="0">'[6]silno trane'!#REF!</definedName>
    <definedName name="_dph3" localSheetId="1">'[6]silno trane'!#REF!</definedName>
    <definedName name="_dph3">'[6]silno trane'!#REF!</definedName>
    <definedName name="_xlnm._FilterDatabase" localSheetId="3" hidden="1">AST!$B$3:$V$3012</definedName>
    <definedName name="_xlnm._FilterDatabase" localSheetId="4" hidden="1">AST_dvere!$B$3:$R$203</definedName>
    <definedName name="_xlnm._FilterDatabase" localSheetId="27" hidden="1">DEM_2!$E$3:$U$42</definedName>
    <definedName name="_xlnm._FilterDatabase" localSheetId="26" hidden="1">DOP!$A$3:$R$155</definedName>
    <definedName name="_xlnm._FilterDatabase" localSheetId="10" hidden="1">ESI!$A$7:$I$146</definedName>
    <definedName name="_xlnm._FilterDatabase" localSheetId="17" hidden="1">MaR!$F$3:$Q$193</definedName>
    <definedName name="_xlnm._FilterDatabase" localSheetId="1" hidden="1">REKAPITULACE!$B$3:$H$123</definedName>
    <definedName name="_xlnm._FilterDatabase" localSheetId="24" hidden="1">SAD!$A$3:$N$161</definedName>
    <definedName name="_xlnm._FilterDatabase" localSheetId="6" hidden="1">TP!$B$4:$N$135</definedName>
    <definedName name="_xlnm._FilterDatabase" localSheetId="2" hidden="1">VRN!$B$3:$L$62</definedName>
    <definedName name="_xlnm._FilterDatabase" localSheetId="9" hidden="1">VZT!$E$3:$R$337</definedName>
    <definedName name="_xlnm._FilterDatabase" localSheetId="5" hidden="1">ZTI!$B$3:$V$82</definedName>
    <definedName name="_Key1" localSheetId="3" hidden="1">#REF!</definedName>
    <definedName name="_Key1" localSheetId="0" hidden="1">#REF!</definedName>
    <definedName name="_Key1" localSheetId="1" hidden="1">#REF!</definedName>
    <definedName name="_Key1" hidden="1">#REF!</definedName>
    <definedName name="_Order1" hidden="1">255</definedName>
    <definedName name="_pol1" localSheetId="3">[7]List2!#REF!</definedName>
    <definedName name="_pol1" localSheetId="0">[7]List2!#REF!</definedName>
    <definedName name="_pol1" localSheetId="1">[7]List2!#REF!</definedName>
    <definedName name="_pol1">[7]List2!#REF!</definedName>
    <definedName name="_pol2" localSheetId="3">[7]List2!#REF!</definedName>
    <definedName name="_pol2" localSheetId="0">[7]List2!#REF!</definedName>
    <definedName name="_pol2" localSheetId="1">[7]List2!#REF!</definedName>
    <definedName name="_pol2">[7]List2!#REF!</definedName>
    <definedName name="_pol3" localSheetId="3">[7]List2!#REF!</definedName>
    <definedName name="_pol3" localSheetId="0">[7]List2!#REF!</definedName>
    <definedName name="_pol3" localSheetId="1">[7]List2!#REF!</definedName>
    <definedName name="_pol3">[7]List2!#REF!</definedName>
    <definedName name="_SO03" localSheetId="3" hidden="1">{#N/A,#N/A,TRUE,"Krycí list"}</definedName>
    <definedName name="_SO03" localSheetId="0" hidden="1">{#N/A,#N/A,TRUE,"Krycí list"}</definedName>
    <definedName name="_SO03" hidden="1">{#N/A,#N/A,TRUE,"Krycí list"}</definedName>
    <definedName name="_SO16" localSheetId="3" hidden="1">{#N/A,#N/A,TRUE,"Krycí list"}</definedName>
    <definedName name="_SO16" localSheetId="0" hidden="1">{#N/A,#N/A,TRUE,"Krycí list"}</definedName>
    <definedName name="_SO16" hidden="1">{#N/A,#N/A,TRUE,"Krycí list"}</definedName>
    <definedName name="_Sort" localSheetId="3" hidden="1">#REF!</definedName>
    <definedName name="_Sort" localSheetId="0" hidden="1">#REF!</definedName>
    <definedName name="_Sort" localSheetId="1" hidden="1">#REF!</definedName>
    <definedName name="_Sort" hidden="1">#REF!</definedName>
    <definedName name="_ST1">[5]Kabelove_trasy!$X$234</definedName>
    <definedName name="_ST2">[5]Staveniště!$X$47</definedName>
    <definedName name="_ST3">'[5]..'!$X$10</definedName>
    <definedName name="A" localSheetId="3">[8]Angebot18.7.!#REF!</definedName>
    <definedName name="A" localSheetId="0">[8]Angebot18.7.!#REF!</definedName>
    <definedName name="A" localSheetId="1">[8]Angebot18.7.!#REF!</definedName>
    <definedName name="A">[8]Angebot18.7.!#REF!</definedName>
    <definedName name="aa" localSheetId="3" hidden="1">{#N/A,#N/A,TRUE,"Krycí list"}</definedName>
    <definedName name="aa" localSheetId="0" hidden="1">{#N/A,#N/A,TRUE,"Krycí list"}</definedName>
    <definedName name="aa" hidden="1">{#N/A,#N/A,TRUE,"Krycí list"}</definedName>
    <definedName name="aaaaaaaa" localSheetId="3" hidden="1">{#N/A,#N/A,TRUE,"Krycí list"}</definedName>
    <definedName name="aaaaaaaa" localSheetId="0" hidden="1">{#N/A,#N/A,TRUE,"Krycí list"}</definedName>
    <definedName name="aaaaaaaa" hidden="1">{#N/A,#N/A,TRUE,"Krycí list"}</definedName>
    <definedName name="Abtrag_von_Mutterboden" localSheetId="3">#REF!</definedName>
    <definedName name="Abtrag_von_Mutterboden" localSheetId="0">#REF!</definedName>
    <definedName name="Abtrag_von_Mutterboden" localSheetId="1">#REF!</definedName>
    <definedName name="Abtrag_von_Mutterboden">#REF!</definedName>
    <definedName name="ACS">[5]ACS!$X$599</definedName>
    <definedName name="ACS_1" localSheetId="3">[9]Summary!#REF!</definedName>
    <definedName name="ACS_1" localSheetId="0">[9]Summary!#REF!</definedName>
    <definedName name="ACS_1" localSheetId="1">[9]Summary!#REF!</definedName>
    <definedName name="ACS_1">[9]Summary!#REF!</definedName>
    <definedName name="ACS_2" localSheetId="3">[9]Summary!#REF!</definedName>
    <definedName name="ACS_2" localSheetId="0">[9]Summary!#REF!</definedName>
    <definedName name="ACS_2" localSheetId="1">[9]Summary!#REF!</definedName>
    <definedName name="ACS_2">[9]Summary!#REF!</definedName>
    <definedName name="ACS_a" localSheetId="3">[9]Summary!#REF!</definedName>
    <definedName name="ACS_a" localSheetId="0">[9]Summary!#REF!</definedName>
    <definedName name="ACS_a" localSheetId="1">[9]Summary!#REF!</definedName>
    <definedName name="ACS_a">[9]Summary!#REF!</definedName>
    <definedName name="ACS_b" localSheetId="3">[9]Summary!#REF!</definedName>
    <definedName name="ACS_b" localSheetId="0">[9]Summary!#REF!</definedName>
    <definedName name="ACS_b" localSheetId="1">[9]Summary!#REF!</definedName>
    <definedName name="ACS_b">[9]Summary!#REF!</definedName>
    <definedName name="ACS_d" localSheetId="3">[9]Summary!#REF!</definedName>
    <definedName name="ACS_d" localSheetId="0">[9]Summary!#REF!</definedName>
    <definedName name="ACS_d" localSheetId="1">[9]Summary!#REF!</definedName>
    <definedName name="ACS_d">[9]Summary!#REF!</definedName>
    <definedName name="ACS_I" localSheetId="3">[9]Summary!#REF!</definedName>
    <definedName name="ACS_I" localSheetId="0">[9]Summary!#REF!</definedName>
    <definedName name="ACS_I" localSheetId="1">[9]Summary!#REF!</definedName>
    <definedName name="ACS_I">[9]Summary!#REF!</definedName>
    <definedName name="ACS_s" localSheetId="3">[9]Summary!#REF!</definedName>
    <definedName name="ACS_s" localSheetId="0">[9]Summary!#REF!</definedName>
    <definedName name="ACS_s" localSheetId="1">[9]Summary!#REF!</definedName>
    <definedName name="ACS_s">[9]Summary!#REF!</definedName>
    <definedName name="ACS_W" localSheetId="3">[9]Summary!#REF!</definedName>
    <definedName name="ACS_W" localSheetId="0">[9]Summary!#REF!</definedName>
    <definedName name="ACS_W" localSheetId="1">[9]Summary!#REF!</definedName>
    <definedName name="ACS_W">[9]Summary!#REF!</definedName>
    <definedName name="afterdetail_rkap" localSheetId="3">#REF!</definedName>
    <definedName name="afterdetail_rkap" localSheetId="0">#REF!</definedName>
    <definedName name="afterdetail_rkap" localSheetId="1">#REF!</definedName>
    <definedName name="afterdetail_rkap">#REF!</definedName>
    <definedName name="ASL">[5]ASL!$X$22</definedName>
    <definedName name="ASL_1" localSheetId="3">[9]Summary!#REF!</definedName>
    <definedName name="ASL_1" localSheetId="0">[9]Summary!#REF!</definedName>
    <definedName name="ASL_1" localSheetId="1">[9]Summary!#REF!</definedName>
    <definedName name="ASL_1">[9]Summary!#REF!</definedName>
    <definedName name="ASL_2" localSheetId="3">[9]Summary!#REF!</definedName>
    <definedName name="ASL_2" localSheetId="0">[9]Summary!#REF!</definedName>
    <definedName name="ASL_2" localSheetId="1">[9]Summary!#REF!</definedName>
    <definedName name="ASL_2">[9]Summary!#REF!</definedName>
    <definedName name="ASL_a" localSheetId="3">[9]Summary!#REF!</definedName>
    <definedName name="ASL_a" localSheetId="0">[9]Summary!#REF!</definedName>
    <definedName name="ASL_a" localSheetId="1">[9]Summary!#REF!</definedName>
    <definedName name="ASL_a">[9]Summary!#REF!</definedName>
    <definedName name="ASL_b" localSheetId="3">[9]Summary!#REF!</definedName>
    <definedName name="ASL_b" localSheetId="0">[9]Summary!#REF!</definedName>
    <definedName name="ASL_b" localSheetId="1">[9]Summary!#REF!</definedName>
    <definedName name="ASL_b">[9]Summary!#REF!</definedName>
    <definedName name="ASL_d" localSheetId="3">[9]Summary!#REF!</definedName>
    <definedName name="ASL_d" localSheetId="0">[9]Summary!#REF!</definedName>
    <definedName name="ASL_d" localSheetId="1">[9]Summary!#REF!</definedName>
    <definedName name="ASL_d">[9]Summary!#REF!</definedName>
    <definedName name="ASL_I" localSheetId="3">[9]Summary!#REF!</definedName>
    <definedName name="ASL_I" localSheetId="0">[9]Summary!#REF!</definedName>
    <definedName name="ASL_I" localSheetId="1">[9]Summary!#REF!</definedName>
    <definedName name="ASL_I">[9]Summary!#REF!</definedName>
    <definedName name="ASL_s" localSheetId="3">[9]Summary!#REF!</definedName>
    <definedName name="ASL_s" localSheetId="0">[9]Summary!#REF!</definedName>
    <definedName name="ASL_s" localSheetId="1">[9]Summary!#REF!</definedName>
    <definedName name="ASL_s">[9]Summary!#REF!</definedName>
    <definedName name="ASL_t" localSheetId="3">[9]Summary!#REF!</definedName>
    <definedName name="ASL_t" localSheetId="0">[9]Summary!#REF!</definedName>
    <definedName name="ASL_t" localSheetId="1">[9]Summary!#REF!</definedName>
    <definedName name="ASL_t">[9]Summary!#REF!</definedName>
    <definedName name="ASL_W" localSheetId="3">[9]Summary!#REF!</definedName>
    <definedName name="ASL_W" localSheetId="0">[9]Summary!#REF!</definedName>
    <definedName name="ASL_W" localSheetId="1">[9]Summary!#REF!</definedName>
    <definedName name="ASL_W">[9]Summary!#REF!</definedName>
    <definedName name="b" localSheetId="3">#REF!</definedName>
    <definedName name="b" localSheetId="0">#REF!</definedName>
    <definedName name="b" localSheetId="1">#REF!</definedName>
    <definedName name="b">#REF!</definedName>
    <definedName name="base">[10]keyword!$O$2:$O$12</definedName>
    <definedName name="baukosten" localSheetId="3">#REF!</definedName>
    <definedName name="baukosten" localSheetId="0">#REF!</definedName>
    <definedName name="baukosten" localSheetId="1">#REF!</definedName>
    <definedName name="baukosten">#REF!</definedName>
    <definedName name="bbb" localSheetId="3">MATCH(0.01,AST!End_Bal,-1)+1</definedName>
    <definedName name="bbb" localSheetId="0">MATCH(0.01,Preambule!End_Bal,-1)+1</definedName>
    <definedName name="bbb" localSheetId="1">MATCH(0.01,REKAPITULACE!End_Bal,-1)+1</definedName>
    <definedName name="bbb">MATCH(0.01,End_Bal,-1)+1</definedName>
    <definedName name="bdfgnhfd" localSheetId="3" hidden="1">{#N/A,#N/A,TRUE,"Krycí list"}</definedName>
    <definedName name="bdfgnhfd" localSheetId="0" hidden="1">{#N/A,#N/A,TRUE,"Krycí list"}</definedName>
    <definedName name="bdfgnhfd" hidden="1">{#N/A,#N/A,TRUE,"Krycí list"}</definedName>
    <definedName name="Beg_Bal" localSheetId="3">#REF!</definedName>
    <definedName name="Beg_Bal" localSheetId="0">#REF!</definedName>
    <definedName name="Beg_Bal" localSheetId="1">#REF!</definedName>
    <definedName name="Beg_Bal">#REF!</definedName>
    <definedName name="block">[10]keyword!$A$2:$A$11</definedName>
    <definedName name="BNCVN" localSheetId="3" hidden="1">{#N/A,#N/A,TRUE,"Krycí list"}</definedName>
    <definedName name="BNCVN" localSheetId="0" hidden="1">{#N/A,#N/A,TRUE,"Krycí list"}</definedName>
    <definedName name="BNCVN" hidden="1">{#N/A,#N/A,TRUE,"Krycí list"}</definedName>
    <definedName name="Boden" localSheetId="3">[8]Angebot18.7.!#REF!</definedName>
    <definedName name="Boden" localSheetId="0">[8]Angebot18.7.!#REF!</definedName>
    <definedName name="Boden" localSheetId="1">[8]Angebot18.7.!#REF!</definedName>
    <definedName name="Boden">[8]Angebot18.7.!#REF!</definedName>
    <definedName name="Boden_Aufbau" localSheetId="3">[8]Angebot18.7.!#REF!</definedName>
    <definedName name="Boden_Aufbau" localSheetId="0">[8]Angebot18.7.!#REF!</definedName>
    <definedName name="Boden_Aufbau" localSheetId="1">[8]Angebot18.7.!#REF!</definedName>
    <definedName name="Boden_Aufbau">[8]Angebot18.7.!#REF!</definedName>
    <definedName name="body_celkem" localSheetId="3">'[11]Rekapitulace roz.  vč. kapitol'!#REF!</definedName>
    <definedName name="body_celkem" localSheetId="0">'[11]Rekapitulace roz.  vč. kapitol'!#REF!</definedName>
    <definedName name="body_celkem" localSheetId="1">'[11]Rekapitulace roz.  vč. kapitol'!#REF!</definedName>
    <definedName name="body_celkem">'[11]Rekapitulace roz.  vč. kapitol'!#REF!</definedName>
    <definedName name="body_kapitoly" localSheetId="3">'[11]Rekapitulace roz.  vč. kapitol'!#REF!</definedName>
    <definedName name="body_kapitoly" localSheetId="0">'[11]Rekapitulace roz.  vč. kapitol'!#REF!</definedName>
    <definedName name="body_kapitoly" localSheetId="1">'[11]Rekapitulace roz.  vč. kapitol'!#REF!</definedName>
    <definedName name="body_kapitoly">'[11]Rekapitulace roz.  vč. kapitol'!#REF!</definedName>
    <definedName name="body_pomocny" localSheetId="3">'[11]Rekapitulace roz.  vč. kapitol'!#REF!</definedName>
    <definedName name="body_pomocny" localSheetId="0">'[11]Rekapitulace roz.  vč. kapitol'!#REF!</definedName>
    <definedName name="body_pomocny" localSheetId="1">'[11]Rekapitulace roz.  vč. kapitol'!#REF!</definedName>
    <definedName name="body_pomocny">'[11]Rekapitulace roz.  vč. kapitol'!#REF!</definedName>
    <definedName name="body_rkap" localSheetId="3">#REF!</definedName>
    <definedName name="body_rkap" localSheetId="0">#REF!</definedName>
    <definedName name="body_rkap" localSheetId="1">#REF!</definedName>
    <definedName name="body_rkap">#REF!</definedName>
    <definedName name="body_rozpocty" localSheetId="3">'[11]Rekapitulace roz.  vč. kapitol'!#REF!</definedName>
    <definedName name="body_rozpocty" localSheetId="0">'[11]Rekapitulace roz.  vč. kapitol'!#REF!</definedName>
    <definedName name="body_rozpocty" localSheetId="1">'[11]Rekapitulace roz.  vč. kapitol'!#REF!</definedName>
    <definedName name="body_rozpocty">'[11]Rekapitulace roz.  vč. kapitol'!#REF!</definedName>
    <definedName name="body_rpolozky" localSheetId="3">#REF!</definedName>
    <definedName name="body_rpolozky" localSheetId="0">#REF!</definedName>
    <definedName name="body_rpolozky" localSheetId="1">#REF!</definedName>
    <definedName name="body_rpolozky">#REF!</definedName>
    <definedName name="body_rpolozky.Poznamka2" localSheetId="3">#REF!</definedName>
    <definedName name="body_rpolozky.Poznamka2" localSheetId="0">#REF!</definedName>
    <definedName name="body_rpolozky.Poznamka2" localSheetId="1">#REF!</definedName>
    <definedName name="body_rpolozky.Poznamka2">#REF!</definedName>
    <definedName name="BUDGETINFOSHEET" localSheetId="3">#REF!</definedName>
    <definedName name="BUDGETINFOSHEET" localSheetId="0">#REF!</definedName>
    <definedName name="BUDGETINFOSHEET" localSheetId="1">#REF!</definedName>
    <definedName name="BUDGETINFOSHEET">#REF!</definedName>
    <definedName name="Canteen" localSheetId="3">#REF!</definedName>
    <definedName name="Canteen" localSheetId="0">#REF!</definedName>
    <definedName name="Canteen" localSheetId="1">#REF!</definedName>
    <definedName name="Canteen">#REF!</definedName>
    <definedName name="cat." localSheetId="3">#REF!</definedName>
    <definedName name="cat." localSheetId="0">#REF!</definedName>
    <definedName name="cat." localSheetId="1">#REF!</definedName>
    <definedName name="cat.">#REF!</definedName>
    <definedName name="category">[12]keyword!$A$2:$A$7</definedName>
    <definedName name="category1">[13]keyword!$A$3:$A$32</definedName>
    <definedName name="category2">[14]keyword!$B$3:$B$32</definedName>
    <definedName name="category3" localSheetId="3">#REF!</definedName>
    <definedName name="category3" localSheetId="0">#REF!</definedName>
    <definedName name="category3" localSheetId="1">#REF!</definedName>
    <definedName name="category3">#REF!</definedName>
    <definedName name="cc" localSheetId="3" hidden="1">{#N/A,#N/A,TRUE,"Krycí list"}</definedName>
    <definedName name="cc" localSheetId="0" hidden="1">{#N/A,#N/A,TRUE,"Krycí list"}</definedName>
    <definedName name="cc" hidden="1">{#N/A,#N/A,TRUE,"Krycí list"}</definedName>
    <definedName name="CCTV">[5]CCTV!$X$582</definedName>
    <definedName name="CCTV_1" localSheetId="3">[9]Summary!#REF!</definedName>
    <definedName name="CCTV_1" localSheetId="0">[9]Summary!#REF!</definedName>
    <definedName name="CCTV_1" localSheetId="1">[9]Summary!#REF!</definedName>
    <definedName name="CCTV_1">[9]Summary!#REF!</definedName>
    <definedName name="CCTV_2" localSheetId="3">[9]Summary!#REF!</definedName>
    <definedName name="CCTV_2" localSheetId="0">[9]Summary!#REF!</definedName>
    <definedName name="CCTV_2" localSheetId="1">[9]Summary!#REF!</definedName>
    <definedName name="CCTV_2">[9]Summary!#REF!</definedName>
    <definedName name="CCTV_a" localSheetId="3">[9]Summary!#REF!</definedName>
    <definedName name="CCTV_a" localSheetId="0">[9]Summary!#REF!</definedName>
    <definedName name="CCTV_a" localSheetId="1">[9]Summary!#REF!</definedName>
    <definedName name="CCTV_a">[9]Summary!#REF!</definedName>
    <definedName name="CCTV_b" localSheetId="3">[9]Summary!#REF!</definedName>
    <definedName name="CCTV_b" localSheetId="0">[9]Summary!#REF!</definedName>
    <definedName name="CCTV_b" localSheetId="1">[9]Summary!#REF!</definedName>
    <definedName name="CCTV_b">[9]Summary!#REF!</definedName>
    <definedName name="CCTV_d" localSheetId="3">[9]Summary!#REF!</definedName>
    <definedName name="CCTV_d" localSheetId="0">[9]Summary!#REF!</definedName>
    <definedName name="CCTV_d" localSheetId="1">[9]Summary!#REF!</definedName>
    <definedName name="CCTV_d">[9]Summary!#REF!</definedName>
    <definedName name="CCTV_I" localSheetId="3">[9]Summary!#REF!</definedName>
    <definedName name="CCTV_I" localSheetId="0">[9]Summary!#REF!</definedName>
    <definedName name="CCTV_I" localSheetId="1">[9]Summary!#REF!</definedName>
    <definedName name="CCTV_I">[9]Summary!#REF!</definedName>
    <definedName name="CCTV_s" localSheetId="3">[9]Summary!#REF!</definedName>
    <definedName name="CCTV_s" localSheetId="0">[9]Summary!#REF!</definedName>
    <definedName name="CCTV_s" localSheetId="1">[9]Summary!#REF!</definedName>
    <definedName name="CCTV_s">[9]Summary!#REF!</definedName>
    <definedName name="CCTV_W" localSheetId="3">[9]Summary!#REF!</definedName>
    <definedName name="CCTV_W" localSheetId="0">[9]Summary!#REF!</definedName>
    <definedName name="CCTV_W" localSheetId="1">[9]Summary!#REF!</definedName>
    <definedName name="CCTV_W">[9]Summary!#REF!</definedName>
    <definedName name="Ceiling" localSheetId="3">#REF!</definedName>
    <definedName name="Ceiling" localSheetId="0">#REF!</definedName>
    <definedName name="Ceiling" localSheetId="1">#REF!</definedName>
    <definedName name="Ceiling">#REF!</definedName>
    <definedName name="Ceiling_finish" localSheetId="3">#REF!</definedName>
    <definedName name="Ceiling_finish" localSheetId="0">#REF!</definedName>
    <definedName name="Ceiling_finish" localSheetId="1">#REF!</definedName>
    <definedName name="Ceiling_finish">#REF!</definedName>
    <definedName name="Cena" localSheetId="3">#REF!</definedName>
    <definedName name="Cena" localSheetId="0">#REF!</definedName>
    <definedName name="Cena" localSheetId="1">#REF!</definedName>
    <definedName name="Cena">#REF!</definedName>
    <definedName name="Cena1" localSheetId="3">#REF!</definedName>
    <definedName name="Cena1" localSheetId="0">#REF!</definedName>
    <definedName name="Cena1" localSheetId="1">#REF!</definedName>
    <definedName name="Cena1">#REF!</definedName>
    <definedName name="Cena2" localSheetId="3">#REF!</definedName>
    <definedName name="Cena2" localSheetId="0">#REF!</definedName>
    <definedName name="Cena2" localSheetId="1">#REF!</definedName>
    <definedName name="Cena2">#REF!</definedName>
    <definedName name="Cena3" localSheetId="3">#REF!</definedName>
    <definedName name="Cena3" localSheetId="0">#REF!</definedName>
    <definedName name="Cena3" localSheetId="1">#REF!</definedName>
    <definedName name="Cena3">#REF!</definedName>
    <definedName name="Cena4" localSheetId="3">#REF!</definedName>
    <definedName name="Cena4" localSheetId="0">#REF!</definedName>
    <definedName name="Cena4" localSheetId="1">#REF!</definedName>
    <definedName name="Cena4">#REF!</definedName>
    <definedName name="Cena5" localSheetId="3">#REF!</definedName>
    <definedName name="Cena5" localSheetId="0">#REF!</definedName>
    <definedName name="Cena5" localSheetId="1">#REF!</definedName>
    <definedName name="Cena5">#REF!</definedName>
    <definedName name="Cena6" localSheetId="3">#REF!</definedName>
    <definedName name="Cena6" localSheetId="0">#REF!</definedName>
    <definedName name="Cena6" localSheetId="1">#REF!</definedName>
    <definedName name="Cena6">#REF!</definedName>
    <definedName name="Cena7" localSheetId="3">#REF!</definedName>
    <definedName name="Cena7" localSheetId="0">#REF!</definedName>
    <definedName name="Cena7" localSheetId="1">#REF!</definedName>
    <definedName name="Cena7">#REF!</definedName>
    <definedName name="Cena8" localSheetId="3">#REF!</definedName>
    <definedName name="Cena8" localSheetId="0">#REF!</definedName>
    <definedName name="Cena8" localSheetId="1">#REF!</definedName>
    <definedName name="Cena8">#REF!</definedName>
    <definedName name="Ceník">[15]Cenik!$A$1:$F$11734</definedName>
    <definedName name="Ceremonies" localSheetId="3">#REF!</definedName>
    <definedName name="Ceremonies" localSheetId="0">#REF!</definedName>
    <definedName name="Ceremonies" localSheetId="1">#REF!</definedName>
    <definedName name="Ceremonies">#REF!</definedName>
    <definedName name="CNTR.BEGR._ADM." localSheetId="3">#REF!</definedName>
    <definedName name="CNTR.BEGR._ADM." localSheetId="0">#REF!</definedName>
    <definedName name="CNTR.BEGR._ADM." localSheetId="1">#REF!</definedName>
    <definedName name="CNTR.BEGR._ADM.">#REF!</definedName>
    <definedName name="CO">[5]CO!$X$10</definedName>
    <definedName name="CO_1" localSheetId="3">[9]Summary!#REF!</definedName>
    <definedName name="CO_1" localSheetId="0">[9]Summary!#REF!</definedName>
    <definedName name="CO_1" localSheetId="1">[9]Summary!#REF!</definedName>
    <definedName name="CO_1">[9]Summary!#REF!</definedName>
    <definedName name="CO_2" localSheetId="3">[9]Summary!#REF!</definedName>
    <definedName name="CO_2" localSheetId="0">[9]Summary!#REF!</definedName>
    <definedName name="CO_2" localSheetId="1">[9]Summary!#REF!</definedName>
    <definedName name="CO_2">[9]Summary!#REF!</definedName>
    <definedName name="CO_a" localSheetId="3">[9]Summary!#REF!</definedName>
    <definedName name="CO_a" localSheetId="0">[9]Summary!#REF!</definedName>
    <definedName name="CO_a" localSheetId="1">[9]Summary!#REF!</definedName>
    <definedName name="CO_a">[9]Summary!#REF!</definedName>
    <definedName name="CO_b" localSheetId="3">[9]Summary!#REF!</definedName>
    <definedName name="CO_b" localSheetId="0">[9]Summary!#REF!</definedName>
    <definedName name="CO_b" localSheetId="1">[9]Summary!#REF!</definedName>
    <definedName name="CO_b">[9]Summary!#REF!</definedName>
    <definedName name="CO_d" localSheetId="3">[9]Summary!#REF!</definedName>
    <definedName name="CO_d" localSheetId="0">[9]Summary!#REF!</definedName>
    <definedName name="CO_d" localSheetId="1">[9]Summary!#REF!</definedName>
    <definedName name="CO_d">[9]Summary!#REF!</definedName>
    <definedName name="CO_I" localSheetId="3">[9]Summary!#REF!</definedName>
    <definedName name="CO_I" localSheetId="0">[9]Summary!#REF!</definedName>
    <definedName name="CO_I" localSheetId="1">[9]Summary!#REF!</definedName>
    <definedName name="CO_I">[9]Summary!#REF!</definedName>
    <definedName name="CO_s" localSheetId="3">[9]Summary!#REF!</definedName>
    <definedName name="CO_s" localSheetId="0">[9]Summary!#REF!</definedName>
    <definedName name="CO_s" localSheetId="1">[9]Summary!#REF!</definedName>
    <definedName name="CO_s">[9]Summary!#REF!</definedName>
    <definedName name="CO_t" localSheetId="3">[9]Summary!#REF!</definedName>
    <definedName name="CO_t" localSheetId="0">[9]Summary!#REF!</definedName>
    <definedName name="CO_t" localSheetId="1">[9]Summary!#REF!</definedName>
    <definedName name="CO_t">[9]Summary!#REF!</definedName>
    <definedName name="CO_W" localSheetId="3">[9]Summary!#REF!</definedName>
    <definedName name="CO_W" localSheetId="0">[9]Summary!#REF!</definedName>
    <definedName name="CO_W" localSheetId="1">[9]Summary!#REF!</definedName>
    <definedName name="CO_W">[9]Summary!#REF!</definedName>
    <definedName name="COMMERCIAL" localSheetId="3">#REF!</definedName>
    <definedName name="COMMERCIAL" localSheetId="0">#REF!</definedName>
    <definedName name="COMMERCIAL" localSheetId="1">#REF!</definedName>
    <definedName name="COMMERCIAL">#REF!</definedName>
    <definedName name="ConcreteReconciliation" localSheetId="3">#REF!</definedName>
    <definedName name="ConcreteReconciliation" localSheetId="0">#REF!</definedName>
    <definedName name="ConcreteReconciliation" localSheetId="1">#REF!</definedName>
    <definedName name="ConcreteReconciliation">#REF!</definedName>
    <definedName name="CONTINGENCY" localSheetId="3">#REF!</definedName>
    <definedName name="CONTINGENCY" localSheetId="0">#REF!</definedName>
    <definedName name="CONTINGENCY" localSheetId="1">#REF!</definedName>
    <definedName name="CONTINGENCY">#REF!</definedName>
    <definedName name="CONTR.BEGROTING" localSheetId="3">#REF!</definedName>
    <definedName name="CONTR.BEGROTING" localSheetId="0">#REF!</definedName>
    <definedName name="CONTR.BEGROTING" localSheetId="1">#REF!</definedName>
    <definedName name="CONTR.BEGROTING">#REF!</definedName>
    <definedName name="Craneage" localSheetId="3">#REF!</definedName>
    <definedName name="Craneage" localSheetId="0">#REF!</definedName>
    <definedName name="Craneage" localSheetId="1">#REF!</definedName>
    <definedName name="Craneage">#REF!</definedName>
    <definedName name="CZK" localSheetId="3">[9]Summary!#REF!</definedName>
    <definedName name="CZK" localSheetId="0">[9]Summary!#REF!</definedName>
    <definedName name="CZK" localSheetId="1">[9]Summary!#REF!</definedName>
    <definedName name="CZK">[9]Summary!#REF!</definedName>
    <definedName name="ČNab" localSheetId="3">#REF!</definedName>
    <definedName name="ČNab" localSheetId="0">#REF!</definedName>
    <definedName name="ČNab" localSheetId="1">#REF!</definedName>
    <definedName name="ČNab">#REF!</definedName>
    <definedName name="d" localSheetId="3" hidden="1">{#N/A,#N/A,TRUE,"Krycí list"}</definedName>
    <definedName name="d" localSheetId="0" hidden="1">{#N/A,#N/A,TRUE,"Krycí list"}</definedName>
    <definedName name="d" hidden="1">{#N/A,#N/A,TRUE,"Krycí list"}</definedName>
    <definedName name="DATA">[16]DATA!$A$1:$D$121</definedName>
    <definedName name="Database" localSheetId="3">#REF!</definedName>
    <definedName name="Database" localSheetId="0">#REF!</definedName>
    <definedName name="Database" localSheetId="1">#REF!</definedName>
    <definedName name="Database">#REF!</definedName>
    <definedName name="_xlnm.Database" localSheetId="3">#REF!</definedName>
    <definedName name="_xlnm.Database" localSheetId="0">#REF!</definedName>
    <definedName name="_xlnm.Database" localSheetId="1">#REF!</definedName>
    <definedName name="_xlnm.Database">#REF!</definedName>
    <definedName name="DatTis" localSheetId="3">#REF!</definedName>
    <definedName name="DatTis" localSheetId="0">#REF!</definedName>
    <definedName name="DatTis" localSheetId="1">#REF!</definedName>
    <definedName name="DatTis">#REF!</definedName>
    <definedName name="Datum" localSheetId="3">[17]List1!#REF!</definedName>
    <definedName name="Datum" localSheetId="0">[17]List1!#REF!</definedName>
    <definedName name="Datum" localSheetId="1">[17]List1!#REF!</definedName>
    <definedName name="Datum">[17]List1!#REF!</definedName>
    <definedName name="Decke" localSheetId="3">[8]Angebot18.7.!#REF!</definedName>
    <definedName name="Decke" localSheetId="0">[8]Angebot18.7.!#REF!</definedName>
    <definedName name="Decke" localSheetId="1">[8]Angebot18.7.!#REF!</definedName>
    <definedName name="Decke">[8]Angebot18.7.!#REF!</definedName>
    <definedName name="DESIGN" localSheetId="3">#REF!</definedName>
    <definedName name="DESIGN" localSheetId="0">#REF!</definedName>
    <definedName name="DESIGN" localSheetId="1">#REF!</definedName>
    <definedName name="DESIGN">#REF!</definedName>
    <definedName name="dfgsdg" localSheetId="3" hidden="1">{#N/A,#N/A,TRUE,"Krycí list"}</definedName>
    <definedName name="dfgsdg" localSheetId="0" hidden="1">{#N/A,#N/A,TRUE,"Krycí list"}</definedName>
    <definedName name="dfgsdg" hidden="1">{#N/A,#N/A,TRUE,"Krycí list"}</definedName>
    <definedName name="DG" localSheetId="3">[9]Summary!#REF!</definedName>
    <definedName name="DG" localSheetId="0">[9]Summary!#REF!</definedName>
    <definedName name="DG" localSheetId="1">[9]Summary!#REF!</definedName>
    <definedName name="DG">[9]Summary!#REF!</definedName>
    <definedName name="DG_h" localSheetId="3">[9]Summary!#REF!</definedName>
    <definedName name="DG_h" localSheetId="0">[9]Summary!#REF!</definedName>
    <definedName name="DG_h" localSheetId="1">[9]Summary!#REF!</definedName>
    <definedName name="DG_h">[9]Summary!#REF!</definedName>
    <definedName name="DISCOUNTED" localSheetId="3">#REF!</definedName>
    <definedName name="DISCOUNTED" localSheetId="0">#REF!</definedName>
    <definedName name="DISCOUNTED" localSheetId="1">#REF!</definedName>
    <definedName name="DISCOUNTED">#REF!</definedName>
    <definedName name="Dispečink" localSheetId="3">[17]List1!#REF!</definedName>
    <definedName name="Dispečink" localSheetId="0">[17]List1!#REF!</definedName>
    <definedName name="Dispečink" localSheetId="1">[17]List1!#REF!</definedName>
    <definedName name="Dispečink">[17]List1!#REF!</definedName>
    <definedName name="DryingOut" localSheetId="3">#REF!</definedName>
    <definedName name="DryingOut" localSheetId="0">#REF!</definedName>
    <definedName name="DryingOut" localSheetId="1">#REF!</definedName>
    <definedName name="DryingOut">#REF!</definedName>
    <definedName name="e" localSheetId="3">#REF!</definedName>
    <definedName name="e" localSheetId="0">#REF!</definedName>
    <definedName name="e" localSheetId="1">#REF!</definedName>
    <definedName name="e">#REF!</definedName>
    <definedName name="EBI">'[5]BMS licence'!$X$69</definedName>
    <definedName name="EBI_1" localSheetId="3">[9]Summary!#REF!</definedName>
    <definedName name="EBI_1" localSheetId="0">[9]Summary!#REF!</definedName>
    <definedName name="EBI_1" localSheetId="1">[9]Summary!#REF!</definedName>
    <definedName name="EBI_1">[9]Summary!#REF!</definedName>
    <definedName name="EBI_2" localSheetId="3">[9]Summary!#REF!</definedName>
    <definedName name="EBI_2" localSheetId="0">[9]Summary!#REF!</definedName>
    <definedName name="EBI_2" localSheetId="1">[9]Summary!#REF!</definedName>
    <definedName name="EBI_2">[9]Summary!#REF!</definedName>
    <definedName name="EBI_a" localSheetId="3">[9]Summary!#REF!</definedName>
    <definedName name="EBI_a" localSheetId="0">[9]Summary!#REF!</definedName>
    <definedName name="EBI_a" localSheetId="1">[9]Summary!#REF!</definedName>
    <definedName name="EBI_a">[9]Summary!#REF!</definedName>
    <definedName name="EBI_b" localSheetId="3">[9]Summary!#REF!</definedName>
    <definedName name="EBI_b" localSheetId="0">[9]Summary!#REF!</definedName>
    <definedName name="EBI_b" localSheetId="1">[9]Summary!#REF!</definedName>
    <definedName name="EBI_b">[9]Summary!#REF!</definedName>
    <definedName name="EBI_d" localSheetId="3">[9]Summary!#REF!</definedName>
    <definedName name="EBI_d" localSheetId="0">[9]Summary!#REF!</definedName>
    <definedName name="EBI_d" localSheetId="1">[9]Summary!#REF!</definedName>
    <definedName name="EBI_d">[9]Summary!#REF!</definedName>
    <definedName name="EBI_I" localSheetId="3">[9]Summary!#REF!</definedName>
    <definedName name="EBI_I" localSheetId="0">[9]Summary!#REF!</definedName>
    <definedName name="EBI_I" localSheetId="1">[9]Summary!#REF!</definedName>
    <definedName name="EBI_I">[9]Summary!#REF!</definedName>
    <definedName name="EBI_s" localSheetId="3">[9]Summary!#REF!</definedName>
    <definedName name="EBI_s" localSheetId="0">[9]Summary!#REF!</definedName>
    <definedName name="EBI_s" localSheetId="1">[9]Summary!#REF!</definedName>
    <definedName name="EBI_s">[9]Summary!#REF!</definedName>
    <definedName name="EBI_W" localSheetId="3">[9]Summary!#REF!</definedName>
    <definedName name="EBI_W" localSheetId="0">[9]Summary!#REF!</definedName>
    <definedName name="EBI_W" localSheetId="1">[9]Summary!#REF!</definedName>
    <definedName name="EBI_W">[9]Summary!#REF!</definedName>
    <definedName name="ee" localSheetId="3" hidden="1">{#N/A,#N/A,TRUE,"Krycí list"}</definedName>
    <definedName name="ee" localSheetId="0" hidden="1">{#N/A,#N/A,TRUE,"Krycí list"}</definedName>
    <definedName name="ee" hidden="1">{#N/A,#N/A,TRUE,"Krycí list"}</definedName>
    <definedName name="EG">[5]ENG!$G$10</definedName>
    <definedName name="EGR" localSheetId="3">[9]Summary!#REF!</definedName>
    <definedName name="EGR" localSheetId="0">[9]Summary!#REF!</definedName>
    <definedName name="EGR" localSheetId="1">[9]Summary!#REF!</definedName>
    <definedName name="EGR">[9]Summary!#REF!</definedName>
    <definedName name="End_Bal" localSheetId="3">#REF!</definedName>
    <definedName name="End_Bal" localSheetId="0">#REF!</definedName>
    <definedName name="End_Bal" localSheetId="1">#REF!</definedName>
    <definedName name="End_Bal">#REF!</definedName>
    <definedName name="end_rozpocty" localSheetId="3">#REF!</definedName>
    <definedName name="end_rozpocty" localSheetId="0">#REF!</definedName>
    <definedName name="end_rozpocty" localSheetId="1">#REF!</definedName>
    <definedName name="end_rozpocty">#REF!</definedName>
    <definedName name="ENG" localSheetId="3">[9]Summary!#REF!</definedName>
    <definedName name="ENG" localSheetId="0">[9]Summary!#REF!</definedName>
    <definedName name="ENG" localSheetId="1">[9]Summary!#REF!</definedName>
    <definedName name="ENG">[9]Summary!#REF!</definedName>
    <definedName name="EP" localSheetId="3">#REF!</definedName>
    <definedName name="EP" localSheetId="0">#REF!</definedName>
    <definedName name="EP" localSheetId="1">#REF!</definedName>
    <definedName name="EP">#REF!</definedName>
    <definedName name="EPS">[5]EPS!$X$398</definedName>
    <definedName name="EPS_1" localSheetId="3">[9]Summary!#REF!</definedName>
    <definedName name="EPS_1" localSheetId="0">[9]Summary!#REF!</definedName>
    <definedName name="EPS_1" localSheetId="1">[9]Summary!#REF!</definedName>
    <definedName name="EPS_1">[9]Summary!#REF!</definedName>
    <definedName name="EPS_2" localSheetId="3">[9]Summary!#REF!</definedName>
    <definedName name="EPS_2" localSheetId="0">[9]Summary!#REF!</definedName>
    <definedName name="EPS_2" localSheetId="1">[9]Summary!#REF!</definedName>
    <definedName name="EPS_2">[9]Summary!#REF!</definedName>
    <definedName name="EPS_a" localSheetId="3">[9]Summary!#REF!</definedName>
    <definedName name="EPS_a" localSheetId="0">[9]Summary!#REF!</definedName>
    <definedName name="EPS_a" localSheetId="1">[9]Summary!#REF!</definedName>
    <definedName name="EPS_a">[9]Summary!#REF!</definedName>
    <definedName name="EPS_b" localSheetId="3">[9]Summary!#REF!</definedName>
    <definedName name="EPS_b" localSheetId="0">[9]Summary!#REF!</definedName>
    <definedName name="EPS_b" localSheetId="1">[9]Summary!#REF!</definedName>
    <definedName name="EPS_b">[9]Summary!#REF!</definedName>
    <definedName name="EPS_d" localSheetId="3">[9]Summary!#REF!</definedName>
    <definedName name="EPS_d" localSheetId="0">[9]Summary!#REF!</definedName>
    <definedName name="EPS_d" localSheetId="1">[9]Summary!#REF!</definedName>
    <definedName name="EPS_d">[9]Summary!#REF!</definedName>
    <definedName name="EPS_I" localSheetId="3">[9]Summary!#REF!</definedName>
    <definedName name="EPS_I" localSheetId="0">[9]Summary!#REF!</definedName>
    <definedName name="EPS_I" localSheetId="1">[9]Summary!#REF!</definedName>
    <definedName name="EPS_I">[9]Summary!#REF!</definedName>
    <definedName name="EPS_s" localSheetId="3">[9]Summary!#REF!</definedName>
    <definedName name="EPS_s" localSheetId="0">[9]Summary!#REF!</definedName>
    <definedName name="EPS_s" localSheetId="1">[9]Summary!#REF!</definedName>
    <definedName name="EPS_s">[9]Summary!#REF!</definedName>
    <definedName name="EPS_W" localSheetId="3">[9]Summary!#REF!</definedName>
    <definedName name="EPS_W" localSheetId="0">[9]Summary!#REF!</definedName>
    <definedName name="EPS_W" localSheetId="1">[9]Summary!#REF!</definedName>
    <definedName name="EPS_W">[9]Summary!#REF!</definedName>
    <definedName name="ER" localSheetId="3">#REF!</definedName>
    <definedName name="ER" localSheetId="0">#REF!</definedName>
    <definedName name="ER" localSheetId="1">#REF!</definedName>
    <definedName name="ER">#REF!</definedName>
    <definedName name="erdarbeiten" localSheetId="3">#REF!</definedName>
    <definedName name="erdarbeiten" localSheetId="0">#REF!</definedName>
    <definedName name="erdarbeiten" localSheetId="1">#REF!</definedName>
    <definedName name="erdarbeiten">#REF!</definedName>
    <definedName name="EUR" localSheetId="3">[9]Summary!#REF!</definedName>
    <definedName name="EUR" localSheetId="0">[9]Summary!#REF!</definedName>
    <definedName name="EUR" localSheetId="1">[9]Summary!#REF!</definedName>
    <definedName name="EUR">[9]Summary!#REF!</definedName>
    <definedName name="Excel_BuiltIn_Database" localSheetId="3">#REF!</definedName>
    <definedName name="Excel_BuiltIn_Database" localSheetId="0">#REF!</definedName>
    <definedName name="Excel_BuiltIn_Database" localSheetId="1">#REF!</definedName>
    <definedName name="Excel_BuiltIn_Database">#REF!</definedName>
    <definedName name="Excel_BuiltIn_Print_Area">[18]ICO_budzet_97!$A$1:$CC$64</definedName>
    <definedName name="Excel_BuiltIn_Print_Titles_1_1" localSheetId="3">#REF!</definedName>
    <definedName name="Excel_BuiltIn_Print_Titles_1_1" localSheetId="0">#REF!</definedName>
    <definedName name="Excel_BuiltIn_Print_Titles_1_1" localSheetId="1">#REF!</definedName>
    <definedName name="Excel_BuiltIn_Print_Titles_1_1">#REF!</definedName>
    <definedName name="Extra_Pay" localSheetId="3">#REF!</definedName>
    <definedName name="Extra_Pay" localSheetId="0">#REF!</definedName>
    <definedName name="Extra_Pay" localSheetId="1">#REF!</definedName>
    <definedName name="Extra_Pay">#REF!</definedName>
    <definedName name="EZS">[5]EZS!$X$962</definedName>
    <definedName name="EZS_1" localSheetId="3">[9]Summary!#REF!</definedName>
    <definedName name="EZS_1" localSheetId="0">[9]Summary!#REF!</definedName>
    <definedName name="EZS_1" localSheetId="1">[9]Summary!#REF!</definedName>
    <definedName name="EZS_1">[9]Summary!#REF!</definedName>
    <definedName name="EZS_2" localSheetId="3">[9]Summary!#REF!</definedName>
    <definedName name="EZS_2" localSheetId="0">[9]Summary!#REF!</definedName>
    <definedName name="EZS_2" localSheetId="1">[9]Summary!#REF!</definedName>
    <definedName name="EZS_2">[9]Summary!#REF!</definedName>
    <definedName name="EZS_a" localSheetId="3">[9]Summary!#REF!</definedName>
    <definedName name="EZS_a" localSheetId="0">[9]Summary!#REF!</definedName>
    <definedName name="EZS_a" localSheetId="1">[9]Summary!#REF!</definedName>
    <definedName name="EZS_a">[9]Summary!#REF!</definedName>
    <definedName name="EZS_b" localSheetId="3">[9]Summary!#REF!</definedName>
    <definedName name="EZS_b" localSheetId="0">[9]Summary!#REF!</definedName>
    <definedName name="EZS_b" localSheetId="1">[9]Summary!#REF!</definedName>
    <definedName name="EZS_b">[9]Summary!#REF!</definedName>
    <definedName name="EZS_d" localSheetId="3">[9]Summary!#REF!</definedName>
    <definedName name="EZS_d" localSheetId="0">[9]Summary!#REF!</definedName>
    <definedName name="EZS_d" localSheetId="1">[9]Summary!#REF!</definedName>
    <definedName name="EZS_d">[9]Summary!#REF!</definedName>
    <definedName name="EZS_I" localSheetId="3">[9]Summary!#REF!</definedName>
    <definedName name="EZS_I" localSheetId="0">[9]Summary!#REF!</definedName>
    <definedName name="EZS_I" localSheetId="1">[9]Summary!#REF!</definedName>
    <definedName name="EZS_I">[9]Summary!#REF!</definedName>
    <definedName name="EZS_s" localSheetId="3">[9]Summary!#REF!</definedName>
    <definedName name="EZS_s" localSheetId="0">[9]Summary!#REF!</definedName>
    <definedName name="EZS_s" localSheetId="1">[9]Summary!#REF!</definedName>
    <definedName name="EZS_s">[9]Summary!#REF!</definedName>
    <definedName name="EZS_W" localSheetId="3">[9]Summary!#REF!</definedName>
    <definedName name="EZS_W" localSheetId="0">[9]Summary!#REF!</definedName>
    <definedName name="EZS_W" localSheetId="1">[9]Summary!#REF!</definedName>
    <definedName name="EZS_W">[9]Summary!#REF!</definedName>
    <definedName name="F" localSheetId="3">#REF!</definedName>
    <definedName name="F" localSheetId="0">#REF!</definedName>
    <definedName name="F" localSheetId="1">#REF!</definedName>
    <definedName name="F">#REF!</definedName>
    <definedName name="factorBMS" localSheetId="3">#REF!</definedName>
    <definedName name="factorBMS" localSheetId="0">#REF!</definedName>
    <definedName name="factorBMS" localSheetId="1">#REF!</definedName>
    <definedName name="factorBMS">#REF!</definedName>
    <definedName name="faktor" localSheetId="3">[19]unit.cost.!#REF!</definedName>
    <definedName name="faktor" localSheetId="0">[19]unit.cost.!#REF!</definedName>
    <definedName name="faktor" localSheetId="1">[19]unit.cost.!#REF!</definedName>
    <definedName name="faktor">[19]unit.cost.!#REF!</definedName>
    <definedName name="fbgydf" localSheetId="3" hidden="1">{#N/A,#N/A,TRUE,"Krycí list"}</definedName>
    <definedName name="fbgydf" localSheetId="0" hidden="1">{#N/A,#N/A,TRUE,"Krycí list"}</definedName>
    <definedName name="fbgydf" hidden="1">{#N/A,#N/A,TRUE,"Krycí list"}</definedName>
    <definedName name="fg" localSheetId="3" hidden="1">{#N/A,#N/A,TRUE,"Krycí list"}</definedName>
    <definedName name="fg" localSheetId="0" hidden="1">{#N/A,#N/A,TRUE,"Krycí list"}</definedName>
    <definedName name="fg" hidden="1">{#N/A,#N/A,TRUE,"Krycí list"}</definedName>
    <definedName name="FGDFH" localSheetId="3" hidden="1">{#N/A,#N/A,TRUE,"Krycí list"}</definedName>
    <definedName name="FGDFH" localSheetId="0" hidden="1">{#N/A,#N/A,TRUE,"Krycí list"}</definedName>
    <definedName name="FGDFH" hidden="1">{#N/A,#N/A,TRUE,"Krycí list"}</definedName>
    <definedName name="FinalClean" localSheetId="3">#REF!</definedName>
    <definedName name="FinalClean" localSheetId="0">#REF!</definedName>
    <definedName name="FinalClean" localSheetId="1">#REF!</definedName>
    <definedName name="FinalClean">#REF!</definedName>
    <definedName name="finish">[10]keyword!$M$2:$M$12</definedName>
    <definedName name="FireProtection" localSheetId="3">#REF!</definedName>
    <definedName name="FireProtection" localSheetId="0">#REF!</definedName>
    <definedName name="FireProtection" localSheetId="1">#REF!</definedName>
    <definedName name="FireProtection">#REF!</definedName>
    <definedName name="Floor" localSheetId="3">#REF!</definedName>
    <definedName name="Floor" localSheetId="0">#REF!</definedName>
    <definedName name="Floor" localSheetId="1">#REF!</definedName>
    <definedName name="Floor">#REF!</definedName>
    <definedName name="Floor_finish" localSheetId="3">#REF!</definedName>
    <definedName name="Floor_finish" localSheetId="0">#REF!</definedName>
    <definedName name="Floor_finish" localSheetId="1">#REF!</definedName>
    <definedName name="Floor_finish">#REF!</definedName>
    <definedName name="footer" localSheetId="3">'[6]silno trane'!#REF!</definedName>
    <definedName name="footer" localSheetId="0">'[6]silno trane'!#REF!</definedName>
    <definedName name="footer" localSheetId="1">'[6]silno trane'!#REF!</definedName>
    <definedName name="footer">'[6]silno trane'!#REF!</definedName>
    <definedName name="footer2" localSheetId="3">[7]List2!#REF!</definedName>
    <definedName name="footer2" localSheetId="0">[7]List2!#REF!</definedName>
    <definedName name="footer2" localSheetId="1">[7]List2!#REF!</definedName>
    <definedName name="footer2">[7]List2!#REF!</definedName>
    <definedName name="FrostPrecaution" localSheetId="3">#REF!</definedName>
    <definedName name="FrostPrecaution" localSheetId="0">#REF!</definedName>
    <definedName name="FrostPrecaution" localSheetId="1">#REF!</definedName>
    <definedName name="FrostPrecaution">#REF!</definedName>
    <definedName name="Full_Print" localSheetId="3">#REF!</definedName>
    <definedName name="Full_Print" localSheetId="0">#REF!</definedName>
    <definedName name="Full_Print" localSheetId="1">#REF!</definedName>
    <definedName name="Full_Print">#REF!</definedName>
    <definedName name="G" localSheetId="3">#REF!</definedName>
    <definedName name="G" localSheetId="0">#REF!</definedName>
    <definedName name="G" localSheetId="1">#REF!</definedName>
    <definedName name="G">#REF!</definedName>
    <definedName name="G___P__" localSheetId="3">#REF!</definedName>
    <definedName name="G___P__" localSheetId="0">#REF!</definedName>
    <definedName name="G___P__" localSheetId="1">#REF!</definedName>
    <definedName name="G___P__">#REF!</definedName>
    <definedName name="GBP" localSheetId="3">[9]Summary!#REF!</definedName>
    <definedName name="GBP" localSheetId="0">[9]Summary!#REF!</definedName>
    <definedName name="GBP" localSheetId="1">[9]Summary!#REF!</definedName>
    <definedName name="GBP">[9]Summary!#REF!</definedName>
    <definedName name="GD_1" localSheetId="3">[9]Summary!#REF!</definedName>
    <definedName name="GD_1" localSheetId="0">[9]Summary!#REF!</definedName>
    <definedName name="GD_1" localSheetId="1">[9]Summary!#REF!</definedName>
    <definedName name="GD_1">[9]Summary!#REF!</definedName>
    <definedName name="GD_2" localSheetId="3">[9]Summary!#REF!</definedName>
    <definedName name="GD_2" localSheetId="0">[9]Summary!#REF!</definedName>
    <definedName name="GD_2" localSheetId="1">[9]Summary!#REF!</definedName>
    <definedName name="GD_2">[9]Summary!#REF!</definedName>
    <definedName name="GeneralServices" localSheetId="3">#REF!</definedName>
    <definedName name="GeneralServices" localSheetId="0">#REF!</definedName>
    <definedName name="GeneralServices" localSheetId="1">#REF!</definedName>
    <definedName name="GeneralServices">#REF!</definedName>
    <definedName name="gh" localSheetId="3" hidden="1">{#N/A,#N/A,TRUE,"Krycí list"}</definedName>
    <definedName name="gh" localSheetId="0" hidden="1">{#N/A,#N/A,TRUE,"Krycí list"}</definedName>
    <definedName name="gh" hidden="1">{#N/A,#N/A,TRUE,"Krycí list"}</definedName>
    <definedName name="GNHJDFHJGF" localSheetId="3" hidden="1">{#N/A,#N/A,TRUE,"Krycí list"}</definedName>
    <definedName name="GNHJDFHJGF" localSheetId="0" hidden="1">{#N/A,#N/A,TRUE,"Krycí list"}</definedName>
    <definedName name="GNHJDFHJGF" hidden="1">{#N/A,#N/A,TRUE,"Krycí list"}</definedName>
    <definedName name="GP" localSheetId="3">#REF!</definedName>
    <definedName name="GP" localSheetId="0">#REF!</definedName>
    <definedName name="GP" localSheetId="1">#REF!</definedName>
    <definedName name="GP">#REF!</definedName>
    <definedName name="gravel1" localSheetId="3">#REF!</definedName>
    <definedName name="gravel1" localSheetId="0">#REF!</definedName>
    <definedName name="gravel1" localSheetId="1">#REF!</definedName>
    <definedName name="gravel1">#REF!</definedName>
    <definedName name="gravel2" localSheetId="3">#REF!</definedName>
    <definedName name="gravel2" localSheetId="0">#REF!</definedName>
    <definedName name="gravel2" localSheetId="1">#REF!</definedName>
    <definedName name="gravel2">#REF!</definedName>
    <definedName name="H" localSheetId="3">#REF!</definedName>
    <definedName name="H" localSheetId="0">#REF!</definedName>
    <definedName name="H" localSheetId="1">#REF!</definedName>
    <definedName name="H">#REF!</definedName>
    <definedName name="head1" localSheetId="3">'[6]silno trane'!#REF!</definedName>
    <definedName name="head1" localSheetId="0">'[6]silno trane'!#REF!</definedName>
    <definedName name="head1" localSheetId="1">'[6]silno trane'!#REF!</definedName>
    <definedName name="head1">'[6]silno trane'!#REF!</definedName>
    <definedName name="Header" localSheetId="3">'[6]silno trane'!#REF!</definedName>
    <definedName name="Header" localSheetId="0">'[6]silno trane'!#REF!</definedName>
    <definedName name="Header" localSheetId="1">'[6]silno trane'!#REF!</definedName>
    <definedName name="Header">'[6]silno trane'!#REF!</definedName>
    <definedName name="Header_Row" localSheetId="1">ROW(#REF!)</definedName>
    <definedName name="Header_Row">ROW(#REF!)</definedName>
    <definedName name="Header2" localSheetId="3">[7]List2!#REF!</definedName>
    <definedName name="Header2" localSheetId="0">[7]List2!#REF!</definedName>
    <definedName name="Header2" localSheetId="1">[7]List2!#REF!</definedName>
    <definedName name="Header2">[7]List2!#REF!</definedName>
    <definedName name="HeadOfficeExpense" localSheetId="3">#REF!</definedName>
    <definedName name="HeadOfficeExpense" localSheetId="0">#REF!</definedName>
    <definedName name="HeadOfficeExpense" localSheetId="1">#REF!</definedName>
    <definedName name="HeadOfficeExpense">#REF!</definedName>
    <definedName name="HeadOfficeVisits" localSheetId="3">#REF!</definedName>
    <definedName name="HeadOfficeVisits" localSheetId="0">#REF!</definedName>
    <definedName name="HeadOfficeVisits" localSheetId="1">#REF!</definedName>
    <definedName name="HeadOfficeVisits">#REF!</definedName>
    <definedName name="HJGHJK" localSheetId="3" hidden="1">{#N/A,#N/A,TRUE,"Krycí list"}</definedName>
    <definedName name="HJGHJK" localSheetId="0" hidden="1">{#N/A,#N/A,TRUE,"Krycí list"}</definedName>
    <definedName name="HJGHJK" hidden="1">{#N/A,#N/A,TRUE,"Krycí list"}</definedName>
    <definedName name="Hlava1" localSheetId="3">'[6]silno trane'!#REF!</definedName>
    <definedName name="Hlava1" localSheetId="0">'[6]silno trane'!#REF!</definedName>
    <definedName name="Hlava1" localSheetId="1">'[6]silno trane'!#REF!</definedName>
    <definedName name="Hlava1">'[6]silno trane'!#REF!</definedName>
    <definedName name="Hlava2" localSheetId="3">'[6]silno trane'!#REF!</definedName>
    <definedName name="Hlava2" localSheetId="0">'[6]silno trane'!#REF!</definedName>
    <definedName name="Hlava2" localSheetId="1">'[6]silno trane'!#REF!</definedName>
    <definedName name="Hlava2">'[6]silno trane'!#REF!</definedName>
    <definedName name="Hlava3" localSheetId="3">'[6]silno trane'!#REF!</definedName>
    <definedName name="Hlava3" localSheetId="0">'[6]silno trane'!#REF!</definedName>
    <definedName name="Hlava3" localSheetId="1">'[6]silno trane'!#REF!</definedName>
    <definedName name="Hlava3">'[6]silno trane'!#REF!</definedName>
    <definedName name="Hlava4" localSheetId="3">'[6]silno trane'!#REF!</definedName>
    <definedName name="Hlava4" localSheetId="0">'[6]silno trane'!#REF!</definedName>
    <definedName name="Hlava4" localSheetId="1">'[6]silno trane'!#REF!</definedName>
    <definedName name="Hlava4">'[6]silno trane'!#REF!</definedName>
    <definedName name="Hlavička" localSheetId="3">[17]List1!#REF!</definedName>
    <definedName name="Hlavička" localSheetId="0">[17]List1!#REF!</definedName>
    <definedName name="Hlavička" localSheetId="1">[17]List1!#REF!</definedName>
    <definedName name="Hlavička">[17]List1!#REF!</definedName>
    <definedName name="HRS" localSheetId="3">[9]Summary!#REF!</definedName>
    <definedName name="HRS" localSheetId="0">[9]Summary!#REF!</definedName>
    <definedName name="HRS" localSheetId="1">[9]Summary!#REF!</definedName>
    <definedName name="HRS">[9]Summary!#REF!</definedName>
    <definedName name="HRS_f" localSheetId="3">[9]Summary!#REF!</definedName>
    <definedName name="HRS_f" localSheetId="0">[9]Summary!#REF!</definedName>
    <definedName name="HRS_f" localSheetId="1">[9]Summary!#REF!</definedName>
    <definedName name="HRS_f">[9]Summary!#REF!</definedName>
    <definedName name="HRS_i" localSheetId="3">[9]Summary!#REF!</definedName>
    <definedName name="HRS_i" localSheetId="0">[9]Summary!#REF!</definedName>
    <definedName name="HRS_i" localSheetId="1">[9]Summary!#REF!</definedName>
    <definedName name="HRS_i">[9]Summary!#REF!</definedName>
    <definedName name="HW" localSheetId="3">[9]Summary!#REF!</definedName>
    <definedName name="HW" localSheetId="0">[9]Summary!#REF!</definedName>
    <definedName name="HW" localSheetId="1">[9]Summary!#REF!</definedName>
    <definedName name="HW">[9]Summary!#REF!</definedName>
    <definedName name="CHF" localSheetId="3">[9]Summary!#REF!</definedName>
    <definedName name="CHF" localSheetId="0">[9]Summary!#REF!</definedName>
    <definedName name="CHF" localSheetId="1">[9]Summary!#REF!</definedName>
    <definedName name="CHF">[9]Summary!#REF!</definedName>
    <definedName name="i" localSheetId="3">#REF!</definedName>
    <definedName name="i" localSheetId="0">#REF!</definedName>
    <definedName name="i" localSheetId="1">#REF!</definedName>
    <definedName name="i">#REF!</definedName>
    <definedName name="index" localSheetId="3">#REF!</definedName>
    <definedName name="index" localSheetId="0">#REF!</definedName>
    <definedName name="index" localSheetId="1">#REF!</definedName>
    <definedName name="index">#REF!</definedName>
    <definedName name="INSCHRBEGROTING" localSheetId="3">#REF!</definedName>
    <definedName name="INSCHRBEGROTING" localSheetId="0">#REF!</definedName>
    <definedName name="INSCHRBEGROTING" localSheetId="1">#REF!</definedName>
    <definedName name="INSCHRBEGROTING">#REF!</definedName>
    <definedName name="Insurance" localSheetId="3">#REF!</definedName>
    <definedName name="Insurance" localSheetId="0">#REF!</definedName>
    <definedName name="Insurance" localSheetId="1">#REF!</definedName>
    <definedName name="Insurance">#REF!</definedName>
    <definedName name="INT">'[5]...'!$X$69</definedName>
    <definedName name="INT_1" localSheetId="3">[9]Summary!#REF!</definedName>
    <definedName name="INT_1" localSheetId="0">[9]Summary!#REF!</definedName>
    <definedName name="INT_1" localSheetId="1">[9]Summary!#REF!</definedName>
    <definedName name="INT_1">[9]Summary!#REF!</definedName>
    <definedName name="INT_2" localSheetId="3">[9]Summary!#REF!</definedName>
    <definedName name="INT_2" localSheetId="0">[9]Summary!#REF!</definedName>
    <definedName name="INT_2" localSheetId="1">[9]Summary!#REF!</definedName>
    <definedName name="INT_2">[9]Summary!#REF!</definedName>
    <definedName name="INT_a" localSheetId="3">[9]Summary!#REF!</definedName>
    <definedName name="INT_a" localSheetId="0">[9]Summary!#REF!</definedName>
    <definedName name="INT_a" localSheetId="1">[9]Summary!#REF!</definedName>
    <definedName name="INT_a">[9]Summary!#REF!</definedName>
    <definedName name="INT_b" localSheetId="3">[9]Summary!#REF!</definedName>
    <definedName name="INT_b" localSheetId="0">[9]Summary!#REF!</definedName>
    <definedName name="INT_b" localSheetId="1">[9]Summary!#REF!</definedName>
    <definedName name="INT_b">[9]Summary!#REF!</definedName>
    <definedName name="INT_d" localSheetId="3">[9]Summary!#REF!</definedName>
    <definedName name="INT_d" localSheetId="0">[9]Summary!#REF!</definedName>
    <definedName name="INT_d" localSheetId="1">[9]Summary!#REF!</definedName>
    <definedName name="INT_d">[9]Summary!#REF!</definedName>
    <definedName name="INT_I" localSheetId="3">[9]Summary!#REF!</definedName>
    <definedName name="INT_I" localSheetId="0">[9]Summary!#REF!</definedName>
    <definedName name="INT_I" localSheetId="1">[9]Summary!#REF!</definedName>
    <definedName name="INT_I">[9]Summary!#REF!</definedName>
    <definedName name="INT_s" localSheetId="3">[9]Summary!#REF!</definedName>
    <definedName name="INT_s" localSheetId="0">[9]Summary!#REF!</definedName>
    <definedName name="INT_s" localSheetId="1">[9]Summary!#REF!</definedName>
    <definedName name="INT_s">[9]Summary!#REF!</definedName>
    <definedName name="INT_t" localSheetId="3">[9]Summary!#REF!</definedName>
    <definedName name="INT_t" localSheetId="0">[9]Summary!#REF!</definedName>
    <definedName name="INT_t" localSheetId="1">[9]Summary!#REF!</definedName>
    <definedName name="INT_t">[9]Summary!#REF!</definedName>
    <definedName name="INT_W" localSheetId="3">[9]Summary!#REF!</definedName>
    <definedName name="INT_W" localSheetId="0">[9]Summary!#REF!</definedName>
    <definedName name="INT_W" localSheetId="1">[9]Summary!#REF!</definedName>
    <definedName name="INT_W">[9]Summary!#REF!</definedName>
    <definedName name="Interest_Rate" localSheetId="3">#REF!</definedName>
    <definedName name="Interest_Rate" localSheetId="0">#REF!</definedName>
    <definedName name="Interest_Rate" localSheetId="1">#REF!</definedName>
    <definedName name="Interest_Rate">#REF!</definedName>
    <definedName name="Invoices">[16]List!$A:$AB</definedName>
    <definedName name="item">[10]keyword!$B$2:$B$12</definedName>
    <definedName name="K" localSheetId="3">#REF!</definedName>
    <definedName name="K" localSheetId="0">#REF!</definedName>
    <definedName name="K" localSheetId="1">#REF!</definedName>
    <definedName name="K">#REF!</definedName>
    <definedName name="kalkulacja" localSheetId="3">#REF!</definedName>
    <definedName name="kalkulacja" localSheetId="0">#REF!</definedName>
    <definedName name="kalkulacja" localSheetId="1">#REF!</definedName>
    <definedName name="kalkulacja">#REF!</definedName>
    <definedName name="kj" localSheetId="3" hidden="1">{#N/A,#N/A,TRUE,"Krycí list"}</definedName>
    <definedName name="kj" localSheetId="0" hidden="1">{#N/A,#N/A,TRUE,"Krycí list"}</definedName>
    <definedName name="kj" hidden="1">{#N/A,#N/A,TRUE,"Krycí list"}</definedName>
    <definedName name="Kod" localSheetId="3">#REF!</definedName>
    <definedName name="Kod" localSheetId="0">#REF!</definedName>
    <definedName name="Kod" localSheetId="1">#REF!</definedName>
    <definedName name="Kod">#REF!</definedName>
    <definedName name="KurzATS" localSheetId="3">#REF!</definedName>
    <definedName name="KurzATS" localSheetId="0">#REF!</definedName>
    <definedName name="KurzATS" localSheetId="1">#REF!</definedName>
    <definedName name="KurzATS">#REF!</definedName>
    <definedName name="KurzATSEUR">1/13.7603</definedName>
    <definedName name="KurzATSUSD">0.081</definedName>
    <definedName name="KurzEUR" localSheetId="3">#REF!</definedName>
    <definedName name="KurzEUR" localSheetId="0">#REF!</definedName>
    <definedName name="KurzEUR" localSheetId="1">#REF!</definedName>
    <definedName name="KurzEUR">#REF!</definedName>
    <definedName name="KurzKč" localSheetId="3">#REF!</definedName>
    <definedName name="KurzKč" localSheetId="0">#REF!</definedName>
    <definedName name="KurzKč" localSheetId="1">#REF!</definedName>
    <definedName name="KurzKč">#REF!</definedName>
    <definedName name="KurzUSD" localSheetId="3">#REF!</definedName>
    <definedName name="KurzUSD" localSheetId="0">#REF!</definedName>
    <definedName name="KurzUSD" localSheetId="1">#REF!</definedName>
    <definedName name="KurzUSD">#REF!</definedName>
    <definedName name="l" localSheetId="3">#REF!</definedName>
    <definedName name="l" localSheetId="0">#REF!</definedName>
    <definedName name="l" localSheetId="1">#REF!</definedName>
    <definedName name="l">#REF!</definedName>
    <definedName name="LabourCamp" localSheetId="3">#REF!</definedName>
    <definedName name="LabourCamp" localSheetId="0">#REF!</definedName>
    <definedName name="LabourCamp" localSheetId="1">#REF!</definedName>
    <definedName name="LabourCamp">#REF!</definedName>
    <definedName name="land">[10]keyword!$D$2:$D$12</definedName>
    <definedName name="Last_Row" localSheetId="3">IF(AST!Values_Entered,Header_Row+AST!Number_of_Payments,Header_Row)</definedName>
    <definedName name="Last_Row" localSheetId="0">IF(Preambule!Values_Entered,Header_Row+Preambule!Number_of_Payments,Header_Row)</definedName>
    <definedName name="Last_Row" localSheetId="1">IF(REKAPITULACE!Values_Entered,REKAPITULACE!Header_Row+REKAPITULACE!Number_of_Payments,REKAPITULACE!Header_Row)</definedName>
    <definedName name="Last_Row">IF(Values_Entered,Header_Row+Number_of_Payments,Header_Row)</definedName>
    <definedName name="LC" localSheetId="3">[9]Summary!#REF!</definedName>
    <definedName name="LC" localSheetId="0">[9]Summary!#REF!</definedName>
    <definedName name="LC" localSheetId="1">[9]Summary!#REF!</definedName>
    <definedName name="LC">[9]Summary!#REF!</definedName>
    <definedName name="Light" localSheetId="3" hidden="1">{#N/A,#N/A,TRUE,"Krycí list"}</definedName>
    <definedName name="Light" localSheetId="0" hidden="1">{#N/A,#N/A,TRUE,"Krycí list"}</definedName>
    <definedName name="Light" hidden="1">{#N/A,#N/A,TRUE,"Krycí list"}</definedName>
    <definedName name="Lighting" localSheetId="3" hidden="1">{#N/A,#N/A,TRUE,"Krycí list"}</definedName>
    <definedName name="Lighting" localSheetId="0" hidden="1">{#N/A,#N/A,TRUE,"Krycí list"}</definedName>
    <definedName name="Lighting" hidden="1">{#N/A,#N/A,TRUE,"Krycí list"}</definedName>
    <definedName name="Loan_Amount" localSheetId="3">#REF!</definedName>
    <definedName name="Loan_Amount" localSheetId="0">#REF!</definedName>
    <definedName name="Loan_Amount" localSheetId="1">#REF!</definedName>
    <definedName name="Loan_Amount">#REF!</definedName>
    <definedName name="Loan_Start" localSheetId="3">#REF!</definedName>
    <definedName name="Loan_Start" localSheetId="0">#REF!</definedName>
    <definedName name="Loan_Start" localSheetId="1">#REF!</definedName>
    <definedName name="Loan_Start">#REF!</definedName>
    <definedName name="Loan_Years" localSheetId="3">#REF!</definedName>
    <definedName name="Loan_Years" localSheetId="0">#REF!</definedName>
    <definedName name="Loan_Years" localSheetId="1">#REF!</definedName>
    <definedName name="Loan_Years">#REF!</definedName>
    <definedName name="Lucka" localSheetId="3" hidden="1">{#N/A,#N/A,TRUE,"Krycí list"}</definedName>
    <definedName name="Lucka" localSheetId="0" hidden="1">{#N/A,#N/A,TRUE,"Krycí list"}</definedName>
    <definedName name="Lucka" hidden="1">{#N/A,#N/A,TRUE,"Krycí list"}</definedName>
    <definedName name="m" localSheetId="3">#REF!</definedName>
    <definedName name="m" localSheetId="0">#REF!</definedName>
    <definedName name="m" localSheetId="1">#REF!</definedName>
    <definedName name="m">#REF!</definedName>
    <definedName name="M_L_WORK_RECORD" localSheetId="3">#REF!</definedName>
    <definedName name="M_L_WORK_RECORD" localSheetId="0">#REF!</definedName>
    <definedName name="M_L_WORK_RECORD" localSheetId="1">#REF!</definedName>
    <definedName name="M_L_WORK_RECORD">#REF!</definedName>
    <definedName name="MaR" localSheetId="3">[20]HW!#REF!</definedName>
    <definedName name="MaR" localSheetId="0">[20]HW!#REF!</definedName>
    <definedName name="MaR" localSheetId="1">[20]HW!#REF!</definedName>
    <definedName name="MaR">[20]HW!#REF!</definedName>
    <definedName name="Menge" localSheetId="3">#REF!</definedName>
    <definedName name="Menge" localSheetId="0">#REF!</definedName>
    <definedName name="Menge" localSheetId="1">#REF!</definedName>
    <definedName name="Menge">#REF!</definedName>
    <definedName name="meraregulace" localSheetId="3" hidden="1">{#N/A,#N/A,TRUE,"Krycí list"}</definedName>
    <definedName name="meraregulace" localSheetId="0" hidden="1">{#N/A,#N/A,TRUE,"Krycí list"}</definedName>
    <definedName name="meraregulace" hidden="1">{#N/A,#N/A,TRUE,"Krycí list"}</definedName>
    <definedName name="mereni" localSheetId="3">Scheduled_Payment+Extra_Payment</definedName>
    <definedName name="mereni" localSheetId="0">Scheduled_Payment+Extra_Payment</definedName>
    <definedName name="mereni" localSheetId="1">Scheduled_Payment+Extra_Payment</definedName>
    <definedName name="mereni">Scheduled_Payment+Extra_Payment</definedName>
    <definedName name="MovingExpenses" localSheetId="3">#REF!</definedName>
    <definedName name="MovingExpenses" localSheetId="0">#REF!</definedName>
    <definedName name="MovingExpenses" localSheetId="1">#REF!</definedName>
    <definedName name="MovingExpenses">#REF!</definedName>
    <definedName name="mutterboden" localSheetId="3">#REF!</definedName>
    <definedName name="mutterboden" localSheetId="0">#REF!</definedName>
    <definedName name="mutterboden" localSheetId="1">#REF!</definedName>
    <definedName name="mutterboden">#REF!</definedName>
    <definedName name="_xlnm.Print_Titles" localSheetId="8">' TČ'!$2:$9</definedName>
    <definedName name="_xlnm.Print_Titles" localSheetId="14">ACS!$2:$3</definedName>
    <definedName name="_xlnm.Print_Titles" localSheetId="23">ASD!$3:$4</definedName>
    <definedName name="_xlnm.Print_Titles" localSheetId="3">AST!$2:$3</definedName>
    <definedName name="_xlnm.Print_Titles" localSheetId="4">AST_dvere!$2:$3</definedName>
    <definedName name="_xlnm.Print_Titles" localSheetId="25">AZS!$2:$2</definedName>
    <definedName name="_xlnm.Print_Titles" localSheetId="13">CCTV!$2:$3</definedName>
    <definedName name="_xlnm.Print_Titles" localSheetId="27">DEM_2!$2:$3</definedName>
    <definedName name="_xlnm.Print_Titles" localSheetId="26">DOP!$2:$3</definedName>
    <definedName name="_xlnm.Print_Titles" localSheetId="11">EPS!$2:$3</definedName>
    <definedName name="_xlnm.Print_Titles" localSheetId="10">ESI!$2:$8</definedName>
    <definedName name="_xlnm.Print_Titles" localSheetId="17">MaR!$2:$3</definedName>
    <definedName name="_xlnm.Print_Titles" localSheetId="15">PZTS!$2:$3</definedName>
    <definedName name="_xlnm.Print_Titles" localSheetId="1">REKAPITULACE!$1:$3</definedName>
    <definedName name="_xlnm.Print_Titles" localSheetId="24">SAD!$2:$3</definedName>
    <definedName name="_xlnm.Print_Titles" localSheetId="12">SKS!$2:$3</definedName>
    <definedName name="_xlnm.Print_Titles" localSheetId="22">TI_ZTI!$2:$4</definedName>
    <definedName name="_xlnm.Print_Titles" localSheetId="6">TP!$2:$4</definedName>
    <definedName name="_xlnm.Print_Titles" localSheetId="7">ÚT!$2:$3</definedName>
    <definedName name="_xlnm.Print_Titles" localSheetId="18">VNpříp!$2:$8</definedName>
    <definedName name="_xlnm.Print_Titles" localSheetId="20">VNrozv!$2:$8</definedName>
    <definedName name="_xlnm.Print_Titles" localSheetId="21">'VO+NN'!$6:$9</definedName>
    <definedName name="_xlnm.Print_Titles" localSheetId="2">VRN!$2:$3</definedName>
    <definedName name="_xlnm.Print_Titles" localSheetId="9">VZT!$2:$4</definedName>
    <definedName name="_xlnm.Print_Titles" localSheetId="16">ZOTK!$2:$3</definedName>
    <definedName name="_xlnm.Print_Titles" localSheetId="5">ZTI!$2:$3</definedName>
    <definedName name="New" localSheetId="3" hidden="1">{#N/A,#N/A,TRUE,"Krycí list"}</definedName>
    <definedName name="New" localSheetId="0" hidden="1">{#N/A,#N/A,TRUE,"Krycí list"}</definedName>
    <definedName name="New" hidden="1">{#N/A,#N/A,TRUE,"Krycí list"}</definedName>
    <definedName name="Notice" localSheetId="3">#REF!</definedName>
    <definedName name="Notice" localSheetId="0">#REF!</definedName>
    <definedName name="Notice" localSheetId="1">#REF!</definedName>
    <definedName name="Notice">#REF!</definedName>
    <definedName name="nsss" localSheetId="3" hidden="1">{#N/A,#N/A,TRUE,"Krycí list"}</definedName>
    <definedName name="nsss" localSheetId="0" hidden="1">{#N/A,#N/A,TRUE,"Krycí list"}</definedName>
    <definedName name="nsss" hidden="1">{#N/A,#N/A,TRUE,"Krycí list"}</definedName>
    <definedName name="Num_Pmt_Per_Year" localSheetId="3">#REF!</definedName>
    <definedName name="Num_Pmt_Per_Year" localSheetId="0">#REF!</definedName>
    <definedName name="Num_Pmt_Per_Year" localSheetId="1">#REF!</definedName>
    <definedName name="Num_Pmt_Per_Year">#REF!</definedName>
    <definedName name="Number_of_Payments" localSheetId="3">MATCH(0.01,AST!End_Bal,-1)+1</definedName>
    <definedName name="Number_of_Payments" localSheetId="0">MATCH(0.01,Preambule!End_Bal,-1)+1</definedName>
    <definedName name="Number_of_Payments" localSheetId="1">MATCH(0.01,REKAPITULACE!End_Bal,-1)+1</definedName>
    <definedName name="Number_of_Payments">MATCH(0.01,End_Bal,-1)+1</definedName>
    <definedName name="Nummer" localSheetId="3">[8]Angebot18.7.!#REF!</definedName>
    <definedName name="Nummer" localSheetId="0">[8]Angebot18.7.!#REF!</definedName>
    <definedName name="Nummer" localSheetId="1">[8]Angebot18.7.!#REF!</definedName>
    <definedName name="Nummer">[8]Angebot18.7.!#REF!</definedName>
    <definedName name="_xlnm.Print_Area" localSheetId="8">' TČ'!$B$1:$H$78</definedName>
    <definedName name="_xlnm.Print_Area" localSheetId="14">ACS!$B$1:$I$31</definedName>
    <definedName name="_xlnm.Print_Area" localSheetId="23">ASD!$B$1:$G$46</definedName>
    <definedName name="_xlnm.Print_Area" localSheetId="3">AST!$F$1:$O$3012</definedName>
    <definedName name="_xlnm.Print_Area" localSheetId="4">AST_dvere!$F$1:$O$203</definedName>
    <definedName name="_xlnm.Print_Area" localSheetId="25">AZS!$B$1:$G$60</definedName>
    <definedName name="_xlnm.Print_Area" localSheetId="13">CCTV!$B$1:$I$41</definedName>
    <definedName name="_xlnm.Print_Area" localSheetId="27">DEM_2!$F$1:$N$42</definedName>
    <definedName name="_xlnm.Print_Area" localSheetId="26">DOP!$G$1:$P$155</definedName>
    <definedName name="_xlnm.Print_Area" localSheetId="11">EPS!$A$1:$F$101</definedName>
    <definedName name="_xlnm.Print_Area" localSheetId="10">ESI!$B$1:$I$145</definedName>
    <definedName name="_xlnm.Print_Area" localSheetId="17">MaR!$G$1:$Q$193</definedName>
    <definedName name="_xlnm.Print_Area" localSheetId="19">NNpříp!$A$1:$F$35</definedName>
    <definedName name="_xlnm.Print_Area" localSheetId="0">Preambule!$C$1:$C$24</definedName>
    <definedName name="_xlnm.Print_Area" localSheetId="15">PZTS!$B$1:$I$36</definedName>
    <definedName name="_xlnm.Print_Area" localSheetId="1">REKAPITULACE!$C$1:$H$123</definedName>
    <definedName name="_xlnm.Print_Area" localSheetId="24">SAD!$B$1:$I$160</definedName>
    <definedName name="_xlnm.Print_Area" localSheetId="12">SKS!$B$1:$G$132</definedName>
    <definedName name="_xlnm.Print_Area" localSheetId="22">TI_ZTI!$I$1:$O$62</definedName>
    <definedName name="_xlnm.Print_Area" localSheetId="6">TP!$F$1:$M$135</definedName>
    <definedName name="_xlnm.Print_Area" localSheetId="7">ÚT!$H$1:$P$376</definedName>
    <definedName name="_xlnm.Print_Area" localSheetId="18">VNpříp!$A$1:$F$38</definedName>
    <definedName name="_xlnm.Print_Area" localSheetId="20">VNrozv!$A$1:$F$41</definedName>
    <definedName name="_xlnm.Print_Area" localSheetId="21">'VO+NN'!$A$1:$F$70</definedName>
    <definedName name="_xlnm.Print_Area" localSheetId="2">VRN!$E$1:$M$60</definedName>
    <definedName name="_xlnm.Print_Area" localSheetId="9">VZT!$F$1:$P$337</definedName>
    <definedName name="_xlnm.Print_Area" localSheetId="16">ZOTK!$F$1:$Q$22</definedName>
    <definedName name="_xlnm.Print_Area" localSheetId="5">ZTI!$H$1:$Q$82</definedName>
    <definedName name="_xlnm.Print_Area">[18]ICO_budzet_97!$A$1:$CC$64</definedName>
    <definedName name="okno" localSheetId="3">#REF!</definedName>
    <definedName name="okno" localSheetId="0">#REF!</definedName>
    <definedName name="okno" localSheetId="1">#REF!</definedName>
    <definedName name="okno">#REF!</definedName>
    <definedName name="oo" localSheetId="3" hidden="1">{#N/A,#N/A,TRUE,"Krycí list"}</definedName>
    <definedName name="oo" localSheetId="0" hidden="1">{#N/A,#N/A,TRUE,"Krycí list"}</definedName>
    <definedName name="oo" hidden="1">{#N/A,#N/A,TRUE,"Krycí list"}</definedName>
    <definedName name="ORDERCOUPON" localSheetId="3">#REF!</definedName>
    <definedName name="ORDERCOUPON" localSheetId="0">#REF!</definedName>
    <definedName name="ORDERCOUPON" localSheetId="1">#REF!</definedName>
    <definedName name="ORDERCOUPON">#REF!</definedName>
    <definedName name="ORDERINGSLIP" localSheetId="3">#REF!</definedName>
    <definedName name="ORDERINGSLIP" localSheetId="0">#REF!</definedName>
    <definedName name="ORDERINGSLIP" localSheetId="1">#REF!</definedName>
    <definedName name="ORDERINGSLIP">#REF!</definedName>
    <definedName name="Outside" localSheetId="3" hidden="1">{#N/A,#N/A,TRUE,"Krycí list"}</definedName>
    <definedName name="Outside" localSheetId="0" hidden="1">{#N/A,#N/A,TRUE,"Krycí list"}</definedName>
    <definedName name="Outside" hidden="1">{#N/A,#N/A,TRUE,"Krycí list"}</definedName>
    <definedName name="OVERHEADS" localSheetId="3">#REF!</definedName>
    <definedName name="OVERHEADS" localSheetId="0">#REF!</definedName>
    <definedName name="OVERHEADS" localSheetId="1">#REF!</definedName>
    <definedName name="OVERHEADS">#REF!</definedName>
    <definedName name="OVERV.COST_CONT" localSheetId="3">#REF!</definedName>
    <definedName name="OVERV.COST_CONT" localSheetId="0">#REF!</definedName>
    <definedName name="OVERV.COST_CONT" localSheetId="1">#REF!</definedName>
    <definedName name="OVERV.COST_CONT">#REF!</definedName>
    <definedName name="P___L" localSheetId="3">#REF!</definedName>
    <definedName name="P___L" localSheetId="0">#REF!</definedName>
    <definedName name="P___L" localSheetId="1">#REF!</definedName>
    <definedName name="P___L">#REF!</definedName>
    <definedName name="P___L__2_" localSheetId="3">#REF!</definedName>
    <definedName name="P___L__2_" localSheetId="0">#REF!</definedName>
    <definedName name="P___L__2_" localSheetId="1">#REF!</definedName>
    <definedName name="P___L__2_">#REF!</definedName>
    <definedName name="PA">[5]PA!$X$573</definedName>
    <definedName name="PA_1" localSheetId="3">[9]Summary!#REF!</definedName>
    <definedName name="PA_1" localSheetId="0">[9]Summary!#REF!</definedName>
    <definedName name="PA_1" localSheetId="1">[9]Summary!#REF!</definedName>
    <definedName name="PA_1">[9]Summary!#REF!</definedName>
    <definedName name="PA_2" localSheetId="3">[9]Summary!#REF!</definedName>
    <definedName name="PA_2" localSheetId="0">[9]Summary!#REF!</definedName>
    <definedName name="PA_2" localSheetId="1">[9]Summary!#REF!</definedName>
    <definedName name="PA_2">[9]Summary!#REF!</definedName>
    <definedName name="PA_a" localSheetId="3">[9]Summary!#REF!</definedName>
    <definedName name="PA_a" localSheetId="0">[9]Summary!#REF!</definedName>
    <definedName name="PA_a" localSheetId="1">[9]Summary!#REF!</definedName>
    <definedName name="PA_a">[9]Summary!#REF!</definedName>
    <definedName name="PA_b" localSheetId="3">[9]Summary!#REF!</definedName>
    <definedName name="PA_b" localSheetId="0">[9]Summary!#REF!</definedName>
    <definedName name="PA_b" localSheetId="1">[9]Summary!#REF!</definedName>
    <definedName name="PA_b">[9]Summary!#REF!</definedName>
    <definedName name="PA_d" localSheetId="3">[9]Summary!#REF!</definedName>
    <definedName name="PA_d" localSheetId="0">[9]Summary!#REF!</definedName>
    <definedName name="PA_d" localSheetId="1">[9]Summary!#REF!</definedName>
    <definedName name="PA_d">[9]Summary!#REF!</definedName>
    <definedName name="PA_I" localSheetId="3">[9]Summary!#REF!</definedName>
    <definedName name="PA_I" localSheetId="0">[9]Summary!#REF!</definedName>
    <definedName name="PA_I" localSheetId="1">[9]Summary!#REF!</definedName>
    <definedName name="PA_I">[9]Summary!#REF!</definedName>
    <definedName name="PA_s" localSheetId="3">[9]Summary!#REF!</definedName>
    <definedName name="PA_s" localSheetId="0">[9]Summary!#REF!</definedName>
    <definedName name="PA_s" localSheetId="1">[9]Summary!#REF!</definedName>
    <definedName name="PA_s">[9]Summary!#REF!</definedName>
    <definedName name="PA_W" localSheetId="3">[9]Summary!#REF!</definedName>
    <definedName name="PA_W" localSheetId="0">[9]Summary!#REF!</definedName>
    <definedName name="PA_W" localSheetId="1">[9]Summary!#REF!</definedName>
    <definedName name="PA_W">[9]Summary!#REF!</definedName>
    <definedName name="Parametry" localSheetId="3">#REF!</definedName>
    <definedName name="Parametry" localSheetId="0">#REF!</definedName>
    <definedName name="Parametry" localSheetId="1">#REF!</definedName>
    <definedName name="Parametry">#REF!</definedName>
    <definedName name="Pay_Date" localSheetId="3">#REF!</definedName>
    <definedName name="Pay_Date" localSheetId="0">#REF!</definedName>
    <definedName name="Pay_Date" localSheetId="1">#REF!</definedName>
    <definedName name="Pay_Date">#REF!</definedName>
    <definedName name="Pay_Num" localSheetId="3">#REF!</definedName>
    <definedName name="Pay_Num" localSheetId="0">#REF!</definedName>
    <definedName name="Pay_Num" localSheetId="1">#REF!</definedName>
    <definedName name="Pay_Num">#REF!</definedName>
    <definedName name="Payment_Date" localSheetId="3">DATE(YEAR(AST!Loan_Start),MONTH(AST!Loan_Start)+Payment_Number,DAY(AST!Loan_Start))</definedName>
    <definedName name="Payment_Date" localSheetId="0">DATE(YEAR(Preambule!Loan_Start),MONTH(Preambule!Loan_Start)+Payment_Number,DAY(Preambule!Loan_Start))</definedName>
    <definedName name="Payment_Date" localSheetId="1">DATE(YEAR(REKAPITULACE!Loan_Start),MONTH(REKAPITULACE!Loan_Start)+Payment_Number,DAY(REKAPITULACE!Loan_Start))</definedName>
    <definedName name="Payment_Date">DATE(YEAR(Loan_Start),MONTH(Loan_Start)+Payment_Number,DAY(Loan_Start))</definedName>
    <definedName name="PE" localSheetId="3">[9]Summary!#REF!</definedName>
    <definedName name="PE" localSheetId="0">[9]Summary!#REF!</definedName>
    <definedName name="PE" localSheetId="1">[9]Summary!#REF!</definedName>
    <definedName name="PE">[9]Summary!#REF!</definedName>
    <definedName name="PE_h" localSheetId="3">[9]Summary!#REF!</definedName>
    <definedName name="PE_h" localSheetId="0">[9]Summary!#REF!</definedName>
    <definedName name="PE_h" localSheetId="1">[9]Summary!#REF!</definedName>
    <definedName name="PE_h">[9]Summary!#REF!</definedName>
    <definedName name="PHASE_3" localSheetId="3">#REF!</definedName>
    <definedName name="PHASE_3" localSheetId="0">#REF!</definedName>
    <definedName name="PHASE_3" localSheetId="1">#REF!</definedName>
    <definedName name="PHASE_3">#REF!</definedName>
    <definedName name="PHASE_4" localSheetId="3">#REF!</definedName>
    <definedName name="PHASE_4" localSheetId="0">#REF!</definedName>
    <definedName name="PHASE_4" localSheetId="1">#REF!</definedName>
    <definedName name="PHASE_4">#REF!</definedName>
    <definedName name="PHASE_5" localSheetId="3">#REF!</definedName>
    <definedName name="PHASE_5" localSheetId="0">#REF!</definedName>
    <definedName name="PHASE_5" localSheetId="1">#REF!</definedName>
    <definedName name="PHASE_5">#REF!</definedName>
    <definedName name="PM" localSheetId="3">[9]Summary!#REF!</definedName>
    <definedName name="PM" localSheetId="0">[9]Summary!#REF!</definedName>
    <definedName name="PM" localSheetId="1">[9]Summary!#REF!</definedName>
    <definedName name="PM">[9]Summary!#REF!</definedName>
    <definedName name="PM_h" localSheetId="3">[9]Summary!#REF!</definedName>
    <definedName name="PM_h" localSheetId="0">[9]Summary!#REF!</definedName>
    <definedName name="PM_h" localSheetId="1">[9]Summary!#REF!</definedName>
    <definedName name="PM_h">[9]Summary!#REF!</definedName>
    <definedName name="polbezcen1" localSheetId="3">[7]List2!#REF!</definedName>
    <definedName name="polbezcen1" localSheetId="0">[7]List2!#REF!</definedName>
    <definedName name="polbezcen1" localSheetId="1">[7]List2!#REF!</definedName>
    <definedName name="polbezcen1">[7]List2!#REF!</definedName>
    <definedName name="polcen2" localSheetId="3">[7]List2!#REF!</definedName>
    <definedName name="polcen2" localSheetId="0">[7]List2!#REF!</definedName>
    <definedName name="polcen2" localSheetId="1">[7]List2!#REF!</definedName>
    <definedName name="polcen2">[7]List2!#REF!</definedName>
    <definedName name="polcen3" localSheetId="3">[7]List2!#REF!</definedName>
    <definedName name="polcen3" localSheetId="0">[7]List2!#REF!</definedName>
    <definedName name="polcen3" localSheetId="1">[7]List2!#REF!</definedName>
    <definedName name="polcen3">[7]List2!#REF!</definedName>
    <definedName name="powersock" localSheetId="3" hidden="1">{#N/A,#N/A,TRUE,"Krycí list"}</definedName>
    <definedName name="powersock" localSheetId="0" hidden="1">{#N/A,#N/A,TRUE,"Krycí list"}</definedName>
    <definedName name="powersock" hidden="1">{#N/A,#N/A,TRUE,"Krycí list"}</definedName>
    <definedName name="PowerSocket" localSheetId="3" hidden="1">{#N/A,#N/A,TRUE,"Krycí list"}</definedName>
    <definedName name="PowerSocket" localSheetId="0" hidden="1">{#N/A,#N/A,TRUE,"Krycí list"}</definedName>
    <definedName name="PowerSocket" hidden="1">{#N/A,#N/A,TRUE,"Krycí list"}</definedName>
    <definedName name="Poznamka" localSheetId="3">'[6]silno trane'!#REF!</definedName>
    <definedName name="Poznamka" localSheetId="0">'[6]silno trane'!#REF!</definedName>
    <definedName name="Poznamka" localSheetId="1">'[6]silno trane'!#REF!</definedName>
    <definedName name="Poznamka">'[6]silno trane'!#REF!</definedName>
    <definedName name="PRELIMS" localSheetId="3">#REF!</definedName>
    <definedName name="PRELIMS" localSheetId="0">#REF!</definedName>
    <definedName name="PRELIMS" localSheetId="1">#REF!</definedName>
    <definedName name="PRELIMS">#REF!</definedName>
    <definedName name="Princ" localSheetId="3">#REF!</definedName>
    <definedName name="Princ" localSheetId="0">#REF!</definedName>
    <definedName name="Princ" localSheetId="1">#REF!</definedName>
    <definedName name="Princ">#REF!</definedName>
    <definedName name="Print_Area_Reset" localSheetId="3">OFFSET(AST!Full_Print,0,0,AST!Last_Row)</definedName>
    <definedName name="Print_Area_Reset" localSheetId="0">OFFSET(Preambule!Full_Print,0,0,Preambule!Last_Row)</definedName>
    <definedName name="Print_Area_Reset" localSheetId="1">OFFSET(REKAPITULACE!Full_Print,0,0,REKAPITULACE!Last_Row)</definedName>
    <definedName name="Print_Area_Reset">OFFSET(Full_Print,0,0,Last_Row)</definedName>
    <definedName name="Prirážka0">1</definedName>
    <definedName name="Prirážka10">1.1</definedName>
    <definedName name="Prirážka20">1.2</definedName>
    <definedName name="Prirážka25">1.25</definedName>
    <definedName name="Prirážka30">1.3</definedName>
    <definedName name="Prirážka40">1.4</definedName>
    <definedName name="Prirážka7">1.07</definedName>
    <definedName name="ProductTable">[21]Foglio2!$A$2:$D$45</definedName>
    <definedName name="Profit_and_Loss_Statement_PLN" localSheetId="3">#REF!</definedName>
    <definedName name="Profit_and_Loss_Statement_PLN" localSheetId="0">#REF!</definedName>
    <definedName name="Profit_and_Loss_Statement_PLN" localSheetId="1">#REF!</definedName>
    <definedName name="Profit_and_Loss_Statement_PLN">#REF!</definedName>
    <definedName name="ProgressPhotos" localSheetId="3">#REF!</definedName>
    <definedName name="ProgressPhotos" localSheetId="0">#REF!</definedName>
    <definedName name="ProgressPhotos" localSheetId="1">#REF!</definedName>
    <definedName name="ProgressPhotos">#REF!</definedName>
    <definedName name="ProtectiveClothing" localSheetId="3">#REF!</definedName>
    <definedName name="ProtectiveClothing" localSheetId="0">#REF!</definedName>
    <definedName name="ProtectiveClothing" localSheetId="1">#REF!</definedName>
    <definedName name="ProtectiveClothing">#REF!</definedName>
    <definedName name="PROV.SUMS" localSheetId="3">#REF!</definedName>
    <definedName name="PROV.SUMS" localSheetId="0">#REF!</definedName>
    <definedName name="PROV.SUMS" localSheetId="1">#REF!</definedName>
    <definedName name="PROV.SUMS">#REF!</definedName>
    <definedName name="PROVISIONAL_SUMS" localSheetId="3">#REF!,#REF!,#REF!,#REF!</definedName>
    <definedName name="PROVISIONAL_SUMS" localSheetId="0">#REF!,#REF!,#REF!,#REF!</definedName>
    <definedName name="PROVISIONAL_SUMS" localSheetId="1">#REF!,#REF!,#REF!,#REF!</definedName>
    <definedName name="PROVISIONAL_SUMS">#REF!,#REF!,#REF!,#REF!</definedName>
    <definedName name="Přehled" localSheetId="3">#REF!</definedName>
    <definedName name="Přehled" localSheetId="0">#REF!</definedName>
    <definedName name="Přehled" localSheetId="1">#REF!</definedName>
    <definedName name="Přehled">#REF!</definedName>
    <definedName name="příp" localSheetId="3">#REF!</definedName>
    <definedName name="příp" localSheetId="0">#REF!</definedName>
    <definedName name="příp" localSheetId="1">#REF!</definedName>
    <definedName name="příp">#REF!</definedName>
    <definedName name="PZTS" localSheetId="3">[9]Summary!#REF!</definedName>
    <definedName name="PZTS" localSheetId="0">[9]Summary!#REF!</definedName>
    <definedName name="PZTS" localSheetId="1">[9]Summary!#REF!</definedName>
    <definedName name="PZTS">[9]Summary!#REF!</definedName>
    <definedName name="PZTS2" localSheetId="3">[9]Summary!#REF!</definedName>
    <definedName name="PZTS2" localSheetId="0">[9]Summary!#REF!</definedName>
    <definedName name="PZTS2" localSheetId="1">[9]Summary!#REF!</definedName>
    <definedName name="PZTS2">[9]Summary!#REF!</definedName>
    <definedName name="q" localSheetId="3">#REF!</definedName>
    <definedName name="q" localSheetId="0">#REF!</definedName>
    <definedName name="q" localSheetId="1">#REF!</definedName>
    <definedName name="q">#REF!</definedName>
    <definedName name="qa" localSheetId="3" hidden="1">{#N/A,#N/A,TRUE,"Krycí list"}</definedName>
    <definedName name="qa" localSheetId="0" hidden="1">{#N/A,#N/A,TRUE,"Krycí list"}</definedName>
    <definedName name="qa" hidden="1">{#N/A,#N/A,TRUE,"Krycí list"}</definedName>
    <definedName name="QQ" localSheetId="3" hidden="1">{#N/A,#N/A,TRUE,"Krycí list"}</definedName>
    <definedName name="QQ" localSheetId="0" hidden="1">{#N/A,#N/A,TRUE,"Krycí list"}</definedName>
    <definedName name="QQ" hidden="1">{#N/A,#N/A,TRUE,"Krycí list"}</definedName>
    <definedName name="QQQ" localSheetId="3" hidden="1">{#N/A,#N/A,TRUE,"Krycí list"}</definedName>
    <definedName name="QQQ" localSheetId="0" hidden="1">{#N/A,#N/A,TRUE,"Krycí list"}</definedName>
    <definedName name="QQQ" hidden="1">{#N/A,#N/A,TRUE,"Krycí list"}</definedName>
    <definedName name="QWE" localSheetId="3" hidden="1">{#N/A,#N/A,TRUE,"Krycí list"}</definedName>
    <definedName name="QWE" localSheetId="0" hidden="1">{#N/A,#N/A,TRUE,"Krycí list"}</definedName>
    <definedName name="QWE" hidden="1">{#N/A,#N/A,TRUE,"Krycí list"}</definedName>
    <definedName name="QWEQWR" localSheetId="3" hidden="1">{#N/A,#N/A,TRUE,"Krycí list"}</definedName>
    <definedName name="QWEQWR" localSheetId="0" hidden="1">{#N/A,#N/A,TRUE,"Krycí list"}</definedName>
    <definedName name="QWEQWR" hidden="1">{#N/A,#N/A,TRUE,"Krycí list"}</definedName>
    <definedName name="Rabat_ACS">0.82</definedName>
    <definedName name="Rabat_JGS">0.75</definedName>
    <definedName name="Rabat_RH">0.9</definedName>
    <definedName name="Rabat0">1</definedName>
    <definedName name="Rabat20">1/(1-0.2)</definedName>
    <definedName name="Rabat2N">0.85</definedName>
    <definedName name="RabatConnecting">0.8</definedName>
    <definedName name="RabatMediatron">0.85</definedName>
    <definedName name="RabatOlympo">0.95</definedName>
    <definedName name="Rate" localSheetId="3">[9]Summary!#REF!</definedName>
    <definedName name="Rate" localSheetId="0">[9]Summary!#REF!</definedName>
    <definedName name="Rate" localSheetId="1">[9]Summary!#REF!</definedName>
    <definedName name="Rate">[9]Summary!#REF!</definedName>
    <definedName name="re" localSheetId="3" hidden="1">{#N/A,#N/A,TRUE,"Krycí list"}</definedName>
    <definedName name="re" localSheetId="0" hidden="1">{#N/A,#N/A,TRUE,"Krycí list"}</definedName>
    <definedName name="re" hidden="1">{#N/A,#N/A,TRUE,"Krycí list"}</definedName>
    <definedName name="RegionalOverhead" localSheetId="3">#REF!</definedName>
    <definedName name="RegionalOverhead" localSheetId="0">#REF!</definedName>
    <definedName name="RegionalOverhead" localSheetId="1">#REF!</definedName>
    <definedName name="RegionalOverhead">#REF!</definedName>
    <definedName name="rekap" localSheetId="0">#REF!</definedName>
    <definedName name="rekap" localSheetId="1">#REF!</definedName>
    <definedName name="rekap">#REF!</definedName>
    <definedName name="Rekapitulace" localSheetId="3">#REF!</definedName>
    <definedName name="Rekapitulace" localSheetId="0">#REF!</definedName>
    <definedName name="Rekapitulace" localSheetId="1">#REF!</definedName>
    <definedName name="Rekapitulace">#REF!</definedName>
    <definedName name="Roden_von_Bewuchs" localSheetId="3">#REF!</definedName>
    <definedName name="Roden_von_Bewuchs" localSheetId="0">#REF!</definedName>
    <definedName name="Roden_von_Bewuchs" localSheetId="1">#REF!</definedName>
    <definedName name="Roden_von_Bewuchs">#REF!</definedName>
    <definedName name="rohrgrabenaushub" localSheetId="3">#REF!</definedName>
    <definedName name="rohrgrabenaushub" localSheetId="0">#REF!</definedName>
    <definedName name="rohrgrabenaushub" localSheetId="1">#REF!</definedName>
    <definedName name="rohrgrabenaushub">#REF!</definedName>
    <definedName name="Rok_nabídky" localSheetId="3">#REF!</definedName>
    <definedName name="Rok_nabídky" localSheetId="0">#REF!</definedName>
    <definedName name="Rok_nabídky" localSheetId="1">#REF!</definedName>
    <definedName name="Rok_nabídky">#REF!</definedName>
    <definedName name="rozp" localSheetId="3" hidden="1">{#N/A,#N/A,TRUE,"Krycí list"}</definedName>
    <definedName name="rozp" localSheetId="0" hidden="1">{#N/A,#N/A,TRUE,"Krycí list"}</definedName>
    <definedName name="rozp" hidden="1">{#N/A,#N/A,TRUE,"Krycí list"}</definedName>
    <definedName name="Rozpočet" localSheetId="3">#REF!</definedName>
    <definedName name="Rozpočet" localSheetId="0">#REF!</definedName>
    <definedName name="Rozpočet" localSheetId="1">#REF!</definedName>
    <definedName name="Rozpočet">#REF!</definedName>
    <definedName name="rr" localSheetId="3" hidden="1">{#N/A,#N/A,TRUE,"Krycí list"}</definedName>
    <definedName name="rr" localSheetId="0" hidden="1">{#N/A,#N/A,TRUE,"Krycí list"}</definedName>
    <definedName name="rr" hidden="1">{#N/A,#N/A,TRUE,"Krycí list"}</definedName>
    <definedName name="RubbishRemoval" localSheetId="3">#REF!</definedName>
    <definedName name="RubbishRemoval" localSheetId="0">#REF!</definedName>
    <definedName name="RubbishRemoval" localSheetId="1">#REF!</definedName>
    <definedName name="RubbishRemoval">#REF!</definedName>
    <definedName name="saboproud" localSheetId="3" hidden="1">{#N/A,#N/A,TRUE,"Krycí list"}</definedName>
    <definedName name="saboproud" localSheetId="0" hidden="1">{#N/A,#N/A,TRUE,"Krycí list"}</definedName>
    <definedName name="saboproud" hidden="1">{#N/A,#N/A,TRUE,"Krycí list"}</definedName>
    <definedName name="sasao">[22]keyword!$B$2:$B$31</definedName>
    <definedName name="Scaffolding" localSheetId="3">#REF!</definedName>
    <definedName name="Scaffolding" localSheetId="0">#REF!</definedName>
    <definedName name="Scaffolding" localSheetId="1">#REF!</definedName>
    <definedName name="Scaffolding">#REF!</definedName>
    <definedName name="sdfgwg" localSheetId="3" hidden="1">{#N/A,#N/A,TRUE,"Krycí list"}</definedName>
    <definedName name="sdfgwg" localSheetId="0" hidden="1">{#N/A,#N/A,TRUE,"Krycí list"}</definedName>
    <definedName name="sdfgwg" hidden="1">{#N/A,#N/A,TRUE,"Krycí list"}</definedName>
    <definedName name="sdfswf" localSheetId="3" hidden="1">{#N/A,#N/A,TRUE,"Krycí list"}</definedName>
    <definedName name="sdfswf" localSheetId="0" hidden="1">{#N/A,#N/A,TRUE,"Krycí list"}</definedName>
    <definedName name="sdfswf" hidden="1">{#N/A,#N/A,TRUE,"Krycí list"}</definedName>
    <definedName name="SDGASG" localSheetId="3" hidden="1">{#N/A,#N/A,TRUE,"Krycí list"}</definedName>
    <definedName name="SDGASG" localSheetId="0" hidden="1">{#N/A,#N/A,TRUE,"Krycí list"}</definedName>
    <definedName name="SDGASG" hidden="1">{#N/A,#N/A,TRUE,"Krycí list"}</definedName>
    <definedName name="sdgfeg" localSheetId="3" hidden="1">{#N/A,#N/A,TRUE,"Krycí list"}</definedName>
    <definedName name="sdgfeg" localSheetId="0" hidden="1">{#N/A,#N/A,TRUE,"Krycí list"}</definedName>
    <definedName name="sdgfeg" hidden="1">{#N/A,#N/A,TRUE,"Krycí list"}</definedName>
    <definedName name="SE" localSheetId="3">[9]Summary!#REF!</definedName>
    <definedName name="SE" localSheetId="0">[9]Summary!#REF!</definedName>
    <definedName name="SE" localSheetId="1">[9]Summary!#REF!</definedName>
    <definedName name="SE">[9]Summary!#REF!</definedName>
    <definedName name="SE_h" localSheetId="3">[9]Summary!#REF!</definedName>
    <definedName name="SE_h" localSheetId="0">[9]Summary!#REF!</definedName>
    <definedName name="SE_h" localSheetId="1">[9]Summary!#REF!</definedName>
    <definedName name="SE_h">[9]Summary!#REF!</definedName>
    <definedName name="SHDFHH" localSheetId="3" hidden="1">{#N/A,#N/A,TRUE,"Krycí list"}</definedName>
    <definedName name="SHDFHH" localSheetId="0" hidden="1">{#N/A,#N/A,TRUE,"Krycí list"}</definedName>
    <definedName name="SHDFHH" hidden="1">{#N/A,#N/A,TRUE,"Krycí list"}</definedName>
    <definedName name="Sched_Pay" localSheetId="3">#REF!</definedName>
    <definedName name="Sched_Pay" localSheetId="0">#REF!</definedName>
    <definedName name="Sched_Pay" localSheetId="1">#REF!</definedName>
    <definedName name="Sched_Pay">#REF!</definedName>
    <definedName name="Scheduled_Extra_Payments" localSheetId="3">#REF!</definedName>
    <definedName name="Scheduled_Extra_Payments" localSheetId="0">#REF!</definedName>
    <definedName name="Scheduled_Extra_Payments" localSheetId="1">#REF!</definedName>
    <definedName name="Scheduled_Extra_Payments">#REF!</definedName>
    <definedName name="Scheduled_Interest_Rate" localSheetId="3">#REF!</definedName>
    <definedName name="Scheduled_Interest_Rate" localSheetId="0">#REF!</definedName>
    <definedName name="Scheduled_Interest_Rate" localSheetId="1">#REF!</definedName>
    <definedName name="Scheduled_Interest_Rate">#REF!</definedName>
    <definedName name="Scheduled_Monthly_Payment" localSheetId="3">#REF!</definedName>
    <definedName name="Scheduled_Monthly_Payment" localSheetId="0">#REF!</definedName>
    <definedName name="Scheduled_Monthly_Payment" localSheetId="1">#REF!</definedName>
    <definedName name="Scheduled_Monthly_Payment">#REF!</definedName>
    <definedName name="SiteBuildings" localSheetId="3">#REF!</definedName>
    <definedName name="SiteBuildings" localSheetId="0">#REF!</definedName>
    <definedName name="SiteBuildings" localSheetId="1">#REF!</definedName>
    <definedName name="SiteBuildings">#REF!</definedName>
    <definedName name="SiteExpenses" localSheetId="3">#REF!</definedName>
    <definedName name="SiteExpenses" localSheetId="0">#REF!</definedName>
    <definedName name="SiteExpenses" localSheetId="1">#REF!</definedName>
    <definedName name="SiteExpenses">#REF!</definedName>
    <definedName name="SiteSafety" localSheetId="3">#REF!</definedName>
    <definedName name="SiteSafety" localSheetId="0">#REF!</definedName>
    <definedName name="SiteSafety" localSheetId="1">#REF!</definedName>
    <definedName name="SiteSafety">#REF!</definedName>
    <definedName name="SiteTransport" localSheetId="3">#REF!</definedName>
    <definedName name="SiteTransport" localSheetId="0">#REF!</definedName>
    <definedName name="SiteTransport" localSheetId="1">#REF!</definedName>
    <definedName name="SiteTransport">#REF!</definedName>
    <definedName name="SK">[5]SK!$X$178</definedName>
    <definedName name="SK_1" localSheetId="3">[9]Summary!#REF!</definedName>
    <definedName name="SK_1" localSheetId="0">[9]Summary!#REF!</definedName>
    <definedName name="SK_1" localSheetId="1">[9]Summary!#REF!</definedName>
    <definedName name="SK_1">[9]Summary!#REF!</definedName>
    <definedName name="SK_2" localSheetId="3">[9]Summary!#REF!</definedName>
    <definedName name="SK_2" localSheetId="0">[9]Summary!#REF!</definedName>
    <definedName name="SK_2" localSheetId="1">[9]Summary!#REF!</definedName>
    <definedName name="SK_2">[9]Summary!#REF!</definedName>
    <definedName name="SK_a" localSheetId="3">[9]Summary!#REF!</definedName>
    <definedName name="SK_a" localSheetId="0">[9]Summary!#REF!</definedName>
    <definedName name="SK_a" localSheetId="1">[9]Summary!#REF!</definedName>
    <definedName name="SK_a">[9]Summary!#REF!</definedName>
    <definedName name="SK_b" localSheetId="3">[9]Summary!#REF!</definedName>
    <definedName name="SK_b" localSheetId="0">[9]Summary!#REF!</definedName>
    <definedName name="SK_b" localSheetId="1">[9]Summary!#REF!</definedName>
    <definedName name="SK_b">[9]Summary!#REF!</definedName>
    <definedName name="SK_d" localSheetId="3">[9]Summary!#REF!</definedName>
    <definedName name="SK_d" localSheetId="0">[9]Summary!#REF!</definedName>
    <definedName name="SK_d" localSheetId="1">[9]Summary!#REF!</definedName>
    <definedName name="SK_d">[9]Summary!#REF!</definedName>
    <definedName name="SK_I" localSheetId="3">[9]Summary!#REF!</definedName>
    <definedName name="SK_I" localSheetId="0">[9]Summary!#REF!</definedName>
    <definedName name="SK_I" localSheetId="1">[9]Summary!#REF!</definedName>
    <definedName name="SK_I">[9]Summary!#REF!</definedName>
    <definedName name="SK_s" localSheetId="3">[9]Summary!#REF!</definedName>
    <definedName name="SK_s" localSheetId="0">[9]Summary!#REF!</definedName>
    <definedName name="SK_s" localSheetId="1">[9]Summary!#REF!</definedName>
    <definedName name="SK_s">[9]Summary!#REF!</definedName>
    <definedName name="SK_W" localSheetId="3">[9]Summary!#REF!</definedName>
    <definedName name="SK_W" localSheetId="0">[9]Summary!#REF!</definedName>
    <definedName name="SK_W" localSheetId="1">[9]Summary!#REF!</definedName>
    <definedName name="SK_W">[9]Summary!#REF!</definedName>
    <definedName name="SKK" localSheetId="3">[9]Summary!#REF!</definedName>
    <definedName name="SKK" localSheetId="0">[9]Summary!#REF!</definedName>
    <definedName name="SKK" localSheetId="1">[9]Summary!#REF!</definedName>
    <definedName name="SKK">[9]Summary!#REF!</definedName>
    <definedName name="slab">[10]keyword!$N$2:$N$12</definedName>
    <definedName name="SmallTools" localSheetId="3">#REF!</definedName>
    <definedName name="SmallTools" localSheetId="0">#REF!</definedName>
    <definedName name="SmallTools" localSheetId="1">#REF!</definedName>
    <definedName name="SmallTools">#REF!</definedName>
    <definedName name="Sockel" localSheetId="3">[8]Angebot18.7.!#REF!</definedName>
    <definedName name="Sockel" localSheetId="0">[8]Angebot18.7.!#REF!</definedName>
    <definedName name="Sockel" localSheetId="1">[8]Angebot18.7.!#REF!</definedName>
    <definedName name="Sockel">[8]Angebot18.7.!#REF!</definedName>
    <definedName name="solver_adj" hidden="1">[18]ICO_budzet_97!$AO$38</definedName>
    <definedName name="solver_lin" hidden="1">0</definedName>
    <definedName name="solver_num" hidden="1">0</definedName>
    <definedName name="solver_opt" hidden="1">[18]ICO_budzet_97!$AO$63</definedName>
    <definedName name="solver_typ" hidden="1">3</definedName>
    <definedName name="solver_val" hidden="1">2118.99</definedName>
    <definedName name="Sort" localSheetId="3">#REF!</definedName>
    <definedName name="Sort" localSheetId="0">#REF!</definedName>
    <definedName name="Sort" localSheetId="1">#REF!</definedName>
    <definedName name="Sort">#REF!</definedName>
    <definedName name="Sort2">[23]Keyword!$H$2:$H$9</definedName>
    <definedName name="soupis" localSheetId="3" hidden="1">{#N/A,#N/A,TRUE,"Krycí list"}</definedName>
    <definedName name="soupis" localSheetId="0" hidden="1">{#N/A,#N/A,TRUE,"Krycí list"}</definedName>
    <definedName name="soupis" hidden="1">{#N/A,#N/A,TRUE,"Krycí list"}</definedName>
    <definedName name="spec">[10]keyword!$C$2:$C$11</definedName>
    <definedName name="Specifikace" localSheetId="3">#REF!</definedName>
    <definedName name="Specifikace" localSheetId="0">#REF!</definedName>
    <definedName name="Specifikace" localSheetId="1">#REF!</definedName>
    <definedName name="Specifikace">#REF!</definedName>
    <definedName name="Spodek" localSheetId="3">[24]HW!#REF!</definedName>
    <definedName name="Spodek" localSheetId="0">[24]HW!#REF!</definedName>
    <definedName name="Spodek" localSheetId="1">[24]HW!#REF!</definedName>
    <definedName name="Spodek">[24]HW!#REF!</definedName>
    <definedName name="SS" localSheetId="3">[9]Summary!#REF!</definedName>
    <definedName name="SS" localSheetId="0">[9]Summary!#REF!</definedName>
    <definedName name="SS" localSheetId="1">[9]Summary!#REF!</definedName>
    <definedName name="SS">[9]Summary!#REF!</definedName>
    <definedName name="SS_h" localSheetId="3">[9]Summary!#REF!</definedName>
    <definedName name="SS_h" localSheetId="0">[9]Summary!#REF!</definedName>
    <definedName name="SS_h" localSheetId="1">[9]Summary!#REF!</definedName>
    <definedName name="SS_h">[9]Summary!#REF!</definedName>
    <definedName name="sss" localSheetId="3" hidden="1">{#N/A,#N/A,TRUE,"Krycí list"}</definedName>
    <definedName name="sss" localSheetId="0" hidden="1">{#N/A,#N/A,TRUE,"Krycí list"}</definedName>
    <definedName name="sss" hidden="1">{#N/A,#N/A,TRUE,"Krycí list"}</definedName>
    <definedName name="ST" localSheetId="3">[9]Summary!#REF!</definedName>
    <definedName name="ST" localSheetId="0">[9]Summary!#REF!</definedName>
    <definedName name="ST" localSheetId="1">[9]Summary!#REF!</definedName>
    <definedName name="ST">[9]Summary!#REF!</definedName>
    <definedName name="ST_h" localSheetId="3">[9]Summary!#REF!</definedName>
    <definedName name="ST_h" localSheetId="0">[9]Summary!#REF!</definedName>
    <definedName name="ST_h" localSheetId="1">[9]Summary!#REF!</definedName>
    <definedName name="ST_h">[9]Summary!#REF!</definedName>
    <definedName name="ST1_1" localSheetId="3">[9]Summary!#REF!</definedName>
    <definedName name="ST1_1" localSheetId="0">[9]Summary!#REF!</definedName>
    <definedName name="ST1_1" localSheetId="1">[9]Summary!#REF!</definedName>
    <definedName name="ST1_1">[9]Summary!#REF!</definedName>
    <definedName name="ST1_2" localSheetId="3">[9]Summary!#REF!</definedName>
    <definedName name="ST1_2" localSheetId="0">[9]Summary!#REF!</definedName>
    <definedName name="ST1_2" localSheetId="1">[9]Summary!#REF!</definedName>
    <definedName name="ST1_2">[9]Summary!#REF!</definedName>
    <definedName name="ST1_a" localSheetId="3">[9]Summary!#REF!</definedName>
    <definedName name="ST1_a" localSheetId="0">[9]Summary!#REF!</definedName>
    <definedName name="ST1_a" localSheetId="1">[9]Summary!#REF!</definedName>
    <definedName name="ST1_a">[9]Summary!#REF!</definedName>
    <definedName name="ST1_b" localSheetId="3">[9]Summary!#REF!</definedName>
    <definedName name="ST1_b" localSheetId="0">[9]Summary!#REF!</definedName>
    <definedName name="ST1_b" localSheetId="1">[9]Summary!#REF!</definedName>
    <definedName name="ST1_b">[9]Summary!#REF!</definedName>
    <definedName name="ST1_d" localSheetId="3">[9]Summary!#REF!</definedName>
    <definedName name="ST1_d" localSheetId="0">[9]Summary!#REF!</definedName>
    <definedName name="ST1_d" localSheetId="1">[9]Summary!#REF!</definedName>
    <definedName name="ST1_d">[9]Summary!#REF!</definedName>
    <definedName name="ST1_I" localSheetId="3">[9]Summary!#REF!</definedName>
    <definedName name="ST1_I" localSheetId="0">[9]Summary!#REF!</definedName>
    <definedName name="ST1_I" localSheetId="1">[9]Summary!#REF!</definedName>
    <definedName name="ST1_I">[9]Summary!#REF!</definedName>
    <definedName name="ST1_s" localSheetId="3">[9]Summary!#REF!</definedName>
    <definedName name="ST1_s" localSheetId="0">[9]Summary!#REF!</definedName>
    <definedName name="ST1_s" localSheetId="1">[9]Summary!#REF!</definedName>
    <definedName name="ST1_s">[9]Summary!#REF!</definedName>
    <definedName name="ST1_W" localSheetId="3">[9]Summary!#REF!</definedName>
    <definedName name="ST1_W" localSheetId="0">[9]Summary!#REF!</definedName>
    <definedName name="ST1_W" localSheetId="1">[9]Summary!#REF!</definedName>
    <definedName name="ST1_W">[9]Summary!#REF!</definedName>
    <definedName name="ST2_1" localSheetId="3">[9]Summary!#REF!</definedName>
    <definedName name="ST2_1" localSheetId="0">[9]Summary!#REF!</definedName>
    <definedName name="ST2_1" localSheetId="1">[9]Summary!#REF!</definedName>
    <definedName name="ST2_1">[9]Summary!#REF!</definedName>
    <definedName name="ST2_2" localSheetId="3">[9]Summary!#REF!</definedName>
    <definedName name="ST2_2" localSheetId="0">[9]Summary!#REF!</definedName>
    <definedName name="ST2_2" localSheetId="1">[9]Summary!#REF!</definedName>
    <definedName name="ST2_2">[9]Summary!#REF!</definedName>
    <definedName name="ST2_a" localSheetId="3">[9]Summary!#REF!</definedName>
    <definedName name="ST2_a" localSheetId="0">[9]Summary!#REF!</definedName>
    <definedName name="ST2_a" localSheetId="1">[9]Summary!#REF!</definedName>
    <definedName name="ST2_a">[9]Summary!#REF!</definedName>
    <definedName name="ST2_b" localSheetId="3">[9]Summary!#REF!</definedName>
    <definedName name="ST2_b" localSheetId="0">[9]Summary!#REF!</definedName>
    <definedName name="ST2_b" localSheetId="1">[9]Summary!#REF!</definedName>
    <definedName name="ST2_b">[9]Summary!#REF!</definedName>
    <definedName name="ST2_d" localSheetId="3">[9]Summary!#REF!</definedName>
    <definedName name="ST2_d" localSheetId="0">[9]Summary!#REF!</definedName>
    <definedName name="ST2_d" localSheetId="1">[9]Summary!#REF!</definedName>
    <definedName name="ST2_d">[9]Summary!#REF!</definedName>
    <definedName name="ST2_I" localSheetId="3">[9]Summary!#REF!</definedName>
    <definedName name="ST2_I" localSheetId="0">[9]Summary!#REF!</definedName>
    <definedName name="ST2_I" localSheetId="1">[9]Summary!#REF!</definedName>
    <definedName name="ST2_I">[9]Summary!#REF!</definedName>
    <definedName name="ST2_s" localSheetId="3">[9]Summary!#REF!</definedName>
    <definedName name="ST2_s" localSheetId="0">[9]Summary!#REF!</definedName>
    <definedName name="ST2_s" localSheetId="1">[9]Summary!#REF!</definedName>
    <definedName name="ST2_s">[9]Summary!#REF!</definedName>
    <definedName name="ST2_W" localSheetId="3">[9]Summary!#REF!</definedName>
    <definedName name="ST2_W" localSheetId="0">[9]Summary!#REF!</definedName>
    <definedName name="ST2_W" localSheetId="1">[9]Summary!#REF!</definedName>
    <definedName name="ST2_W">[9]Summary!#REF!</definedName>
    <definedName name="ST3_1" localSheetId="3">[9]Summary!#REF!</definedName>
    <definedName name="ST3_1" localSheetId="0">[9]Summary!#REF!</definedName>
    <definedName name="ST3_1" localSheetId="1">[9]Summary!#REF!</definedName>
    <definedName name="ST3_1">[9]Summary!#REF!</definedName>
    <definedName name="ST3_2" localSheetId="3">[9]Summary!#REF!</definedName>
    <definedName name="ST3_2" localSheetId="0">[9]Summary!#REF!</definedName>
    <definedName name="ST3_2" localSheetId="1">[9]Summary!#REF!</definedName>
    <definedName name="ST3_2">[9]Summary!#REF!</definedName>
    <definedName name="ST3_a" localSheetId="3">[9]Summary!#REF!</definedName>
    <definedName name="ST3_a" localSheetId="0">[9]Summary!#REF!</definedName>
    <definedName name="ST3_a" localSheetId="1">[9]Summary!#REF!</definedName>
    <definedName name="ST3_a">[9]Summary!#REF!</definedName>
    <definedName name="ST3_b" localSheetId="3">[9]Summary!#REF!</definedName>
    <definedName name="ST3_b" localSheetId="0">[9]Summary!#REF!</definedName>
    <definedName name="ST3_b" localSheetId="1">[9]Summary!#REF!</definedName>
    <definedName name="ST3_b">[9]Summary!#REF!</definedName>
    <definedName name="ST3_d" localSheetId="3">[9]Summary!#REF!</definedName>
    <definedName name="ST3_d" localSheetId="0">[9]Summary!#REF!</definedName>
    <definedName name="ST3_d" localSheetId="1">[9]Summary!#REF!</definedName>
    <definedName name="ST3_d">[9]Summary!#REF!</definedName>
    <definedName name="ST3_I" localSheetId="3">[9]Summary!#REF!</definedName>
    <definedName name="ST3_I" localSheetId="0">[9]Summary!#REF!</definedName>
    <definedName name="ST3_I" localSheetId="1">[9]Summary!#REF!</definedName>
    <definedName name="ST3_I">[9]Summary!#REF!</definedName>
    <definedName name="ST3_s" localSheetId="3">[9]Summary!#REF!</definedName>
    <definedName name="ST3_s" localSheetId="0">[9]Summary!#REF!</definedName>
    <definedName name="ST3_s" localSheetId="1">[9]Summary!#REF!</definedName>
    <definedName name="ST3_s">[9]Summary!#REF!</definedName>
    <definedName name="ST3_t" localSheetId="3">[9]Summary!#REF!</definedName>
    <definedName name="ST3_t" localSheetId="0">[9]Summary!#REF!</definedName>
    <definedName name="ST3_t" localSheetId="1">[9]Summary!#REF!</definedName>
    <definedName name="ST3_t">[9]Summary!#REF!</definedName>
    <definedName name="ST3_W" localSheetId="3">[9]Summary!#REF!</definedName>
    <definedName name="ST3_W" localSheetId="0">[9]Summary!#REF!</definedName>
    <definedName name="ST3_W" localSheetId="1">[9]Summary!#REF!</definedName>
    <definedName name="ST3_W">[9]Summary!#REF!</definedName>
    <definedName name="STA">'[5]BMS HW'!$X$37</definedName>
    <definedName name="STA_1" localSheetId="3">[9]Summary!#REF!</definedName>
    <definedName name="STA_1" localSheetId="0">[9]Summary!#REF!</definedName>
    <definedName name="STA_1" localSheetId="1">[9]Summary!#REF!</definedName>
    <definedName name="STA_1">[9]Summary!#REF!</definedName>
    <definedName name="STA_2" localSheetId="3">[9]Summary!#REF!</definedName>
    <definedName name="STA_2" localSheetId="0">[9]Summary!#REF!</definedName>
    <definedName name="STA_2" localSheetId="1">[9]Summary!#REF!</definedName>
    <definedName name="STA_2">[9]Summary!#REF!</definedName>
    <definedName name="STA_a" localSheetId="3">[9]Summary!#REF!</definedName>
    <definedName name="STA_a" localSheetId="0">[9]Summary!#REF!</definedName>
    <definedName name="STA_a" localSheetId="1">[9]Summary!#REF!</definedName>
    <definedName name="STA_a">[9]Summary!#REF!</definedName>
    <definedName name="STA_b" localSheetId="3">[9]Summary!#REF!</definedName>
    <definedName name="STA_b" localSheetId="0">[9]Summary!#REF!</definedName>
    <definedName name="STA_b" localSheetId="1">[9]Summary!#REF!</definedName>
    <definedName name="STA_b">[9]Summary!#REF!</definedName>
    <definedName name="STA_d" localSheetId="3">[9]Summary!#REF!</definedName>
    <definedName name="STA_d" localSheetId="0">[9]Summary!#REF!</definedName>
    <definedName name="STA_d" localSheetId="1">[9]Summary!#REF!</definedName>
    <definedName name="STA_d">[9]Summary!#REF!</definedName>
    <definedName name="STA_I" localSheetId="3">[9]Summary!#REF!</definedName>
    <definedName name="STA_I" localSheetId="0">[9]Summary!#REF!</definedName>
    <definedName name="STA_I" localSheetId="1">[9]Summary!#REF!</definedName>
    <definedName name="STA_I">[9]Summary!#REF!</definedName>
    <definedName name="STA_s" localSheetId="3">[9]Summary!#REF!</definedName>
    <definedName name="STA_s" localSheetId="0">[9]Summary!#REF!</definedName>
    <definedName name="STA_s" localSheetId="1">[9]Summary!#REF!</definedName>
    <definedName name="STA_s">[9]Summary!#REF!</definedName>
    <definedName name="STA_W" localSheetId="3">[9]Summary!#REF!</definedName>
    <definedName name="STA_W" localSheetId="0">[9]Summary!#REF!</definedName>
    <definedName name="STA_W" localSheetId="1">[9]Summary!#REF!</definedName>
    <definedName name="STA_W">[9]Summary!#REF!</definedName>
    <definedName name="Staff" localSheetId="3">#REF!</definedName>
    <definedName name="Staff" localSheetId="0">#REF!</definedName>
    <definedName name="Staff" localSheetId="1">#REF!</definedName>
    <definedName name="Staff">#REF!</definedName>
    <definedName name="StaffJap" localSheetId="3">#REF!</definedName>
    <definedName name="StaffJap" localSheetId="0">#REF!</definedName>
    <definedName name="StaffJap" localSheetId="1">#REF!</definedName>
    <definedName name="StaffJap">#REF!</definedName>
    <definedName name="StatAuthFees" localSheetId="3">#REF!</definedName>
    <definedName name="StatAuthFees" localSheetId="0">#REF!</definedName>
    <definedName name="StatAuthFees" localSheetId="1">#REF!</definedName>
    <definedName name="StatAuthFees">#REF!</definedName>
    <definedName name="Stav" localSheetId="3">#REF!</definedName>
    <definedName name="Stav" localSheetId="0">#REF!</definedName>
    <definedName name="Stav" localSheetId="1">#REF!</definedName>
    <definedName name="Stav">#REF!</definedName>
    <definedName name="StNáz" localSheetId="3">#REF!</definedName>
    <definedName name="StNáz" localSheetId="0">#REF!</definedName>
    <definedName name="StNáz" localSheetId="1">#REF!</definedName>
    <definedName name="StNáz">#REF!</definedName>
    <definedName name="Subcontracted_work_sorted_on_contract_DFL" localSheetId="3">#REF!</definedName>
    <definedName name="Subcontracted_work_sorted_on_contract_DFL" localSheetId="0">#REF!</definedName>
    <definedName name="Subcontracted_work_sorted_on_contract_DFL" localSheetId="1">#REF!</definedName>
    <definedName name="Subcontracted_work_sorted_on_contract_DFL">#REF!</definedName>
    <definedName name="Subcontracted_work_sorted_on_contract_PLN" localSheetId="3">#REF!</definedName>
    <definedName name="Subcontracted_work_sorted_on_contract_PLN" localSheetId="0">#REF!</definedName>
    <definedName name="Subcontracted_work_sorted_on_contract_PLN" localSheetId="1">#REF!</definedName>
    <definedName name="Subcontracted_work_sorted_on_contract_PLN">#REF!</definedName>
    <definedName name="Subcontracted_work_sorted_on_subcode_DFL" localSheetId="3">#REF!</definedName>
    <definedName name="Subcontracted_work_sorted_on_subcode_DFL" localSheetId="0">#REF!</definedName>
    <definedName name="Subcontracted_work_sorted_on_subcode_DFL" localSheetId="1">#REF!</definedName>
    <definedName name="Subcontracted_work_sorted_on_subcode_DFL">#REF!</definedName>
    <definedName name="Subcontracted_work_sorted_on_subcode_PLN" localSheetId="3">#REF!</definedName>
    <definedName name="Subcontracted_work_sorted_on_subcode_PLN" localSheetId="0">#REF!</definedName>
    <definedName name="Subcontracted_work_sorted_on_subcode_PLN" localSheetId="1">#REF!</definedName>
    <definedName name="Subcontracted_work_sorted_on_subcode_PLN">#REF!</definedName>
    <definedName name="sum_kapitoly" localSheetId="3">'[11]Rekapitulace roz.  vč. kapitol'!#REF!</definedName>
    <definedName name="sum_kapitoly" localSheetId="0">'[11]Rekapitulace roz.  vč. kapitol'!#REF!</definedName>
    <definedName name="sum_kapitoly" localSheetId="1">'[11]Rekapitulace roz.  vč. kapitol'!#REF!</definedName>
    <definedName name="sum_kapitoly">'[11]Rekapitulace roz.  vč. kapitol'!#REF!</definedName>
    <definedName name="summary" localSheetId="3" hidden="1">{#N/A,#N/A,TRUE,"Krycí list"}</definedName>
    <definedName name="summary" localSheetId="0" hidden="1">{#N/A,#N/A,TRUE,"Krycí list"}</definedName>
    <definedName name="summary" hidden="1">{#N/A,#N/A,TRUE,"Krycí list"}</definedName>
    <definedName name="Summe" localSheetId="3">#REF!</definedName>
    <definedName name="Summe" localSheetId="0">#REF!</definedName>
    <definedName name="Summe" localSheetId="1">#REF!</definedName>
    <definedName name="Summe">#REF!</definedName>
    <definedName name="SurveyingEquip" localSheetId="3">#REF!</definedName>
    <definedName name="SurveyingEquip" localSheetId="0">#REF!</definedName>
    <definedName name="SurveyingEquip" localSheetId="1">#REF!</definedName>
    <definedName name="SurveyingEquip">#REF!</definedName>
    <definedName name="Switchboard" localSheetId="3" hidden="1">{#N/A,#N/A,TRUE,"Krycí list"}</definedName>
    <definedName name="Switchboard" localSheetId="0" hidden="1">{#N/A,#N/A,TRUE,"Krycí list"}</definedName>
    <definedName name="Switchboard" hidden="1">{#N/A,#N/A,TRUE,"Krycí list"}</definedName>
    <definedName name="tab" localSheetId="3">#REF!</definedName>
    <definedName name="tab" localSheetId="0">#REF!</definedName>
    <definedName name="tab" localSheetId="1">#REF!</definedName>
    <definedName name="tab">#REF!</definedName>
    <definedName name="tak" localSheetId="3" hidden="1">{#N/A,#N/A,TRUE,"Krycí list"}</definedName>
    <definedName name="tak" localSheetId="0" hidden="1">{#N/A,#N/A,TRUE,"Krycí list"}</definedName>
    <definedName name="tak" hidden="1">{#N/A,#N/A,TRUE,"Krycí list"}</definedName>
    <definedName name="taks" localSheetId="3" hidden="1">{#N/A,#N/A,TRUE,"Krycí list"}</definedName>
    <definedName name="taks" localSheetId="0" hidden="1">{#N/A,#N/A,TRUE,"Krycí list"}</definedName>
    <definedName name="taks" hidden="1">{#N/A,#N/A,TRUE,"Krycí list"}</definedName>
    <definedName name="TAS">[5]TAS!$X$22</definedName>
    <definedName name="TAS_1" localSheetId="3">[9]Summary!#REF!</definedName>
    <definedName name="TAS_1" localSheetId="0">[9]Summary!#REF!</definedName>
    <definedName name="TAS_1" localSheetId="1">[9]Summary!#REF!</definedName>
    <definedName name="TAS_1">[9]Summary!#REF!</definedName>
    <definedName name="TAS_2" localSheetId="3">[9]Summary!#REF!</definedName>
    <definedName name="TAS_2" localSheetId="0">[9]Summary!#REF!</definedName>
    <definedName name="TAS_2" localSheetId="1">[9]Summary!#REF!</definedName>
    <definedName name="TAS_2">[9]Summary!#REF!</definedName>
    <definedName name="TAS_a" localSheetId="3">[9]Summary!#REF!</definedName>
    <definedName name="TAS_a" localSheetId="0">[9]Summary!#REF!</definedName>
    <definedName name="TAS_a" localSheetId="1">[9]Summary!#REF!</definedName>
    <definedName name="TAS_a">[9]Summary!#REF!</definedName>
    <definedName name="TAS_b" localSheetId="3">[9]Summary!#REF!</definedName>
    <definedName name="TAS_b" localSheetId="0">[9]Summary!#REF!</definedName>
    <definedName name="TAS_b" localSheetId="1">[9]Summary!#REF!</definedName>
    <definedName name="TAS_b">[9]Summary!#REF!</definedName>
    <definedName name="TAS_d" localSheetId="3">[9]Summary!#REF!</definedName>
    <definedName name="TAS_d" localSheetId="0">[9]Summary!#REF!</definedName>
    <definedName name="TAS_d" localSheetId="1">[9]Summary!#REF!</definedName>
    <definedName name="TAS_d">[9]Summary!#REF!</definedName>
    <definedName name="TAS_I" localSheetId="3">[9]Summary!#REF!</definedName>
    <definedName name="TAS_I" localSheetId="0">[9]Summary!#REF!</definedName>
    <definedName name="TAS_I" localSheetId="1">[9]Summary!#REF!</definedName>
    <definedName name="TAS_I">[9]Summary!#REF!</definedName>
    <definedName name="TAS_s" localSheetId="3">[9]Summary!#REF!</definedName>
    <definedName name="TAS_s" localSheetId="0">[9]Summary!#REF!</definedName>
    <definedName name="TAS_s" localSheetId="1">[9]Summary!#REF!</definedName>
    <definedName name="TAS_s">[9]Summary!#REF!</definedName>
    <definedName name="TAS_t" localSheetId="3">[9]Summary!#REF!</definedName>
    <definedName name="TAS_t" localSheetId="0">[9]Summary!#REF!</definedName>
    <definedName name="TAS_t" localSheetId="1">[9]Summary!#REF!</definedName>
    <definedName name="TAS_t">[9]Summary!#REF!</definedName>
    <definedName name="TAS_W" localSheetId="3">[9]Summary!#REF!</definedName>
    <definedName name="TAS_W" localSheetId="0">[9]Summary!#REF!</definedName>
    <definedName name="TAS_W" localSheetId="1">[9]Summary!#REF!</definedName>
    <definedName name="TAS_W">[9]Summary!#REF!</definedName>
    <definedName name="Telephones" localSheetId="3">#REF!</definedName>
    <definedName name="Telephones" localSheetId="0">#REF!</definedName>
    <definedName name="Telephones" localSheetId="1">#REF!</definedName>
    <definedName name="Telephones">#REF!</definedName>
    <definedName name="TempAccommodation" localSheetId="3">#REF!</definedName>
    <definedName name="TempAccommodation" localSheetId="0">#REF!</definedName>
    <definedName name="TempAccommodation" localSheetId="1">#REF!</definedName>
    <definedName name="TempAccommodation">#REF!</definedName>
    <definedName name="TempElectrics" localSheetId="3">#REF!</definedName>
    <definedName name="TempElectrics" localSheetId="0">#REF!</definedName>
    <definedName name="TempElectrics" localSheetId="1">#REF!</definedName>
    <definedName name="TempElectrics">#REF!</definedName>
    <definedName name="TempFencing" localSheetId="3">#REF!</definedName>
    <definedName name="TempFencing" localSheetId="0">#REF!</definedName>
    <definedName name="TempFencing" localSheetId="1">#REF!</definedName>
    <definedName name="TempFencing">#REF!</definedName>
    <definedName name="temporary" localSheetId="3">#REF!</definedName>
    <definedName name="temporary" localSheetId="0">#REF!</definedName>
    <definedName name="temporary" localSheetId="1">#REF!</definedName>
    <definedName name="temporary">#REF!</definedName>
    <definedName name="TemporaryFences" localSheetId="3">#REF!</definedName>
    <definedName name="TemporaryFences" localSheetId="0">#REF!</definedName>
    <definedName name="TemporaryFences" localSheetId="1">#REF!</definedName>
    <definedName name="TemporaryFences">#REF!</definedName>
    <definedName name="TemporaryRoads" localSheetId="3">#REF!</definedName>
    <definedName name="TemporaryRoads" localSheetId="0">#REF!</definedName>
    <definedName name="TemporaryRoads" localSheetId="1">#REF!</definedName>
    <definedName name="TemporaryRoads">#REF!</definedName>
    <definedName name="TempRoads" localSheetId="3">#REF!</definedName>
    <definedName name="TempRoads" localSheetId="0">#REF!</definedName>
    <definedName name="TempRoads" localSheetId="1">#REF!</definedName>
    <definedName name="TempRoads">#REF!</definedName>
    <definedName name="TempWater" localSheetId="3">#REF!</definedName>
    <definedName name="TempWater" localSheetId="0">#REF!</definedName>
    <definedName name="TempWater" localSheetId="1">#REF!</definedName>
    <definedName name="TempWater">#REF!</definedName>
    <definedName name="test1" localSheetId="3">#REF!</definedName>
    <definedName name="test1" localSheetId="0">#REF!</definedName>
    <definedName name="test1" localSheetId="1">#REF!</definedName>
    <definedName name="test1">#REF!</definedName>
    <definedName name="TestCubes" localSheetId="3">#REF!</definedName>
    <definedName name="TestCubes" localSheetId="0">#REF!</definedName>
    <definedName name="TestCubes" localSheetId="1">#REF!</definedName>
    <definedName name="TestCubes">#REF!</definedName>
    <definedName name="thick">[10]keyword!$F$2:$F$12</definedName>
    <definedName name="TITLE" localSheetId="3">#REF!</definedName>
    <definedName name="TITLE" localSheetId="0">#REF!</definedName>
    <definedName name="TITLE" localSheetId="1">#REF!</definedName>
    <definedName name="TITLE">#REF!</definedName>
    <definedName name="topstdpage" localSheetId="3">#REF!</definedName>
    <definedName name="topstdpage" localSheetId="0">#REF!</definedName>
    <definedName name="topstdpage" localSheetId="1">#REF!</definedName>
    <definedName name="topstdpage">#REF!</definedName>
    <definedName name="Total_Interest" localSheetId="3">#REF!</definedName>
    <definedName name="Total_Interest" localSheetId="0">#REF!</definedName>
    <definedName name="Total_Interest" localSheetId="1">#REF!</definedName>
    <definedName name="Total_Interest">#REF!</definedName>
    <definedName name="Total_Pay" localSheetId="3">#REF!</definedName>
    <definedName name="Total_Pay" localSheetId="0">#REF!</definedName>
    <definedName name="Total_Pay" localSheetId="1">#REF!</definedName>
    <definedName name="Total_Pay">#REF!</definedName>
    <definedName name="Total_Payment" localSheetId="3">Scheduled_Payment+Extra_Payment</definedName>
    <definedName name="Total_Payment" localSheetId="0">Scheduled_Payment+Extra_Payment</definedName>
    <definedName name="Total_Payment" localSheetId="1">Scheduled_Payment+Extra_Payment</definedName>
    <definedName name="Total_Payment">Scheduled_Payment+Extra_Payment</definedName>
    <definedName name="TOTALCOST" localSheetId="3">#REF!</definedName>
    <definedName name="TOTALCOST" localSheetId="0">#REF!</definedName>
    <definedName name="TOTALCOST" localSheetId="1">#REF!</definedName>
    <definedName name="TOTALCOST">#REF!</definedName>
    <definedName name="TransportofPlant" localSheetId="3">#REF!</definedName>
    <definedName name="TransportofPlant" localSheetId="0">#REF!</definedName>
    <definedName name="TransportofPlant" localSheetId="1">#REF!</definedName>
    <definedName name="TransportofPlant">#REF!</definedName>
    <definedName name="TravellingExpenses" localSheetId="3">#REF!</definedName>
    <definedName name="TravellingExpenses" localSheetId="0">#REF!</definedName>
    <definedName name="TravellingExpenses" localSheetId="1">#REF!</definedName>
    <definedName name="TravellingExpenses">#REF!</definedName>
    <definedName name="Typ">[25]MaR!$C$80:$C$82,[25]MaR!$C$64:$C$72</definedName>
    <definedName name="U" localSheetId="3">#REF!</definedName>
    <definedName name="U" localSheetId="0">#REF!</definedName>
    <definedName name="U" localSheetId="1">#REF!</definedName>
    <definedName name="U">#REF!</definedName>
    <definedName name="ueberschriften_nummerieren" localSheetId="3">#REF!</definedName>
    <definedName name="ueberschriften_nummerieren" localSheetId="0">#REF!</definedName>
    <definedName name="ueberschriften_nummerieren" localSheetId="1">#REF!</definedName>
    <definedName name="ueberschriften_nummerieren">#REF!</definedName>
    <definedName name="Unloading" localSheetId="3">#REF!</definedName>
    <definedName name="Unloading" localSheetId="0">#REF!</definedName>
    <definedName name="Unloading" localSheetId="1">#REF!</definedName>
    <definedName name="Unloading">#REF!</definedName>
    <definedName name="USD" localSheetId="3">[9]Summary!#REF!</definedName>
    <definedName name="USD" localSheetId="0">[9]Summary!#REF!</definedName>
    <definedName name="USD" localSheetId="1">[9]Summary!#REF!</definedName>
    <definedName name="USD">[9]Summary!#REF!</definedName>
    <definedName name="UT">[5]UT!$X$9</definedName>
    <definedName name="UT_1" localSheetId="3">[9]Summary!#REF!</definedName>
    <definedName name="UT_1" localSheetId="0">[9]Summary!#REF!</definedName>
    <definedName name="UT_1" localSheetId="1">[9]Summary!#REF!</definedName>
    <definedName name="UT_1">[9]Summary!#REF!</definedName>
    <definedName name="UT_2" localSheetId="3">[9]Summary!#REF!</definedName>
    <definedName name="UT_2" localSheetId="0">[9]Summary!#REF!</definedName>
    <definedName name="UT_2" localSheetId="1">[9]Summary!#REF!</definedName>
    <definedName name="UT_2">[9]Summary!#REF!</definedName>
    <definedName name="UT_a" localSheetId="3">[9]Summary!#REF!</definedName>
    <definedName name="UT_a" localSheetId="0">[9]Summary!#REF!</definedName>
    <definedName name="UT_a" localSheetId="1">[9]Summary!#REF!</definedName>
    <definedName name="UT_a">[9]Summary!#REF!</definedName>
    <definedName name="UT_b" localSheetId="3">[9]Summary!#REF!</definedName>
    <definedName name="UT_b" localSheetId="0">[9]Summary!#REF!</definedName>
    <definedName name="UT_b" localSheetId="1">[9]Summary!#REF!</definedName>
    <definedName name="UT_b">[9]Summary!#REF!</definedName>
    <definedName name="UT_d" localSheetId="3">[9]Summary!#REF!</definedName>
    <definedName name="UT_d" localSheetId="0">[9]Summary!#REF!</definedName>
    <definedName name="UT_d" localSheetId="1">[9]Summary!#REF!</definedName>
    <definedName name="UT_d">[9]Summary!#REF!</definedName>
    <definedName name="UT_I" localSheetId="3">[9]Summary!#REF!</definedName>
    <definedName name="UT_I" localSheetId="0">[9]Summary!#REF!</definedName>
    <definedName name="UT_I" localSheetId="1">[9]Summary!#REF!</definedName>
    <definedName name="UT_I">[9]Summary!#REF!</definedName>
    <definedName name="UT_s" localSheetId="3">[9]Summary!#REF!</definedName>
    <definedName name="UT_s" localSheetId="0">[9]Summary!#REF!</definedName>
    <definedName name="UT_s" localSheetId="1">[9]Summary!#REF!</definedName>
    <definedName name="UT_s">[9]Summary!#REF!</definedName>
    <definedName name="UT_t" localSheetId="3">[9]Summary!#REF!</definedName>
    <definedName name="UT_t" localSheetId="0">[9]Summary!#REF!</definedName>
    <definedName name="UT_t" localSheetId="1">[9]Summary!#REF!</definedName>
    <definedName name="UT_t">[9]Summary!#REF!</definedName>
    <definedName name="UT_W" localSheetId="3">[9]Summary!#REF!</definedName>
    <definedName name="UT_W" localSheetId="0">[9]Summary!#REF!</definedName>
    <definedName name="UT_W" localSheetId="1">[9]Summary!#REF!</definedName>
    <definedName name="UT_W">[9]Summary!#REF!</definedName>
    <definedName name="ValidCodeList">[21]Foglio2!$A$2:$A$45</definedName>
    <definedName name="Values_Entered" localSheetId="3">IF(AST!Loan_Amount*AST!Interest_Rate*AST!Loan_Years*AST!Loan_Start&gt;0,1,0)</definedName>
    <definedName name="Values_Entered" localSheetId="0">IF(Preambule!Loan_Amount*Preambule!Interest_Rate*Preambule!Loan_Years*Preambule!Loan_Start&gt;0,1,0)</definedName>
    <definedName name="Values_Entered" localSheetId="1">IF(REKAPITULACE!Loan_Amount*REKAPITULACE!Interest_Rate*REKAPITULACE!Loan_Years*REKAPITULACE!Loan_Start&gt;0,1,0)</definedName>
    <definedName name="Values_Entered">IF(Loan_Amount*Interest_Rate*Loan_Years*Loan_Start&gt;0,1,0)</definedName>
    <definedName name="VIZA" localSheetId="3" hidden="1">{#N/A,#N/A,TRUE,"Krycí list"}</definedName>
    <definedName name="VIZA" localSheetId="0" hidden="1">{#N/A,#N/A,TRUE,"Krycí list"}</definedName>
    <definedName name="VIZA" hidden="1">{#N/A,#N/A,TRUE,"Krycí list"}</definedName>
    <definedName name="VIZA12" localSheetId="3" hidden="1">{#N/A,#N/A,TRUE,"Krycí list"}</definedName>
    <definedName name="VIZA12" localSheetId="0" hidden="1">{#N/A,#N/A,TRUE,"Krycí list"}</definedName>
    <definedName name="VIZA12" hidden="1">{#N/A,#N/A,TRUE,"Krycí list"}</definedName>
    <definedName name="vzduchna" localSheetId="3" hidden="1">{#N/A,#N/A,TRUE,"Krycí list"}</definedName>
    <definedName name="vzduchna" localSheetId="0" hidden="1">{#N/A,#N/A,TRUE,"Krycí list"}</definedName>
    <definedName name="vzduchna" hidden="1">{#N/A,#N/A,TRUE,"Krycí list"}</definedName>
    <definedName name="W" localSheetId="3">#REF!</definedName>
    <definedName name="W" localSheetId="0">#REF!</definedName>
    <definedName name="W" localSheetId="1">#REF!</definedName>
    <definedName name="W">#REF!</definedName>
    <definedName name="Wall" localSheetId="3">#REF!</definedName>
    <definedName name="Wall" localSheetId="0">#REF!</definedName>
    <definedName name="Wall" localSheetId="1">#REF!</definedName>
    <definedName name="Wall">#REF!</definedName>
    <definedName name="Wall_finish" localSheetId="3">#REF!</definedName>
    <definedName name="Wall_finish" localSheetId="0">#REF!</definedName>
    <definedName name="Wall_finish" localSheetId="1">#REF!</definedName>
    <definedName name="Wall_finish">#REF!</definedName>
    <definedName name="WallSkirt" localSheetId="3">#REF!</definedName>
    <definedName name="WallSkirt" localSheetId="0">#REF!</definedName>
    <definedName name="WallSkirt" localSheetId="1">#REF!</definedName>
    <definedName name="WallSkirt">#REF!</definedName>
    <definedName name="Wand" localSheetId="3">[8]Angebot18.7.!#REF!</definedName>
    <definedName name="Wand" localSheetId="0">[8]Angebot18.7.!#REF!</definedName>
    <definedName name="Wand" localSheetId="1">[8]Angebot18.7.!#REF!</definedName>
    <definedName name="Wand">[8]Angebot18.7.!#REF!</definedName>
    <definedName name="Weak" localSheetId="3" hidden="1">{#N/A,#N/A,TRUE,"Krycí list"}</definedName>
    <definedName name="Weak" localSheetId="0" hidden="1">{#N/A,#N/A,TRUE,"Krycí list"}</definedName>
    <definedName name="Weak" hidden="1">{#N/A,#N/A,TRUE,"Krycí list"}</definedName>
    <definedName name="WETGH" localSheetId="3" hidden="1">{#N/A,#N/A,TRUE,"Krycí list"}</definedName>
    <definedName name="WETGH" localSheetId="0" hidden="1">{#N/A,#N/A,TRUE,"Krycí list"}</definedName>
    <definedName name="WETGH" hidden="1">{#N/A,#N/A,TRUE,"Krycí list"}</definedName>
    <definedName name="WETQ" localSheetId="3" hidden="1">{#N/A,#N/A,TRUE,"Krycí list"}</definedName>
    <definedName name="WETQ" localSheetId="0" hidden="1">{#N/A,#N/A,TRUE,"Krycí list"}</definedName>
    <definedName name="WETQ" hidden="1">{#N/A,#N/A,TRUE,"Krycí list"}</definedName>
    <definedName name="WR" localSheetId="3">[9]Summary!#REF!</definedName>
    <definedName name="WR" localSheetId="0">[9]Summary!#REF!</definedName>
    <definedName name="WR" localSheetId="1">[9]Summary!#REF!</definedName>
    <definedName name="WR">[9]Summary!#REF!</definedName>
    <definedName name="wrn.Kontrolní._.rozpočet." localSheetId="3" hidden="1">{#N/A,#N/A,TRUE,"Krycí list"}</definedName>
    <definedName name="wrn.Kontrolní._.rozpočet." localSheetId="0" hidden="1">{#N/A,#N/A,TRUE,"Krycí list"}</definedName>
    <definedName name="wrn.Kontrolní._.rozpočet." hidden="1">{#N/A,#N/A,TRUE,"Krycí list"}</definedName>
    <definedName name="wrn.Kontrolní._.rozpoeet." localSheetId="3" hidden="1">{#N/A,#N/A,TRUE,"Krycí list"}</definedName>
    <definedName name="wrn.Kontrolní._.rozpoeet." localSheetId="0" hidden="1">{#N/A,#N/A,TRUE,"Krycí list"}</definedName>
    <definedName name="wrn.Kontrolní._.rozpoeet." hidden="1">{#N/A,#N/A,TRUE,"Krycí list"}</definedName>
    <definedName name="wskaźniki" localSheetId="3">#REF!</definedName>
    <definedName name="wskaźniki" localSheetId="0">#REF!</definedName>
    <definedName name="wskaźniki" localSheetId="1">#REF!</definedName>
    <definedName name="wskaźniki">#REF!</definedName>
    <definedName name="xxx" localSheetId="3" hidden="1">{#N/A,#N/A,TRUE,"Krycí list"}</definedName>
    <definedName name="xxx" localSheetId="0" hidden="1">{#N/A,#N/A,TRUE,"Krycí list"}</definedName>
    <definedName name="xxx" hidden="1">{#N/A,#N/A,TRUE,"Krycí list"}</definedName>
    <definedName name="YESNO" localSheetId="3">#REF!</definedName>
    <definedName name="YESNO" localSheetId="0">#REF!</definedName>
    <definedName name="YESNO" localSheetId="1">#REF!</definedName>
    <definedName name="YESNO">#REF!</definedName>
    <definedName name="ZakHead" localSheetId="3">'[6]silno trane'!#REF!</definedName>
    <definedName name="ZakHead" localSheetId="0">'[6]silno trane'!#REF!</definedName>
    <definedName name="ZakHead" localSheetId="1">'[6]silno trane'!#REF!</definedName>
    <definedName name="ZakHead">'[6]silno trane'!#REF!</definedName>
    <definedName name="Zľava10">0.9</definedName>
    <definedName name="zz" localSheetId="3" hidden="1">{#N/A,#N/A,TRUE,"Krycí list"}</definedName>
    <definedName name="zz" localSheetId="0" hidden="1">{#N/A,#N/A,TRUE,"Krycí list"}</definedName>
    <definedName name="zz" hidden="1">{#N/A,#N/A,TRUE,"Krycí list"}</definedName>
    <definedName name="ありなし" localSheetId="3">#REF!</definedName>
    <definedName name="ありなし" localSheetId="0">#REF!</definedName>
    <definedName name="ありなし" localSheetId="1">#REF!</definedName>
    <definedName name="ありなし">#REF!</definedName>
    <definedName name="掛率">[26]keyword!$U$2:$U$6</definedName>
    <definedName name="設計見積り" localSheetId="3" hidden="1">{#N/A,#N/A,TRUE,"Krycí list"}</definedName>
    <definedName name="設計見積り" localSheetId="0" hidden="1">{#N/A,#N/A,TRUE,"Krycí list"}</definedName>
    <definedName name="設計見積り" hidden="1">{#N/A,#N/A,TRUE,"Krycí list"}</definedName>
  </definedNames>
  <calcPr calcId="162913"/>
</workbook>
</file>

<file path=xl/calcChain.xml><?xml version="1.0" encoding="utf-8"?>
<calcChain xmlns="http://schemas.openxmlformats.org/spreadsheetml/2006/main">
  <c r="B113" i="49" l="1"/>
  <c r="B119" i="49" l="1"/>
  <c r="F112" i="49"/>
  <c r="F111" i="49"/>
  <c r="F110" i="49"/>
  <c r="F109" i="49"/>
  <c r="F108" i="49"/>
  <c r="F107" i="49"/>
  <c r="F106" i="49"/>
  <c r="F105" i="49"/>
  <c r="F103" i="49"/>
  <c r="F95" i="49"/>
  <c r="F94" i="49"/>
  <c r="F93" i="49"/>
  <c r="F92" i="49"/>
  <c r="F91" i="49"/>
  <c r="F77" i="49"/>
  <c r="F76" i="49"/>
  <c r="F75" i="49"/>
  <c r="F74" i="49"/>
  <c r="F73" i="49"/>
  <c r="F72" i="49"/>
  <c r="F71" i="49"/>
  <c r="F68" i="49"/>
  <c r="F67" i="49"/>
  <c r="F65" i="49"/>
  <c r="F64" i="49"/>
  <c r="F63" i="49"/>
  <c r="F62" i="49"/>
  <c r="F61" i="49"/>
  <c r="F60" i="49"/>
  <c r="F59" i="49"/>
  <c r="F58" i="49"/>
  <c r="F56" i="49"/>
  <c r="F55" i="49"/>
  <c r="F54" i="49"/>
  <c r="F53" i="49"/>
  <c r="F51" i="49"/>
  <c r="F50" i="49"/>
  <c r="F49" i="49"/>
  <c r="F48" i="49"/>
  <c r="F47" i="49"/>
  <c r="F45" i="49"/>
  <c r="F44" i="49"/>
  <c r="F43" i="49"/>
  <c r="F42" i="49"/>
  <c r="F41" i="49"/>
  <c r="F40" i="49"/>
  <c r="F39" i="49"/>
  <c r="F38" i="49"/>
  <c r="F37" i="49"/>
  <c r="F36" i="49"/>
  <c r="F35" i="49"/>
  <c r="F34" i="49"/>
  <c r="F33" i="49"/>
  <c r="F32" i="49"/>
  <c r="F31" i="49"/>
  <c r="F30" i="49"/>
  <c r="F29" i="49"/>
  <c r="F28" i="49"/>
  <c r="F27" i="49"/>
  <c r="F26" i="49"/>
  <c r="F25" i="49"/>
  <c r="F22" i="49"/>
  <c r="F21" i="49"/>
  <c r="F20" i="49"/>
  <c r="F19" i="49"/>
  <c r="F18" i="49"/>
  <c r="F17" i="49"/>
  <c r="F16" i="49"/>
  <c r="F15" i="49"/>
  <c r="F14" i="49"/>
  <c r="F13" i="49"/>
  <c r="F12" i="49"/>
  <c r="F11" i="49"/>
  <c r="F10" i="49"/>
  <c r="F9" i="49"/>
  <c r="F8" i="49"/>
  <c r="F7" i="49"/>
  <c r="F6" i="49"/>
  <c r="I53" i="48"/>
  <c r="I41" i="48"/>
  <c r="I33" i="48"/>
  <c r="I20" i="48"/>
  <c r="I6" i="48"/>
  <c r="F104" i="49" l="1"/>
  <c r="F57" i="49"/>
  <c r="F66" i="49"/>
  <c r="F52" i="49"/>
  <c r="F46" i="49"/>
  <c r="F70" i="49"/>
  <c r="F24" i="49"/>
  <c r="T62" i="48" l="1"/>
  <c r="R62" i="48"/>
  <c r="N62" i="48"/>
  <c r="T61" i="48"/>
  <c r="R61" i="48"/>
  <c r="N61" i="48"/>
  <c r="T60" i="48"/>
  <c r="R60" i="48"/>
  <c r="N60" i="48"/>
  <c r="T59" i="48"/>
  <c r="R59" i="48"/>
  <c r="N59" i="48"/>
  <c r="T58" i="48"/>
  <c r="R58" i="48"/>
  <c r="N58" i="48"/>
  <c r="T57" i="48"/>
  <c r="R57" i="48"/>
  <c r="N57" i="48"/>
  <c r="T56" i="48"/>
  <c r="R56" i="48"/>
  <c r="N56" i="48"/>
  <c r="T55" i="48"/>
  <c r="R55" i="48"/>
  <c r="N55" i="48"/>
  <c r="T54" i="48"/>
  <c r="R54" i="48"/>
  <c r="R53" i="48" s="1"/>
  <c r="N54" i="48"/>
  <c r="T53" i="48"/>
  <c r="R51" i="48"/>
  <c r="N51" i="48"/>
  <c r="T51" i="48" s="1"/>
  <c r="R50" i="48"/>
  <c r="N50" i="48"/>
  <c r="T50" i="48" s="1"/>
  <c r="R49" i="48"/>
  <c r="N49" i="48"/>
  <c r="T49" i="48" s="1"/>
  <c r="R48" i="48"/>
  <c r="N48" i="48"/>
  <c r="T48" i="48" s="1"/>
  <c r="R47" i="48"/>
  <c r="N47" i="48"/>
  <c r="T47" i="48" s="1"/>
  <c r="R46" i="48"/>
  <c r="N46" i="48"/>
  <c r="T46" i="48" s="1"/>
  <c r="R45" i="48"/>
  <c r="N45" i="48"/>
  <c r="T45" i="48" s="1"/>
  <c r="R44" i="48"/>
  <c r="N44" i="48"/>
  <c r="T44" i="48" s="1"/>
  <c r="R43" i="48"/>
  <c r="N43" i="48"/>
  <c r="T43" i="48" s="1"/>
  <c r="R42" i="48"/>
  <c r="N42" i="48"/>
  <c r="T42" i="48" s="1"/>
  <c r="T41" i="48" s="1"/>
  <c r="T39" i="48"/>
  <c r="R39" i="48"/>
  <c r="N39" i="48"/>
  <c r="T38" i="48"/>
  <c r="N38" i="48"/>
  <c r="R38" i="48" s="1"/>
  <c r="T37" i="48"/>
  <c r="N37" i="48"/>
  <c r="R37" i="48" s="1"/>
  <c r="T36" i="48"/>
  <c r="N36" i="48"/>
  <c r="R36" i="48" s="1"/>
  <c r="T35" i="48"/>
  <c r="N35" i="48"/>
  <c r="R35" i="48" s="1"/>
  <c r="T34" i="48"/>
  <c r="N34" i="48"/>
  <c r="R34" i="48" s="1"/>
  <c r="T33" i="48"/>
  <c r="R31" i="48"/>
  <c r="N31" i="48"/>
  <c r="T31" i="48" s="1"/>
  <c r="T30" i="48" s="1"/>
  <c r="R30" i="48"/>
  <c r="T28" i="48"/>
  <c r="N28" i="48"/>
  <c r="R28" i="48" s="1"/>
  <c r="T27" i="48"/>
  <c r="N27" i="48"/>
  <c r="R27" i="48" s="1"/>
  <c r="T26" i="48"/>
  <c r="N26" i="48"/>
  <c r="R26" i="48" s="1"/>
  <c r="T25" i="48"/>
  <c r="N25" i="48"/>
  <c r="R25" i="48" s="1"/>
  <c r="T24" i="48"/>
  <c r="N24" i="48"/>
  <c r="R24" i="48" s="1"/>
  <c r="N23" i="48"/>
  <c r="T23" i="48" s="1"/>
  <c r="T22" i="48"/>
  <c r="N22" i="48"/>
  <c r="R22" i="48" s="1"/>
  <c r="T21" i="48"/>
  <c r="N21" i="48"/>
  <c r="R21" i="48" s="1"/>
  <c r="T20" i="48"/>
  <c r="R18" i="48"/>
  <c r="N18" i="48"/>
  <c r="T18" i="48" s="1"/>
  <c r="R17" i="48"/>
  <c r="N17" i="48"/>
  <c r="T17" i="48" s="1"/>
  <c r="R16" i="48"/>
  <c r="N16" i="48"/>
  <c r="T16" i="48" s="1"/>
  <c r="R15" i="48"/>
  <c r="N15" i="48"/>
  <c r="T15" i="48" s="1"/>
  <c r="R14" i="48"/>
  <c r="N14" i="48"/>
  <c r="T14" i="48" s="1"/>
  <c r="R13" i="48"/>
  <c r="N13" i="48"/>
  <c r="T13" i="48" s="1"/>
  <c r="R12" i="48"/>
  <c r="N12" i="48"/>
  <c r="T12" i="48" s="1"/>
  <c r="R11" i="48"/>
  <c r="N11" i="48"/>
  <c r="T11" i="48" s="1"/>
  <c r="R10" i="48"/>
  <c r="N10" i="48"/>
  <c r="T10" i="48" s="1"/>
  <c r="R9" i="48"/>
  <c r="N9" i="48"/>
  <c r="T9" i="48" s="1"/>
  <c r="R8" i="48"/>
  <c r="N8" i="48"/>
  <c r="T8" i="48" s="1"/>
  <c r="I8" i="48"/>
  <c r="I9" i="48" s="1"/>
  <c r="I10" i="48" s="1"/>
  <c r="I11" i="48" s="1"/>
  <c r="I12" i="48" s="1"/>
  <c r="I13" i="48" s="1"/>
  <c r="I14" i="48" s="1"/>
  <c r="I15" i="48" s="1"/>
  <c r="I16" i="48" s="1"/>
  <c r="I17" i="48" s="1"/>
  <c r="I18" i="48" s="1"/>
  <c r="I21" i="48" s="1"/>
  <c r="I22" i="48" s="1"/>
  <c r="I23" i="48" s="1"/>
  <c r="I24" i="48" s="1"/>
  <c r="I25" i="48" s="1"/>
  <c r="I26" i="48" s="1"/>
  <c r="I27" i="48" s="1"/>
  <c r="I28" i="48" s="1"/>
  <c r="I31" i="48" s="1"/>
  <c r="I34" i="48" s="1"/>
  <c r="I35" i="48" s="1"/>
  <c r="I36" i="48" s="1"/>
  <c r="I37" i="48" s="1"/>
  <c r="I38" i="48" s="1"/>
  <c r="I39" i="48" s="1"/>
  <c r="I42" i="48" s="1"/>
  <c r="I43" i="48" s="1"/>
  <c r="I44" i="48" s="1"/>
  <c r="I45" i="48" s="1"/>
  <c r="I46" i="48" s="1"/>
  <c r="I47" i="48" s="1"/>
  <c r="I48" i="48" s="1"/>
  <c r="I49" i="48" s="1"/>
  <c r="I50" i="48" s="1"/>
  <c r="I51" i="48" s="1"/>
  <c r="I54" i="48" s="1"/>
  <c r="I55" i="48" s="1"/>
  <c r="I56" i="48" s="1"/>
  <c r="I57" i="48" s="1"/>
  <c r="I58" i="48" s="1"/>
  <c r="I59" i="48" s="1"/>
  <c r="I60" i="48" s="1"/>
  <c r="I61" i="48" s="1"/>
  <c r="I62" i="48" s="1"/>
  <c r="R7" i="48"/>
  <c r="N7" i="48"/>
  <c r="T7" i="48" s="1"/>
  <c r="T6" i="48" s="1"/>
  <c r="T5" i="48" s="1"/>
  <c r="R41" i="48" l="1"/>
  <c r="R6" i="48"/>
  <c r="R33" i="48"/>
  <c r="R23" i="48"/>
  <c r="R20" i="48" s="1"/>
  <c r="R5" i="48" s="1"/>
  <c r="R333" i="27"/>
  <c r="I145" i="23" l="1"/>
  <c r="I144" i="23"/>
  <c r="I143" i="23"/>
  <c r="I142" i="23"/>
  <c r="I141" i="23"/>
  <c r="I140" i="23"/>
  <c r="I33" i="12" l="1"/>
  <c r="I34" i="12"/>
  <c r="I35" i="12"/>
  <c r="I36" i="12"/>
  <c r="I41" i="12"/>
  <c r="I40" i="12"/>
  <c r="I39" i="12"/>
  <c r="I38" i="12"/>
  <c r="I37" i="12"/>
  <c r="G132" i="11"/>
  <c r="G131" i="11"/>
  <c r="G130" i="11"/>
  <c r="G129" i="11"/>
  <c r="G128" i="11"/>
  <c r="G127" i="11"/>
  <c r="G126" i="11"/>
  <c r="G125" i="11"/>
  <c r="G124" i="11"/>
  <c r="M9" i="6" l="1"/>
  <c r="I5" i="24"/>
  <c r="F99" i="49" s="1"/>
  <c r="I36" i="24"/>
  <c r="F100" i="49" s="1"/>
  <c r="L34" i="24"/>
  <c r="J28" i="21"/>
  <c r="T54" i="45"/>
  <c r="V786" i="45"/>
  <c r="O2625" i="45"/>
  <c r="O2259" i="45"/>
  <c r="R1657" i="45"/>
  <c r="R1658" i="45"/>
  <c r="F98" i="49" l="1"/>
  <c r="J12" i="22"/>
  <c r="J31" i="21"/>
  <c r="I13" i="23"/>
  <c r="P166" i="27"/>
  <c r="R120" i="27"/>
  <c r="R121" i="27"/>
  <c r="R122" i="27"/>
  <c r="P120" i="27"/>
  <c r="P121" i="27"/>
  <c r="P122" i="27"/>
  <c r="N141" i="36" l="1"/>
  <c r="P141" i="36" s="1"/>
  <c r="P319" i="36"/>
  <c r="P316" i="27" l="1"/>
  <c r="M3012" i="45" l="1"/>
  <c r="M3011" i="45"/>
  <c r="O3010" i="45"/>
  <c r="M3008" i="45"/>
  <c r="M3007" i="45"/>
  <c r="M3006" i="45"/>
  <c r="M3005" i="45"/>
  <c r="M2993" i="45"/>
  <c r="V2990" i="45"/>
  <c r="M2990" i="45"/>
  <c r="T2990" i="45" s="1"/>
  <c r="K2841" i="45"/>
  <c r="M2841" i="45" s="1"/>
  <c r="V2841" i="45" s="1"/>
  <c r="M2824" i="45"/>
  <c r="M2787" i="45"/>
  <c r="T2784" i="45"/>
  <c r="M2784" i="45"/>
  <c r="M2783" i="45"/>
  <c r="V2780" i="45"/>
  <c r="T2780" i="45"/>
  <c r="M2780" i="45"/>
  <c r="R2780" i="45" s="1"/>
  <c r="V2704" i="45"/>
  <c r="T2704" i="45"/>
  <c r="M2704" i="45"/>
  <c r="R2704" i="45" s="1"/>
  <c r="T2701" i="45"/>
  <c r="R2701" i="45"/>
  <c r="M2701" i="45"/>
  <c r="V2701" i="45" s="1"/>
  <c r="R2696" i="45"/>
  <c r="M2696" i="45"/>
  <c r="K2687" i="45"/>
  <c r="M2687" i="45" s="1"/>
  <c r="R2687" i="45" s="1"/>
  <c r="M2682" i="45"/>
  <c r="R2682" i="45" s="1"/>
  <c r="M2674" i="45"/>
  <c r="M2651" i="45"/>
  <c r="R2651" i="45" s="1"/>
  <c r="M2632" i="45"/>
  <c r="K2632" i="45"/>
  <c r="M2626" i="45"/>
  <c r="T2623" i="45"/>
  <c r="R2623" i="45"/>
  <c r="M2623" i="45"/>
  <c r="V2623" i="45" s="1"/>
  <c r="R2622" i="45"/>
  <c r="M2622" i="45"/>
  <c r="M2500" i="45"/>
  <c r="T2499" i="45"/>
  <c r="M2499" i="45"/>
  <c r="V2499" i="45" s="1"/>
  <c r="T2496" i="45"/>
  <c r="R2496" i="45"/>
  <c r="M2496" i="45"/>
  <c r="V2496" i="45" s="1"/>
  <c r="K2487" i="45"/>
  <c r="M2487" i="45" s="1"/>
  <c r="T2484" i="45"/>
  <c r="R2484" i="45"/>
  <c r="M2484" i="45"/>
  <c r="V2484" i="45" s="1"/>
  <c r="R2479" i="45"/>
  <c r="R2478" i="45" s="1"/>
  <c r="M2479" i="45"/>
  <c r="M2476" i="45"/>
  <c r="M2470" i="45"/>
  <c r="R2470" i="45" s="1"/>
  <c r="M2464" i="45"/>
  <c r="M2453" i="45"/>
  <c r="R2453" i="45" s="1"/>
  <c r="M2449" i="45"/>
  <c r="R2439" i="45"/>
  <c r="M2439" i="45"/>
  <c r="O2436" i="45"/>
  <c r="V2435" i="45"/>
  <c r="T2435" i="45"/>
  <c r="M2435" i="45"/>
  <c r="R2435" i="45" s="1"/>
  <c r="V2434" i="45"/>
  <c r="T2434" i="45"/>
  <c r="M2434" i="45"/>
  <c r="R2434" i="45" s="1"/>
  <c r="K2433" i="45"/>
  <c r="M2433" i="45" s="1"/>
  <c r="V2432" i="45"/>
  <c r="M2432" i="45"/>
  <c r="M2431" i="45"/>
  <c r="K2431" i="45"/>
  <c r="M2430" i="45"/>
  <c r="K2430" i="45"/>
  <c r="M2429" i="45"/>
  <c r="K2429" i="45"/>
  <c r="V2427" i="45"/>
  <c r="M2427" i="45"/>
  <c r="T2427" i="45" s="1"/>
  <c r="K2426" i="45"/>
  <c r="M2426" i="45" s="1"/>
  <c r="R2426" i="45" s="1"/>
  <c r="M2425" i="45"/>
  <c r="V2425" i="45" s="1"/>
  <c r="M2424" i="45"/>
  <c r="O2422" i="45"/>
  <c r="M2420" i="45"/>
  <c r="V2419" i="45"/>
  <c r="M2419" i="45"/>
  <c r="M2418" i="45"/>
  <c r="M2417" i="45"/>
  <c r="V2417" i="45" s="1"/>
  <c r="M2416" i="45"/>
  <c r="M2415" i="45"/>
  <c r="V2415" i="45" s="1"/>
  <c r="M2414" i="45"/>
  <c r="R2410" i="45"/>
  <c r="M2410" i="45"/>
  <c r="M2407" i="45"/>
  <c r="R2407" i="45" s="1"/>
  <c r="R2404" i="45"/>
  <c r="M2404" i="45"/>
  <c r="M2401" i="45"/>
  <c r="R2401" i="45" s="1"/>
  <c r="R2398" i="45"/>
  <c r="M2398" i="45"/>
  <c r="M2395" i="45"/>
  <c r="T2391" i="45"/>
  <c r="M2391" i="45"/>
  <c r="V2391" i="45" s="1"/>
  <c r="T2390" i="45"/>
  <c r="T2388" i="45" s="1"/>
  <c r="R2390" i="45"/>
  <c r="M2390" i="45"/>
  <c r="V2390" i="45" s="1"/>
  <c r="V2388" i="45" s="1"/>
  <c r="M2386" i="45"/>
  <c r="R2386" i="45" s="1"/>
  <c r="M2385" i="45"/>
  <c r="R2384" i="45"/>
  <c r="M2384" i="45"/>
  <c r="M2383" i="45"/>
  <c r="R2382" i="45"/>
  <c r="M2382" i="45"/>
  <c r="M2381" i="45"/>
  <c r="M2380" i="45"/>
  <c r="R2380" i="45" s="1"/>
  <c r="M2379" i="45"/>
  <c r="M2378" i="45"/>
  <c r="R2378" i="45" s="1"/>
  <c r="M2374" i="45"/>
  <c r="V2373" i="45"/>
  <c r="M2373" i="45"/>
  <c r="M2372" i="45"/>
  <c r="V2371" i="45"/>
  <c r="M2371" i="45"/>
  <c r="M2370" i="45"/>
  <c r="V2369" i="45"/>
  <c r="M2369" i="45"/>
  <c r="M2368" i="45"/>
  <c r="M2367" i="45"/>
  <c r="V2367" i="45" s="1"/>
  <c r="M2366" i="45"/>
  <c r="M2365" i="45"/>
  <c r="V2365" i="45" s="1"/>
  <c r="M2364" i="45"/>
  <c r="V2363" i="45"/>
  <c r="M2363" i="45"/>
  <c r="M2359" i="45"/>
  <c r="T2359" i="45" s="1"/>
  <c r="M2358" i="45"/>
  <c r="T2357" i="45"/>
  <c r="M2357" i="45"/>
  <c r="R2357" i="45" s="1"/>
  <c r="M2356" i="45"/>
  <c r="R2356" i="45" s="1"/>
  <c r="M2355" i="45"/>
  <c r="K2353" i="45"/>
  <c r="M2353" i="45" s="1"/>
  <c r="M2352" i="45"/>
  <c r="K2352" i="45"/>
  <c r="R2351" i="45"/>
  <c r="M2351" i="45"/>
  <c r="K2351" i="45"/>
  <c r="K2350" i="45"/>
  <c r="M2350" i="45" s="1"/>
  <c r="K2349" i="45"/>
  <c r="M2349" i="45" s="1"/>
  <c r="M2347" i="45"/>
  <c r="K2347" i="45"/>
  <c r="M2346" i="45"/>
  <c r="K2346" i="45"/>
  <c r="K2345" i="45"/>
  <c r="M2345" i="45" s="1"/>
  <c r="K2344" i="45"/>
  <c r="M2344" i="45" s="1"/>
  <c r="M2343" i="45"/>
  <c r="M2342" i="45"/>
  <c r="M2341" i="45"/>
  <c r="M2340" i="45"/>
  <c r="M2339" i="45"/>
  <c r="M2338" i="45"/>
  <c r="M2337" i="45"/>
  <c r="M2336" i="45"/>
  <c r="M2335" i="45"/>
  <c r="M2334" i="45"/>
  <c r="M2333" i="45"/>
  <c r="M2332" i="45"/>
  <c r="M2331" i="45"/>
  <c r="M2330" i="45"/>
  <c r="M2329" i="45"/>
  <c r="K2329" i="45"/>
  <c r="K2328" i="45"/>
  <c r="M2328" i="45" s="1"/>
  <c r="V2328" i="45" s="1"/>
  <c r="K2327" i="45"/>
  <c r="M2327" i="45" s="1"/>
  <c r="R2327" i="45" s="1"/>
  <c r="M2326" i="45"/>
  <c r="K2326" i="45"/>
  <c r="M2325" i="45"/>
  <c r="M2324" i="45"/>
  <c r="R2324" i="45" s="1"/>
  <c r="M2323" i="45"/>
  <c r="M2322" i="45"/>
  <c r="R2322" i="45" s="1"/>
  <c r="M2321" i="45"/>
  <c r="R2320" i="45"/>
  <c r="M2320" i="45"/>
  <c r="M2319" i="45"/>
  <c r="T2317" i="45"/>
  <c r="M2317" i="45"/>
  <c r="V2317" i="45" s="1"/>
  <c r="M2316" i="45"/>
  <c r="R2316" i="45" s="1"/>
  <c r="M2315" i="45"/>
  <c r="M2314" i="45"/>
  <c r="V2314" i="45" s="1"/>
  <c r="R2313" i="45"/>
  <c r="M2313" i="45"/>
  <c r="V2313" i="45" s="1"/>
  <c r="M2312" i="45"/>
  <c r="R2312" i="45" s="1"/>
  <c r="K2312" i="45"/>
  <c r="T2311" i="45"/>
  <c r="M2311" i="45"/>
  <c r="V2311" i="45" s="1"/>
  <c r="M2310" i="45"/>
  <c r="V2310" i="45" s="1"/>
  <c r="M2309" i="45"/>
  <c r="K2308" i="45"/>
  <c r="M2308" i="45" s="1"/>
  <c r="V2300" i="45"/>
  <c r="M2300" i="45"/>
  <c r="R2300" i="45" s="1"/>
  <c r="V2295" i="45"/>
  <c r="T2295" i="45"/>
  <c r="M2295" i="45"/>
  <c r="R2295" i="45" s="1"/>
  <c r="M2274" i="45"/>
  <c r="M2269" i="45"/>
  <c r="V2261" i="45"/>
  <c r="M2261" i="45"/>
  <c r="R2261" i="45" s="1"/>
  <c r="V2257" i="45"/>
  <c r="T2257" i="45"/>
  <c r="M2257" i="45"/>
  <c r="R2257" i="45" s="1"/>
  <c r="M2256" i="45"/>
  <c r="M2255" i="45"/>
  <c r="V2254" i="45"/>
  <c r="T2254" i="45"/>
  <c r="M2254" i="45"/>
  <c r="R2254" i="45" s="1"/>
  <c r="V2253" i="45"/>
  <c r="T2253" i="45"/>
  <c r="M2253" i="45"/>
  <c r="R2253" i="45" s="1"/>
  <c r="M2252" i="45"/>
  <c r="M2251" i="45"/>
  <c r="V2250" i="45"/>
  <c r="T2250" i="45"/>
  <c r="M2250" i="45"/>
  <c r="R2250" i="45" s="1"/>
  <c r="V2249" i="45"/>
  <c r="T2249" i="45"/>
  <c r="M2249" i="45"/>
  <c r="R2249" i="45" s="1"/>
  <c r="T2248" i="45"/>
  <c r="M2248" i="45"/>
  <c r="M2247" i="45"/>
  <c r="V2246" i="45"/>
  <c r="T2246" i="45"/>
  <c r="M2246" i="45"/>
  <c r="R2246" i="45" s="1"/>
  <c r="V2245" i="45"/>
  <c r="T2245" i="45"/>
  <c r="M2245" i="45"/>
  <c r="R2245" i="45" s="1"/>
  <c r="T2234" i="45"/>
  <c r="M2234" i="45"/>
  <c r="M2230" i="45"/>
  <c r="T2229" i="45"/>
  <c r="R2229" i="45"/>
  <c r="M2229" i="45"/>
  <c r="V2229" i="45" s="1"/>
  <c r="T2228" i="45"/>
  <c r="R2228" i="45"/>
  <c r="M2228" i="45"/>
  <c r="V2228" i="45" s="1"/>
  <c r="M2227" i="45"/>
  <c r="R2227" i="45" s="1"/>
  <c r="M2226" i="45"/>
  <c r="T2225" i="45"/>
  <c r="R2225" i="45"/>
  <c r="M2225" i="45"/>
  <c r="V2225" i="45" s="1"/>
  <c r="T2224" i="45"/>
  <c r="R2224" i="45"/>
  <c r="M2224" i="45"/>
  <c r="V2224" i="45" s="1"/>
  <c r="M2223" i="45"/>
  <c r="R2223" i="45" s="1"/>
  <c r="M2222" i="45"/>
  <c r="T2221" i="45"/>
  <c r="R2221" i="45"/>
  <c r="M2221" i="45"/>
  <c r="V2221" i="45" s="1"/>
  <c r="T2220" i="45"/>
  <c r="R2220" i="45"/>
  <c r="M2220" i="45"/>
  <c r="V2220" i="45" s="1"/>
  <c r="R2219" i="45"/>
  <c r="M2219" i="45"/>
  <c r="M2218" i="45"/>
  <c r="T2217" i="45"/>
  <c r="R2217" i="45"/>
  <c r="M2217" i="45"/>
  <c r="V2217" i="45" s="1"/>
  <c r="T2216" i="45"/>
  <c r="R2216" i="45"/>
  <c r="M2216" i="45"/>
  <c r="V2216" i="45" s="1"/>
  <c r="R2215" i="45"/>
  <c r="M2215" i="45"/>
  <c r="M2214" i="45"/>
  <c r="T2213" i="45"/>
  <c r="R2213" i="45"/>
  <c r="M2213" i="45"/>
  <c r="V2213" i="45" s="1"/>
  <c r="T2212" i="45"/>
  <c r="R2212" i="45"/>
  <c r="M2212" i="45"/>
  <c r="V2212" i="45" s="1"/>
  <c r="M2211" i="45"/>
  <c r="M2210" i="45"/>
  <c r="T2209" i="45"/>
  <c r="R2209" i="45"/>
  <c r="M2209" i="45"/>
  <c r="V2209" i="45" s="1"/>
  <c r="T2208" i="45"/>
  <c r="R2208" i="45"/>
  <c r="M2208" i="45"/>
  <c r="V2208" i="45" s="1"/>
  <c r="M2207" i="45"/>
  <c r="M2206" i="45"/>
  <c r="T2205" i="45"/>
  <c r="R2205" i="45"/>
  <c r="M2205" i="45"/>
  <c r="V2205" i="45" s="1"/>
  <c r="T2204" i="45"/>
  <c r="R2204" i="45"/>
  <c r="M2204" i="45"/>
  <c r="V2204" i="45" s="1"/>
  <c r="R2203" i="45"/>
  <c r="M2203" i="45"/>
  <c r="M2202" i="45"/>
  <c r="T2201" i="45"/>
  <c r="R2201" i="45"/>
  <c r="M2201" i="45"/>
  <c r="V2201" i="45" s="1"/>
  <c r="T2200" i="45"/>
  <c r="R2200" i="45"/>
  <c r="M2200" i="45"/>
  <c r="V2200" i="45" s="1"/>
  <c r="R2199" i="45"/>
  <c r="M2199" i="45"/>
  <c r="M2198" i="45"/>
  <c r="T2197" i="45"/>
  <c r="R2197" i="45"/>
  <c r="M2197" i="45"/>
  <c r="V2197" i="45" s="1"/>
  <c r="T2196" i="45"/>
  <c r="R2196" i="45"/>
  <c r="M2196" i="45"/>
  <c r="V2196" i="45" s="1"/>
  <c r="M2195" i="45"/>
  <c r="R2195" i="45" s="1"/>
  <c r="M2194" i="45"/>
  <c r="T2193" i="45"/>
  <c r="R2193" i="45"/>
  <c r="M2193" i="45"/>
  <c r="V2193" i="45" s="1"/>
  <c r="T2192" i="45"/>
  <c r="R2192" i="45"/>
  <c r="M2192" i="45"/>
  <c r="V2192" i="45" s="1"/>
  <c r="M2191" i="45"/>
  <c r="R2191" i="45" s="1"/>
  <c r="M2187" i="45"/>
  <c r="M2183" i="45"/>
  <c r="M2182" i="45"/>
  <c r="M2176" i="45"/>
  <c r="M2175" i="45"/>
  <c r="M2169" i="45"/>
  <c r="M2163" i="45"/>
  <c r="M2157" i="45"/>
  <c r="M2151" i="45"/>
  <c r="M2145" i="45"/>
  <c r="M2134" i="45"/>
  <c r="K2133" i="45"/>
  <c r="M2133" i="45" s="1"/>
  <c r="T2129" i="45"/>
  <c r="R2129" i="45"/>
  <c r="M2129" i="45"/>
  <c r="V2129" i="45" s="1"/>
  <c r="T2125" i="45"/>
  <c r="R2125" i="45"/>
  <c r="M2125" i="45"/>
  <c r="V2125" i="45" s="1"/>
  <c r="M2109" i="45"/>
  <c r="M2090" i="45"/>
  <c r="K2089" i="45"/>
  <c r="M2089" i="45" s="1"/>
  <c r="V2081" i="45"/>
  <c r="T2081" i="45"/>
  <c r="M2081" i="45"/>
  <c r="R2081" i="45" s="1"/>
  <c r="V2068" i="45"/>
  <c r="T2068" i="45"/>
  <c r="R2068" i="45"/>
  <c r="M2068" i="45"/>
  <c r="V2042" i="45"/>
  <c r="T2042" i="45"/>
  <c r="M2042" i="45"/>
  <c r="R2042" i="45" s="1"/>
  <c r="M2035" i="45"/>
  <c r="M2032" i="45"/>
  <c r="T1997" i="45"/>
  <c r="R1997" i="45"/>
  <c r="M1997" i="45"/>
  <c r="V1997" i="45" s="1"/>
  <c r="M1994" i="45"/>
  <c r="R1986" i="45"/>
  <c r="M1986" i="45"/>
  <c r="M1978" i="45"/>
  <c r="M1970" i="45"/>
  <c r="M1962" i="45"/>
  <c r="M1959" i="45"/>
  <c r="M1951" i="45"/>
  <c r="M1943" i="45"/>
  <c r="M1935" i="45"/>
  <c r="M1926" i="45"/>
  <c r="K1925" i="45"/>
  <c r="T1911" i="45"/>
  <c r="R1911" i="45"/>
  <c r="M1911" i="45"/>
  <c r="V1911" i="45" s="1"/>
  <c r="K1911" i="45"/>
  <c r="K1908" i="45"/>
  <c r="M1908" i="45" s="1"/>
  <c r="V1891" i="45"/>
  <c r="M1891" i="45"/>
  <c r="T1891" i="45" s="1"/>
  <c r="M1882" i="45"/>
  <c r="V1851" i="45"/>
  <c r="M1851" i="45"/>
  <c r="T1851" i="45" s="1"/>
  <c r="M1843" i="45"/>
  <c r="V1840" i="45"/>
  <c r="T1840" i="45"/>
  <c r="M1840" i="45"/>
  <c r="R1840" i="45" s="1"/>
  <c r="V1830" i="45"/>
  <c r="T1830" i="45"/>
  <c r="M1830" i="45"/>
  <c r="R1830" i="45" s="1"/>
  <c r="T1821" i="45"/>
  <c r="M1821" i="45"/>
  <c r="M1818" i="45"/>
  <c r="V1805" i="45"/>
  <c r="T1805" i="45"/>
  <c r="M1805" i="45"/>
  <c r="R1805" i="45" s="1"/>
  <c r="V1802" i="45"/>
  <c r="T1802" i="45"/>
  <c r="M1802" i="45"/>
  <c r="R1802" i="45" s="1"/>
  <c r="M1799" i="45"/>
  <c r="T1799" i="45" s="1"/>
  <c r="V1796" i="45"/>
  <c r="M1796" i="45"/>
  <c r="V1791" i="45"/>
  <c r="T1791" i="45"/>
  <c r="M1791" i="45"/>
  <c r="R1791" i="45" s="1"/>
  <c r="M1785" i="45"/>
  <c r="R1785" i="45" s="1"/>
  <c r="T1777" i="45"/>
  <c r="M1777" i="45"/>
  <c r="M1769" i="45"/>
  <c r="V1761" i="45"/>
  <c r="T1761" i="45"/>
  <c r="M1761" i="45"/>
  <c r="R1761" i="45" s="1"/>
  <c r="V1756" i="45"/>
  <c r="T1756" i="45"/>
  <c r="M1756" i="45"/>
  <c r="R1756" i="45" s="1"/>
  <c r="M1752" i="45"/>
  <c r="T1752" i="45" s="1"/>
  <c r="V1748" i="45"/>
  <c r="M1748" i="45"/>
  <c r="V1744" i="45"/>
  <c r="T1744" i="45"/>
  <c r="M1744" i="45"/>
  <c r="R1744" i="45" s="1"/>
  <c r="M1740" i="45"/>
  <c r="R1740" i="45" s="1"/>
  <c r="T1737" i="45"/>
  <c r="R1737" i="45"/>
  <c r="M1737" i="45"/>
  <c r="V1737" i="45" s="1"/>
  <c r="T1733" i="45"/>
  <c r="R1733" i="45"/>
  <c r="M1733" i="45"/>
  <c r="V1733" i="45" s="1"/>
  <c r="M1729" i="45"/>
  <c r="T1723" i="45"/>
  <c r="M1723" i="45"/>
  <c r="T1716" i="45"/>
  <c r="R1716" i="45"/>
  <c r="M1716" i="45"/>
  <c r="V1716" i="45" s="1"/>
  <c r="M1712" i="45"/>
  <c r="V1712" i="45" s="1"/>
  <c r="M1708" i="45"/>
  <c r="V1708" i="45" s="1"/>
  <c r="T1707" i="45"/>
  <c r="R1707" i="45"/>
  <c r="M1707" i="45"/>
  <c r="V1707" i="45" s="1"/>
  <c r="T1703" i="45"/>
  <c r="R1703" i="45"/>
  <c r="M1703" i="45"/>
  <c r="V1703" i="45" s="1"/>
  <c r="M1697" i="45"/>
  <c r="V1697" i="45" s="1"/>
  <c r="M1674" i="45"/>
  <c r="V1674" i="45" s="1"/>
  <c r="T1667" i="45"/>
  <c r="R1667" i="45"/>
  <c r="M1667" i="45"/>
  <c r="V1667" i="45" s="1"/>
  <c r="M1661" i="45"/>
  <c r="M1660" i="45"/>
  <c r="K1660" i="45"/>
  <c r="T1659" i="45"/>
  <c r="R1659" i="45"/>
  <c r="M1659" i="45"/>
  <c r="V1659" i="45" s="1"/>
  <c r="M1656" i="45"/>
  <c r="M1653" i="45"/>
  <c r="M1648" i="45"/>
  <c r="M1647" i="45"/>
  <c r="M1646" i="45"/>
  <c r="M1642" i="45"/>
  <c r="M1634" i="45"/>
  <c r="M1629" i="45"/>
  <c r="M1625" i="45"/>
  <c r="M1615" i="45"/>
  <c r="M1605" i="45"/>
  <c r="M1604" i="45"/>
  <c r="M1603" i="45"/>
  <c r="M1602" i="45"/>
  <c r="M1601" i="45"/>
  <c r="M1598" i="45"/>
  <c r="M1591" i="45"/>
  <c r="M1590" i="45"/>
  <c r="R1587" i="45"/>
  <c r="M1587" i="45"/>
  <c r="M1580" i="45"/>
  <c r="R1580" i="45" s="1"/>
  <c r="M1568" i="45"/>
  <c r="M1548" i="45"/>
  <c r="V1548" i="45" s="1"/>
  <c r="M1545" i="45"/>
  <c r="M1537" i="45"/>
  <c r="K1537" i="45"/>
  <c r="M1527" i="45"/>
  <c r="K1527" i="45"/>
  <c r="T1523" i="45"/>
  <c r="R1523" i="45"/>
  <c r="M1523" i="45"/>
  <c r="V1523" i="45" s="1"/>
  <c r="M1519" i="45"/>
  <c r="V1519" i="45" s="1"/>
  <c r="M1516" i="45"/>
  <c r="V1516" i="45" s="1"/>
  <c r="T1509" i="45"/>
  <c r="R1509" i="45"/>
  <c r="M1509" i="45"/>
  <c r="V1509" i="45" s="1"/>
  <c r="T1505" i="45"/>
  <c r="R1505" i="45"/>
  <c r="M1505" i="45"/>
  <c r="V1505" i="45" s="1"/>
  <c r="M1500" i="45"/>
  <c r="V1500" i="45" s="1"/>
  <c r="M1495" i="45"/>
  <c r="V1495" i="45" s="1"/>
  <c r="T1492" i="45"/>
  <c r="R1492" i="45"/>
  <c r="M1492" i="45"/>
  <c r="V1492" i="45" s="1"/>
  <c r="T1491" i="45"/>
  <c r="R1491" i="45"/>
  <c r="M1491" i="45"/>
  <c r="V1491" i="45" s="1"/>
  <c r="M1486" i="45"/>
  <c r="V1486" i="45" s="1"/>
  <c r="M1478" i="45"/>
  <c r="V1478" i="45" s="1"/>
  <c r="T1474" i="45"/>
  <c r="R1474" i="45"/>
  <c r="M1474" i="45"/>
  <c r="V1474" i="45" s="1"/>
  <c r="K930" i="45"/>
  <c r="M930" i="45" s="1"/>
  <c r="V930" i="45" s="1"/>
  <c r="V929" i="45"/>
  <c r="T929" i="45"/>
  <c r="M929" i="45"/>
  <c r="R929" i="45" s="1"/>
  <c r="V920" i="45"/>
  <c r="T920" i="45"/>
  <c r="M920" i="45"/>
  <c r="R920" i="45" s="1"/>
  <c r="M909" i="45"/>
  <c r="R909" i="45" s="1"/>
  <c r="M908" i="45"/>
  <c r="R908" i="45" s="1"/>
  <c r="V907" i="45"/>
  <c r="T907" i="45"/>
  <c r="M907" i="45"/>
  <c r="R907" i="45" s="1"/>
  <c r="T904" i="45"/>
  <c r="R904" i="45"/>
  <c r="M904" i="45"/>
  <c r="V904" i="45" s="1"/>
  <c r="M903" i="45"/>
  <c r="V903" i="45" s="1"/>
  <c r="M902" i="45"/>
  <c r="V902" i="45" s="1"/>
  <c r="T901" i="45"/>
  <c r="R901" i="45"/>
  <c r="M901" i="45"/>
  <c r="V901" i="45" s="1"/>
  <c r="T900" i="45"/>
  <c r="R900" i="45"/>
  <c r="M900" i="45"/>
  <c r="V900" i="45" s="1"/>
  <c r="M895" i="45"/>
  <c r="V895" i="45" s="1"/>
  <c r="M863" i="45"/>
  <c r="M846" i="45"/>
  <c r="M845" i="45"/>
  <c r="K845" i="45"/>
  <c r="M844" i="45"/>
  <c r="V844" i="45" s="1"/>
  <c r="M830" i="45"/>
  <c r="V830" i="45" s="1"/>
  <c r="T829" i="45"/>
  <c r="R829" i="45"/>
  <c r="M829" i="45"/>
  <c r="V829" i="45" s="1"/>
  <c r="T815" i="45"/>
  <c r="R815" i="45"/>
  <c r="M815" i="45"/>
  <c r="V815" i="45" s="1"/>
  <c r="M801" i="45"/>
  <c r="V801" i="45" s="1"/>
  <c r="M788" i="45"/>
  <c r="V788" i="45" s="1"/>
  <c r="T787" i="45"/>
  <c r="M787" i="45"/>
  <c r="V787" i="45" s="1"/>
  <c r="T786" i="45"/>
  <c r="R786" i="45"/>
  <c r="M786" i="45"/>
  <c r="M785" i="45"/>
  <c r="V785" i="45" s="1"/>
  <c r="M712" i="45"/>
  <c r="V712" i="45" s="1"/>
  <c r="T701" i="45"/>
  <c r="M701" i="45"/>
  <c r="V701" i="45" s="1"/>
  <c r="T698" i="45"/>
  <c r="R698" i="45"/>
  <c r="M698" i="45"/>
  <c r="V698" i="45" s="1"/>
  <c r="M630" i="45"/>
  <c r="V630" i="45" s="1"/>
  <c r="M626" i="45"/>
  <c r="V626" i="45" s="1"/>
  <c r="T622" i="45"/>
  <c r="M622" i="45"/>
  <c r="V622" i="45" s="1"/>
  <c r="M619" i="45"/>
  <c r="R619" i="45" s="1"/>
  <c r="R618" i="45"/>
  <c r="M618" i="45"/>
  <c r="M608" i="45"/>
  <c r="R608" i="45" s="1"/>
  <c r="M598" i="45"/>
  <c r="R598" i="45" s="1"/>
  <c r="M588" i="45"/>
  <c r="M553" i="45"/>
  <c r="M550" i="45"/>
  <c r="M549" i="45"/>
  <c r="M539" i="45"/>
  <c r="R539" i="45" s="1"/>
  <c r="M529" i="45"/>
  <c r="M526" i="45"/>
  <c r="R526" i="45" s="1"/>
  <c r="M525" i="45"/>
  <c r="M514" i="45"/>
  <c r="M500" i="45"/>
  <c r="M482" i="45"/>
  <c r="R482" i="45" s="1"/>
  <c r="M481" i="45"/>
  <c r="M367" i="45"/>
  <c r="R367" i="45" s="1"/>
  <c r="M364" i="45"/>
  <c r="M270" i="45"/>
  <c r="K269" i="45"/>
  <c r="K206" i="45"/>
  <c r="M206" i="45" s="1"/>
  <c r="V206" i="45" s="1"/>
  <c r="M202" i="45"/>
  <c r="R202" i="45" s="1"/>
  <c r="M198" i="45"/>
  <c r="R198" i="45" s="1"/>
  <c r="V196" i="45"/>
  <c r="T196" i="45"/>
  <c r="M196" i="45"/>
  <c r="R196" i="45" s="1"/>
  <c r="T193" i="45"/>
  <c r="R193" i="45"/>
  <c r="M193" i="45"/>
  <c r="V193" i="45" s="1"/>
  <c r="M178" i="45"/>
  <c r="V178" i="45" s="1"/>
  <c r="V177" i="45" s="1"/>
  <c r="M175" i="45"/>
  <c r="R175" i="45" s="1"/>
  <c r="M171" i="45"/>
  <c r="R167" i="45"/>
  <c r="M167" i="45"/>
  <c r="M162" i="45"/>
  <c r="M154" i="45"/>
  <c r="R154" i="45" s="1"/>
  <c r="M151" i="45"/>
  <c r="M147" i="45"/>
  <c r="R147" i="45" s="1"/>
  <c r="M140" i="45"/>
  <c r="M137" i="45"/>
  <c r="R137" i="45" s="1"/>
  <c r="M136" i="45"/>
  <c r="R136" i="45" s="1"/>
  <c r="R119" i="45"/>
  <c r="M119" i="45"/>
  <c r="M55" i="45"/>
  <c r="M50" i="45"/>
  <c r="M46" i="45"/>
  <c r="M43" i="45"/>
  <c r="M40" i="45"/>
  <c r="V40" i="45" s="1"/>
  <c r="M36" i="45"/>
  <c r="M35" i="45"/>
  <c r="K35" i="45"/>
  <c r="M29" i="45"/>
  <c r="M25" i="45"/>
  <c r="R25" i="45" s="1"/>
  <c r="M10" i="45"/>
  <c r="R10" i="45" s="1"/>
  <c r="M7" i="45"/>
  <c r="R7" i="45" s="1"/>
  <c r="R2427" i="45" l="1"/>
  <c r="V2357" i="45"/>
  <c r="T2356" i="45"/>
  <c r="V2356" i="45"/>
  <c r="R2317" i="45"/>
  <c r="T2314" i="45"/>
  <c r="T2313" i="45"/>
  <c r="R2310" i="45"/>
  <c r="T2310" i="45"/>
  <c r="O5" i="45"/>
  <c r="V1729" i="45"/>
  <c r="T1729" i="45"/>
  <c r="R2269" i="45"/>
  <c r="V2269" i="45"/>
  <c r="T2269" i="45"/>
  <c r="V2308" i="45"/>
  <c r="T2308" i="45"/>
  <c r="R2308" i="45"/>
  <c r="V2346" i="45"/>
  <c r="T2346" i="45"/>
  <c r="R2355" i="45"/>
  <c r="V2355" i="45"/>
  <c r="R2358" i="45"/>
  <c r="V2358" i="45"/>
  <c r="T2358" i="45"/>
  <c r="R2388" i="45"/>
  <c r="T202" i="45"/>
  <c r="R630" i="45"/>
  <c r="R844" i="45"/>
  <c r="R895" i="45"/>
  <c r="R894" i="45" s="1"/>
  <c r="R903" i="45"/>
  <c r="V1656" i="45"/>
  <c r="R1656" i="45"/>
  <c r="R1655" i="45" s="1"/>
  <c r="R1712" i="45"/>
  <c r="R1729" i="45"/>
  <c r="R1769" i="45"/>
  <c r="T1769" i="45"/>
  <c r="R2035" i="45"/>
  <c r="V2035" i="45"/>
  <c r="V2089" i="45"/>
  <c r="R2089" i="45"/>
  <c r="V2198" i="45"/>
  <c r="T2198" i="45"/>
  <c r="R2198" i="45"/>
  <c r="V2211" i="45"/>
  <c r="T2211" i="45"/>
  <c r="V2214" i="45"/>
  <c r="T2214" i="45"/>
  <c r="R2214" i="45"/>
  <c r="V2230" i="45"/>
  <c r="T2230" i="45"/>
  <c r="R2230" i="45"/>
  <c r="R2256" i="45"/>
  <c r="V2256" i="45"/>
  <c r="R2274" i="45"/>
  <c r="V2274" i="45"/>
  <c r="V2309" i="45"/>
  <c r="T2309" i="45"/>
  <c r="R2346" i="45"/>
  <c r="T2355" i="45"/>
  <c r="V2395" i="45"/>
  <c r="T2395" i="45"/>
  <c r="T2393" i="45" s="1"/>
  <c r="T178" i="45"/>
  <c r="T177" i="45" s="1"/>
  <c r="T198" i="45"/>
  <c r="V202" i="45"/>
  <c r="R626" i="45"/>
  <c r="T630" i="45"/>
  <c r="R712" i="45"/>
  <c r="T785" i="45"/>
  <c r="R788" i="45"/>
  <c r="T801" i="45"/>
  <c r="R830" i="45"/>
  <c r="T844" i="45"/>
  <c r="T895" i="45"/>
  <c r="R902" i="45"/>
  <c r="T903" i="45"/>
  <c r="T908" i="45"/>
  <c r="V909" i="45"/>
  <c r="R1478" i="45"/>
  <c r="T1486" i="45"/>
  <c r="R1495" i="45"/>
  <c r="T1500" i="45"/>
  <c r="R1516" i="45"/>
  <c r="T1519" i="45"/>
  <c r="T1656" i="45"/>
  <c r="R1674" i="45"/>
  <c r="T1697" i="45"/>
  <c r="R1708" i="45"/>
  <c r="T1712" i="45"/>
  <c r="V1723" i="45"/>
  <c r="V1666" i="45" s="1"/>
  <c r="R1723" i="45"/>
  <c r="T1740" i="45"/>
  <c r="V1769" i="45"/>
  <c r="T1785" i="45"/>
  <c r="R1821" i="45"/>
  <c r="V1821" i="45"/>
  <c r="T1843" i="45"/>
  <c r="V1843" i="45"/>
  <c r="T2035" i="45"/>
  <c r="T2089" i="45"/>
  <c r="V2199" i="45"/>
  <c r="T2199" i="45"/>
  <c r="V2202" i="45"/>
  <c r="T2202" i="45"/>
  <c r="R2202" i="45"/>
  <c r="R2211" i="45"/>
  <c r="V2215" i="45"/>
  <c r="T2215" i="45"/>
  <c r="V2218" i="45"/>
  <c r="T2218" i="45"/>
  <c r="R2218" i="45"/>
  <c r="R2234" i="45"/>
  <c r="V2234" i="45"/>
  <c r="R2247" i="45"/>
  <c r="R2232" i="45" s="1"/>
  <c r="V2247" i="45"/>
  <c r="T2247" i="45"/>
  <c r="T2256" i="45"/>
  <c r="T2274" i="45"/>
  <c r="R2309" i="45"/>
  <c r="R2395" i="45"/>
  <c r="R2393" i="45" s="1"/>
  <c r="V2500" i="45"/>
  <c r="T2500" i="45"/>
  <c r="R2500" i="45"/>
  <c r="R2783" i="45"/>
  <c r="V2783" i="45"/>
  <c r="V2703" i="45" s="1"/>
  <c r="T2783" i="45"/>
  <c r="T2703" i="45" s="1"/>
  <c r="T2993" i="45"/>
  <c r="V2993" i="45"/>
  <c r="V2032" i="45"/>
  <c r="V1996" i="45" s="1"/>
  <c r="T2032" i="45"/>
  <c r="T1996" i="45" s="1"/>
  <c r="R2032" i="45"/>
  <c r="V2109" i="45"/>
  <c r="T2109" i="45"/>
  <c r="V2191" i="45"/>
  <c r="T2191" i="45"/>
  <c r="V2194" i="45"/>
  <c r="T2194" i="45"/>
  <c r="R2194" i="45"/>
  <c r="V2207" i="45"/>
  <c r="T2207" i="45"/>
  <c r="V2210" i="45"/>
  <c r="T2210" i="45"/>
  <c r="R2210" i="45"/>
  <c r="V2223" i="45"/>
  <c r="T2223" i="45"/>
  <c r="V2226" i="45"/>
  <c r="T2226" i="45"/>
  <c r="R2226" i="45"/>
  <c r="R2252" i="45"/>
  <c r="V2252" i="45"/>
  <c r="R2255" i="45"/>
  <c r="V2255" i="45"/>
  <c r="T2255" i="45"/>
  <c r="V2316" i="45"/>
  <c r="T2316" i="45"/>
  <c r="V2429" i="45"/>
  <c r="T2429" i="45"/>
  <c r="R178" i="45"/>
  <c r="R177" i="45" s="1"/>
  <c r="R785" i="45"/>
  <c r="R801" i="45"/>
  <c r="T909" i="45"/>
  <c r="R1486" i="45"/>
  <c r="R1500" i="45"/>
  <c r="R1519" i="45"/>
  <c r="R1697" i="45"/>
  <c r="R1752" i="45"/>
  <c r="R1739" i="45" s="1"/>
  <c r="V1752" i="45"/>
  <c r="R1799" i="45"/>
  <c r="V1799" i="45"/>
  <c r="R1818" i="45"/>
  <c r="V1818" i="45"/>
  <c r="T1818" i="45"/>
  <c r="T1882" i="45"/>
  <c r="V1882" i="45"/>
  <c r="R2109" i="45"/>
  <c r="V2195" i="45"/>
  <c r="T2195" i="45"/>
  <c r="R2207" i="45"/>
  <c r="V2227" i="45"/>
  <c r="T2227" i="45"/>
  <c r="T2252" i="45"/>
  <c r="R2359" i="45"/>
  <c r="V2359" i="45"/>
  <c r="V2401" i="45"/>
  <c r="T2401" i="45"/>
  <c r="V2407" i="45"/>
  <c r="T2407" i="45"/>
  <c r="R2429" i="45"/>
  <c r="V198" i="45"/>
  <c r="R622" i="45"/>
  <c r="T626" i="45"/>
  <c r="R701" i="45"/>
  <c r="T712" i="45"/>
  <c r="R787" i="45"/>
  <c r="T788" i="45"/>
  <c r="T830" i="45"/>
  <c r="T902" i="45"/>
  <c r="V908" i="45"/>
  <c r="T1478" i="45"/>
  <c r="T1495" i="45"/>
  <c r="T1516" i="45"/>
  <c r="T1674" i="45"/>
  <c r="T1708" i="45"/>
  <c r="V1740" i="45"/>
  <c r="V1739" i="45" s="1"/>
  <c r="R1748" i="45"/>
  <c r="T1748" i="45"/>
  <c r="R1777" i="45"/>
  <c r="V1777" i="45"/>
  <c r="V1785" i="45"/>
  <c r="R1796" i="45"/>
  <c r="T1796" i="45"/>
  <c r="V2090" i="45"/>
  <c r="V2034" i="45" s="1"/>
  <c r="T2090" i="45"/>
  <c r="R2090" i="45"/>
  <c r="V2187" i="45"/>
  <c r="V2185" i="45" s="1"/>
  <c r="T2187" i="45"/>
  <c r="R2187" i="45"/>
  <c r="V2203" i="45"/>
  <c r="T2203" i="45"/>
  <c r="V2206" i="45"/>
  <c r="T2206" i="45"/>
  <c r="R2206" i="45"/>
  <c r="V2219" i="45"/>
  <c r="T2219" i="45"/>
  <c r="V2222" i="45"/>
  <c r="T2222" i="45"/>
  <c r="R2222" i="45"/>
  <c r="T2232" i="45"/>
  <c r="R2248" i="45"/>
  <c r="V2248" i="45"/>
  <c r="R2251" i="45"/>
  <c r="V2251" i="45"/>
  <c r="T2251" i="45"/>
  <c r="V2315" i="45"/>
  <c r="T2315" i="45"/>
  <c r="R2315" i="45"/>
  <c r="V2351" i="45"/>
  <c r="T2351" i="45"/>
  <c r="R2353" i="45"/>
  <c r="V2353" i="45"/>
  <c r="T2353" i="45"/>
  <c r="V2398" i="45"/>
  <c r="T2398" i="45"/>
  <c r="V2404" i="45"/>
  <c r="T2404" i="45"/>
  <c r="V2410" i="45"/>
  <c r="T2410" i="45"/>
  <c r="V2479" i="45"/>
  <c r="V2478" i="45" s="1"/>
  <c r="T2479" i="45"/>
  <c r="T2478" i="45" s="1"/>
  <c r="V2622" i="45"/>
  <c r="T2622" i="45"/>
  <c r="V2696" i="45"/>
  <c r="T2696" i="45"/>
  <c r="R2784" i="45"/>
  <c r="V2784" i="45"/>
  <c r="V2840" i="45"/>
  <c r="V2626" i="45"/>
  <c r="R2626" i="45"/>
  <c r="T2261" i="45"/>
  <c r="T2300" i="45"/>
  <c r="R2311" i="45"/>
  <c r="R2314" i="45"/>
  <c r="V2327" i="45"/>
  <c r="R2391" i="45"/>
  <c r="R2499" i="45"/>
  <c r="T2626" i="45"/>
  <c r="R1996" i="45"/>
  <c r="R1908" i="45"/>
  <c r="V1908" i="45"/>
  <c r="V1935" i="45"/>
  <c r="T1935" i="45"/>
  <c r="R1935" i="45"/>
  <c r="V1962" i="45"/>
  <c r="T1962" i="45"/>
  <c r="R1962" i="45"/>
  <c r="V2312" i="45"/>
  <c r="T2312" i="45"/>
  <c r="R2350" i="45"/>
  <c r="V2350" i="45"/>
  <c r="T2350" i="45"/>
  <c r="T2687" i="45"/>
  <c r="V2687" i="45"/>
  <c r="V621" i="45"/>
  <c r="V846" i="45"/>
  <c r="T846" i="45"/>
  <c r="T1537" i="45"/>
  <c r="R1537" i="45"/>
  <c r="T2326" i="45"/>
  <c r="R2326" i="45"/>
  <c r="V2326" i="45"/>
  <c r="V2332" i="45"/>
  <c r="T2332" i="45"/>
  <c r="R2332" i="45"/>
  <c r="V2336" i="45"/>
  <c r="T2336" i="45"/>
  <c r="R2336" i="45"/>
  <c r="V2340" i="45"/>
  <c r="T2340" i="45"/>
  <c r="R2340" i="45"/>
  <c r="T2344" i="45"/>
  <c r="R2344" i="45"/>
  <c r="V2344" i="45"/>
  <c r="T2364" i="45"/>
  <c r="R2364" i="45"/>
  <c r="V2364" i="45"/>
  <c r="T2372" i="45"/>
  <c r="R2372" i="45"/>
  <c r="V2372" i="45"/>
  <c r="V3008" i="45"/>
  <c r="T3008" i="45"/>
  <c r="R3008" i="45"/>
  <c r="V29" i="45"/>
  <c r="T29" i="45"/>
  <c r="V55" i="45"/>
  <c r="T55" i="45"/>
  <c r="V140" i="45"/>
  <c r="T140" i="45"/>
  <c r="V151" i="45"/>
  <c r="T151" i="45"/>
  <c r="V162" i="45"/>
  <c r="T162" i="45"/>
  <c r="V171" i="45"/>
  <c r="T171" i="45"/>
  <c r="R846" i="45"/>
  <c r="V1527" i="45"/>
  <c r="T1527" i="45"/>
  <c r="V1602" i="45"/>
  <c r="R1602" i="45"/>
  <c r="T1602" i="45"/>
  <c r="V1642" i="45"/>
  <c r="T1642" i="45"/>
  <c r="R1642" i="45"/>
  <c r="R29" i="45"/>
  <c r="T36" i="45"/>
  <c r="R36" i="45"/>
  <c r="T43" i="45"/>
  <c r="R43" i="45"/>
  <c r="T50" i="45"/>
  <c r="R50" i="45"/>
  <c r="R55" i="45"/>
  <c r="R140" i="45"/>
  <c r="R151" i="45"/>
  <c r="R162" i="45"/>
  <c r="R171" i="45"/>
  <c r="T206" i="45"/>
  <c r="V364" i="45"/>
  <c r="T364" i="45"/>
  <c r="V481" i="45"/>
  <c r="T481" i="45"/>
  <c r="V500" i="45"/>
  <c r="T500" i="45"/>
  <c r="V525" i="45"/>
  <c r="T525" i="45"/>
  <c r="V529" i="45"/>
  <c r="T529" i="45"/>
  <c r="V549" i="45"/>
  <c r="T549" i="45"/>
  <c r="V553" i="45"/>
  <c r="T553" i="45"/>
  <c r="V598" i="45"/>
  <c r="T598" i="45"/>
  <c r="V618" i="45"/>
  <c r="T618" i="45"/>
  <c r="V845" i="45"/>
  <c r="T845" i="45"/>
  <c r="V863" i="45"/>
  <c r="T863" i="45"/>
  <c r="T621" i="45" s="1"/>
  <c r="V894" i="45"/>
  <c r="R930" i="45"/>
  <c r="R1527" i="45"/>
  <c r="T1545" i="45"/>
  <c r="R1545" i="45"/>
  <c r="T1568" i="45"/>
  <c r="R1568" i="45"/>
  <c r="V1591" i="45"/>
  <c r="T1591" i="45"/>
  <c r="R1591" i="45"/>
  <c r="V1603" i="45"/>
  <c r="T1603" i="45"/>
  <c r="R1603" i="45"/>
  <c r="V1625" i="45"/>
  <c r="T1625" i="45"/>
  <c r="R1625" i="45"/>
  <c r="V1646" i="45"/>
  <c r="R1646" i="45"/>
  <c r="T1646" i="45"/>
  <c r="V1660" i="45"/>
  <c r="V1655" i="45" s="1"/>
  <c r="T1660" i="45"/>
  <c r="R1660" i="45"/>
  <c r="T1908" i="45"/>
  <c r="V1943" i="45"/>
  <c r="T1943" i="45"/>
  <c r="R1943" i="45"/>
  <c r="V1970" i="45"/>
  <c r="T1970" i="45"/>
  <c r="R1970" i="45"/>
  <c r="V1994" i="45"/>
  <c r="T1994" i="45"/>
  <c r="R1994" i="45"/>
  <c r="V2151" i="45"/>
  <c r="T2151" i="45"/>
  <c r="R2151" i="45"/>
  <c r="V2175" i="45"/>
  <c r="T2175" i="45"/>
  <c r="R2175" i="45"/>
  <c r="V2487" i="45"/>
  <c r="T2487" i="45"/>
  <c r="R2487" i="45"/>
  <c r="T35" i="45"/>
  <c r="R35" i="45"/>
  <c r="T40" i="45"/>
  <c r="R40" i="45"/>
  <c r="T46" i="45"/>
  <c r="R46" i="45"/>
  <c r="V270" i="45"/>
  <c r="T270" i="45"/>
  <c r="V367" i="45"/>
  <c r="T367" i="45"/>
  <c r="V482" i="45"/>
  <c r="T482" i="45"/>
  <c r="V514" i="45"/>
  <c r="T514" i="45"/>
  <c r="V526" i="45"/>
  <c r="T526" i="45"/>
  <c r="V539" i="45"/>
  <c r="T539" i="45"/>
  <c r="V550" i="45"/>
  <c r="T550" i="45"/>
  <c r="V588" i="45"/>
  <c r="T588" i="45"/>
  <c r="V608" i="45"/>
  <c r="T608" i="45"/>
  <c r="V619" i="45"/>
  <c r="T619" i="45"/>
  <c r="T1548" i="45"/>
  <c r="R1548" i="45"/>
  <c r="V1601" i="45"/>
  <c r="T1601" i="45"/>
  <c r="R1601" i="45"/>
  <c r="V1605" i="45"/>
  <c r="R1605" i="45"/>
  <c r="T1605" i="45"/>
  <c r="V1634" i="45"/>
  <c r="R1634" i="45"/>
  <c r="T1634" i="45"/>
  <c r="V1648" i="45"/>
  <c r="R1648" i="45"/>
  <c r="T1648" i="45"/>
  <c r="V1926" i="45"/>
  <c r="T1926" i="45"/>
  <c r="R1926" i="45"/>
  <c r="V1959" i="45"/>
  <c r="T1959" i="45"/>
  <c r="R1959" i="45"/>
  <c r="V2134" i="45"/>
  <c r="T2134" i="45"/>
  <c r="R2134" i="45"/>
  <c r="V2163" i="45"/>
  <c r="T2163" i="45"/>
  <c r="R2163" i="45"/>
  <c r="V2182" i="45"/>
  <c r="T2182" i="45"/>
  <c r="R2182" i="45"/>
  <c r="V10" i="45"/>
  <c r="T10" i="45"/>
  <c r="V35" i="45"/>
  <c r="V46" i="45"/>
  <c r="V136" i="45"/>
  <c r="T136" i="45"/>
  <c r="R206" i="45"/>
  <c r="R270" i="45"/>
  <c r="R514" i="45"/>
  <c r="R550" i="45"/>
  <c r="R588" i="45"/>
  <c r="V1537" i="45"/>
  <c r="V1580" i="45"/>
  <c r="T1580" i="45"/>
  <c r="V1590" i="45"/>
  <c r="R1590" i="45"/>
  <c r="T1590" i="45"/>
  <c r="V1615" i="45"/>
  <c r="R1615" i="45"/>
  <c r="T1615" i="45"/>
  <c r="V1653" i="45"/>
  <c r="R1653" i="45"/>
  <c r="T1653" i="45"/>
  <c r="V7" i="45"/>
  <c r="T7" i="45"/>
  <c r="V25" i="45"/>
  <c r="T25" i="45"/>
  <c r="V36" i="45"/>
  <c r="V43" i="45"/>
  <c r="V50" i="45"/>
  <c r="V119" i="45"/>
  <c r="T119" i="45"/>
  <c r="V137" i="45"/>
  <c r="T137" i="45"/>
  <c r="V147" i="45"/>
  <c r="T147" i="45"/>
  <c r="V154" i="45"/>
  <c r="T154" i="45"/>
  <c r="V167" i="45"/>
  <c r="T167" i="45"/>
  <c r="V175" i="45"/>
  <c r="T175" i="45"/>
  <c r="R364" i="45"/>
  <c r="R481" i="45"/>
  <c r="R500" i="45"/>
  <c r="R195" i="45" s="1"/>
  <c r="R525" i="45"/>
  <c r="R529" i="45"/>
  <c r="R549" i="45"/>
  <c r="R553" i="45"/>
  <c r="R845" i="45"/>
  <c r="R863" i="45"/>
  <c r="T930" i="45"/>
  <c r="V1545" i="45"/>
  <c r="V1568" i="45"/>
  <c r="V1587" i="45"/>
  <c r="T1587" i="45"/>
  <c r="V1598" i="45"/>
  <c r="R1598" i="45"/>
  <c r="T1598" i="45"/>
  <c r="V1604" i="45"/>
  <c r="T1604" i="45"/>
  <c r="R1604" i="45"/>
  <c r="V1629" i="45"/>
  <c r="R1629" i="45"/>
  <c r="T1629" i="45"/>
  <c r="V1647" i="45"/>
  <c r="T1647" i="45"/>
  <c r="R1647" i="45"/>
  <c r="V1661" i="45"/>
  <c r="R1661" i="45"/>
  <c r="T1661" i="45"/>
  <c r="V1951" i="45"/>
  <c r="T1951" i="45"/>
  <c r="R1951" i="45"/>
  <c r="V1978" i="45"/>
  <c r="T1978" i="45"/>
  <c r="R1978" i="45"/>
  <c r="V2319" i="45"/>
  <c r="T2319" i="45"/>
  <c r="V2321" i="45"/>
  <c r="T2321" i="45"/>
  <c r="V2323" i="45"/>
  <c r="T2323" i="45"/>
  <c r="V2325" i="45"/>
  <c r="T2325" i="45"/>
  <c r="V2329" i="45"/>
  <c r="T2329" i="45"/>
  <c r="R2329" i="45"/>
  <c r="V2333" i="45"/>
  <c r="T2333" i="45"/>
  <c r="R2333" i="45"/>
  <c r="V2337" i="45"/>
  <c r="T2337" i="45"/>
  <c r="R2337" i="45"/>
  <c r="V2341" i="45"/>
  <c r="T2341" i="45"/>
  <c r="R2341" i="45"/>
  <c r="V2347" i="45"/>
  <c r="T2347" i="45"/>
  <c r="R2347" i="45"/>
  <c r="T2370" i="45"/>
  <c r="R2370" i="45"/>
  <c r="V2370" i="45"/>
  <c r="V2476" i="45"/>
  <c r="T2476" i="45"/>
  <c r="R2476" i="45"/>
  <c r="R1843" i="45"/>
  <c r="R1851" i="45"/>
  <c r="R1882" i="45"/>
  <c r="R1891" i="45"/>
  <c r="V1986" i="45"/>
  <c r="T1986" i="45"/>
  <c r="V2133" i="45"/>
  <c r="T2133" i="45"/>
  <c r="V2145" i="45"/>
  <c r="T2145" i="45"/>
  <c r="V2157" i="45"/>
  <c r="T2157" i="45"/>
  <c r="V2169" i="45"/>
  <c r="T2169" i="45"/>
  <c r="V2176" i="45"/>
  <c r="T2176" i="45"/>
  <c r="V2183" i="45"/>
  <c r="T2183" i="45"/>
  <c r="R2319" i="45"/>
  <c r="R2321" i="45"/>
  <c r="R2323" i="45"/>
  <c r="R2325" i="45"/>
  <c r="R2328" i="45"/>
  <c r="V2330" i="45"/>
  <c r="T2330" i="45"/>
  <c r="R2330" i="45"/>
  <c r="V2334" i="45"/>
  <c r="T2334" i="45"/>
  <c r="R2334" i="45"/>
  <c r="V2338" i="45"/>
  <c r="T2338" i="45"/>
  <c r="R2338" i="45"/>
  <c r="V2342" i="45"/>
  <c r="T2342" i="45"/>
  <c r="R2342" i="45"/>
  <c r="R2345" i="45"/>
  <c r="V2345" i="45"/>
  <c r="T2349" i="45"/>
  <c r="R2349" i="45"/>
  <c r="T2368" i="45"/>
  <c r="R2368" i="45"/>
  <c r="V2368" i="45"/>
  <c r="R2433" i="45"/>
  <c r="V2433" i="45"/>
  <c r="T2433" i="45"/>
  <c r="V2464" i="45"/>
  <c r="T2464" i="45"/>
  <c r="R2464" i="45"/>
  <c r="T2824" i="45"/>
  <c r="R2824" i="45"/>
  <c r="V2824" i="45"/>
  <c r="R2133" i="45"/>
  <c r="R2145" i="45"/>
  <c r="R2157" i="45"/>
  <c r="R2169" i="45"/>
  <c r="R2176" i="45"/>
  <c r="R2183" i="45"/>
  <c r="V2320" i="45"/>
  <c r="T2320" i="45"/>
  <c r="V2322" i="45"/>
  <c r="T2322" i="45"/>
  <c r="V2324" i="45"/>
  <c r="T2324" i="45"/>
  <c r="T2327" i="45"/>
  <c r="T2328" i="45"/>
  <c r="V2331" i="45"/>
  <c r="T2331" i="45"/>
  <c r="R2331" i="45"/>
  <c r="V2335" i="45"/>
  <c r="T2335" i="45"/>
  <c r="R2335" i="45"/>
  <c r="V2339" i="45"/>
  <c r="T2339" i="45"/>
  <c r="R2339" i="45"/>
  <c r="V2343" i="45"/>
  <c r="T2343" i="45"/>
  <c r="R2343" i="45"/>
  <c r="T2345" i="45"/>
  <c r="V2349" i="45"/>
  <c r="T2352" i="45"/>
  <c r="V2352" i="45"/>
  <c r="R2352" i="45"/>
  <c r="T2366" i="45"/>
  <c r="R2366" i="45"/>
  <c r="V2366" i="45"/>
  <c r="T2374" i="45"/>
  <c r="R2374" i="45"/>
  <c r="V2374" i="45"/>
  <c r="T2431" i="45"/>
  <c r="R2431" i="45"/>
  <c r="V2431" i="45"/>
  <c r="V2449" i="45"/>
  <c r="T2449" i="45"/>
  <c r="R2449" i="45"/>
  <c r="V2379" i="45"/>
  <c r="T2379" i="45"/>
  <c r="V2381" i="45"/>
  <c r="T2381" i="45"/>
  <c r="V2383" i="45"/>
  <c r="T2383" i="45"/>
  <c r="V2385" i="45"/>
  <c r="T2385" i="45"/>
  <c r="T2414" i="45"/>
  <c r="R2414" i="45"/>
  <c r="T2416" i="45"/>
  <c r="R2416" i="45"/>
  <c r="T2418" i="45"/>
  <c r="R2418" i="45"/>
  <c r="T2420" i="45"/>
  <c r="R2420" i="45"/>
  <c r="T2424" i="45"/>
  <c r="R2424" i="45"/>
  <c r="V2430" i="45"/>
  <c r="T2430" i="45"/>
  <c r="V2632" i="45"/>
  <c r="T2632" i="45"/>
  <c r="V2674" i="45"/>
  <c r="T2674" i="45"/>
  <c r="R2703" i="45"/>
  <c r="V3005" i="45"/>
  <c r="T3005" i="45"/>
  <c r="R3005" i="45"/>
  <c r="T2363" i="45"/>
  <c r="R2363" i="45"/>
  <c r="T2365" i="45"/>
  <c r="R2365" i="45"/>
  <c r="T2367" i="45"/>
  <c r="R2367" i="45"/>
  <c r="T2369" i="45"/>
  <c r="R2369" i="45"/>
  <c r="T2371" i="45"/>
  <c r="R2371" i="45"/>
  <c r="T2373" i="45"/>
  <c r="R2373" i="45"/>
  <c r="R2379" i="45"/>
  <c r="R2381" i="45"/>
  <c r="R2383" i="45"/>
  <c r="R2385" i="45"/>
  <c r="V2414" i="45"/>
  <c r="V2416" i="45"/>
  <c r="V2418" i="45"/>
  <c r="V2420" i="45"/>
  <c r="V2424" i="45"/>
  <c r="T2426" i="45"/>
  <c r="R2430" i="45"/>
  <c r="T2432" i="45"/>
  <c r="R2432" i="45"/>
  <c r="V2439" i="45"/>
  <c r="T2439" i="45"/>
  <c r="V2453" i="45"/>
  <c r="T2453" i="45"/>
  <c r="V2470" i="45"/>
  <c r="T2470" i="45"/>
  <c r="R2632" i="45"/>
  <c r="R2674" i="45"/>
  <c r="T2787" i="45"/>
  <c r="T2786" i="45" s="1"/>
  <c r="R2787" i="45"/>
  <c r="V3006" i="45"/>
  <c r="T3006" i="45"/>
  <c r="R3006" i="45"/>
  <c r="V3011" i="45"/>
  <c r="T3011" i="45"/>
  <c r="R3011" i="45"/>
  <c r="V2378" i="45"/>
  <c r="T2378" i="45"/>
  <c r="V2380" i="45"/>
  <c r="T2380" i="45"/>
  <c r="V2382" i="45"/>
  <c r="T2382" i="45"/>
  <c r="V2384" i="45"/>
  <c r="T2384" i="45"/>
  <c r="V2386" i="45"/>
  <c r="T2386" i="45"/>
  <c r="T2415" i="45"/>
  <c r="R2415" i="45"/>
  <c r="T2417" i="45"/>
  <c r="R2417" i="45"/>
  <c r="T2419" i="45"/>
  <c r="R2419" i="45"/>
  <c r="T2425" i="45"/>
  <c r="R2425" i="45"/>
  <c r="V2426" i="45"/>
  <c r="V2651" i="45"/>
  <c r="T2651" i="45"/>
  <c r="V2682" i="45"/>
  <c r="T2682" i="45"/>
  <c r="V2787" i="45"/>
  <c r="T2841" i="45"/>
  <c r="T2840" i="45" s="1"/>
  <c r="R2841" i="45"/>
  <c r="V3007" i="45"/>
  <c r="T3007" i="45"/>
  <c r="R3007" i="45"/>
  <c r="V3012" i="45"/>
  <c r="T3012" i="45"/>
  <c r="R3012" i="45"/>
  <c r="R2990" i="45"/>
  <c r="R2993" i="45"/>
  <c r="R2436" i="45" l="1"/>
  <c r="R2185" i="45"/>
  <c r="R1666" i="45"/>
  <c r="R6" i="45"/>
  <c r="R1842" i="45"/>
  <c r="V2393" i="45"/>
  <c r="R2631" i="45"/>
  <c r="R2695" i="45" s="1"/>
  <c r="T2422" i="45"/>
  <c r="V2259" i="45"/>
  <c r="T2034" i="45"/>
  <c r="T906" i="45"/>
  <c r="V195" i="45"/>
  <c r="T2486" i="45"/>
  <c r="T195" i="45"/>
  <c r="T2259" i="45"/>
  <c r="T1666" i="45"/>
  <c r="R2428" i="45"/>
  <c r="V2232" i="45"/>
  <c r="T894" i="45"/>
  <c r="R2422" i="45"/>
  <c r="T1842" i="45"/>
  <c r="T2185" i="45"/>
  <c r="V906" i="45"/>
  <c r="R2486" i="45"/>
  <c r="R2840" i="45"/>
  <c r="T3003" i="45"/>
  <c r="V2422" i="45"/>
  <c r="V2486" i="45"/>
  <c r="R54" i="45"/>
  <c r="R621" i="45"/>
  <c r="T1739" i="45"/>
  <c r="R906" i="45"/>
  <c r="R1579" i="45"/>
  <c r="R2034" i="45"/>
  <c r="R2376" i="45"/>
  <c r="R3010" i="45"/>
  <c r="T2625" i="45"/>
  <c r="T1579" i="45"/>
  <c r="R2361" i="45"/>
  <c r="V3003" i="45"/>
  <c r="T3010" i="45"/>
  <c r="V2412" i="45"/>
  <c r="T2361" i="45"/>
  <c r="V2695" i="45"/>
  <c r="V2625" i="45" s="1"/>
  <c r="R2412" i="45"/>
  <c r="T1655" i="45"/>
  <c r="V2361" i="45"/>
  <c r="V2376" i="45"/>
  <c r="V2436" i="45"/>
  <c r="R2318" i="45"/>
  <c r="R2259" i="45" s="1"/>
  <c r="T6" i="45"/>
  <c r="V1579" i="45"/>
  <c r="V54" i="45"/>
  <c r="V6" i="45" s="1"/>
  <c r="V1842" i="45"/>
  <c r="V2786" i="45"/>
  <c r="T2376" i="45"/>
  <c r="V3010" i="45"/>
  <c r="R2786" i="45"/>
  <c r="T2436" i="45"/>
  <c r="R3003" i="45"/>
  <c r="T2412" i="45"/>
  <c r="R2625" i="45" l="1"/>
  <c r="K1664" i="45"/>
  <c r="M1664" i="45" s="1"/>
  <c r="V1664" i="45" s="1"/>
  <c r="V1663" i="45" s="1"/>
  <c r="R1664" i="45"/>
  <c r="R1663" i="45" s="1"/>
  <c r="R5" i="45" s="1"/>
  <c r="T1664" i="45"/>
  <c r="T1663" i="45" s="1"/>
  <c r="J104" i="37" l="1"/>
  <c r="J102" i="37"/>
  <c r="J118" i="37"/>
  <c r="G18" i="42" l="1"/>
  <c r="G17" i="42"/>
  <c r="G16" i="42"/>
  <c r="G15" i="42"/>
  <c r="G46" i="42" l="1"/>
  <c r="G45" i="42"/>
  <c r="G44" i="42"/>
  <c r="G43" i="42"/>
  <c r="G42" i="42"/>
  <c r="G41" i="42"/>
  <c r="G40" i="42"/>
  <c r="G39" i="42"/>
  <c r="G35" i="42"/>
  <c r="G34" i="42"/>
  <c r="G33" i="42"/>
  <c r="G32" i="42"/>
  <c r="G31" i="42"/>
  <c r="G28" i="42"/>
  <c r="G27" i="42"/>
  <c r="G26" i="42"/>
  <c r="G25" i="42"/>
  <c r="G24" i="42"/>
  <c r="G23" i="42"/>
  <c r="G22" i="42"/>
  <c r="G14" i="42"/>
  <c r="G13" i="42"/>
  <c r="G12" i="42"/>
  <c r="G11" i="42"/>
  <c r="G8" i="42"/>
  <c r="G7" i="42"/>
  <c r="G5" i="42" l="1"/>
  <c r="F96" i="49" l="1"/>
  <c r="F90" i="49" s="1"/>
  <c r="M5" i="6"/>
  <c r="M7" i="28"/>
  <c r="M203" i="40" l="1"/>
  <c r="O203" i="40" s="1"/>
  <c r="M202" i="40"/>
  <c r="O202" i="40" s="1"/>
  <c r="M201" i="40"/>
  <c r="O201" i="40" s="1"/>
  <c r="M200" i="40"/>
  <c r="O200" i="40" s="1"/>
  <c r="M199" i="40"/>
  <c r="O199" i="40" s="1"/>
  <c r="M198" i="40"/>
  <c r="O198" i="40" s="1"/>
  <c r="M197" i="40"/>
  <c r="O197" i="40" s="1"/>
  <c r="M196" i="40"/>
  <c r="O196" i="40" s="1"/>
  <c r="M195" i="40"/>
  <c r="O195" i="40" s="1"/>
  <c r="M194" i="40"/>
  <c r="O194" i="40" s="1"/>
  <c r="M193" i="40"/>
  <c r="O193" i="40" s="1"/>
  <c r="M192" i="40"/>
  <c r="O192" i="40" s="1"/>
  <c r="M191" i="40"/>
  <c r="O191" i="40" s="1"/>
  <c r="M190" i="40"/>
  <c r="O190" i="40" s="1"/>
  <c r="M189" i="40"/>
  <c r="O189" i="40" s="1"/>
  <c r="M188" i="40"/>
  <c r="O188" i="40" s="1"/>
  <c r="M187" i="40"/>
  <c r="O187" i="40" s="1"/>
  <c r="M186" i="40"/>
  <c r="O186" i="40" s="1"/>
  <c r="M185" i="40"/>
  <c r="O185" i="40" s="1"/>
  <c r="M184" i="40"/>
  <c r="O184" i="40" s="1"/>
  <c r="M183" i="40"/>
  <c r="O183" i="40" s="1"/>
  <c r="M182" i="40"/>
  <c r="O182" i="40" s="1"/>
  <c r="M181" i="40"/>
  <c r="O181" i="40" s="1"/>
  <c r="M180" i="40"/>
  <c r="O180" i="40" s="1"/>
  <c r="M179" i="40"/>
  <c r="O179" i="40" s="1"/>
  <c r="M178" i="40"/>
  <c r="O178" i="40" s="1"/>
  <c r="M177" i="40"/>
  <c r="O177" i="40" s="1"/>
  <c r="M176" i="40"/>
  <c r="O176" i="40" s="1"/>
  <c r="M175" i="40"/>
  <c r="O175" i="40" s="1"/>
  <c r="M174" i="40"/>
  <c r="O174" i="40" s="1"/>
  <c r="M173" i="40"/>
  <c r="O173" i="40" s="1"/>
  <c r="M172" i="40"/>
  <c r="O172" i="40" s="1"/>
  <c r="M171" i="40"/>
  <c r="O171" i="40" s="1"/>
  <c r="M170" i="40"/>
  <c r="O170" i="40" s="1"/>
  <c r="M169" i="40"/>
  <c r="O169" i="40" s="1"/>
  <c r="M168" i="40"/>
  <c r="O168" i="40" s="1"/>
  <c r="M167" i="40"/>
  <c r="O167" i="40" s="1"/>
  <c r="M166" i="40"/>
  <c r="O166" i="40" s="1"/>
  <c r="M165" i="40"/>
  <c r="O165" i="40" s="1"/>
  <c r="M164" i="40"/>
  <c r="O164" i="40" s="1"/>
  <c r="M163" i="40"/>
  <c r="O163" i="40" s="1"/>
  <c r="M162" i="40"/>
  <c r="O162" i="40" s="1"/>
  <c r="M161" i="40"/>
  <c r="O161" i="40" s="1"/>
  <c r="M160" i="40"/>
  <c r="O160" i="40" s="1"/>
  <c r="M159" i="40"/>
  <c r="O159" i="40" s="1"/>
  <c r="M158" i="40"/>
  <c r="O158" i="40" s="1"/>
  <c r="M157" i="40"/>
  <c r="O157" i="40" s="1"/>
  <c r="M156" i="40"/>
  <c r="O156" i="40" s="1"/>
  <c r="M155" i="40"/>
  <c r="O155" i="40" s="1"/>
  <c r="M154" i="40"/>
  <c r="O154" i="40" s="1"/>
  <c r="M153" i="40"/>
  <c r="O153" i="40" s="1"/>
  <c r="M152" i="40"/>
  <c r="O152" i="40" s="1"/>
  <c r="M151" i="40"/>
  <c r="O151" i="40" s="1"/>
  <c r="M150" i="40"/>
  <c r="O150" i="40" s="1"/>
  <c r="M149" i="40"/>
  <c r="O149" i="40" s="1"/>
  <c r="M148" i="40"/>
  <c r="O148" i="40" s="1"/>
  <c r="M147" i="40"/>
  <c r="O147" i="40" s="1"/>
  <c r="M146" i="40"/>
  <c r="O146" i="40" s="1"/>
  <c r="M145" i="40"/>
  <c r="O145" i="40" s="1"/>
  <c r="M144" i="40"/>
  <c r="O144" i="40" s="1"/>
  <c r="M143" i="40"/>
  <c r="O143" i="40" s="1"/>
  <c r="M142" i="40"/>
  <c r="O142" i="40" s="1"/>
  <c r="M141" i="40"/>
  <c r="O141" i="40" s="1"/>
  <c r="M140" i="40"/>
  <c r="O140" i="40" s="1"/>
  <c r="M139" i="40"/>
  <c r="O139" i="40" s="1"/>
  <c r="M138" i="40"/>
  <c r="O138" i="40" s="1"/>
  <c r="M137" i="40"/>
  <c r="O137" i="40" s="1"/>
  <c r="M136" i="40"/>
  <c r="O136" i="40" s="1"/>
  <c r="M135" i="40"/>
  <c r="O135" i="40" s="1"/>
  <c r="M134" i="40"/>
  <c r="O134" i="40" s="1"/>
  <c r="M133" i="40"/>
  <c r="O133" i="40" s="1"/>
  <c r="M132" i="40"/>
  <c r="O132" i="40" s="1"/>
  <c r="M131" i="40"/>
  <c r="O131" i="40" s="1"/>
  <c r="M130" i="40"/>
  <c r="O130" i="40" s="1"/>
  <c r="M129" i="40"/>
  <c r="O129" i="40" s="1"/>
  <c r="M128" i="40"/>
  <c r="O128" i="40" s="1"/>
  <c r="M127" i="40"/>
  <c r="O127" i="40" s="1"/>
  <c r="M126" i="40"/>
  <c r="O126" i="40" s="1"/>
  <c r="M125" i="40"/>
  <c r="O125" i="40" s="1"/>
  <c r="M124" i="40"/>
  <c r="O124" i="40" s="1"/>
  <c r="M123" i="40"/>
  <c r="O123" i="40" s="1"/>
  <c r="M122" i="40"/>
  <c r="O122" i="40" s="1"/>
  <c r="M121" i="40"/>
  <c r="O121" i="40" s="1"/>
  <c r="M120" i="40"/>
  <c r="O120" i="40" s="1"/>
  <c r="M119" i="40"/>
  <c r="O119" i="40" s="1"/>
  <c r="M118" i="40"/>
  <c r="O118" i="40" s="1"/>
  <c r="M117" i="40"/>
  <c r="O117" i="40" s="1"/>
  <c r="M116" i="40"/>
  <c r="O116" i="40" s="1"/>
  <c r="M115" i="40"/>
  <c r="O115" i="40" s="1"/>
  <c r="M114" i="40"/>
  <c r="O114" i="40" s="1"/>
  <c r="M113" i="40"/>
  <c r="O113" i="40" s="1"/>
  <c r="M112" i="40"/>
  <c r="O112" i="40" s="1"/>
  <c r="M111" i="40"/>
  <c r="O111" i="40" s="1"/>
  <c r="M110" i="40"/>
  <c r="O110" i="40" s="1"/>
  <c r="M109" i="40"/>
  <c r="O109" i="40" s="1"/>
  <c r="M108" i="40"/>
  <c r="O108" i="40" s="1"/>
  <c r="M107" i="40"/>
  <c r="O107" i="40" s="1"/>
  <c r="M106" i="40"/>
  <c r="O106" i="40" s="1"/>
  <c r="M105" i="40"/>
  <c r="O105" i="40" s="1"/>
  <c r="M104" i="40"/>
  <c r="O104" i="40" s="1"/>
  <c r="M103" i="40"/>
  <c r="O103" i="40" s="1"/>
  <c r="M102" i="40"/>
  <c r="O102" i="40" s="1"/>
  <c r="M101" i="40"/>
  <c r="O101" i="40" s="1"/>
  <c r="M100" i="40"/>
  <c r="O100" i="40" s="1"/>
  <c r="M99" i="40"/>
  <c r="O99" i="40" s="1"/>
  <c r="M98" i="40"/>
  <c r="O98" i="40" s="1"/>
  <c r="M97" i="40"/>
  <c r="O97" i="40" s="1"/>
  <c r="M96" i="40"/>
  <c r="O96" i="40" s="1"/>
  <c r="M95" i="40"/>
  <c r="O95" i="40" s="1"/>
  <c r="M94" i="40"/>
  <c r="O94" i="40" s="1"/>
  <c r="M93" i="40"/>
  <c r="O93" i="40" s="1"/>
  <c r="M92" i="40"/>
  <c r="O92" i="40" s="1"/>
  <c r="M91" i="40"/>
  <c r="O91" i="40" s="1"/>
  <c r="M90" i="40"/>
  <c r="O90" i="40" s="1"/>
  <c r="M89" i="40"/>
  <c r="M88" i="40"/>
  <c r="Q88" i="40" s="1"/>
  <c r="M87" i="40"/>
  <c r="M86" i="40"/>
  <c r="Q86" i="40" s="1"/>
  <c r="M85" i="40"/>
  <c r="M84" i="40"/>
  <c r="Q84" i="40" s="1"/>
  <c r="M83" i="40"/>
  <c r="M82" i="40"/>
  <c r="Q82" i="40" s="1"/>
  <c r="M81" i="40"/>
  <c r="M80" i="40"/>
  <c r="Q80" i="40" s="1"/>
  <c r="M79" i="40"/>
  <c r="M78" i="40"/>
  <c r="Q78" i="40" s="1"/>
  <c r="M77" i="40"/>
  <c r="M76" i="40"/>
  <c r="Q76" i="40" s="1"/>
  <c r="M75" i="40"/>
  <c r="M74" i="40"/>
  <c r="Q74" i="40" s="1"/>
  <c r="M73" i="40"/>
  <c r="M72" i="40"/>
  <c r="Q72" i="40" s="1"/>
  <c r="M71" i="40"/>
  <c r="M70" i="40"/>
  <c r="Q70" i="40" s="1"/>
  <c r="M69" i="40"/>
  <c r="M68" i="40"/>
  <c r="Q68" i="40" s="1"/>
  <c r="M67" i="40"/>
  <c r="M66" i="40"/>
  <c r="Q66" i="40" s="1"/>
  <c r="M65" i="40"/>
  <c r="M64" i="40"/>
  <c r="Q64" i="40" s="1"/>
  <c r="M63" i="40"/>
  <c r="M62" i="40"/>
  <c r="Q62" i="40" s="1"/>
  <c r="M61" i="40"/>
  <c r="M60" i="40"/>
  <c r="Q60" i="40" s="1"/>
  <c r="M59" i="40"/>
  <c r="M58" i="40"/>
  <c r="Q58" i="40" s="1"/>
  <c r="M57" i="40"/>
  <c r="M56" i="40"/>
  <c r="Q56" i="40" s="1"/>
  <c r="M55" i="40"/>
  <c r="M54" i="40"/>
  <c r="Q54" i="40" s="1"/>
  <c r="M53" i="40"/>
  <c r="M52" i="40"/>
  <c r="Q52" i="40" s="1"/>
  <c r="M51" i="40"/>
  <c r="S51" i="40" s="1"/>
  <c r="M50" i="40"/>
  <c r="S50" i="40" s="1"/>
  <c r="M49" i="40"/>
  <c r="Q49" i="40" s="1"/>
  <c r="M48" i="40"/>
  <c r="Q48" i="40" s="1"/>
  <c r="M47" i="40"/>
  <c r="Q47" i="40" s="1"/>
  <c r="M46" i="40"/>
  <c r="Q46" i="40" s="1"/>
  <c r="M45" i="40"/>
  <c r="Q45" i="40" s="1"/>
  <c r="M44" i="40"/>
  <c r="Q44" i="40" s="1"/>
  <c r="M43" i="40"/>
  <c r="Q43" i="40" s="1"/>
  <c r="M42" i="40"/>
  <c r="Q42" i="40" s="1"/>
  <c r="M41" i="40"/>
  <c r="Q41" i="40" s="1"/>
  <c r="M40" i="40"/>
  <c r="Q40" i="40" s="1"/>
  <c r="M39" i="40"/>
  <c r="Q39" i="40" s="1"/>
  <c r="M38" i="40"/>
  <c r="Q38" i="40" s="1"/>
  <c r="M36" i="40"/>
  <c r="Q36" i="40" s="1"/>
  <c r="M35" i="40"/>
  <c r="Q35" i="40" s="1"/>
  <c r="M34" i="40"/>
  <c r="Q34" i="40" s="1"/>
  <c r="M33" i="40"/>
  <c r="Q33" i="40" s="1"/>
  <c r="M32" i="40"/>
  <c r="Q32" i="40" s="1"/>
  <c r="M31" i="40"/>
  <c r="Q31" i="40" s="1"/>
  <c r="M30" i="40"/>
  <c r="Q30" i="40" s="1"/>
  <c r="M29" i="40"/>
  <c r="Q29" i="40" s="1"/>
  <c r="M28" i="40"/>
  <c r="Q28" i="40" s="1"/>
  <c r="M27" i="40"/>
  <c r="Q27" i="40" s="1"/>
  <c r="M26" i="40"/>
  <c r="Q26" i="40" s="1"/>
  <c r="M25" i="40"/>
  <c r="Q25" i="40" s="1"/>
  <c r="M24" i="40"/>
  <c r="Q24" i="40" s="1"/>
  <c r="M23" i="40"/>
  <c r="Q23" i="40" s="1"/>
  <c r="M22" i="40"/>
  <c r="Q22" i="40" s="1"/>
  <c r="M21" i="40"/>
  <c r="Q21" i="40" s="1"/>
  <c r="M20" i="40"/>
  <c r="Q20" i="40" s="1"/>
  <c r="M19" i="40"/>
  <c r="Q19" i="40" s="1"/>
  <c r="M18" i="40"/>
  <c r="Q18" i="40" s="1"/>
  <c r="M17" i="40"/>
  <c r="Q17" i="40" s="1"/>
  <c r="M16" i="40"/>
  <c r="Q16" i="40" s="1"/>
  <c r="M15" i="40"/>
  <c r="Q15" i="40" s="1"/>
  <c r="M14" i="40"/>
  <c r="Q14" i="40" s="1"/>
  <c r="M13" i="40"/>
  <c r="Q13" i="40" s="1"/>
  <c r="M12" i="40"/>
  <c r="Q12" i="40" s="1"/>
  <c r="M11" i="40"/>
  <c r="Q11" i="40" s="1"/>
  <c r="M10" i="40"/>
  <c r="Q10" i="40" s="1"/>
  <c r="Q9" i="40"/>
  <c r="Q8" i="40"/>
  <c r="M7" i="40"/>
  <c r="Q7" i="40" s="1"/>
  <c r="Q143" i="40" l="1"/>
  <c r="S166" i="40"/>
  <c r="Q173" i="40"/>
  <c r="Q141" i="40"/>
  <c r="Q179" i="40"/>
  <c r="S202" i="40"/>
  <c r="Q147" i="40"/>
  <c r="S154" i="40"/>
  <c r="S177" i="40"/>
  <c r="S145" i="40"/>
  <c r="S158" i="40"/>
  <c r="Q175" i="40"/>
  <c r="Q91" i="40"/>
  <c r="Q93" i="40"/>
  <c r="Q95" i="40"/>
  <c r="Q97" i="40"/>
  <c r="Q99" i="40"/>
  <c r="Q101" i="40"/>
  <c r="Q103" i="40"/>
  <c r="Q105" i="40"/>
  <c r="Q107" i="40"/>
  <c r="Q109" i="40"/>
  <c r="Q111" i="40"/>
  <c r="Q113" i="40"/>
  <c r="Q115" i="40"/>
  <c r="Q117" i="40"/>
  <c r="Q119" i="40"/>
  <c r="Q121" i="40"/>
  <c r="Q123" i="40"/>
  <c r="Q125" i="40"/>
  <c r="Q127" i="40"/>
  <c r="Q129" i="40"/>
  <c r="Q131" i="40"/>
  <c r="Q133" i="40"/>
  <c r="Q135" i="40"/>
  <c r="Q137" i="40"/>
  <c r="Q139" i="40"/>
  <c r="S150" i="40"/>
  <c r="S162" i="40"/>
  <c r="Q169" i="40"/>
  <c r="Q171" i="40"/>
  <c r="S182" i="40"/>
  <c r="S186" i="40"/>
  <c r="S190" i="40"/>
  <c r="S194" i="40"/>
  <c r="S198" i="40"/>
  <c r="S142" i="40"/>
  <c r="Q153" i="40"/>
  <c r="Q159" i="40"/>
  <c r="Q161" i="40"/>
  <c r="Q165" i="40"/>
  <c r="Q185" i="40"/>
  <c r="Q193" i="40"/>
  <c r="Q197" i="40"/>
  <c r="Q201" i="40"/>
  <c r="S146" i="40"/>
  <c r="Q155" i="40"/>
  <c r="Q157" i="40"/>
  <c r="Q167" i="40"/>
  <c r="S174" i="40"/>
  <c r="S178" i="40"/>
  <c r="Q189" i="40"/>
  <c r="Q203" i="40"/>
  <c r="O51" i="40"/>
  <c r="Q90" i="40"/>
  <c r="Q92" i="40"/>
  <c r="Q94" i="40"/>
  <c r="Q96" i="40"/>
  <c r="Q98" i="40"/>
  <c r="Q100" i="40"/>
  <c r="Q102" i="40"/>
  <c r="Q104" i="40"/>
  <c r="Q106" i="40"/>
  <c r="Q108" i="40"/>
  <c r="Q110" i="40"/>
  <c r="Q112" i="40"/>
  <c r="Q114" i="40"/>
  <c r="Q116" i="40"/>
  <c r="Q118" i="40"/>
  <c r="Q120" i="40"/>
  <c r="Q122" i="40"/>
  <c r="Q124" i="40"/>
  <c r="Q126" i="40"/>
  <c r="Q128" i="40"/>
  <c r="Q130" i="40"/>
  <c r="Q132" i="40"/>
  <c r="Q134" i="40"/>
  <c r="Q136" i="40"/>
  <c r="S138" i="40"/>
  <c r="Q145" i="40"/>
  <c r="Q149" i="40"/>
  <c r="Q151" i="40"/>
  <c r="S155" i="40"/>
  <c r="S159" i="40"/>
  <c r="S161" i="40"/>
  <c r="Q163" i="40"/>
  <c r="S170" i="40"/>
  <c r="Q177" i="40"/>
  <c r="Q181" i="40"/>
  <c r="Q183" i="40"/>
  <c r="S185" i="40"/>
  <c r="Q187" i="40"/>
  <c r="S189" i="40"/>
  <c r="Q191" i="40"/>
  <c r="S193" i="40"/>
  <c r="Q195" i="40"/>
  <c r="S197" i="40"/>
  <c r="Q199" i="40"/>
  <c r="S140" i="40"/>
  <c r="S144" i="40"/>
  <c r="S148" i="40"/>
  <c r="S152" i="40"/>
  <c r="S156" i="40"/>
  <c r="S160" i="40"/>
  <c r="S164" i="40"/>
  <c r="S168" i="40"/>
  <c r="S172" i="40"/>
  <c r="S176" i="40"/>
  <c r="S180" i="40"/>
  <c r="S184" i="40"/>
  <c r="S188" i="40"/>
  <c r="S192" i="40"/>
  <c r="S196" i="40"/>
  <c r="S200" i="40"/>
  <c r="Q138" i="40"/>
  <c r="S139" i="40"/>
  <c r="Q142" i="40"/>
  <c r="S143" i="40"/>
  <c r="Q146" i="40"/>
  <c r="S147" i="40"/>
  <c r="Q150" i="40"/>
  <c r="S151" i="40"/>
  <c r="Q154" i="40"/>
  <c r="Q158" i="40"/>
  <c r="Q162" i="40"/>
  <c r="S163" i="40"/>
  <c r="Q166" i="40"/>
  <c r="S167" i="40"/>
  <c r="Q170" i="40"/>
  <c r="S171" i="40"/>
  <c r="Q174" i="40"/>
  <c r="S175" i="40"/>
  <c r="Q178" i="40"/>
  <c r="S179" i="40"/>
  <c r="Q182" i="40"/>
  <c r="S183" i="40"/>
  <c r="Q186" i="40"/>
  <c r="S187" i="40"/>
  <c r="Q190" i="40"/>
  <c r="S191" i="40"/>
  <c r="Q194" i="40"/>
  <c r="S195" i="40"/>
  <c r="Q198" i="40"/>
  <c r="S199" i="40"/>
  <c r="Q202" i="40"/>
  <c r="S203" i="40"/>
  <c r="S137" i="40"/>
  <c r="Q140" i="40"/>
  <c r="S141" i="40"/>
  <c r="Q144" i="40"/>
  <c r="Q148" i="40"/>
  <c r="S149" i="40"/>
  <c r="Q152" i="40"/>
  <c r="S153" i="40"/>
  <c r="Q156" i="40"/>
  <c r="S157" i="40"/>
  <c r="Q160" i="40"/>
  <c r="Q164" i="40"/>
  <c r="S165" i="40"/>
  <c r="Q168" i="40"/>
  <c r="S169" i="40"/>
  <c r="Q172" i="40"/>
  <c r="S173" i="40"/>
  <c r="Q176" i="40"/>
  <c r="Q180" i="40"/>
  <c r="S181" i="40"/>
  <c r="Q184" i="40"/>
  <c r="Q188" i="40"/>
  <c r="Q192" i="40"/>
  <c r="Q196" i="40"/>
  <c r="Q200" i="40"/>
  <c r="S201" i="40"/>
  <c r="S7" i="40"/>
  <c r="S8" i="40"/>
  <c r="S9" i="40"/>
  <c r="S10" i="40"/>
  <c r="S11" i="40"/>
  <c r="S12" i="40"/>
  <c r="S13" i="40"/>
  <c r="S14" i="40"/>
  <c r="S15" i="40"/>
  <c r="S16" i="40"/>
  <c r="S17" i="40"/>
  <c r="S18" i="40"/>
  <c r="S19" i="40"/>
  <c r="S20" i="40"/>
  <c r="S21" i="40"/>
  <c r="S22" i="40"/>
  <c r="S23" i="40"/>
  <c r="S24" i="40"/>
  <c r="S25" i="40"/>
  <c r="S26" i="40"/>
  <c r="S27" i="40"/>
  <c r="S28" i="40"/>
  <c r="S29" i="40"/>
  <c r="S30" i="40"/>
  <c r="S31" i="40"/>
  <c r="S32" i="40"/>
  <c r="S33" i="40"/>
  <c r="S34" i="40"/>
  <c r="S35" i="40"/>
  <c r="S36" i="40"/>
  <c r="S38" i="40"/>
  <c r="S39" i="40"/>
  <c r="S40" i="40"/>
  <c r="S41" i="40"/>
  <c r="S42" i="40"/>
  <c r="S43" i="40"/>
  <c r="S44" i="40"/>
  <c r="S45" i="40"/>
  <c r="S46" i="40"/>
  <c r="S47" i="40"/>
  <c r="S48" i="40"/>
  <c r="S49" i="40"/>
  <c r="O53" i="40"/>
  <c r="S53" i="40"/>
  <c r="O55" i="40"/>
  <c r="S55" i="40"/>
  <c r="O57" i="40"/>
  <c r="S57" i="40"/>
  <c r="O59" i="40"/>
  <c r="S59" i="40"/>
  <c r="O61" i="40"/>
  <c r="S61" i="40"/>
  <c r="O63" i="40"/>
  <c r="S63" i="40"/>
  <c r="O65" i="40"/>
  <c r="S65" i="40"/>
  <c r="O67" i="40"/>
  <c r="S67" i="40"/>
  <c r="O69" i="40"/>
  <c r="S69" i="40"/>
  <c r="O71" i="40"/>
  <c r="S71" i="40"/>
  <c r="O73" i="40"/>
  <c r="S73" i="40"/>
  <c r="O75" i="40"/>
  <c r="S75" i="40"/>
  <c r="O77" i="40"/>
  <c r="S77" i="40"/>
  <c r="O79" i="40"/>
  <c r="S79" i="40"/>
  <c r="O81" i="40"/>
  <c r="S81" i="40"/>
  <c r="O83" i="40"/>
  <c r="S83" i="40"/>
  <c r="O85" i="40"/>
  <c r="S85" i="40"/>
  <c r="O87" i="40"/>
  <c r="S87" i="40"/>
  <c r="O89" i="40"/>
  <c r="S89" i="40"/>
  <c r="O7"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8" i="40"/>
  <c r="O39" i="40"/>
  <c r="O40" i="40"/>
  <c r="O41" i="40"/>
  <c r="O42" i="40"/>
  <c r="O43" i="40"/>
  <c r="O44" i="40"/>
  <c r="O45" i="40"/>
  <c r="O46" i="40"/>
  <c r="O47" i="40"/>
  <c r="O48" i="40"/>
  <c r="O49" i="40"/>
  <c r="O50" i="40"/>
  <c r="Q51" i="40"/>
  <c r="Q53" i="40"/>
  <c r="Q55" i="40"/>
  <c r="Q57" i="40"/>
  <c r="Q59" i="40"/>
  <c r="Q61" i="40"/>
  <c r="Q63" i="40"/>
  <c r="Q65" i="40"/>
  <c r="Q67" i="40"/>
  <c r="Q69" i="40"/>
  <c r="Q71" i="40"/>
  <c r="Q73" i="40"/>
  <c r="Q75" i="40"/>
  <c r="Q77" i="40"/>
  <c r="Q79" i="40"/>
  <c r="Q81" i="40"/>
  <c r="Q83" i="40"/>
  <c r="Q85" i="40"/>
  <c r="Q87" i="40"/>
  <c r="Q89" i="40"/>
  <c r="Q50" i="40"/>
  <c r="O52" i="40"/>
  <c r="S52" i="40"/>
  <c r="O54" i="40"/>
  <c r="S54" i="40"/>
  <c r="O56" i="40"/>
  <c r="S56" i="40"/>
  <c r="O58" i="40"/>
  <c r="S58" i="40"/>
  <c r="O60" i="40"/>
  <c r="S60" i="40"/>
  <c r="O62" i="40"/>
  <c r="S62" i="40"/>
  <c r="O64" i="40"/>
  <c r="S64" i="40"/>
  <c r="O66" i="40"/>
  <c r="S66" i="40"/>
  <c r="O68" i="40"/>
  <c r="S68" i="40"/>
  <c r="O70" i="40"/>
  <c r="S70" i="40"/>
  <c r="O72" i="40"/>
  <c r="S72" i="40"/>
  <c r="O74" i="40"/>
  <c r="S74" i="40"/>
  <c r="O76" i="40"/>
  <c r="S76" i="40"/>
  <c r="O78" i="40"/>
  <c r="S78" i="40"/>
  <c r="O80" i="40"/>
  <c r="S80" i="40"/>
  <c r="O82" i="40"/>
  <c r="S82" i="40"/>
  <c r="O84" i="40"/>
  <c r="S84" i="40"/>
  <c r="O86" i="40"/>
  <c r="S86" i="40"/>
  <c r="O88" i="40"/>
  <c r="S88" i="40"/>
  <c r="S90" i="40"/>
  <c r="S91" i="40"/>
  <c r="S92" i="40"/>
  <c r="S93" i="40"/>
  <c r="S94" i="40"/>
  <c r="S95" i="40"/>
  <c r="S96" i="40"/>
  <c r="S97" i="40"/>
  <c r="S98" i="40"/>
  <c r="S99" i="40"/>
  <c r="S100" i="40"/>
  <c r="S101" i="40"/>
  <c r="S102" i="40"/>
  <c r="S103" i="40"/>
  <c r="S104" i="40"/>
  <c r="S105" i="40"/>
  <c r="S106" i="40"/>
  <c r="S107" i="40"/>
  <c r="S108" i="40"/>
  <c r="S109" i="40"/>
  <c r="S110" i="40"/>
  <c r="S111" i="40"/>
  <c r="S112" i="40"/>
  <c r="S113" i="40"/>
  <c r="S114" i="40"/>
  <c r="S115" i="40"/>
  <c r="S116" i="40"/>
  <c r="S117" i="40"/>
  <c r="S118" i="40"/>
  <c r="S119" i="40"/>
  <c r="S120" i="40"/>
  <c r="S121" i="40"/>
  <c r="S122" i="40"/>
  <c r="S123" i="40"/>
  <c r="S124" i="40"/>
  <c r="S125" i="40"/>
  <c r="S126" i="40"/>
  <c r="S127" i="40"/>
  <c r="S128" i="40"/>
  <c r="S129" i="40"/>
  <c r="S130" i="40"/>
  <c r="S131" i="40"/>
  <c r="S132" i="40"/>
  <c r="S133" i="40"/>
  <c r="S134" i="40"/>
  <c r="S135" i="40"/>
  <c r="S136" i="40"/>
  <c r="Q5" i="40" l="1"/>
  <c r="S5" i="40"/>
  <c r="O5" i="40"/>
  <c r="F5" i="49" s="1"/>
  <c r="N39" i="27"/>
  <c r="F23" i="49" l="1"/>
  <c r="L160" i="24"/>
  <c r="L159" i="24" s="1"/>
  <c r="I7" i="14"/>
  <c r="J95" i="37"/>
  <c r="M95" i="37" s="1"/>
  <c r="H7" i="36"/>
  <c r="H8" i="36" s="1"/>
  <c r="H9" i="36" s="1"/>
  <c r="H10" i="36" s="1"/>
  <c r="H11" i="36" s="1"/>
  <c r="H12" i="36" s="1"/>
  <c r="H13" i="36" s="1"/>
  <c r="H14" i="36" s="1"/>
  <c r="H15" i="36" s="1"/>
  <c r="H16" i="36" s="1"/>
  <c r="H17" i="36" s="1"/>
  <c r="H18" i="36" s="1"/>
  <c r="H19" i="36" s="1"/>
  <c r="H20" i="36" s="1"/>
  <c r="H21" i="36" s="1"/>
  <c r="H22" i="36" s="1"/>
  <c r="H23" i="36" s="1"/>
  <c r="H24" i="36" s="1"/>
  <c r="H25" i="36" s="1"/>
  <c r="H26" i="36" s="1"/>
  <c r="H27" i="36" s="1"/>
  <c r="H28" i="36" s="1"/>
  <c r="H29" i="36" s="1"/>
  <c r="H30" i="36" s="1"/>
  <c r="H31" i="36" s="1"/>
  <c r="H32" i="36" s="1"/>
  <c r="H33" i="36" s="1"/>
  <c r="H34" i="36" s="1"/>
  <c r="H35" i="36" s="1"/>
  <c r="H36" i="36" s="1"/>
  <c r="H37" i="36" s="1"/>
  <c r="H38" i="36" s="1"/>
  <c r="H39" i="36" s="1"/>
  <c r="H40" i="36" s="1"/>
  <c r="H41" i="36" s="1"/>
  <c r="H42" i="36" s="1"/>
  <c r="H43" i="36" s="1"/>
  <c r="H44" i="36" s="1"/>
  <c r="H45" i="36" s="1"/>
  <c r="H46" i="36" s="1"/>
  <c r="H47" i="36" s="1"/>
  <c r="H48" i="36" s="1"/>
  <c r="H49" i="36" s="1"/>
  <c r="H50" i="36" s="1"/>
  <c r="H51" i="36" s="1"/>
  <c r="H52" i="36" s="1"/>
  <c r="H53" i="36" s="1"/>
  <c r="H54" i="36" s="1"/>
  <c r="H55" i="36" s="1"/>
  <c r="H56" i="36" s="1"/>
  <c r="H57" i="36" s="1"/>
  <c r="H58" i="36" s="1"/>
  <c r="H59" i="36" s="1"/>
  <c r="H60" i="36" s="1"/>
  <c r="H61" i="36" s="1"/>
  <c r="H62" i="36" s="1"/>
  <c r="H63" i="36" s="1"/>
  <c r="H64" i="36" s="1"/>
  <c r="H65" i="36" s="1"/>
  <c r="H66" i="36" s="1"/>
  <c r="H67" i="36" s="1"/>
  <c r="H68" i="36" s="1"/>
  <c r="H69" i="36" s="1"/>
  <c r="H70" i="36" s="1"/>
  <c r="H71" i="36" s="1"/>
  <c r="H72" i="36" s="1"/>
  <c r="H73" i="36" s="1"/>
  <c r="H74" i="36" s="1"/>
  <c r="H75" i="36" s="1"/>
  <c r="H76" i="36" s="1"/>
  <c r="H77" i="36" s="1"/>
  <c r="H78" i="36" s="1"/>
  <c r="H79" i="36" s="1"/>
  <c r="H80" i="36" s="1"/>
  <c r="H81" i="36" s="1"/>
  <c r="H82" i="36" s="1"/>
  <c r="H83" i="36" s="1"/>
  <c r="H84" i="36" s="1"/>
  <c r="H85" i="36" s="1"/>
  <c r="H86" i="36" s="1"/>
  <c r="H87" i="36" s="1"/>
  <c r="H88" i="36" s="1"/>
  <c r="H89" i="36" s="1"/>
  <c r="H90" i="36" s="1"/>
  <c r="H91" i="36" s="1"/>
  <c r="H92" i="36" s="1"/>
  <c r="H93" i="36" s="1"/>
  <c r="H94" i="36" s="1"/>
  <c r="H95" i="36" s="1"/>
  <c r="H96" i="36" s="1"/>
  <c r="H97" i="36" s="1"/>
  <c r="H98" i="36" s="1"/>
  <c r="H99" i="36" s="1"/>
  <c r="H100" i="36" s="1"/>
  <c r="H101" i="36" s="1"/>
  <c r="H102" i="36" s="1"/>
  <c r="H103" i="36" s="1"/>
  <c r="H104" i="36" s="1"/>
  <c r="H105" i="36" s="1"/>
  <c r="H106" i="36" s="1"/>
  <c r="H107" i="36" s="1"/>
  <c r="H108" i="36" s="1"/>
  <c r="H109" i="36" s="1"/>
  <c r="H110" i="36" s="1"/>
  <c r="H111" i="36" s="1"/>
  <c r="H112" i="36" s="1"/>
  <c r="H113" i="36" s="1"/>
  <c r="H114" i="36" s="1"/>
  <c r="H115" i="36" s="1"/>
  <c r="H116" i="36" s="1"/>
  <c r="H117" i="36" s="1"/>
  <c r="H118" i="36" s="1"/>
  <c r="H119" i="36" s="1"/>
  <c r="H120" i="36" s="1"/>
  <c r="H121" i="36" s="1"/>
  <c r="H122" i="36" s="1"/>
  <c r="H123" i="36" s="1"/>
  <c r="H124" i="36" s="1"/>
  <c r="H125" i="36" s="1"/>
  <c r="H126" i="36" s="1"/>
  <c r="H127" i="36" s="1"/>
  <c r="H128" i="36" s="1"/>
  <c r="H129" i="36" s="1"/>
  <c r="H130" i="36" s="1"/>
  <c r="H131" i="36" s="1"/>
  <c r="H132" i="36" s="1"/>
  <c r="H133" i="36" s="1"/>
  <c r="H134" i="36" s="1"/>
  <c r="H135" i="36" s="1"/>
  <c r="H136" i="36" s="1"/>
  <c r="H137" i="36" s="1"/>
  <c r="H138" i="36" s="1"/>
  <c r="H139" i="36" s="1"/>
  <c r="H140" i="36" s="1"/>
  <c r="H141" i="36" s="1"/>
  <c r="H142" i="36" s="1"/>
  <c r="H143" i="36" s="1"/>
  <c r="H144" i="36" s="1"/>
  <c r="H145" i="36" s="1"/>
  <c r="H146" i="36" s="1"/>
  <c r="H147" i="36" s="1"/>
  <c r="H148" i="36" s="1"/>
  <c r="H149" i="36" s="1"/>
  <c r="H150" i="36" s="1"/>
  <c r="H151" i="36" s="1"/>
  <c r="H152" i="36" s="1"/>
  <c r="H153" i="36" s="1"/>
  <c r="H154" i="36" s="1"/>
  <c r="H155" i="36" s="1"/>
  <c r="H156" i="36" s="1"/>
  <c r="H157" i="36" s="1"/>
  <c r="H158" i="36" s="1"/>
  <c r="H159" i="36" s="1"/>
  <c r="H160" i="36" s="1"/>
  <c r="H161" i="36" s="1"/>
  <c r="H162" i="36" s="1"/>
  <c r="H163" i="36" s="1"/>
  <c r="H164" i="36" s="1"/>
  <c r="H165" i="36" s="1"/>
  <c r="H166" i="36" s="1"/>
  <c r="H167" i="36" s="1"/>
  <c r="H168" i="36" s="1"/>
  <c r="H169" i="36" s="1"/>
  <c r="H170" i="36" s="1"/>
  <c r="H171" i="36" s="1"/>
  <c r="H172" i="36" s="1"/>
  <c r="H173" i="36" s="1"/>
  <c r="H174" i="36" s="1"/>
  <c r="H175" i="36" s="1"/>
  <c r="H176" i="36" s="1"/>
  <c r="H177" i="36" s="1"/>
  <c r="H178" i="36" s="1"/>
  <c r="H179" i="36" s="1"/>
  <c r="H180" i="36" s="1"/>
  <c r="H181" i="36" s="1"/>
  <c r="H182" i="36" s="1"/>
  <c r="H183" i="36" s="1"/>
  <c r="H184" i="36" s="1"/>
  <c r="H185" i="36" s="1"/>
  <c r="H186" i="36" s="1"/>
  <c r="H187" i="36" s="1"/>
  <c r="H188" i="36" s="1"/>
  <c r="H189" i="36" s="1"/>
  <c r="H190" i="36" s="1"/>
  <c r="H191" i="36" s="1"/>
  <c r="H192" i="36" s="1"/>
  <c r="H193" i="36" s="1"/>
  <c r="H194" i="36" s="1"/>
  <c r="H195" i="36" s="1"/>
  <c r="H196" i="36" s="1"/>
  <c r="H197" i="36" s="1"/>
  <c r="H198" i="36" s="1"/>
  <c r="H199" i="36" s="1"/>
  <c r="H200" i="36" s="1"/>
  <c r="H201" i="36" s="1"/>
  <c r="H202" i="36" s="1"/>
  <c r="H203" i="36" s="1"/>
  <c r="H204" i="36" s="1"/>
  <c r="H205" i="36" s="1"/>
  <c r="H206" i="36" s="1"/>
  <c r="H207" i="36" s="1"/>
  <c r="H208" i="36" s="1"/>
  <c r="H209" i="36" s="1"/>
  <c r="H210" i="36" s="1"/>
  <c r="H211" i="36" s="1"/>
  <c r="H212" i="36" s="1"/>
  <c r="H213" i="36" s="1"/>
  <c r="H214" i="36" s="1"/>
  <c r="H215" i="36" s="1"/>
  <c r="H216" i="36" s="1"/>
  <c r="H217" i="36" s="1"/>
  <c r="H218" i="36" s="1"/>
  <c r="H219" i="36" s="1"/>
  <c r="H220" i="36" s="1"/>
  <c r="H221" i="36" s="1"/>
  <c r="H222" i="36" s="1"/>
  <c r="H223" i="36" s="1"/>
  <c r="H224" i="36" s="1"/>
  <c r="H225" i="36" s="1"/>
  <c r="H226" i="36" s="1"/>
  <c r="H227" i="36" s="1"/>
  <c r="H228" i="36" s="1"/>
  <c r="H229" i="36" s="1"/>
  <c r="H230" i="36" s="1"/>
  <c r="H231" i="36" s="1"/>
  <c r="H232" i="36" s="1"/>
  <c r="H233" i="36" s="1"/>
  <c r="H234" i="36" s="1"/>
  <c r="H235" i="36" s="1"/>
  <c r="H236" i="36" s="1"/>
  <c r="H237" i="36" s="1"/>
  <c r="H238" i="36" s="1"/>
  <c r="H239" i="36" s="1"/>
  <c r="H240" i="36" s="1"/>
  <c r="H241" i="36" s="1"/>
  <c r="H242" i="36" s="1"/>
  <c r="H243" i="36" s="1"/>
  <c r="H244" i="36" s="1"/>
  <c r="H245" i="36" s="1"/>
  <c r="H246" i="36" s="1"/>
  <c r="H247" i="36" s="1"/>
  <c r="H248" i="36" s="1"/>
  <c r="H249" i="36" s="1"/>
  <c r="H250" i="36" s="1"/>
  <c r="H251" i="36" s="1"/>
  <c r="H252" i="36" s="1"/>
  <c r="H253" i="36" s="1"/>
  <c r="H254" i="36" s="1"/>
  <c r="H255" i="36" s="1"/>
  <c r="H256" i="36" s="1"/>
  <c r="H257" i="36" s="1"/>
  <c r="H258" i="36" s="1"/>
  <c r="H259" i="36" s="1"/>
  <c r="H260" i="36" s="1"/>
  <c r="H261" i="36" s="1"/>
  <c r="H262" i="36" s="1"/>
  <c r="H263" i="36" s="1"/>
  <c r="H264" i="36" s="1"/>
  <c r="H265" i="36" s="1"/>
  <c r="H266" i="36" s="1"/>
  <c r="H267" i="36" s="1"/>
  <c r="H268" i="36" s="1"/>
  <c r="H269" i="36" s="1"/>
  <c r="H270" i="36" s="1"/>
  <c r="H271" i="36" s="1"/>
  <c r="H272" i="36" s="1"/>
  <c r="H273" i="36" s="1"/>
  <c r="H274" i="36" s="1"/>
  <c r="H275" i="36" s="1"/>
  <c r="H276" i="36" s="1"/>
  <c r="H277" i="36" s="1"/>
  <c r="H278" i="36" s="1"/>
  <c r="H279" i="36" s="1"/>
  <c r="H280" i="36" s="1"/>
  <c r="H281" i="36" s="1"/>
  <c r="H282" i="36" s="1"/>
  <c r="H283" i="36" s="1"/>
  <c r="H284" i="36" s="1"/>
  <c r="H285" i="36" s="1"/>
  <c r="H286" i="36" s="1"/>
  <c r="H287" i="36" s="1"/>
  <c r="H288" i="36" s="1"/>
  <c r="H289" i="36" s="1"/>
  <c r="H290" i="36" s="1"/>
  <c r="H291" i="36" s="1"/>
  <c r="H292" i="36" s="1"/>
  <c r="H293" i="36" s="1"/>
  <c r="H294" i="36" s="1"/>
  <c r="H295" i="36" s="1"/>
  <c r="H296" i="36" s="1"/>
  <c r="H297" i="36" s="1"/>
  <c r="H298" i="36" s="1"/>
  <c r="H299" i="36" s="1"/>
  <c r="H300" i="36" s="1"/>
  <c r="H301" i="36" s="1"/>
  <c r="H302" i="36" s="1"/>
  <c r="H303" i="36" s="1"/>
  <c r="H304" i="36" s="1"/>
  <c r="H305" i="36" s="1"/>
  <c r="H306" i="36" s="1"/>
  <c r="H307" i="36" s="1"/>
  <c r="H308" i="36" s="1"/>
  <c r="H309" i="36" s="1"/>
  <c r="H310" i="36" s="1"/>
  <c r="H311" i="36" s="1"/>
  <c r="H312" i="36" s="1"/>
  <c r="H313" i="36" s="1"/>
  <c r="H314" i="36" s="1"/>
  <c r="H315" i="36" s="1"/>
  <c r="H316" i="36" s="1"/>
  <c r="H317" i="36" s="1"/>
  <c r="H318" i="36" s="1"/>
  <c r="H319" i="36" s="1"/>
  <c r="H320" i="36" s="1"/>
  <c r="H321" i="36" s="1"/>
  <c r="H322" i="36" s="1"/>
  <c r="H323" i="36" s="1"/>
  <c r="H324" i="36" s="1"/>
  <c r="H325" i="36" s="1"/>
  <c r="H326" i="36" s="1"/>
  <c r="H327" i="36" s="1"/>
  <c r="H328" i="36" s="1"/>
  <c r="H329" i="36" s="1"/>
  <c r="H330" i="36" s="1"/>
  <c r="H331" i="36" s="1"/>
  <c r="H332" i="36" s="1"/>
  <c r="H333" i="36" s="1"/>
  <c r="H334" i="36" s="1"/>
  <c r="H335" i="36" s="1"/>
  <c r="H336" i="36" s="1"/>
  <c r="H337" i="36" s="1"/>
  <c r="H338" i="36" s="1"/>
  <c r="H339" i="36" s="1"/>
  <c r="H340" i="36" s="1"/>
  <c r="H341" i="36" s="1"/>
  <c r="H342" i="36" s="1"/>
  <c r="H343" i="36" s="1"/>
  <c r="H344" i="36" s="1"/>
  <c r="H345" i="36" s="1"/>
  <c r="H346" i="36" s="1"/>
  <c r="H347" i="36" s="1"/>
  <c r="H348" i="36" s="1"/>
  <c r="H349" i="36" s="1"/>
  <c r="H350" i="36" s="1"/>
  <c r="H351" i="36" s="1"/>
  <c r="H352" i="36" s="1"/>
  <c r="H353" i="36" s="1"/>
  <c r="H354" i="36" s="1"/>
  <c r="H355" i="36" s="1"/>
  <c r="H356" i="36" s="1"/>
  <c r="H357" i="36" s="1"/>
  <c r="H358" i="36" s="1"/>
  <c r="H359" i="36" s="1"/>
  <c r="H360" i="36" s="1"/>
  <c r="H361" i="36" s="1"/>
  <c r="H362" i="36" s="1"/>
  <c r="H363" i="36" s="1"/>
  <c r="H364" i="36" s="1"/>
  <c r="H365" i="36" s="1"/>
  <c r="H366" i="36" s="1"/>
  <c r="H367" i="36" s="1"/>
  <c r="H368" i="36" s="1"/>
  <c r="H369" i="36" s="1"/>
  <c r="H370" i="36" s="1"/>
  <c r="H371" i="36" s="1"/>
  <c r="H372" i="36" s="1"/>
  <c r="H373" i="36" s="1"/>
  <c r="H374" i="36" s="1"/>
  <c r="H375" i="36" s="1"/>
  <c r="H376" i="36" s="1"/>
  <c r="N42" i="36"/>
  <c r="P42" i="36" s="1"/>
  <c r="Q11" i="7" l="1"/>
  <c r="Q33" i="7"/>
  <c r="Q5" i="7" l="1"/>
  <c r="M14" i="30" l="1"/>
  <c r="S14" i="30" s="1"/>
  <c r="L18" i="24"/>
  <c r="L19" i="24"/>
  <c r="L20" i="24"/>
  <c r="L21" i="24"/>
  <c r="L22" i="24"/>
  <c r="L23" i="24"/>
  <c r="L24" i="24"/>
  <c r="L25" i="24"/>
  <c r="L26" i="24"/>
  <c r="L27" i="24"/>
  <c r="L28" i="24"/>
  <c r="L29" i="24"/>
  <c r="L30" i="24"/>
  <c r="L31" i="24"/>
  <c r="L32" i="24"/>
  <c r="L33" i="24"/>
  <c r="G7" i="11"/>
  <c r="G8" i="11"/>
  <c r="G9" i="11"/>
  <c r="G10" i="11"/>
  <c r="G11" i="11"/>
  <c r="G12" i="11"/>
  <c r="G13" i="11"/>
  <c r="G14" i="11"/>
  <c r="G19" i="11"/>
  <c r="G20" i="11"/>
  <c r="G21" i="11"/>
  <c r="G22" i="11"/>
  <c r="G23" i="11"/>
  <c r="G24" i="11"/>
  <c r="G25" i="11"/>
  <c r="G26" i="11"/>
  <c r="G27" i="11"/>
  <c r="G28" i="11"/>
  <c r="G31" i="11"/>
  <c r="G32" i="11"/>
  <c r="G33" i="11"/>
  <c r="G34" i="11"/>
  <c r="G35" i="11"/>
  <c r="G36" i="11"/>
  <c r="G37" i="11"/>
  <c r="G38" i="11"/>
  <c r="G41" i="11"/>
  <c r="G42" i="11"/>
  <c r="G43" i="11"/>
  <c r="G44" i="11"/>
  <c r="G45" i="11"/>
  <c r="G46" i="11"/>
  <c r="G47" i="11"/>
  <c r="G48" i="11"/>
  <c r="G51" i="11"/>
  <c r="G52" i="11"/>
  <c r="G53" i="11"/>
  <c r="G54" i="11"/>
  <c r="G55" i="11"/>
  <c r="G56" i="11"/>
  <c r="G57" i="11"/>
  <c r="G58" i="11"/>
  <c r="G61" i="11"/>
  <c r="G62" i="11"/>
  <c r="G63" i="11"/>
  <c r="G64" i="11"/>
  <c r="G65" i="11"/>
  <c r="G66" i="11"/>
  <c r="G67" i="11"/>
  <c r="G68" i="11"/>
  <c r="G71" i="11"/>
  <c r="G72" i="11"/>
  <c r="G73" i="11"/>
  <c r="G74" i="11"/>
  <c r="G75" i="11"/>
  <c r="G76" i="11"/>
  <c r="G78" i="11"/>
  <c r="G79" i="11"/>
  <c r="G81" i="11"/>
  <c r="G82" i="11"/>
  <c r="G84" i="11"/>
  <c r="G85" i="11"/>
  <c r="G86" i="11"/>
  <c r="G87" i="11"/>
  <c r="G88" i="11"/>
  <c r="G89" i="11"/>
  <c r="G98" i="11"/>
  <c r="G99" i="11"/>
  <c r="G108" i="11"/>
  <c r="G109" i="11"/>
  <c r="G110" i="11"/>
  <c r="G111" i="11"/>
  <c r="G112" i="11"/>
  <c r="G113" i="11"/>
  <c r="G114" i="11"/>
  <c r="G115" i="11"/>
  <c r="G6" i="11"/>
  <c r="G16" i="11"/>
  <c r="G91" i="11"/>
  <c r="G92" i="11"/>
  <c r="G93" i="11"/>
  <c r="G94" i="11"/>
  <c r="G95" i="11"/>
  <c r="G96" i="11"/>
  <c r="G101" i="11"/>
  <c r="G102" i="11"/>
  <c r="G103" i="11"/>
  <c r="G104" i="11"/>
  <c r="G105" i="11"/>
  <c r="G107" i="11"/>
  <c r="G117" i="11"/>
  <c r="G118" i="11"/>
  <c r="G119" i="11"/>
  <c r="E12" i="20"/>
  <c r="J12" i="20" s="1"/>
  <c r="J13" i="20"/>
  <c r="J14" i="20"/>
  <c r="J15" i="20"/>
  <c r="E16" i="20"/>
  <c r="J16" i="20" s="1"/>
  <c r="J17" i="20"/>
  <c r="J20" i="20"/>
  <c r="J21" i="20"/>
  <c r="J22" i="20"/>
  <c r="J23" i="20"/>
  <c r="J24" i="20"/>
  <c r="J25" i="20"/>
  <c r="J26" i="20"/>
  <c r="J9" i="37"/>
  <c r="M9" i="37" s="1"/>
  <c r="J10" i="37"/>
  <c r="M10" i="37" s="1"/>
  <c r="J11" i="37"/>
  <c r="M11" i="37" s="1"/>
  <c r="J12" i="37"/>
  <c r="M12" i="37" s="1"/>
  <c r="J13" i="37"/>
  <c r="M13" i="37" s="1"/>
  <c r="J14" i="37"/>
  <c r="M14" i="37" s="1"/>
  <c r="J15" i="37"/>
  <c r="M15" i="37" s="1"/>
  <c r="J16" i="37"/>
  <c r="M16" i="37" s="1"/>
  <c r="J17" i="37"/>
  <c r="M17" i="37" s="1"/>
  <c r="J18" i="37"/>
  <c r="M18" i="37" s="1"/>
  <c r="J19" i="37"/>
  <c r="M19" i="37" s="1"/>
  <c r="J20" i="37"/>
  <c r="M20" i="37" s="1"/>
  <c r="J21" i="37"/>
  <c r="M21" i="37" s="1"/>
  <c r="J22" i="37"/>
  <c r="M22" i="37" s="1"/>
  <c r="J23" i="37"/>
  <c r="M23" i="37" s="1"/>
  <c r="J24" i="37"/>
  <c r="M24" i="37" s="1"/>
  <c r="J25" i="37"/>
  <c r="M25" i="37" s="1"/>
  <c r="J26" i="37"/>
  <c r="M26" i="37" s="1"/>
  <c r="J27" i="37"/>
  <c r="M27" i="37" s="1"/>
  <c r="J28" i="37"/>
  <c r="M28" i="37" s="1"/>
  <c r="J29" i="37"/>
  <c r="M29" i="37" s="1"/>
  <c r="J30" i="37"/>
  <c r="M30" i="37" s="1"/>
  <c r="J31" i="37"/>
  <c r="M31" i="37" s="1"/>
  <c r="J32" i="37"/>
  <c r="M32" i="37" s="1"/>
  <c r="J33" i="37"/>
  <c r="M33" i="37" s="1"/>
  <c r="J35" i="37"/>
  <c r="M35" i="37" s="1"/>
  <c r="J36" i="37"/>
  <c r="M36" i="37" s="1"/>
  <c r="J37" i="37"/>
  <c r="M37" i="37" s="1"/>
  <c r="J38" i="37"/>
  <c r="M38" i="37" s="1"/>
  <c r="J39" i="37"/>
  <c r="M39" i="37" s="1"/>
  <c r="J40" i="37"/>
  <c r="M40" i="37" s="1"/>
  <c r="J41" i="37"/>
  <c r="M41" i="37" s="1"/>
  <c r="J42" i="37"/>
  <c r="M42" i="37" s="1"/>
  <c r="J43" i="37"/>
  <c r="M43" i="37" s="1"/>
  <c r="J44" i="37"/>
  <c r="M44" i="37" s="1"/>
  <c r="J46" i="37"/>
  <c r="M46" i="37" s="1"/>
  <c r="J47" i="37"/>
  <c r="M47" i="37" s="1"/>
  <c r="J48" i="37"/>
  <c r="M48" i="37" s="1"/>
  <c r="J49" i="37"/>
  <c r="M49" i="37" s="1"/>
  <c r="J50" i="37"/>
  <c r="M50" i="37" s="1"/>
  <c r="J51" i="37"/>
  <c r="M51" i="37" s="1"/>
  <c r="J52" i="37"/>
  <c r="M52" i="37" s="1"/>
  <c r="J53" i="37"/>
  <c r="M53" i="37" s="1"/>
  <c r="J54" i="37"/>
  <c r="M54" i="37" s="1"/>
  <c r="J55" i="37"/>
  <c r="M55" i="37" s="1"/>
  <c r="J56" i="37"/>
  <c r="M56" i="37" s="1"/>
  <c r="J57" i="37"/>
  <c r="M57" i="37" s="1"/>
  <c r="J58" i="37"/>
  <c r="M58" i="37" s="1"/>
  <c r="J59" i="37"/>
  <c r="M59" i="37" s="1"/>
  <c r="J60" i="37"/>
  <c r="M60" i="37" s="1"/>
  <c r="J63" i="37"/>
  <c r="M63" i="37" s="1"/>
  <c r="J64" i="37"/>
  <c r="M64" i="37" s="1"/>
  <c r="J65" i="37"/>
  <c r="M65" i="37" s="1"/>
  <c r="J66" i="37"/>
  <c r="M66" i="37" s="1"/>
  <c r="J67" i="37"/>
  <c r="M67" i="37" s="1"/>
  <c r="J68" i="37"/>
  <c r="M68" i="37" s="1"/>
  <c r="J69" i="37"/>
  <c r="M69" i="37" s="1"/>
  <c r="J70" i="37"/>
  <c r="M70" i="37" s="1"/>
  <c r="J71" i="37"/>
  <c r="M71" i="37" s="1"/>
  <c r="J72" i="37"/>
  <c r="M72" i="37" s="1"/>
  <c r="J73" i="37"/>
  <c r="M73" i="37" s="1"/>
  <c r="J74" i="37"/>
  <c r="M74" i="37" s="1"/>
  <c r="J75" i="37"/>
  <c r="M75" i="37" s="1"/>
  <c r="J76" i="37"/>
  <c r="M76" i="37" s="1"/>
  <c r="J77" i="37"/>
  <c r="M77" i="37" s="1"/>
  <c r="J79" i="37"/>
  <c r="M79" i="37" s="1"/>
  <c r="J80" i="37"/>
  <c r="M80" i="37" s="1"/>
  <c r="J81" i="37"/>
  <c r="M81" i="37" s="1"/>
  <c r="J82" i="37"/>
  <c r="M82" i="37" s="1"/>
  <c r="J83" i="37"/>
  <c r="M83" i="37" s="1"/>
  <c r="J84" i="37"/>
  <c r="M84" i="37" s="1"/>
  <c r="J85" i="37"/>
  <c r="M85" i="37" s="1"/>
  <c r="J86" i="37"/>
  <c r="M86" i="37" s="1"/>
  <c r="J87" i="37"/>
  <c r="M87" i="37" s="1"/>
  <c r="J88" i="37"/>
  <c r="M88" i="37" s="1"/>
  <c r="J89" i="37"/>
  <c r="M89" i="37" s="1"/>
  <c r="J90" i="37"/>
  <c r="M90" i="37" s="1"/>
  <c r="J91" i="37"/>
  <c r="M91" i="37" s="1"/>
  <c r="J92" i="37"/>
  <c r="M92" i="37" s="1"/>
  <c r="J93" i="37"/>
  <c r="M93" i="37" s="1"/>
  <c r="J96" i="37"/>
  <c r="M96" i="37" s="1"/>
  <c r="J97" i="37"/>
  <c r="M97" i="37" s="1"/>
  <c r="J98" i="37"/>
  <c r="M98" i="37" s="1"/>
  <c r="J99" i="37"/>
  <c r="M99" i="37" s="1"/>
  <c r="J100" i="37"/>
  <c r="M100" i="37" s="1"/>
  <c r="J101" i="37"/>
  <c r="M101" i="37" s="1"/>
  <c r="M102" i="37"/>
  <c r="J103" i="37"/>
  <c r="M103" i="37" s="1"/>
  <c r="M104" i="37"/>
  <c r="J105" i="37"/>
  <c r="M105" i="37" s="1"/>
  <c r="J106" i="37"/>
  <c r="M106" i="37" s="1"/>
  <c r="J107" i="37"/>
  <c r="M107" i="37" s="1"/>
  <c r="J108" i="37"/>
  <c r="M108" i="37" s="1"/>
  <c r="J109" i="37"/>
  <c r="M109" i="37" s="1"/>
  <c r="J111" i="37"/>
  <c r="M111" i="37" s="1"/>
  <c r="J112" i="37"/>
  <c r="M112" i="37" s="1"/>
  <c r="J113" i="37"/>
  <c r="M113" i="37" s="1"/>
  <c r="J114" i="37"/>
  <c r="M114" i="37" s="1"/>
  <c r="J115" i="37"/>
  <c r="M115" i="37" s="1"/>
  <c r="J116" i="37"/>
  <c r="M116" i="37" s="1"/>
  <c r="J117" i="37"/>
  <c r="M117" i="37" s="1"/>
  <c r="M118" i="37"/>
  <c r="J119" i="37"/>
  <c r="M119" i="37" s="1"/>
  <c r="J120" i="37"/>
  <c r="M120" i="37" s="1"/>
  <c r="J121" i="37"/>
  <c r="M121" i="37" s="1"/>
  <c r="J122" i="37"/>
  <c r="M122" i="37" s="1"/>
  <c r="J123" i="37"/>
  <c r="M123" i="37" s="1"/>
  <c r="J124" i="37"/>
  <c r="M124" i="37" s="1"/>
  <c r="J125" i="37"/>
  <c r="M125" i="37" s="1"/>
  <c r="J127" i="37"/>
  <c r="M127" i="37" s="1"/>
  <c r="J128" i="37"/>
  <c r="M128" i="37" s="1"/>
  <c r="J129" i="37"/>
  <c r="M129" i="37" s="1"/>
  <c r="J130" i="37"/>
  <c r="M130" i="37" s="1"/>
  <c r="J131" i="37"/>
  <c r="M131" i="37" s="1"/>
  <c r="J132" i="37"/>
  <c r="M132" i="37" s="1"/>
  <c r="J133" i="37"/>
  <c r="M133" i="37" s="1"/>
  <c r="J134" i="37"/>
  <c r="M134" i="37" s="1"/>
  <c r="J135" i="37"/>
  <c r="M135" i="37" s="1"/>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70" i="16"/>
  <c r="H71" i="16"/>
  <c r="H73" i="16"/>
  <c r="H74" i="16"/>
  <c r="H75" i="16"/>
  <c r="H76" i="16"/>
  <c r="H77" i="16"/>
  <c r="H78" i="16"/>
  <c r="N375" i="36"/>
  <c r="P375" i="36" s="1"/>
  <c r="N374" i="36"/>
  <c r="P374" i="36" s="1"/>
  <c r="N373" i="36"/>
  <c r="P373" i="36" s="1"/>
  <c r="N372" i="36"/>
  <c r="P372" i="36" s="1"/>
  <c r="N371" i="36"/>
  <c r="P371" i="36" s="1"/>
  <c r="N370" i="36"/>
  <c r="P370" i="36" s="1"/>
  <c r="N369" i="36"/>
  <c r="P369" i="36" s="1"/>
  <c r="N368" i="36"/>
  <c r="P368" i="36" s="1"/>
  <c r="N367" i="36"/>
  <c r="P367" i="36" s="1"/>
  <c r="N365" i="36"/>
  <c r="P365" i="36" s="1"/>
  <c r="N364" i="36"/>
  <c r="P364" i="36" s="1"/>
  <c r="N362" i="36"/>
  <c r="P362" i="36" s="1"/>
  <c r="N359" i="36"/>
  <c r="P359" i="36" s="1"/>
  <c r="N358" i="36"/>
  <c r="P358" i="36" s="1"/>
  <c r="N357" i="36"/>
  <c r="P357" i="36" s="1"/>
  <c r="N356" i="36"/>
  <c r="P356" i="36" s="1"/>
  <c r="N354" i="36"/>
  <c r="P354" i="36" s="1"/>
  <c r="N353" i="36"/>
  <c r="P353" i="36" s="1"/>
  <c r="N352" i="36"/>
  <c r="P352" i="36" s="1"/>
  <c r="N351" i="36"/>
  <c r="P351" i="36" s="1"/>
  <c r="N350" i="36"/>
  <c r="P350" i="36" s="1"/>
  <c r="N349" i="36"/>
  <c r="P349" i="36" s="1"/>
  <c r="N346" i="36"/>
  <c r="P346" i="36" s="1"/>
  <c r="N345" i="36"/>
  <c r="P345" i="36" s="1"/>
  <c r="N344" i="36"/>
  <c r="P344" i="36" s="1"/>
  <c r="N343" i="36"/>
  <c r="P343" i="36" s="1"/>
  <c r="N342" i="36"/>
  <c r="P342" i="36" s="1"/>
  <c r="N341" i="36"/>
  <c r="P341" i="36" s="1"/>
  <c r="N340" i="36"/>
  <c r="P340" i="36" s="1"/>
  <c r="N339" i="36"/>
  <c r="P339" i="36" s="1"/>
  <c r="N338" i="36"/>
  <c r="P338" i="36" s="1"/>
  <c r="N337" i="36"/>
  <c r="P337" i="36" s="1"/>
  <c r="N336" i="36"/>
  <c r="P336" i="36" s="1"/>
  <c r="N335" i="36"/>
  <c r="P335" i="36" s="1"/>
  <c r="N334" i="36"/>
  <c r="P334" i="36" s="1"/>
  <c r="N333" i="36"/>
  <c r="P333" i="36" s="1"/>
  <c r="N332" i="36"/>
  <c r="P332" i="36" s="1"/>
  <c r="N329" i="36"/>
  <c r="P329" i="36" s="1"/>
  <c r="N328" i="36"/>
  <c r="P328" i="36" s="1"/>
  <c r="N327" i="36"/>
  <c r="P327" i="36" s="1"/>
  <c r="N326" i="36"/>
  <c r="P326" i="36" s="1"/>
  <c r="N325" i="36"/>
  <c r="P325" i="36" s="1"/>
  <c r="N324" i="36"/>
  <c r="P324" i="36" s="1"/>
  <c r="N323" i="36"/>
  <c r="P323" i="36" s="1"/>
  <c r="N319" i="36"/>
  <c r="N318" i="36"/>
  <c r="P318" i="36" s="1"/>
  <c r="N316" i="36"/>
  <c r="P316" i="36" s="1"/>
  <c r="N315" i="36"/>
  <c r="P315" i="36" s="1"/>
  <c r="N314" i="36"/>
  <c r="P314" i="36" s="1"/>
  <c r="N313" i="36"/>
  <c r="P313" i="36" s="1"/>
  <c r="N310" i="36"/>
  <c r="P310" i="36" s="1"/>
  <c r="N309" i="36"/>
  <c r="P309" i="36" s="1"/>
  <c r="N308" i="36"/>
  <c r="P308" i="36" s="1"/>
  <c r="N307" i="36"/>
  <c r="P307" i="36" s="1"/>
  <c r="N305" i="36"/>
  <c r="P305" i="36" s="1"/>
  <c r="N304" i="36"/>
  <c r="P304" i="36" s="1"/>
  <c r="N303" i="36"/>
  <c r="P303" i="36" s="1"/>
  <c r="N302" i="36"/>
  <c r="P302" i="36" s="1"/>
  <c r="N301" i="36"/>
  <c r="P301" i="36" s="1"/>
  <c r="N300" i="36"/>
  <c r="P300" i="36" s="1"/>
  <c r="N298" i="36"/>
  <c r="P298" i="36" s="1"/>
  <c r="N297" i="36"/>
  <c r="P297" i="36" s="1"/>
  <c r="N296" i="36"/>
  <c r="P296" i="36" s="1"/>
  <c r="N295" i="36"/>
  <c r="P295" i="36" s="1"/>
  <c r="N294" i="36"/>
  <c r="P294" i="36" s="1"/>
  <c r="N291" i="36"/>
  <c r="P291" i="36" s="1"/>
  <c r="N290" i="36"/>
  <c r="P290" i="36" s="1"/>
  <c r="N289" i="36"/>
  <c r="P289" i="36" s="1"/>
  <c r="N288" i="36"/>
  <c r="P288" i="36" s="1"/>
  <c r="N287" i="36"/>
  <c r="P287" i="36" s="1"/>
  <c r="N286" i="36"/>
  <c r="P286" i="36" s="1"/>
  <c r="N285" i="36"/>
  <c r="P285" i="36" s="1"/>
  <c r="N284" i="36"/>
  <c r="P284" i="36" s="1"/>
  <c r="N283" i="36"/>
  <c r="P283" i="36" s="1"/>
  <c r="N282" i="36"/>
  <c r="P282" i="36" s="1"/>
  <c r="N281" i="36"/>
  <c r="P281" i="36" s="1"/>
  <c r="N278" i="36"/>
  <c r="P278" i="36" s="1"/>
  <c r="N277" i="36"/>
  <c r="P277" i="36" s="1"/>
  <c r="N276" i="36"/>
  <c r="P276" i="36" s="1"/>
  <c r="N275" i="36"/>
  <c r="P275" i="36" s="1"/>
  <c r="N274" i="36"/>
  <c r="P274" i="36" s="1"/>
  <c r="N273" i="36"/>
  <c r="P273" i="36" s="1"/>
  <c r="N272" i="36"/>
  <c r="P272" i="36" s="1"/>
  <c r="N271" i="36"/>
  <c r="P271" i="36" s="1"/>
  <c r="N270" i="36"/>
  <c r="P270" i="36" s="1"/>
  <c r="N269" i="36"/>
  <c r="P269" i="36" s="1"/>
  <c r="N266" i="36"/>
  <c r="P266" i="36" s="1"/>
  <c r="N265" i="36"/>
  <c r="P265" i="36" s="1"/>
  <c r="N264" i="36"/>
  <c r="P264" i="36" s="1"/>
  <c r="N262" i="36"/>
  <c r="P262" i="36" s="1"/>
  <c r="N261" i="36"/>
  <c r="P261" i="36" s="1"/>
  <c r="N260" i="36"/>
  <c r="P260" i="36" s="1"/>
  <c r="N259" i="36"/>
  <c r="P259" i="36" s="1"/>
  <c r="N258" i="36"/>
  <c r="P258" i="36" s="1"/>
  <c r="N256" i="36"/>
  <c r="P256" i="36" s="1"/>
  <c r="N255" i="36"/>
  <c r="P255" i="36" s="1"/>
  <c r="N254" i="36"/>
  <c r="P254" i="36" s="1"/>
  <c r="N253" i="36"/>
  <c r="P253" i="36" s="1"/>
  <c r="N252" i="36"/>
  <c r="R252" i="36" s="1"/>
  <c r="R251" i="36" s="1"/>
  <c r="R5" i="36" s="1"/>
  <c r="N248" i="36"/>
  <c r="P248" i="36" s="1"/>
  <c r="N247" i="36"/>
  <c r="P247" i="36" s="1"/>
  <c r="N246" i="36"/>
  <c r="P246" i="36" s="1"/>
  <c r="N245" i="36"/>
  <c r="P245" i="36" s="1"/>
  <c r="N244" i="36"/>
  <c r="P244" i="36" s="1"/>
  <c r="N243" i="36"/>
  <c r="P243" i="36" s="1"/>
  <c r="N242" i="36"/>
  <c r="P242" i="36" s="1"/>
  <c r="N241" i="36"/>
  <c r="P241" i="36" s="1"/>
  <c r="N240" i="36"/>
  <c r="P240" i="36" s="1"/>
  <c r="N239" i="36"/>
  <c r="P239" i="36" s="1"/>
  <c r="N236" i="36"/>
  <c r="P236" i="36" s="1"/>
  <c r="N235" i="36"/>
  <c r="P235" i="36" s="1"/>
  <c r="N234" i="36"/>
  <c r="P234" i="36" s="1"/>
  <c r="N233" i="36"/>
  <c r="P233" i="36" s="1"/>
  <c r="N232" i="36"/>
  <c r="P232" i="36" s="1"/>
  <c r="N231" i="36"/>
  <c r="P231" i="36" s="1"/>
  <c r="N230" i="36"/>
  <c r="P230" i="36" s="1"/>
  <c r="N229" i="36"/>
  <c r="P229" i="36" s="1"/>
  <c r="N228" i="36"/>
  <c r="P228" i="36" s="1"/>
  <c r="N227" i="36"/>
  <c r="P227" i="36" s="1"/>
  <c r="N224" i="36"/>
  <c r="P224" i="36" s="1"/>
  <c r="N223" i="36"/>
  <c r="P223" i="36" s="1"/>
  <c r="N222" i="36"/>
  <c r="P222" i="36" s="1"/>
  <c r="N221" i="36"/>
  <c r="P221" i="36" s="1"/>
  <c r="N220" i="36"/>
  <c r="P220" i="36" s="1"/>
  <c r="N219" i="36"/>
  <c r="P219" i="36" s="1"/>
  <c r="N218" i="36"/>
  <c r="P218" i="36" s="1"/>
  <c r="N217" i="36"/>
  <c r="P217" i="36" s="1"/>
  <c r="N216" i="36"/>
  <c r="P216" i="36" s="1"/>
  <c r="N215" i="36"/>
  <c r="P215" i="36" s="1"/>
  <c r="N212" i="36"/>
  <c r="P212" i="36" s="1"/>
  <c r="N211" i="36"/>
  <c r="P211" i="36" s="1"/>
  <c r="N210" i="36"/>
  <c r="P210" i="36" s="1"/>
  <c r="N209" i="36"/>
  <c r="P209" i="36" s="1"/>
  <c r="N208" i="36"/>
  <c r="P208" i="36" s="1"/>
  <c r="N207" i="36"/>
  <c r="P207" i="36" s="1"/>
  <c r="N206" i="36"/>
  <c r="P206" i="36" s="1"/>
  <c r="N205" i="36"/>
  <c r="P205" i="36" s="1"/>
  <c r="N204" i="36"/>
  <c r="P204" i="36" s="1"/>
  <c r="N203" i="36"/>
  <c r="P203" i="36" s="1"/>
  <c r="N200" i="36"/>
  <c r="P200" i="36" s="1"/>
  <c r="N199" i="36"/>
  <c r="P199" i="36" s="1"/>
  <c r="N198" i="36"/>
  <c r="P198" i="36" s="1"/>
  <c r="N197" i="36"/>
  <c r="P197" i="36" s="1"/>
  <c r="N196" i="36"/>
  <c r="P196" i="36" s="1"/>
  <c r="N195" i="36"/>
  <c r="P195" i="36" s="1"/>
  <c r="N194" i="36"/>
  <c r="P194" i="36" s="1"/>
  <c r="N193" i="36"/>
  <c r="P193" i="36" s="1"/>
  <c r="N192" i="36"/>
  <c r="P192" i="36" s="1"/>
  <c r="N191" i="36"/>
  <c r="P191" i="36" s="1"/>
  <c r="N187" i="36"/>
  <c r="P187" i="36" s="1"/>
  <c r="N186" i="36"/>
  <c r="P186" i="36" s="1"/>
  <c r="N185" i="36"/>
  <c r="P185" i="36" s="1"/>
  <c r="N184" i="36"/>
  <c r="P184" i="36" s="1"/>
  <c r="N181" i="36"/>
  <c r="P181" i="36" s="1"/>
  <c r="N180" i="36"/>
  <c r="P180" i="36" s="1"/>
  <c r="N177" i="36"/>
  <c r="P177" i="36" s="1"/>
  <c r="N176" i="36"/>
  <c r="P176" i="36" s="1"/>
  <c r="N175" i="36"/>
  <c r="P175" i="36" s="1"/>
  <c r="N174" i="36"/>
  <c r="P174" i="36" s="1"/>
  <c r="N173" i="36"/>
  <c r="P173" i="36" s="1"/>
  <c r="N172" i="36"/>
  <c r="P172" i="36" s="1"/>
  <c r="N171" i="36"/>
  <c r="P171" i="36" s="1"/>
  <c r="N170" i="36"/>
  <c r="P170" i="36" s="1"/>
  <c r="N169" i="36"/>
  <c r="P169" i="36" s="1"/>
  <c r="N168" i="36"/>
  <c r="P168" i="36" s="1"/>
  <c r="N167" i="36"/>
  <c r="P167" i="36" s="1"/>
  <c r="N166" i="36"/>
  <c r="P166" i="36" s="1"/>
  <c r="N165" i="36"/>
  <c r="P165" i="36" s="1"/>
  <c r="N164" i="36"/>
  <c r="P164" i="36" s="1"/>
  <c r="N163" i="36"/>
  <c r="P163" i="36" s="1"/>
  <c r="N162" i="36"/>
  <c r="P162" i="36" s="1"/>
  <c r="N159" i="36"/>
  <c r="P159" i="36" s="1"/>
  <c r="N158" i="36"/>
  <c r="P158" i="36" s="1"/>
  <c r="N157" i="36"/>
  <c r="P157" i="36" s="1"/>
  <c r="N156" i="36"/>
  <c r="P156" i="36" s="1"/>
  <c r="N155" i="36"/>
  <c r="P155" i="36" s="1"/>
  <c r="N154" i="36"/>
  <c r="P154" i="36" s="1"/>
  <c r="N153" i="36"/>
  <c r="P153" i="36" s="1"/>
  <c r="N152" i="36"/>
  <c r="P152" i="36" s="1"/>
  <c r="N151" i="36"/>
  <c r="P151" i="36" s="1"/>
  <c r="N150" i="36"/>
  <c r="P150" i="36" s="1"/>
  <c r="N149" i="36"/>
  <c r="P149" i="36" s="1"/>
  <c r="N148" i="36"/>
  <c r="P148" i="36" s="1"/>
  <c r="N147" i="36"/>
  <c r="P147" i="36" s="1"/>
  <c r="N146" i="36"/>
  <c r="P146" i="36" s="1"/>
  <c r="N145" i="36"/>
  <c r="P145" i="36" s="1"/>
  <c r="N144" i="36"/>
  <c r="P144" i="36" s="1"/>
  <c r="N140" i="36"/>
  <c r="P140" i="36" s="1"/>
  <c r="N139" i="36"/>
  <c r="P139" i="36" s="1"/>
  <c r="N138" i="36"/>
  <c r="P138" i="36" s="1"/>
  <c r="N137" i="36"/>
  <c r="P137" i="36" s="1"/>
  <c r="N136" i="36"/>
  <c r="P136" i="36" s="1"/>
  <c r="N135" i="36"/>
  <c r="P135" i="36" s="1"/>
  <c r="N134" i="36"/>
  <c r="P134" i="36" s="1"/>
  <c r="N133" i="36"/>
  <c r="P133" i="36" s="1"/>
  <c r="N132" i="36"/>
  <c r="P132" i="36" s="1"/>
  <c r="N129" i="36"/>
  <c r="P129" i="36" s="1"/>
  <c r="N128" i="36"/>
  <c r="P128" i="36" s="1"/>
  <c r="N127" i="36"/>
  <c r="P127" i="36" s="1"/>
  <c r="N126" i="36"/>
  <c r="P126" i="36" s="1"/>
  <c r="N125" i="36"/>
  <c r="P125" i="36" s="1"/>
  <c r="N124" i="36"/>
  <c r="P124" i="36" s="1"/>
  <c r="N123" i="36"/>
  <c r="P123" i="36" s="1"/>
  <c r="N122" i="36"/>
  <c r="P122" i="36" s="1"/>
  <c r="N121" i="36"/>
  <c r="P121" i="36" s="1"/>
  <c r="N120" i="36"/>
  <c r="P120" i="36" s="1"/>
  <c r="N117" i="36"/>
  <c r="P117" i="36" s="1"/>
  <c r="N116" i="36"/>
  <c r="P116" i="36" s="1"/>
  <c r="N115" i="36"/>
  <c r="P115" i="36" s="1"/>
  <c r="N113" i="36"/>
  <c r="P113" i="36" s="1"/>
  <c r="N112" i="36"/>
  <c r="P112" i="36" s="1"/>
  <c r="N110" i="36"/>
  <c r="P110" i="36" s="1"/>
  <c r="N109" i="36"/>
  <c r="P109" i="36" s="1"/>
  <c r="N108" i="36"/>
  <c r="P108" i="36" s="1"/>
  <c r="N107" i="36"/>
  <c r="P107" i="36" s="1"/>
  <c r="N105" i="36"/>
  <c r="P105" i="36" s="1"/>
  <c r="N104" i="36"/>
  <c r="P104" i="36" s="1"/>
  <c r="N103" i="36"/>
  <c r="P103" i="36" s="1"/>
  <c r="N102" i="36"/>
  <c r="P102" i="36" s="1"/>
  <c r="N101" i="36"/>
  <c r="P101" i="36" s="1"/>
  <c r="N99" i="36"/>
  <c r="P99" i="36" s="1"/>
  <c r="N98" i="36"/>
  <c r="P98" i="36" s="1"/>
  <c r="N97" i="36"/>
  <c r="P97" i="36" s="1"/>
  <c r="N95" i="36"/>
  <c r="P95" i="36" s="1"/>
  <c r="N94" i="36"/>
  <c r="P94" i="36" s="1"/>
  <c r="N93" i="36"/>
  <c r="P93" i="36" s="1"/>
  <c r="N92" i="36"/>
  <c r="P92" i="36" s="1"/>
  <c r="N91" i="36"/>
  <c r="P91" i="36" s="1"/>
  <c r="N90" i="36"/>
  <c r="P90" i="36" s="1"/>
  <c r="N89" i="36"/>
  <c r="P89" i="36" s="1"/>
  <c r="N88" i="36"/>
  <c r="P88" i="36" s="1"/>
  <c r="N87" i="36"/>
  <c r="P87" i="36" s="1"/>
  <c r="N86" i="36"/>
  <c r="P86" i="36" s="1"/>
  <c r="N84" i="36"/>
  <c r="P84" i="36" s="1"/>
  <c r="N83" i="36"/>
  <c r="P83" i="36" s="1"/>
  <c r="N82" i="36"/>
  <c r="P82" i="36" s="1"/>
  <c r="N81" i="36"/>
  <c r="P81" i="36" s="1"/>
  <c r="N80" i="36"/>
  <c r="P80" i="36" s="1"/>
  <c r="N79" i="36"/>
  <c r="P79" i="36" s="1"/>
  <c r="N78" i="36"/>
  <c r="P78" i="36" s="1"/>
  <c r="N77" i="36"/>
  <c r="P77" i="36" s="1"/>
  <c r="N76" i="36"/>
  <c r="P76" i="36" s="1"/>
  <c r="N75" i="36"/>
  <c r="P75" i="36" s="1"/>
  <c r="N73" i="36"/>
  <c r="P73" i="36" s="1"/>
  <c r="N72" i="36"/>
  <c r="P72" i="36" s="1"/>
  <c r="N71" i="36"/>
  <c r="P71" i="36" s="1"/>
  <c r="N70" i="36"/>
  <c r="P70" i="36" s="1"/>
  <c r="N69" i="36"/>
  <c r="P69" i="36" s="1"/>
  <c r="N68" i="36"/>
  <c r="P68" i="36" s="1"/>
  <c r="N67" i="36"/>
  <c r="P67" i="36" s="1"/>
  <c r="N66" i="36"/>
  <c r="P66" i="36" s="1"/>
  <c r="N65" i="36"/>
  <c r="P65" i="36" s="1"/>
  <c r="N64" i="36"/>
  <c r="P64" i="36" s="1"/>
  <c r="N63" i="36"/>
  <c r="P63" i="36" s="1"/>
  <c r="N62" i="36"/>
  <c r="P62" i="36" s="1"/>
  <c r="N61" i="36"/>
  <c r="P61" i="36" s="1"/>
  <c r="N59" i="36"/>
  <c r="P59" i="36" s="1"/>
  <c r="N58" i="36"/>
  <c r="P58" i="36" s="1"/>
  <c r="N57" i="36"/>
  <c r="P57" i="36" s="1"/>
  <c r="N56" i="36"/>
  <c r="P56" i="36" s="1"/>
  <c r="N55" i="36"/>
  <c r="P55" i="36" s="1"/>
  <c r="N54" i="36"/>
  <c r="P54" i="36" s="1"/>
  <c r="N52" i="36"/>
  <c r="P52" i="36" s="1"/>
  <c r="N51" i="36"/>
  <c r="P51" i="36" s="1"/>
  <c r="N50" i="36"/>
  <c r="P50" i="36" s="1"/>
  <c r="N48" i="36"/>
  <c r="P48" i="36" s="1"/>
  <c r="N47" i="36"/>
  <c r="P47" i="36" s="1"/>
  <c r="N46" i="36"/>
  <c r="P46" i="36" s="1"/>
  <c r="N45" i="36"/>
  <c r="P45" i="36" s="1"/>
  <c r="N44" i="36"/>
  <c r="P44" i="36" s="1"/>
  <c r="N43" i="36"/>
  <c r="P43" i="36" s="1"/>
  <c r="N40" i="36"/>
  <c r="P40" i="36" s="1"/>
  <c r="N39" i="36"/>
  <c r="P39" i="36" s="1"/>
  <c r="N38" i="36"/>
  <c r="P38" i="36" s="1"/>
  <c r="N37" i="36"/>
  <c r="P37" i="36" s="1"/>
  <c r="N36" i="36"/>
  <c r="P36" i="36" s="1"/>
  <c r="N35" i="36"/>
  <c r="P35" i="36" s="1"/>
  <c r="N33" i="36"/>
  <c r="P33" i="36" s="1"/>
  <c r="N32" i="36"/>
  <c r="P32" i="36" s="1"/>
  <c r="N31" i="36"/>
  <c r="P31" i="36" s="1"/>
  <c r="N30" i="36"/>
  <c r="P30" i="36" s="1"/>
  <c r="N29" i="36"/>
  <c r="P29" i="36" s="1"/>
  <c r="N28" i="36"/>
  <c r="P28" i="36" s="1"/>
  <c r="N27" i="36"/>
  <c r="P27" i="36" s="1"/>
  <c r="N26" i="36"/>
  <c r="P26" i="36" s="1"/>
  <c r="N25" i="36"/>
  <c r="P25" i="36" s="1"/>
  <c r="N24" i="36"/>
  <c r="P24" i="36" s="1"/>
  <c r="N23" i="36"/>
  <c r="P23" i="36" s="1"/>
  <c r="N22" i="36"/>
  <c r="P22" i="36" s="1"/>
  <c r="N21" i="36"/>
  <c r="P21" i="36" s="1"/>
  <c r="N20" i="36"/>
  <c r="P20" i="36" s="1"/>
  <c r="N19" i="36"/>
  <c r="P19" i="36" s="1"/>
  <c r="N18" i="36"/>
  <c r="P18" i="36" s="1"/>
  <c r="N17" i="36"/>
  <c r="P17" i="36" s="1"/>
  <c r="N16" i="36"/>
  <c r="P16" i="36" s="1"/>
  <c r="N15" i="36"/>
  <c r="P15" i="36" s="1"/>
  <c r="N14" i="36"/>
  <c r="P14" i="36" s="1"/>
  <c r="N13" i="36"/>
  <c r="P13" i="36" s="1"/>
  <c r="N12" i="36"/>
  <c r="P12" i="36" s="1"/>
  <c r="N11" i="36"/>
  <c r="P11" i="36" s="1"/>
  <c r="N10" i="36"/>
  <c r="P10" i="36" s="1"/>
  <c r="N9" i="36"/>
  <c r="P9" i="36" s="1"/>
  <c r="N8" i="36"/>
  <c r="P8" i="36" s="1"/>
  <c r="N7" i="36"/>
  <c r="P7" i="36" s="1"/>
  <c r="N6" i="36"/>
  <c r="P6" i="36" s="1"/>
  <c r="O35" i="7"/>
  <c r="T35" i="7" s="1"/>
  <c r="O36" i="7"/>
  <c r="T36" i="7" s="1"/>
  <c r="O37" i="7"/>
  <c r="T37" i="7" s="1"/>
  <c r="O38" i="7"/>
  <c r="T38" i="7" s="1"/>
  <c r="O39" i="7"/>
  <c r="T39" i="7" s="1"/>
  <c r="O40" i="7"/>
  <c r="T40" i="7" s="1"/>
  <c r="O41" i="7"/>
  <c r="T41" i="7" s="1"/>
  <c r="O42" i="7"/>
  <c r="T42" i="7" s="1"/>
  <c r="O43" i="7"/>
  <c r="T43" i="7" s="1"/>
  <c r="O44" i="7"/>
  <c r="V44" i="7" s="1"/>
  <c r="O45" i="7"/>
  <c r="T45" i="7" s="1"/>
  <c r="O46" i="7"/>
  <c r="T46" i="7" s="1"/>
  <c r="O47" i="7"/>
  <c r="T47" i="7" s="1"/>
  <c r="O7" i="7"/>
  <c r="T7" i="7" s="1"/>
  <c r="O8" i="7"/>
  <c r="V8" i="7" s="1"/>
  <c r="O9" i="7"/>
  <c r="T9" i="7" s="1"/>
  <c r="O10" i="7"/>
  <c r="V10" i="7" s="1"/>
  <c r="O13" i="7"/>
  <c r="T13" i="7" s="1"/>
  <c r="O14" i="7"/>
  <c r="T14" i="7" s="1"/>
  <c r="O15" i="7"/>
  <c r="T15" i="7" s="1"/>
  <c r="O16" i="7"/>
  <c r="T16" i="7" s="1"/>
  <c r="O17" i="7"/>
  <c r="T17" i="7" s="1"/>
  <c r="O18" i="7"/>
  <c r="T18" i="7" s="1"/>
  <c r="O19" i="7"/>
  <c r="T19" i="7" s="1"/>
  <c r="O20" i="7"/>
  <c r="T20" i="7" s="1"/>
  <c r="O21" i="7"/>
  <c r="T21" i="7" s="1"/>
  <c r="O30" i="7"/>
  <c r="T30" i="7" s="1"/>
  <c r="T29" i="7" s="1"/>
  <c r="O31" i="7"/>
  <c r="T31" i="7" s="1"/>
  <c r="O22" i="7"/>
  <c r="T22" i="7" s="1"/>
  <c r="O23" i="7"/>
  <c r="T23" i="7" s="1"/>
  <c r="O24" i="7"/>
  <c r="T24" i="7" s="1"/>
  <c r="O25" i="7"/>
  <c r="T25" i="7" s="1"/>
  <c r="O26" i="7"/>
  <c r="T26" i="7" s="1"/>
  <c r="O27" i="7"/>
  <c r="T27" i="7" s="1"/>
  <c r="O28" i="7"/>
  <c r="T28" i="7" s="1"/>
  <c r="O48" i="7"/>
  <c r="V48" i="7" s="1"/>
  <c r="O50" i="7"/>
  <c r="T50" i="7" s="1"/>
  <c r="O51" i="7"/>
  <c r="T51" i="7" s="1"/>
  <c r="O52" i="7"/>
  <c r="T52" i="7" s="1"/>
  <c r="O53" i="7"/>
  <c r="T53" i="7" s="1"/>
  <c r="O54" i="7"/>
  <c r="V54" i="7" s="1"/>
  <c r="O55" i="7"/>
  <c r="T55" i="7" s="1"/>
  <c r="O56" i="7"/>
  <c r="T56" i="7" s="1"/>
  <c r="O57" i="7"/>
  <c r="T57" i="7" s="1"/>
  <c r="O58" i="7"/>
  <c r="T58" i="7" s="1"/>
  <c r="O59" i="7"/>
  <c r="T59" i="7" s="1"/>
  <c r="O60" i="7"/>
  <c r="T60" i="7" s="1"/>
  <c r="O61" i="7"/>
  <c r="T61" i="7" s="1"/>
  <c r="O62" i="7"/>
  <c r="V62" i="7" s="1"/>
  <c r="O64" i="7"/>
  <c r="T64" i="7" s="1"/>
  <c r="O65" i="7"/>
  <c r="V65" i="7" s="1"/>
  <c r="O66" i="7"/>
  <c r="T66" i="7" s="1"/>
  <c r="O67" i="7"/>
  <c r="T67" i="7" s="1"/>
  <c r="O68" i="7"/>
  <c r="V68" i="7" s="1"/>
  <c r="O69" i="7"/>
  <c r="V69" i="7" s="1"/>
  <c r="O71" i="7"/>
  <c r="T71" i="7" s="1"/>
  <c r="O72" i="7"/>
  <c r="T72" i="7" s="1"/>
  <c r="O73" i="7"/>
  <c r="T73" i="7" s="1"/>
  <c r="O74" i="7"/>
  <c r="T74" i="7" s="1"/>
  <c r="O75" i="7"/>
  <c r="T75" i="7" s="1"/>
  <c r="O76" i="7"/>
  <c r="T76" i="7" s="1"/>
  <c r="O77" i="7"/>
  <c r="T77" i="7" s="1"/>
  <c r="O78" i="7"/>
  <c r="T78" i="7" s="1"/>
  <c r="O79" i="7"/>
  <c r="V79" i="7" s="1"/>
  <c r="O80" i="7"/>
  <c r="T80" i="7" s="1"/>
  <c r="F7" i="8"/>
  <c r="F8" i="8"/>
  <c r="F11" i="8"/>
  <c r="F12" i="8"/>
  <c r="F13" i="8"/>
  <c r="F14" i="8"/>
  <c r="F15" i="8"/>
  <c r="F16" i="8"/>
  <c r="F18" i="8"/>
  <c r="F19" i="8"/>
  <c r="F20" i="8"/>
  <c r="F21" i="8"/>
  <c r="F22" i="8"/>
  <c r="F23" i="8"/>
  <c r="F26" i="8"/>
  <c r="F28" i="8"/>
  <c r="F29" i="8"/>
  <c r="F30" i="8"/>
  <c r="F31" i="8"/>
  <c r="F32" i="8"/>
  <c r="F33" i="8"/>
  <c r="F35" i="8"/>
  <c r="F36" i="8"/>
  <c r="F37" i="8"/>
  <c r="F39" i="8"/>
  <c r="F40" i="8"/>
  <c r="F41" i="8"/>
  <c r="F42" i="8"/>
  <c r="F43" i="8"/>
  <c r="F44" i="8"/>
  <c r="F45" i="8"/>
  <c r="F46" i="8"/>
  <c r="F47" i="8"/>
  <c r="F48" i="8"/>
  <c r="F50" i="8"/>
  <c r="F51" i="8"/>
  <c r="F52" i="8"/>
  <c r="F53" i="8"/>
  <c r="F54" i="8"/>
  <c r="F55" i="8"/>
  <c r="F56" i="8"/>
  <c r="F57" i="8"/>
  <c r="F59" i="8"/>
  <c r="F60" i="8"/>
  <c r="F61" i="8"/>
  <c r="F63" i="8"/>
  <c r="F64" i="8"/>
  <c r="F65" i="8"/>
  <c r="F66" i="8"/>
  <c r="F67" i="8"/>
  <c r="F68" i="8"/>
  <c r="F70" i="8"/>
  <c r="F71" i="8"/>
  <c r="F72" i="8"/>
  <c r="F73" i="8"/>
  <c r="F74" i="8"/>
  <c r="F75" i="8"/>
  <c r="F76" i="8"/>
  <c r="F77" i="8"/>
  <c r="F78" i="8"/>
  <c r="F79" i="8"/>
  <c r="F80" i="8"/>
  <c r="F81" i="8"/>
  <c r="F82" i="8"/>
  <c r="F83" i="8"/>
  <c r="F85" i="8"/>
  <c r="F86" i="8"/>
  <c r="F87" i="8"/>
  <c r="F89" i="8"/>
  <c r="F90" i="8"/>
  <c r="F91" i="8"/>
  <c r="F93" i="8"/>
  <c r="F94" i="8"/>
  <c r="F95" i="8"/>
  <c r="F96" i="8"/>
  <c r="F97" i="8"/>
  <c r="F98" i="8"/>
  <c r="F99" i="8"/>
  <c r="F100" i="8"/>
  <c r="F101" i="8"/>
  <c r="I6" i="12"/>
  <c r="I7" i="12"/>
  <c r="I8" i="12"/>
  <c r="I10" i="12"/>
  <c r="I11" i="12"/>
  <c r="I13" i="12"/>
  <c r="I14" i="12"/>
  <c r="I16" i="12"/>
  <c r="I17" i="12"/>
  <c r="I18" i="12"/>
  <c r="I19" i="12"/>
  <c r="I21" i="12"/>
  <c r="I22" i="12"/>
  <c r="I23" i="12"/>
  <c r="I24" i="12"/>
  <c r="I25" i="12"/>
  <c r="I26" i="12"/>
  <c r="I29" i="12"/>
  <c r="I30" i="12"/>
  <c r="I6" i="13"/>
  <c r="I7" i="13"/>
  <c r="I8" i="13"/>
  <c r="I9" i="13"/>
  <c r="I10" i="13"/>
  <c r="I11" i="13"/>
  <c r="I12" i="13"/>
  <c r="I15" i="13"/>
  <c r="I16" i="13"/>
  <c r="I17" i="13"/>
  <c r="I18" i="13"/>
  <c r="I23" i="13"/>
  <c r="I24" i="13"/>
  <c r="I25" i="13"/>
  <c r="I26" i="13"/>
  <c r="I27" i="13"/>
  <c r="I28" i="13"/>
  <c r="I29" i="13"/>
  <c r="I30" i="13"/>
  <c r="I31" i="13"/>
  <c r="I8" i="14"/>
  <c r="I9" i="14"/>
  <c r="I10" i="14"/>
  <c r="I11" i="14"/>
  <c r="I12" i="14"/>
  <c r="I13" i="14"/>
  <c r="I14" i="14"/>
  <c r="I15" i="14"/>
  <c r="I16" i="14"/>
  <c r="I17" i="14"/>
  <c r="I19" i="14"/>
  <c r="I21" i="14"/>
  <c r="I22" i="14"/>
  <c r="I24" i="14"/>
  <c r="I25" i="14"/>
  <c r="I29" i="14"/>
  <c r="I30" i="14"/>
  <c r="I31" i="14"/>
  <c r="I32" i="14"/>
  <c r="I33" i="14"/>
  <c r="I34" i="14"/>
  <c r="I35" i="14"/>
  <c r="I36" i="14"/>
  <c r="O7" i="28"/>
  <c r="L7" i="24"/>
  <c r="L8" i="24"/>
  <c r="L9" i="24"/>
  <c r="L10" i="24"/>
  <c r="L11" i="24"/>
  <c r="L12" i="24"/>
  <c r="L13" i="24"/>
  <c r="L14" i="24"/>
  <c r="L15" i="24"/>
  <c r="L16" i="24"/>
  <c r="L38" i="24"/>
  <c r="L39" i="24"/>
  <c r="L40" i="24"/>
  <c r="L43" i="24"/>
  <c r="L44" i="24"/>
  <c r="L45" i="24"/>
  <c r="L46" i="24"/>
  <c r="L47" i="24"/>
  <c r="L48"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2" i="24"/>
  <c r="L113" i="24"/>
  <c r="L114" i="24"/>
  <c r="L115" i="24"/>
  <c r="L116" i="24"/>
  <c r="L117" i="24"/>
  <c r="L118" i="24"/>
  <c r="L119" i="24"/>
  <c r="L120" i="24"/>
  <c r="L121" i="24"/>
  <c r="L124" i="24"/>
  <c r="L125" i="24"/>
  <c r="L126" i="24"/>
  <c r="L127" i="24"/>
  <c r="L128" i="24"/>
  <c r="L129" i="24"/>
  <c r="L130" i="24"/>
  <c r="L131" i="24"/>
  <c r="L134" i="24"/>
  <c r="L135" i="24"/>
  <c r="L136" i="24"/>
  <c r="L137" i="24"/>
  <c r="L138" i="24"/>
  <c r="L139" i="24"/>
  <c r="L143" i="24"/>
  <c r="L144" i="24"/>
  <c r="L145" i="24"/>
  <c r="L146" i="24"/>
  <c r="L147" i="24"/>
  <c r="L148" i="24"/>
  <c r="L149" i="24"/>
  <c r="L150" i="24"/>
  <c r="L151" i="24"/>
  <c r="L152" i="24"/>
  <c r="L155" i="24"/>
  <c r="L156" i="24"/>
  <c r="L157" i="24"/>
  <c r="G10" i="25"/>
  <c r="G11" i="25"/>
  <c r="G12" i="25"/>
  <c r="G13" i="25"/>
  <c r="G15" i="25"/>
  <c r="G16" i="25"/>
  <c r="G17" i="25"/>
  <c r="G18" i="25"/>
  <c r="G19" i="25"/>
  <c r="G20" i="25"/>
  <c r="G21" i="25"/>
  <c r="G22" i="25"/>
  <c r="G23" i="25"/>
  <c r="G24" i="25"/>
  <c r="G26" i="25"/>
  <c r="G27" i="25"/>
  <c r="G28" i="25"/>
  <c r="G29" i="25"/>
  <c r="G30" i="25"/>
  <c r="G31" i="25"/>
  <c r="G33" i="25"/>
  <c r="G34" i="25"/>
  <c r="G35" i="25"/>
  <c r="G36" i="25"/>
  <c r="G37" i="25"/>
  <c r="G38" i="25"/>
  <c r="G39" i="25"/>
  <c r="G40" i="25"/>
  <c r="G41" i="25"/>
  <c r="G42" i="25"/>
  <c r="G43" i="25"/>
  <c r="G45" i="25"/>
  <c r="G46" i="25"/>
  <c r="G47" i="25"/>
  <c r="G48" i="25"/>
  <c r="G51" i="25"/>
  <c r="G52" i="25"/>
  <c r="G53" i="25"/>
  <c r="G60" i="25"/>
  <c r="G5" i="25" s="1"/>
  <c r="P8" i="10"/>
  <c r="P42" i="10"/>
  <c r="P44" i="10"/>
  <c r="P58" i="10"/>
  <c r="P60" i="10"/>
  <c r="P62" i="10"/>
  <c r="P64" i="10"/>
  <c r="P66" i="10"/>
  <c r="P68" i="10"/>
  <c r="P82" i="10"/>
  <c r="P89" i="10"/>
  <c r="P90" i="10"/>
  <c r="P92" i="10"/>
  <c r="P101" i="10"/>
  <c r="P105" i="10"/>
  <c r="P134" i="10"/>
  <c r="P145" i="10"/>
  <c r="P152" i="10"/>
  <c r="P153" i="10"/>
  <c r="P154" i="10"/>
  <c r="P155" i="10"/>
  <c r="M7" i="30"/>
  <c r="Q7" i="30" s="1"/>
  <c r="M10" i="30"/>
  <c r="Q10" i="30" s="1"/>
  <c r="M19" i="30"/>
  <c r="S19" i="30" s="1"/>
  <c r="M24" i="30"/>
  <c r="Q24" i="30" s="1"/>
  <c r="M28" i="30"/>
  <c r="U28" i="30" s="1"/>
  <c r="M29" i="30"/>
  <c r="S29" i="30" s="1"/>
  <c r="M32" i="30"/>
  <c r="S32" i="30" s="1"/>
  <c r="M37" i="30"/>
  <c r="Q37" i="30" s="1"/>
  <c r="M40" i="30"/>
  <c r="Q40" i="30" s="1"/>
  <c r="K41" i="30"/>
  <c r="M41" i="30" s="1"/>
  <c r="M42" i="30"/>
  <c r="U42" i="30" s="1"/>
  <c r="P17" i="6"/>
  <c r="R17" i="6" s="1"/>
  <c r="P18" i="6"/>
  <c r="R18" i="6" s="1"/>
  <c r="P19" i="6"/>
  <c r="R19" i="6" s="1"/>
  <c r="P20" i="6"/>
  <c r="R20" i="6" s="1"/>
  <c r="P21" i="6"/>
  <c r="R21" i="6" s="1"/>
  <c r="P24" i="6"/>
  <c r="R24" i="6" s="1"/>
  <c r="P29" i="6"/>
  <c r="R29" i="6" s="1"/>
  <c r="P40" i="6"/>
  <c r="R40" i="6" s="1"/>
  <c r="P49" i="6"/>
  <c r="R49" i="6" s="1"/>
  <c r="P30" i="6"/>
  <c r="R30" i="6" s="1"/>
  <c r="P31" i="6"/>
  <c r="R31" i="6" s="1"/>
  <c r="P32" i="6"/>
  <c r="R32" i="6" s="1"/>
  <c r="P33" i="6"/>
  <c r="R33" i="6" s="1"/>
  <c r="P34" i="6"/>
  <c r="R34" i="6" s="1"/>
  <c r="P35" i="6"/>
  <c r="R35" i="6" s="1"/>
  <c r="P36" i="6"/>
  <c r="R36" i="6" s="1"/>
  <c r="P37" i="6"/>
  <c r="R37" i="6" s="1"/>
  <c r="P38" i="6"/>
  <c r="R38" i="6" s="1"/>
  <c r="P39" i="6"/>
  <c r="R39" i="6" s="1"/>
  <c r="P41" i="6"/>
  <c r="R41" i="6" s="1"/>
  <c r="P42" i="6"/>
  <c r="R42" i="6" s="1"/>
  <c r="P43" i="6"/>
  <c r="R43" i="6" s="1"/>
  <c r="P44" i="6"/>
  <c r="R44" i="6" s="1"/>
  <c r="P45" i="6"/>
  <c r="R45" i="6" s="1"/>
  <c r="P46" i="6"/>
  <c r="R46" i="6" s="1"/>
  <c r="P47" i="6"/>
  <c r="R47" i="6" s="1"/>
  <c r="P48" i="6"/>
  <c r="R48" i="6" s="1"/>
  <c r="P50" i="6"/>
  <c r="R50" i="6" s="1"/>
  <c r="P51" i="6"/>
  <c r="R51" i="6" s="1"/>
  <c r="P25" i="6"/>
  <c r="R25" i="6" s="1"/>
  <c r="P26" i="6"/>
  <c r="R26" i="6" s="1"/>
  <c r="P27" i="6"/>
  <c r="R27" i="6" s="1"/>
  <c r="P53" i="6"/>
  <c r="R53" i="6" s="1"/>
  <c r="P54" i="6"/>
  <c r="R54" i="6" s="1"/>
  <c r="P55" i="6"/>
  <c r="R55" i="6" s="1"/>
  <c r="P56" i="6"/>
  <c r="R56" i="6" s="1"/>
  <c r="P57" i="6"/>
  <c r="R57" i="6" s="1"/>
  <c r="P58" i="6"/>
  <c r="R58" i="6" s="1"/>
  <c r="P59" i="6"/>
  <c r="R59" i="6" s="1"/>
  <c r="P60" i="6"/>
  <c r="R60" i="6" s="1"/>
  <c r="N59" i="27"/>
  <c r="P59" i="27" s="1"/>
  <c r="N58" i="27"/>
  <c r="P58" i="27" s="1"/>
  <c r="N57" i="27"/>
  <c r="P57" i="27" s="1"/>
  <c r="N56" i="27"/>
  <c r="P56" i="27" s="1"/>
  <c r="N55" i="27"/>
  <c r="R55" i="27" s="1"/>
  <c r="N54" i="27"/>
  <c r="P54" i="27" s="1"/>
  <c r="N53" i="27"/>
  <c r="P53" i="27" s="1"/>
  <c r="N52" i="27"/>
  <c r="P52" i="27" s="1"/>
  <c r="N135" i="27"/>
  <c r="P135" i="27" s="1"/>
  <c r="N134" i="27"/>
  <c r="P134" i="27" s="1"/>
  <c r="N133" i="27"/>
  <c r="P133" i="27" s="1"/>
  <c r="N132" i="27"/>
  <c r="P132" i="27" s="1"/>
  <c r="N131" i="27"/>
  <c r="P131" i="27" s="1"/>
  <c r="N136" i="27"/>
  <c r="P136" i="27" s="1"/>
  <c r="D9" i="8"/>
  <c r="F9" i="8" s="1"/>
  <c r="I65" i="23"/>
  <c r="I64" i="23"/>
  <c r="I63" i="23"/>
  <c r="I24" i="23"/>
  <c r="J48" i="22"/>
  <c r="O193" i="9"/>
  <c r="Q193" i="9" s="1"/>
  <c r="O192" i="9"/>
  <c r="Q192" i="9" s="1"/>
  <c r="O191" i="9"/>
  <c r="Q191" i="9" s="1"/>
  <c r="O190" i="9"/>
  <c r="Q190" i="9" s="1"/>
  <c r="O189" i="9"/>
  <c r="Q189" i="9" s="1"/>
  <c r="O188" i="9"/>
  <c r="Q188" i="9" s="1"/>
  <c r="O187" i="9"/>
  <c r="Q187" i="9" s="1"/>
  <c r="O186" i="9"/>
  <c r="Q186" i="9" s="1"/>
  <c r="O185" i="9"/>
  <c r="Q185" i="9" s="1"/>
  <c r="O183" i="9"/>
  <c r="Q183" i="9" s="1"/>
  <c r="O182" i="9"/>
  <c r="Q182" i="9" s="1"/>
  <c r="O181" i="9"/>
  <c r="Q181" i="9" s="1"/>
  <c r="O180" i="9"/>
  <c r="Q180" i="9" s="1"/>
  <c r="O179" i="9"/>
  <c r="Q179" i="9" s="1"/>
  <c r="O178" i="9"/>
  <c r="Q178" i="9" s="1"/>
  <c r="O177" i="9"/>
  <c r="Q177" i="9" s="1"/>
  <c r="O176" i="9"/>
  <c r="Q176" i="9" s="1"/>
  <c r="O175" i="9"/>
  <c r="Q175" i="9" s="1"/>
  <c r="O174" i="9"/>
  <c r="Q174" i="9" s="1"/>
  <c r="O173" i="9"/>
  <c r="Q173" i="9" s="1"/>
  <c r="O172" i="9"/>
  <c r="Q172" i="9" s="1"/>
  <c r="O171" i="9"/>
  <c r="Q171" i="9" s="1"/>
  <c r="O170" i="9"/>
  <c r="Q170" i="9" s="1"/>
  <c r="O169" i="9"/>
  <c r="Q169" i="9" s="1"/>
  <c r="O168" i="9"/>
  <c r="Q168" i="9" s="1"/>
  <c r="O167" i="9"/>
  <c r="Q167" i="9" s="1"/>
  <c r="O166" i="9"/>
  <c r="Q166" i="9" s="1"/>
  <c r="O165" i="9"/>
  <c r="Q165" i="9" s="1"/>
  <c r="O164" i="9"/>
  <c r="Q164" i="9" s="1"/>
  <c r="O163" i="9"/>
  <c r="Q163" i="9" s="1"/>
  <c r="O162" i="9"/>
  <c r="Q162" i="9" s="1"/>
  <c r="O161" i="9"/>
  <c r="Q161" i="9" s="1"/>
  <c r="O159" i="9"/>
  <c r="Q159" i="9" s="1"/>
  <c r="O158" i="9"/>
  <c r="Q158" i="9" s="1"/>
  <c r="O157" i="9"/>
  <c r="Q157" i="9" s="1"/>
  <c r="O156" i="9"/>
  <c r="Q156" i="9" s="1"/>
  <c r="O155" i="9"/>
  <c r="Q155" i="9" s="1"/>
  <c r="O154" i="9"/>
  <c r="Q154" i="9" s="1"/>
  <c r="O153" i="9"/>
  <c r="Q153" i="9" s="1"/>
  <c r="O151" i="9"/>
  <c r="Q151" i="9" s="1"/>
  <c r="O150" i="9"/>
  <c r="Q150" i="9" s="1"/>
  <c r="O148" i="9"/>
  <c r="Q148" i="9" s="1"/>
  <c r="O147" i="9"/>
  <c r="Q147" i="9" s="1"/>
  <c r="O145" i="9"/>
  <c r="Q145" i="9" s="1"/>
  <c r="O144" i="9"/>
  <c r="Q144" i="9" s="1"/>
  <c r="O142" i="9"/>
  <c r="Q142" i="9" s="1"/>
  <c r="O141" i="9"/>
  <c r="Q141" i="9" s="1"/>
  <c r="O140" i="9"/>
  <c r="Q140" i="9" s="1"/>
  <c r="O139" i="9"/>
  <c r="Q139" i="9" s="1"/>
  <c r="O138" i="9"/>
  <c r="Q138" i="9" s="1"/>
  <c r="O137" i="9"/>
  <c r="Q137" i="9" s="1"/>
  <c r="O136" i="9"/>
  <c r="Q136" i="9" s="1"/>
  <c r="O134" i="9"/>
  <c r="Q134" i="9" s="1"/>
  <c r="O133" i="9"/>
  <c r="Q133" i="9" s="1"/>
  <c r="O132" i="9"/>
  <c r="Q132" i="9" s="1"/>
  <c r="O131" i="9"/>
  <c r="Q131" i="9" s="1"/>
  <c r="O130" i="9"/>
  <c r="Q130" i="9" s="1"/>
  <c r="O129" i="9"/>
  <c r="Q129" i="9" s="1"/>
  <c r="O128" i="9"/>
  <c r="Q128" i="9" s="1"/>
  <c r="O126" i="9"/>
  <c r="Q126" i="9" s="1"/>
  <c r="O125" i="9"/>
  <c r="Q125" i="9" s="1"/>
  <c r="O123" i="9"/>
  <c r="Q123" i="9" s="1"/>
  <c r="O122" i="9"/>
  <c r="Q122" i="9" s="1"/>
  <c r="O121" i="9"/>
  <c r="Q121" i="9" s="1"/>
  <c r="O119" i="9"/>
  <c r="Q119" i="9" s="1"/>
  <c r="O118" i="9"/>
  <c r="Q118" i="9" s="1"/>
  <c r="O117" i="9"/>
  <c r="Q117" i="9" s="1"/>
  <c r="O116" i="9"/>
  <c r="Q116" i="9" s="1"/>
  <c r="O115" i="9"/>
  <c r="Q115" i="9" s="1"/>
  <c r="O114" i="9"/>
  <c r="Q114" i="9" s="1"/>
  <c r="O113" i="9"/>
  <c r="Q113" i="9" s="1"/>
  <c r="O111" i="9"/>
  <c r="Q111" i="9" s="1"/>
  <c r="O110" i="9"/>
  <c r="Q110" i="9" s="1"/>
  <c r="O109" i="9"/>
  <c r="O108" i="9"/>
  <c r="Q108" i="9" s="1"/>
  <c r="O107" i="9"/>
  <c r="Q107" i="9" s="1"/>
  <c r="O106" i="9"/>
  <c r="Q106" i="9" s="1"/>
  <c r="O105" i="9"/>
  <c r="Q105" i="9" s="1"/>
  <c r="O103" i="9"/>
  <c r="Q103" i="9" s="1"/>
  <c r="O102" i="9"/>
  <c r="Q102" i="9" s="1"/>
  <c r="O101" i="9"/>
  <c r="Q101" i="9" s="1"/>
  <c r="O100" i="9"/>
  <c r="Q100" i="9" s="1"/>
  <c r="O99" i="9"/>
  <c r="Q99" i="9" s="1"/>
  <c r="O98" i="9"/>
  <c r="Q98" i="9" s="1"/>
  <c r="O97" i="9"/>
  <c r="Q97" i="9" s="1"/>
  <c r="O88" i="9"/>
  <c r="Q88" i="9" s="1"/>
  <c r="O89" i="9"/>
  <c r="Q89" i="9" s="1"/>
  <c r="O90" i="9"/>
  <c r="Q90" i="9" s="1"/>
  <c r="O91" i="9"/>
  <c r="Q91" i="9" s="1"/>
  <c r="O92" i="9"/>
  <c r="Q92" i="9" s="1"/>
  <c r="O93" i="9"/>
  <c r="Q93" i="9" s="1"/>
  <c r="O94" i="9"/>
  <c r="Q94" i="9" s="1"/>
  <c r="O95" i="9"/>
  <c r="Q95" i="9" s="1"/>
  <c r="O86" i="9"/>
  <c r="Q86" i="9" s="1"/>
  <c r="O85" i="9"/>
  <c r="Q85" i="9" s="1"/>
  <c r="O84" i="9"/>
  <c r="Q84" i="9" s="1"/>
  <c r="O83" i="9"/>
  <c r="Q83" i="9" s="1"/>
  <c r="O82" i="9"/>
  <c r="Q82" i="9" s="1"/>
  <c r="O81" i="9"/>
  <c r="Q81" i="9" s="1"/>
  <c r="O80" i="9"/>
  <c r="Q80" i="9" s="1"/>
  <c r="O79" i="9"/>
  <c r="Q79" i="9" s="1"/>
  <c r="O77" i="9"/>
  <c r="Q77" i="9" s="1"/>
  <c r="O75" i="9"/>
  <c r="Q75" i="9" s="1"/>
  <c r="O73" i="9"/>
  <c r="Q73" i="9" s="1"/>
  <c r="O72" i="9"/>
  <c r="Q72" i="9" s="1"/>
  <c r="O70" i="9"/>
  <c r="Q70" i="9" s="1"/>
  <c r="O69" i="9"/>
  <c r="Q69" i="9" s="1"/>
  <c r="O68" i="9"/>
  <c r="Q68" i="9" s="1"/>
  <c r="O67" i="9"/>
  <c r="Q67" i="9" s="1"/>
  <c r="O66" i="9"/>
  <c r="Q66" i="9" s="1"/>
  <c r="O65" i="9"/>
  <c r="Q65" i="9" s="1"/>
  <c r="O64" i="9"/>
  <c r="Q64" i="9" s="1"/>
  <c r="O63" i="9"/>
  <c r="Q63" i="9" s="1"/>
  <c r="O62" i="9"/>
  <c r="Q62" i="9" s="1"/>
  <c r="O61" i="9"/>
  <c r="Q61" i="9" s="1"/>
  <c r="O60" i="9"/>
  <c r="Q60" i="9" s="1"/>
  <c r="O58" i="9"/>
  <c r="Q58" i="9" s="1"/>
  <c r="O57" i="9"/>
  <c r="Q57" i="9" s="1"/>
  <c r="O56" i="9"/>
  <c r="Q56" i="9" s="1"/>
  <c r="O55" i="9"/>
  <c r="Q55" i="9" s="1"/>
  <c r="O54" i="9"/>
  <c r="Q54" i="9" s="1"/>
  <c r="O53" i="9"/>
  <c r="Q53" i="9" s="1"/>
  <c r="O52" i="9"/>
  <c r="Q52" i="9" s="1"/>
  <c r="O51" i="9"/>
  <c r="Q51" i="9" s="1"/>
  <c r="O49" i="9"/>
  <c r="Q49" i="9" s="1"/>
  <c r="O48" i="9"/>
  <c r="Q48" i="9" s="1"/>
  <c r="O47" i="9"/>
  <c r="Q47" i="9" s="1"/>
  <c r="O46" i="9"/>
  <c r="Q46" i="9" s="1"/>
  <c r="O45" i="9"/>
  <c r="Q45" i="9" s="1"/>
  <c r="O44" i="9"/>
  <c r="Q44" i="9" s="1"/>
  <c r="O43" i="9"/>
  <c r="Q43" i="9" s="1"/>
  <c r="O42" i="9"/>
  <c r="Q42" i="9" s="1"/>
  <c r="O40" i="9"/>
  <c r="Q40" i="9" s="1"/>
  <c r="O39" i="9"/>
  <c r="Q39" i="9" s="1"/>
  <c r="O38" i="9"/>
  <c r="Q38" i="9" s="1"/>
  <c r="O37" i="9"/>
  <c r="Q37" i="9" s="1"/>
  <c r="O36" i="9"/>
  <c r="Q36" i="9" s="1"/>
  <c r="O35" i="9"/>
  <c r="Q35" i="9" s="1"/>
  <c r="O33" i="9"/>
  <c r="Q33" i="9" s="1"/>
  <c r="O32" i="9"/>
  <c r="Q32" i="9" s="1"/>
  <c r="O30" i="9"/>
  <c r="Q30" i="9" s="1"/>
  <c r="O29" i="9"/>
  <c r="Q29" i="9" s="1"/>
  <c r="O27" i="9"/>
  <c r="Q27" i="9" s="1"/>
  <c r="O26" i="9"/>
  <c r="Q26" i="9" s="1"/>
  <c r="O25" i="9"/>
  <c r="Q25" i="9" s="1"/>
  <c r="O24" i="9"/>
  <c r="Q24" i="9" s="1"/>
  <c r="O23" i="9"/>
  <c r="Q23" i="9" s="1"/>
  <c r="O22" i="9"/>
  <c r="Q22" i="9" s="1"/>
  <c r="O21" i="9"/>
  <c r="Q21" i="9" s="1"/>
  <c r="O20" i="9"/>
  <c r="Q20" i="9" s="1"/>
  <c r="O19" i="9"/>
  <c r="Q19" i="9" s="1"/>
  <c r="O18" i="9"/>
  <c r="Q18" i="9" s="1"/>
  <c r="O17" i="9"/>
  <c r="Q17" i="9" s="1"/>
  <c r="O15" i="9"/>
  <c r="Q15" i="9" s="1"/>
  <c r="O14" i="9"/>
  <c r="Q14" i="9" s="1"/>
  <c r="O13" i="9"/>
  <c r="Q13" i="9" s="1"/>
  <c r="O12" i="9"/>
  <c r="Q12" i="9" s="1"/>
  <c r="O11" i="9"/>
  <c r="Q11" i="9" s="1"/>
  <c r="O10" i="9"/>
  <c r="Q10" i="9" s="1"/>
  <c r="O9" i="9"/>
  <c r="Q9" i="9" s="1"/>
  <c r="O8" i="9"/>
  <c r="Q8" i="9" s="1"/>
  <c r="O7" i="9"/>
  <c r="Q7" i="9" s="1"/>
  <c r="M20" i="28"/>
  <c r="O20" i="28" s="1"/>
  <c r="M19" i="28"/>
  <c r="O19" i="28" s="1"/>
  <c r="M18" i="28"/>
  <c r="O18" i="28" s="1"/>
  <c r="M17" i="28"/>
  <c r="O17" i="28" s="1"/>
  <c r="M16" i="28"/>
  <c r="O16" i="28" s="1"/>
  <c r="M15" i="28"/>
  <c r="O15" i="28" s="1"/>
  <c r="M13" i="28"/>
  <c r="O13" i="28" s="1"/>
  <c r="M12" i="28"/>
  <c r="O12" i="28" s="1"/>
  <c r="M10" i="28"/>
  <c r="O10" i="28" s="1"/>
  <c r="M9" i="28"/>
  <c r="O9" i="28" s="1"/>
  <c r="M8" i="28"/>
  <c r="O8" i="28" s="1"/>
  <c r="N337" i="27"/>
  <c r="P337" i="27" s="1"/>
  <c r="N336" i="27"/>
  <c r="P336" i="27" s="1"/>
  <c r="N335" i="27"/>
  <c r="P335" i="27" s="1"/>
  <c r="N334" i="27"/>
  <c r="P334" i="27" s="1"/>
  <c r="N331" i="27"/>
  <c r="N330" i="27"/>
  <c r="R330" i="27" s="1"/>
  <c r="N329" i="27"/>
  <c r="R329" i="27" s="1"/>
  <c r="N328" i="27"/>
  <c r="R328" i="27" s="1"/>
  <c r="N327" i="27"/>
  <c r="P327" i="27" s="1"/>
  <c r="N326" i="27"/>
  <c r="R326" i="27" s="1"/>
  <c r="N325" i="27"/>
  <c r="R325" i="27" s="1"/>
  <c r="N324" i="27"/>
  <c r="R324" i="27" s="1"/>
  <c r="N323" i="27"/>
  <c r="P323" i="27" s="1"/>
  <c r="N322" i="27"/>
  <c r="P322" i="27" s="1"/>
  <c r="N321" i="27"/>
  <c r="R321" i="27" s="1"/>
  <c r="N320" i="27"/>
  <c r="R320" i="27" s="1"/>
  <c r="N319" i="27"/>
  <c r="P319" i="27" s="1"/>
  <c r="R317" i="27"/>
  <c r="N316" i="27"/>
  <c r="R316" i="27" s="1"/>
  <c r="N315" i="27"/>
  <c r="P315" i="27" s="1"/>
  <c r="R314" i="27"/>
  <c r="N313" i="27"/>
  <c r="P313" i="27" s="1"/>
  <c r="N312" i="27"/>
  <c r="R312" i="27" s="1"/>
  <c r="N311" i="27"/>
  <c r="P311" i="27" s="1"/>
  <c r="N310" i="27"/>
  <c r="R310" i="27" s="1"/>
  <c r="N309" i="27"/>
  <c r="P309" i="27" s="1"/>
  <c r="R308" i="27"/>
  <c r="N307" i="27"/>
  <c r="P307" i="27" s="1"/>
  <c r="N306" i="27"/>
  <c r="P306" i="27" s="1"/>
  <c r="N305" i="27"/>
  <c r="R305" i="27" s="1"/>
  <c r="N304" i="27"/>
  <c r="R304" i="27" s="1"/>
  <c r="N303" i="27"/>
  <c r="P303" i="27" s="1"/>
  <c r="N302" i="27"/>
  <c r="R302" i="27" s="1"/>
  <c r="N301" i="27"/>
  <c r="P301" i="27" s="1"/>
  <c r="R300" i="27"/>
  <c r="R298" i="27"/>
  <c r="N297" i="27"/>
  <c r="R297" i="27" s="1"/>
  <c r="N296" i="27"/>
  <c r="R296" i="27" s="1"/>
  <c r="N295" i="27"/>
  <c r="P295" i="27" s="1"/>
  <c r="N294" i="27"/>
  <c r="R294" i="27" s="1"/>
  <c r="N293" i="27"/>
  <c r="R293" i="27" s="1"/>
  <c r="N292" i="27"/>
  <c r="R292" i="27" s="1"/>
  <c r="R290" i="27"/>
  <c r="N289" i="27"/>
  <c r="R289" i="27" s="1"/>
  <c r="N288" i="27"/>
  <c r="R288" i="27" s="1"/>
  <c r="N287" i="27"/>
  <c r="P287" i="27" s="1"/>
  <c r="N286" i="27"/>
  <c r="R286" i="27" s="1"/>
  <c r="N285" i="27"/>
  <c r="R285" i="27" s="1"/>
  <c r="N284" i="27"/>
  <c r="R284" i="27" s="1"/>
  <c r="N283" i="27"/>
  <c r="P283" i="27" s="1"/>
  <c r="N282" i="27"/>
  <c r="P282" i="27" s="1"/>
  <c r="N281" i="27"/>
  <c r="P281" i="27" s="1"/>
  <c r="N280" i="27"/>
  <c r="P280" i="27" s="1"/>
  <c r="N279" i="27"/>
  <c r="P279" i="27" s="1"/>
  <c r="N278" i="27"/>
  <c r="R278" i="27" s="1"/>
  <c r="N277" i="27"/>
  <c r="R277" i="27" s="1"/>
  <c r="N276" i="27"/>
  <c r="R276" i="27" s="1"/>
  <c r="N275" i="27"/>
  <c r="N274" i="27"/>
  <c r="R274" i="27" s="1"/>
  <c r="N273" i="27"/>
  <c r="R273" i="27" s="1"/>
  <c r="N272" i="27"/>
  <c r="R272" i="27" s="1"/>
  <c r="N271" i="27"/>
  <c r="P271" i="27" s="1"/>
  <c r="N270" i="27"/>
  <c r="R270" i="27" s="1"/>
  <c r="N269" i="27"/>
  <c r="R269" i="27" s="1"/>
  <c r="R268" i="27"/>
  <c r="N265" i="27"/>
  <c r="P265" i="27" s="1"/>
  <c r="N264" i="27"/>
  <c r="P264" i="27" s="1"/>
  <c r="N263" i="27"/>
  <c r="P263" i="27" s="1"/>
  <c r="N262" i="27"/>
  <c r="R262" i="27" s="1"/>
  <c r="N261" i="27"/>
  <c r="R261" i="27" s="1"/>
  <c r="N260" i="27"/>
  <c r="R260" i="27" s="1"/>
  <c r="N259" i="27"/>
  <c r="P259" i="27" s="1"/>
  <c r="N258" i="27"/>
  <c r="R258" i="27" s="1"/>
  <c r="N257" i="27"/>
  <c r="P257" i="27" s="1"/>
  <c r="N256" i="27"/>
  <c r="P256" i="27" s="1"/>
  <c r="N255" i="27"/>
  <c r="R255" i="27" s="1"/>
  <c r="R254" i="27"/>
  <c r="N252" i="27"/>
  <c r="R252" i="27" s="1"/>
  <c r="N251" i="27"/>
  <c r="P251" i="27" s="1"/>
  <c r="N250" i="27"/>
  <c r="P250" i="27" s="1"/>
  <c r="N249" i="27"/>
  <c r="P249" i="27" s="1"/>
  <c r="N248" i="27"/>
  <c r="P248" i="27" s="1"/>
  <c r="N247" i="27"/>
  <c r="P247" i="27" s="1"/>
  <c r="N246" i="27"/>
  <c r="P246" i="27" s="1"/>
  <c r="N245" i="27"/>
  <c r="R245" i="27" s="1"/>
  <c r="N244" i="27"/>
  <c r="P244" i="27" s="1"/>
  <c r="N243" i="27"/>
  <c r="R243" i="27" s="1"/>
  <c r="N242" i="27"/>
  <c r="R242" i="27" s="1"/>
  <c r="N241" i="27"/>
  <c r="R241" i="27" s="1"/>
  <c r="N240" i="27"/>
  <c r="R240" i="27" s="1"/>
  <c r="N239" i="27"/>
  <c r="R239" i="27" s="1"/>
  <c r="R238" i="27"/>
  <c r="N237" i="27"/>
  <c r="R237" i="27" s="1"/>
  <c r="N236" i="27"/>
  <c r="P236" i="27" s="1"/>
  <c r="N235" i="27"/>
  <c r="R235" i="27" s="1"/>
  <c r="N234" i="27"/>
  <c r="R234" i="27" s="1"/>
  <c r="N233" i="27"/>
  <c r="R233" i="27" s="1"/>
  <c r="N232" i="27"/>
  <c r="P232" i="27" s="1"/>
  <c r="N231" i="27"/>
  <c r="R231" i="27" s="1"/>
  <c r="N230" i="27"/>
  <c r="R230" i="27" s="1"/>
  <c r="N228" i="27"/>
  <c r="P228" i="27" s="1"/>
  <c r="N227" i="27"/>
  <c r="R227" i="27" s="1"/>
  <c r="N226" i="27"/>
  <c r="R226" i="27" s="1"/>
  <c r="N225" i="27"/>
  <c r="R225" i="27" s="1"/>
  <c r="N224" i="27"/>
  <c r="P224" i="27" s="1"/>
  <c r="R223" i="27"/>
  <c r="N222" i="27"/>
  <c r="P222" i="27" s="1"/>
  <c r="N221" i="27"/>
  <c r="P221" i="27" s="1"/>
  <c r="N220" i="27"/>
  <c r="P220" i="27" s="1"/>
  <c r="N218" i="27"/>
  <c r="P218" i="27" s="1"/>
  <c r="N217" i="27"/>
  <c r="P217" i="27" s="1"/>
  <c r="N216" i="27"/>
  <c r="P216" i="27" s="1"/>
  <c r="N215" i="27"/>
  <c r="P215" i="27" s="1"/>
  <c r="N214" i="27"/>
  <c r="P214" i="27" s="1"/>
  <c r="N212" i="27"/>
  <c r="P212" i="27" s="1"/>
  <c r="N211" i="27"/>
  <c r="P211" i="27" s="1"/>
  <c r="N210" i="27"/>
  <c r="P210" i="27" s="1"/>
  <c r="N207" i="27"/>
  <c r="P207" i="27" s="1"/>
  <c r="N206" i="27"/>
  <c r="P206" i="27" s="1"/>
  <c r="N205" i="27"/>
  <c r="P205" i="27" s="1"/>
  <c r="N204" i="27"/>
  <c r="P204" i="27" s="1"/>
  <c r="P202" i="27"/>
  <c r="N199" i="27"/>
  <c r="P199" i="27" s="1"/>
  <c r="N198" i="27"/>
  <c r="R198" i="27" s="1"/>
  <c r="N197" i="27"/>
  <c r="P197" i="27" s="1"/>
  <c r="N196" i="27"/>
  <c r="R196" i="27" s="1"/>
  <c r="N195" i="27"/>
  <c r="R195" i="27" s="1"/>
  <c r="N194" i="27"/>
  <c r="R194" i="27" s="1"/>
  <c r="N193" i="27"/>
  <c r="P193" i="27" s="1"/>
  <c r="N192" i="27"/>
  <c r="R192" i="27" s="1"/>
  <c r="N191" i="27"/>
  <c r="R191" i="27" s="1"/>
  <c r="R190" i="27"/>
  <c r="N189" i="27"/>
  <c r="P189" i="27" s="1"/>
  <c r="N188" i="27"/>
  <c r="R188" i="27" s="1"/>
  <c r="N187" i="27"/>
  <c r="P187" i="27" s="1"/>
  <c r="N186" i="27"/>
  <c r="R186" i="27" s="1"/>
  <c r="N185" i="27"/>
  <c r="P185" i="27" s="1"/>
  <c r="N184" i="27"/>
  <c r="N183" i="27"/>
  <c r="R183" i="27" s="1"/>
  <c r="N182" i="27"/>
  <c r="R182" i="27" s="1"/>
  <c r="N180" i="27"/>
  <c r="R180" i="27" s="1"/>
  <c r="R179" i="27"/>
  <c r="N178" i="27"/>
  <c r="R178" i="27" s="1"/>
  <c r="N177" i="27"/>
  <c r="P177" i="27" s="1"/>
  <c r="N176" i="27"/>
  <c r="R176" i="27" s="1"/>
  <c r="R175" i="27"/>
  <c r="N174" i="27"/>
  <c r="R174" i="27" s="1"/>
  <c r="N173" i="27"/>
  <c r="P173" i="27" s="1"/>
  <c r="N172" i="27"/>
  <c r="R172" i="27" s="1"/>
  <c r="N171" i="27"/>
  <c r="R171" i="27" s="1"/>
  <c r="N170" i="27"/>
  <c r="R170" i="27" s="1"/>
  <c r="N169" i="27"/>
  <c r="P169" i="27" s="1"/>
  <c r="N168" i="27"/>
  <c r="P168" i="27" s="1"/>
  <c r="N167" i="27"/>
  <c r="R167" i="27" s="1"/>
  <c r="N166" i="27"/>
  <c r="N165" i="27"/>
  <c r="R165" i="27" s="1"/>
  <c r="R163" i="27"/>
  <c r="N162" i="27"/>
  <c r="P162" i="27" s="1"/>
  <c r="N161" i="27"/>
  <c r="P161" i="27" s="1"/>
  <c r="N160" i="27"/>
  <c r="P160" i="27" s="1"/>
  <c r="N158" i="27"/>
  <c r="P158" i="27" s="1"/>
  <c r="N155" i="27"/>
  <c r="P155" i="27" s="1"/>
  <c r="N153" i="27"/>
  <c r="R153" i="27" s="1"/>
  <c r="N152" i="27"/>
  <c r="P152" i="27" s="1"/>
  <c r="N151" i="27"/>
  <c r="R151" i="27" s="1"/>
  <c r="N150" i="27"/>
  <c r="P150" i="27" s="1"/>
  <c r="N149" i="27"/>
  <c r="R149" i="27" s="1"/>
  <c r="N148" i="27"/>
  <c r="P148" i="27" s="1"/>
  <c r="N147" i="27"/>
  <c r="P147" i="27" s="1"/>
  <c r="N146" i="27"/>
  <c r="P146" i="27" s="1"/>
  <c r="N145" i="27"/>
  <c r="R145" i="27" s="1"/>
  <c r="N144" i="27"/>
  <c r="P144" i="27" s="1"/>
  <c r="N143" i="27"/>
  <c r="R143" i="27" s="1"/>
  <c r="N141" i="27"/>
  <c r="N140" i="27"/>
  <c r="P140" i="27" s="1"/>
  <c r="N139" i="27"/>
  <c r="R139" i="27" s="1"/>
  <c r="N138" i="27"/>
  <c r="P138" i="27" s="1"/>
  <c r="N128" i="27"/>
  <c r="P128" i="27" s="1"/>
  <c r="N127" i="27"/>
  <c r="R127" i="27" s="1"/>
  <c r="N126" i="27"/>
  <c r="P126" i="27" s="1"/>
  <c r="N125" i="27"/>
  <c r="R125" i="27" s="1"/>
  <c r="R124" i="27"/>
  <c r="N122" i="27"/>
  <c r="N121" i="27"/>
  <c r="N120" i="27"/>
  <c r="N119" i="27"/>
  <c r="R119" i="27" s="1"/>
  <c r="N118" i="27"/>
  <c r="P118" i="27" s="1"/>
  <c r="N117" i="27"/>
  <c r="R117" i="27" s="1"/>
  <c r="N116" i="27"/>
  <c r="R116" i="27" s="1"/>
  <c r="N115" i="27"/>
  <c r="P115" i="27" s="1"/>
  <c r="N114" i="27"/>
  <c r="P114" i="27" s="1"/>
  <c r="N113" i="27"/>
  <c r="R113" i="27" s="1"/>
  <c r="N112" i="27"/>
  <c r="R112" i="27" s="1"/>
  <c r="N111" i="27"/>
  <c r="P111" i="27" s="1"/>
  <c r="N110" i="27"/>
  <c r="P110" i="27" s="1"/>
  <c r="N109" i="27"/>
  <c r="R109" i="27" s="1"/>
  <c r="R108" i="27"/>
  <c r="N107" i="27"/>
  <c r="P107" i="27" s="1"/>
  <c r="N106" i="27"/>
  <c r="R106" i="27" s="1"/>
  <c r="R105" i="27"/>
  <c r="N104" i="27"/>
  <c r="R104" i="27" s="1"/>
  <c r="N103" i="27"/>
  <c r="P103" i="27" s="1"/>
  <c r="N102" i="27"/>
  <c r="R102" i="27" s="1"/>
  <c r="N101" i="27"/>
  <c r="P101" i="27" s="1"/>
  <c r="N100" i="27"/>
  <c r="P100" i="27" s="1"/>
  <c r="N99" i="27"/>
  <c r="R99" i="27" s="1"/>
  <c r="N98" i="27"/>
  <c r="R98" i="27" s="1"/>
  <c r="N97" i="27"/>
  <c r="P97" i="27" s="1"/>
  <c r="N96" i="27"/>
  <c r="P96" i="27" s="1"/>
  <c r="N95" i="27"/>
  <c r="R95" i="27" s="1"/>
  <c r="N94" i="27"/>
  <c r="P94" i="27" s="1"/>
  <c r="N93" i="27"/>
  <c r="P93" i="27" s="1"/>
  <c r="N92" i="27"/>
  <c r="P92" i="27" s="1"/>
  <c r="N91" i="27"/>
  <c r="P91" i="27" s="1"/>
  <c r="R90" i="27"/>
  <c r="N89" i="27"/>
  <c r="P89" i="27" s="1"/>
  <c r="N88" i="27"/>
  <c r="P88" i="27" s="1"/>
  <c r="N87" i="27"/>
  <c r="P87" i="27" s="1"/>
  <c r="N86" i="27"/>
  <c r="R86" i="27" s="1"/>
  <c r="N85" i="27"/>
  <c r="R85" i="27" s="1"/>
  <c r="N84" i="27"/>
  <c r="N83" i="27"/>
  <c r="R83" i="27" s="1"/>
  <c r="N82" i="27"/>
  <c r="R82" i="27" s="1"/>
  <c r="N81" i="27"/>
  <c r="R81" i="27" s="1"/>
  <c r="N80" i="27"/>
  <c r="P80" i="27" s="1"/>
  <c r="N79" i="27"/>
  <c r="P79" i="27" s="1"/>
  <c r="N78" i="27"/>
  <c r="R78" i="27" s="1"/>
  <c r="N76" i="27"/>
  <c r="P76" i="27" s="1"/>
  <c r="N75" i="27"/>
  <c r="P75" i="27" s="1"/>
  <c r="N74" i="27"/>
  <c r="P74" i="27" s="1"/>
  <c r="N73" i="27"/>
  <c r="R73" i="27" s="1"/>
  <c r="N72" i="27"/>
  <c r="R72" i="27" s="1"/>
  <c r="N71" i="27"/>
  <c r="R71" i="27" s="1"/>
  <c r="N70" i="27"/>
  <c r="P70" i="27" s="1"/>
  <c r="N69" i="27"/>
  <c r="P69" i="27" s="1"/>
  <c r="N68" i="27"/>
  <c r="R68" i="27" s="1"/>
  <c r="N67" i="27"/>
  <c r="R67" i="27" s="1"/>
  <c r="N66" i="27"/>
  <c r="P66" i="27" s="1"/>
  <c r="N64" i="27"/>
  <c r="R64" i="27" s="1"/>
  <c r="N63" i="27"/>
  <c r="R63" i="27" s="1"/>
  <c r="N62" i="27"/>
  <c r="P62" i="27" s="1"/>
  <c r="N61" i="27"/>
  <c r="P61" i="27" s="1"/>
  <c r="N50" i="27"/>
  <c r="P50" i="27" s="1"/>
  <c r="N49" i="27"/>
  <c r="P49" i="27" s="1"/>
  <c r="N48" i="27"/>
  <c r="P48" i="27" s="1"/>
  <c r="N47" i="27"/>
  <c r="R47" i="27" s="1"/>
  <c r="R45" i="27"/>
  <c r="N44" i="27"/>
  <c r="R44" i="27" s="1"/>
  <c r="N43" i="27"/>
  <c r="R43" i="27" s="1"/>
  <c r="N42" i="27"/>
  <c r="P42" i="27" s="1"/>
  <c r="N41" i="27"/>
  <c r="R41" i="27" s="1"/>
  <c r="N40" i="27"/>
  <c r="R40" i="27" s="1"/>
  <c r="P39" i="27"/>
  <c r="N36" i="27"/>
  <c r="P36" i="27" s="1"/>
  <c r="N35" i="27"/>
  <c r="P35" i="27" s="1"/>
  <c r="N34" i="27"/>
  <c r="R34" i="27" s="1"/>
  <c r="N33" i="27"/>
  <c r="R33" i="27" s="1"/>
  <c r="N32" i="27"/>
  <c r="R32" i="27" s="1"/>
  <c r="N31" i="27"/>
  <c r="P31" i="27" s="1"/>
  <c r="N30" i="27"/>
  <c r="R30" i="27" s="1"/>
  <c r="N29" i="27"/>
  <c r="P29" i="27" s="1"/>
  <c r="N28" i="27"/>
  <c r="R28" i="27" s="1"/>
  <c r="N27" i="27"/>
  <c r="N26" i="27"/>
  <c r="P26" i="27" s="1"/>
  <c r="N25" i="27"/>
  <c r="R25" i="27" s="1"/>
  <c r="N24" i="27"/>
  <c r="R24" i="27" s="1"/>
  <c r="N23" i="27"/>
  <c r="R23" i="27" s="1"/>
  <c r="N22" i="27"/>
  <c r="P22" i="27" s="1"/>
  <c r="N21" i="27"/>
  <c r="R21" i="27" s="1"/>
  <c r="N20" i="27"/>
  <c r="R20" i="27" s="1"/>
  <c r="N19" i="27"/>
  <c r="R19" i="27" s="1"/>
  <c r="N18" i="27"/>
  <c r="P18" i="27" s="1"/>
  <c r="N17" i="27"/>
  <c r="R17" i="27" s="1"/>
  <c r="N16" i="27"/>
  <c r="R16" i="27" s="1"/>
  <c r="N15" i="27"/>
  <c r="R15" i="27" s="1"/>
  <c r="N14" i="27"/>
  <c r="P14" i="27" s="1"/>
  <c r="N13" i="27"/>
  <c r="R13" i="27" s="1"/>
  <c r="N12" i="27"/>
  <c r="R12" i="27" s="1"/>
  <c r="N11" i="27"/>
  <c r="R11" i="27" s="1"/>
  <c r="N10" i="27"/>
  <c r="P10" i="27" s="1"/>
  <c r="N9" i="27"/>
  <c r="R9" i="27" s="1"/>
  <c r="N8" i="27"/>
  <c r="P8" i="27" s="1"/>
  <c r="N7" i="27"/>
  <c r="R7" i="27" s="1"/>
  <c r="R6" i="27" s="1"/>
  <c r="R5" i="27" s="1"/>
  <c r="I137" i="23"/>
  <c r="I136" i="23"/>
  <c r="I135" i="23"/>
  <c r="I134" i="23"/>
  <c r="I133" i="23"/>
  <c r="I132" i="23"/>
  <c r="I131" i="23"/>
  <c r="I130" i="23"/>
  <c r="I129" i="23"/>
  <c r="I128" i="23"/>
  <c r="I127" i="23"/>
  <c r="I126" i="23"/>
  <c r="I125" i="23"/>
  <c r="I123" i="23"/>
  <c r="I124" i="23"/>
  <c r="I120" i="23"/>
  <c r="I119" i="23"/>
  <c r="I118" i="23"/>
  <c r="I117" i="23"/>
  <c r="I116" i="23"/>
  <c r="I115" i="23"/>
  <c r="I114" i="23"/>
  <c r="I113" i="23"/>
  <c r="I111" i="23"/>
  <c r="I112" i="23"/>
  <c r="I108" i="23"/>
  <c r="I107" i="23"/>
  <c r="I106" i="23"/>
  <c r="I105" i="23"/>
  <c r="I104" i="23"/>
  <c r="I102" i="23"/>
  <c r="I101" i="23"/>
  <c r="I100" i="23"/>
  <c r="I99" i="23"/>
  <c r="I98" i="23"/>
  <c r="I96" i="23"/>
  <c r="I95" i="23"/>
  <c r="I94" i="23"/>
  <c r="I93" i="23"/>
  <c r="I92" i="23"/>
  <c r="I91" i="23"/>
  <c r="I90" i="23"/>
  <c r="I89" i="23"/>
  <c r="I88" i="23"/>
  <c r="I86" i="23"/>
  <c r="I85" i="23"/>
  <c r="I84" i="23"/>
  <c r="I83" i="23"/>
  <c r="I82" i="23"/>
  <c r="I80" i="23"/>
  <c r="I77" i="23"/>
  <c r="I78" i="23"/>
  <c r="I79" i="23"/>
  <c r="I73" i="23"/>
  <c r="I72" i="23"/>
  <c r="I71" i="23"/>
  <c r="I70" i="23"/>
  <c r="I69" i="23"/>
  <c r="I68" i="23"/>
  <c r="I67" i="23"/>
  <c r="I66" i="23"/>
  <c r="I62" i="23"/>
  <c r="I61" i="23"/>
  <c r="I60" i="23"/>
  <c r="I59" i="23"/>
  <c r="I58" i="23"/>
  <c r="I57" i="23"/>
  <c r="I56" i="23"/>
  <c r="I55" i="23"/>
  <c r="I54" i="23"/>
  <c r="I53" i="23"/>
  <c r="I52" i="23"/>
  <c r="I51" i="23"/>
  <c r="I48" i="23"/>
  <c r="I47" i="23"/>
  <c r="I46" i="23"/>
  <c r="I45" i="23"/>
  <c r="I44" i="23"/>
  <c r="I43" i="23"/>
  <c r="I42" i="23"/>
  <c r="I41" i="23"/>
  <c r="I40" i="23"/>
  <c r="I37" i="23"/>
  <c r="I35" i="23"/>
  <c r="I34" i="23"/>
  <c r="I33" i="23"/>
  <c r="I32" i="23"/>
  <c r="I31" i="23"/>
  <c r="I30" i="23"/>
  <c r="I29" i="23"/>
  <c r="I25" i="23"/>
  <c r="I23" i="23"/>
  <c r="I22" i="23"/>
  <c r="I21" i="23"/>
  <c r="I20" i="23"/>
  <c r="I19" i="23"/>
  <c r="I18" i="23"/>
  <c r="I17" i="23"/>
  <c r="I16" i="23"/>
  <c r="I15" i="23"/>
  <c r="I14" i="23"/>
  <c r="J60" i="22"/>
  <c r="J59" i="22"/>
  <c r="J58" i="22"/>
  <c r="J57" i="22"/>
  <c r="J56" i="22"/>
  <c r="J55" i="22"/>
  <c r="J54" i="22"/>
  <c r="J53" i="22"/>
  <c r="J52" i="22"/>
  <c r="J51"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E15" i="22"/>
  <c r="J15" i="22" s="1"/>
  <c r="E14" i="22"/>
  <c r="J14" i="22" s="1"/>
  <c r="J13" i="22"/>
  <c r="J29" i="21"/>
  <c r="J27" i="21"/>
  <c r="J26" i="21"/>
  <c r="J25" i="21"/>
  <c r="J24" i="21"/>
  <c r="J23" i="21"/>
  <c r="J22" i="21"/>
  <c r="J21" i="21"/>
  <c r="J20" i="21"/>
  <c r="J19" i="21"/>
  <c r="J18" i="21"/>
  <c r="J17" i="21"/>
  <c r="J16" i="21"/>
  <c r="J15" i="21"/>
  <c r="J14" i="21"/>
  <c r="J13" i="21"/>
  <c r="J12" i="21"/>
  <c r="J29" i="19"/>
  <c r="J28" i="19"/>
  <c r="J27" i="19"/>
  <c r="J26" i="19"/>
  <c r="J25" i="19"/>
  <c r="J24" i="19"/>
  <c r="J23" i="19"/>
  <c r="J20" i="19"/>
  <c r="J19" i="19"/>
  <c r="J18" i="19"/>
  <c r="J17" i="19"/>
  <c r="J16" i="19"/>
  <c r="J15" i="19"/>
  <c r="J14" i="19"/>
  <c r="J13" i="19"/>
  <c r="E12" i="19"/>
  <c r="J12" i="19" s="1"/>
  <c r="H39" i="16"/>
  <c r="H38" i="16"/>
  <c r="H37" i="16"/>
  <c r="H36" i="16"/>
  <c r="H35" i="16"/>
  <c r="H34" i="16"/>
  <c r="H33" i="16"/>
  <c r="H32" i="16"/>
  <c r="H28" i="16"/>
  <c r="H27" i="16"/>
  <c r="H26" i="16"/>
  <c r="H25" i="16"/>
  <c r="H24" i="16"/>
  <c r="H23" i="16"/>
  <c r="H22" i="16"/>
  <c r="H21" i="16"/>
  <c r="H20" i="16"/>
  <c r="H19" i="16"/>
  <c r="H18" i="16"/>
  <c r="H17" i="16"/>
  <c r="H16" i="16"/>
  <c r="H15" i="16"/>
  <c r="H14" i="16"/>
  <c r="H13" i="16"/>
  <c r="N149" i="10"/>
  <c r="P149" i="10" s="1"/>
  <c r="P148" i="10" s="1"/>
  <c r="N146" i="10"/>
  <c r="P146" i="10" s="1"/>
  <c r="N144" i="10"/>
  <c r="P144" i="10" s="1"/>
  <c r="N143" i="10"/>
  <c r="P143" i="10" s="1"/>
  <c r="N142" i="10"/>
  <c r="P142" i="10" s="1"/>
  <c r="L140" i="10"/>
  <c r="N140" i="10" s="1"/>
  <c r="P140" i="10" s="1"/>
  <c r="N127" i="10"/>
  <c r="P127" i="10" s="1"/>
  <c r="N128" i="10"/>
  <c r="P128" i="10" s="1"/>
  <c r="N129" i="10"/>
  <c r="P129" i="10" s="1"/>
  <c r="N130" i="10"/>
  <c r="P130" i="10" s="1"/>
  <c r="N131" i="10"/>
  <c r="P131" i="10" s="1"/>
  <c r="N132" i="10"/>
  <c r="P132" i="10" s="1"/>
  <c r="N133" i="10"/>
  <c r="P133" i="10" s="1"/>
  <c r="N135" i="10"/>
  <c r="P135" i="10" s="1"/>
  <c r="N136" i="10"/>
  <c r="P136" i="10" s="1"/>
  <c r="N137" i="10"/>
  <c r="P137" i="10" s="1"/>
  <c r="L138" i="10"/>
  <c r="N138" i="10" s="1"/>
  <c r="P138" i="10" s="1"/>
  <c r="L139" i="10"/>
  <c r="N139" i="10" s="1"/>
  <c r="P139" i="10" s="1"/>
  <c r="N124" i="10"/>
  <c r="P124" i="10" s="1"/>
  <c r="N123" i="10"/>
  <c r="P123" i="10" s="1"/>
  <c r="N122" i="10"/>
  <c r="P122" i="10" s="1"/>
  <c r="N121" i="10"/>
  <c r="P121" i="10" s="1"/>
  <c r="N120" i="10"/>
  <c r="P120" i="10" s="1"/>
  <c r="N119" i="10"/>
  <c r="P119" i="10" s="1"/>
  <c r="N118" i="10"/>
  <c r="P118" i="10" s="1"/>
  <c r="N117" i="10"/>
  <c r="P117" i="10" s="1"/>
  <c r="N116" i="10"/>
  <c r="P116" i="10" s="1"/>
  <c r="L115" i="10"/>
  <c r="N115" i="10" s="1"/>
  <c r="P115" i="10" s="1"/>
  <c r="N114" i="10"/>
  <c r="P114" i="10" s="1"/>
  <c r="N111" i="10"/>
  <c r="P111" i="10" s="1"/>
  <c r="P110" i="10" s="1"/>
  <c r="N108" i="10"/>
  <c r="P108" i="10" s="1"/>
  <c r="L106" i="10"/>
  <c r="N106" i="10" s="1"/>
  <c r="P106" i="10" s="1"/>
  <c r="L104" i="10"/>
  <c r="N104" i="10" s="1"/>
  <c r="P104" i="10" s="1"/>
  <c r="N100" i="10"/>
  <c r="P100" i="10" s="1"/>
  <c r="L99" i="10"/>
  <c r="N99" i="10" s="1"/>
  <c r="P99" i="10" s="1"/>
  <c r="L97" i="10"/>
  <c r="N97" i="10" s="1"/>
  <c r="P97" i="10" s="1"/>
  <c r="L95" i="10"/>
  <c r="N95" i="10" s="1"/>
  <c r="P95" i="10" s="1"/>
  <c r="L91" i="10"/>
  <c r="N91" i="10" s="1"/>
  <c r="P91" i="10" s="1"/>
  <c r="L90" i="10"/>
  <c r="L88" i="10"/>
  <c r="N88" i="10" s="1"/>
  <c r="P88" i="10" s="1"/>
  <c r="N87" i="10"/>
  <c r="P87" i="10" s="1"/>
  <c r="L85" i="10"/>
  <c r="N85" i="10" s="1"/>
  <c r="P85" i="10" s="1"/>
  <c r="L81" i="10"/>
  <c r="L80" i="10" s="1"/>
  <c r="N80" i="10" s="1"/>
  <c r="P80" i="10" s="1"/>
  <c r="N75" i="10"/>
  <c r="P75" i="10" s="1"/>
  <c r="L74" i="10"/>
  <c r="N74" i="10" s="1"/>
  <c r="P74" i="10" s="1"/>
  <c r="L73" i="10"/>
  <c r="N73" i="10" s="1"/>
  <c r="P73" i="10" s="1"/>
  <c r="L71" i="10"/>
  <c r="N71" i="10" s="1"/>
  <c r="P71" i="10" s="1"/>
  <c r="N67" i="10"/>
  <c r="P67" i="10" s="1"/>
  <c r="N65" i="10"/>
  <c r="P65" i="10" s="1"/>
  <c r="N63" i="10"/>
  <c r="P63" i="10" s="1"/>
  <c r="N61" i="10"/>
  <c r="P61" i="10" s="1"/>
  <c r="N59" i="10"/>
  <c r="P59" i="10" s="1"/>
  <c r="N57" i="10"/>
  <c r="P57" i="10" s="1"/>
  <c r="N56" i="10"/>
  <c r="P56" i="10" s="1"/>
  <c r="L55" i="10"/>
  <c r="N55" i="10" s="1"/>
  <c r="P55" i="10" s="1"/>
  <c r="L54" i="10"/>
  <c r="N54" i="10" s="1"/>
  <c r="P54" i="10" s="1"/>
  <c r="L53" i="10"/>
  <c r="N53" i="10" s="1"/>
  <c r="P53" i="10" s="1"/>
  <c r="L52" i="10"/>
  <c r="N52" i="10" s="1"/>
  <c r="P52" i="10" s="1"/>
  <c r="N50" i="10"/>
  <c r="P50" i="10" s="1"/>
  <c r="N47" i="10"/>
  <c r="P47" i="10" s="1"/>
  <c r="P46" i="10" s="1"/>
  <c r="N43" i="10"/>
  <c r="P43" i="10" s="1"/>
  <c r="N41" i="10"/>
  <c r="P41" i="10" s="1"/>
  <c r="N40" i="10"/>
  <c r="P40" i="10" s="1"/>
  <c r="N36" i="10"/>
  <c r="P36" i="10" s="1"/>
  <c r="N34" i="10"/>
  <c r="P34" i="10" s="1"/>
  <c r="N33" i="10"/>
  <c r="P33" i="10" s="1"/>
  <c r="N32" i="10"/>
  <c r="P32" i="10" s="1"/>
  <c r="N31" i="10"/>
  <c r="P31" i="10" s="1"/>
  <c r="N29" i="10"/>
  <c r="P29" i="10" s="1"/>
  <c r="N27" i="10"/>
  <c r="P27" i="10" s="1"/>
  <c r="N25" i="10"/>
  <c r="P25" i="10" s="1"/>
  <c r="N23" i="10"/>
  <c r="P23" i="10" s="1"/>
  <c r="N21" i="10"/>
  <c r="P21" i="10" s="1"/>
  <c r="N19" i="10"/>
  <c r="P19" i="10" s="1"/>
  <c r="N18" i="10"/>
  <c r="P18" i="10" s="1"/>
  <c r="N16" i="10"/>
  <c r="P16" i="10" s="1"/>
  <c r="N14" i="10"/>
  <c r="P14" i="10" s="1"/>
  <c r="N13" i="10"/>
  <c r="P13" i="10" s="1"/>
  <c r="N7" i="10"/>
  <c r="P7" i="10" s="1"/>
  <c r="O82" i="7"/>
  <c r="T82" i="7" s="1"/>
  <c r="O81" i="7"/>
  <c r="V81" i="7" s="1"/>
  <c r="P165" i="27"/>
  <c r="R53" i="27"/>
  <c r="P286" i="27"/>
  <c r="P293" i="27"/>
  <c r="P305" i="27"/>
  <c r="R299" i="27"/>
  <c r="R189" i="27"/>
  <c r="I12" i="23" l="1"/>
  <c r="I5" i="12"/>
  <c r="F85" i="49" s="1"/>
  <c r="G5" i="11"/>
  <c r="I27" i="23"/>
  <c r="T12" i="7"/>
  <c r="T11" i="7" s="1"/>
  <c r="P6" i="10"/>
  <c r="L111" i="24"/>
  <c r="L6" i="24"/>
  <c r="L17" i="24"/>
  <c r="L50" i="24"/>
  <c r="L154" i="24"/>
  <c r="L133" i="24"/>
  <c r="L123" i="24"/>
  <c r="L37" i="24"/>
  <c r="L142" i="24"/>
  <c r="L78" i="24"/>
  <c r="L42" i="24"/>
  <c r="R16" i="6"/>
  <c r="R28" i="6"/>
  <c r="R52" i="6"/>
  <c r="R23" i="6"/>
  <c r="I139" i="23"/>
  <c r="P67" i="27"/>
  <c r="P269" i="27"/>
  <c r="V17" i="7"/>
  <c r="V23" i="7"/>
  <c r="O6" i="28"/>
  <c r="O5" i="28" s="1"/>
  <c r="V50" i="7"/>
  <c r="V58" i="7"/>
  <c r="V76" i="7"/>
  <c r="U32" i="30"/>
  <c r="S10" i="30"/>
  <c r="U29" i="30"/>
  <c r="U10" i="30"/>
  <c r="R309" i="27"/>
  <c r="P261" i="27"/>
  <c r="P17" i="27"/>
  <c r="U7" i="30"/>
  <c r="J11" i="21"/>
  <c r="J11" i="19"/>
  <c r="J31" i="19"/>
  <c r="P40" i="27"/>
  <c r="P102" i="27"/>
  <c r="V41" i="7"/>
  <c r="V67" i="7"/>
  <c r="V7" i="7"/>
  <c r="V6" i="7" s="1"/>
  <c r="V5" i="7" s="1"/>
  <c r="V46" i="7"/>
  <c r="V75" i="7"/>
  <c r="R323" i="27"/>
  <c r="R74" i="27"/>
  <c r="R193" i="27"/>
  <c r="P198" i="27"/>
  <c r="P231" i="27"/>
  <c r="R62" i="27"/>
  <c r="P86" i="27"/>
  <c r="P139" i="27"/>
  <c r="R22" i="27"/>
  <c r="R259" i="27"/>
  <c r="R271" i="27"/>
  <c r="P243" i="27"/>
  <c r="P149" i="27"/>
  <c r="P194" i="27"/>
  <c r="P145" i="27"/>
  <c r="R185" i="27"/>
  <c r="P188" i="27"/>
  <c r="P255" i="27"/>
  <c r="R173" i="27"/>
  <c r="R181" i="27"/>
  <c r="R311" i="27"/>
  <c r="P227" i="27"/>
  <c r="R169" i="27"/>
  <c r="R52" i="27"/>
  <c r="P320" i="27"/>
  <c r="P304" i="27"/>
  <c r="P47" i="27"/>
  <c r="P15" i="27"/>
  <c r="P117" i="27"/>
  <c r="R147" i="27"/>
  <c r="R70" i="27"/>
  <c r="R132" i="27"/>
  <c r="P192" i="27"/>
  <c r="P109" i="27"/>
  <c r="P81" i="27"/>
  <c r="P143" i="27"/>
  <c r="R199" i="27"/>
  <c r="R187" i="27"/>
  <c r="R31" i="27"/>
  <c r="P196" i="27"/>
  <c r="R97" i="27"/>
  <c r="P85" i="27"/>
  <c r="R66" i="27"/>
  <c r="P329" i="27"/>
  <c r="P233" i="27"/>
  <c r="P167" i="27"/>
  <c r="P106" i="27"/>
  <c r="P78" i="27"/>
  <c r="P7" i="27"/>
  <c r="P82" i="27"/>
  <c r="P55" i="27"/>
  <c r="P183" i="27"/>
  <c r="P171" i="27"/>
  <c r="P44" i="27"/>
  <c r="P23" i="27"/>
  <c r="R77" i="27"/>
  <c r="R318" i="27"/>
  <c r="R26" i="27"/>
  <c r="P72" i="27"/>
  <c r="P34" i="27"/>
  <c r="R140" i="27"/>
  <c r="P325" i="27"/>
  <c r="P297" i="27"/>
  <c r="R313" i="27"/>
  <c r="R301" i="27"/>
  <c r="P270" i="27"/>
  <c r="R164" i="27"/>
  <c r="P321" i="27"/>
  <c r="P234" i="27"/>
  <c r="P226" i="27"/>
  <c r="P13" i="27"/>
  <c r="P172" i="27"/>
  <c r="R152" i="27"/>
  <c r="P230" i="27"/>
  <c r="P176" i="27"/>
  <c r="P112" i="27"/>
  <c r="P68" i="27"/>
  <c r="P30" i="27"/>
  <c r="P274" i="27"/>
  <c r="R319" i="27"/>
  <c r="R295" i="27"/>
  <c r="R232" i="27"/>
  <c r="P9" i="27"/>
  <c r="P95" i="27"/>
  <c r="R283" i="27"/>
  <c r="R18" i="27"/>
  <c r="R327" i="27"/>
  <c r="R315" i="27"/>
  <c r="P277" i="27"/>
  <c r="P127" i="27"/>
  <c r="R131" i="27"/>
  <c r="P302" i="27"/>
  <c r="R306" i="27"/>
  <c r="P273" i="27"/>
  <c r="R150" i="27"/>
  <c r="P64" i="27"/>
  <c r="R46" i="27"/>
  <c r="R224" i="27"/>
  <c r="R100" i="27"/>
  <c r="R138" i="27"/>
  <c r="R287" i="27"/>
  <c r="R14" i="27"/>
  <c r="P170" i="27"/>
  <c r="P113" i="27"/>
  <c r="R228" i="27"/>
  <c r="P242" i="27"/>
  <c r="R154" i="27"/>
  <c r="P285" i="27"/>
  <c r="P104" i="27"/>
  <c r="P278" i="27"/>
  <c r="P262" i="27"/>
  <c r="R42" i="27"/>
  <c r="P11" i="27"/>
  <c r="P83" i="27"/>
  <c r="R133" i="27"/>
  <c r="R107" i="27"/>
  <c r="R146" i="27"/>
  <c r="R115" i="27"/>
  <c r="P330" i="27"/>
  <c r="P310" i="27"/>
  <c r="P292" i="27"/>
  <c r="P178" i="27"/>
  <c r="R65" i="27"/>
  <c r="R61" i="27"/>
  <c r="P24" i="27"/>
  <c r="P252" i="27"/>
  <c r="P119" i="27"/>
  <c r="P63" i="27"/>
  <c r="P41" i="27"/>
  <c r="R103" i="27"/>
  <c r="P240" i="27"/>
  <c r="R54" i="27"/>
  <c r="P73" i="27"/>
  <c r="P28" i="27"/>
  <c r="R111" i="27"/>
  <c r="R236" i="27"/>
  <c r="P326" i="27"/>
  <c r="P288" i="27"/>
  <c r="P43" i="27"/>
  <c r="R142" i="27"/>
  <c r="R322" i="27"/>
  <c r="P260" i="27"/>
  <c r="P174" i="27"/>
  <c r="P32" i="27"/>
  <c r="R69" i="27"/>
  <c r="P20" i="27"/>
  <c r="P284" i="27"/>
  <c r="P71" i="27"/>
  <c r="P99" i="27"/>
  <c r="R256" i="27"/>
  <c r="R49" i="27"/>
  <c r="P296" i="27"/>
  <c r="R244" i="27"/>
  <c r="R39" i="27"/>
  <c r="R38" i="27" s="1"/>
  <c r="S37" i="30"/>
  <c r="S24" i="30"/>
  <c r="U37" i="30"/>
  <c r="Q29" i="30"/>
  <c r="S42" i="30"/>
  <c r="S7" i="30"/>
  <c r="S6" i="30" s="1"/>
  <c r="Q42" i="30"/>
  <c r="U24" i="30"/>
  <c r="U19" i="30"/>
  <c r="S28" i="30"/>
  <c r="Q32" i="30"/>
  <c r="Q28" i="30"/>
  <c r="Q19" i="30"/>
  <c r="S40" i="30"/>
  <c r="S41" i="30"/>
  <c r="Q41" i="30"/>
  <c r="U41" i="30"/>
  <c r="U14" i="30"/>
  <c r="U40" i="30"/>
  <c r="Q14" i="30"/>
  <c r="Q6" i="30" s="1"/>
  <c r="N81" i="10"/>
  <c r="P81" i="10" s="1"/>
  <c r="L92" i="10"/>
  <c r="L141" i="10"/>
  <c r="N141" i="10" s="1"/>
  <c r="P141" i="10" s="1"/>
  <c r="P126" i="10" s="1"/>
  <c r="P103" i="10"/>
  <c r="P151" i="10"/>
  <c r="P70" i="10"/>
  <c r="P94" i="10"/>
  <c r="P49" i="10"/>
  <c r="P84" i="10"/>
  <c r="P113" i="10"/>
  <c r="P39" i="10"/>
  <c r="P12" i="10"/>
  <c r="L78" i="10"/>
  <c r="N78" i="10" s="1"/>
  <c r="P78" i="10" s="1"/>
  <c r="P77" i="10" s="1"/>
  <c r="L82" i="10"/>
  <c r="G54" i="25"/>
  <c r="G4" i="25" s="1"/>
  <c r="G3" i="25" s="1"/>
  <c r="I4" i="24"/>
  <c r="Q5" i="9"/>
  <c r="F89" i="49" s="1"/>
  <c r="I5" i="14"/>
  <c r="I5" i="13"/>
  <c r="D10" i="8"/>
  <c r="F10" i="8" s="1"/>
  <c r="F5" i="8" s="1"/>
  <c r="J50" i="22"/>
  <c r="J28" i="20"/>
  <c r="J19" i="20"/>
  <c r="J11" i="20"/>
  <c r="J62" i="22"/>
  <c r="J11" i="22"/>
  <c r="J22" i="19"/>
  <c r="I122" i="23"/>
  <c r="I75" i="23"/>
  <c r="I110" i="23"/>
  <c r="I50" i="23"/>
  <c r="R110" i="27"/>
  <c r="R96" i="27"/>
  <c r="R144" i="27"/>
  <c r="P258" i="27"/>
  <c r="P182" i="27"/>
  <c r="P328" i="27"/>
  <c r="P98" i="27"/>
  <c r="P289" i="27"/>
  <c r="R148" i="27"/>
  <c r="P239" i="27"/>
  <c r="P272" i="27"/>
  <c r="P153" i="27"/>
  <c r="P19" i="27"/>
  <c r="P237" i="27"/>
  <c r="P125" i="27"/>
  <c r="P235" i="27"/>
  <c r="P151" i="27"/>
  <c r="P195" i="27"/>
  <c r="P116" i="27"/>
  <c r="P33" i="27"/>
  <c r="R303" i="27"/>
  <c r="P324" i="27"/>
  <c r="P276" i="27"/>
  <c r="P180" i="27"/>
  <c r="R291" i="27"/>
  <c r="P312" i="27"/>
  <c r="P245" i="27"/>
  <c r="P21" i="27"/>
  <c r="P25" i="27"/>
  <c r="R114" i="27"/>
  <c r="P16" i="27"/>
  <c r="R197" i="27"/>
  <c r="P191" i="27"/>
  <c r="R118" i="27"/>
  <c r="P241" i="27"/>
  <c r="P294" i="27"/>
  <c r="P84" i="27"/>
  <c r="R84" i="27"/>
  <c r="R229" i="27"/>
  <c r="R101" i="27"/>
  <c r="R76" i="27"/>
  <c r="R29" i="27"/>
  <c r="R177" i="27"/>
  <c r="R80" i="27"/>
  <c r="R141" i="27"/>
  <c r="P141" i="27"/>
  <c r="P186" i="27"/>
  <c r="P12" i="27"/>
  <c r="R27" i="27"/>
  <c r="P27" i="27"/>
  <c r="R184" i="27"/>
  <c r="P184" i="27"/>
  <c r="P225" i="27"/>
  <c r="R307" i="27"/>
  <c r="R267" i="27"/>
  <c r="P275" i="27"/>
  <c r="R275" i="27"/>
  <c r="P331" i="27"/>
  <c r="R331" i="27"/>
  <c r="H12" i="16"/>
  <c r="H41" i="16"/>
  <c r="M94" i="37"/>
  <c r="M34" i="37"/>
  <c r="M110" i="37"/>
  <c r="M78" i="37"/>
  <c r="M61" i="37"/>
  <c r="M8" i="37"/>
  <c r="M126" i="37"/>
  <c r="M45" i="37"/>
  <c r="P252" i="36"/>
  <c r="P5" i="36" s="1"/>
  <c r="V73" i="7"/>
  <c r="T54" i="7"/>
  <c r="V31" i="7"/>
  <c r="V9" i="7"/>
  <c r="V25" i="7"/>
  <c r="V56" i="7"/>
  <c r="V15" i="7"/>
  <c r="V71" i="7"/>
  <c r="V36" i="7"/>
  <c r="T62" i="7"/>
  <c r="T49" i="7" s="1"/>
  <c r="T8" i="7"/>
  <c r="T44" i="7"/>
  <c r="T79" i="7"/>
  <c r="T70" i="7" s="1"/>
  <c r="T68" i="7"/>
  <c r="T10" i="7"/>
  <c r="V19" i="7"/>
  <c r="V72" i="7"/>
  <c r="V80" i="7"/>
  <c r="T65" i="7"/>
  <c r="V42" i="7"/>
  <c r="V38" i="7"/>
  <c r="V64" i="7"/>
  <c r="T81" i="7"/>
  <c r="T69" i="7"/>
  <c r="T48" i="7"/>
  <c r="V37" i="7"/>
  <c r="V66" i="7"/>
  <c r="V77" i="7"/>
  <c r="V52" i="7"/>
  <c r="V60" i="7"/>
  <c r="V82" i="7"/>
  <c r="V13" i="7"/>
  <c r="V21" i="7"/>
  <c r="V27" i="7"/>
  <c r="V40" i="7"/>
  <c r="V45" i="7"/>
  <c r="V14" i="7"/>
  <c r="V18" i="7"/>
  <c r="V30" i="7"/>
  <c r="V24" i="7"/>
  <c r="V28" i="7"/>
  <c r="V51" i="7"/>
  <c r="V55" i="7"/>
  <c r="V59" i="7"/>
  <c r="V35" i="7"/>
  <c r="V39" i="7"/>
  <c r="V43" i="7"/>
  <c r="V47" i="7"/>
  <c r="V74" i="7"/>
  <c r="V78" i="7"/>
  <c r="V16" i="7"/>
  <c r="V20" i="7"/>
  <c r="V22" i="7"/>
  <c r="V26" i="7"/>
  <c r="V53" i="7"/>
  <c r="V57" i="7"/>
  <c r="V61" i="7"/>
  <c r="I10" i="23" l="1"/>
  <c r="F101" i="49"/>
  <c r="F88" i="49"/>
  <c r="F86" i="49"/>
  <c r="F87" i="49"/>
  <c r="F84" i="49"/>
  <c r="F83" i="49"/>
  <c r="P5" i="27"/>
  <c r="F81" i="49" s="1"/>
  <c r="F79" i="49"/>
  <c r="H11" i="16"/>
  <c r="F80" i="49" s="1"/>
  <c r="L4" i="24"/>
  <c r="J9" i="22"/>
  <c r="U5" i="30"/>
  <c r="S18" i="30"/>
  <c r="J9" i="21"/>
  <c r="J9" i="20"/>
  <c r="J9" i="19"/>
  <c r="Q39" i="30"/>
  <c r="U18" i="30"/>
  <c r="U39" i="30"/>
  <c r="S39" i="30"/>
  <c r="Q18" i="30"/>
  <c r="Q5" i="30" s="1"/>
  <c r="P5" i="10"/>
  <c r="M6" i="37"/>
  <c r="T6" i="7"/>
  <c r="T34" i="7"/>
  <c r="T63" i="7"/>
  <c r="F102" i="49" l="1"/>
  <c r="F97" i="49" s="1"/>
  <c r="F82" i="49"/>
  <c r="F78" i="49"/>
  <c r="T33" i="7"/>
  <c r="T5" i="7"/>
  <c r="S5" i="30"/>
  <c r="F69" i="49" l="1"/>
  <c r="F113" i="49" l="1"/>
  <c r="F119" i="49" s="1"/>
  <c r="F120" i="49" s="1"/>
  <c r="F121" i="49" s="1"/>
</calcChain>
</file>

<file path=xl/sharedStrings.xml><?xml version="1.0" encoding="utf-8"?>
<sst xmlns="http://schemas.openxmlformats.org/spreadsheetml/2006/main" count="12095" uniqueCount="5077">
  <si>
    <t>%</t>
  </si>
  <si>
    <t>2</t>
  </si>
  <si>
    <t>3</t>
  </si>
  <si>
    <t>=</t>
  </si>
  <si>
    <t>B</t>
  </si>
  <si>
    <t>H</t>
  </si>
  <si>
    <t>m</t>
  </si>
  <si>
    <t>t</t>
  </si>
  <si>
    <t>15</t>
  </si>
  <si>
    <t>==</t>
  </si>
  <si>
    <t>MJ</t>
  </si>
  <si>
    <t>OP</t>
  </si>
  <si>
    <t>S4</t>
  </si>
  <si>
    <t>SP</t>
  </si>
  <si>
    <t>ZD</t>
  </si>
  <si>
    <t>kg</t>
  </si>
  <si>
    <t>m2</t>
  </si>
  <si>
    <t>m3</t>
  </si>
  <si>
    <t>F 6</t>
  </si>
  <si>
    <t>F 7</t>
  </si>
  <si>
    <t>Kód</t>
  </si>
  <si>
    <t>SDK</t>
  </si>
  <si>
    <t>Typ</t>
  </si>
  <si>
    <t>kpl</t>
  </si>
  <si>
    <t>kus</t>
  </si>
  <si>
    <t>Š1</t>
  </si>
  <si>
    <t>1.NP</t>
  </si>
  <si>
    <t>1.PP</t>
  </si>
  <si>
    <t>2.NP</t>
  </si>
  <si>
    <t>3,50</t>
  </si>
  <si>
    <t>3.NP</t>
  </si>
  <si>
    <t>7,19</t>
  </si>
  <si>
    <t>9,50</t>
  </si>
  <si>
    <t>Cena</t>
  </si>
  <si>
    <t>R.01</t>
  </si>
  <si>
    <t>R.02</t>
  </si>
  <si>
    <t>R.03</t>
  </si>
  <si>
    <t>R.04</t>
  </si>
  <si>
    <t>R.05</t>
  </si>
  <si>
    <t>R.06</t>
  </si>
  <si>
    <t>R.07</t>
  </si>
  <si>
    <t>odp.</t>
  </si>
  <si>
    <t>otv.</t>
  </si>
  <si>
    <t>-0,90</t>
  </si>
  <si>
    <t>1. NP</t>
  </si>
  <si>
    <t>1. PP</t>
  </si>
  <si>
    <t>11,15</t>
  </si>
  <si>
    <t>12,47</t>
  </si>
  <si>
    <t>12,84</t>
  </si>
  <si>
    <t>13,50</t>
  </si>
  <si>
    <t>16,52</t>
  </si>
  <si>
    <t>17,92</t>
  </si>
  <si>
    <t>18,04</t>
  </si>
  <si>
    <t>18,28</t>
  </si>
  <si>
    <t>18,50</t>
  </si>
  <si>
    <t>19,93</t>
  </si>
  <si>
    <t>2,398</t>
  </si>
  <si>
    <t>2,804</t>
  </si>
  <si>
    <t>2. NP</t>
  </si>
  <si>
    <t>22,79</t>
  </si>
  <si>
    <t>27,86</t>
  </si>
  <si>
    <t>3. NP</t>
  </si>
  <si>
    <t>34,67</t>
  </si>
  <si>
    <t>35,66</t>
  </si>
  <si>
    <t>4,116</t>
  </si>
  <si>
    <t>40,97</t>
  </si>
  <si>
    <t>46,40</t>
  </si>
  <si>
    <t>52,46</t>
  </si>
  <si>
    <t>54,13</t>
  </si>
  <si>
    <t>59,17</t>
  </si>
  <si>
    <t>67,78</t>
  </si>
  <si>
    <t>68,42</t>
  </si>
  <si>
    <t>C1.01</t>
  </si>
  <si>
    <t>C1.02</t>
  </si>
  <si>
    <t>C1.03</t>
  </si>
  <si>
    <t>C1.04</t>
  </si>
  <si>
    <t>C2.01</t>
  </si>
  <si>
    <t>C2.03</t>
  </si>
  <si>
    <t>C2.04</t>
  </si>
  <si>
    <t>C3.01</t>
  </si>
  <si>
    <t>C4.01</t>
  </si>
  <si>
    <t>C5.01</t>
  </si>
  <si>
    <t>C5.02</t>
  </si>
  <si>
    <t>F1.01</t>
  </si>
  <si>
    <t>F1.02</t>
  </si>
  <si>
    <t>F1.03</t>
  </si>
  <si>
    <t>F1.04</t>
  </si>
  <si>
    <t>F2,01</t>
  </si>
  <si>
    <t>F2.01</t>
  </si>
  <si>
    <t>F3.01</t>
  </si>
  <si>
    <t>F4.01</t>
  </si>
  <si>
    <t>F5.01</t>
  </si>
  <si>
    <t>F6.01</t>
  </si>
  <si>
    <t>F8.01</t>
  </si>
  <si>
    <t>FA.01</t>
  </si>
  <si>
    <t>FA.08</t>
  </si>
  <si>
    <t>FA.09</t>
  </si>
  <si>
    <t>FA.10</t>
  </si>
  <si>
    <t>K3.01</t>
  </si>
  <si>
    <t>Popis</t>
  </si>
  <si>
    <t>R. 01</t>
  </si>
  <si>
    <t>Sch 2</t>
  </si>
  <si>
    <t>Výtah</t>
  </si>
  <si>
    <t>W1.01</t>
  </si>
  <si>
    <t>W2.02</t>
  </si>
  <si>
    <t>W2.03</t>
  </si>
  <si>
    <t>W2.04</t>
  </si>
  <si>
    <t>W3.01</t>
  </si>
  <si>
    <t>W3.02</t>
  </si>
  <si>
    <t>W3.04</t>
  </si>
  <si>
    <t>W5.01</t>
  </si>
  <si>
    <t>W5.02</t>
  </si>
  <si>
    <t>W5.03</t>
  </si>
  <si>
    <t>W7.01</t>
  </si>
  <si>
    <t>W7.02</t>
  </si>
  <si>
    <t>W7.03</t>
  </si>
  <si>
    <t>W7.04</t>
  </si>
  <si>
    <t>W8.01</t>
  </si>
  <si>
    <t>W8.02</t>
  </si>
  <si>
    <t>W9.01</t>
  </si>
  <si>
    <t>obvod</t>
  </si>
  <si>
    <t>svslá</t>
  </si>
  <si>
    <t>výkop</t>
  </si>
  <si>
    <t>výtah</t>
  </si>
  <si>
    <t>zásyp</t>
  </si>
  <si>
    <t>Suť</t>
  </si>
  <si>
    <t>Š.1</t>
  </si>
  <si>
    <t>Š.2</t>
  </si>
  <si>
    <t>Š.5</t>
  </si>
  <si>
    <t>-37,83</t>
  </si>
  <si>
    <t xml:space="preserve">1. PP </t>
  </si>
  <si>
    <t>104,19</t>
  </si>
  <si>
    <t>105,11</t>
  </si>
  <si>
    <t>109,39</t>
  </si>
  <si>
    <t>112,40</t>
  </si>
  <si>
    <t>139,07</t>
  </si>
  <si>
    <t>14,184</t>
  </si>
  <si>
    <t>140,61</t>
  </si>
  <si>
    <t>163,97</t>
  </si>
  <si>
    <t>165,79</t>
  </si>
  <si>
    <t>175,92</t>
  </si>
  <si>
    <t>200,96</t>
  </si>
  <si>
    <t>22,028</t>
  </si>
  <si>
    <t>225,34</t>
  </si>
  <si>
    <t>229,61</t>
  </si>
  <si>
    <t>247,26</t>
  </si>
  <si>
    <t>287,94</t>
  </si>
  <si>
    <t>3,75*3</t>
  </si>
  <si>
    <t>314,83</t>
  </si>
  <si>
    <t>554,87</t>
  </si>
  <si>
    <t>654,97</t>
  </si>
  <si>
    <t>735,86</t>
  </si>
  <si>
    <t>77,464</t>
  </si>
  <si>
    <t>795,03</t>
  </si>
  <si>
    <t>889,96</t>
  </si>
  <si>
    <t>KL3.01</t>
  </si>
  <si>
    <t>KL3.02</t>
  </si>
  <si>
    <t>KL3.03</t>
  </si>
  <si>
    <t>KL3.04</t>
  </si>
  <si>
    <t>dojezd</t>
  </si>
  <si>
    <t>na SDK</t>
  </si>
  <si>
    <t>otvory</t>
  </si>
  <si>
    <t>pod OP</t>
  </si>
  <si>
    <t>pod S4</t>
  </si>
  <si>
    <t>pod ZD</t>
  </si>
  <si>
    <t>schody</t>
  </si>
  <si>
    <t>stropy</t>
  </si>
  <si>
    <t>svislá</t>
  </si>
  <si>
    <t>-0,90*2</t>
  </si>
  <si>
    <t>1032,23</t>
  </si>
  <si>
    <t>1222,85</t>
  </si>
  <si>
    <t>1434,10</t>
  </si>
  <si>
    <t>1495,48</t>
  </si>
  <si>
    <t>1508,18</t>
  </si>
  <si>
    <t>1556,48</t>
  </si>
  <si>
    <t>1763,94</t>
  </si>
  <si>
    <t>1786,86</t>
  </si>
  <si>
    <t>179,794</t>
  </si>
  <si>
    <t>434,781</t>
  </si>
  <si>
    <t>Ztratné</t>
  </si>
  <si>
    <t>do 1.NP</t>
  </si>
  <si>
    <t>do 2.NP</t>
  </si>
  <si>
    <t>do 3.NP</t>
  </si>
  <si>
    <t>dojezdy</t>
  </si>
  <si>
    <t>hlavice</t>
  </si>
  <si>
    <t>na 4,25</t>
  </si>
  <si>
    <t>podruhé</t>
  </si>
  <si>
    <t>severní</t>
  </si>
  <si>
    <t>západní</t>
  </si>
  <si>
    <t>Poř.</t>
  </si>
  <si>
    <t>11163150</t>
  </si>
  <si>
    <t>1205,284</t>
  </si>
  <si>
    <t>1832,273</t>
  </si>
  <si>
    <t>1928,976</t>
  </si>
  <si>
    <t>434,78/3</t>
  </si>
  <si>
    <t>69311199</t>
  </si>
  <si>
    <t>77,464*2</t>
  </si>
  <si>
    <t>77,464*4</t>
  </si>
  <si>
    <t>Hmotnost</t>
  </si>
  <si>
    <t>do 1. NP</t>
  </si>
  <si>
    <t>na -6,45</t>
  </si>
  <si>
    <t>nad 1.NP</t>
  </si>
  <si>
    <t>nad 1.PP</t>
  </si>
  <si>
    <t>nad 2.NP</t>
  </si>
  <si>
    <t>odp. tl.</t>
  </si>
  <si>
    <t>pod pasy</t>
  </si>
  <si>
    <t>tvárnice</t>
  </si>
  <si>
    <t>východní</t>
  </si>
  <si>
    <t>-1928,976</t>
  </si>
  <si>
    <t>1,23*3,25</t>
  </si>
  <si>
    <t>1,40*3,20</t>
  </si>
  <si>
    <t>1,45*3,63</t>
  </si>
  <si>
    <t>1,59*2,00</t>
  </si>
  <si>
    <t>1080,20*2</t>
  </si>
  <si>
    <t>131201104</t>
  </si>
  <si>
    <t>131203101</t>
  </si>
  <si>
    <t>162201102</t>
  </si>
  <si>
    <t>162701105</t>
  </si>
  <si>
    <t>162701109</t>
  </si>
  <si>
    <t>167101102</t>
  </si>
  <si>
    <t>171201201</t>
  </si>
  <si>
    <t>171201211</t>
  </si>
  <si>
    <t>174101101</t>
  </si>
  <si>
    <t>181102302</t>
  </si>
  <si>
    <t>2,00*0,90</t>
  </si>
  <si>
    <t>2,05*8,50</t>
  </si>
  <si>
    <t>2,22*3,00</t>
  </si>
  <si>
    <t>2,40*3,00</t>
  </si>
  <si>
    <t>2,40*4,20</t>
  </si>
  <si>
    <t>2,45*3,00</t>
  </si>
  <si>
    <t>2,80*4,20</t>
  </si>
  <si>
    <t>2,95*3,20</t>
  </si>
  <si>
    <t>2,98*3,00</t>
  </si>
  <si>
    <t>273351215</t>
  </si>
  <si>
    <t>273351216</t>
  </si>
  <si>
    <t>273361116</t>
  </si>
  <si>
    <t>274313711</t>
  </si>
  <si>
    <t>274361116</t>
  </si>
  <si>
    <t>3,00*3,00</t>
  </si>
  <si>
    <t>3,01*4,20</t>
  </si>
  <si>
    <t>3,09*4,20</t>
  </si>
  <si>
    <t>3,12*3,00</t>
  </si>
  <si>
    <t>3,15*3,00</t>
  </si>
  <si>
    <t>3,90*3,00</t>
  </si>
  <si>
    <t>3,90*3,20</t>
  </si>
  <si>
    <t>310237292</t>
  </si>
  <si>
    <t>311113134</t>
  </si>
  <si>
    <t>311113135</t>
  </si>
  <si>
    <t>311321411</t>
  </si>
  <si>
    <t>311351105</t>
  </si>
  <si>
    <t>311351106</t>
  </si>
  <si>
    <t>311361821</t>
  </si>
  <si>
    <t>327324128</t>
  </si>
  <si>
    <t>327351211</t>
  </si>
  <si>
    <t>327351221</t>
  </si>
  <si>
    <t>327361006</t>
  </si>
  <si>
    <t>330321710</t>
  </si>
  <si>
    <t>331351101</t>
  </si>
  <si>
    <t>331351102</t>
  </si>
  <si>
    <t>331361821</t>
  </si>
  <si>
    <t>389381001</t>
  </si>
  <si>
    <t>4,25*3,00</t>
  </si>
  <si>
    <t>4,42*3,94</t>
  </si>
  <si>
    <t>4,74*3,00</t>
  </si>
  <si>
    <t>4,935*3,0</t>
  </si>
  <si>
    <t>4,99*3,00</t>
  </si>
  <si>
    <t>411133904</t>
  </si>
  <si>
    <t>411321616</t>
  </si>
  <si>
    <t>411322626</t>
  </si>
  <si>
    <t>411351101</t>
  </si>
  <si>
    <t>411351102</t>
  </si>
  <si>
    <t>411354173</t>
  </si>
  <si>
    <t>411354174</t>
  </si>
  <si>
    <t>411361821</t>
  </si>
  <si>
    <t>413321616</t>
  </si>
  <si>
    <t>413351107</t>
  </si>
  <si>
    <t>413351108</t>
  </si>
  <si>
    <t>413351213</t>
  </si>
  <si>
    <t>413351214</t>
  </si>
  <si>
    <t>413361821</t>
  </si>
  <si>
    <t>5,26*3,00</t>
  </si>
  <si>
    <t>5,67*3,00</t>
  </si>
  <si>
    <t>5,70*3,20</t>
  </si>
  <si>
    <t>5,70*4,20</t>
  </si>
  <si>
    <t>5,75+9,20</t>
  </si>
  <si>
    <t>5,77*2,80</t>
  </si>
  <si>
    <t>5,85*3,20</t>
  </si>
  <si>
    <t>5,94*7,45</t>
  </si>
  <si>
    <t>5,96*3,20</t>
  </si>
  <si>
    <t>564861111</t>
  </si>
  <si>
    <t>565145121</t>
  </si>
  <si>
    <t>567122114</t>
  </si>
  <si>
    <t>573111111</t>
  </si>
  <si>
    <t>573211111</t>
  </si>
  <si>
    <t>577134221</t>
  </si>
  <si>
    <t>611131321</t>
  </si>
  <si>
    <t>611131325</t>
  </si>
  <si>
    <t>611341321</t>
  </si>
  <si>
    <t>611341325</t>
  </si>
  <si>
    <t>612131321</t>
  </si>
  <si>
    <t>612341321</t>
  </si>
  <si>
    <t>622322321</t>
  </si>
  <si>
    <t>631311123</t>
  </si>
  <si>
    <t>631311224</t>
  </si>
  <si>
    <t>631319012</t>
  </si>
  <si>
    <t>631319173</t>
  </si>
  <si>
    <t>631342112</t>
  </si>
  <si>
    <t>631362021</t>
  </si>
  <si>
    <t>632481213</t>
  </si>
  <si>
    <t>7,45*3,00</t>
  </si>
  <si>
    <t>7,45*3,20</t>
  </si>
  <si>
    <t>7,63*2,80</t>
  </si>
  <si>
    <t>7,77+7,08</t>
  </si>
  <si>
    <t>711111002</t>
  </si>
  <si>
    <t>711112002</t>
  </si>
  <si>
    <t>711132101</t>
  </si>
  <si>
    <t>711141559</t>
  </si>
  <si>
    <t>711142559</t>
  </si>
  <si>
    <t>711193131</t>
  </si>
  <si>
    <t>712311115</t>
  </si>
  <si>
    <t>712341559</t>
  </si>
  <si>
    <t>712391172</t>
  </si>
  <si>
    <t>713121111</t>
  </si>
  <si>
    <t>713131145</t>
  </si>
  <si>
    <t>713141151</t>
  </si>
  <si>
    <t>713291122</t>
  </si>
  <si>
    <t>713291142</t>
  </si>
  <si>
    <t>763111717</t>
  </si>
  <si>
    <t>763121714</t>
  </si>
  <si>
    <t>763131714</t>
  </si>
  <si>
    <t>763131771</t>
  </si>
  <si>
    <t>764042417</t>
  </si>
  <si>
    <t>771574113</t>
  </si>
  <si>
    <t>771574154</t>
  </si>
  <si>
    <t>771591111</t>
  </si>
  <si>
    <t>776221111</t>
  </si>
  <si>
    <t>776411111</t>
  </si>
  <si>
    <t>781474115</t>
  </si>
  <si>
    <t>781495111</t>
  </si>
  <si>
    <t>8,01*3,00</t>
  </si>
  <si>
    <t>8,77*2,65</t>
  </si>
  <si>
    <t>9,00*0,10</t>
  </si>
  <si>
    <t>941111122</t>
  </si>
  <si>
    <t>941111222</t>
  </si>
  <si>
    <t>941111822</t>
  </si>
  <si>
    <t>943211111</t>
  </si>
  <si>
    <t>943211211</t>
  </si>
  <si>
    <t>943211811</t>
  </si>
  <si>
    <t>944511111</t>
  </si>
  <si>
    <t>944511211</t>
  </si>
  <si>
    <t>944511811</t>
  </si>
  <si>
    <t>949101111</t>
  </si>
  <si>
    <t>952901111</t>
  </si>
  <si>
    <t>953312115</t>
  </si>
  <si>
    <t>953511111</t>
  </si>
  <si>
    <t>971052651</t>
  </si>
  <si>
    <t>997013501</t>
  </si>
  <si>
    <t>997013509</t>
  </si>
  <si>
    <t>997013802</t>
  </si>
  <si>
    <t>998012023</t>
  </si>
  <si>
    <t>998711203</t>
  </si>
  <si>
    <t>998712203</t>
  </si>
  <si>
    <t>998713203</t>
  </si>
  <si>
    <t>998714203</t>
  </si>
  <si>
    <t>998763403</t>
  </si>
  <si>
    <t>998764203</t>
  </si>
  <si>
    <t>998766203</t>
  </si>
  <si>
    <t>998767203</t>
  </si>
  <si>
    <t>998771203</t>
  </si>
  <si>
    <t>998775203</t>
  </si>
  <si>
    <t>998776203</t>
  </si>
  <si>
    <t>998777203</t>
  </si>
  <si>
    <t>998781203</t>
  </si>
  <si>
    <t>R.04-R.06</t>
  </si>
  <si>
    <t>nad 2. NP</t>
  </si>
  <si>
    <t>nad 3. NP</t>
  </si>
  <si>
    <t>pro zásyp</t>
  </si>
  <si>
    <t>tl. 12 cm</t>
  </si>
  <si>
    <t>tl. 23 cm</t>
  </si>
  <si>
    <t xml:space="preserve">venkovní </t>
  </si>
  <si>
    <t>vodorovná</t>
  </si>
  <si>
    <t>řez A</t>
  </si>
  <si>
    <t>řez D</t>
  </si>
  <si>
    <t>jižní</t>
  </si>
  <si>
    <t>krček</t>
  </si>
  <si>
    <t>stěny</t>
  </si>
  <si>
    <t>výšky</t>
  </si>
  <si>
    <t>-0,60*1,97</t>
  </si>
  <si>
    <t>-0,60*2,10</t>
  </si>
  <si>
    <t>-0,70*2,10</t>
  </si>
  <si>
    <t>-0,80*2,10</t>
  </si>
  <si>
    <t>-0,90*2,10</t>
  </si>
  <si>
    <t>-1,00*2,10</t>
  </si>
  <si>
    <t>-1,40*3,10</t>
  </si>
  <si>
    <t>-2,00*2,10</t>
  </si>
  <si>
    <t>-2,00*2,24</t>
  </si>
  <si>
    <t>-2,00*2,70</t>
  </si>
  <si>
    <t>-2,05*1,55</t>
  </si>
  <si>
    <t>-2,05*2,79</t>
  </si>
  <si>
    <t>-2,20*2,10</t>
  </si>
  <si>
    <t>-2,39*3,01</t>
  </si>
  <si>
    <t>-2,40*2,70</t>
  </si>
  <si>
    <t>-3,01*2,39</t>
  </si>
  <si>
    <t>-4,02*3,54</t>
  </si>
  <si>
    <t>-4,42*3,94</t>
  </si>
  <si>
    <t>1,345*3,60</t>
  </si>
  <si>
    <t>1,487*3,20</t>
  </si>
  <si>
    <t>1,525*3,00</t>
  </si>
  <si>
    <t>1,525*8,70</t>
  </si>
  <si>
    <t>1205,284*2</t>
  </si>
  <si>
    <t>1205,284*4</t>
  </si>
  <si>
    <t>13,53*3,25</t>
  </si>
  <si>
    <t>15,05*2,00</t>
  </si>
  <si>
    <t>16,52+7,19</t>
  </si>
  <si>
    <t>1787,753*2</t>
  </si>
  <si>
    <t>1928,976*2</t>
  </si>
  <si>
    <t>2,015*4,70</t>
  </si>
  <si>
    <t>2,275*3,00</t>
  </si>
  <si>
    <t>2,325*3,00</t>
  </si>
  <si>
    <t>2,405*3,00</t>
  </si>
  <si>
    <t>2,475*3,00</t>
  </si>
  <si>
    <t>2,925*3,20</t>
  </si>
  <si>
    <t>2,975*3,85</t>
  </si>
  <si>
    <t>23,00*0,10</t>
  </si>
  <si>
    <t>28,53*0,20</t>
  </si>
  <si>
    <t>3,125*2,80</t>
  </si>
  <si>
    <t>3,125*3,00</t>
  </si>
  <si>
    <t>3,125*3,20</t>
  </si>
  <si>
    <t>3,145*3,00</t>
  </si>
  <si>
    <t>3,275*3,00</t>
  </si>
  <si>
    <t>3,275*3,20</t>
  </si>
  <si>
    <t>3,286*3,00</t>
  </si>
  <si>
    <t>3,325*3,00</t>
  </si>
  <si>
    <t>3,325*3,20</t>
  </si>
  <si>
    <t>3,375*3,20</t>
  </si>
  <si>
    <t>3,375*4,20</t>
  </si>
  <si>
    <t>3,595*0,90</t>
  </si>
  <si>
    <t>3,737*1,75</t>
  </si>
  <si>
    <t>35,62*0,30</t>
  </si>
  <si>
    <t>4,275*3,00</t>
  </si>
  <si>
    <t>4,775*3,00</t>
  </si>
  <si>
    <t>4,825*3,20</t>
  </si>
  <si>
    <t>4,925*3,00</t>
  </si>
  <si>
    <t>4,925*3,20</t>
  </si>
  <si>
    <t>4,935*3,20</t>
  </si>
  <si>
    <t>5,425*3,20</t>
  </si>
  <si>
    <t>5,475*3,20</t>
  </si>
  <si>
    <t>5,625*3,00</t>
  </si>
  <si>
    <t>5,675*2,80</t>
  </si>
  <si>
    <t>5,675*3,00</t>
  </si>
  <si>
    <t>5,845*2,80</t>
  </si>
  <si>
    <t>6,00*14,21</t>
  </si>
  <si>
    <t>6,025*7,35</t>
  </si>
  <si>
    <t>6,225*3,00</t>
  </si>
  <si>
    <t>6,225*3,20</t>
  </si>
  <si>
    <t>6,30*5,789</t>
  </si>
  <si>
    <t>6,425*3,20</t>
  </si>
  <si>
    <t>7,385*3,00</t>
  </si>
  <si>
    <t>7,785*5,95</t>
  </si>
  <si>
    <t>784: Malby</t>
  </si>
  <si>
    <t>Alter. kód</t>
  </si>
  <si>
    <t>Jedn. cena</t>
  </si>
  <si>
    <t>hlavní Sch</t>
  </si>
  <si>
    <t>pod obklad</t>
  </si>
  <si>
    <t>(2,19)*3,20</t>
  </si>
  <si>
    <t>(2,25)*4,20</t>
  </si>
  <si>
    <t>(3,00)*3,20</t>
  </si>
  <si>
    <t>(3,01)*4,20</t>
  </si>
  <si>
    <t>(4,75)*3,20</t>
  </si>
  <si>
    <t>(7,63)*3,00</t>
  </si>
  <si>
    <t>-1,30*2,789</t>
  </si>
  <si>
    <t>-14,70*1,95</t>
  </si>
  <si>
    <t>-2,39*3,009</t>
  </si>
  <si>
    <t>-2,738*3,20</t>
  </si>
  <si>
    <t>-3,54*4,019</t>
  </si>
  <si>
    <t>-6,00*1,525</t>
  </si>
  <si>
    <t>-6,10*1,525</t>
  </si>
  <si>
    <t>-6,10*14,26</t>
  </si>
  <si>
    <t>-6,16*14,21</t>
  </si>
  <si>
    <t>1,23*3,25*2</t>
  </si>
  <si>
    <t>1,59*2*3,51</t>
  </si>
  <si>
    <t>1,80*2,50*2</t>
  </si>
  <si>
    <t>1. PP - pas</t>
  </si>
  <si>
    <t>13,165*0,90</t>
  </si>
  <si>
    <t>140,73*0,23</t>
  </si>
  <si>
    <t>146,90*0,61</t>
  </si>
  <si>
    <t>146,90*1,30</t>
  </si>
  <si>
    <t>19,325*0,30</t>
  </si>
  <si>
    <t>2,05*5*0,31</t>
  </si>
  <si>
    <t>2,05*9*0,31</t>
  </si>
  <si>
    <t>2,40*4,25*2</t>
  </si>
  <si>
    <t>2,77*2,80*2</t>
  </si>
  <si>
    <t>28,00+38,50</t>
  </si>
  <si>
    <t>28,53*0,528</t>
  </si>
  <si>
    <t>287,94*6,00</t>
  </si>
  <si>
    <t>314,83*0,06</t>
  </si>
  <si>
    <t>314,83*1,30</t>
  </si>
  <si>
    <t>35,62*0,528</t>
  </si>
  <si>
    <t>5,70*2*3,20</t>
  </si>
  <si>
    <t>5,70*3,20*2</t>
  </si>
  <si>
    <t>5,77*2,80*2</t>
  </si>
  <si>
    <t>68,42+40,97</t>
  </si>
  <si>
    <t>70,09+52,84</t>
  </si>
  <si>
    <t>77,464*0,10</t>
  </si>
  <si>
    <t>77,464*0,12</t>
  </si>
  <si>
    <t>8,50*2*0,40</t>
  </si>
  <si>
    <t>8,50*2*0,90</t>
  </si>
  <si>
    <t>8,60*3,60*2</t>
  </si>
  <si>
    <t>pod terénem</t>
  </si>
  <si>
    <t>Výměra</t>
  </si>
  <si>
    <t>ostění</t>
  </si>
  <si>
    <t>stupně</t>
  </si>
  <si>
    <t>(2,325)*3,20</t>
  </si>
  <si>
    <t>(2,862)*3,20</t>
  </si>
  <si>
    <t>(5,625)*3,20</t>
  </si>
  <si>
    <t>(6,025)*3,60</t>
  </si>
  <si>
    <t>-0,70*1,80*2</t>
  </si>
  <si>
    <t>-0,80*2,10*2</t>
  </si>
  <si>
    <t>-0,80*2,10*3</t>
  </si>
  <si>
    <t>-0,88*2,24*2</t>
  </si>
  <si>
    <t>-0,90*1,10*2</t>
  </si>
  <si>
    <t>-0,90*2,10*2</t>
  </si>
  <si>
    <t>-0,90*2,10*3</t>
  </si>
  <si>
    <t>-0,94*2,24*2</t>
  </si>
  <si>
    <t>-0,98*2,24*2</t>
  </si>
  <si>
    <t>-1,00*2,10*2</t>
  </si>
  <si>
    <t>-1,00*2,24*2</t>
  </si>
  <si>
    <t>-1,425*2,624</t>
  </si>
  <si>
    <t>-1,425*2,823</t>
  </si>
  <si>
    <t>-1,60*2,50*2</t>
  </si>
  <si>
    <t>-2,00*2,50*2</t>
  </si>
  <si>
    <t>-2,00*2,70*2</t>
  </si>
  <si>
    <t>-2,08*2,24*2</t>
  </si>
  <si>
    <t>-2,10*2,24*2</t>
  </si>
  <si>
    <t>-2,589*1,345</t>
  </si>
  <si>
    <t>-20,85*14,90</t>
  </si>
  <si>
    <t>-21,45*15,42</t>
  </si>
  <si>
    <t>-21,45*15,43</t>
  </si>
  <si>
    <t>-3,025*1,425</t>
  </si>
  <si>
    <t>002: Základy</t>
  </si>
  <si>
    <t>13,53*3,25*2</t>
  </si>
  <si>
    <t>14,70*4,00*2</t>
  </si>
  <si>
    <t>14,87*0,15*2</t>
  </si>
  <si>
    <t>1434,10*0,25</t>
  </si>
  <si>
    <t>1434,10*0,35</t>
  </si>
  <si>
    <t>165,79*0,095</t>
  </si>
  <si>
    <t>1763,94*0,10</t>
  </si>
  <si>
    <t>188,836/0,10</t>
  </si>
  <si>
    <t>2,05*10*0,16</t>
  </si>
  <si>
    <t>2,05*10*0,31</t>
  </si>
  <si>
    <t>2,05*11*0,16</t>
  </si>
  <si>
    <t>2,335*4,20*2</t>
  </si>
  <si>
    <t>2,609*4,20*2</t>
  </si>
  <si>
    <t>29,60*4,23*2</t>
  </si>
  <si>
    <t>30,20*57,425</t>
  </si>
  <si>
    <t>4,875*3,20*2</t>
  </si>
  <si>
    <t>5,475*3,20*2</t>
  </si>
  <si>
    <t>5,625*3,20*2</t>
  </si>
  <si>
    <t>5,842*2*2,80</t>
  </si>
  <si>
    <t>5,845*2*2,80</t>
  </si>
  <si>
    <t>5,845*2,80*2</t>
  </si>
  <si>
    <t>50,29+125,63</t>
  </si>
  <si>
    <t>57,425*30,20</t>
  </si>
  <si>
    <t>59,17+735,86</t>
  </si>
  <si>
    <t>781: Obklady</t>
  </si>
  <si>
    <t>Jedn. hmotn.</t>
  </si>
  <si>
    <t>W2.01, W2.04</t>
  </si>
  <si>
    <t>W7.03, W7.04</t>
  </si>
  <si>
    <t>W8.01, W8.02</t>
  </si>
  <si>
    <t>pod podhledy</t>
  </si>
  <si>
    <t>(1,50+0,60*2)</t>
  </si>
  <si>
    <t>(2,00*2)*4,35</t>
  </si>
  <si>
    <t>(2,45*2)*3,20</t>
  </si>
  <si>
    <t>(2,47+5,67)*2</t>
  </si>
  <si>
    <t>(2,50*2)*3,20</t>
  </si>
  <si>
    <t>(2,65)*3,60*2</t>
  </si>
  <si>
    <t>(2,98+5,67)*2</t>
  </si>
  <si>
    <t>(28,00+38,50)</t>
  </si>
  <si>
    <t>(3,12+5,67)*2</t>
  </si>
  <si>
    <t>(3,15+5,77)*2</t>
  </si>
  <si>
    <t>(36,075)*0,30</t>
  </si>
  <si>
    <t>-11,55*2,65*2</t>
  </si>
  <si>
    <t>0,40*4*3,55*2</t>
  </si>
  <si>
    <t>1,80*9*0,16*2</t>
  </si>
  <si>
    <t>1. NP - obvod</t>
  </si>
  <si>
    <t>1. PP - obvod</t>
  </si>
  <si>
    <t>105,11+139,07</t>
  </si>
  <si>
    <t>1205,284*0,10</t>
  </si>
  <si>
    <t>1205,284*0,12</t>
  </si>
  <si>
    <t>140,61+247,26</t>
  </si>
  <si>
    <t>15,40*10,06*2</t>
  </si>
  <si>
    <t>2,00*2*4,20*3</t>
  </si>
  <si>
    <t>2,80*3,20*2*2</t>
  </si>
  <si>
    <t>23,813*0,08*2</t>
  </si>
  <si>
    <t>2521,979*30*2</t>
  </si>
  <si>
    <t>314,83*2*1,30</t>
  </si>
  <si>
    <t>3300,723*30*2</t>
  </si>
  <si>
    <t>6,20*4,20*2*2</t>
  </si>
  <si>
    <t>6,90*115/1000</t>
  </si>
  <si>
    <t>9873,145*1,60</t>
  </si>
  <si>
    <t>střecha</t>
  </si>
  <si>
    <t>světlík</t>
  </si>
  <si>
    <t>vnitřní</t>
  </si>
  <si>
    <t>(2,22+5,845)*2</t>
  </si>
  <si>
    <t>(2,325+5,77)*2</t>
  </si>
  <si>
    <t>(2,475+5,77)*2</t>
  </si>
  <si>
    <t>(3,125+5,67)*2</t>
  </si>
  <si>
    <t>(3,125+5,87)*2</t>
  </si>
  <si>
    <t>(3,145+5,67)*2</t>
  </si>
  <si>
    <t>(3,145+5,77)*2</t>
  </si>
  <si>
    <t>(3,15+5,845)*2</t>
  </si>
  <si>
    <t>(4,025*2)*3,00</t>
  </si>
  <si>
    <t>(4,275+5,87)*2</t>
  </si>
  <si>
    <t>(4,74+5,825)*2</t>
  </si>
  <si>
    <t>(5,475*2)*3,20</t>
  </si>
  <si>
    <t>(5,675+4,25)*2</t>
  </si>
  <si>
    <t>-0,60*2,10*(1)</t>
  </si>
  <si>
    <t>-0,80*2,10*(2)</t>
  </si>
  <si>
    <t>-0,90*2,10*(2)</t>
  </si>
  <si>
    <t>-1,00*2,10*(3)</t>
  </si>
  <si>
    <t>-2,00*2,70*(1)</t>
  </si>
  <si>
    <t>-2,08*2,24*2*1</t>
  </si>
  <si>
    <t>-2,08*2,24*2*2</t>
  </si>
  <si>
    <t>-2,20*2,24*3*2</t>
  </si>
  <si>
    <t>1,23*3,25*0,20</t>
  </si>
  <si>
    <t>1,30*3,83*0,18</t>
  </si>
  <si>
    <t>1,60*1,40*0,30</t>
  </si>
  <si>
    <t>10,60*145/1000</t>
  </si>
  <si>
    <t>1328,46+238,05</t>
  </si>
  <si>
    <t>1832,273+67,78</t>
  </si>
  <si>
    <t>1989,98+238,05</t>
  </si>
  <si>
    <t>2,30*2,30*0,15</t>
  </si>
  <si>
    <t>2,40*0,20*4,25</t>
  </si>
  <si>
    <t>2,40*0,40*0,70</t>
  </si>
  <si>
    <t>2,40*0,60*0,10</t>
  </si>
  <si>
    <t>2,50*1,195*2*2</t>
  </si>
  <si>
    <t xml:space="preserve">2. NP - atiky </t>
  </si>
  <si>
    <t>3,80*3,80*0,25</t>
  </si>
  <si>
    <t>4,42*3,94*0,24</t>
  </si>
  <si>
    <t>7,257*115/1000</t>
  </si>
  <si>
    <t>77,464*0,00035</t>
  </si>
  <si>
    <t>8,60*3,60*0,20</t>
  </si>
  <si>
    <t>8,77*2,65*0,20</t>
  </si>
  <si>
    <t>8,77*2,65*0,30</t>
  </si>
  <si>
    <t>9,025*280/1000</t>
  </si>
  <si>
    <t>OP nad terénem</t>
  </si>
  <si>
    <t>otvory - obvod</t>
  </si>
  <si>
    <t>plný akustický</t>
  </si>
  <si>
    <t>podhled nad S4</t>
  </si>
  <si>
    <t>(2,275+5,845)*2</t>
  </si>
  <si>
    <t>(2,325+5,425)*2</t>
  </si>
  <si>
    <t>(2,325+5,845)*2</t>
  </si>
  <si>
    <t>(28,00+38,50)*4</t>
  </si>
  <si>
    <t>(3,125+5,825)*2</t>
  </si>
  <si>
    <t>(4,025+5,675)*2</t>
  </si>
  <si>
    <t>(5,625+5,845)*2</t>
  </si>
  <si>
    <t>-0,88*2,24*0,20</t>
  </si>
  <si>
    <t>-0,94*2,24*0,25</t>
  </si>
  <si>
    <t>-0,94*2,24*0,30</t>
  </si>
  <si>
    <t>-0,98*2,24*0,20</t>
  </si>
  <si>
    <t>-1,00*2,24*0,20</t>
  </si>
  <si>
    <t>-2,08*2,24*0,25</t>
  </si>
  <si>
    <t>-2,10*2,24*0,20</t>
  </si>
  <si>
    <t>-2,39*3,01*0,25</t>
  </si>
  <si>
    <t>-3,01*2,39*0,25</t>
  </si>
  <si>
    <t>-4,02*3,54*0,25</t>
  </si>
  <si>
    <t>-4,42*3,94*0,25</t>
  </si>
  <si>
    <t>005: Komunikace</t>
  </si>
  <si>
    <t>1. PP - ji. tl.</t>
  </si>
  <si>
    <t>1080,20*0,00035</t>
  </si>
  <si>
    <t>13,53*3,25*0,20</t>
  </si>
  <si>
    <t>14,87*0,30*0,15</t>
  </si>
  <si>
    <t>18,882*105/1000</t>
  </si>
  <si>
    <t>2,335*4,20*0,20</t>
  </si>
  <si>
    <t>2,40*4,20*0,175</t>
  </si>
  <si>
    <t>2,609*4,20*0,20</t>
  </si>
  <si>
    <t>29,60*4,23*0,20</t>
  </si>
  <si>
    <t>3,737*1,75*0,15</t>
  </si>
  <si>
    <t>34163,54+238,05</t>
  </si>
  <si>
    <t>4,419*3,94*0,20</t>
  </si>
  <si>
    <t>42,574*105/1000</t>
  </si>
  <si>
    <t>6,30*5,789*0,22</t>
  </si>
  <si>
    <t>6,50*14,21*8,60</t>
  </si>
  <si>
    <t>92,973*150/1000</t>
  </si>
  <si>
    <t>SDK perforovaný</t>
  </si>
  <si>
    <t>od 4,10 na 4,35</t>
  </si>
  <si>
    <t>od 4,45 na 4,30</t>
  </si>
  <si>
    <t>od 7,95 na 8,20</t>
  </si>
  <si>
    <t>prohl. na -5,05</t>
  </si>
  <si>
    <t>prohl. na -5,30</t>
  </si>
  <si>
    <t>prohl. na -5,55</t>
  </si>
  <si>
    <t>prohl. na -6,65</t>
  </si>
  <si>
    <t>Komentář</t>
  </si>
  <si>
    <t>m.č. P21</t>
  </si>
  <si>
    <t>m.č. P29</t>
  </si>
  <si>
    <t>m.č. P30</t>
  </si>
  <si>
    <t>m.č.0.01</t>
  </si>
  <si>
    <t>m.č.0.02</t>
  </si>
  <si>
    <t>m.č.0.03</t>
  </si>
  <si>
    <t>m.č.0.04</t>
  </si>
  <si>
    <t>m.č.0.13</t>
  </si>
  <si>
    <t>m.č.0.14</t>
  </si>
  <si>
    <t>m.č.0.15</t>
  </si>
  <si>
    <t>m.č.0.16</t>
  </si>
  <si>
    <t>m.č.0.17</t>
  </si>
  <si>
    <t>m.č.0.18</t>
  </si>
  <si>
    <t>m.č.0.19</t>
  </si>
  <si>
    <t>m.č.0.20</t>
  </si>
  <si>
    <t>m.č.0.21</t>
  </si>
  <si>
    <t>m.č.0.23</t>
  </si>
  <si>
    <t>m.č.0.24</t>
  </si>
  <si>
    <t>m.č.0.25</t>
  </si>
  <si>
    <t>m.č.0.27</t>
  </si>
  <si>
    <t>m.č.0.28</t>
  </si>
  <si>
    <t>m.č.0.29</t>
  </si>
  <si>
    <t>m.č.0.30</t>
  </si>
  <si>
    <t>m.č.0.31</t>
  </si>
  <si>
    <t>m.č.0.32</t>
  </si>
  <si>
    <t>m.č.0.33</t>
  </si>
  <si>
    <t>m.č.0.34</t>
  </si>
  <si>
    <t>m.č.0.35</t>
  </si>
  <si>
    <t>m.č.0.36</t>
  </si>
  <si>
    <t>m.č.0.37</t>
  </si>
  <si>
    <t>m.č.0.38</t>
  </si>
  <si>
    <t>m.č.0.39</t>
  </si>
  <si>
    <t>m.č.0.40</t>
  </si>
  <si>
    <t>m.č.0.41</t>
  </si>
  <si>
    <t>m.č.0.42</t>
  </si>
  <si>
    <t>m.č.0.43</t>
  </si>
  <si>
    <t>m.č.0.44</t>
  </si>
  <si>
    <t>m.č.0.45</t>
  </si>
  <si>
    <t>m.č.0.46</t>
  </si>
  <si>
    <t>m.č.0.47</t>
  </si>
  <si>
    <t>m.č.0.48</t>
  </si>
  <si>
    <t>m.č.0.49</t>
  </si>
  <si>
    <t>m.č.0.52</t>
  </si>
  <si>
    <t>m.č.0.53</t>
  </si>
  <si>
    <t>m.č.0.54</t>
  </si>
  <si>
    <t>m.č.0.55</t>
  </si>
  <si>
    <t>m.č.0.56</t>
  </si>
  <si>
    <t>m.č.0.57</t>
  </si>
  <si>
    <t>m.č.0.58</t>
  </si>
  <si>
    <t>m.č.1,30</t>
  </si>
  <si>
    <t>m.č.1,46</t>
  </si>
  <si>
    <t>m.č.1.01</t>
  </si>
  <si>
    <t>m.č.1.02</t>
  </si>
  <si>
    <t>m.č.1.03</t>
  </si>
  <si>
    <t>m.č.1.04</t>
  </si>
  <si>
    <t>m.č.1.05</t>
  </si>
  <si>
    <t>m.č.1.06</t>
  </si>
  <si>
    <t>m.č.1.07</t>
  </si>
  <si>
    <t>m.č.1.08</t>
  </si>
  <si>
    <t>m.č.1.09</t>
  </si>
  <si>
    <t>m.č.1.10</t>
  </si>
  <si>
    <t>m.č.1.11</t>
  </si>
  <si>
    <t>m.č.1.12</t>
  </si>
  <si>
    <t>m.č.1.13</t>
  </si>
  <si>
    <t>m.č.1.14</t>
  </si>
  <si>
    <t>m.č.1.15</t>
  </si>
  <si>
    <t>m.č.1.16</t>
  </si>
  <si>
    <t>m.č.1.17</t>
  </si>
  <si>
    <t>m.č.1.18</t>
  </si>
  <si>
    <t>m.č.1.19</t>
  </si>
  <si>
    <t>m.č.1.20</t>
  </si>
  <si>
    <t>m.č.1.22</t>
  </si>
  <si>
    <t>m.č.1.23</t>
  </si>
  <si>
    <t>m.č.1.24</t>
  </si>
  <si>
    <t>m.č.1.25</t>
  </si>
  <si>
    <t>m.č.1.26</t>
  </si>
  <si>
    <t>m.č.1.27</t>
  </si>
  <si>
    <t>m.č.1.28</t>
  </si>
  <si>
    <t>m.č.1.29</t>
  </si>
  <si>
    <t>m.č.1.30</t>
  </si>
  <si>
    <t>m.č.1.31</t>
  </si>
  <si>
    <t>m.č.1.32</t>
  </si>
  <si>
    <t>m.č.1.33</t>
  </si>
  <si>
    <t>m.č.1.34</t>
  </si>
  <si>
    <t>m.č.1.35</t>
  </si>
  <si>
    <t>m.č.1.36</t>
  </si>
  <si>
    <t>m.č.1.37</t>
  </si>
  <si>
    <t>m.č.1.41</t>
  </si>
  <si>
    <t>m.č.1.42</t>
  </si>
  <si>
    <t>m.č.1.43</t>
  </si>
  <si>
    <t>m.č.1.44</t>
  </si>
  <si>
    <t>m.č.1.46</t>
  </si>
  <si>
    <t>m.č.1.47</t>
  </si>
  <si>
    <t>m.č.P.13</t>
  </si>
  <si>
    <t>m.č.P.14</t>
  </si>
  <si>
    <t>m.č.P.19</t>
  </si>
  <si>
    <t>m.č.P.23</t>
  </si>
  <si>
    <t>m.č.P.29</t>
  </si>
  <si>
    <t>příp. v.</t>
  </si>
  <si>
    <t>vodor.č.</t>
  </si>
  <si>
    <t>(1,00+1,60)*3,20</t>
  </si>
  <si>
    <t>(1,37+2,44)*2,60</t>
  </si>
  <si>
    <t>(2,05-1,40)*3,20</t>
  </si>
  <si>
    <t>(2,40+8,61)*3,00</t>
  </si>
  <si>
    <t>(2,47+5,67)*2,80</t>
  </si>
  <si>
    <t>(2,47+5,67)*3,00</t>
  </si>
  <si>
    <t>(2,65)*3,60*0,20</t>
  </si>
  <si>
    <t>(3,17+2,40)*3,00</t>
  </si>
  <si>
    <t>(3,25+0,20)*8,60</t>
  </si>
  <si>
    <t>(3,59+1,60)*3,25</t>
  </si>
  <si>
    <t>(5,26+5,94)*3,20</t>
  </si>
  <si>
    <t>(5,67+3,12)*2,80</t>
  </si>
  <si>
    <t>(5,75+1,60)*3,25</t>
  </si>
  <si>
    <t>(5,96+5,26)*3,20</t>
  </si>
  <si>
    <t>-0,80*2,00*0,175</t>
  </si>
  <si>
    <t>-0,80*2,10*(1)*2</t>
  </si>
  <si>
    <t>-0,80*2,10*(1+1)</t>
  </si>
  <si>
    <t>-0,80*2,10*(2+1)</t>
  </si>
  <si>
    <t>-0,80*2,10*(3+1)</t>
  </si>
  <si>
    <t>-0,80*2,10*2*(1)</t>
  </si>
  <si>
    <t>-0,90*2,10*(1+1)</t>
  </si>
  <si>
    <t>-0,90*2,10*(2+1)</t>
  </si>
  <si>
    <t>-0,90*2,10*2*(1)</t>
  </si>
  <si>
    <t>-0,98*2,24*(2)*2</t>
  </si>
  <si>
    <t>-1,00*2,10*(1+1)</t>
  </si>
  <si>
    <t>-1,00*2,10*(2+1)</t>
  </si>
  <si>
    <t>-1,00*2,10*2*(4)</t>
  </si>
  <si>
    <t>-1,08*2,24*(5)*2</t>
  </si>
  <si>
    <t>-1,10*2,24*2*(2)</t>
  </si>
  <si>
    <t>-1,30*2,789*0,25</t>
  </si>
  <si>
    <t>-11,55*2,65*0,30</t>
  </si>
  <si>
    <t>-2,00*2,70*(1+1)</t>
  </si>
  <si>
    <t>-2,00*2,70*2*(4)</t>
  </si>
  <si>
    <t>-2,08*2,24*(2)*2</t>
  </si>
  <si>
    <t>-2,08*2,24*2*(4)</t>
  </si>
  <si>
    <t>-2,39*3,009*0,25</t>
  </si>
  <si>
    <t>-2,40*2,70*2*(2)</t>
  </si>
  <si>
    <t>-3,54*4,019*0,25</t>
  </si>
  <si>
    <t>-4,85*1,95*0,175</t>
  </si>
  <si>
    <t>-6,00*1,525*0,25</t>
  </si>
  <si>
    <t>-6,10*1,525*0,25</t>
  </si>
  <si>
    <t>-6,10*14,26*0,25</t>
  </si>
  <si>
    <t>-6,16*14,21*0,25</t>
  </si>
  <si>
    <t>001: Zemní práce</t>
  </si>
  <si>
    <t>1,18*2,65*0,15*2</t>
  </si>
  <si>
    <t>1,20*(4,45+8,90)</t>
  </si>
  <si>
    <t>1,20*3,08*0,18*2</t>
  </si>
  <si>
    <t>1. NP - obvodové</t>
  </si>
  <si>
    <t>1. NP - venkovní</t>
  </si>
  <si>
    <t>1.NP - obezdívka</t>
  </si>
  <si>
    <t>1.PP - obezdívky</t>
  </si>
  <si>
    <t>1205,284*0,00035</t>
  </si>
  <si>
    <t>131,027*105/1000</t>
  </si>
  <si>
    <t>14,90*0,661*0,50</t>
  </si>
  <si>
    <t>15,49+30,46+9,41</t>
  </si>
  <si>
    <t>16,488*2,10*0,10</t>
  </si>
  <si>
    <t>1787,753*0,00035</t>
  </si>
  <si>
    <t>2,05*(2,69-1,73)</t>
  </si>
  <si>
    <t>2. NP - obvodové</t>
  </si>
  <si>
    <t>231,833*115/1000</t>
  </si>
  <si>
    <t>237,244*115/1000</t>
  </si>
  <si>
    <t>24,225*2,10*0,10</t>
  </si>
  <si>
    <t>3,80*3,80*0,20*2</t>
  </si>
  <si>
    <t>4,25*1,86*3,72/2</t>
  </si>
  <si>
    <t>6,20*4,20*0,20*2</t>
  </si>
  <si>
    <t>6,53+59,11+26,83</t>
  </si>
  <si>
    <t>679,818*145/1000</t>
  </si>
  <si>
    <t>pod kiosky plynu</t>
  </si>
  <si>
    <t>(0,715+0,25)*4,23</t>
  </si>
  <si>
    <t>(1,525+5,87)*2,80</t>
  </si>
  <si>
    <t>(1,60+5,215)*4,35</t>
  </si>
  <si>
    <t>(1,66+5,525)*3,20</t>
  </si>
  <si>
    <t>(2,015+0,15)*4,70</t>
  </si>
  <si>
    <t>(2,40+2,635)*4,20</t>
  </si>
  <si>
    <t>(2,475+5,77)*3,00</t>
  </si>
  <si>
    <t>(2,635+2,40)*4,20</t>
  </si>
  <si>
    <t>(3,11+5,725)*3,20</t>
  </si>
  <si>
    <t>(3,125+5,67)*2,80</t>
  </si>
  <si>
    <t>(3,125+5,87)*3,00</t>
  </si>
  <si>
    <t>(3,585+1,60)*4,35</t>
  </si>
  <si>
    <t>(4,74+5,825)*3,20</t>
  </si>
  <si>
    <t>(5,215+1,60)*4,35</t>
  </si>
  <si>
    <t>(5,425+0,15)*4,20</t>
  </si>
  <si>
    <t>(5,525+1,66)*3,20</t>
  </si>
  <si>
    <t>(5,625+4,99)*3,20</t>
  </si>
  <si>
    <t>(5,725+3,11)*3,20</t>
  </si>
  <si>
    <t>(5,77+2,475)*3,00</t>
  </si>
  <si>
    <t>(5,85+3,225)*3,20</t>
  </si>
  <si>
    <t>(5,87+3,125)*2,80</t>
  </si>
  <si>
    <t>(5,87+4,275)*2,80</t>
  </si>
  <si>
    <t>(6,275+0,15)*4,60</t>
  </si>
  <si>
    <t>(6,275+0,15)*4,70</t>
  </si>
  <si>
    <t>-1,425*2,624*0,25</t>
  </si>
  <si>
    <t>-1,425*2,823*0,25</t>
  </si>
  <si>
    <t>-1,60*1,40*0,35*2</t>
  </si>
  <si>
    <t>-1,789*12,87*0,50</t>
  </si>
  <si>
    <t>-2,08*2,24*0,30*1</t>
  </si>
  <si>
    <t>-2,08*2,24*0,30*2</t>
  </si>
  <si>
    <t>-2,20*2,24*0,20*3</t>
  </si>
  <si>
    <t>-2,589*1,345*0,22</t>
  </si>
  <si>
    <t>-20,85*14,90*0,25</t>
  </si>
  <si>
    <t>-21,45*15,42*0,25</t>
  </si>
  <si>
    <t>-21,45*15,43*0,25</t>
  </si>
  <si>
    <t>-29,60*5,475*0,03</t>
  </si>
  <si>
    <t>-29,60*5,625*0,03</t>
  </si>
  <si>
    <t>-3,025*1,425*0,25</t>
  </si>
  <si>
    <t>-5,625*29,60*0,03</t>
  </si>
  <si>
    <t>-5,645*29,60*0,03</t>
  </si>
  <si>
    <t>1,20*1,319*0,50*2</t>
  </si>
  <si>
    <t>1,20*2,854*0,50*2</t>
  </si>
  <si>
    <t>11541,753+260,368</t>
  </si>
  <si>
    <t>18,19+27,60+13,38</t>
  </si>
  <si>
    <t>2,50*1,195*0,30*2</t>
  </si>
  <si>
    <t>2,80*4,20*0,175*2</t>
  </si>
  <si>
    <t>2. NP - obezdívka</t>
  </si>
  <si>
    <t xml:space="preserve">2. NP - obvodové </t>
  </si>
  <si>
    <t>30,20*57,425*0,25</t>
  </si>
  <si>
    <t>30,89*(5,02+0,50)</t>
  </si>
  <si>
    <t>314,83-(9+165,79)</t>
  </si>
  <si>
    <t>4,25*0,555*1,11/2</t>
  </si>
  <si>
    <t>57,425*30,20*0,25</t>
  </si>
  <si>
    <t>777: Podlahy lité</t>
  </si>
  <si>
    <t>dojezdy tl. 12 cm</t>
  </si>
  <si>
    <t xml:space="preserve">na -6,00 a -6,20 </t>
  </si>
  <si>
    <t>od -0,10 na -0,35</t>
  </si>
  <si>
    <t>od -0,95 na -1,25</t>
  </si>
  <si>
    <t>od -4,55 na -4,90</t>
  </si>
  <si>
    <t>Jedn. suť</t>
  </si>
  <si>
    <t>m.č. 0.01</t>
  </si>
  <si>
    <t>m.č. 0.02</t>
  </si>
  <si>
    <t>m.č. 0.03</t>
  </si>
  <si>
    <t>m.č. 0.04</t>
  </si>
  <si>
    <t>m.č. 0.06</t>
  </si>
  <si>
    <t>m.č. 0.07</t>
  </si>
  <si>
    <t>m.č. 0.08</t>
  </si>
  <si>
    <t>m.č. 0.15</t>
  </si>
  <si>
    <t>m.č. 0.56</t>
  </si>
  <si>
    <t>m.č. 2.01</t>
  </si>
  <si>
    <t>m.č. P.01</t>
  </si>
  <si>
    <t>m.č. P.02</t>
  </si>
  <si>
    <t>m.č. P.03</t>
  </si>
  <si>
    <t>m.č. P.05</t>
  </si>
  <si>
    <t>m.č. P.06</t>
  </si>
  <si>
    <t>m.č. P.07</t>
  </si>
  <si>
    <t>m.č. P.08</t>
  </si>
  <si>
    <t>m.č. P.09</t>
  </si>
  <si>
    <t>m.č. P.10</t>
  </si>
  <si>
    <t>m.č. P.11</t>
  </si>
  <si>
    <t>m.č. P.13</t>
  </si>
  <si>
    <t>m.č. P.14</t>
  </si>
  <si>
    <t>m.č. P.15</t>
  </si>
  <si>
    <t>m.č. P.16</t>
  </si>
  <si>
    <t>m.č. P.17</t>
  </si>
  <si>
    <t>m.č. P.18</t>
  </si>
  <si>
    <t>m.č. P.19</t>
  </si>
  <si>
    <t>m.č. P.20</t>
  </si>
  <si>
    <t>m.č. P.22</t>
  </si>
  <si>
    <t>m.č. P.23</t>
  </si>
  <si>
    <t>m.č. P.24</t>
  </si>
  <si>
    <t>m.č. P.25</t>
  </si>
  <si>
    <t>m.č. P.27</t>
  </si>
  <si>
    <t>m.č. P.28</t>
  </si>
  <si>
    <t>m.č. P.29</t>
  </si>
  <si>
    <t>m.č. P.30</t>
  </si>
  <si>
    <t>m.č. P.31</t>
  </si>
  <si>
    <t>m.č. P.33</t>
  </si>
  <si>
    <t>m.č. P.34</t>
  </si>
  <si>
    <t>m.č. P.36</t>
  </si>
  <si>
    <t>m.č. P.37</t>
  </si>
  <si>
    <t>m.č. P.38</t>
  </si>
  <si>
    <t>m.č. P.40</t>
  </si>
  <si>
    <t>m.č. P.43</t>
  </si>
  <si>
    <t>m.č..0.26</t>
  </si>
  <si>
    <t>m.č.0.22A</t>
  </si>
  <si>
    <t>m.č.0.22B</t>
  </si>
  <si>
    <t>m.č.0.50A</t>
  </si>
  <si>
    <t>m.č.0.50B</t>
  </si>
  <si>
    <t>m.č.0.51A</t>
  </si>
  <si>
    <t>m.č.0.51B</t>
  </si>
  <si>
    <t>m.č.1,39A</t>
  </si>
  <si>
    <t>m.č.1.39B</t>
  </si>
  <si>
    <t>m.č.1.40A</t>
  </si>
  <si>
    <t>m.č.1.40B</t>
  </si>
  <si>
    <t>m..č.0.09</t>
  </si>
  <si>
    <t>svislá č.</t>
  </si>
  <si>
    <t>(0,88+2,24)*2*0,20</t>
  </si>
  <si>
    <t>(0,94+2,24)*2*0,25</t>
  </si>
  <si>
    <t>(0,95+2,24)*2*0,30</t>
  </si>
  <si>
    <t>(0,98+2,24)*0,20*2</t>
  </si>
  <si>
    <t>(1,00+2,24)*2*0,20</t>
  </si>
  <si>
    <t>(1,15+2,35)*2*2,60</t>
  </si>
  <si>
    <t>(1,15+3,77)*2*2,60</t>
  </si>
  <si>
    <t>(1,38*2+5,56)*3,00</t>
  </si>
  <si>
    <t>(1,425+2,626)*3,20</t>
  </si>
  <si>
    <t>(1,50+0,60*2)*0,10</t>
  </si>
  <si>
    <t>(1,50+0,60*2)*0,15</t>
  </si>
  <si>
    <t>(1,50+0,60*2)*1,30</t>
  </si>
  <si>
    <t>(1,59+2,35)*2*2,60</t>
  </si>
  <si>
    <t>(1,60+0,21)*5,95*2</t>
  </si>
  <si>
    <t>(1,69+2,35)*2*2,60</t>
  </si>
  <si>
    <t>(1,764+0,225)*2,60</t>
  </si>
  <si>
    <t>(1,90+2,25)*2*2,60</t>
  </si>
  <si>
    <t>(1,90+5,55)*2*2,60</t>
  </si>
  <si>
    <t>(2,00*2)*0,40*0,70</t>
  </si>
  <si>
    <t>(2,00*2)*0,60*0,10</t>
  </si>
  <si>
    <t>(2,00+2,10*2)*0,20</t>
  </si>
  <si>
    <t>(2,00+2,24*2)*0,20</t>
  </si>
  <si>
    <t>(2,08+2,24)*2*0,25</t>
  </si>
  <si>
    <t>(2,08+2,24)*2*0,30</t>
  </si>
  <si>
    <t>(2,19*2+5,70)*4,20</t>
  </si>
  <si>
    <t>(2,19+5,71*2)*3,20</t>
  </si>
  <si>
    <t>(2,20+2,10)*2*3,00</t>
  </si>
  <si>
    <t>(2,20+2,10*2)*0,20</t>
  </si>
  <si>
    <t>(2,25+1,75)*2*2,60</t>
  </si>
  <si>
    <t>(2,25+1,85)*2*2,60</t>
  </si>
  <si>
    <t>(2,275+5,845)*3,00</t>
  </si>
  <si>
    <t>(2,40+4,06)*2*3,20</t>
  </si>
  <si>
    <t>(2,80+5,90)*2*3,20</t>
  </si>
  <si>
    <t>(2,80+5,90)*2*3,46</t>
  </si>
  <si>
    <t>(2,94*2+5,70)*3,20</t>
  </si>
  <si>
    <t>(2,95+2,40)*2*3,00</t>
  </si>
  <si>
    <t>(2,95+5,75*2)*3,20</t>
  </si>
  <si>
    <t>(2,98+5,67*2)*2,80</t>
  </si>
  <si>
    <t>(28,00+38,50)*0,10</t>
  </si>
  <si>
    <t>(28,00+38,50)*0,12</t>
  </si>
  <si>
    <t>(29,30+17,10)*0,20</t>
  </si>
  <si>
    <t>(3,05+3,25)*2*2,60</t>
  </si>
  <si>
    <t>(3,11*2+5,85)*3,20</t>
  </si>
  <si>
    <t>(3,115+5,725)*3,20</t>
  </si>
  <si>
    <t>(3,135+5,725)*3,20</t>
  </si>
  <si>
    <t>(3,25+3,59)*2*2,60</t>
  </si>
  <si>
    <t>(3,25+3,69)*2*2,60</t>
  </si>
  <si>
    <t>(3,30+3,05)*2*2,60</t>
  </si>
  <si>
    <t>(3,687+0,302)*4,20</t>
  </si>
  <si>
    <t>(36,075)*0,30*0,74</t>
  </si>
  <si>
    <t>(4,25*2+5,85)*3,20</t>
  </si>
  <si>
    <t>(4,48+4,00)*2*1,75</t>
  </si>
  <si>
    <t>(4,75+5,65)*2*3,00</t>
  </si>
  <si>
    <t>(5,425+2,325)*3,00</t>
  </si>
  <si>
    <t>(5,66+0,30)*3,60*2</t>
  </si>
  <si>
    <t>(5,675+4,345)*3,60</t>
  </si>
  <si>
    <t>(5,725+3,115)*3,20</t>
  </si>
  <si>
    <t>(5,725+3,135)*3,20</t>
  </si>
  <si>
    <t>(5,75+5,85*2)*3,20</t>
  </si>
  <si>
    <t>(7,385+5,475)*3,20</t>
  </si>
  <si>
    <t>(8,54+0,16)*4,20*2</t>
  </si>
  <si>
    <t>(8,77+2,65)*2*0,30</t>
  </si>
  <si>
    <t>-0,80*2,10*(2+3+1)</t>
  </si>
  <si>
    <t>-0,90*2,10*(1+1)*2</t>
  </si>
  <si>
    <t>-0,90*2,10*(1+1+2)</t>
  </si>
  <si>
    <t>-0,90*2,10*(1+6+5)</t>
  </si>
  <si>
    <t>-0,90*2,10*2*(4+1)</t>
  </si>
  <si>
    <t>-1,00*2,10*(1+1)*2</t>
  </si>
  <si>
    <t>-1,00*2,10*2*(1+5)</t>
  </si>
  <si>
    <t>-1,08*2,24*(1+3)*2</t>
  </si>
  <si>
    <t>-2,00*3,00*0,175*2</t>
  </si>
  <si>
    <t>-2,40*2,70*0,175*2</t>
  </si>
  <si>
    <t>1,525*(5,85+0,175)</t>
  </si>
  <si>
    <t>14,871*19,325*0,30</t>
  </si>
  <si>
    <t>3,47*1,50*3,00/2*2</t>
  </si>
  <si>
    <t>8,77*(3,91-0,05)*2</t>
  </si>
  <si>
    <t>(0,665*2+1,40)*3,60</t>
  </si>
  <si>
    <t>(0,665*2+1,40)*4,23</t>
  </si>
  <si>
    <t>(1,115*2+3,09)*4,20</t>
  </si>
  <si>
    <t>(1,15+2,026)*2*2,60</t>
  </si>
  <si>
    <t>(1,45+0,664*2)*4,20</t>
  </si>
  <si>
    <t>(1,575*2+0,20)*3,20</t>
  </si>
  <si>
    <t>(11,55+2,65)*2*0,30</t>
  </si>
  <si>
    <t>(15,05-2,50*2)*1,80</t>
  </si>
  <si>
    <t>(2,27+1,345)*2*3,00</t>
  </si>
  <si>
    <t>(2,40*2+7,425)*4,40</t>
  </si>
  <si>
    <t>(2,40+3,455*2)*4,20</t>
  </si>
  <si>
    <t>(2,48+6,275*2)*3,85</t>
  </si>
  <si>
    <t>(2,65+2,335)*4,20*2</t>
  </si>
  <si>
    <t>(2,965+2,20)*2*3,00</t>
  </si>
  <si>
    <t>(3,115*2+5,85)*3,20</t>
  </si>
  <si>
    <t>(3,135+3,00*2)*3,85</t>
  </si>
  <si>
    <t>(3,145+5,67*2)*2,80</t>
  </si>
  <si>
    <t>(3,275*2+5,26)*4,20</t>
  </si>
  <si>
    <t>(3,275+5,94*2)*3,20</t>
  </si>
  <si>
    <t>(3,275+5,96*2)*3,20</t>
  </si>
  <si>
    <t>(3,375+2,75*2)*2,60</t>
  </si>
  <si>
    <t>(4,25+1,935)*2*3,00</t>
  </si>
  <si>
    <t>(4,338+5,90)*2*3,60</t>
  </si>
  <si>
    <t>(4,75*2+2,626)*3,20</t>
  </si>
  <si>
    <t>(4,825+5,94*2)*3,20</t>
  </si>
  <si>
    <t>(5,10+2,915)*2*2,60</t>
  </si>
  <si>
    <t>(5,90+4,139)*2*4,20</t>
  </si>
  <si>
    <t>(5,96*2+3,275)*3,20</t>
  </si>
  <si>
    <t>(6,425+5,96)*2*3,20</t>
  </si>
  <si>
    <t>-0,90*0,90*0,50*2*2</t>
  </si>
  <si>
    <t>-0,98*2,24*0,20*(2)</t>
  </si>
  <si>
    <t>-1,08*2,24*0,20*(5)</t>
  </si>
  <si>
    <t>-1,10*2,24*0,20*(2)</t>
  </si>
  <si>
    <t>-2,08*2,24*0,20*(2)</t>
  </si>
  <si>
    <t>-2,08*2,24*0,20*(4)</t>
  </si>
  <si>
    <t>-5,475*(1,95)*0,175</t>
  </si>
  <si>
    <t>006: Úpravy povrchu</t>
  </si>
  <si>
    <t>0096: Bourací práce</t>
  </si>
  <si>
    <t>17,40*0,30*105/1000</t>
  </si>
  <si>
    <t>2,00*10*0,31*0,16/2</t>
  </si>
  <si>
    <t>2,65*1,55*1,22*0,15</t>
  </si>
  <si>
    <t>2,65*1,86*1,22*0,15</t>
  </si>
  <si>
    <t>314,83*1,30*0,00035</t>
  </si>
  <si>
    <t>52,56+31,54+1,10*60</t>
  </si>
  <si>
    <t>m.č. P.12A</t>
  </si>
  <si>
    <t>m.č. P.12B</t>
  </si>
  <si>
    <t>m.č. P.41A</t>
  </si>
  <si>
    <t>m.č. P.41B</t>
  </si>
  <si>
    <t>m.č. P.42A</t>
  </si>
  <si>
    <t>m.č. P.42B</t>
  </si>
  <si>
    <t>m.č.. P.13</t>
  </si>
  <si>
    <t>m.č.. P.20</t>
  </si>
  <si>
    <t>m.č.. P.22</t>
  </si>
  <si>
    <t>m.č.. P.23</t>
  </si>
  <si>
    <t>m.č.. P.34</t>
  </si>
  <si>
    <t>m.č.. P.38</t>
  </si>
  <si>
    <t>m..č. 0,56</t>
  </si>
  <si>
    <t>m..č. 0.05</t>
  </si>
  <si>
    <t>m..č.0.22A</t>
  </si>
  <si>
    <t>výpočet ZD</t>
  </si>
  <si>
    <t>##T2##PRO_ITEM_catID</t>
  </si>
  <si>
    <t>(0,98+2,24)*2*0,20*2</t>
  </si>
  <si>
    <t>(1,08+2,24)*2*0,20*5</t>
  </si>
  <si>
    <t>(1,10+2,24)*2*0,20*2</t>
  </si>
  <si>
    <t>(1,60+2,50*2)*0,30*2</t>
  </si>
  <si>
    <t>(1,764+1,145*2)*2,60</t>
  </si>
  <si>
    <t>(10,835+5,56)*2*3,00</t>
  </si>
  <si>
    <t>(11,841+12,315)*0,90</t>
  </si>
  <si>
    <t>(14,70+1,95)*2*0,175</t>
  </si>
  <si>
    <t>(14,90+0,30+0,15)*15</t>
  </si>
  <si>
    <t>(17,90+1,95)*2*0,175</t>
  </si>
  <si>
    <t>(2,08+2,24)*2*0,20*2</t>
  </si>
  <si>
    <t>(2,08+2,24)*2*0,20*4</t>
  </si>
  <si>
    <t>(2,08+2,24)*2*0,30*2</t>
  </si>
  <si>
    <t>(2,20+2,24)*2*0,20*3</t>
  </si>
  <si>
    <t>(2,675*2+3,375)*2,60</t>
  </si>
  <si>
    <t>(2,925+5,525*2)*3,20</t>
  </si>
  <si>
    <t>(3,125+5,825*2)*3,20</t>
  </si>
  <si>
    <t>(3,80+3,80)*2*0,20*2</t>
  </si>
  <si>
    <t>(4,775+5,825*2)*3,20</t>
  </si>
  <si>
    <t>(5,475*3)*0,175*4,23</t>
  </si>
  <si>
    <t>(5,625*5)*0,175*4,23</t>
  </si>
  <si>
    <t>(5,645)*(3,63)*0,175</t>
  </si>
  <si>
    <t>(6,02*8+5,72*3)*3,63</t>
  </si>
  <si>
    <t>(6,30+2,80)*2*3,46*2</t>
  </si>
  <si>
    <t>(7,539+0,275*2)*3,00</t>
  </si>
  <si>
    <t>(816,344+54,13)*0,12</t>
  </si>
  <si>
    <t>-0,98*2,24*(10+12)*2</t>
  </si>
  <si>
    <t>-0,98*2,24*(2+1+1)*2</t>
  </si>
  <si>
    <t>-1,00*2,10*(2+3+1+4)</t>
  </si>
  <si>
    <t>-1,00*2,10*(2+4+4+3)</t>
  </si>
  <si>
    <t>-1,08*2,24*2*(1+3+1)</t>
  </si>
  <si>
    <t>-1,08*2,24*2*(5+2+4)</t>
  </si>
  <si>
    <t>-2,00*2,70*2*(2+2+1)</t>
  </si>
  <si>
    <t>1,23*0,34*0,1438/2*8</t>
  </si>
  <si>
    <t>16,96+8,34+5,75+7,57</t>
  </si>
  <si>
    <t>32,321*0,40*105/1000</t>
  </si>
  <si>
    <t>6,00*8*0,30*0,1641/2</t>
  </si>
  <si>
    <t>6,53+59,11+7,77+7,08</t>
  </si>
  <si>
    <t>713: Izolace tepelné</t>
  </si>
  <si>
    <t>77,464*(0,02+0,24)/2</t>
  </si>
  <si>
    <t>9,00*1,20*3,033/1000</t>
  </si>
  <si>
    <t>(0,15+2,25+0,25)*8,60</t>
  </si>
  <si>
    <t>(1,00+2,05+0,90)*4,23</t>
  </si>
  <si>
    <t>(1,00+2,55*2)*0,175*2</t>
  </si>
  <si>
    <t>(18,825+14,32)*2*4,60</t>
  </si>
  <si>
    <t>(28,00+38,50)*0,00035</t>
  </si>
  <si>
    <t>(3,59+1,90+2,25)*3,60</t>
  </si>
  <si>
    <t>(30,20+57,425)*2*0,35</t>
  </si>
  <si>
    <t>(4,76+1,00+4,65)*3,20</t>
  </si>
  <si>
    <t>(5,30+0,40+0,30)*0,30</t>
  </si>
  <si>
    <t>(5,66+0,30)*3,60*0,20</t>
  </si>
  <si>
    <t>(6,20*2+2,335)*3,60*2</t>
  </si>
  <si>
    <t>(8,54+0,16)*4,20*0,20</t>
  </si>
  <si>
    <t>-1,08*2,24*0,25*(1+3)</t>
  </si>
  <si>
    <t>-14,90*(21,45-0,30*2)</t>
  </si>
  <si>
    <t>0,30*0,30*(4,55-0,35)</t>
  </si>
  <si>
    <t>1,30*11*0,31*0,1579/2</t>
  </si>
  <si>
    <t>13,905*(30,80-0,61*2)</t>
  </si>
  <si>
    <t>1434,10+14,871*19,325</t>
  </si>
  <si>
    <t>2,00*9*0,31*1,22*0,15</t>
  </si>
  <si>
    <t>6,00*8*0,30*1,22*0,15</t>
  </si>
  <si>
    <t>7679: Ostatní výrobky</t>
  </si>
  <si>
    <t>775: Podlahy skládané</t>
  </si>
  <si>
    <t>7661: Dveře</t>
  </si>
  <si>
    <t>783: Nátěry</t>
  </si>
  <si>
    <t>prefa stěna</t>
  </si>
  <si>
    <t>spoj. krček</t>
  </si>
  <si>
    <t>##T2##PRO_ITEM_iteCode</t>
  </si>
  <si>
    <t>##T2##PRO_ITEM_szvCode</t>
  </si>
  <si>
    <t>##T2##PRO_ITEM_tevCode</t>
  </si>
  <si>
    <t>(0,30+1,23+0,23)*13,53</t>
  </si>
  <si>
    <t>(0,43+0,124+0,24)*3,00</t>
  </si>
  <si>
    <t>(16,488+24,225)*3,25*2</t>
  </si>
  <si>
    <t>(2,389*2+4,955)*3,46*2</t>
  </si>
  <si>
    <t>(2,65+2,335)*4,20*0,20</t>
  </si>
  <si>
    <t>(2,75+0,15+2,675)*3,00</t>
  </si>
  <si>
    <t>(2,75+0,15+2,675)*4,20</t>
  </si>
  <si>
    <t>(21,45+15,50)*2*7,80*2</t>
  </si>
  <si>
    <t>(3,01+0,80+0,225)*3,60</t>
  </si>
  <si>
    <t>(3,07+5,85+1,525)*7,45</t>
  </si>
  <si>
    <t>(36,075)*(0,30+0,74*2)</t>
  </si>
  <si>
    <t>(4,143+1,08+0,14)*1,75</t>
  </si>
  <si>
    <t>(5,675+4,26+0,10)*2,80</t>
  </si>
  <si>
    <t>(5,725+2,64+2,44)*3,20</t>
  </si>
  <si>
    <t>(5,85+3,07-1,525)*7,45</t>
  </si>
  <si>
    <t>(5,87+1,425+0,15)*3,00</t>
  </si>
  <si>
    <t>(5,945*6+5,645*3)*3,63</t>
  </si>
  <si>
    <t>(8,10+2,80)*3,60*0,175</t>
  </si>
  <si>
    <t>(8,50-2,50+14,21)*8,70</t>
  </si>
  <si>
    <t>-2,00*2,70*0,175*(1+1)</t>
  </si>
  <si>
    <t>0,30*0,30*3,06*(4+5+1)</t>
  </si>
  <si>
    <t>003: Svislé konstrukce</t>
  </si>
  <si>
    <t>1,81*8*0,30*0,1641/2*2</t>
  </si>
  <si>
    <t>1205,284*(0,02+0,24)/2</t>
  </si>
  <si>
    <t>16,45*1,30*(5,30-4,90)</t>
  </si>
  <si>
    <t>16,49*(5,02-1,20+0,30)</t>
  </si>
  <si>
    <t>16,49*(5,02-1,20+0,50)</t>
  </si>
  <si>
    <t>165,79*1,20*3,033/1000</t>
  </si>
  <si>
    <t>2,35*0,31*0,15/2*(7+6)</t>
  </si>
  <si>
    <t>4,25*1,86*(3,05-0,702)</t>
  </si>
  <si>
    <t>712: Povlakové krytiny</t>
  </si>
  <si>
    <t>776: Podlahy povlakové</t>
  </si>
  <si>
    <t>##T2##N_Catalog_catGUID</t>
  </si>
  <si>
    <t>(1,525+0,15+1,425)*3,00</t>
  </si>
  <si>
    <t>(21,09+5,80-5,475)*3,20</t>
  </si>
  <si>
    <t>(3,135+2,285+4,37)*3,00</t>
  </si>
  <si>
    <t>(6,30+2,80)*2*3,46*0,20</t>
  </si>
  <si>
    <t>(6,375+6,40+4,425)*0,30</t>
  </si>
  <si>
    <t>-0,90*(1,95+1,05)*0,175</t>
  </si>
  <si>
    <t>-0,98*2,24*0,18*(10+12)</t>
  </si>
  <si>
    <t>-0,98*2,24*0,20*(2+1+1)</t>
  </si>
  <si>
    <t>-1,08*2,24*0,20*(5+2+4)</t>
  </si>
  <si>
    <t>-1,08*2,24*0,30*(1+3+1)</t>
  </si>
  <si>
    <t>0,40*0,40*(5,00-1,45)*2</t>
  </si>
  <si>
    <t>1,81*8*0,30*1,22*0,15*2</t>
  </si>
  <si>
    <t>24,225*(5,02-1,20+0,30)</t>
  </si>
  <si>
    <t>24,225*(5,02-1,20+0,50)</t>
  </si>
  <si>
    <t>deska od -5,00 na -5,30</t>
  </si>
  <si>
    <t>pohled severní - pod S4</t>
  </si>
  <si>
    <t>základová deska - výtah</t>
  </si>
  <si>
    <t>dojezd řez A</t>
  </si>
  <si>
    <t>svahy uvnitř</t>
  </si>
  <si>
    <t>(0,30+1,23+0,23)*13,53*2</t>
  </si>
  <si>
    <t>(0,30+29,60+0,30)*3,63*2</t>
  </si>
  <si>
    <t>(1,08+2,24)*2*0,25*(1+3)</t>
  </si>
  <si>
    <t>(19,425+1,775)*1,00*0,50</t>
  </si>
  <si>
    <t>(439,876+4,648)*125/1000</t>
  </si>
  <si>
    <t>(5,70*7+5,50)*0,175*4,23</t>
  </si>
  <si>
    <t>(5,80+30,20+5,80)*4,23*2</t>
  </si>
  <si>
    <t>(6,20*2+2,335)*0,20*3,60</t>
  </si>
  <si>
    <t>(6,20+3,22+1,425)*4,20*2</t>
  </si>
  <si>
    <t>(8,00)*(4,20-0,97)*0,175</t>
  </si>
  <si>
    <t>-(0,18+36,075)*5,72*0,03</t>
  </si>
  <si>
    <t>-(0,80*2,10)*(2+1)*0,175</t>
  </si>
  <si>
    <t>-(14,70-0,20)*1,95*0,175</t>
  </si>
  <si>
    <t>-(2,40+33,675)*5,70*0,03</t>
  </si>
  <si>
    <t>-0,90*2,00*0,175*(4+1+1)</t>
  </si>
  <si>
    <t>-0,90*2,10*(10+12+2+1)*2</t>
  </si>
  <si>
    <t>-5,60*(0,20+36,075)*0,03</t>
  </si>
  <si>
    <t>0,40*0,30*3,06*(5+4+2+1)</t>
  </si>
  <si>
    <t>1,20*9*0,30*0,1648/2*2*2</t>
  </si>
  <si>
    <t>14,90*(1,789+0,399)*0,50</t>
  </si>
  <si>
    <t>(0,30+0,30)*2*(4,55-0,35)</t>
  </si>
  <si>
    <t>(16,488+24,225)*0,30*0,40</t>
  </si>
  <si>
    <t>(16,488+24,225)*1,20*0,25</t>
  </si>
  <si>
    <t>(16,488+24,225)*2,05*0,35</t>
  </si>
  <si>
    <t>(2,389*2+4,955)*3,46*0,20</t>
  </si>
  <si>
    <t>(2,50+2,30)*2*0,15*0,15/2</t>
  </si>
  <si>
    <t>(21,45+15,50)*2*7,80*0,30</t>
  </si>
  <si>
    <t>(274,983+12,852)*105/1000</t>
  </si>
  <si>
    <t>(3,01+0,887+0,074*2)*4,20</t>
  </si>
  <si>
    <t>(3,54+4,02)*2*(8,25+6,05)</t>
  </si>
  <si>
    <t>(4,00+3,50)*2*(6,65-5,30)</t>
  </si>
  <si>
    <t>(4,60+5,08)*2*(6,65-4,90)</t>
  </si>
  <si>
    <t>(5,575)*(3,60-0,54)*0,175</t>
  </si>
  <si>
    <t>(5,87*3+17,598+0,20)*3,60</t>
  </si>
  <si>
    <t>-1,00*(1,95+1,05)*0,175*2</t>
  </si>
  <si>
    <t>004: Vodorovné konstrukce</t>
  </si>
  <si>
    <t>3,445*17,155*(3,05-0,702)</t>
  </si>
  <si>
    <t>763: Konstrukce montované</t>
  </si>
  <si>
    <t>7678: Žaluzie</t>
  </si>
  <si>
    <t>žb úhlová zeď</t>
  </si>
  <si>
    <t>(0,20+5,90+0,20-0,15)*3,60</t>
  </si>
  <si>
    <t>(0,30+0,30)*2*3,06*(4+5+1)</t>
  </si>
  <si>
    <t>(0,98+2,24)*2*0,18*(10+12)</t>
  </si>
  <si>
    <t>(0,98+2,24)*2*0,20*(2+1+1)</t>
  </si>
  <si>
    <t>(1,08+2,24)*2*0,20*(5+2+4)</t>
  </si>
  <si>
    <t>(1,08+2,24)*2*0,30*(1+3+1)</t>
  </si>
  <si>
    <t>(2,64+0,20+2,80+0,20)*3,20</t>
  </si>
  <si>
    <t>(3,00+2,845)*2*(6,35-5,00)</t>
  </si>
  <si>
    <t>(3,01+2,44)*2*(4,55+11,66)</t>
  </si>
  <si>
    <t>(30,89+0,12*2)*(0,80+0,40)</t>
  </si>
  <si>
    <t>(30,89+0,12*2)*(5,02-0,80)</t>
  </si>
  <si>
    <t>(5,30+0,40+0,30)*0,30*0,30</t>
  </si>
  <si>
    <t>(6,025*2+2,801)*4,20*0,175</t>
  </si>
  <si>
    <t>-(14,70)*(1,95+1,05)*0,175</t>
  </si>
  <si>
    <t>-(16,71-0,20*3)*1,95*0,175</t>
  </si>
  <si>
    <t>-(17,90-0,30*2)*1,95*0,175</t>
  </si>
  <si>
    <t>-(29,40-0,30*3)*1,95*0,175</t>
  </si>
  <si>
    <t>-(30,50-0,30*3)*1,95*0,175</t>
  </si>
  <si>
    <t>-14,90*(21,45-0,30*2)*0,25</t>
  </si>
  <si>
    <t>0,30*0,30*(4,10+0,10-0,30)</t>
  </si>
  <si>
    <t>1,23*(1,26+2,70*1,22+2,20)</t>
  </si>
  <si>
    <t>1,23*0,30*0,1641/2*(9+9+9)</t>
  </si>
  <si>
    <t>2,68+11,37+3,56+10,07+4,16</t>
  </si>
  <si>
    <t>Podlahy penetrace podkladu</t>
  </si>
  <si>
    <t>(0,30+1,23+0,23)*13,53*0,30</t>
  </si>
  <si>
    <t>(0,30+29,60+0,30)*3,63*0,18</t>
  </si>
  <si>
    <t>(0,40+0,40)*2*(5,00-1,45)*2</t>
  </si>
  <si>
    <t>(1,425+3,025)*2*(4,55+7,95)</t>
  </si>
  <si>
    <t>(2,25+3,05+2,915+1,37)*4,20</t>
  </si>
  <si>
    <t>(2,675+1,115)*2*(7,70+4,55)</t>
  </si>
  <si>
    <t>(22,10+23,105+5,87+0,155)*2</t>
  </si>
  <si>
    <t>(28,00+38,50)*(0,02+0,24)/2</t>
  </si>
  <si>
    <t>(36,075-2,42+0,20*2)*3,63*2</t>
  </si>
  <si>
    <t>(4,143+1,08+0,14)*1,75*0,15</t>
  </si>
  <si>
    <t>(5,70+33,675+0,20*2)*4,23*2</t>
  </si>
  <si>
    <t>(5,80+30,20+5,80)*4,23*0,30</t>
  </si>
  <si>
    <t>(5,80+8,01+5,80-5,475)*3,20</t>
  </si>
  <si>
    <t>(6,20+3,22+1,425)*4,20*0,20</t>
  </si>
  <si>
    <t>-(2,40+0,90*15+0,90*9+2,40)</t>
  </si>
  <si>
    <t>140,61+247,26+105,11+139,07</t>
  </si>
  <si>
    <t>3,22+1,20*2+4,34+0,67+14,00</t>
  </si>
  <si>
    <t>1.NP - vnitřní</t>
  </si>
  <si>
    <t>2. NP - šachty</t>
  </si>
  <si>
    <t>3. NP - šachty</t>
  </si>
  <si>
    <t>m.č. P.26, P27</t>
  </si>
  <si>
    <t>otvory vnitřní</t>
  </si>
  <si>
    <t>u schodiště S4</t>
  </si>
  <si>
    <t>(0,40+0,30)*2*3,06*(5+4+2+1)</t>
  </si>
  <si>
    <t>(2,25*2+1,15+0,15+1,59)*4,20</t>
  </si>
  <si>
    <t>(4,775+5,825*2+0,225*2)*3,20</t>
  </si>
  <si>
    <t>(5,525+3,40+2,40)*0,175*4,20</t>
  </si>
  <si>
    <t>(5,825*2+6,425+0,225*2)*3,20</t>
  </si>
  <si>
    <t>(6,375+6,40+4,425)*0,30*0,94</t>
  </si>
  <si>
    <t>-(2,00*2,70)*(2+2+1+1)*0,175</t>
  </si>
  <si>
    <t>-0,90*2,10*0,175*(2+1+1+1+1)</t>
  </si>
  <si>
    <t>-1,00*2,10*0,175*(1+1+1+1+5)</t>
  </si>
  <si>
    <t>19,025*(5,30+0,12-1,20+0,30)</t>
  </si>
  <si>
    <t>19,025*(5,30+0,12-1,20+0,50)</t>
  </si>
  <si>
    <t>(0,30+1,23+0,23+13,53)*2*0,30</t>
  </si>
  <si>
    <t>(1,40+1,075+2,925)*0,175*4,20</t>
  </si>
  <si>
    <t>(22,05-0,61*2)*(30,80-0,61*2)</t>
  </si>
  <si>
    <t>(29,60-5,90-2,39+0,30)*4,23*2</t>
  </si>
  <si>
    <t>(3,737+0,30)*(1,50+0,25+0,30)</t>
  </si>
  <si>
    <t>(5,90+0,30+1,425+3,22)*3,60*2</t>
  </si>
  <si>
    <t>(57,425+30,20+15,40)*2*1,70*2</t>
  </si>
  <si>
    <t>(89,747+11,16+77,04)*105/1000</t>
  </si>
  <si>
    <t>1. NP - vnitřní</t>
  </si>
  <si>
    <t>1. PP - vnitřní</t>
  </si>
  <si>
    <t>1.NP - m.č.P.23</t>
  </si>
  <si>
    <t>2. NP - vnitřní</t>
  </si>
  <si>
    <t>Výměra bez ztr.</t>
  </si>
  <si>
    <t>m.č. P.26, P.27</t>
  </si>
  <si>
    <t>spojovací krček</t>
  </si>
  <si>
    <t>stěny - omítané</t>
  </si>
  <si>
    <t>výtahová šachta</t>
  </si>
  <si>
    <t>(0,05+19,325+0,05)*(0,75-0,35)</t>
  </si>
  <si>
    <t>(0,175+3,025+0,20+2,50)*4,20*2</t>
  </si>
  <si>
    <t>(0,20+8,535+0,20+6,435)*4,20*2</t>
  </si>
  <si>
    <t>(0,30+0,30)*2*(4,10+0,10-0,30)</t>
  </si>
  <si>
    <t>(1,23+0,23)*(2,40*4)*1,22*0,12</t>
  </si>
  <si>
    <t>(11,755+2,40+12,388+3,45)*3,20</t>
  </si>
  <si>
    <t>(36,075-2,42+0,20*2)*3,63*0,18</t>
  </si>
  <si>
    <t>(4,94-3,445)*4,25*(3,05-0,702)</t>
  </si>
  <si>
    <t>(5,08+4,00)*2*(6,65-4,90)*0,30</t>
  </si>
  <si>
    <t>(5,30+0,40+0,30)*(0,30+0,30*2)</t>
  </si>
  <si>
    <t>(5,70+33,675+0,20*2)*4,23*0,20</t>
  </si>
  <si>
    <t>(5,844*3+6,586+9,05+0,20)*3,60</t>
  </si>
  <si>
    <t>(6,275*2+2,77+0,15+3,135)*3,85</t>
  </si>
  <si>
    <t>-1,00*2,10*2*(1+1+4+1+1+1+5+1)</t>
  </si>
  <si>
    <t>4,27+2,66+9,91+3,59+11,99+4,16</t>
  </si>
  <si>
    <t>TZ3: Výtahy, parkovací systémy</t>
  </si>
  <si>
    <t>(0,15+5,10+0,25+3,30+0,15)*4,20</t>
  </si>
  <si>
    <t>(0,40+2,00*3+0,315*2+0,40)*4,35</t>
  </si>
  <si>
    <t>(1,00+0,80)*2*(5,55-4,55)*(2+4)</t>
  </si>
  <si>
    <t>(24,105+1,45*2+20,89-2,40)*3,20</t>
  </si>
  <si>
    <t>(3,05+0,25+3,69+1,70+0,92)*4,20</t>
  </si>
  <si>
    <t>(5,90*2+0,41+0,98+2,965)*3,60*2</t>
  </si>
  <si>
    <t>(6,375+5,725*2+1,425+0,20)*3,20</t>
  </si>
  <si>
    <t>(7,425+0,10*2+2,00*2)*0,60*0,70</t>
  </si>
  <si>
    <t>(7,425+0,10*2+2,00*2)*0,80*0,10</t>
  </si>
  <si>
    <t>(8,925+6,386)*(3,60-0,54)*0,175</t>
  </si>
  <si>
    <t>-(30,50-0,30*4+3,65)*1,95*0,175</t>
  </si>
  <si>
    <t>009: Ostatní konstrukce a práce</t>
  </si>
  <si>
    <t>1434,10+14,871*19,325+8,77*2,65</t>
  </si>
  <si>
    <t>4,25*(1,215+0,555)*(4,01-0,702)</t>
  </si>
  <si>
    <t>1.PP - dilatační</t>
  </si>
  <si>
    <t>Hasicí přístroje</t>
  </si>
  <si>
    <t>otvory - vnitřní</t>
  </si>
  <si>
    <t>pod prefa stěnou</t>
  </si>
  <si>
    <t>spojoivací krček</t>
  </si>
  <si>
    <t>(0,30+5,90+36,075+0,20*2)*4,23*2</t>
  </si>
  <si>
    <t>(1,425+0,20+3,025+5,90*2)*4,20*2</t>
  </si>
  <si>
    <t>(16,488+24,225)*(0,35+1,75)*0,35</t>
  </si>
  <si>
    <t>(2,015+2,975+0,15)*(5-1,25+0,70)</t>
  </si>
  <si>
    <t>(24,225+2,10+16,488+2,10)*2*0,35</t>
  </si>
  <si>
    <t>(280,473+51,649+15,225)*115/1000</t>
  </si>
  <si>
    <t>(29,60-5,90-2,39+0,30)*4,23*0,20</t>
  </si>
  <si>
    <t>(3,80+0,25*2+3,80)*2*0,25*0,25/2</t>
  </si>
  <si>
    <t>(5,675+0,12*2+49,10)*(0,80+0,40)</t>
  </si>
  <si>
    <t>(5,675+0,12*2+49,10)*(5,02+0,50)</t>
  </si>
  <si>
    <t>(5,675+0,12*2+49,10)*(5,02-0,80)</t>
  </si>
  <si>
    <t>(5,90+0,30+1,425+3,22)*0,20*3,60</t>
  </si>
  <si>
    <t>(57,425+30,20+15,40)*2*0,20*1,70</t>
  </si>
  <si>
    <t>(6,375+6,40+4,425)*(0,30+0,94*2)</t>
  </si>
  <si>
    <t>1626,73-314,83-287,94-6,50*14,21</t>
  </si>
  <si>
    <t>3,21+12,91+5,75+9,20+18,40+18,31</t>
  </si>
  <si>
    <t>(0,175+3,025+0,20+2,50)*4,20*0,25</t>
  </si>
  <si>
    <t>(0,20+8,535+0,20+6,435)*4,20*0,30</t>
  </si>
  <si>
    <t>(1,23+0,23)*(2,01+1,56+1,56)*0,12</t>
  </si>
  <si>
    <t>(1,513+2,40+1,713+2,40+6,05)*3,20</t>
  </si>
  <si>
    <t>(2,40+7,225+2,00+14,40+1,80)*0,20</t>
  </si>
  <si>
    <t>(3,98+4,76)/2*0,779*(6,65-5,30)/2</t>
  </si>
  <si>
    <t>(314,83-(9+165,79))*(0,02+0,08)/2</t>
  </si>
  <si>
    <t>(314,83-165,79-9)*1,20*3,033/1000</t>
  </si>
  <si>
    <t>(5,51+1,665+5,46+0,20+6,065)*3,00</t>
  </si>
  <si>
    <t>-(0,20+12,47+0,20)*(1,395+0,20*2)</t>
  </si>
  <si>
    <t>-(17,90*1,95+1,00*2,10+2,00*2,70)</t>
  </si>
  <si>
    <t>m.č. P.12A. P.12B</t>
  </si>
  <si>
    <t>malba na žb stěny</t>
  </si>
  <si>
    <t>pod schodištěm S4</t>
  </si>
  <si>
    <t>(1,33+1,50*2+1,33)/2*1,50*3,00/2*2</t>
  </si>
  <si>
    <t>(14,26-0,20+0,20+0,18+6,10)*1,70*2</t>
  </si>
  <si>
    <t>(18,125+5,75+2,555+0,225*2)*2*3,00</t>
  </si>
  <si>
    <t>(3,445+1,50+3,445)/2*1,50*3,00/2*2</t>
  </si>
  <si>
    <t>(3,54+0,20*2+4,02)*2*(8,25+6,05)*2</t>
  </si>
  <si>
    <t>(3,737+0,30)*(1,50+0,25+0,30)*0,15</t>
  </si>
  <si>
    <t>(4,705+21,09-2,40+2,40+2,305)*3,20</t>
  </si>
  <si>
    <t>(4,76+5,825+1,00+0,175+1,775)*3,20</t>
  </si>
  <si>
    <t>(5,90*2+0,41+0,98+2,965)*3,60*0,20</t>
  </si>
  <si>
    <t>-(2,00*2,70*2+0,90*2,10+1,00*2,10)</t>
  </si>
  <si>
    <t>15,49+30,46+9,41+200,96+12,47+3,49</t>
  </si>
  <si>
    <t>(0,30+5,90+36,075+0,20*2)*4,23*0,20</t>
  </si>
  <si>
    <t>(1,425+0,20+3,025+5,90*2)*4,20*0,20</t>
  </si>
  <si>
    <t>(12,86+6,025+5,845+7,886+0,20)*2,80</t>
  </si>
  <si>
    <t>(2,59+3,39+0,20+1,345+5,345)*2*3,51</t>
  </si>
  <si>
    <t>(2,80+0,15+5,425)*(4,23-0,97)*0,175</t>
  </si>
  <si>
    <t>(4,279+3,499)/2*0,779*(6,65-5,30)/2</t>
  </si>
  <si>
    <t>(4,345+7,49+4,80+0,20*2+6,025)*2,80</t>
  </si>
  <si>
    <t>-(0,30+6,00+0,30)*(0,30+14,51-0,61)</t>
  </si>
  <si>
    <t>8,77*(1,73-0,05+0,10+0,20+0,50)*2*2</t>
  </si>
  <si>
    <t>pod m.č. P.44-P.45</t>
  </si>
  <si>
    <t>pod m.č. P.44-P.46</t>
  </si>
  <si>
    <t>(1,40+0,548*2+1,40)/2*0,548*0,95/2*2</t>
  </si>
  <si>
    <t>(1,60+0,548*2+1,60)/2*0,548*0,95/2*2</t>
  </si>
  <si>
    <t>(19,325+0,05*2+14,871*2)*(5,30+0,25)</t>
  </si>
  <si>
    <t>(2,25*2+1,59+1,15+7,49+0,275*2)*4,20</t>
  </si>
  <si>
    <t>(3,389+1,60)/2*0,775*(6,45-4,90)/2*2</t>
  </si>
  <si>
    <t>-(1,45+16,30+1,45-0,20*2)*1,95*0,175</t>
  </si>
  <si>
    <t>4,27+4,81+10,24+3,81+11,67+3,84+2,33</t>
  </si>
  <si>
    <t>(0,975+3,30+0,15+0,15+1,85+0,10)*4,20</t>
  </si>
  <si>
    <t>(1,92+14,21+0,05+0,20+2,14+0,10)*0,20</t>
  </si>
  <si>
    <t>(10,715+2,40+0,175+5,65+0,225)*2*3,00</t>
  </si>
  <si>
    <t>(14,26-0,20+0,20+0,18+6,10)*0,20*1,70</t>
  </si>
  <si>
    <t>(2,59+3,39+5,345+1,345+1,20*2)*2*3,60</t>
  </si>
  <si>
    <t>(3,54+0,20*2+4,02)*2*(8,25+6,05)*0,20</t>
  </si>
  <si>
    <t>(3,99+0,20+9,885+0,20)*(20,85+0,61*2)</t>
  </si>
  <si>
    <t>26,19+3,31+2,68+3,56+4,16+10,07+11,37</t>
  </si>
  <si>
    <t xml:space="preserve">stěny pod  terénem </t>
  </si>
  <si>
    <t>(0,23+0,20+3,54+0,20+0,23+0,20)*3,60*2</t>
  </si>
  <si>
    <t>(0,40+2,00*2+0,315*2+0,40+2,40)*2*0,30</t>
  </si>
  <si>
    <t>(1434,10+14,871*19,325+8,77*2,65)*0,12</t>
  </si>
  <si>
    <t>(6,335+0,30+8,875+0,30+0,30+8,10)*0,30</t>
  </si>
  <si>
    <t>-(1,00*2,10)*(3+1+1+2+1+1+2+3+1)*0,175</t>
  </si>
  <si>
    <t>59,52+7,67+14,11+30,09+9,17+21,00+7,56</t>
  </si>
  <si>
    <t>59,52+7,67+21,00+9,17+30,09+14,11+7,56</t>
  </si>
  <si>
    <t>8,77*(1,73-0,05+0,10+0,20+0,50)*0,35*2</t>
  </si>
  <si>
    <t>(1,665+3,10+1,06+1,80+1,55+5,45)*3,20*2</t>
  </si>
  <si>
    <t>(16,45+22,236+15,97-2,927)*0,231*0,40/2</t>
  </si>
  <si>
    <t>(4,143+1,08+0,14+0,30)*(1,50+0,15+0,30)</t>
  </si>
  <si>
    <t>(4,60+4,60+1,01*2)/2*1,01*(6,65-4,90)/2</t>
  </si>
  <si>
    <t>(5,08+5,08+1,01)/2*1,01*(6,65-4,90)/2*2</t>
  </si>
  <si>
    <t>(5,70+4,765-0,22+1,30+5,90+6,20)*4,20*2</t>
  </si>
  <si>
    <t>3,81+27,84+18,26+18,26+24,89+12,84+7,57</t>
  </si>
  <si>
    <t>099: Přesun hmot HSV</t>
  </si>
  <si>
    <t>7675: Obvodový plášť</t>
  </si>
  <si>
    <t>krček - strop kanálu</t>
  </si>
  <si>
    <t>Dobetonování prefabrikovaných konstrukcí</t>
  </si>
  <si>
    <t>(0,23+0,20+3,54+0,20+0,23+0,20)*3,60*0,30</t>
  </si>
  <si>
    <t>(1,40+0,52*2+1,40)/2*0,52*(6,20-5,30)/2*2</t>
  </si>
  <si>
    <t>(29,60+0,30*2+5,645+0,18+5,645+0,18)*0,30</t>
  </si>
  <si>
    <t>(3,025+1,425+2,39+3,01+3,54+4,019)*2*0,25</t>
  </si>
  <si>
    <t>(5,575+7,95+6,30+8,875)*(3,63-0,57)*0,175</t>
  </si>
  <si>
    <t>(5,575+7,95+6,30+8,875)*(4,23-0,97)*0,175</t>
  </si>
  <si>
    <t>1. NP -  m.č. P44-P46</t>
  </si>
  <si>
    <t>796: Vnitřní vybavení</t>
  </si>
  <si>
    <t>střecha - pod základy</t>
  </si>
  <si>
    <t>(1,92+14,21+0,05+0,20+2,14+0,10)*0,20*0,30</t>
  </si>
  <si>
    <t>(5,70+4,765-0,22+1,30+5,90+6,20)*4,20*0,20</t>
  </si>
  <si>
    <t>(5,96*3+2,40+5,71*2+21,10+0,20)*0,175*4,20</t>
  </si>
  <si>
    <t>(0,20+0,03+0,20+3,54+0,20+0,03+0,20)*4,20*2</t>
  </si>
  <si>
    <t>(0,40+2,00*3+0,315*2+0,40)*(2,00+0,40)*0,30</t>
  </si>
  <si>
    <t>(1,40+0,775*2+1,40)/2*0,775*(6,45-4,90)/2*2</t>
  </si>
  <si>
    <t>(1,508+0,35*2+1,508)/2*0,35*(6,00-5,30)/2*2</t>
  </si>
  <si>
    <t>(1,599+0,52*2+1,599)/2*0,52*(6,20-5,30)/2*2</t>
  </si>
  <si>
    <t>(1,649+0,35*2+1,649)/2*0,35*(6,00-5,30)/2*2</t>
  </si>
  <si>
    <t>(1,708+0,35*2+1,708)/2*0,35*(6,00-5,30)/2*2</t>
  </si>
  <si>
    <t>(30,80+1,20*2+59,465+1,20*2)*2*(10,04+5,12)</t>
  </si>
  <si>
    <t>(5,645+8,00+6,30*3+7,974)*(3,63-0,57)*0,175</t>
  </si>
  <si>
    <t>(6,335+0,30+8,875+0,30+0,30+8,10)*0,30*0,94</t>
  </si>
  <si>
    <t>7673: Prosklené střěny</t>
  </si>
  <si>
    <t>771: Podlahy z dlaždic</t>
  </si>
  <si>
    <t>(19,325+0,05*2+15,97-2,927)*1,05*(5,30-4,90)</t>
  </si>
  <si>
    <t>(4,143+1,08+0,14+0,30)*(1,50+0,15+0,30)*0,15</t>
  </si>
  <si>
    <t>(11,40+20,00+7,20+2,70*3+3,31+2,10+9,80+3,40)</t>
  </si>
  <si>
    <t>(5,525*2+8,00+6,30*3+7,975)*(4,23-0,97)*0,175</t>
  </si>
  <si>
    <t>výpočet podkladní beton</t>
  </si>
  <si>
    <t>(0,20+0,03+0,20+3,54+0,20+0,03+0,20)*4,20*0,30</t>
  </si>
  <si>
    <t>(1,90+0,15+3,25+0,20+3,25+0,20+1,75+0,10)*3,60</t>
  </si>
  <si>
    <t>(1,92+14,21+0,05+0,20+2,14+0,10)*(0,20+0,30*2)</t>
  </si>
  <si>
    <t>(22,10+2,10+2,17+1,755+2,50+5,87+0,155+1,45)*2</t>
  </si>
  <si>
    <t>(29,60+0,30*2+5,645+0,18+5,645+0,18)*0,30*0,57</t>
  </si>
  <si>
    <t>(5,70+0,20+5,90+4,45+30,20-0,30*2+0,325)*4,20*2</t>
  </si>
  <si>
    <t>(6,335+0,30+8,875+0,30+0,30+8,10)*(0,30+0,94*2)</t>
  </si>
  <si>
    <t>(2,50+6,20+13,95+1,45*2+1,30+5,825+4,545*2)*3,20</t>
  </si>
  <si>
    <t>(0,15+1,15+0,20+1,59+0,15+1,85+0,10+0,275*2)*4,20</t>
  </si>
  <si>
    <t>(0,15+5,10+0,25+0,60+0,15+0,975+5,39+0,20*2)*3,00</t>
  </si>
  <si>
    <t>-(2,10+2,40+0,90*7+0,80*3+14,035-5,675-0,15+0,60)</t>
  </si>
  <si>
    <t>(11,40+20,00+7,20+2,70*3+3,31+2,10+9,80+3,40)*0,10</t>
  </si>
  <si>
    <t>(11,40+20,00+7,20+2,70*3+3,31+2,10+9,80+3,40)*0,15</t>
  </si>
  <si>
    <t>(11,40+20,00+7,20+2,70*3+3,31+2,10+9,80+3,40)*1,30</t>
  </si>
  <si>
    <t>(29,60+0,30*2+5,645+0,18+5,645+0,18)*(0,30+0,57*2)</t>
  </si>
  <si>
    <t>(5,70+0,20+5,90+4,45+30,20-0,30*2+0,325)*4,20*0,20</t>
  </si>
  <si>
    <t>(0,20+5,95+6,40+6,375+1,525+0,20)*(3,60-0,54)*0,175</t>
  </si>
  <si>
    <t>764: Konstrukce klempířské</t>
  </si>
  <si>
    <t>766: Konstrukce truhlářské</t>
  </si>
  <si>
    <t>7672: Lehký obvodový plášť</t>
  </si>
  <si>
    <t>767: Konstrukce zámečnické</t>
  </si>
  <si>
    <t>(4,74+2,938+3,288+4,775+3,125+8,885+1,50+2,325)*4,23</t>
  </si>
  <si>
    <t>(0,25+6,025+0,40+5,875+0,40+6,125+0,25)*(5,00-0,35)*2</t>
  </si>
  <si>
    <t>3,21+4,27+4,81+10,24+3,81+11,67+3,84+12,91+18,40+2,33</t>
  </si>
  <si>
    <t>Separační vrstva z PE fólie</t>
  </si>
  <si>
    <t>Uložení sypaniny na skládky</t>
  </si>
  <si>
    <t>(3,54+0,20*2+4,02+0,20*2+4,02+0,20*2)*(6,05+8,25+0,20)</t>
  </si>
  <si>
    <t>(0,05+3,209+2,408+6,657+2,208+0,389+0,479)*(5,30-4,55)*2</t>
  </si>
  <si>
    <t>(0,20+5,965+0,20+6,40+0,20+6,36+15,511+0,30+8,10)*4,20*2</t>
  </si>
  <si>
    <t>(0,25+6,025+0,40+5,875+0,40+6,125+0,25)*(5,00-0,35)*0,30</t>
  </si>
  <si>
    <t>(5,575+8,10+0,30+0,30+8,925+0,20+6,386+21,45-0,20*3)*0,30</t>
  </si>
  <si>
    <t>1,84+18,40+13,38+9,28+9,03+4,27+2,66+3,59+4,16+11,99+9,91</t>
  </si>
  <si>
    <t>(29,60+0,30+5,625+0,20+2,40+33,675+0,20+5,625+0,30)*4,23*2</t>
  </si>
  <si>
    <t>(0,20+5,965+0,20+6,40+0,20+6,36+15,511+0,30+8,10)*4,20*0,30</t>
  </si>
  <si>
    <t>(5,51+2,40+3,17+8,61+0,203+5,51+0,065+6,365+0,75+0,20)*3,00</t>
  </si>
  <si>
    <t>Plošina s hydraulickým pohonem</t>
  </si>
  <si>
    <t>boční stěna S4 - odměřeno z AC</t>
  </si>
  <si>
    <t>(1,775+0,30+0,78+0,25+0,30+0,05+0,25+10,14+0,20+3,98)*4,05*2</t>
  </si>
  <si>
    <t>(2,413+5,725*2+7,495+6,375+3,11+0,175+3,115+0,20)*0,175*4,20</t>
  </si>
  <si>
    <t>(13,68*2-2,40-3,225+16,20-2,40+0,20*2+0,20+1,145+0,20*2)*3,20</t>
  </si>
  <si>
    <t>(29,60+0,30+5,625+0,20+2,40+33,675+0,20+5,625+0,30)*4,23*0,30</t>
  </si>
  <si>
    <t>(3,07+0,175+4,25+3,115+0,175+3,11+4,75+1,425+0,20)*4,20*0,175</t>
  </si>
  <si>
    <t>(3,435+3,80+3,42+0,30+2,82+3,80+2,475+3,80+2,41+0,30)*2*0,70*2</t>
  </si>
  <si>
    <t>(5,575+8,10+0,30+0,30+8,925+0,20+6,386+21,45-0,20*3)*0,30*0,54</t>
  </si>
  <si>
    <t>(1,775+0,30+0,78+0,25+0,30+0,05+0,25+10,14+0,20+3,98)*4,05*0,30</t>
  </si>
  <si>
    <t>(2,40*2+3,224+16,20-2,40-0,20-1,145-0,20-3,01-0,20+0,20*2)*3,20</t>
  </si>
  <si>
    <t>(5,475+1,95+17,90+1,95+16,71+1,95+3,65+1,95+35,05+1,95)*2*0,175</t>
  </si>
  <si>
    <t>3,49+2,98+6,33+107,55+31,33+17,89+17,55+18,03+15,10+6,00+200,96</t>
  </si>
  <si>
    <t>VV1 - vylamovací výztuž 2x12/150</t>
  </si>
  <si>
    <t>VV2 - vylamovací výztuž 2x10/150</t>
  </si>
  <si>
    <t>Zřízení bednění stropů deskových</t>
  </si>
  <si>
    <t>(0,20+0,03+0,20+3,54+0,20+0,03+0,20+2,925+0,20+1,40+0,20)*4,20*2</t>
  </si>
  <si>
    <t>(5,95+1,15+1,15+0,20+1,69+0,15+1,75+0,10+0,275*2+2,25+1,69)*3,60</t>
  </si>
  <si>
    <t>(3,435+3,80+3,42+0,30+2,82+3,80+2,475+3,80+2,41+0,30)*2*0,30*0,70</t>
  </si>
  <si>
    <t>(0,25+3,25+0,20+3,25+0,20+3,25+0,20+0,10+1,85+0,15+1,90+0,15)*4,20</t>
  </si>
  <si>
    <t>(5,575+8,10+0,30+0,30+8,925+0,20+6,386+21,45-0,20*3)*(0,30+0,54*2)</t>
  </si>
  <si>
    <t>(0,20+0,03+0,20+3,54+0,20+0,03+0,20+2,925+0,20+1,40+0,20)*4,20*0,30</t>
  </si>
  <si>
    <t>(0,20+5,625+0,30+0,30+29,60+0,30+0,30+5,625+0,20+36,075+5,575)*0,30</t>
  </si>
  <si>
    <t>(0,25+10,14+0,20+3,98+0,30)*(0,25+6,125+0,40+5,875+0,40+6,025+0,25)</t>
  </si>
  <si>
    <t>(1,60*2+0,15+0,75+0,15+5,125+1,60*3+3,585+0,15+2,01+0,15+0,75)*7,80</t>
  </si>
  <si>
    <t>711: Izolace proti vodě a vlhkosti</t>
  </si>
  <si>
    <t>Podklad ze štěrkodrtě ŠD tl 200 mm</t>
  </si>
  <si>
    <t>-(29,40*1,95+14,70*1,95+35,05*1,95+4,65*1,95+16,30*1,95+1,45*1,95*2)</t>
  </si>
  <si>
    <t>(2,975+0,15+6,275+0,15+0,15+2,48+0,15+2,77+0,15+3,135+0,15+0,12)*3,85</t>
  </si>
  <si>
    <t>Odstranění bednění stropů deskových</t>
  </si>
  <si>
    <t>Základové pásy z betonu tř. C 20/25</t>
  </si>
  <si>
    <t>(0,20+1,525+4,425+6,40+6,375+1,525+0,20+6,335+8,875)*(4,20-0,94)*0,175</t>
  </si>
  <si>
    <t>(6,275*3+0,15+2,48+0,15+2,77+0,15+3,135+0,15+3,00+3,135+0,15)*(5-1,25)</t>
  </si>
  <si>
    <t>(5,94*3+1,115+0,175+4,825+0,175+3,275+0,175+5,26+1,115+2,40)*0,175*4,20</t>
  </si>
  <si>
    <t>22,44+23,89+25,06+18,33+18,33+18,00+13,15+16,89+17,70+17,39+17,83+14,00</t>
  </si>
  <si>
    <t>Penetrace podkladu vnitřních obkladů</t>
  </si>
  <si>
    <t>SDK příčka základní penetrační nátěr</t>
  </si>
  <si>
    <t>Úprava pláně v zářezech se zhutněním</t>
  </si>
  <si>
    <t>(0,20+5,625+0,30+0,30+29,60+0,30+0,30+5,625+0,20+36,075+5,575)*0,30*0,97</t>
  </si>
  <si>
    <t>(0,25+10,14+0,20+3,98+0,30)*(0,25+6,125+0,40+5,875+0,40+6,025+0,25)*0,30</t>
  </si>
  <si>
    <t>(6,00*5+5,40+5,60+5,75*3+2,40+2,30*2+0,275*2+2,10+1,00+1,775)*0,175*4,23</t>
  </si>
  <si>
    <t>(0,30+1,23+0,23)*(0,20+2,20+2,70*1,22+1,26+2,70*1,22+1,11+2,70*1,22)*0,10</t>
  </si>
  <si>
    <t>Provedení izolace proti zemní vlhkosti svislé za studena lakem asfaltovým</t>
  </si>
  <si>
    <t>SDK podhled základní penetrační nátěr</t>
  </si>
  <si>
    <t>(0,265+1,65+3,249+5,90+0,20+2,80+0,20+5,90+1,144+2,564*2+0,15+0,25)*4,20*2</t>
  </si>
  <si>
    <t>(6,335+2,40+2,537+4,687+4,25+5,824+6,29-2,945+2,40+1,761+0,275)*4,20*0,175</t>
  </si>
  <si>
    <t>(8,01+6,225+7,45+7,385+3,90+3,275*2+4,925+2,45+4,99+3,00+3,325+4,935)*4,23</t>
  </si>
  <si>
    <t>(3,01+2,39+1,425+2,823+6,10+14,26+4,42+3,94+14,90+21,45+21,45+15,42)*2*0,25</t>
  </si>
  <si>
    <t>(4,54+1,145+4,755+0,20+2,80+0,20+4,755+0,085+0,98+0,28-0,20+2,589*2)*4,20*2</t>
  </si>
  <si>
    <t>0020: Úprava podloží a základové spáry</t>
  </si>
  <si>
    <t>Lepení pásů z PVC standardním lepidlem</t>
  </si>
  <si>
    <t>Výztuž mazanin svařovanými sítěmi Kari</t>
  </si>
  <si>
    <t>Výztuž stropů betonářskou ocelí 10 505</t>
  </si>
  <si>
    <t>Zřízení bednění stěn základových desek</t>
  </si>
  <si>
    <t>(0,20+5,625+0,30+0,30+29,60+0,30+0,30+5,625+0,20+36,075+5,575)*(0,30+0,97*2)</t>
  </si>
  <si>
    <t>Provedení izolace proti zemní vlhkosti vodorovné za studena lakem asfaltovým</t>
  </si>
  <si>
    <t>(0,265+1,65+3,249+5,90+0,20+2,80+0,20+5,90+1,144+2,564*2+0,15+0,25)*4,20*0,20</t>
  </si>
  <si>
    <t>(22,10+0,20*2-2,75-2,10+2,10+2,17+1,755+1,45*2+2,79*2+0,20*2+4,355+6,20)*3,00</t>
  </si>
  <si>
    <t>(29,40+1,95+14,70+1,95+35,05+1,95+4,65+1,95+16,30+1,95+1,45*2+1,95*2)*2*0,175</t>
  </si>
  <si>
    <t>Provedení izolace proti zemní vlhkosti pásy na sucho svislé AIP nebo tkaninou</t>
  </si>
  <si>
    <t>714: Akustická a protiotřesová opatření</t>
  </si>
  <si>
    <t>(11,838+0,15+2,44+0,20+2,80+0,20+0,20+1,145+0,20+3,01+0,20+28,105+0,20*2)*3,20</t>
  </si>
  <si>
    <t>(4,54+1,145+4,755+0,20+2,80+0,20+4,755+0,085+0,98+0,28-0,20+2,589*2)*4,20*0,20</t>
  </si>
  <si>
    <t>Montáž obvodových soklíků výšky do 80 mm</t>
  </si>
  <si>
    <t>Odstranění bednění stěn základových desek</t>
  </si>
  <si>
    <t>Zřízení oboustranného bednění zdí nosných</t>
  </si>
  <si>
    <t>(3,98+0,20+10,14+0,25+6,025+0,40+5,875+0,40+6,125+0,25+10,14+0,20+3,98)*(5,00-0,35)*2</t>
  </si>
  <si>
    <t>Výztuž nosných zdí betonářskou ocelí 10 505</t>
  </si>
  <si>
    <t>Odstranění oboustranného bednění zdí nosných</t>
  </si>
  <si>
    <t>Přesun hmot pro budovy monolitické v do 24 m</t>
  </si>
  <si>
    <t>(3,98+0,20+10,14+0,25+6,025+0,40+5,875+0,40+6,125+0,25+10,14+0,20+3,98)*(5,00-0,35)*0,25</t>
  </si>
  <si>
    <t>-(5,475*1,95+2,00*3,00*2+17,90*1,95+1,10*2,55+16,71*1,95+1,10*2,55+3,65*1,95+35,05+1,95)</t>
  </si>
  <si>
    <t>SDK stěna předsazená základní penetrační nátěr</t>
  </si>
  <si>
    <t>Stropy trámové nebo kazetové ze ŽB tř. C 30/37</t>
  </si>
  <si>
    <t>Zřízení bednění nosníků bez podpěrné konstrukce</t>
  </si>
  <si>
    <t>Montáž ochranné sítě z textilie z umělých vláken</t>
  </si>
  <si>
    <t>Příplatek k SDK podhledu za rovinnost kvality Q3</t>
  </si>
  <si>
    <t>Výztuž sloupů hranatých betonářskou ocelí 10 505</t>
  </si>
  <si>
    <t>Zřízení bednění sloupů čtyřúhelníkových v do 4 m</t>
  </si>
  <si>
    <t>28,05+16,87+18,70+27,77+9,18+18,04+68,18+8,30+3,31+16,69+14,25+27,79+8,92+13,72+28,07+18,66+18,67</t>
  </si>
  <si>
    <t>Nakládání výkopku z hornin tř. 1 až 4 přes 100 m3</t>
  </si>
  <si>
    <t>60,204+387,405+840,664+864,996+52,20+903,536+1320,809+1401,055+323,068+176,689+111,25+21,53+46,321</t>
  </si>
  <si>
    <t>(23,105-2,405+0,20+1,345+0,20+3,01+0,20+1,145+0,20+0,20+22,10+0,20*2+0,15+2,44+0,20+2,80+0,20)*3,00</t>
  </si>
  <si>
    <t>Demontáž ochranné sítě z textilie z umělých vláken</t>
  </si>
  <si>
    <t>Odstranění bednění nosníků bez podpěrné konstrukce</t>
  </si>
  <si>
    <t>Výztuž základových desek z betonářské oceli 10 505</t>
  </si>
  <si>
    <t>22,23+16,00+26,19+45,69+34,22+40,94+40,59+6,33+57,06+31,38+19,53+19,53+36,73+12,00+31,25+19,44+28,65</t>
  </si>
  <si>
    <t>Odstranění bednění sloupů čtyřúhelníkových v do 4 m</t>
  </si>
  <si>
    <t>Příplatek k ochranné síti za první a ZKD den použití</t>
  </si>
  <si>
    <t>33,58+9,75+16,96+97,28+4,62+100,86+1,84+1,60+25,66+18,19+27,75+37,36+27,50+18,15+18,40+9,28+9,03+8,34+5,75</t>
  </si>
  <si>
    <t>(0,20+2,389+0,20+2,80+0,20+5,90+0,20+3,01+0,20+1,345+4,739+0,98+0,243-0,20+1,345+0,20+2,389+0,15+2,44)*3,60*2</t>
  </si>
  <si>
    <t>(4,02+3,54+2,39+3,009+6,10+1,525+1,425+2,624+6,00+1,525+6,16+14,21+20,85+14,90+1,30+2,789+21,45+15,43)*2*0,25</t>
  </si>
  <si>
    <t>Příplatek k mazanině tl do 120 mm za přehlazení povrchu</t>
  </si>
  <si>
    <t>(0,20+2,389+0,20+2,80+0,20+5,90+0,20+3,01+0,20+1,345+4,739+0,98+0,243-0,20+1,345+0,20+2,389+0,15+2,44)*0,20*3,60</t>
  </si>
  <si>
    <t>Antivibrační podložky pod stojky technologických zařízení</t>
  </si>
  <si>
    <t>Bednění opěrných zdí a valů svislých i skloněných zřízení</t>
  </si>
  <si>
    <t>14,25+18,14+18,14+13,39+13,39+18,14+18,14+17,81+18,15+14,25+12,96+18,37+13,55+13,56+32,81+13,56+18,04+13,55+18,38+13,28</t>
  </si>
  <si>
    <t>Bednění opěrných zdí a valů svislých i skloněných odstranění</t>
  </si>
  <si>
    <t>Přesun hmot procentní pro podlahy lité v objektech v do 24 m</t>
  </si>
  <si>
    <t>Penetrace akrylát-silikonová vnitřních stěn nanášená strojně</t>
  </si>
  <si>
    <t>Postřik živičný spojovací z asfaltu v množství do 0,70 kg/m2</t>
  </si>
  <si>
    <t>Výztuž opěrných zdí a valů D 12 mm z betonářské oceli 10 505</t>
  </si>
  <si>
    <t>Hloubení jam nezapažených v hornině tř. 3 objemu přes 5000 m3</t>
  </si>
  <si>
    <t>Penetrace akrylát-silikonová vnitřních stropů nanášená strojně</t>
  </si>
  <si>
    <t>Podklad ze směsi stmelené cementem SC C 8/10 (KSC I) tl 150 mm</t>
  </si>
  <si>
    <t>Poplatek za uložení odpadu ze sypaniny na skládce (skládkovné)</t>
  </si>
  <si>
    <t>Přesun hmot procentní pro izolace tepelné v objektech v do 24 m</t>
  </si>
  <si>
    <t>Přesun hmot procentní pro podlahy dřevěné v objektech v do 24 m</t>
  </si>
  <si>
    <t>Zásyp jam, šachet rýh nebo kolem objektů sypaninou se zhutněním</t>
  </si>
  <si>
    <t>Přesun hmot procentní pro krytiny povlakové v objektech v do 24 m</t>
  </si>
  <si>
    <t>Přesun hmot procentní pro obklady keramické v objektech v do 24 m</t>
  </si>
  <si>
    <t>Přesun hmot procentní pro podlahy povlakové v objektech v do 24 m</t>
  </si>
  <si>
    <t>Přesun hmot procentní pro podlahy z dlaždic v objektech v do 24 m</t>
  </si>
  <si>
    <t>Provedení izolace proti zemní vlhkosti pásy přitavením svislé NAIP</t>
  </si>
  <si>
    <t>Provedení povlakové krytiny střech do 10° ochranné textilní vrstvy</t>
  </si>
  <si>
    <t>Vodorovné přemístění do 50 m výkopku/sypaniny z horniny tř. 1 až 4</t>
  </si>
  <si>
    <t>Zřízení podpěrné konstrukce stropů v do 4 m pro zatížení do 12 kPa</t>
  </si>
  <si>
    <t>Hloubení jam ručním nebo pneum nářadím v soudržných horninách tř. 3</t>
  </si>
  <si>
    <t>Postřik živičný infiltrační s posypem z asfaltu množství 0,60 kg/m2</t>
  </si>
  <si>
    <t>Vyčištění budov bytové a občanské výstavby při výšce podlaží do 4 m</t>
  </si>
  <si>
    <t>Zřízení podpěrné konstrukce nosníků v do 4 m pro zatížení do 10 kPa</t>
  </si>
  <si>
    <t>Odstranění podpěrné konstrukce stropů v do 4 m pro zatížení do 12 kPa</t>
  </si>
  <si>
    <t>Přesun hmot procentní pro konstrukce klempířské v objektech v do 24 m</t>
  </si>
  <si>
    <t>Přesun hmot procentní pro konstrukce truhlářské v objektech v do 24 m</t>
  </si>
  <si>
    <t>Přesun hmot procentní pro zámečnické konstrukce v objektech v do 24 m</t>
  </si>
  <si>
    <t>Provedení izolace proti zemní vlhkosti pásy přitavením vodorovné NAIP</t>
  </si>
  <si>
    <t>Vodorovné přemístění do 10000 m výkopku/sypaniny z horniny tř. 1 až 4</t>
  </si>
  <si>
    <t>Odstranění podpěrné konstrukce nosníků v do 4 m pro zatížení do 10 kPa</t>
  </si>
  <si>
    <t>Provedení povlakové krytiny střech do 10° za studena tmelem asfaltovým</t>
  </si>
  <si>
    <t>Montáž izolace tepelné parotěsné zábrany stropů vrchem asfaltovým pásem</t>
  </si>
  <si>
    <t>Příplatek k odvozu suti a vybouraných hmot na skládku ZKD 1 km přes 1 km</t>
  </si>
  <si>
    <t>Výztuž základových pasů, prahů, věnců a ostruh z betonářské oceli 10 505</t>
  </si>
  <si>
    <t>Přesun hmot procentní pro sádrokartonové konstrukce v objektech v do 24 m</t>
  </si>
  <si>
    <t>Provedení povlakové krytiny střech do 10° pásy NAIP přitavením v plné ploše</t>
  </si>
  <si>
    <t>Odvoz suti a vybouraných hmot na skládku nebo meziskládku do 1 km se složením</t>
  </si>
  <si>
    <t>Vybourání nebo prorážení otvorů v ŽB příčkách a zdech pl do 4 m2 tl do 600 mm</t>
  </si>
  <si>
    <t>Poplatek za uložení stavebního železobetonového odpadu na skládce (skládkovné)</t>
  </si>
  <si>
    <t>Vložky do svislých dilatačních spár z fasádních polystyrénových desek tl 50 mm</t>
  </si>
  <si>
    <t>Montáž izolace tepelné stěn a základů lepením bodově rohoží, pásů, dílců, desek</t>
  </si>
  <si>
    <t>Nosný tepelně-izolační prvek Isokorb typ K10 pro volně vyložené balkónové desky</t>
  </si>
  <si>
    <t>Montáž izolace tepelné parotěsné zábrany stropů vrchem podkladní asfaltový nátěr</t>
  </si>
  <si>
    <t>Penetrace akrylát-silikonová vnitřních schodišťových konstrukcí nanášená strojně</t>
  </si>
  <si>
    <t>Vápenocementová lehčená omítka hladká jednovrstvá vnějších stěn nanášená strojně</t>
  </si>
  <si>
    <t>Přesun hmot procentní pro akustická a protiotřesová opatření v objektech v do 24 m</t>
  </si>
  <si>
    <t>Výztuž nosníků, volných trámů nebo průvlaků volných trámů betonářskou ocelí 10 505</t>
  </si>
  <si>
    <t>Asfaltový beton vrstva podkladní ACP 16 (obalované kamenivo OKS) tl 60 mm š přes 3 m</t>
  </si>
  <si>
    <t>Mazanina tl do 120 mm z betonu prostého se zvýšenými nároky na prostředí tř. C 25/30</t>
  </si>
  <si>
    <t>Montáž podlah keramických režných hladkých lepených flexibilním lepidlem do 12 ks/m2</t>
  </si>
  <si>
    <t>Sádrová nebo vápenosádrová omítka hladká jednovrstvá vnitřních stěn nanášená strojně</t>
  </si>
  <si>
    <t>Mazanina tl do 120 mm z betonu prostého bez zvýšených nároků na prostředí tř. C 12/15</t>
  </si>
  <si>
    <t>Montáž izolace tepelné podlah volně kladenými rohožemi, pásy, dílci, deskami 1 vrstva</t>
  </si>
  <si>
    <t>Přesun hmot procentní pro izolace proti vodě, vlhkosti a plynům v objektech v do 60 m</t>
  </si>
  <si>
    <t>Sádrová omítka hladká jednovrstvá vnitřních schodišťových konstrukcí nanášená strojně</t>
  </si>
  <si>
    <t>Montáž lešení prostorového rámového lehkého s podlahami zatížení do 200 kg/m2 v do 10 m</t>
  </si>
  <si>
    <t>Montáž obkladů vnitřních keramických hladkých do 25 ks/m2 lepených flexibilním lepidlem</t>
  </si>
  <si>
    <t>Montáž izolace tepelné střech plochých kladené volně 1 vrstva rohoží, pásů, dílců, desek</t>
  </si>
  <si>
    <t>Příplatek k mazanině tl do 120 mm za stržení povrchu spodní vrstvy před vložením výztuže</t>
  </si>
  <si>
    <t>Demontáž lešení prostorového rámového lehkého s podlahami zatížení do 200 kg/m2 v do 10 m</t>
  </si>
  <si>
    <t>Montáž podlah keramických velkoformátových lepených rozlivovým lepidlem přes 4 do 6 ks/ m2</t>
  </si>
  <si>
    <t>14,25+18,14*2+13,39*2+18,14*2+17,81+18,15+14,25+14,00+17,83+17,39+17,70+16,89+12,96+18,37+13,55+13,56+32,81+13,56+18,04+18,37+13,55+18,38+25,06+18,33*2+18+13,28+22,44+23,89+71,10+104,67</t>
  </si>
  <si>
    <t>Sádrová nebo vápenosádrová omítka hladká jednovrstvá vnitřních stropů rovných nanášená strojně</t>
  </si>
  <si>
    <t>Mazanina tl do 80 mm z betonu lehčeného tepelně-izolačního polystyrenového objem hmot 500 kg/m3</t>
  </si>
  <si>
    <t>Nosná zeď tl do 300 mm z hladkých tvárnic ztraceného bednění včetně výplně z betonu tř. C 16/20</t>
  </si>
  <si>
    <t>Nosná zeď tl do 400 mm z hladkých tvárnic ztraceného bednění včetně výplně z betonu tř. C 16/20</t>
  </si>
  <si>
    <t>Montáž lešení řadového trubkového lehkého s podlahami zatížení do 200 kg/m2 š do 1,2 m v do 25 m</t>
  </si>
  <si>
    <t>Asfaltový beton vrstva obrusná ACO 11 (ABS) tř. II tl 40 mm š přes 3 m z nemodifikovaného asfaltu</t>
  </si>
  <si>
    <t>Lešení pomocné pro objekty pozemních staveb s lešeňovou podlahou v do 1,9 m zatížení do 150 kg/m2</t>
  </si>
  <si>
    <t>Montáž stropních panelů z betonu předpjatého bez závěsných háků hmotnosti do 7 t budova v do 18 m</t>
  </si>
  <si>
    <t>Příplatek k lešení prostorovému rámovému lehkému s podlahami v do 10 m za první a ZKD den použití</t>
  </si>
  <si>
    <t>Demontáž lešení řadového trubkového lehkého s podlahami zatížení do 200 kg/m2 š do 1,2 m v do 25 m</t>
  </si>
  <si>
    <t>Příplatek k lešení řadovému trubkovému lehkému s podlahami š 1,2 m v 25 m za první a ZKD den použití</t>
  </si>
  <si>
    <t>SO_01:</t>
  </si>
  <si>
    <t>NOVÝ PAVILON FZÚ</t>
  </si>
  <si>
    <t>NOVÝ PAVILON FZÚ, Na Slovance, Praha 8</t>
  </si>
  <si>
    <t>odměřeno z AC</t>
  </si>
  <si>
    <t>273321611</t>
  </si>
  <si>
    <t>274321611</t>
  </si>
  <si>
    <t>278381549</t>
  </si>
  <si>
    <t>Základ pod stroje z betonu do 5 m3 tř. C 20/25 složitosti I - včetně výztuže z Kari sítí 6/150/150 mm</t>
  </si>
  <si>
    <t>Antivibrační rohož pod základy technologických zařízení  volně položená - např. Belar 10 mm</t>
  </si>
  <si>
    <t>279390001</t>
  </si>
  <si>
    <t>279390002</t>
  </si>
  <si>
    <t>279390003</t>
  </si>
  <si>
    <t>Antivibrační rohož z pryže volně položená plocha svislá</t>
  </si>
  <si>
    <t>Antivibrační rohož z pryže volně položená plocha vodorovná</t>
  </si>
  <si>
    <t>stěny - výtahová šachta</t>
  </si>
  <si>
    <t>279000004</t>
  </si>
  <si>
    <t>Drenážní systém - včetně všech potřebných prvků dle předpisu výrobce (např. kontrolní, čistící, kalové šachty, obsyp š /  např. kontrolní, čistící, kalové šachty, obsyp štěrkem, ochranný bal geotextilie atd.</t>
  </si>
  <si>
    <t>Základové desky ze ŽB tř. C 30/37 - XC1-Cl 0,4-Dmax 22 (CZ, F.1)</t>
  </si>
  <si>
    <t>Základové pasy ze ŽB tř. C 30/37 - XC1-Cl 0,4-Dmax 22 (CZ, F.1)</t>
  </si>
  <si>
    <t>Nový pavilon FZÚ, Na Slovance, Praha 8</t>
  </si>
  <si>
    <t>Zdivo tl 175 mm z tvárnic vápenopískových - včetně překladů</t>
  </si>
  <si>
    <t>Stěny nosné ze ŽB tř. C 25/30 - XC1-Cl 0,4-Dmax 22 (CZ, F.1)</t>
  </si>
  <si>
    <t>311320001</t>
  </si>
  <si>
    <t>Opěrné zdi a valy ze ŽB odolného proti agresivnímu prostředí tř. C 30/37 - XF4</t>
  </si>
  <si>
    <t>Sloupy nebo pilíře z betonu pohledového tř. C 35/45 XO, XC bez výztuže - XC1-Cl 0,4-Dmax 22 (CZ, F.1)</t>
  </si>
  <si>
    <t>311270001</t>
  </si>
  <si>
    <t>342240001</t>
  </si>
  <si>
    <t>Příčky tl 150 mm z keramických cihel - včetně překladů</t>
  </si>
  <si>
    <t>342240002</t>
  </si>
  <si>
    <t>Příčky tl 115 mm z tvárnic vápenopískových - včetně překladů</t>
  </si>
  <si>
    <t>389940001</t>
  </si>
  <si>
    <t>Kovové doplňkové konstrukce  - dodávka a montáž včetně povrchové úpravy</t>
  </si>
  <si>
    <t>výpis statická č.</t>
  </si>
  <si>
    <t>59300001</t>
  </si>
  <si>
    <t>411320001</t>
  </si>
  <si>
    <t>Prefabrikovaná stěna ze ŽB - kompletní dodávka a montáž, včetně dopravy na staveniště / bez výztuže</t>
  </si>
  <si>
    <t>Prefabrikovaná stropní deska ze ŽB - kompletní dodávka a montáž, včetně dopravy na staveniště / bez výztuže</t>
  </si>
  <si>
    <t>Stropy deskové ze ŽB tř. C 30/37 - XC1-Cl 0,4-Dmax 22 (CZ, F.1)</t>
  </si>
  <si>
    <t>Nosníky ze ŽB tř. C 30/37 - XC1-Cl 0,4-Dmax 22 (CZ, F.1)</t>
  </si>
  <si>
    <t>Příplatek k vodorovnému přemístění výkopku/sypaniny z horniny tř. 1 až 4 ZKD 1000 m přes 10000 m - celkem 25 km</t>
  </si>
  <si>
    <t xml:space="preserve"> DPH 21%</t>
  </si>
  <si>
    <t>Dozdění otvorů - včetně dodávky a montáže překladu a následného začištění otvoru</t>
  </si>
  <si>
    <t>430320001</t>
  </si>
  <si>
    <t>Schodišťové konstrukce ze ŽB - prefabrikovaná ramena - kompletní dodávka a montáž , včetně dopravy na staveniště / bez výztuže</t>
  </si>
  <si>
    <t>430320002</t>
  </si>
  <si>
    <t>612000001</t>
  </si>
  <si>
    <t>622000001</t>
  </si>
  <si>
    <t>990000001</t>
  </si>
  <si>
    <t>990000002</t>
  </si>
  <si>
    <t>900000003</t>
  </si>
  <si>
    <t>KZS pod omítku vnitřních stěn z polystyrénových desek EPS 70F tl 120 mm</t>
  </si>
  <si>
    <t>Předpjaté dutinové panely typu SPIROLL - tl. 500 mm  - dodávka</t>
  </si>
  <si>
    <t>Schodišťová konstrukce a rampa ze ŽB tř. C 30/37-XF4 - dodávka a montáž včetně bednění a výztuže</t>
  </si>
  <si>
    <t>KZS pod omítku vnějších stěn z polystyrénových desek EPS 70F tl 180 mm</t>
  </si>
  <si>
    <t>622520001</t>
  </si>
  <si>
    <t>Tenkovrstvá omítka tl. 3,0 mm včetně penetrace vnějších stěn</t>
  </si>
  <si>
    <t>622520002</t>
  </si>
  <si>
    <t>Krycí dvojnásobný nátěr omítek stupně členitosti 1 a 2 - včetně penetrace</t>
  </si>
  <si>
    <t>632440001</t>
  </si>
  <si>
    <t>Potěr cementový litý CF20 tl 68 mm</t>
  </si>
  <si>
    <t>Potěr cementový litý CF20 tl 58 mm</t>
  </si>
  <si>
    <t>632440002</t>
  </si>
  <si>
    <t>Potěr cementový litý CF20 tl 67 mm</t>
  </si>
  <si>
    <t>632440003</t>
  </si>
  <si>
    <t>Potěr cementový litý CF30 tl 68 mm</t>
  </si>
  <si>
    <t>632440005</t>
  </si>
  <si>
    <t>Potěr cementový litý CF30 tl 67 mm</t>
  </si>
  <si>
    <t>632440006</t>
  </si>
  <si>
    <t>Potěr cementový litý CF30 tl 58 mm</t>
  </si>
  <si>
    <t>632440007</t>
  </si>
  <si>
    <t>637210001</t>
  </si>
  <si>
    <t>Dlažba z betonových dlaždic 450x450 mm  tl 100 mm do lože z kačírku 8-16 min. 50 mm</t>
  </si>
  <si>
    <t>990000004</t>
  </si>
  <si>
    <t>990000005</t>
  </si>
  <si>
    <t>Prvky Belar schodiště - dodávka a montáž</t>
  </si>
  <si>
    <t>990000006</t>
  </si>
  <si>
    <t>Lak asfaltový ALP - dodávka</t>
  </si>
  <si>
    <t>Textilie netkaná  300 g/m2 - dodávka</t>
  </si>
  <si>
    <t>62800001</t>
  </si>
  <si>
    <t>69300001</t>
  </si>
  <si>
    <t>Pás těžký asfaltovaný modifikovaný - dodávka</t>
  </si>
  <si>
    <t>711190001</t>
  </si>
  <si>
    <t>Cementová hydroizolační stěrka - plocha vodorovná</t>
  </si>
  <si>
    <t>711190002</t>
  </si>
  <si>
    <t>Izolace proti zemní vlhkosti na vodorovné ploše HI stěrkou + bandáž rohů a koutů</t>
  </si>
  <si>
    <t>Izolace proti zemní vlhkosti na svislé ploše HI stěrkou + bandáž rohů a koutů</t>
  </si>
  <si>
    <t>712330001</t>
  </si>
  <si>
    <t>Provedení povlakové krytiny střech do 10° podkladní vrstvy pásy na sucho AIP nebo NAIP - včetně pásu s vložkou ze skleněné tkaniny s horní PE folií</t>
  </si>
  <si>
    <t>712330002</t>
  </si>
  <si>
    <t>Provedení povlakové krytiny střech do 10° podkladní vrstvy pásy na sucho AIP nebo NAIP - včetně filtrační rohože tl. 1 mm</t>
  </si>
  <si>
    <t>712330003</t>
  </si>
  <si>
    <t>Antivibrační rohož  volně položená plocha vodorovná (m.č. 0.56) - dodávka a montáž</t>
  </si>
  <si>
    <t>Povlaková krytina do 10° drenážní a ochranná vrstva - nopovou folií v. 60 mm</t>
  </si>
  <si>
    <t>71200001</t>
  </si>
  <si>
    <t>Pás asfaltovaný modifikovaný typu SBS spodní - dodávka</t>
  </si>
  <si>
    <t>71200002</t>
  </si>
  <si>
    <t>Pás asfaltovaný modifikovaný typu SBS s posypem vrchní - dodávka</t>
  </si>
  <si>
    <t>Textilie 300 g/m2 - dodávka</t>
  </si>
  <si>
    <t>712390001</t>
  </si>
  <si>
    <t>Provedení povlakové krytiny střech do 10° ochranné textilní vrstvy - včetně dodávky vodoakumulační textilie cca 300 g/m2</t>
  </si>
  <si>
    <t>712390002</t>
  </si>
  <si>
    <t>Provedení povlakové krytiny střech do 10° ochranné textilní vrstvy - včetně dodávky vodoakumulační textilie cca 150 g/m2</t>
  </si>
  <si>
    <t>712390003</t>
  </si>
  <si>
    <t>Provedení povlakové krytiny střech do 10° ochranné textilní vrstvy - včetně kořenovzdorné folie 0,8 mm</t>
  </si>
  <si>
    <t>712390004</t>
  </si>
  <si>
    <t>Provedení povlakové krytiny střech do 10° násypem z kačírku tl. 50 mm</t>
  </si>
  <si>
    <t>712390005</t>
  </si>
  <si>
    <t>Provedení povlakové krytiny střech do 10° drenážním násypem tl. 150 mm</t>
  </si>
  <si>
    <t>712840001</t>
  </si>
  <si>
    <t>712840002</t>
  </si>
  <si>
    <t>Zateplení vnitřního líce atiky s vytažením povlakové krytiny a parozábrany</t>
  </si>
  <si>
    <t>Zateplení vrchního líce atiky s vytažením povlakové krytiny a parozábrany, OSB desky pod plech</t>
  </si>
  <si>
    <t>71300001</t>
  </si>
  <si>
    <t>Polystyren extrudovaný - dodávka</t>
  </si>
  <si>
    <t>pod základovou desku</t>
  </si>
  <si>
    <t>713120001</t>
  </si>
  <si>
    <t>Montáž izolace tepelné podlah volně kladenými rohožemi, pásy, dílci, deskami 1 vrstva - včetně okrajových pásků</t>
  </si>
  <si>
    <t>71300002</t>
  </si>
  <si>
    <t>Kročejová izolace z minerální vlny tl. 40 mm - dodávka</t>
  </si>
  <si>
    <t>Kročejová izolace z minerální vlny tl. 30 mm - dodávka</t>
  </si>
  <si>
    <t>71300003</t>
  </si>
  <si>
    <t>71300004</t>
  </si>
  <si>
    <t>Deska z pěnového polystyrenu EPS 150 S - dodávka</t>
  </si>
  <si>
    <t>Deska z pěnového polystyrenu EPS 200 S - dodávka</t>
  </si>
  <si>
    <t>71300005</t>
  </si>
  <si>
    <t>71300006</t>
  </si>
  <si>
    <t>Polystyren spádový EPS 150 S - dodávka</t>
  </si>
  <si>
    <t>71300007</t>
  </si>
  <si>
    <t>Polystyren extrudovaný XPS - dodávka</t>
  </si>
  <si>
    <t>71300008</t>
  </si>
  <si>
    <t>Pás těžký asfaltovaný  - dodávka</t>
  </si>
  <si>
    <t>714000001</t>
  </si>
  <si>
    <t>Obklad stěn z vinylových obkladových desek lepením</t>
  </si>
  <si>
    <t>389940002</t>
  </si>
  <si>
    <t>Smykové trny do stěn</t>
  </si>
  <si>
    <t>soub</t>
  </si>
  <si>
    <t>389940003</t>
  </si>
  <si>
    <t>Těsnění pracovní spáry betonové konstrukce</t>
  </si>
  <si>
    <t>SDK příčka tl 100 mm profil CW+UW 50/75 desky 2x12,5 TI 50 mm</t>
  </si>
  <si>
    <t>SDK příčka tl 150 mm profil CW+UW 50/75 desky 2x12,5 TI 50 mm</t>
  </si>
  <si>
    <t>SDK příčka tl 200 mm profil CW+UW 50/75 desky 2x12,5 TI 50 mm</t>
  </si>
  <si>
    <t>763110001</t>
  </si>
  <si>
    <t>763110002</t>
  </si>
  <si>
    <t>763110003</t>
  </si>
  <si>
    <t>763110004</t>
  </si>
  <si>
    <t>763120002</t>
  </si>
  <si>
    <t>763120001</t>
  </si>
  <si>
    <t>SDK stěna předsazená tl 120 mm profil CW+UW 50/75 deska 2x12,5 bez TI - předstěna v laboratořích</t>
  </si>
  <si>
    <t>763120003</t>
  </si>
  <si>
    <t>SDK příčka tl 250 mm profil CW+UW 50/75 desky 2x12,5 TI 50 mm</t>
  </si>
  <si>
    <t>SDK stěna předsazená tl 100-200 mm profil CW+UW 50/75 deska 2x12,5 bez TI - předstěna v sociálních zařízeních</t>
  </si>
  <si>
    <t>763131430</t>
  </si>
  <si>
    <t>SDK podhled deska 1xDF 12,5 TI 40 mm 50 kg/m3 dvouvrstvá spodní kce profil CD+UD</t>
  </si>
  <si>
    <t>763131431</t>
  </si>
  <si>
    <t>763131432</t>
  </si>
  <si>
    <t>SDK podhled deska perforovaná akustická 8/18Q TI 40 mm 50 kg/m3 dvouvrstvá spodní kce profil CD+UD</t>
  </si>
  <si>
    <t>763430001</t>
  </si>
  <si>
    <t>Minerální kazetový podhled čtvercový na systémovém roštu</t>
  </si>
  <si>
    <t>763430002</t>
  </si>
  <si>
    <t>Barrisolový podhled s pružnou membránou</t>
  </si>
  <si>
    <t xml:space="preserve">SDK stěna předsazená tl 62,5 mm profil CW+UW 50 deska 1xA 12,5 </t>
  </si>
  <si>
    <t>763120004</t>
  </si>
  <si>
    <t xml:space="preserve">SDK stěna předsazená tl 62,5 mm profil CW+UW 50 deska 1x děrovaná akustická 8/18 Q 12,5 </t>
  </si>
  <si>
    <t xml:space="preserve">Strukturovaná oddělovací vrstva s integrovanou pojistnou hydroizolací </t>
  </si>
  <si>
    <t>KL/0.01</t>
  </si>
  <si>
    <t>Oplechování rastrové fasády spojovacího krčku, r.š.š 290 mm</t>
  </si>
  <si>
    <t>ks</t>
  </si>
  <si>
    <t>KL/0.02</t>
  </si>
  <si>
    <t>Oplechování soklu vstupních dveří, r.š. 260 mm, dl. 1600 mm</t>
  </si>
  <si>
    <t>KL/1.01</t>
  </si>
  <si>
    <t>Oplechování parapetu pásového okna, r.š. 750 m</t>
  </si>
  <si>
    <t>KL/1.02</t>
  </si>
  <si>
    <t>Oplechování nadpraží pásového okna, r.š. 750 mm</t>
  </si>
  <si>
    <t>KL/1.03</t>
  </si>
  <si>
    <t>Oplechování parapetu pásového okna, r.š. 750 mm</t>
  </si>
  <si>
    <t>KL/1.04</t>
  </si>
  <si>
    <t>KL/1.05</t>
  </si>
  <si>
    <t>KL/1.06</t>
  </si>
  <si>
    <t>KL/1.07</t>
  </si>
  <si>
    <t>Oplechování ostění a nadpraží pásového okna, r.š. 750 mm</t>
  </si>
  <si>
    <t>KL/1.08</t>
  </si>
  <si>
    <t>KL/1.09</t>
  </si>
  <si>
    <t>KL/1.10</t>
  </si>
  <si>
    <t>Oplechování ostění a nadraží dveří, r.š. 750 mm</t>
  </si>
  <si>
    <t>KL/1.11</t>
  </si>
  <si>
    <t>KL/1.12</t>
  </si>
  <si>
    <t>Oplechování ostění a nadraží pásového okna, r.š. 750 mm</t>
  </si>
  <si>
    <t>KL/1.13</t>
  </si>
  <si>
    <t>KL/1.14</t>
  </si>
  <si>
    <t>KL/1.15</t>
  </si>
  <si>
    <t>KL/1.16</t>
  </si>
  <si>
    <t>KL/1.17</t>
  </si>
  <si>
    <t>Oplechování ostění, r.š. 750 mm</t>
  </si>
  <si>
    <t>KL/1.18</t>
  </si>
  <si>
    <t>KL/2.01</t>
  </si>
  <si>
    <t>KL/2.02</t>
  </si>
  <si>
    <t>KL/2.03</t>
  </si>
  <si>
    <t>KL/2.04</t>
  </si>
  <si>
    <t>KL/2.05</t>
  </si>
  <si>
    <t>KL/2.06</t>
  </si>
  <si>
    <t>Oplechování ostění pásového okna, r.š. 750 mm</t>
  </si>
  <si>
    <t>KL/2.07</t>
  </si>
  <si>
    <t>KL/2.08</t>
  </si>
  <si>
    <t>KL/2.09</t>
  </si>
  <si>
    <t>KL/2.10</t>
  </si>
  <si>
    <t>KL/2.11</t>
  </si>
  <si>
    <t>KL/2.12</t>
  </si>
  <si>
    <t>Oplechování ostění rastrové fasády, r.š. 750 mm</t>
  </si>
  <si>
    <t>KL/3.01</t>
  </si>
  <si>
    <t>Oplechování atiky hlavní střechy, r.š. 1130 mm</t>
  </si>
  <si>
    <t>KL/3.02</t>
  </si>
  <si>
    <t>Oplechování atiky spojovacího krčku, r.š. 540 mm, 8,5 m</t>
  </si>
  <si>
    <t>KL/3.03</t>
  </si>
  <si>
    <t>Oplechování světlíku nad vstupem, r.š. 760 mm</t>
  </si>
  <si>
    <t>KL/3.04</t>
  </si>
  <si>
    <t>Oplechování světlíku nad sálem, r.š. 760 mm</t>
  </si>
  <si>
    <t>KL/3.05</t>
  </si>
  <si>
    <t>Oplechování přejezdu výtahu</t>
  </si>
  <si>
    <t>KL/3.06</t>
  </si>
  <si>
    <t>Oplechování střechy schodišťové šachty</t>
  </si>
  <si>
    <t>KL/3.07</t>
  </si>
  <si>
    <t>Oplechování atiky nad vstupním portálem, r.š. 2350 mm</t>
  </si>
  <si>
    <t>TV/1.01</t>
  </si>
  <si>
    <t>Vnitřní parapet okna - dřevěná nosná deska tl.15mm, povrch v lakovaném hliníku, lakovaný hliníkový plech (nástřik), barva bílá</t>
  </si>
  <si>
    <t>TV/1.02</t>
  </si>
  <si>
    <t>TV/1.03</t>
  </si>
  <si>
    <t>TV/1.04</t>
  </si>
  <si>
    <t>TV/1.05</t>
  </si>
  <si>
    <t>TV/1.06</t>
  </si>
  <si>
    <t>TV/2.01</t>
  </si>
  <si>
    <t>TV/2.02</t>
  </si>
  <si>
    <t>TV/2.03</t>
  </si>
  <si>
    <t>TV/2.04</t>
  </si>
  <si>
    <t>TV/2.05</t>
  </si>
  <si>
    <t>TV/2.06</t>
  </si>
  <si>
    <t>D0.01</t>
  </si>
  <si>
    <t>Dvoukřídlé dveře hliníkové, rozměr 1600x2500 mm, prosklené, včetně kování a zárubně</t>
  </si>
  <si>
    <t>D0.02</t>
  </si>
  <si>
    <t>Neobsazeno</t>
  </si>
  <si>
    <t>D0.03</t>
  </si>
  <si>
    <t>D0.04</t>
  </si>
  <si>
    <t>D0.05</t>
  </si>
  <si>
    <t>D0.06</t>
  </si>
  <si>
    <t>D0.07</t>
  </si>
  <si>
    <t>D0.08</t>
  </si>
  <si>
    <t>D0.09</t>
  </si>
  <si>
    <t>D0.10</t>
  </si>
  <si>
    <t>D0.11</t>
  </si>
  <si>
    <t>D0.12</t>
  </si>
  <si>
    <t>D0.13</t>
  </si>
  <si>
    <t>D0.14</t>
  </si>
  <si>
    <t>D0.15</t>
  </si>
  <si>
    <t>Jednokřídlé dveře plechové, rozměr 1000x2100 mm, včetně kování a zárubně</t>
  </si>
  <si>
    <t>D0.16</t>
  </si>
  <si>
    <t>D0.17</t>
  </si>
  <si>
    <t>D0.18</t>
  </si>
  <si>
    <t>Jednokřídlé dveře plechové, rozměr 900x2100 mm, včetně kování a zárubně</t>
  </si>
  <si>
    <t>D0.19</t>
  </si>
  <si>
    <t>D0.20</t>
  </si>
  <si>
    <t>D0.21</t>
  </si>
  <si>
    <t>D0.22</t>
  </si>
  <si>
    <t>D0.23</t>
  </si>
  <si>
    <t>D0.24</t>
  </si>
  <si>
    <t>D0.25</t>
  </si>
  <si>
    <t>D0.26</t>
  </si>
  <si>
    <t>D0.27</t>
  </si>
  <si>
    <t>D0.28</t>
  </si>
  <si>
    <t>D0.29</t>
  </si>
  <si>
    <t>D0.30</t>
  </si>
  <si>
    <t>D0.31</t>
  </si>
  <si>
    <t>D0.32</t>
  </si>
  <si>
    <t>D0.33</t>
  </si>
  <si>
    <t>D0.34</t>
  </si>
  <si>
    <t>D0.36</t>
  </si>
  <si>
    <t>D0.37</t>
  </si>
  <si>
    <t>D0.38</t>
  </si>
  <si>
    <t>D0.39</t>
  </si>
  <si>
    <t>D0.40</t>
  </si>
  <si>
    <t>D0.41</t>
  </si>
  <si>
    <t>D0.42</t>
  </si>
  <si>
    <t>D0.43</t>
  </si>
  <si>
    <t>D0.44</t>
  </si>
  <si>
    <t>Jednokřídlé dveře plechové, rozměr 800x2100 mm, včetně kování a zárubně</t>
  </si>
  <si>
    <t>D0.45</t>
  </si>
  <si>
    <t>D0.46</t>
  </si>
  <si>
    <t>D0.47</t>
  </si>
  <si>
    <t>D0.48</t>
  </si>
  <si>
    <t>D0.49</t>
  </si>
  <si>
    <t>D0.50</t>
  </si>
  <si>
    <t>D0.51</t>
  </si>
  <si>
    <t>D0.52</t>
  </si>
  <si>
    <t>D0.53</t>
  </si>
  <si>
    <t>D0.54</t>
  </si>
  <si>
    <t>D0.55</t>
  </si>
  <si>
    <t>Jednokřídlé dveře plechové, rozměr 900x2100 mm, požární odolnost   EW 60 DP1,C, prosklené, včetně kování a zárubně</t>
  </si>
  <si>
    <t>D0.56</t>
  </si>
  <si>
    <t>Dvoukřídlé dveře plechové, rozměr 2000x2700 mm, požární odolnost EW60 DP1,C, prosklené, včetně kování a zárubně</t>
  </si>
  <si>
    <t>D0.57</t>
  </si>
  <si>
    <t>Dvoukřídlé dveře plechové, rozměr 2000x2700 mm, prosklené, včetně kování a zárubně</t>
  </si>
  <si>
    <t>D0.58</t>
  </si>
  <si>
    <t>Jednokřídlé dveře plechové, rozměr 900x2100 mm, prosklené, včetně kování a zárubně</t>
  </si>
  <si>
    <t>D0.59</t>
  </si>
  <si>
    <t>Jednokřídlé dveře plechové, rozměr 1000x2100 mm, prosklené, včetně kování a zárubně</t>
  </si>
  <si>
    <t>D0.60</t>
  </si>
  <si>
    <t>D0.61</t>
  </si>
  <si>
    <t>D0.62</t>
  </si>
  <si>
    <t>D0.63</t>
  </si>
  <si>
    <t>D0.64</t>
  </si>
  <si>
    <t>D0.65</t>
  </si>
  <si>
    <t>D0.66</t>
  </si>
  <si>
    <t>D0.67</t>
  </si>
  <si>
    <t>D0.68</t>
  </si>
  <si>
    <t>D0.69</t>
  </si>
  <si>
    <t>D0.70</t>
  </si>
  <si>
    <t>D0.71</t>
  </si>
  <si>
    <t>D0.72</t>
  </si>
  <si>
    <t>D0.73</t>
  </si>
  <si>
    <t>D0.74</t>
  </si>
  <si>
    <t>D0.75</t>
  </si>
  <si>
    <t>D0.76</t>
  </si>
  <si>
    <t>D0.77</t>
  </si>
  <si>
    <t>D0.78</t>
  </si>
  <si>
    <t>D0.79</t>
  </si>
  <si>
    <t>D0.80</t>
  </si>
  <si>
    <t>D0.81</t>
  </si>
  <si>
    <t>D1.01</t>
  </si>
  <si>
    <t>Dvoukřídlé dveře hliníkové systémové s prosklením, rozměr 1600x2500 mm, včetně kování a zárubně</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</si>
  <si>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</si>
  <si>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</si>
  <si>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</si>
  <si>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</si>
  <si>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</si>
  <si>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</si>
  <si>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</si>
  <si>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</si>
  <si>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</si>
  <si>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</si>
  <si>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</si>
  <si>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</si>
  <si>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</si>
  <si>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</si>
  <si>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</si>
  <si>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</si>
  <si>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</si>
  <si>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</si>
  <si>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</si>
  <si>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</si>
  <si>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</si>
  <si>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</si>
  <si>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</si>
  <si>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Jednokřídlé dveře plechové, rozměr 900x2100 mm, požární odolnost EW30 DP1, Sm, C, včetně kování a zárubně</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</si>
  <si>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</si>
  <si>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</si>
  <si>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</si>
  <si>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</si>
  <si>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</si>
  <si>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</si>
  <si>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</si>
  <si>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</si>
  <si>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</si>
  <si>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</si>
  <si>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</si>
  <si>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</si>
  <si>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</si>
  <si>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</si>
  <si>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</si>
  <si>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</si>
  <si>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</si>
  <si>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</si>
  <si>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</si>
  <si>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</si>
  <si>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</si>
  <si>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</si>
  <si>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</si>
  <si>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Dvoukřídlé dveře plechové, rozměr 2000x2700 mm, požární odolnost EW45 DP1,C, prosklené, včetně kování a zárubně</t>
  </si>
  <si>
    <t>D1.48</t>
  </si>
  <si>
    <t>D1.49</t>
  </si>
  <si>
    <t>Jednokřídlé dveře plechové, rozměr 900x2100 mm, požární odolnost EW45 DP1,C, prosklené, včetně kování a zárubně</t>
  </si>
  <si>
    <t>D1.50</t>
  </si>
  <si>
    <t>D2.01</t>
  </si>
  <si>
    <t>D2.02</t>
  </si>
  <si>
    <t>D2.03</t>
  </si>
  <si>
    <t>D2.04</t>
  </si>
  <si>
    <t>Jednokřídlé dveře plechové, rozměr 700x2100 mm, požární odolnost EW15 DP3,C, včetně kování a zárubně</t>
  </si>
  <si>
    <t>D2.05</t>
  </si>
  <si>
    <t>Jednokřídlé dveře plechové, rozměr 600x2100 mm, požární odolnost EW30 DP1, Sm, C, včetně kování a zárubně</t>
  </si>
  <si>
    <t>D2.06</t>
  </si>
  <si>
    <t>D2.07</t>
  </si>
  <si>
    <t>Jednokřídlé dveře plechové, rozměr 900x2100 mm, požární odolnost EW15 DP3,C, včetně kování a zárubně</t>
  </si>
  <si>
    <t>D2.08</t>
  </si>
  <si>
    <t>D2.09</t>
  </si>
  <si>
    <t>D2.10</t>
  </si>
  <si>
    <t>D2.11</t>
  </si>
  <si>
    <t>D2.12</t>
  </si>
  <si>
    <t>D2.13</t>
  </si>
  <si>
    <t>D2.14</t>
  </si>
  <si>
    <t>D2.15</t>
  </si>
  <si>
    <t>Jednokřídlé dveře plechové, rozměr 700x1800 mm, včetně kování a zárubně</t>
  </si>
  <si>
    <t>D2.16</t>
  </si>
  <si>
    <t>Jednokřídlé dveře plechové, rozměr 700x1800 mm, požární odolnost EW15 DP3,C, včetně kování a zárubně</t>
  </si>
  <si>
    <t>D2.17</t>
  </si>
  <si>
    <t>D2.18</t>
  </si>
  <si>
    <t>D2.19</t>
  </si>
  <si>
    <t>D2.20</t>
  </si>
  <si>
    <t>D2.21</t>
  </si>
  <si>
    <t>D2.22</t>
  </si>
  <si>
    <t>D2.23</t>
  </si>
  <si>
    <t>D2.24</t>
  </si>
  <si>
    <t>D2.25</t>
  </si>
  <si>
    <t>D2.26</t>
  </si>
  <si>
    <t>D2.27</t>
  </si>
  <si>
    <t>D2.28</t>
  </si>
  <si>
    <t>D2.29</t>
  </si>
  <si>
    <t>D2.30</t>
  </si>
  <si>
    <t>D2.31</t>
  </si>
  <si>
    <t>D2.32</t>
  </si>
  <si>
    <t>D2.33</t>
  </si>
  <si>
    <t>D2.34</t>
  </si>
  <si>
    <t>D2.35</t>
  </si>
  <si>
    <t>D2.36</t>
  </si>
  <si>
    <t>Jednokřídlé dveře plechové, rozměr 900x2100 mm, požární odolnost EW45 DP2,C, včetně kování a zárubně</t>
  </si>
  <si>
    <t>D2.37</t>
  </si>
  <si>
    <t>D2.38</t>
  </si>
  <si>
    <t>D2.39</t>
  </si>
  <si>
    <t>D2.40</t>
  </si>
  <si>
    <t>D2.41</t>
  </si>
  <si>
    <t>D2.42</t>
  </si>
  <si>
    <t>D2.43</t>
  </si>
  <si>
    <t>D2.44</t>
  </si>
  <si>
    <t>D2.45</t>
  </si>
  <si>
    <t>Jednokřídlé dveře plechové, rozměr 2400x2100 mm, včetně kování a zárubně</t>
  </si>
  <si>
    <t>D2.46</t>
  </si>
  <si>
    <t>D2.47</t>
  </si>
  <si>
    <t>D2.48</t>
  </si>
  <si>
    <t>D2.49</t>
  </si>
  <si>
    <t>D2.50</t>
  </si>
  <si>
    <t>D2.51</t>
  </si>
  <si>
    <t>D2.52</t>
  </si>
  <si>
    <t>DE.01</t>
  </si>
  <si>
    <t>DE.02</t>
  </si>
  <si>
    <t>DE.03</t>
  </si>
  <si>
    <t>Dvoukřídlé dveře hliníkové, rozměr 1000x2100 mm, prosklené, včetně kování a zárubně</t>
  </si>
  <si>
    <t>DE.04</t>
  </si>
  <si>
    <t>Dvoukřídlé dveře hliníkové, rozměr 1950x2500 mm, prosklené, včetně kování a zárubně</t>
  </si>
  <si>
    <t>DE.05</t>
  </si>
  <si>
    <t>DE.06</t>
  </si>
  <si>
    <t>Dvoukřídlé dveře hliníkové, rozměr 1000x2500 mm, prosklené, včetně kování a zárubně</t>
  </si>
  <si>
    <t>DE.07</t>
  </si>
  <si>
    <t>DE.08</t>
  </si>
  <si>
    <t>Dvoukřídlé dveře hliníkové, rozměr 2000x3000 mm, prosklené, včetně kování a zárubně</t>
  </si>
  <si>
    <t>DE.09</t>
  </si>
  <si>
    <t>DE.10</t>
  </si>
  <si>
    <t>Jednokřídlé dveře hliníkové, rozměr 900x2100 mm, prosklené, včetně kování a zárubně</t>
  </si>
  <si>
    <t>DE.11</t>
  </si>
  <si>
    <t>Dvoukřídlé dveře hliníkové, rozměr 2000x2500 mm, prosklené, včetně kování a zárubně (součást fasády)</t>
  </si>
  <si>
    <t>DE.12</t>
  </si>
  <si>
    <t>Ocelové dveře, rozměr 1500x2100 mm (součást fasádního rámu)</t>
  </si>
  <si>
    <t>DE.13</t>
  </si>
  <si>
    <t>Ocelové dveře (součást fasádního rámu)</t>
  </si>
  <si>
    <t>ZV/0.01</t>
  </si>
  <si>
    <t>ZV/0.02</t>
  </si>
  <si>
    <t>ZV/0.03</t>
  </si>
  <si>
    <t>ZV/0.04</t>
  </si>
  <si>
    <t xml:space="preserve">Poklop revizní šachty - Pachotěsný a vodotěsný poklop šachty kanalizace s nerezovým rámem pro aplikaci podlahové skladby, vkládané do nerezového rámu v úrovni čisté podlahy
Systémový výrobek
600x600mm
</t>
  </si>
  <si>
    <t>ZV/0.05</t>
  </si>
  <si>
    <t>Poklop šachty do instalačního kanálu - Pachotěsný a vodotěsný poklop šachty pro  přístup do podpodlahového instalačního kanálu, s nerezovým rámem pro aplikaci podlahové skladby, vkládané do nerezového rámu v úrovni čisté podlahy
Systémový výrobek
1000x1400mm</t>
  </si>
  <si>
    <t>ZV/0.06</t>
  </si>
  <si>
    <t>Pororoštová zdvojená podlaha v rozvodnách NN - Systémová zdvojená podlaha z pororoštu z pozinkované oceli s oky 30/30, včetně nosných a kotevních profilů</t>
  </si>
  <si>
    <t>ZV/0.07</t>
  </si>
  <si>
    <t>Pororoštová zdvojená podlaha v místnosti čerpání - Systémová zdvojená podlaha z pororoštu z pozinkované oceli s oky 30/30, včetně nosných a kotevních profilů</t>
  </si>
  <si>
    <t>ZV/0.08</t>
  </si>
  <si>
    <t>Žebřík do přečerpávací šachty - Ocelový žebřík do šachty přečerpávání, pozinkovaný, systémový výrobek, kotvený do ŹB stěny na chemickou kotvu
v. 2 m, š.500 mm</t>
  </si>
  <si>
    <t>ZV/0.09</t>
  </si>
  <si>
    <t>ZV/0.10</t>
  </si>
  <si>
    <t>ZV/0.11</t>
  </si>
  <si>
    <t>ZV/0.12</t>
  </si>
  <si>
    <t>ZV/0.13</t>
  </si>
  <si>
    <t>ZV/0.14</t>
  </si>
  <si>
    <t>ZV/1.01</t>
  </si>
  <si>
    <t>Zábradlí venkovní na schodiště - Ocelové trubkové zábradlí z jacklových profilů, s výplní z hranaté tyčoviny
2x dl x 2,8 m
v. 1,0 m</t>
  </si>
  <si>
    <t>ZV/1.02</t>
  </si>
  <si>
    <t>Zábradlí venkovní na rampu - Ocelové trubkové zábradlí z jacklových profilů, s výplní z hranaté tyčoviny
dl.16,6 m
v. 1,0 m</t>
  </si>
  <si>
    <t>ZV/1.03</t>
  </si>
  <si>
    <t>Vzduchotechnická žaluzie - Typová žaluzie protidešťová do betonové stěny dměrem do technologického prostoru
dl.4000 mm, v.550mm, protidešťová, s čelním pohledovým lemem š.50mm, min. průtočnost 60%</t>
  </si>
  <si>
    <t>ZV/1.04</t>
  </si>
  <si>
    <t>Zábradlí v atriu - Ocelové trubkové zábradlí z jacklových profilů, s výplní z hranaté tyčoviny
2 x dl.16,5 m
v. 1,0 m</t>
  </si>
  <si>
    <t>ZV/1.05</t>
  </si>
  <si>
    <t>Atypické plotové pole - Atypické plotové pole u zásobovacího dvora v rozsahu trafostanice a dynamické UPS,
sloupky z jacklů 100/160, výplň z hliníkových U- profilů s mezerami 200 mm, shodná barevnost se zástěnou na střeše (ZV/3.01)
dl. 26,6 m, v. 2,1 m
sloupky jackl 100/160
výplň U200</t>
  </si>
  <si>
    <t>ZV/1.06</t>
  </si>
  <si>
    <t>Branka plotu - Dvoukřídlová vstupní branka k zásobovacímu dvoru, součástí plotu, obvolový jacklový rám
typový výrobek, 
zamykatelná s cylindrickou vložkou
š. 1,75, v 2,3 m</t>
  </si>
  <si>
    <t>ZV/1.07</t>
  </si>
  <si>
    <t>Typový plot - Typový plot, s výplní ze svařovaných drátěných panelů
18,6m, v. 2,1 m</t>
  </si>
  <si>
    <t>ZV/1.08</t>
  </si>
  <si>
    <t>Madlo venkovního schodiště krčku - Ocelové trubkové madlo, kotvené přes konzoly po cca 1,5m do betonové stěny na chemickou kotvu
dl. 3,1m</t>
  </si>
  <si>
    <t>ZV/1.09</t>
  </si>
  <si>
    <t>Ochranné zábradlí u spojovacího krčku - Ocelové trubkové zábradlí z jacklových profilů, s výplní z hranaté tyčoviny
dl. 2,96 + 2,75 m
v. 1,0m</t>
  </si>
  <si>
    <t>ZV/1.10</t>
  </si>
  <si>
    <t>Ochranné zábradlí v zásobovacím dvoře - Ocelové trubkové zábradlí z jacklových profilů, s výplní z hranaté tyčoviny
dl. 5,0 m
v. 1,0m</t>
  </si>
  <si>
    <t>ZV/1.11</t>
  </si>
  <si>
    <t>Ochranné zábradlí v zásobovacím dvoře - Ocelové trubkové zábradlí z jacklových profilů, s výplní z hranaté tyčoviny
dl. 8,2 m
v. 1,0m</t>
  </si>
  <si>
    <t>ZV/1.12</t>
  </si>
  <si>
    <t>Přístřešek pro kola - Přístřešek pro kola, ocelová rámová konstrukce z uzavřených profilů, výplň z tahokovu, střecha z trapézového plechu, u střechy lemovací profil z plechu š. 250 mm, včetně zavětrování ocelovými tyčemi
9,6m x 5,64m, 
v. 3,0m,
sloupky JA 160/160/4,
střešní nosníky JA 160/160/4
střecha - trapéz s výškou 60mm
výplň - desky z tahokovu</t>
  </si>
  <si>
    <t>ZV/1.13</t>
  </si>
  <si>
    <t>ZV/1.14</t>
  </si>
  <si>
    <t>Dveře do kóje technických plynů - Dvoukřídlé dveře uzamykatelné s výplní z tahokovu
š. 2,0m x v. 2,9 m</t>
  </si>
  <si>
    <t>ZV/1.15</t>
  </si>
  <si>
    <t>-- neobsazeno--</t>
  </si>
  <si>
    <t>ZV/1.16</t>
  </si>
  <si>
    <t>Podlážka v instalační šachtě - Pororoštová podlážka včetně systémových a nosných  kotevních prvků do intalační šachty
1,35 x 1,75 m</t>
  </si>
  <si>
    <t>ZV/1.17</t>
  </si>
  <si>
    <t>Podlážka v instalační šachtě - Pororoštová podlážka včetně systémových a nosných  kotevních prvků do intalační šachty
0,85 x 1,2 m</t>
  </si>
  <si>
    <t>ZV/1.18</t>
  </si>
  <si>
    <t>Podlážka v instalační šachtě - Pororoštová podlážka včetně systémových a nosných  kotevních prvků do intalační šachty
0,8 x 1,45 m</t>
  </si>
  <si>
    <t>ZV/1.19</t>
  </si>
  <si>
    <t>Madlo schodiště - Ocelové trubkové madlo, kotvené přes konzoly po cca 1,5m do betonové stěny na chemickou kotvu, 
dl. 3,1 m</t>
  </si>
  <si>
    <t>ZV/2.01</t>
  </si>
  <si>
    <t>Skleněné zábradlí galerie - Skleněné zábradlí, kotvené do typového patního ocelového U-profilu, kotveno z čela do ŽB desky, pohledově překryto SDK, spáry mezi skly netmelené, horní hrana skla zbroušená a zkosená, nerezové madlo
dl.8240 mm, v.1000mm
7 tabulí skla v pravidelné rastraci</t>
  </si>
  <si>
    <t>ZV/2.02</t>
  </si>
  <si>
    <t>Servisní schodiště - Pororoštové technické schodiště do prostoru nad podhledem sálu, systémové prvky
podlážka 0,8 x 0,95m +
10 stupňu v. 175mm</t>
  </si>
  <si>
    <t>ZV/2.03</t>
  </si>
  <si>
    <t>Servisní lávka - servisní lávka z pororoštu pro obsluhu technologií, s ochranným zábradlím v 1,0m, vyvěšeno do stropních panelů
dl. 14,9 m</t>
  </si>
  <si>
    <t>ZV/2.04</t>
  </si>
  <si>
    <t>Dělící příčka v sále nad podhledem - Dělící nadpodhledová konstrukce pro kotvení pojezdu mobilní příčky OV/1.03, ocelová rámová konstrukce zajištěná proti klopení s opláštěním sádrovláknitými deskami tl.15 mm vyplněnými minerální izolací, požadavky na akustiku, součástí bude průchod servisní lávkou, do příčky zabudovány provětrávací mřížky OTK
dl. 18,5m, v.1,6m
ocel jackl 80/80/4</t>
  </si>
  <si>
    <t>ZV/2.05</t>
  </si>
  <si>
    <t>Kotevní konstrukce pro AV techniku - Příprava pro kotvení AV techniky v sále, závěsy od stropu k podhledové konstrukci pro:</t>
  </si>
  <si>
    <t>ZV/2.06</t>
  </si>
  <si>
    <t>ZV/2.07</t>
  </si>
  <si>
    <t>ZV/2.08</t>
  </si>
  <si>
    <t>ZV/3.01</t>
  </si>
  <si>
    <t>ZV/3.02</t>
  </si>
  <si>
    <t>Přístřešek ventilátorů - Krycí přístřešek ventilátorů z nosného rámu z ocelových uzavřených profilů, střecha z trapézových plechů, boční výplně z demontovatelných dílců z tahokovu.
Kotveno do lokálních betonových bloků pod sloupky
8,9 x 7,2m
v. 1,6m
jackly 40/40/3</t>
  </si>
  <si>
    <t>ZV/3.03</t>
  </si>
  <si>
    <t>Konstrukce atiky spojovacího krčku - Atika spojovacího krčku, jacklová svařovaná rámová konstrukce opláštěná z vnitřní strany střechy cementovláknitou deskou, kotveno přes ocelové platle z L-profilu po cca 1m chemickými kotvami do stropní desky
dl. 2,0 x 8,5m 
v. 1050mm
sloupky jackl 60/60/3, po 1,2m</t>
  </si>
  <si>
    <t>ZV/3.04</t>
  </si>
  <si>
    <t>Konstrukce prostupu potrubí na střechu - Ocelový rám z jaklových profilů, opláštěno cementovláknitými deskami s otvory pro potrubí,
3,0 x 1,5 m
v.1,2 m</t>
  </si>
  <si>
    <t>ZV/3.05</t>
  </si>
  <si>
    <t>Konstrukce pro vedení rozvodů na střeše - Ocelová konstrukce pro vedení rozvodů na střeše</t>
  </si>
  <si>
    <t>OK/1.01</t>
  </si>
  <si>
    <t>Pásové okno z hliníkových profilů, předsazená montáž před nosnou konstrukci, kombinace fixních křídel a otevíravých, rozměr 3650x1950 mm</t>
  </si>
  <si>
    <t>OK/1.02</t>
  </si>
  <si>
    <t>Pásové okno z hliníkových profilů, předsazená montáž před nosnou konstrukci, kombinace fixních křídel a otevíravých, rozměr 35050x1950 mm</t>
  </si>
  <si>
    <t>OK/1.03</t>
  </si>
  <si>
    <t>Pásové okno z hliníkových profilů, předsazená montáž před nosnou konstrukci, kombinace fixních křídel a otevíravých, rozměr 5475x1950 mm</t>
  </si>
  <si>
    <t>OK/1.04</t>
  </si>
  <si>
    <t>Pásové okno z hliníkových profilů, předsazená montáž před nosnou konstrukci, kombinace fixních křídel a otevíravých, rozměr 17900x1950 mm</t>
  </si>
  <si>
    <t>OK/1.05</t>
  </si>
  <si>
    <t>Pásové okno z hliníkových profilů, předsazená montáž před nosnou konstrukci, kombinace fixních křídel a otevíravých, rozměr 14700x1950 mm</t>
  </si>
  <si>
    <t>OK/1.06</t>
  </si>
  <si>
    <t>Pásové okno z hliníkových profilů, předsazená montáž před nosnou konstrukci, kombinace fixních křídel a otevíravých, rozměr 16300x1950 mm</t>
  </si>
  <si>
    <t>OK/2.01</t>
  </si>
  <si>
    <t>Pásové okno z hliníkových profilů, předsazená montáž před nosnou konstrukci, kombinace fixních křídel a otevíravých, rozměr 16170x1950 mm</t>
  </si>
  <si>
    <t>OK/2.02</t>
  </si>
  <si>
    <t>OK/2.03</t>
  </si>
  <si>
    <t>Pásové okno z hliníkových profilů, předsazená montáž před nosnou konstrukci, kombinace fixních křídel a otevíravých, rozměr 29400x1950 mm</t>
  </si>
  <si>
    <t>OK/2.04</t>
  </si>
  <si>
    <t>OK/2.05</t>
  </si>
  <si>
    <t>OF/01</t>
  </si>
  <si>
    <t>Prosklená rastrová fasáda vstupu z hliníkových systémových profilů š. 50mm s izolačním trojsklemtrojsklem, meziskelní spáry s krycími lištami, řešeno jako ucelený fasádní systém, rozměr 6000x9640 mm</t>
  </si>
  <si>
    <t>OF/02</t>
  </si>
  <si>
    <t>Prosklená rastrová fasáda spojovacího krčku z hliníkových systémových profilů š. 50mm s izolačním trojsklemtrojsklem, meziskelní spáry s krycími lištami, v úrovni podlah a parapetů neprůhledné skleněné (smaltované) části,  řešeno jako ucelený fasádní systém, rozměr 8500x9360 mm</t>
  </si>
  <si>
    <t>OF/03</t>
  </si>
  <si>
    <t>OF/04</t>
  </si>
  <si>
    <t>Fasádní prosklený pás přes 2 podlaží, z hliníkových fasádních profilů š.50 mm, součástí jsou vstupní dveře, stěna s požární odolností, rozměr 1100x7270 mm</t>
  </si>
  <si>
    <t>OF/05</t>
  </si>
  <si>
    <t>OF/06</t>
  </si>
  <si>
    <t>Prosklená stěna v parteru do seminárního sálu, z hliníkových fasádních profilu š.50mm, součástí jsou 2 vstupní prosklené dveře, rozměr 11550x2550 mm</t>
  </si>
  <si>
    <t>OV/01</t>
  </si>
  <si>
    <t>Střešní světlík v lobby, prolamovaná plocha ve 3 polích, rám systémový z hliníkových profilů, zasklení nízkoemisivním trojsklem, skleněná plocha ve spádech 25%, podkonstrukce (límec) bočních stěn tvořena ocelovou rámovou konstrukcí z jeklových profilů 60/60 (dodávka prvku), opláštěných z vnitřní strany SDK konstrukcí z vnější strany cementovláknitými deskami, konstrukce vyplněna tepelnou izolací z MW pro dosažení U=0,3 W/m2.K, rozměr 14810x6600 mm</t>
  </si>
  <si>
    <t>OV/02</t>
  </si>
  <si>
    <t>Střešní světlík v seminárním sále, rám systémový z hliníkových profilů, zasklení nízkoemisivním trojsklem, skleněná plocha ve spádu 25%, podkonstrukce (límec) bočních stěn tvořena ocelovou rámovou konstrukcí z jeklových profilů 60/60 (dodávka prvku), opláštěných z vnitřní strany SDK konstrukcí z vnější strany cementovláknitými deskami, konstrukce vyplněna tepelnou izolací z MW pro dosažení U=0,3 W/m2.K, rozměr 12870x1790 mm</t>
  </si>
  <si>
    <t>SP/2.01</t>
  </si>
  <si>
    <t>Prosklená stěna, rozměr 4400x2800 mm, požární odolnost EI 15</t>
  </si>
  <si>
    <t>ZA/1.01</t>
  </si>
  <si>
    <t>ZA/1.02</t>
  </si>
  <si>
    <t>ZA/1.03</t>
  </si>
  <si>
    <t>ZA/2.01</t>
  </si>
  <si>
    <t>ZA/2.02</t>
  </si>
  <si>
    <t>ZA/2.03</t>
  </si>
  <si>
    <t>OV/0.01</t>
  </si>
  <si>
    <t>Hygienické dělící zástěny na toaletách - Systémový výrobek, desky na stojkách do výšky 2300mm, součástí jsou vstupní dveře do WC kabinek š.700 se světlou výšku 2000mm, kotveno do podlahy</t>
  </si>
  <si>
    <t>OV/1.01</t>
  </si>
  <si>
    <t>OV/1.02</t>
  </si>
  <si>
    <t>Čistící zóna - Čistící zóna u vstupu, včetně nerezového lemovacího rámu, s vypínacími profily, samočistící rohož.
Zapuštěno do podlahy
3000 x 1800 mm</t>
  </si>
  <si>
    <t>OV/1.03</t>
  </si>
  <si>
    <t>Mobilní dělící příčka v sále - Mobilní dělící příčka segmentová v seminárním sále s horním pojezdem, příčka akustickou parametry, součástí jsou dveře 900/2100, včetně úložného boxu
typový výrobek s certifikovanými parametry
dl.14 800 mm, v.5750 mm</t>
  </si>
  <si>
    <t>OV/1.04</t>
  </si>
  <si>
    <t>Podlahový napojovací bod gastro - Podlahový box s napojovacími body vodovodu a elektřiny.
Jedná se o typový výrobek, s krytem pro osazení dřevěné podlahy</t>
  </si>
  <si>
    <t>OV/1.05</t>
  </si>
  <si>
    <t>Zatemňovací textilní rolety,  motoricky ovládané, před prosklenou fasádní stěnu OF/06, nadřazené ovládání EPS pro únik, rozměr 11490x2550 mm</t>
  </si>
  <si>
    <t>OV/2.01</t>
  </si>
  <si>
    <t>OV/2.02</t>
  </si>
  <si>
    <t>Skleněná markýza nad vstupem - Skleněná markýza nad vstupem
Bezpecnostní zasklení
kotvení do sloupko-príckového systému (shodná barva)
pozinkovaná ocel
vestavená LED svítidla 
1550x3060mm</t>
  </si>
  <si>
    <t>OV/2.03</t>
  </si>
  <si>
    <t>Systémová textilní požární roleta s odolností EI90, kotveno do stropní ŽB desky nad podhledem, ovládáno z EPS, rozměr 1550x3500 mm</t>
  </si>
  <si>
    <t>MB/01</t>
  </si>
  <si>
    <t>Lavice - Lavička bez opěradla s ocelovým rámem, s posedovou částí z HPL, v černém provedení, s integrovaným LED svítidlem
Typový výrobek
dl. 2 m</t>
  </si>
  <si>
    <t>MB/02</t>
  </si>
  <si>
    <t>Odpadkový koš - Celoocelový uzavřený koš štíhlého geometrického tvaru  v podobě sloupku</t>
  </si>
  <si>
    <t>MB/03</t>
  </si>
  <si>
    <t>Panel s logem - Betonový panel řešený jako prefa výrobek, atypický, s odlitkem loga, LED osvětlení
v.2100mm x š.1150 x tl.250mm</t>
  </si>
  <si>
    <t>Kazetový kovový podhled - čisté prostory</t>
  </si>
  <si>
    <t>Podhled - akustické pohltivé lamely</t>
  </si>
  <si>
    <t>767000001</t>
  </si>
  <si>
    <t>Systémová kovová příčka tl. 80 mm</t>
  </si>
  <si>
    <t>767000002</t>
  </si>
  <si>
    <t>767000003</t>
  </si>
  <si>
    <t>Systémový nerezový obklad stěn na systémovém roštu</t>
  </si>
  <si>
    <t>766000001</t>
  </si>
  <si>
    <t>Smaltované sklo, skryté kotvení - bílá</t>
  </si>
  <si>
    <t>FA.04</t>
  </si>
  <si>
    <t>Obklad kompozitmími deskami bond - světle šedá</t>
  </si>
  <si>
    <t>FA.05</t>
  </si>
  <si>
    <t>Obklad kompozitmími deskami bond - tmavě šedá</t>
  </si>
  <si>
    <t>FA.05_1</t>
  </si>
  <si>
    <t>Obklad kompozitními deskami bond - tmavě šedá - jižní strana - včetně nosné konstrukce portálu - rámová OK kotvená přes termopodložky do žb  kce</t>
  </si>
  <si>
    <t>Obklad kompozitmími deskami bond - bílá</t>
  </si>
  <si>
    <t>Keramická dlažba venkovní - dodávka</t>
  </si>
  <si>
    <t>77100002</t>
  </si>
  <si>
    <t>77100001</t>
  </si>
  <si>
    <t>Keramická dlažba vnitřní - dodávka</t>
  </si>
  <si>
    <t>78100001</t>
  </si>
  <si>
    <t>Keramický obklad slinutý - dodávka</t>
  </si>
  <si>
    <t>775500001</t>
  </si>
  <si>
    <t>Dřevěná podlaha - 3 vrstvé dřevěné lamely, zámkový spoj, finální epoxidový nátěr, bezprašný a vodovzdorný, obvodový sokl</t>
  </si>
  <si>
    <t>Obklad lamelový z topolového dřeva 20/35 mm - včetně podkladního roštu a povrchové úpravy</t>
  </si>
  <si>
    <t>77600001</t>
  </si>
  <si>
    <t>Kompaktní akustické linoleum, pásy - dodávka</t>
  </si>
  <si>
    <t>77600002</t>
  </si>
  <si>
    <t>Lišta speciální soklová PVC - dodávka</t>
  </si>
  <si>
    <t>777000001</t>
  </si>
  <si>
    <t>Leštěná betonová  podlaha včetně soklu, penetrace</t>
  </si>
  <si>
    <t>777000003</t>
  </si>
  <si>
    <t>777000002</t>
  </si>
  <si>
    <t>Epoxidová stěrka tl. 3 mm, sokl vytáhnout 50 mm na stěny, penetrace</t>
  </si>
  <si>
    <t>Epoxidová stěrka tl. 3 mm, sokl vytáhnout 50 mm na stěny, penetrace - na schodišti</t>
  </si>
  <si>
    <t>Epoxidová stěrka tl. 3 mm, sokl vytáhnout 50 mm na stěny, penetrace - technické prostory</t>
  </si>
  <si>
    <t>Epoxidová stěrka tl. 2 mm, sokl vytáhnout 200 mm na stěny, penetrace - technické prostory</t>
  </si>
  <si>
    <t>777000004</t>
  </si>
  <si>
    <t>777000006</t>
  </si>
  <si>
    <t>777000005</t>
  </si>
  <si>
    <t xml:space="preserve">Epoxidová antistatická stěrka tl. 3 mm, sokl vytáhnout 50 mm na stěny, penetrace </t>
  </si>
  <si>
    <t>777000007</t>
  </si>
  <si>
    <t>Uzavírací nátěr betonový podlah</t>
  </si>
  <si>
    <t>Dvoukřídlé dveře plechové, rozměr 2400x2100 mm, požární odolnost EW15 DP3,C, včetně kování a zárubně</t>
  </si>
  <si>
    <t>Dodávka a montáž v kompletním provedení dle Tabulky klempířských konstrukcí</t>
  </si>
  <si>
    <t>Dodávka a montáž v kompletním provedení dle Tabulky truhlářskýchch konstrukcí</t>
  </si>
  <si>
    <t>Dodávka a montáž v kompletním provedení dle Tabulky dveří</t>
  </si>
  <si>
    <t>Dodávka a montáž v kompletním provedení dle Tabulky zámečnických výrobků</t>
  </si>
  <si>
    <t>Dodávka a montáž v kompletním provedení dle Tabulky oken</t>
  </si>
  <si>
    <t>Dodávka a montáž v kompletním provedení dle Tabulky LOP</t>
  </si>
  <si>
    <t>Dodávka a montáž v kompletním provedení dle Tabulky prosklených stěn</t>
  </si>
  <si>
    <t>Dodávka a montáž v kompletním provedení dle Tabulky PD</t>
  </si>
  <si>
    <t>Dodávka a montáž v kompletním provedení dle Tabulky žaluzií</t>
  </si>
  <si>
    <t xml:space="preserve">Předokenní stínící žaluzie motoricky ovládaná
z hliníkových lamel typu C, kastlík žaluzie skrytý, umístěný v rámci skladby fasády
celkově: dl. 3650 x 1950mm
rozděleno na jednotlivé žaluziové segmenty dle šířky oken
2150 + 1500mm
</t>
  </si>
  <si>
    <t xml:space="preserve">Předokenní stínící žaluzie motoricky ovládaná
z hliníkových lamel typu C, kastlík žaluzie skrytý, umístěný v rámci skladby fasády
celkově: dl. 35050 x 1950mm
rozděleno na jednotlivé žaluziové segmenty dle šířky oken
1400 + 18*1650 + 2325 + 1525 mm
</t>
  </si>
  <si>
    <t xml:space="preserve">Předokenní stínící žaluzie motoricky ovládaná
z hliníkových lamel typu C, kastlík žaluzie skrytý, umístěný v rámci skladby fasády
celkově: dl. 14700 x 1950mm
rozděleno na jednotlivé žaluziové segmenty dle šířky oken
1500 + 5*1650 + 2*2475mm
</t>
  </si>
  <si>
    <t xml:space="preserve">Předokenní stínící žaluzie motoricky ovládaná
z hliníkových lamel typu C, kastlík žaluzie skrytý, umístěný v rámci skladby fasády
celkově: dl. 4650 x 1950mm
rozděleno na jednotlivé žaluziové segmenty dle šířky oken
2* 2325mm
</t>
  </si>
  <si>
    <t xml:space="preserve">Předokenní stínící žaluzie motoricky ovládaná
z hliníkových lamel typu C, kastlík žaluzie skrytý, umístěný v rámci skladby fasády
celkově: dl. 35050 x 1950mm
rozděleno na jednotlivé žaluziové segmenty dle šířky oken
2* 2325 + 10* 1650 + 5* 2475 + 1535mm
</t>
  </si>
  <si>
    <t xml:space="preserve">Předokenní stínící žaluzie motoricky ovládaná
z hliníkových lamel typu C, kastlík žaluzie skrytý, umístěný v rámci skladby fasády
celkově: dl. 4650 x 1950mm
rozděleno na jednotlivé žaluziové segmenty dle šířky oken
2325 + 6* 1650 + 2475mm
</t>
  </si>
  <si>
    <t>783000001</t>
  </si>
  <si>
    <t>Uzavírací bezprašný nátěr stropů a stěn</t>
  </si>
  <si>
    <t>783000002</t>
  </si>
  <si>
    <t>Ochranný hydroizolační nátěr na pohledový beton</t>
  </si>
  <si>
    <t>784000001</t>
  </si>
  <si>
    <t>Dvojnásobné bílé malby s penetrací</t>
  </si>
  <si>
    <t>Dvojnásobné barevné (černá) malby s penetrací</t>
  </si>
  <si>
    <t>784000002</t>
  </si>
  <si>
    <t>784000003</t>
  </si>
  <si>
    <t>Dvojnásobné bílé malby s penetrací (na žb stěny)</t>
  </si>
  <si>
    <t>ZTI - kanalizace dešťová</t>
  </si>
  <si>
    <t>Potrubí PE kanalizační podtlakové , spojované  svařováním na tupo , vč. tvarovek, spojovacího, závěsného a upevňovacího materiálu s gumovým těsněním  profil 50 až 110 mm</t>
  </si>
  <si>
    <t>Potrubí PE kanalizační gravitační , spojované  svařováním na tupo , vč. tvarovek, spojovacího, závěsného a upevňovacího materiálu s gumovým těsněním profil  110  až 160 mm</t>
  </si>
  <si>
    <t>Vpust terasová dvojstupňová- elektricky vyhřívaná - podtlaková profil 50mm</t>
  </si>
  <si>
    <t>Vpust terasová dvojstupňová- elektricky vyhřívaná - podtlaková profil 110mm</t>
  </si>
  <si>
    <t>ZTI - kanalizace splašková</t>
  </si>
  <si>
    <t>Potrubí PVC-KG kanalizační , spojované pomocí hrdla s gumovým těsněním, vč. Tvarovek a spojovacího materiálu - Ø200mm</t>
  </si>
  <si>
    <t>Potrubí PVC-KG kanalizační , spojované pomocí hrdla s gumovým těsněním, vč. Tvarovek a spojovacího materiálu - Ø160mm</t>
  </si>
  <si>
    <t>Potrubí PVC-KG kanalizační , spojované pomocí hrdla s gumovým těsněním, vč. Tvarovek a spojovacího materiálu - Ø125mm</t>
  </si>
  <si>
    <t>Potrubí PVC-KG kanalizační , spojované pomocí hrdla s gumovým těsněním, vč. Tvarovek a spojovacího materiálu - Ø110mm</t>
  </si>
  <si>
    <t>Vpust podlahová se zpětnou klapkou a opatřením pro suchý stav DN 100</t>
  </si>
  <si>
    <t>Potrubí PP-HT kanalizační , spojované pomocí hrdla s gumovým těsněním, vč. tvarovek, spojovacího, závěsného a upevňovacího materiálu - Ø160mm</t>
  </si>
  <si>
    <t>Potrubí PP-HT kanalizační , spojované pomocí hrdla s gumovým těsněním, vč. tvarovek, spojovacího, závěsného a upevňovacího materiálu - Ø125mm</t>
  </si>
  <si>
    <t>Potrubí PP-HT kanalizační , spojované pomocí hrdla s gumovým těsněním, vč. tvarovek, spojovacího, závěsného a upevňovacího materiálu - Ø110mm</t>
  </si>
  <si>
    <t>Potrubí PP-HT kanalizační , spojované pomocí hrdla s gumovým těsněním, vč. tvarovek, spojovacího, závěsného a upevňovacího materiálu - Ø50-75mm</t>
  </si>
  <si>
    <t>Čerpací box dešť. vod z PP osazený do podlahy. Vystrojený  kalovým čerpadlem "bimbem" (230V, 50Hz, 1kW) vč. armatur, příslušenství a připojovací skříně ref. výrobek KSB, WILO</t>
  </si>
  <si>
    <t>Čerpací box dešť. vod z PP osazený na podlaze. Vystrojený  2 kalovými čerpadly  (400V, 50Hz, 3kW) vč. armatur, příslušenství a připojovací skříně ref. výrobek KSB, WILO</t>
  </si>
  <si>
    <t>Větrací hlavice na kanalizaci - Ø110mm</t>
  </si>
  <si>
    <t>Výkop rýhy, šířky 1m, hl. 0,6-1,4m</t>
  </si>
  <si>
    <t>Pískový podsyp potrubí tl.100mm</t>
  </si>
  <si>
    <t>Odvoz kubatury na skládku</t>
  </si>
  <si>
    <t>Zásyp zeminou z výkopu včetně zhutnění</t>
  </si>
  <si>
    <t>Pažení výkopu do 1,4m</t>
  </si>
  <si>
    <t>Revizní šachta kanalizační 800/1000mm, hl.do 1,1m</t>
  </si>
  <si>
    <t>ZTI - vnitřní vodovod</t>
  </si>
  <si>
    <t>Potrubí vodovodní tlakové z PPR PN16 , spojovaného svařováním, vč. tvarovek, spojovacího, závěsného a upevňovacího materiálu a uzavíracích armatur , Ø90</t>
  </si>
  <si>
    <t>Potrubí vodovodní tlakové z PPR PN16 , spojovaného svařováním, vč. tvarovek, spojovacího, závěsného a upevňovacího materiálu a uzavíracích armatur , Ø75</t>
  </si>
  <si>
    <t>Potrubí vodovodní tlakové z PPR PN16 , spojovaného svařováním, vč. tvarovek, spojovacího, závěsného a upevňovacího materiálu a uzavíracích armatur , Ø63 - Ø50</t>
  </si>
  <si>
    <t>Potrubí vodovodní tlakové z PPR PN16 , spojovaného svařováním, vč. tvarovek, spojovacího, závěsného a upevňovacího materiálu a uzavíracích armatur , Ø40</t>
  </si>
  <si>
    <t>Potrubí vodovodní tlakové z PPR PN16 , spojovaného svařováním, vč. tvarovek, spojovacího, závěsného a upevňovacího materiálu a uzavíracích armatur , Ø32</t>
  </si>
  <si>
    <t>Potrubí vodovodní tlakové z PPR PN16 , spojovaného svařováním, vč. tvarovek, spojovacího, závěsného a upevňovacího materiálu a uzavíracích armatur , Ø25</t>
  </si>
  <si>
    <t>Potrubí vodovodní tlakové z PPR PN16 , spojovaného svařováním, vč. tvarovek, spojovacího, závěsného a upevňovacího materiálu a uzavíracích armatur , Ø16-Ø20</t>
  </si>
  <si>
    <t>Potrubí vodovodní tlakové z pozink.oc. , spojovaného závitem, vč. tvarovek, spojovacího, závěsného a upevňovacího materiálu a uzavíracích armatur  , Ø25-32</t>
  </si>
  <si>
    <t>Izolace tepelná  z pěněného polyetylénu tl. 9mm na potrubí (sv) Ø50-Ø90mm</t>
  </si>
  <si>
    <t>Izolace tepelná  z pěněného polyetylénu tl. 9mm na potrubí (sv) Ø16-Ø40mm</t>
  </si>
  <si>
    <t>Izolace tepelná  z pěněného polyetylénu tl. 50mm na potrubí (tv)  Ø75-Ø40mm</t>
  </si>
  <si>
    <t>Izolace tepelná  z pěněného polyetylénu tl. 35mm na potrubí (tv)  Ø32mm</t>
  </si>
  <si>
    <t>Izolace tepelná  z pěněného polyetylénu tl. 25mm na potrubí (tv)  Ø25mm</t>
  </si>
  <si>
    <t>Izolace tepelná  z pěněného polyetylénu tl. 20mm na potrubí (tv)  Ø16-20mm</t>
  </si>
  <si>
    <t>ZTI - vnitřní vodovod - armatury</t>
  </si>
  <si>
    <t>Kulový uzávěr DN15</t>
  </si>
  <si>
    <t>Kulový uzávěr DN20</t>
  </si>
  <si>
    <t>Kulový uzávěr DN25 - DN40</t>
  </si>
  <si>
    <t>Kulový uzávěr DN50 - DN80</t>
  </si>
  <si>
    <t>Rohový ventil kulový DN 15, se sítkem , pro umyvadla/dřezy</t>
  </si>
  <si>
    <t>Termoregulační ventil na cirkulační potrubí DN15-DN20</t>
  </si>
  <si>
    <t>Termoregulační ventil na cirkulační potrubí DN25</t>
  </si>
  <si>
    <t>Trubní oddělovač DN25 na požárním potrubí DN25</t>
  </si>
  <si>
    <t>Cirkulační čerpadlo do potrubí tuv závitové Z25 400V,50Hz, ref. výrobek KSB, WILO</t>
  </si>
  <si>
    <t>Požární hydrant D25, hadice dl.30m</t>
  </si>
  <si>
    <t xml:space="preserve">Ponorné čerpadlo. dešť. vod  do jímky ovládané hladinovým plovákem a tlakovým spínačem vč. výtlaku a armatur 400V,50Hz, ref. výrobek KSB, WILO (Technologie pro údržbu zeleně) </t>
  </si>
  <si>
    <t>Tlaková zkouška potrubí dle ČSN</t>
  </si>
  <si>
    <t>sbr</t>
  </si>
  <si>
    <t>Proplach a desinfekce vodovodního potrubí dle ČSN</t>
  </si>
  <si>
    <t>ZAŘIZOVACÍ PŘEDMĚTY- laboratoře, sklady, úklidovky</t>
  </si>
  <si>
    <t xml:space="preserve">Umyvadlo - vč. sifonu </t>
  </si>
  <si>
    <t>Umyvadlová páková baterie stojánková vč. napojovacích hadiček se šroubením ref. RAF</t>
  </si>
  <si>
    <t>Dřez dodá stavba vč.  Zti sifonu</t>
  </si>
  <si>
    <t>Dřezová páková baterie stojánková vč. napojovacích hadiček se šroubením ref. RAF</t>
  </si>
  <si>
    <t>Výlevka keramická se sklopnou nerez mříží ref. Výr. JIKA</t>
  </si>
  <si>
    <t>Nástěnná páková baterie  s prodlouženým ramínkem 300mm a šroubením na hadici ref. RAF</t>
  </si>
  <si>
    <t>ZAŘIZOVACÍ PŘEDMĚTY- sociální zázemí</t>
  </si>
  <si>
    <t xml:space="preserve">Dvou umyvadlo v desce - vč. sifonu </t>
  </si>
  <si>
    <t xml:space="preserve"> umyvadlové bezdotykové baterie stojánkové vč. zdroje 24V ref. Výr. Sanela</t>
  </si>
  <si>
    <t xml:space="preserve">Troj umyvadlo v desce - vč. sifonu </t>
  </si>
  <si>
    <t>Umyvadlové bezdotykové baterie stojánkové vč. zdroje 24V ref. Výr. Sanela</t>
  </si>
  <si>
    <t>Pisoár do veřejného sektoru  vč. radarového splachovacího  systému</t>
  </si>
  <si>
    <t xml:space="preserve">Umyvadlo pro tělesně postižené se sifonem ve zdi </t>
  </si>
  <si>
    <t>Baterie páková stojánková s prodlouženou ovládací pákou pro inv. Umyvadlo</t>
  </si>
  <si>
    <t>WC klozet - invalidé závěsný  s vyložením 700mm</t>
  </si>
  <si>
    <t>Nádržka do zdi pro inv. WC vč. manuálního ovládání na stěně  a oddáleným  elektr. ovládáním splachování</t>
  </si>
  <si>
    <t>Baterie sprchová pneumatická s pevným kropítkem na zdi</t>
  </si>
  <si>
    <t>720: Zdravotní technika</t>
  </si>
  <si>
    <t>001: Příprava území</t>
  </si>
  <si>
    <t>119001203</t>
  </si>
  <si>
    <t>Úprava zemin vápněním tl 400 mm, 5 % hmotnosti zeminy</t>
  </si>
  <si>
    <t>2.</t>
  </si>
  <si>
    <t>585301600</t>
  </si>
  <si>
    <t>Vápno bílé CL 90 (pro stabilizaci) VL</t>
  </si>
  <si>
    <t>2539,3 x 0,4 x 0,05 x 1,8</t>
  </si>
  <si>
    <t>pozn.: další položky jako bourání stávajících zpevněných ploch apod. jsou součástí samostatného SO</t>
  </si>
  <si>
    <t>002: Zemní práce</t>
  </si>
  <si>
    <t>122101202</t>
  </si>
  <si>
    <t xml:space="preserve">Odkopávky a prokopávky nezapažené pro silnice objemu do 1000 m3 v zeminách I. třídy těžitelnosti   </t>
  </si>
  <si>
    <t>132203302</t>
  </si>
  <si>
    <t>Hloubení rýh pro sběrné a svodné potrubí do hl 1,1m, v hornině 3</t>
  </si>
  <si>
    <t>pro drenáže komunikace</t>
  </si>
  <si>
    <t>3.</t>
  </si>
  <si>
    <t xml:space="preserve">Hloubení rýh š do 600 mm v hornině tř. 3 objemu do 100 m3 </t>
  </si>
  <si>
    <t>Výkopy pro odvodnění - UV, vyústění žlabů, posun vpusti</t>
  </si>
  <si>
    <t>4.</t>
  </si>
  <si>
    <t>132201109</t>
  </si>
  <si>
    <t>Příplatek za lepivost v h.3</t>
  </si>
  <si>
    <t>161101101</t>
  </si>
  <si>
    <t>Svislé přemístění výkopku z horniny tř. 1 až 4 hl výkopu do 2,5 m</t>
  </si>
  <si>
    <t>590,00 + 27,10 + 16,00</t>
  </si>
  <si>
    <t>Nakládání výkopku z hor.1-4 v množství přes 100 m3</t>
  </si>
  <si>
    <t>633,10 výkopek - 280,00 uložení sypaniny do násypů - 20 zásyp potrubí</t>
  </si>
  <si>
    <t>Vodorovné přemístění do 10 000 m výkopku/sypaniny z horniny tř. 1 až 4</t>
  </si>
  <si>
    <t>odvoz přebytečného výkopku do zemníku</t>
  </si>
  <si>
    <t>333,1 x 1,8</t>
  </si>
  <si>
    <t>633,10 výkopek - 333,10 přebytečný materiál</t>
  </si>
  <si>
    <t>162301102</t>
  </si>
  <si>
    <t>Vodorovné přemístění do 1000 m výkopku/sypaniny z horniny tř. 1 až 4</t>
  </si>
  <si>
    <t xml:space="preserve">280,00 + 20,00 přesun znovu použitelného výkopku po staveništi </t>
  </si>
  <si>
    <t>Zásyp jam, šachet, rýh nebo kolem objektů sypaninou se zhutněním</t>
  </si>
  <si>
    <t>Uložení sypaniny z hornin do násypů hutněných na 103%PS</t>
  </si>
  <si>
    <t>181951102</t>
  </si>
  <si>
    <t>Úprava pláně v hornině tř. 1 až 4 se zhutněním</t>
  </si>
  <si>
    <t>181111132</t>
  </si>
  <si>
    <t>Plošná úprava terénu do 500m2 v zeminách 1 až 4 nerovností do tl 200mm ve stavu do 1:2</t>
  </si>
  <si>
    <t xml:space="preserve">Modelace terénu-svahování ve sklonu 1:2 k trvalkovému záhonu </t>
  </si>
  <si>
    <t>182101101</t>
  </si>
  <si>
    <t>Svahování násypů v zářezech tř 1 až 4</t>
  </si>
  <si>
    <t>pozn.: další položky jako rozprostření ornice, výsev trávníku apod. jsou součástí samostatného SO - sadové úpravy</t>
  </si>
  <si>
    <t>003: Úprava podloží  - drenáže</t>
  </si>
  <si>
    <t>212752212</t>
  </si>
  <si>
    <t>Trativody z drenážních trubek flexibilních  dn 100 mm, včetně lože, otevřený výkop</t>
  </si>
  <si>
    <t>457571114</t>
  </si>
  <si>
    <t>Filtrační vrstvy ze štěrkopísku, trativod</t>
  </si>
  <si>
    <t>286112230</t>
  </si>
  <si>
    <t>Trubka PVC drenážní flexibilní d 100 mm</t>
  </si>
  <si>
    <t>211971110</t>
  </si>
  <si>
    <t>Zřízení opláštění trativodů geotextilií v rýze nebo zářezu sklonu do 1:2</t>
  </si>
  <si>
    <t>693111170</t>
  </si>
  <si>
    <t>Geotextilie GETEX 300 g/m2 š. 200cm drenáž</t>
  </si>
  <si>
    <t>451572111</t>
  </si>
  <si>
    <t>Lože pod potrubí, stoky a drobné objekty z písku a štěrkopísku do 63mm tl. 10 cm vč. obsypů</t>
  </si>
  <si>
    <t>005: Vozovka s krytem z asfaltového betonu tl 450 mm</t>
  </si>
  <si>
    <r>
      <t>Podklad z ŠD</t>
    </r>
    <r>
      <rPr>
        <vertAlign val="subscript"/>
        <sz val="9"/>
        <color indexed="8"/>
        <rFont val="Arial"/>
        <family val="2"/>
        <charset val="238"/>
      </rPr>
      <t>A</t>
    </r>
    <r>
      <rPr>
        <sz val="9"/>
        <color indexed="8"/>
        <rFont val="Arial"/>
        <family val="2"/>
        <charset val="238"/>
      </rPr>
      <t xml:space="preserve"> tl 200 mm po zhutnění</t>
    </r>
  </si>
  <si>
    <t xml:space="preserve">odečteno z programu AutoCAD  </t>
  </si>
  <si>
    <t>Asfaltový beton ACP 16 (OKS) podkladní tl 60 mm z nemodifikovaného asfaltu, přes 3 m</t>
  </si>
  <si>
    <t>567122144</t>
  </si>
  <si>
    <t>Podklad ze směsi stmelené cementem KZC I  SC C 8/10 tl 15 cm</t>
  </si>
  <si>
    <t>Postřik živičný infiltrační  z posypem z asfaltu do 0,6kg/m2</t>
  </si>
  <si>
    <t>573211112</t>
  </si>
  <si>
    <t>Postřik živičný spojovací z posypem z asfaltu do 0,7kg/m2</t>
  </si>
  <si>
    <t>Asfaltový beton ACO 11 (ABS I),vrstva obrusná, 40 mm z nemodifikovaného asfaltu, přes 3 m</t>
  </si>
  <si>
    <t>596841120</t>
  </si>
  <si>
    <t>Kladení bet dlažby pro pěší do lože z cemnetové malty do pl 0,09 m2 plocha do 50m2</t>
  </si>
  <si>
    <t>592457020R</t>
  </si>
  <si>
    <t>Dlažba beonová hladká s vodící drážkou 40 x 40 x 5 cm</t>
  </si>
  <si>
    <t>Kladení zámkové dlažby tl 80 mm do drtě 40 mm, plocha do 50 m2</t>
  </si>
  <si>
    <t>592452670R</t>
  </si>
  <si>
    <t>Dlažba zámková reliéfní betonová červená 20 x 10 x 8 cm pro nevidomé</t>
  </si>
  <si>
    <t>916241213</t>
  </si>
  <si>
    <t xml:space="preserve">Osazení silničního obrubníku kamenného stojatého s boční opěrou do lože z betonu </t>
  </si>
  <si>
    <t>583803730</t>
  </si>
  <si>
    <t xml:space="preserve">Obrubník žulový OP6 100 x 15 x 25 cm   </t>
  </si>
  <si>
    <t>916131213</t>
  </si>
  <si>
    <t xml:space="preserve">Osazení silničního obrubníku betonového stojatého s boční opěrou do lože z betonu </t>
  </si>
  <si>
    <t>592174600</t>
  </si>
  <si>
    <t xml:space="preserve">Obrubník betonový 100 x 15 x 25 cm   </t>
  </si>
  <si>
    <t xml:space="preserve">Obrubník betonový 100 x 8 x 25 cm   </t>
  </si>
  <si>
    <t>339921132</t>
  </si>
  <si>
    <t>Osazování betonových palisád do betonového základu přes 0,5 do 1 m</t>
  </si>
  <si>
    <t>592284140</t>
  </si>
  <si>
    <t>Palisáda přírodní 17,5 x 20 x 100 cm</t>
  </si>
  <si>
    <t>006: Chodník s krytem z asfaltového betonu tl 300mm</t>
  </si>
  <si>
    <r>
      <t>Podklad z ŠD</t>
    </r>
    <r>
      <rPr>
        <vertAlign val="subscript"/>
        <sz val="9"/>
        <color indexed="8"/>
        <rFont val="Arial"/>
        <family val="2"/>
        <charset val="238"/>
      </rPr>
      <t>A</t>
    </r>
    <r>
      <rPr>
        <sz val="9"/>
        <color indexed="8"/>
        <rFont val="Arial"/>
        <family val="2"/>
        <charset val="238"/>
      </rPr>
      <t xml:space="preserve"> tl 150 mm po zhutnění</t>
    </r>
  </si>
  <si>
    <t>567122111</t>
  </si>
  <si>
    <t>Podklad ze směsi stmelené cementem KZC I  SC C 8/10 tl 12 cm</t>
  </si>
  <si>
    <t>577123121</t>
  </si>
  <si>
    <t>Asfaltový beton ACO 8, vrstva obrusná, 30 mm z nemodifikovaného asfaltu, přes 3 m</t>
  </si>
  <si>
    <t>007: Parkovací stání z betonové dlažby tl 420 mm</t>
  </si>
  <si>
    <r>
      <t>Podklad z ŠD</t>
    </r>
    <r>
      <rPr>
        <vertAlign val="subscript"/>
        <sz val="9"/>
        <color indexed="8"/>
        <rFont val="Arial"/>
        <family val="2"/>
        <charset val="238"/>
      </rPr>
      <t>A</t>
    </r>
    <r>
      <rPr>
        <sz val="9"/>
        <color indexed="8"/>
        <rFont val="Arial"/>
        <family val="2"/>
        <charset val="238"/>
      </rPr>
      <t xml:space="preserve"> tl 15 cm po zhutnění</t>
    </r>
  </si>
  <si>
    <t>596211213</t>
  </si>
  <si>
    <t>Kladení betonové dlažby 80 mm do lože 4/8 tl 40 mm plocha přes 300m2</t>
  </si>
  <si>
    <t>592453080</t>
  </si>
  <si>
    <t>Dlažba zámková betonová přírodní, 20 x10 x 6 cm</t>
  </si>
  <si>
    <t>008: Chodník z betonové dlažby tl 240 mm</t>
  </si>
  <si>
    <t xml:space="preserve"> </t>
  </si>
  <si>
    <t>596211113R</t>
  </si>
  <si>
    <t>Kladení betonové dlažby tl 60 mm do drtě 30 mm, plocha přes 300 m2</t>
  </si>
  <si>
    <t>596211115</t>
  </si>
  <si>
    <t>Příplatek za kombinaci více než dvou barev tl 60 mm</t>
  </si>
  <si>
    <t>592451190</t>
  </si>
  <si>
    <t>Dlažba zámková červená 20 x 10 x 6 cm slepecká</t>
  </si>
  <si>
    <t>Osazení zahradního obrubníku stojatého s boční opěrou do lože z betonu prostého</t>
  </si>
  <si>
    <t xml:space="preserve"> m</t>
  </si>
  <si>
    <t xml:space="preserve">Obrubník betonový sadový 50 x 5 x 15 cm    </t>
  </si>
  <si>
    <t>009: Vozovka s krytem ze zatravňovací dlažby tl 240 mm</t>
  </si>
  <si>
    <t>180405111</t>
  </si>
  <si>
    <t>Založení trávníku ve vegetačních prefabrikátech výsevem semene v rovině a ve svahu 1 : 5</t>
  </si>
  <si>
    <t>výplň vegetačních dlaždic zeminou s travním semenem</t>
  </si>
  <si>
    <t>596412213</t>
  </si>
  <si>
    <t>Kladení dlažby z vegetačních tvárnic pozemních komunikací tl 80mm přes 300 m2 do drtě tl 40 mm</t>
  </si>
  <si>
    <t>592281150</t>
  </si>
  <si>
    <t>Dlažba vegetační   60 x 40 x 8 cm</t>
  </si>
  <si>
    <t>010: Štěrkový trávník zátěžový tl 400 mm</t>
  </si>
  <si>
    <t>Založení parkového trávníku výsevem v rovině a ve svahu do 1:5</t>
  </si>
  <si>
    <t>005724100</t>
  </si>
  <si>
    <t>Osivo směs travní parková rekreační</t>
  </si>
  <si>
    <r>
      <t>Podklad z ŠD</t>
    </r>
    <r>
      <rPr>
        <vertAlign val="subscript"/>
        <sz val="9"/>
        <color indexed="8"/>
        <rFont val="Arial"/>
        <family val="2"/>
        <charset val="238"/>
      </rPr>
      <t>B</t>
    </r>
    <r>
      <rPr>
        <sz val="9"/>
        <color indexed="8"/>
        <rFont val="Arial"/>
        <family val="2"/>
        <charset val="238"/>
      </rPr>
      <t xml:space="preserve"> 0/63 tl 20 cm po zhutnění</t>
    </r>
  </si>
  <si>
    <t>564861111R</t>
  </si>
  <si>
    <r>
      <t>Vrchní vrstva z ŠD</t>
    </r>
    <r>
      <rPr>
        <vertAlign val="subscript"/>
        <sz val="9"/>
        <color indexed="8"/>
        <rFont val="Arial"/>
        <family val="2"/>
        <charset val="238"/>
      </rPr>
      <t>A</t>
    </r>
    <r>
      <rPr>
        <sz val="9"/>
        <color indexed="8"/>
        <rFont val="Arial"/>
        <family val="2"/>
        <charset val="238"/>
      </rPr>
      <t xml:space="preserve"> 0/32 (80% objemových) a zeminy (20%objemových) tl 20 cm po zhutnění</t>
    </r>
  </si>
  <si>
    <t>011: Okapový chodníček z kačírku tl min 100mm</t>
  </si>
  <si>
    <t>637121111</t>
  </si>
  <si>
    <t>Okapový chodník z kačírku tl  100mm s udusáním</t>
  </si>
  <si>
    <t>012: Trubní vedení</t>
  </si>
  <si>
    <t>871355221</t>
  </si>
  <si>
    <t>Kanalizační potrubí z tvrdého PVC-systém KG tuhost třídy SN8 DN 200</t>
  </si>
  <si>
    <t>892351111</t>
  </si>
  <si>
    <t>Tlakové zkoušky těsnosti potrubí vodou DN 150 nebo 200</t>
  </si>
  <si>
    <t>895941311</t>
  </si>
  <si>
    <t>Zřízení vpusti kanalizační uliční z betonových dílců typ UVB-50</t>
  </si>
  <si>
    <t>592238520</t>
  </si>
  <si>
    <t>Dno betonové pro uliční vpusť s kalovou prohlubní TBV-Q 2a 45x30x5 cm</t>
  </si>
  <si>
    <t>592238540</t>
  </si>
  <si>
    <t>Skruž betonová pro uliční vpusťs výtokovým otvorem PVC TBV-Q 450/350/3a, 45x35x5 cm</t>
  </si>
  <si>
    <t>592238570</t>
  </si>
  <si>
    <t>Skruž betonová pro uliční vpusť horní TBV-Q 450/295/5b, 45x30x5 cm</t>
  </si>
  <si>
    <t>592238640</t>
  </si>
  <si>
    <t>Prstenec betonový pro uliční vpusť vyrovnávací TBV-Q 390/60/10a, 39x6x5 cm</t>
  </si>
  <si>
    <t>592238740</t>
  </si>
  <si>
    <t>Koš pozink. C3 DIN 4052, vysoký, pro rám 500/300</t>
  </si>
  <si>
    <t>899202111</t>
  </si>
  <si>
    <t>Osazení mříží litinových včetně rámů a košů na bahno hmotnosti do 150 kg</t>
  </si>
  <si>
    <t>592238780</t>
  </si>
  <si>
    <t>Mříž M1 D400 DIN 19583-13, 500/500 mm</t>
  </si>
  <si>
    <t>592238760</t>
  </si>
  <si>
    <t>Rám zabetonovaný DIN 19583-9 500/500 mm</t>
  </si>
  <si>
    <t>013: Doplňující konstrukce a práce na pozemních komunikacích</t>
  </si>
  <si>
    <t>914511111</t>
  </si>
  <si>
    <t>Montáž sloupku dopravních značek délky do 3,5 m s betonovým základem</t>
  </si>
  <si>
    <t>404452250</t>
  </si>
  <si>
    <t>Sloupek Zn 60 - 350</t>
  </si>
  <si>
    <t>404452530</t>
  </si>
  <si>
    <t>Víčko plastové na sloupek 60</t>
  </si>
  <si>
    <t>404452560</t>
  </si>
  <si>
    <t>Upínací svorka na sloupek US 60</t>
  </si>
  <si>
    <t>5.</t>
  </si>
  <si>
    <t>914111111</t>
  </si>
  <si>
    <r>
      <t>Montáž svislé dopravní značky do velikosti 1 m</t>
    </r>
    <r>
      <rPr>
        <vertAlign val="superscript"/>
        <sz val="9"/>
        <rFont val="Arial"/>
        <family val="2"/>
        <charset val="238"/>
      </rPr>
      <t>2</t>
    </r>
    <r>
      <rPr>
        <sz val="9"/>
        <rFont val="Arial"/>
        <family val="2"/>
        <charset val="238"/>
      </rPr>
      <t xml:space="preserve"> objímkami na sloupek nebo konzolu</t>
    </r>
  </si>
  <si>
    <t>6.</t>
  </si>
  <si>
    <t>404442120</t>
  </si>
  <si>
    <t>Značka svislá zákazová AL-NK 700mm</t>
  </si>
  <si>
    <t>7.</t>
  </si>
  <si>
    <t>914111111R</t>
  </si>
  <si>
    <t>Přesun stávající svislé dopravní značky-cedule na stožár VO</t>
  </si>
  <si>
    <t>8.</t>
  </si>
  <si>
    <t>9153111111</t>
  </si>
  <si>
    <t>Předformátované vodorovné dopravní značení do 1 m2 - trojúhelníky zpomalovací práh (0,5x1m)</t>
  </si>
  <si>
    <t>9.</t>
  </si>
  <si>
    <t>9153111112</t>
  </si>
  <si>
    <t>Předformátované vodorovné dopravní značení do 2 m2 -znak invalidy</t>
  </si>
  <si>
    <t>10.</t>
  </si>
  <si>
    <t>915231111</t>
  </si>
  <si>
    <t>Vodorovné dopravní značení bílým plastem přechody pro chodce, šipky, symboly</t>
  </si>
  <si>
    <t>11.</t>
  </si>
  <si>
    <t>915621111</t>
  </si>
  <si>
    <t>Předznačení vodorovného plošného značení</t>
  </si>
  <si>
    <t>12.</t>
  </si>
  <si>
    <t>919733111</t>
  </si>
  <si>
    <t>Broušení stávajícího živičného krytu- vodorovné značení přechodu pro chodce</t>
  </si>
  <si>
    <t>13.</t>
  </si>
  <si>
    <t>Řezání spár pro vytvoření komůrky š 10 mm hl 20 mm v živičném krytu</t>
  </si>
  <si>
    <t>14.</t>
  </si>
  <si>
    <t>919122111</t>
  </si>
  <si>
    <t xml:space="preserve">Těsnění spár zálivkou za tepla pro komůrky š 10 mm hl 20 mm </t>
  </si>
  <si>
    <t>15.</t>
  </si>
  <si>
    <t>919735111</t>
  </si>
  <si>
    <t>Řezání stávajícího živičného krytu tl. do 5 cm</t>
  </si>
  <si>
    <t>16.</t>
  </si>
  <si>
    <t>935113111</t>
  </si>
  <si>
    <t>Osazení odvodňovacího polymerbetonového žlabu s krycím roštem šířky do 200 mm</t>
  </si>
  <si>
    <t>17.</t>
  </si>
  <si>
    <t>935932422</t>
  </si>
  <si>
    <t>Odvodňovací polymerbetonový žlab pro zatížení D400 s krycím roštem z litiny šíře 200 mm před kójemi</t>
  </si>
  <si>
    <t>18.</t>
  </si>
  <si>
    <t>935932321R</t>
  </si>
  <si>
    <t>Odvodňovací polymerbetonový žlab pro zatížení C250-A15 s krycím roštem z litiny šíře 150 mm před dveřmi spojovacého krčku</t>
  </si>
  <si>
    <t>19.</t>
  </si>
  <si>
    <t>935932328</t>
  </si>
  <si>
    <t>Odvodňovací polymerbetonový žlab pro zatížení C250 vnitřní šíře 200 mm s krycím roštem z litiny ve vjezdu na parkoviště</t>
  </si>
  <si>
    <t>20.</t>
  </si>
  <si>
    <t>895941311R</t>
  </si>
  <si>
    <t>Přesun uliční vpusti o cca 0,5 m</t>
  </si>
  <si>
    <t>014: Přesun hmot</t>
  </si>
  <si>
    <t>Přesun hmot pro pozemní komunikace s krytem z kamene, monolitickým betonovým nebo živičným   automatický výpočet</t>
  </si>
  <si>
    <t>015: VRN</t>
  </si>
  <si>
    <t>ON</t>
  </si>
  <si>
    <t>012303000</t>
  </si>
  <si>
    <t>Geodetické vytyčení stavby vč  zaměření skutečného provedení</t>
  </si>
  <si>
    <t>Kč</t>
  </si>
  <si>
    <t>013254000</t>
  </si>
  <si>
    <t xml:space="preserve">Dokumentace skutečného provedení stavby   </t>
  </si>
  <si>
    <t>027400001</t>
  </si>
  <si>
    <t>Vytyčení stávajích sítí</t>
  </si>
  <si>
    <t>030001000</t>
  </si>
  <si>
    <t xml:space="preserve">Zařízení staveniště   </t>
  </si>
  <si>
    <t>Ref.výrobek</t>
  </si>
  <si>
    <t>AHU10 -Laboratoře, pracovny 1PP</t>
  </si>
  <si>
    <t>1.</t>
  </si>
  <si>
    <t>Snímač teploty stonkový pro měření teploty vzduchu ve vzduchotechnických kanálech,
L= 225mm, měřící prvek Ni1000,  IP42
rozsah měření: -30…+130°C
upevňovací příruba pro montáž do kanálu</t>
  </si>
  <si>
    <t>Sauter
EGT 347 F101
0368839 000</t>
  </si>
  <si>
    <t>Snímač relativní vlhkosti a teploty pro měření relativní vlhkosti a teploty ve vzduchotechnických kanálech,
výstupy: teplota Ni1000 ,  vlhkost  0… 10V, IP54
rozsah měření: -20 … 70°C, 10 … 95%r.v.
kabelová průchodka Pg 11</t>
  </si>
  <si>
    <t>Sauter
EGH 111 F002
0370560 011</t>
  </si>
  <si>
    <t>Snímač diference tlaku pro měření malých tlakových diferencí ve vzduchotechnických kanálech,
Výstup: 0 … 10V, IP54
rozsah měření: 0 … 100/300/500 Pa
příruby odběru tlaku a hadička z PVC v délce 2 m</t>
  </si>
  <si>
    <t>Sauter
DDLU 205 F001</t>
  </si>
  <si>
    <t>Snímač teploty příložný pro měření teploty média v potrubí,
měřící prvek Ni1000, IP42
rozsah měření:  -30…+130°C
včetně upínací pásky pro trubky ø10...100 mm a tepelně vodivé pasty</t>
  </si>
  <si>
    <t>Sauter
EGT 311 F101</t>
  </si>
  <si>
    <t>Termostat protimrazové ochrany s kapilárovým čidlem, kapilára 6m,   s jednopólovým přepínacím kontaktem
rozsah měření: -5 … +15°C, IP65
s 5 příchytkami kapiláry</t>
  </si>
  <si>
    <t>Sauter
TFL 201 F001</t>
  </si>
  <si>
    <t>Regulátor malého diferenčního tlaku pro montáž na VZT kanál  pro sledování tlaku vzduchu, s jednopólovým přepínacím kontaktem
rozsah měření: 20 … 300 Pa, IP54
upevňovací úhelník, příruby odběru tlaku a hadička z PVC v délce 2 m</t>
  </si>
  <si>
    <t>HubaControl
604.99556</t>
  </si>
  <si>
    <t>Regulátor vlhkosti kanálový, pro kontrolu a regulaci relativní vlhkosti, s jednopólovým přepínacím kontaktem,
rozsah měření: 15 … 95%r.v., IP30
sada pro zvýšení krytí na IP 55</t>
  </si>
  <si>
    <t>Sauter
HBC 111 F001
0303538 001</t>
  </si>
  <si>
    <t>Servopohon vzduchotechnických klapek, rotační provedení, dvoubodové řízení, 
havarijní funkce zajištěná pružinou, jmenovitý kroutící moment 20 Nm, 
napájení 24V/50Hz,IP54, 
pracovní rozsah mechanicky nastavitelný mezi 0 ... 90°,
nastavitelné pomocné spínače polohy otevřeno, zavřeno</t>
  </si>
  <si>
    <t>Belimo
SFA + S2A-F</t>
  </si>
  <si>
    <t>Prostorový ovladač VZT zařízení:
 - plastová skříň se dvěma montážními otvory, IP54
 - tlačítko bez aretace
 - signálka zelená</t>
  </si>
  <si>
    <t>XAL-…</t>
  </si>
  <si>
    <t>AHU12 -Biolaboratoř</t>
  </si>
  <si>
    <t>Servopohon vzduchotechnických klapek, rotační provedení,  řízení 0-10V, 
jmenovitý kroutící moment 20 Nm, 
napájení 24V/50Hz,IP54, 
pracovní rozsah mechanicky nastavitelný mezi 0 ... 90°,
nastavitelné pomocné spínače polohy otevřeno, zavřeno</t>
  </si>
  <si>
    <t>Belimo
SM24A-SR</t>
  </si>
  <si>
    <t>Snímač diference tlaku pro měření malých tlakových diferencí ve vzduchotechnických kanálech,
Výstup: 0 … 10V, IP54
rozsah měření: -50 … 0 … +50 Pa
příruby odběru tlaku a hadička z PVC v délce 2 m</t>
  </si>
  <si>
    <t>Honeywell
DPTE50S</t>
  </si>
  <si>
    <t>AHU13 - Havarijní větrání laboratoře 1PP</t>
  </si>
  <si>
    <t>VZT14 - Odpadky</t>
  </si>
  <si>
    <t>VZT15 - chlazení místností</t>
  </si>
  <si>
    <t>IRC regulátor pro řízení jednotky FCU
- 1x AO - EC motor
- 2x DO - pohon ventilu vytápění / chlazení</t>
  </si>
  <si>
    <t>Tronic
T2008F</t>
  </si>
  <si>
    <t>Prostorová ovládací jednotka
- změna žádané teploty
- změna otáček 0-Aut-I-II-II</t>
  </si>
  <si>
    <t>Tronic
TRM-F</t>
  </si>
  <si>
    <t>Instalační krabice pro vstupně výstupní modul (2x(300x200mm)), včetně relé, svorek, pojistek a transformátoru 230/24V, …</t>
  </si>
  <si>
    <t xml:space="preserve">Zesilovač </t>
  </si>
  <si>
    <t>SW aplikace pro IRC regulátory</t>
  </si>
  <si>
    <t>Napojení na centrálu - vizualizace</t>
  </si>
  <si>
    <t>AHU20 - Laboratoře, pracovny 1NP</t>
  </si>
  <si>
    <t>VZT20 - indukční jednotky 1.NP</t>
  </si>
  <si>
    <t>IRC regulátor pro řízení indukční jednotky
- 2x DI - rosný bod, okenní kontakt
- 2x DO - pohon ventilu vytápění / chlazení</t>
  </si>
  <si>
    <t>Prostorová ovládací jednotka
- změna žádané teploty</t>
  </si>
  <si>
    <t>Regulátor rosného bodu s odděleným snímačem</t>
  </si>
  <si>
    <t>Siemens
QXA2101</t>
  </si>
  <si>
    <t>AHU21 -Čistá laboratoř</t>
  </si>
  <si>
    <t>VZT22 - Dveřní clona</t>
  </si>
  <si>
    <t>Snímač teploty  prostorový, měřící prvek Ni1000
rozsah měření: -20 … 60°C</t>
  </si>
  <si>
    <t>Sauter
EGT330F101</t>
  </si>
  <si>
    <t>VZT23 - Klimatizace server</t>
  </si>
  <si>
    <t>VZT24 - Klimatizace server - záloha</t>
  </si>
  <si>
    <t>AHU30 -Pracovny, učebny 2NP</t>
  </si>
  <si>
    <t>VZT30 - indukční jednotky 2.NP</t>
  </si>
  <si>
    <t>AHU31 - Seminární místnost</t>
  </si>
  <si>
    <t>Snímač CO2 prostorový 
výstup: 0-10V
rozsah 0 … 2000 ppm</t>
  </si>
  <si>
    <t>Sauter
EGQ222</t>
  </si>
  <si>
    <t>VZT31 - dohřev</t>
  </si>
  <si>
    <t>IRC regulátor pro řízení indukční jednotky
 - 2x DO - pohon ventilu vytápění / chlazení</t>
  </si>
  <si>
    <t>AHU32 - Toalety, chodby</t>
  </si>
  <si>
    <t>Technické místnosti</t>
  </si>
  <si>
    <t>VZT40 - digestoře</t>
  </si>
  <si>
    <t>Aktivní potenciometr, výstup 0-10V, stupnice  0-100%, pro umístění na stěnu</t>
  </si>
  <si>
    <t>REB
ecowatt</t>
  </si>
  <si>
    <t>Zdroj tepla</t>
  </si>
  <si>
    <t>Snímač relativní vlhkosti a teploty 0 … 100%RV  -30 … 80°C pro venkovní použití, IP65</t>
  </si>
  <si>
    <t>COMET SYSTÉM
(REMAX CZ)
T3110</t>
  </si>
  <si>
    <t>Čidlo teploty tyčové, L= 120mm, Ni 1000, rozsah měření -30 … 130°C, IP54
Ochranná jímka LW 7, Ms, G 1/2A, 120 mm</t>
  </si>
  <si>
    <t>SAUTER
EGT346F101
0364345120</t>
  </si>
  <si>
    <t>Snímač teploty kabelový, Ni 1000, IP55
rozsah měření: -20 … 100°C</t>
  </si>
  <si>
    <t>SAUTER
EGT 354 F101</t>
  </si>
  <si>
    <t>Snímač tlaku s přev. 0...6 bar, 0(2)..10 V/0(4)..20 Ma, IP65
vč. příslušenství</t>
  </si>
  <si>
    <t>SAUTER
DSU106F001</t>
  </si>
  <si>
    <t xml:space="preserve">Kohout tlakoměrný zkušební  </t>
  </si>
  <si>
    <t>DK211</t>
  </si>
  <si>
    <t>Univerzální termostat, rozsah měření: 15 … 95°C, IP54</t>
  </si>
  <si>
    <t>SAUTER
RAK 582.4/3728</t>
  </si>
  <si>
    <t xml:space="preserve">Hlídač zaplavení a sonda </t>
  </si>
  <si>
    <t>Regmet
Regmet DZ4, DS</t>
  </si>
  <si>
    <t>Zdroj chladu</t>
  </si>
  <si>
    <t>Detekce vodíku</t>
  </si>
  <si>
    <t>Detektor vodíku, elektrochemická buňka, 3x výstupní relé (alarm 1, alarm 2, porucha)</t>
  </si>
  <si>
    <t>KR Protect
SE-159M-H2</t>
  </si>
  <si>
    <t xml:space="preserve">Siréna s piezoelektrickou membránou a červeným blikačem </t>
  </si>
  <si>
    <t xml:space="preserve">Jablotron
SA-913FM/FT </t>
  </si>
  <si>
    <t>Rozvaděč MaR RA01.1</t>
  </si>
  <si>
    <t xml:space="preserve">Oceloplechový skříňový rozvaděč RA01.1 - prvky MaR,  
š = 800 mm, v = 2000 mm, h = 400 mm,  
RAL7035 vč. podstavce 100 mm, kabelových žlabů, DIN lišt, nulovací lišty, trafo, relé, jističe, stykače, svorky, přepěťová ochrana, hlavní vypínač …, výroby a pomocného materiálu pro montáž a propojení, přívody a vývody kabelů horem přes kabelové vývodky, IP 30/20, dveře s těsněním, tříbodový uzávěr s možností uzamykání, montáž přístrojů na DIN lišty, propojovací vodiče vedeny v plastovém kanálu s perforací, kapsa pro založení dokumentace, vnější popisy rozvaděče strojově zpracovanými štítky. V rozvaděči bude umístěna lokální UPS.
</t>
  </si>
  <si>
    <t>Schrack
KS 2000x800x400</t>
  </si>
  <si>
    <t>TRONIC CONTROL
TRONIC2032CX
+
I/O moduly</t>
  </si>
  <si>
    <t>Rozvaděč MaR RA01.2</t>
  </si>
  <si>
    <t xml:space="preserve">Oceloplechový skříňový rozvaděč RA01.2 - prvky MaR,  
š = 800 mm, v = 2000 mm, h = 400 mm,  
RAL7035 vč. podstavce 100 mm, kabelových žlabů, DIN lišt, nulovací lišty, trafo, relé, jističe, stykače, svorky, přepěťová ochrana, hlavní vypínač …, výroby a pomocného materiálu pro montáž a propojení, přívody a vývody kabelů horem přes kabelové vývodky, IP 30/20, dveře s těsněním, tříbodový uzávěr s možností uzamykání, montáž přístrojů na DIN lišty, propojovací vodiče vedeny v plastovém kanálu s perforací, kapsa pro založení dokumentace, vnější popisy rozvaděče strojově zpracovanými štítky. V rozvaděči bude umístěna lokální UPS.
</t>
  </si>
  <si>
    <t>Centrála MaR</t>
  </si>
  <si>
    <t>Vizualizační PC, monitor min 26"</t>
  </si>
  <si>
    <t>Veškeré potřebné switche, zesilovače potřebné k zprovoznění systému MaR</t>
  </si>
  <si>
    <t>Instalace a oživení</t>
  </si>
  <si>
    <t>Kompletní zajištění  pro vzdálený přístup   zajištění (na základě požadavků výrobce systému MaR) u poskytovatele internetového připojení a   připojení na internet a přístup přes veřejnou IP adresu, vč. konfigurace linky, směrování adres, …., 
systém musí být při předání uživateli plně funkční, odzkoušený</t>
  </si>
  <si>
    <t xml:space="preserve">Komunikační konvektor pro IRC
Ethernet,2x UNI COM,CAN,RS485,3x DI/DO,nap.12VDC </t>
  </si>
  <si>
    <t>TRONIC CONTROL
KOMCNV10</t>
  </si>
  <si>
    <t>Napojení na centrální dispečink areálu</t>
  </si>
  <si>
    <t>Montážní práce a materiál</t>
  </si>
  <si>
    <t>Kabel 2x1
Kabely pro pevné uložení na kabelové nosné systémy (žebříky, žlaby, rošty, háky, apod.) v prostředí suchém. Jmenovité napětí 250V, zkušební napětí 1kV. Měděné žíly o jmenovitém průřezu 1mm. Stínění drát a folie hliník. Použití detektory, teploty, signály atd.</t>
  </si>
  <si>
    <t>PRAKAB
JYTY 2x1</t>
  </si>
  <si>
    <t>Kabel 4x1
Kabely pro pevné uložení na kabelové nosné systémy (žebříky, žlaby, rošty, háky, apod.) v prostředí suchém. Jmenovité napětí 250V, zkušební napětí 1kV. Měděné žíly o jmenovitém průřezu 1mm. Stínění drát a folie hliník. Použití detektory, teploty, signály atd.</t>
  </si>
  <si>
    <t>PRAKAB
JYTY 4x1</t>
  </si>
  <si>
    <t>Kabel 7x1
Kabely pro pevné uložení na kabelové nosné systémy (žebříky, žlaby, rošty, háky, apod.) v prostředí suchém. Jmenovité napětí 250V, zkušební napětí 1kV. Měděné žíly o jmenovitém průřezu 1mm. Stínění drát a folie hliník. Použití detektory, teploty, signály atd.</t>
  </si>
  <si>
    <t>PRAKAB
JYTY 7x1</t>
  </si>
  <si>
    <t>Kabel 2x0,8
Kabely pro pevné uložení na kabelové nosné systémy (žebříky, žlaby, rošty, háky, apod.) v prostředí suchém. Plášť odolný proti UV záření. Jmenovité napětí 250V, zkušební napětí 1kV.Měděné žíly o jmenovitém průřezu 0,8mm. Stínění drát a folie hliník. Použití detektory, teploty, signály atd.</t>
  </si>
  <si>
    <t>PRAKAB
JQTQ 2x0,8</t>
  </si>
  <si>
    <t>Kabel 4x0,8
Kabely pro pevné uložení na kabelové nosné systémy (žebříky, žlaby, rošty, háky, apod.) v prostředí suchém. Plášť odolný proti UV záření. Jmenovité napětí 250V, zkušební napětí 1kV.Měděné žíly o jmenovitém průřezu 0,8mm. Stínění drát a folie hliník. Použití detektory, teploty, signály atd.</t>
  </si>
  <si>
    <t>PRAKAB
JQTQ 4x0,8</t>
  </si>
  <si>
    <t>Kabel 7x0,8
Kabely pro pevné uložení na kabelové nosné systémy (žebříky, žlaby, rošty, háky, apod.) v prostředí suchém. Plášť odolný proti UV záření. Jmenovité napětí 250V, zkušební napětí 1kV. Měděné žíly o jmenovitém průřezu 0,8mm. Stínění drát a folie hliník. Použití detektory, teploty, signály atd.</t>
  </si>
  <si>
    <t>PRAKAB
JQTQ 7x0,8</t>
  </si>
  <si>
    <t xml:space="preserve">Kabel 2x1,5
Instalační kabel pro pevné uložení ve vnitřních a venkovních prostorách, v zemi, v betonu. Kabel je odolný proti UV záření a proti šíření plamene dle IEC 60332-1. Jmenovité napětí 450/750V, zkušební napětí 2,5kV. Měděné žíly o jmenovitém průřezu 1,5mm. Tvar jádra RE. PVC izolace a PVC plášť.  </t>
  </si>
  <si>
    <t>PRAKAB
CYKY 3x1,5</t>
  </si>
  <si>
    <t xml:space="preserve">Kabel 3x1,5
Instalační kabel pro pevné uložení ve vnitřních a venkovních prostorách, v zemi, v betonu. Kabel je odolný proti UV záření a proti šíření plamene dle IEC 60332-1. Jmenovité napětí 450/750V, zkušební napětí 2,5kV. Měděné žíly o jmenovitém průřezu 1,5mm. Tvar jádra RE. PVC izolace a PVC plášť.  </t>
  </si>
  <si>
    <t xml:space="preserve">Kabel 3x2,5
Instalační kabel pro pevné uložení ve vnitřních a venkovních prostorách, v zemi, v betonu. Kabel je odolný proti UV záření a proti šíření plamene dle IEC 60332-1. Jmenovité napětí 450/750V, zkušební napětí 2,5kV. Měděné žíly o jmenovitém průřezu 2,5mm. Tvar jádra RE. PVC izolace a PVC plášť.  </t>
  </si>
  <si>
    <t>PRAKAB
CYKY 3x2,5</t>
  </si>
  <si>
    <t xml:space="preserve">Kabel 5x2,5
Instalační kabel pro pevné uložení ve vnitřních a venkovních prostorách, v zemi, v betonu. Kabel je odolný proti UV záření a proti šíření plamene dle IEC 60332-1. Jmenovité napětí 450/750V, zkušební napětí 2,5kV. Měděné žíly o jmenovitém průřezu 2,5mm. Tvar jádra RE. PVC izolace a PVC plášť.  </t>
  </si>
  <si>
    <t>PRAKAB
CYKY 5x2,5</t>
  </si>
  <si>
    <t xml:space="preserve">Kabel 5x4
Instalační kabel pro pevné uložení ve vnitřních a venkovních prostorách, v zemi, v betonu. Kabel je odolný proti UV záření a proti šíření plamene dle IEC 60332-1. Jmenovité napětí 450/750V, zkušební napětí 2,5kV. Měděné žíly o jmenovitém průřezu 4mm. Tvar jádra RE. PVC izolace a PVC plášť.  </t>
  </si>
  <si>
    <t>PRAKAB
CYKY 5x4</t>
  </si>
  <si>
    <t xml:space="preserve">Kabel 7x1,5
Instalační kabel pro pevné uložení ve vnitřních a venkovních prostorách, v zemi, v betonu. Kabel je odolný proti UV záření a proti šíření plamene dle IEC 60332-1. Jmenovité napětí 450/750V, zkušební napětí 2,5kV. Měděné žíly o jmenovitém průřezu 1,5mm. Tvar jádra RE. PVC izolace a PVC plášť.  </t>
  </si>
  <si>
    <t>PRAKAB
CYKY 7x1,5</t>
  </si>
  <si>
    <t xml:space="preserve">Kabel 4x2x0,5
Instalační kabel  kategorie 6 určený pro   rozvody strukturované kabeláže  </t>
  </si>
  <si>
    <t>Intelek
FTP 4x2x0,5</t>
  </si>
  <si>
    <t>Kabelový žlab plechový  62/50, materiál: žárově pozinkovaná ocel,    vč. víka a příslušenství pro montáž (nosný a upevňovací materiál (konzoly, závěsy), kovové hmoždinky, oblouky, T-kusy, křížení, spojky, příchytky, ochranné kryty, přepážky, kabelové příchytky s podélnými opěrkami, vázací pásky, uzemňovací spony ...). Atest na použití pro doplňkové pospojování.
 Zatížitelnost kabelových tras musí být přizpůsobena očekávané hmotnosti kabelů</t>
  </si>
  <si>
    <t>KOPOS
MARS 62/50</t>
  </si>
  <si>
    <t>Kabelový žlab plechový  125/50, materiál: žárově pozinkovaná ocel,    vč. víka a příslušenství pro montáž (nosný a upevňovací materiál (konzoly, závěsy), kovové hmoždinky, oblouky, T-kusy, křížení, spojky, příchytky, ochranné kryty, přepážky, kabelové příchytky s podélnými opěrkami, vázací pásky, uzemňovací spony ...). Atest na použití pro doplňkové pospojování.
 Zatížitelnost kabelových tras musí být přizpůsobena očekávané hmotnosti kabelů</t>
  </si>
  <si>
    <t>KOPOS
MARS 120/50</t>
  </si>
  <si>
    <t>Kabelový žlab plechový  125/100, materiál: žárově pozinkovaná ocel,    vč. víka a příslušenství pro montáž (nosný a upevňovací materiál (konzoly, závěsy), kovové hmoždinky, oblouky, T-kusy, křížení, spojky, příchytky, ochranné kryty, přepážky, kabelové příchytky s podélnými opěrkami, vázací pásky, uzemňovací spony ...). Atest na použití pro doplňkové pospojování.
 Zatížitelnost kabelových tras musí být přizpůsobena očekávané hmotnosti kabelů</t>
  </si>
  <si>
    <t>KOPOS
MARS 120/100</t>
  </si>
  <si>
    <t>Elektroinstalační trubka tuhá pro instalaci na povrch PN 20. mechanická odolnost / mezní hodnota zatížení (N): 750 N / 5 cm, klasifikace: EN 61 386-3341 IEC 614-325, materiál: PVC samozhášivé, teplotní odolnost a UV odolnost, rozsah použití (°C): -25 - + 60 °C, stupeň hořlavosti stavebního materiálu  A - C3.  Včetně montážního a spojovacího materiálu. Při instalaci pod omítku včetně vytvoření drážky.</t>
  </si>
  <si>
    <t>Kopos 
4020E LA</t>
  </si>
  <si>
    <t>Štítky na kabely</t>
  </si>
  <si>
    <t>Pomocný elektroinstalační materiál (  protahovací lišty, vývodky, ucpávky, krabice,...)</t>
  </si>
  <si>
    <t>Požární ucpávky</t>
  </si>
  <si>
    <t>21.</t>
  </si>
  <si>
    <t xml:space="preserve">Montáž a napojení periferních přístrojů dodávaných MaR, rozvaděčů MAR.
Montáž kabelových tras a uložení kabelů, pomocné montážní práce … </t>
  </si>
  <si>
    <t>22.</t>
  </si>
  <si>
    <t>Ostatní v ceně</t>
  </si>
  <si>
    <t>Dílenská dokumentace</t>
  </si>
  <si>
    <t>Zakreslení konečného stavu</t>
  </si>
  <si>
    <t>Odladění SW s technologií</t>
  </si>
  <si>
    <t>Parametrizace komunikace a testy komunikace</t>
  </si>
  <si>
    <t>Jednorázové zaškolení obsluhy (automatizační stanice)</t>
  </si>
  <si>
    <t>Jednorázové zaškolení obsluhy (centrála)</t>
  </si>
  <si>
    <t>Test 1:1</t>
  </si>
  <si>
    <t>Komplexní zkoušky, revize</t>
  </si>
  <si>
    <t>Inženýrská činnost</t>
  </si>
  <si>
    <t>Název položky</t>
  </si>
  <si>
    <t>mj</t>
  </si>
  <si>
    <t>Množství</t>
  </si>
  <si>
    <t>Detektory</t>
  </si>
  <si>
    <t>Opticko-kouřový hlásič</t>
  </si>
  <si>
    <t>Multisenzorový hlásič OT</t>
  </si>
  <si>
    <t>Patice hlásiče</t>
  </si>
  <si>
    <t xml:space="preserve">Popisný štítek  </t>
  </si>
  <si>
    <t>Paralelní signalizace</t>
  </si>
  <si>
    <t>Lineární opticko-kouřový hlásič vč. podložky a zrcadla (do 50m)</t>
  </si>
  <si>
    <t xml:space="preserve">Doplňující druhá hlava + zrcadlo </t>
  </si>
  <si>
    <t>ochranný kryt na hlavy a zrcadla lineárních hlásičů (stínítka)</t>
  </si>
  <si>
    <t>Držák hlásiče do VZT</t>
  </si>
  <si>
    <t>Sonda do VZT</t>
  </si>
  <si>
    <t>Nasávací systém</t>
  </si>
  <si>
    <t>Řídící jednotka nasávacího systému; dva vstupy, vč. filtrů, ventilů, ...</t>
  </si>
  <si>
    <t>Potrubí nasávacího systému</t>
  </si>
  <si>
    <t>Otvory do potrubí nasávacího systému</t>
  </si>
  <si>
    <t>Otvory do potrubí nasávacího systému ( T-odbočky ) , prodloužené, s vyústěním pod podhledem, vč. ukončovacího bodu</t>
  </si>
  <si>
    <t>Kolena na potrubí nasávacího systému</t>
  </si>
  <si>
    <t>Úchyty potrubí, lepidlo, další drobný materiál nasávacího systému</t>
  </si>
  <si>
    <t>Tlačítkové hlásiče</t>
  </si>
  <si>
    <t>Tlačítkový hlásič kompletní</t>
  </si>
  <si>
    <t>Ústředna</t>
  </si>
  <si>
    <t>Řídící deska pro 1-6 linek</t>
  </si>
  <si>
    <t>Linková karta - 2 linky</t>
  </si>
  <si>
    <t>Kryt - střední - B1</t>
  </si>
  <si>
    <t>akumulátor 12V/40Ah</t>
  </si>
  <si>
    <t>Síťová karta Arcnet</t>
  </si>
  <si>
    <t>přepěťová ochrana</t>
  </si>
  <si>
    <t>Zdroje EPS dle EN54-4</t>
  </si>
  <si>
    <t>Spínaný zálohovaný zdroj v krytu 27,6V/8A, CPD certifikát, EN54-4</t>
  </si>
  <si>
    <t>Akumulátor 12V/38Ah</t>
  </si>
  <si>
    <t>Sirény, magnety, KTPO, OPPO, ZDP</t>
  </si>
  <si>
    <t>Nízkoodběrová siréna s majákem EPS dle EN54-3, červená, 24VDC</t>
  </si>
  <si>
    <t>Nízkoodběrová siréna s majákem EPS dle EN54-3, červená, 24VDC, IP65</t>
  </si>
  <si>
    <t xml:space="preserve">Siréna polarizovaná, s krytem, nízká </t>
  </si>
  <si>
    <t>zakončovací člen sirén</t>
  </si>
  <si>
    <t>Přídržný magnet,  vč. protikusu a úchytu,... (cca 40kg)</t>
  </si>
  <si>
    <t>Tlačítko (běžné nástěnné rozpojovací) pro uvolnění dveří</t>
  </si>
  <si>
    <t>Přídržný magnet,  vč. protikusu a úchytu,... (cca 300kg), krytu (venkovní), kontakt</t>
  </si>
  <si>
    <t>Klíčový trezor 24V, komplet, vč. zámku, výhřevu,..</t>
  </si>
  <si>
    <t>Zábleskový maják ke KTPO, nástěnná montáž (venkovní) , EN54</t>
  </si>
  <si>
    <t>Obslužné Pole Požární Ochrany</t>
  </si>
  <si>
    <t>Rozvaděče a krabice s požární odolností</t>
  </si>
  <si>
    <t>DIN lišta 0,5m</t>
  </si>
  <si>
    <t>Svorkovnice  na DIN</t>
  </si>
  <si>
    <t>Relé na DIN (1x přepínací kontakt 250VAC/5A, cívka 24VDC)</t>
  </si>
  <si>
    <t>Ostatní montážní materiál rozvaděčů</t>
  </si>
  <si>
    <t>kplt</t>
  </si>
  <si>
    <t>Kompletace rozvaděčů</t>
  </si>
  <si>
    <t>hod</t>
  </si>
  <si>
    <t>Plechový box pro kopplerová hnízda (běžný, na povrch)</t>
  </si>
  <si>
    <t>Vstupně/výstupní prvky</t>
  </si>
  <si>
    <t>Koppler 3/3</t>
  </si>
  <si>
    <t>Koppler 1 monitorovaný výstup</t>
  </si>
  <si>
    <t>Dvojitý izolátor</t>
  </si>
  <si>
    <t>Kabeláž</t>
  </si>
  <si>
    <t>1x2x0,8 B2ca s1, d0 - LAMELA -  JXFE-R UV</t>
  </si>
  <si>
    <t>kovové příchtky vč. kotvy pro JXFE-R 1x2x0,8 (á 0,5m)</t>
  </si>
  <si>
    <t>2x2x0,8 B2ca s1, d0 - LAMELA -  JXFE-R UV</t>
  </si>
  <si>
    <t xml:space="preserve"> 2x2x0,8 P30R, B2ca s1, d1 LAMELA - JXFE-V</t>
  </si>
  <si>
    <t xml:space="preserve"> 1x2x0,8 P30R, B2ca s1, d1 LAMELA - JXFE-V</t>
  </si>
  <si>
    <t>Nosné trasy</t>
  </si>
  <si>
    <t>Kabelový žlab 100/60, vč. výložníků/nosníků, závitových tyčí, kotev do betonu; normová konstrukce; min P30-R</t>
  </si>
  <si>
    <t>kabelová příchytka se zaručenou funkčnstí při požáru - samostatná (očko) P30-R pro kabel 1x2x0,8 (normová konstrukce), vč. příslušné kotvy do daného materiálu</t>
  </si>
  <si>
    <t>kabelová příchytka se zaručenou funkčnstí při požáru - samostatná (očko) P30-R pro kabel 2x2x0,8 (normová konstrukce), vč. příslušné kotvy do daného materiálu</t>
  </si>
  <si>
    <t>skupinový držák kabelů, min.P30-R, vč. kotvy (a 0,3m)</t>
  </si>
  <si>
    <t>Kabelový rošt pro požární kabely š, 200mm včetně příslušenství, normová konstrukce , min. P30-R</t>
  </si>
  <si>
    <t>Kabelové příchytky (sonapky) vždy pro 3 kabely se zaručenou funkčností při požáru - normová konstrukce min.P30-R</t>
  </si>
  <si>
    <t>Kabelové příchytky (sonapky) malé pro jednotlivé kabely se zaručenou funkčností při požáru - normová konstrukce P90-R</t>
  </si>
  <si>
    <t>Ostatní drobný montážní materiál tras - vruty, hmoždinky, stahovací pásky…</t>
  </si>
  <si>
    <t>Box pro přepěťovou ochranu -malý</t>
  </si>
  <si>
    <t>Přepěťová ochrana  DM-024/1-RS</t>
  </si>
  <si>
    <t>Box pro přepěťovou ochranu-velký</t>
  </si>
  <si>
    <t>Límec pro odlehčení tahu stoupacího vedení min. P30-R</t>
  </si>
  <si>
    <t>Popžární ucpávky</t>
  </si>
  <si>
    <t>protipožární povlak, bal  = 6kg</t>
  </si>
  <si>
    <t>bal</t>
  </si>
  <si>
    <t>zpěňující protipožární tmel (kartuš)</t>
  </si>
  <si>
    <t>identifikační štítky</t>
  </si>
  <si>
    <t>Grafická nadstavba</t>
  </si>
  <si>
    <t>Grafická nadstavba, komplet</t>
  </si>
  <si>
    <t>Tvorba mapových podkladů pro grafickou nadstavbu</t>
  </si>
  <si>
    <t>programování prvků do grafické nadstavby</t>
  </si>
  <si>
    <t>Ostatní náklady</t>
  </si>
  <si>
    <t>Pronájem plošin</t>
  </si>
  <si>
    <t>Zařízení staveniště</t>
  </si>
  <si>
    <t>Projekt pro výběr zhotovitele</t>
  </si>
  <si>
    <t>Realizační projektová dokumentace</t>
  </si>
  <si>
    <t>Dokumentace skutečného provedení stavby</t>
  </si>
  <si>
    <t>Koordinační činnost</t>
  </si>
  <si>
    <t>Předepsané zkoušky EPS dle § 246</t>
  </si>
  <si>
    <t>Práce servisního technika, oživení systému programování</t>
  </si>
  <si>
    <t>Doprava, přesun materiálu</t>
  </si>
  <si>
    <t>Cena celkem</t>
  </si>
  <si>
    <t xml:space="preserve">Stojanový datový rozvaděč 19“, výška 48U, šířka 750 mm, hloubka 1070 mm, zatížení min. 1000kg </t>
  </si>
  <si>
    <t>Acar S8 3m kabel, 8 zásuvek, přepěťová ochrana, bílá - ppacars8-3</t>
  </si>
  <si>
    <t>Číselná samolepící páska označující pozice v datovém rozvaděči 1U až 47U</t>
  </si>
  <si>
    <t>19" vyvazovací panel, plasová oka, výška 2U</t>
  </si>
  <si>
    <t>Vertikální kabelový kanál pro stojanové datové rozvaděče šířky 750 mm, výška 48U</t>
  </si>
  <si>
    <t>Kapsa na dokumentaci A4 samolepící, barva RAL 7035</t>
  </si>
  <si>
    <t>Montážní sada M6 (šroub, matice, podložka - sada 100 ks)</t>
  </si>
  <si>
    <t>sd</t>
  </si>
  <si>
    <t>Sada pro spojení stojanových datových rozvaděčů (bez bočnic)</t>
  </si>
  <si>
    <t>Stahovovací páska na kabely, šířka 16 mm, perforace 25 cm, délka 7.5 m, barva černá</t>
  </si>
  <si>
    <t>Stojanový rozváděč 19"; 21U; zámek, ventilátorová jednotka, napájecí panel, police</t>
  </si>
  <si>
    <t>Měření optického vlákna SM, včetně protokolu</t>
  </si>
  <si>
    <t>19“ patchpanel ISDN, 50x RJ45 nestíněný, piny 3,6 / 4,5, výška 1U, RAL 7035</t>
  </si>
  <si>
    <t>19“ patchpanel modulární pro maximálně 24 keystone modulů SFA + SFB, neosazený, výška 1U, RAL 7035</t>
  </si>
  <si>
    <t>Záslepka prázdného portu v patchpanelu HSER0xxxGS</t>
  </si>
  <si>
    <t>Keystone modul RJ-45 nestíněný, Cat.5 (třída D) 100 MHz</t>
  </si>
  <si>
    <t>Kabel U/UTP, 4 x 2 x AWG 24, 100 MHz, LSOH modrý plášť</t>
  </si>
  <si>
    <t>F/UTP 20p. kat.3</t>
  </si>
  <si>
    <r>
      <t xml:space="preserve">Datová zásuvka pod omítku modulární pro 1 modul (45 stupňů), neosazená, RAL 9010, SFA + SFB, </t>
    </r>
    <r>
      <rPr>
        <b/>
        <sz val="10"/>
        <color indexed="57"/>
        <rFont val="Calibri"/>
        <family val="2"/>
        <charset val="238"/>
      </rPr>
      <t>+ KRYTKY</t>
    </r>
  </si>
  <si>
    <r>
      <t xml:space="preserve">Datová zásuvka pod omítku modulární pro 2 moduly (45 stupňů), neosazená, RAL 9010, SFA + SFB </t>
    </r>
    <r>
      <rPr>
        <b/>
        <sz val="10"/>
        <color indexed="57"/>
        <rFont val="Calibri"/>
        <family val="2"/>
        <charset val="238"/>
      </rPr>
      <t>+ KRYTKY</t>
    </r>
  </si>
  <si>
    <t>Elektroinstalační krabice pro zásuvku pod omítkou - univerzální, hluboká</t>
  </si>
  <si>
    <t>Box na omítku 80 x 80 mm, hloubka 40 mm, barva RAL 9010</t>
  </si>
  <si>
    <t>Datová zásuvka 45 x 45 mm modulární neosazená, pro 2 keystone moduly SFA + SFB, barva RAL 9010</t>
  </si>
  <si>
    <t>Propojovací kabel nestíněný, 2 x RJ-45, šedý, délka 3m (rozváděčová šňůra)</t>
  </si>
  <si>
    <t>Optický propojovací kabel duplexní, LC / LC 3 m</t>
  </si>
  <si>
    <r>
      <t xml:space="preserve">Optický propojovací kabel duplexní, </t>
    </r>
    <r>
      <rPr>
        <b/>
        <sz val="10"/>
        <color indexed="17"/>
        <rFont val="Calibri"/>
        <family val="2"/>
        <charset val="238"/>
      </rPr>
      <t>E2000</t>
    </r>
    <r>
      <rPr>
        <sz val="10"/>
        <color indexed="17"/>
        <rFont val="Calibri"/>
        <family val="2"/>
      </rPr>
      <t xml:space="preserve"> 3 m</t>
    </r>
  </si>
  <si>
    <t xml:space="preserve">Videotelefony – přístroje na stůl </t>
  </si>
  <si>
    <t>Media-konvertor (pár - metalika-optika-metalika)</t>
  </si>
  <si>
    <t>Ústředna systému pro přivolání pomoci - WC ZTP, vč. zdroje,..</t>
  </si>
  <si>
    <t>Signalizační prvek - maják (nad dveře z vnějšku)</t>
  </si>
  <si>
    <t>Odblokovací tlačítko se zámkem (rušení poplachu na WC)</t>
  </si>
  <si>
    <t>Tlačítko (úroveň 1200mm + úroveň 150mm)</t>
  </si>
  <si>
    <t>Propojovací kabel (UTP 4p.)</t>
  </si>
  <si>
    <t>Stoupací žebřík 500/60</t>
  </si>
  <si>
    <t>Plechový žlab 300/60, vč. úchytů, závěsů, spojek,..</t>
  </si>
  <si>
    <t>Plechový žlab 100/60, vč. úchytů, závěsů, spojek,..</t>
  </si>
  <si>
    <r>
      <t xml:space="preserve">Trubka pevná </t>
    </r>
    <r>
      <rPr>
        <sz val="10"/>
        <color indexed="53"/>
        <rFont val="Calibri"/>
        <family val="2"/>
        <charset val="238"/>
      </rPr>
      <t>Ø40mm LSOH, vč. příchytek, spojek,..</t>
    </r>
  </si>
  <si>
    <r>
      <t xml:space="preserve">Trubka ohebná </t>
    </r>
    <r>
      <rPr>
        <sz val="10"/>
        <color indexed="53"/>
        <rFont val="Calibri"/>
        <family val="2"/>
        <charset val="238"/>
      </rPr>
      <t>Ø25mm (pod omítku)</t>
    </r>
  </si>
  <si>
    <t>Trubka ohebná Ø40mm (pod omítku)</t>
  </si>
  <si>
    <t>Plastové příchytky - GRIPy, vč. kotvy</t>
  </si>
  <si>
    <t>Kovová přepážka do parapetního žlabu (žlab dodávka silnoproud)</t>
  </si>
  <si>
    <t>Drobný a nespecifikovaný materiál (pásky, hmoždinky, krabičky,...)</t>
  </si>
  <si>
    <t>Pomocné stavební práce (prostupy, drážkování,...)</t>
  </si>
  <si>
    <t>Požární utěsnění prostupů</t>
  </si>
  <si>
    <t>Realizační dokumentace</t>
  </si>
  <si>
    <t>Oživení a konfigurace systému</t>
  </si>
  <si>
    <t>Měřící protokoly</t>
  </si>
  <si>
    <t>Funkční zkoušky systému</t>
  </si>
  <si>
    <t>Režie a příprava zakázky</t>
  </si>
  <si>
    <t>Dopravné a skladné</t>
  </si>
  <si>
    <t>Zaškolení obsluhy</t>
  </si>
  <si>
    <t>ATEAS</t>
  </si>
  <si>
    <t>PROF-BASE</t>
  </si>
  <si>
    <t>PROF-CAM8</t>
  </si>
  <si>
    <t>PROF-CAM1</t>
  </si>
  <si>
    <t>FUJITSU</t>
  </si>
  <si>
    <t>RX1330M2</t>
  </si>
  <si>
    <t xml:space="preserve">S26361-F3815-E400 </t>
  </si>
  <si>
    <t>HD SATA 6G 4TB 7.2K HOT PL 3.5'' BC</t>
  </si>
  <si>
    <t>HP</t>
  </si>
  <si>
    <t>HP 1920-24G-PoE+</t>
  </si>
  <si>
    <t>HP 1920-24G-PoE+ - Přepínač - L3 - řízený - 24 x 10/100/1000 (PoE+) + 4 x gigabitů SFP - desktop, PoE+</t>
  </si>
  <si>
    <t>Mini Gbic</t>
  </si>
  <si>
    <t>PC Celsius J550</t>
  </si>
  <si>
    <t>S26361-F3300-L210</t>
  </si>
  <si>
    <t>MT B23T-7</t>
  </si>
  <si>
    <t>EATON</t>
  </si>
  <si>
    <t>5P 850i</t>
  </si>
  <si>
    <t>SAMSUNG</t>
  </si>
  <si>
    <t>Vnitřní mini-dome kamera na podhled, vf, max.30fps, h.264, h.265,...</t>
  </si>
  <si>
    <t>Vnitřní PTZ - otočná kamera s vysokým rozlišením (5M),...</t>
  </si>
  <si>
    <t>METEL</t>
  </si>
  <si>
    <t>200M-1.0.1.M-BOX-W5-PoE</t>
  </si>
  <si>
    <t>Media-konvertor do datového rozváděče</t>
  </si>
  <si>
    <t>Napájecí zdroj 12V DC do rozváděče</t>
  </si>
  <si>
    <t>BX-100-20-W5</t>
  </si>
  <si>
    <t>SFP modul W5</t>
  </si>
  <si>
    <t>Optický patch-cord SC-SC</t>
  </si>
  <si>
    <t>OSTATNÍ - KOMPLET ZA CCTV</t>
  </si>
  <si>
    <t>ADI-OLYMPO</t>
  </si>
  <si>
    <t>HUB-Pro</t>
  </si>
  <si>
    <t xml:space="preserve">Síťovatelný kontrolér pro 2 čtečky; komunikace přes TCP/IP; včetně instal.kovového krytu </t>
  </si>
  <si>
    <t>LANTRONIX</t>
  </si>
  <si>
    <t xml:space="preserve">UDS-1100 </t>
  </si>
  <si>
    <t xml:space="preserve">1-portový převodník z RS232/485/422 na 10/100Base-TX </t>
  </si>
  <si>
    <t xml:space="preserve">P-300 </t>
  </si>
  <si>
    <t xml:space="preserve">Bezkontaktní čtečka Pyramid+HID Prox, miniaturní, dosah až 14 cm </t>
  </si>
  <si>
    <t>ASSA-ABLOY</t>
  </si>
  <si>
    <t>BEFO11211</t>
  </si>
  <si>
    <t xml:space="preserve">Elektrický otvírač 12V/230mA, stav. střelka </t>
  </si>
  <si>
    <t xml:space="preserve">118F.23 A71 10-24V AC/DC </t>
  </si>
  <si>
    <t xml:space="preserve">Protipožární otvírač ploché konstrukce, signalizace,PROFIX2 </t>
  </si>
  <si>
    <t>PULSAR</t>
  </si>
  <si>
    <t>PSBD5012</t>
  </si>
  <si>
    <t xml:space="preserve">Spínaný zdroj v kovovém krytu 13,8 Vss / 5A se signalizačními výstupy </t>
  </si>
  <si>
    <t>POWER SONIC</t>
  </si>
  <si>
    <t xml:space="preserve">PS12380 VdS </t>
  </si>
  <si>
    <t xml:space="preserve">AKU 12V/38Ah se šroubovými svorkami M6 a životností až 10 let, VdS </t>
  </si>
  <si>
    <t xml:space="preserve">ZBP13,8V/3A-K17 </t>
  </si>
  <si>
    <t xml:space="preserve">Lineární zdroj v kovovém krytu 13,8 Vss / 3A </t>
  </si>
  <si>
    <t xml:space="preserve">PS12170 VdS </t>
  </si>
  <si>
    <t xml:space="preserve">AKU 12V/17Ah se šroubovými svorkami M5 a životností až 5 let, VdS </t>
  </si>
  <si>
    <t>SOFTWARE</t>
  </si>
  <si>
    <t>ADVENT</t>
  </si>
  <si>
    <t>PWR 3.0 Plus</t>
  </si>
  <si>
    <t xml:space="preserve">Základní modul docházky PowerKey od 200 osob </t>
  </si>
  <si>
    <t xml:space="preserve">PWR 3.0 Standard-licence </t>
  </si>
  <si>
    <t xml:space="preserve">Licence PowerKey pro 100 osob </t>
  </si>
  <si>
    <t xml:space="preserve">PWR 3.0 čtečka </t>
  </si>
  <si>
    <t>Licence pro jednu čtečku (přístupové místo)</t>
  </si>
  <si>
    <t xml:space="preserve">PWR 3.0 ODL+PP 1200 </t>
  </si>
  <si>
    <t xml:space="preserve">WEB rozhraní do 1200 osob (přehled přítomnosti a osobní docházk. list) </t>
  </si>
  <si>
    <t>OSTATNÍL</t>
  </si>
  <si>
    <t>Certifikační měřící protokoly</t>
  </si>
  <si>
    <t>GD520</t>
  </si>
  <si>
    <t>Kompletní ústředna, max. 520 zón, 32 podsystémů, GPS a Eth. komunikátory, akumulátor, přepěťová ochrana,...</t>
  </si>
  <si>
    <t>Ovládací LCD klávesnice</t>
  </si>
  <si>
    <t>Expander 8zón</t>
  </si>
  <si>
    <t>Pohybový PIR detektor, antimasking, kloubový držák</t>
  </si>
  <si>
    <t>Pohybový PIR detektor, stropní 360°</t>
  </si>
  <si>
    <t>Magnetický kontakt, zápustný</t>
  </si>
  <si>
    <t>Propojovací krabice - box pod omítku k MK</t>
  </si>
  <si>
    <t>Zelené vyrážecí tlačítko pod sklem, IP 65, zelené</t>
  </si>
  <si>
    <t>Detektor tříštění skla</t>
  </si>
  <si>
    <t>Software pro oživení a správu ústředny</t>
  </si>
  <si>
    <t>Sběrnicový kabel (FTP 4p. kat. 5)</t>
  </si>
  <si>
    <t>Kabel k detektorům (SYKFY 3x2x0,5)</t>
  </si>
  <si>
    <t>EPS: Elektrická požární signalizace</t>
  </si>
  <si>
    <t>SKS: Strukturovaný kabelážní systém</t>
  </si>
  <si>
    <t>CCTV: Uzavřený kamerový systém</t>
  </si>
  <si>
    <t>ACS:  Přístupový systém</t>
  </si>
  <si>
    <t>PZTS: Poplachový zabezpečovací a tísňový systém</t>
  </si>
  <si>
    <t xml:space="preserve">FZÚ, Na Slovance - výkaz výměr
+ Projektantský rozpočet </t>
  </si>
  <si>
    <t>Stavební geologie - Geosan, s.r.o.</t>
  </si>
  <si>
    <t>VRTY A TECHNOLOGIE TEPELNÉHO ČERPADLA</t>
  </si>
  <si>
    <t xml:space="preserve">Vrty pro tepelná čerpadla </t>
  </si>
  <si>
    <t>Položka</t>
  </si>
  <si>
    <t>Jednotka</t>
  </si>
  <si>
    <t xml:space="preserve">Jed. cena </t>
  </si>
  <si>
    <t xml:space="preserve">Celk. cena </t>
  </si>
  <si>
    <t xml:space="preserve"> (Kč)</t>
  </si>
  <si>
    <t>1.1</t>
  </si>
  <si>
    <t>Provedení a vystrojení vrtů pro tepelná čerpadla  (25 x 120bm)</t>
  </si>
  <si>
    <t>1.1.1</t>
  </si>
  <si>
    <t xml:space="preserve">Prohlídka staveniště stanovení parametrů zakázky </t>
  </si>
  <si>
    <t>soubor</t>
  </si>
  <si>
    <t>1.1.2</t>
  </si>
  <si>
    <t>Hlášení prací na OBÚ</t>
  </si>
  <si>
    <t>1.1.3</t>
  </si>
  <si>
    <t>Doprava vrtných souprav a ostatních vozidel</t>
  </si>
  <si>
    <t>1.1.4</t>
  </si>
  <si>
    <t>Doprava materiálu</t>
  </si>
  <si>
    <t>1.1.5</t>
  </si>
  <si>
    <t>Doprava osob</t>
  </si>
  <si>
    <t>1.1.6</t>
  </si>
  <si>
    <t>Ustavení vrtných souprav, zřízení a likvidace dočasných nájezdů a komunikací</t>
  </si>
  <si>
    <t>1.1.7</t>
  </si>
  <si>
    <t>Zařízení staveniště ( wc, oplocení, sklad materiálu, buňkoviště, označení stavby, přípojky, záchytné jímky…)</t>
  </si>
  <si>
    <t>1.1.8</t>
  </si>
  <si>
    <t>Spotřeba energií ( voda, elektrika )</t>
  </si>
  <si>
    <t>1.1.9</t>
  </si>
  <si>
    <t>Vrtání rotačně příklepovou technologií se vzduchovým výplachem o průměru 140mm</t>
  </si>
  <si>
    <t>bm</t>
  </si>
  <si>
    <t>1.1.10</t>
  </si>
  <si>
    <t>Pažení nezpevněných hornin, nutné zvětšení vrtného průměru</t>
  </si>
  <si>
    <t>1.1.11</t>
  </si>
  <si>
    <t>Osazení geotermální vertikální sondy</t>
  </si>
  <si>
    <t>1.1.12</t>
  </si>
  <si>
    <t>Geotermální vertikální sonda ( GVS ) PE - RC 4x32x2,9 ( dvě smyčky na vrt ) délka 120m</t>
  </si>
  <si>
    <t>1.1.13</t>
  </si>
  <si>
    <t>Závaží pro zavedení sondy do vrtu</t>
  </si>
  <si>
    <t>1.1.14</t>
  </si>
  <si>
    <t>Injektážní potrubí d 25mm délka 120m</t>
  </si>
  <si>
    <t>1.1.15</t>
  </si>
  <si>
    <t>Tlaková injektáž od počvy k ústí vrtu pomocí injektážního potrubí</t>
  </si>
  <si>
    <t>1.1.16</t>
  </si>
  <si>
    <t>Bentonitocementová směs o min. vodivosti 0,6W/mK ( např. dle VDI4640/2 bentonit/cem./voda 25/25/50% )</t>
  </si>
  <si>
    <t>1.1.17</t>
  </si>
  <si>
    <t>TRT test - zkouška tepelné vodivosti hornin včetně základního vyhodnocení na jednom vystrojeném pilotním vrtu</t>
  </si>
  <si>
    <t>1.1.18</t>
  </si>
  <si>
    <t xml:space="preserve">Teplotní profily vrtu – měření tepelného gradientu vrtu </t>
  </si>
  <si>
    <t>1.1.19</t>
  </si>
  <si>
    <t xml:space="preserve">Aktualizace dimenzování potřebné hloubky vrtů podle energetických požadavků na vytápění/chlazení a výsledků TRTtestu, závěrečná zpráva </t>
  </si>
  <si>
    <t>1.1.20</t>
  </si>
  <si>
    <t>1.1.21</t>
  </si>
  <si>
    <t>Geodetické zaměření vrtů před zahájením a po dokončení  vrtných prací</t>
  </si>
  <si>
    <t>bodů</t>
  </si>
  <si>
    <t>1.1.22</t>
  </si>
  <si>
    <t>Závěrečná technická zpráva vrtných prací (kompletní dokladová část díla nutná k získání kolaudačního souhlasu stavby)</t>
  </si>
  <si>
    <t>1.1.23</t>
  </si>
  <si>
    <t>Dopravní náklady technického dozoru realizace vrtů</t>
  </si>
  <si>
    <t>1.1.24</t>
  </si>
  <si>
    <t>Sled a řízení prací technikem</t>
  </si>
  <si>
    <t>1.1.25</t>
  </si>
  <si>
    <t>Dozor projektanta primárního okruhu</t>
  </si>
  <si>
    <t>1.1.26</t>
  </si>
  <si>
    <t>Geologický dozor zpracovatele hg. posudku</t>
  </si>
  <si>
    <t>1.1.27</t>
  </si>
  <si>
    <t>Zpracování veškeré potřebné dílenské dokumentace, prováděcího/realizačního projektu a další  dokumentace primárního okruhu TČ</t>
  </si>
  <si>
    <t>1.2</t>
  </si>
  <si>
    <t>Vodorovné teplovodní potrubní vedení a sběrné jímky</t>
  </si>
  <si>
    <t>1.2.1</t>
  </si>
  <si>
    <t xml:space="preserve">Redukce počtu větví vrtů - přímá (snížení počtu okruhů)
• redukce 2 x Ø 32 → 1 x  Ø 40mm, PE 100 RC, PN16
• 2 x elektrospojka d 32mm
• 1 x elektrospojka d 40mm
</t>
  </si>
  <si>
    <t>1.2.2</t>
  </si>
  <si>
    <t>Potrubí pro horizontální vedení ( HV - vedení od vrtů k jímce ) PE-RC (včetně prořezu 10%) 
•  Ø 40 x 3,7 mm, PN 16</t>
  </si>
  <si>
    <t>1.2.3</t>
  </si>
  <si>
    <r>
      <t xml:space="preserve">Elektrospojka: Ø 40mm, PE </t>
    </r>
    <r>
      <rPr>
        <sz val="9"/>
        <rFont val="Arial"/>
        <family val="2"/>
        <charset val="238"/>
      </rPr>
      <t>100</t>
    </r>
  </si>
  <si>
    <t>1.2.4</t>
  </si>
  <si>
    <t>Kaučuková izolace (chladírenská): Ø 40 x 13mm</t>
  </si>
  <si>
    <t>1.2.5</t>
  </si>
  <si>
    <t>Chránička izolace: na izolaci Ø 40 x13mm</t>
  </si>
  <si>
    <t>1.2.6</t>
  </si>
  <si>
    <r>
      <t xml:space="preserve"> </t>
    </r>
    <r>
      <rPr>
        <sz val="9"/>
        <color indexed="8"/>
        <rFont val="Arial"/>
        <family val="2"/>
        <charset val="238"/>
      </rPr>
      <t>Plně vystrojená jímka - vývody 12/12  vodotěsná, oboustarnná vývody 4P/8L, pojezdová úprava 
• 1 x rozdělovač kulové kohouty DN25 - 12 vývodů 
• 1 x sběrač výstupy 5/4´´ - 12 vývodů                                                                                      
• 24 x průtokový regulátor                                                            
• 2 x odvzdušňovací ventil
• 2 x napouštěcí / vypouštěcí kohout
• 24 x vývod z jímky – potrubí Ø 40mm
• 2 x vývod z jímky – potrubí Ø 90mm                                                                                                      
• 2 x uzavírací klapka DN 90</t>
    </r>
  </si>
  <si>
    <t>1.2.7</t>
  </si>
  <si>
    <r>
      <t xml:space="preserve"> </t>
    </r>
    <r>
      <rPr>
        <sz val="9"/>
        <color indexed="8"/>
        <rFont val="Arial"/>
        <family val="2"/>
        <charset val="238"/>
      </rPr>
      <t>Plně vystrojená jímka - vývody 13/13  vodotěsná, oboustanná vývody 8L/5P, pojezdová úprava
• 1 x rozdělovač kulové kohouty DN25 - 13 vývodů
• 1 x sběrač výstupy 5/4´´ - 13 vývodů                                                                                      
• 26 x průtokový regulátor                                                            
• 2 x odvzdušňovací ventil
• 2 x napouštěcí / vypouštěcí kohout
• 26 x vývod z jímky – potrubí Ø 40mm
• 2 x vývod z jímky – potrubí Ø 90mm                                                                                                      
• 2 x uzavírací klapka DN 90</t>
    </r>
  </si>
  <si>
    <t>1.2.8</t>
  </si>
  <si>
    <r>
      <t xml:space="preserve">Potrubí pro páteřní </t>
    </r>
    <r>
      <rPr>
        <sz val="9"/>
        <rFont val="Arial"/>
        <family val="2"/>
        <charset val="238"/>
      </rPr>
      <t>vedení ( PV - vedení od šachet do vytápěných objektů</t>
    </r>
    <r>
      <rPr>
        <sz val="9"/>
        <color indexed="8"/>
        <rFont val="Arial"/>
        <family val="2"/>
        <charset val="238"/>
      </rPr>
      <t>) 
•  Ø 90 x 5,4mm, PE 100, PN 10</t>
    </r>
  </si>
  <si>
    <t>1.2.9</t>
  </si>
  <si>
    <t>Elektrospojka: Ø 90mm, PE 100</t>
  </si>
  <si>
    <t>1.2.10</t>
  </si>
  <si>
    <t>Elektrokoleno 90° : Ø 90mm, PE 100</t>
  </si>
  <si>
    <t>1.2.11</t>
  </si>
  <si>
    <t>Kaučuková izolace (chladírenská): Ø 90 x 13mm</t>
  </si>
  <si>
    <t>1.2.12</t>
  </si>
  <si>
    <t>Chránička izolace: na izolaci Ø 90 x13mm</t>
  </si>
  <si>
    <t>1.2.13</t>
  </si>
  <si>
    <r>
      <t>Ukonče</t>
    </r>
    <r>
      <rPr>
        <sz val="9"/>
        <rFont val="Arial"/>
        <family val="2"/>
        <charset val="238"/>
      </rPr>
      <t xml:space="preserve">ní v technické místnosti : 2 ks uzavírací klapky na páteřním vedení </t>
    </r>
    <r>
      <rPr>
        <sz val="9"/>
        <color indexed="8"/>
        <rFont val="Arial"/>
        <family val="2"/>
        <charset val="238"/>
      </rPr>
      <t>a montáž (podrobnosti provedení dle požadavků navazující části stavby - kotelna TČ)</t>
    </r>
  </si>
  <si>
    <t>1.2.14</t>
  </si>
  <si>
    <t>Protažení potrubí do objektu
(vodotěsná a plynotěsná úprava a prostupy zdí dle projektu jsou v rámci stavební připravenosti)</t>
  </si>
  <si>
    <t>1.2.15</t>
  </si>
  <si>
    <t xml:space="preserve">Nemrznoucí kapalina koncentrát (pouze orig. atestovaná teplosměnná kapalina)
teplosměnná antikorozní kapalina, uvažováno ethanol-voda příp. upřesnit dle požadavků topenáře
</t>
  </si>
  <si>
    <t>litrů</t>
  </si>
  <si>
    <t>1.2.16</t>
  </si>
  <si>
    <t>Montážní práce - pokládka potrubí a svařování potrubí</t>
  </si>
  <si>
    <t>1.2.17</t>
  </si>
  <si>
    <t>Doprava materiálu a osob na lokalitu</t>
  </si>
  <si>
    <t>1.2.18</t>
  </si>
  <si>
    <r>
      <t xml:space="preserve">Osazení sběrné jímky na betonovou podkladní desku </t>
    </r>
    <r>
      <rPr>
        <b/>
        <sz val="9"/>
        <rFont val="Arial"/>
        <family val="2"/>
        <charset val="238"/>
      </rPr>
      <t/>
    </r>
  </si>
  <si>
    <t>1.2.19</t>
  </si>
  <si>
    <t>Tlaková zkouška celého systému po zapojení</t>
  </si>
  <si>
    <t>1.2.20</t>
  </si>
  <si>
    <t xml:space="preserve">Plnění celého systému vč. sběrných jímek a páteřního vedení nemrznoucí kapalinou </t>
  </si>
  <si>
    <t>1.2.21</t>
  </si>
  <si>
    <t>Sejmutí drnu tl. do 10cm s přemístěním do 50 m</t>
  </si>
  <si>
    <t>v ceně zemních prací</t>
  </si>
  <si>
    <t>1.2.23</t>
  </si>
  <si>
    <t xml:space="preserve">Hloubení rýh, šířky do 60 cm, v hor. 3 do 100 m3 (výkopové práce pro uložení potrubí) </t>
  </si>
  <si>
    <t>1.2.24</t>
  </si>
  <si>
    <t xml:space="preserve">Hloubení rýh, šířky do 200 cm, v hor. 3 do 100 m3 (výkopové práce pro sběrnou jímku) </t>
  </si>
  <si>
    <t>1.2.25</t>
  </si>
  <si>
    <t>Příplatek za lepivost - hloubení rýh 60 cm v hor. 3</t>
  </si>
  <si>
    <t>1.2.26</t>
  </si>
  <si>
    <t>Vodorovné přemístění výkopku z hor. 1-4 do 50 m</t>
  </si>
  <si>
    <t>1.2.27</t>
  </si>
  <si>
    <t>Odvoz a likvidace  nezhutnitelných zemin z výkopu (20%)</t>
  </si>
  <si>
    <t>1.2.28</t>
  </si>
  <si>
    <t>Písek kopaný (podsyp potrubí 0,1m pod a zásyp 0,3 m nad)</t>
  </si>
  <si>
    <t>1.2.29</t>
  </si>
  <si>
    <t>Dovoz zeminy zhutnitelné pro zásyp rýh</t>
  </si>
  <si>
    <t>1.2.30</t>
  </si>
  <si>
    <t>Zásyp jam, rýh, šachet se zhutněním</t>
  </si>
  <si>
    <t>1.2.31</t>
  </si>
  <si>
    <t>Přesun hmot pro zemní úpravy</t>
  </si>
  <si>
    <t>1.2.32</t>
  </si>
  <si>
    <t>Rekonstrukce travnaté plochy (plošná úprava terénu, zalolžení trávníku, hnojení)</t>
  </si>
  <si>
    <t>není součástí</t>
  </si>
  <si>
    <t>není známo</t>
  </si>
  <si>
    <t>1.2.33</t>
  </si>
  <si>
    <t>Geodetické zaměření primárního okruhu</t>
  </si>
  <si>
    <t>1.2.34</t>
  </si>
  <si>
    <t>Závěrečná technická zpráva primárního okruhu (kompletní dokladová část díla nutná k získání kolaudačního souhlasu )</t>
  </si>
  <si>
    <t>1.2.35</t>
  </si>
  <si>
    <t>Dopravní náklady technického dozoru realizace dopojení vrtů</t>
  </si>
  <si>
    <t>1.2.36</t>
  </si>
  <si>
    <t>1.2.37</t>
  </si>
  <si>
    <t>1.2.38</t>
  </si>
  <si>
    <t>Nový pavilón FZÚ</t>
  </si>
  <si>
    <t>REFERENCE / DESCRIPTION</t>
  </si>
  <si>
    <t>unit / item</t>
  </si>
  <si>
    <t>QTY</t>
  </si>
  <si>
    <t>Supply</t>
  </si>
  <si>
    <t>Assembly</t>
  </si>
  <si>
    <t>Contract - Total Kr</t>
  </si>
  <si>
    <t>NÁZEV POLOŽKY</t>
  </si>
  <si>
    <t>m.j.</t>
  </si>
  <si>
    <t>počet m.j.</t>
  </si>
  <si>
    <t>Kč/m.j.</t>
  </si>
  <si>
    <t>Kabelové soubory vč. příslušenství</t>
  </si>
  <si>
    <t>1.01</t>
  </si>
  <si>
    <t>1.02</t>
  </si>
  <si>
    <t>1.03</t>
  </si>
  <si>
    <t>FeZn 30x4, vč. svorek</t>
  </si>
  <si>
    <t>Ostatní náklady potřebné pro dodávku</t>
  </si>
  <si>
    <t>2.01</t>
  </si>
  <si>
    <t>Drobný montážní materiál</t>
  </si>
  <si>
    <t>2.02</t>
  </si>
  <si>
    <t>2.03</t>
  </si>
  <si>
    <t>2.04</t>
  </si>
  <si>
    <t>Zkoušky a revize</t>
  </si>
  <si>
    <t>2.05</t>
  </si>
  <si>
    <t>Dokumentace prováděcí</t>
  </si>
  <si>
    <t>2.06</t>
  </si>
  <si>
    <t>Dokumentace skutečného provedení</t>
  </si>
  <si>
    <t xml:space="preserve"> VN přípojka</t>
  </si>
  <si>
    <t>Asembly</t>
  </si>
  <si>
    <t>Elektroinstalace</t>
  </si>
  <si>
    <t xml:space="preserve">35-AXEKVCEY 1x240 </t>
  </si>
  <si>
    <t>VN koncovka Raychem - POLT -24D/1XI</t>
  </si>
  <si>
    <t>sada</t>
  </si>
  <si>
    <t>T-konektor pro VN rozvaděč</t>
  </si>
  <si>
    <t>1.04</t>
  </si>
  <si>
    <t>VN spojka</t>
  </si>
  <si>
    <t>1.05</t>
  </si>
  <si>
    <t xml:space="preserve">Pasovina ocelova pozinkovana 30/4 </t>
  </si>
  <si>
    <t>1.06</t>
  </si>
  <si>
    <t xml:space="preserve">Svorka spojovaci SR ‑ 2 pro pasek 30x4 </t>
  </si>
  <si>
    <t>1.07</t>
  </si>
  <si>
    <t>Chránička 110mm</t>
  </si>
  <si>
    <t>1.08</t>
  </si>
  <si>
    <t>Výstražná fólie</t>
  </si>
  <si>
    <t>1.09</t>
  </si>
  <si>
    <t>Výstražná deska pro VN kabel</t>
  </si>
  <si>
    <t>Zemní práce</t>
  </si>
  <si>
    <t xml:space="preserve">Vytyc.trati kab.vedeni ve volnem terenu </t>
  </si>
  <si>
    <t>km</t>
  </si>
  <si>
    <t>Obetonovani chranicky</t>
  </si>
  <si>
    <t>HLOUBENÍ KAB. RÝHY TŘ. 3  50/120</t>
  </si>
  <si>
    <t>ZRIZ. KAB. LOZE Z PISKU VC. KRYTU Z CIHEL S. 50</t>
  </si>
  <si>
    <t>ZÁHOZ KAB. RÝHY TŘ. 3 50/120</t>
  </si>
  <si>
    <t>Úprava terénu</t>
  </si>
  <si>
    <t>2.07</t>
  </si>
  <si>
    <t>Odvoz přebytečné zeminy</t>
  </si>
  <si>
    <t>3.01</t>
  </si>
  <si>
    <t>3.02</t>
  </si>
  <si>
    <t>Mechanizace, lešení, plošiny</t>
  </si>
  <si>
    <t>3.03</t>
  </si>
  <si>
    <t>3.04</t>
  </si>
  <si>
    <t>3.05</t>
  </si>
  <si>
    <t>3.06</t>
  </si>
  <si>
    <t xml:space="preserve"> NN přípojka</t>
  </si>
  <si>
    <t>1-YY 1x240</t>
  </si>
  <si>
    <t>Koncovka lana do 240 mm2</t>
  </si>
  <si>
    <t>Chránička 160mm</t>
  </si>
  <si>
    <t xml:space="preserve">NN </t>
  </si>
  <si>
    <t>VN  Kiosek</t>
  </si>
  <si>
    <t>Rozvodna - nový kiosek Betonbau UK2000-23</t>
  </si>
  <si>
    <t>VN rozvaděč 2xvstupní pole, 1xvýstup</t>
  </si>
  <si>
    <t>Transformátor 1000kVA, 22/0,4kV, olejový</t>
  </si>
  <si>
    <t>NN rozvaděč 1600A</t>
  </si>
  <si>
    <t>Skříň měření SM</t>
  </si>
  <si>
    <t>Axekvcey 1x70</t>
  </si>
  <si>
    <t>Kabelová VN koncovka</t>
  </si>
  <si>
    <t>Kabelový T konektor</t>
  </si>
  <si>
    <t>NSGAFOU 1x240 1600A 3x3+2=11</t>
  </si>
  <si>
    <t>1.10</t>
  </si>
  <si>
    <t>Ukončení kabelů NN 1x240</t>
  </si>
  <si>
    <t>1.11</t>
  </si>
  <si>
    <t>Páska vázací</t>
  </si>
  <si>
    <t>1.12</t>
  </si>
  <si>
    <t>Označení kabelů</t>
  </si>
  <si>
    <t>1.13</t>
  </si>
  <si>
    <t xml:space="preserve">Systémové víka pro kabelové průchody </t>
  </si>
  <si>
    <t>1.14</t>
  </si>
  <si>
    <t>Montáž kiosku a jeřábové práce</t>
  </si>
  <si>
    <t>1.15</t>
  </si>
  <si>
    <t>Podkladová deska pro kiosek</t>
  </si>
  <si>
    <t>1.16</t>
  </si>
  <si>
    <t>1.17</t>
  </si>
  <si>
    <t>Výkopové práce pro uzemnění</t>
  </si>
  <si>
    <t>1.18</t>
  </si>
  <si>
    <t>Ocelová konstrukce</t>
  </si>
  <si>
    <t>Ochranné pomůcky do rozvodny, tabulky, koberec</t>
  </si>
  <si>
    <t>Koordinace a jednání s ČEZ</t>
  </si>
  <si>
    <t>2.08</t>
  </si>
  <si>
    <t>2.09</t>
  </si>
  <si>
    <t xml:space="preserve"> Venkovní osvětlení</t>
  </si>
  <si>
    <t>CYKY 5x4</t>
  </si>
  <si>
    <t>CYKY 4x16 - VO</t>
  </si>
  <si>
    <t>CYKY 5x2,5 - svítidla, brána, závora</t>
  </si>
  <si>
    <t>CYKY 3Cx2,5 - Svítidla, kamery</t>
  </si>
  <si>
    <t xml:space="preserve">Svorka pripojovaci SP s 1šroubem </t>
  </si>
  <si>
    <t>Chránička 40mm</t>
  </si>
  <si>
    <t>Chránička 63mm</t>
  </si>
  <si>
    <t>Přemístění stávajícího svítidla</t>
  </si>
  <si>
    <t>A1</t>
  </si>
  <si>
    <t>Led svítidlo na sloup, 59W, asymetrická optika</t>
  </si>
  <si>
    <t>B1</t>
  </si>
  <si>
    <t>Sloupkové svítidlo, 39W, LED, hliník, výška 3m</t>
  </si>
  <si>
    <t>C1</t>
  </si>
  <si>
    <t>Zemní zapuštěné svítidlo LED, 28W, délka 655mm</t>
  </si>
  <si>
    <t>D1</t>
  </si>
  <si>
    <t>Zemní zapuštěné svítidlo LED, 55W, délka 1250mm</t>
  </si>
  <si>
    <t>D2</t>
  </si>
  <si>
    <t>D3</t>
  </si>
  <si>
    <t>D4</t>
  </si>
  <si>
    <t>Nástěnné LED svítidlo, 28W</t>
  </si>
  <si>
    <t>E1</t>
  </si>
  <si>
    <t>Nástěnné LED svítidlo, 14W</t>
  </si>
  <si>
    <t>F1</t>
  </si>
  <si>
    <t>1.19</t>
  </si>
  <si>
    <t>Vestavné LED svítidlo, 11W</t>
  </si>
  <si>
    <t>G1</t>
  </si>
  <si>
    <t>1.20</t>
  </si>
  <si>
    <t>H1</t>
  </si>
  <si>
    <t>1.21</t>
  </si>
  <si>
    <t>Reflektorové LED svítidlo, 21W, montáž na zem</t>
  </si>
  <si>
    <t>J1</t>
  </si>
  <si>
    <t>1.22</t>
  </si>
  <si>
    <t>Reflektorové LED svítidlo, 36W, montáž na zem</t>
  </si>
  <si>
    <t>J2</t>
  </si>
  <si>
    <t>1.23</t>
  </si>
  <si>
    <t>Reflektorové LED svítidlo, 21W, montáž na zeď</t>
  </si>
  <si>
    <t>K1</t>
  </si>
  <si>
    <t>1.24</t>
  </si>
  <si>
    <t>Reflektorové LED svítidlo, 36W, montáž na zeď</t>
  </si>
  <si>
    <t>K2</t>
  </si>
  <si>
    <t>1.25</t>
  </si>
  <si>
    <t>Nástěnné nebo stropní LED svítidlo s polykarbonátovým krytem, 20W</t>
  </si>
  <si>
    <t>L1</t>
  </si>
  <si>
    <t>1.26</t>
  </si>
  <si>
    <t>Přisazené nástěnné nebo stropní LED svítidlo s vyšším stupněm krytí</t>
  </si>
  <si>
    <t>M1</t>
  </si>
  <si>
    <t>1.27</t>
  </si>
  <si>
    <t>Lineární zemní LED svítidlo, 18W/m</t>
  </si>
  <si>
    <t>N1</t>
  </si>
  <si>
    <t>1.28</t>
  </si>
  <si>
    <t>Hraněný sloup 5m</t>
  </si>
  <si>
    <t>1.29</t>
  </si>
  <si>
    <t>Vyloznik zinek - jednoramenný - dle požadavku investora</t>
  </si>
  <si>
    <t>1.30</t>
  </si>
  <si>
    <t>svorkovnice stozarova 722/S - 1x</t>
  </si>
  <si>
    <t>1.31</t>
  </si>
  <si>
    <t>Spojka pro CYKY 4x16</t>
  </si>
  <si>
    <t>1.32</t>
  </si>
  <si>
    <t xml:space="preserve">Folie vystražna 33cmx250mm tl.0,15mm s bleskem </t>
  </si>
  <si>
    <t>1.33</t>
  </si>
  <si>
    <t>Popis stožárů číslování</t>
  </si>
  <si>
    <t>1.34</t>
  </si>
  <si>
    <t>Soumrakové čidlo</t>
  </si>
  <si>
    <t>1.35</t>
  </si>
  <si>
    <t>Ukončení kabelu do CYKY 5x16</t>
  </si>
  <si>
    <t>1.36</t>
  </si>
  <si>
    <t>Utěsnění kabelů v chráničce - PĚNA SOUDAFOUN</t>
  </si>
  <si>
    <t xml:space="preserve">vytyc.trati kab.vedeni ve volnem terenu </t>
  </si>
  <si>
    <t>výkop jámy pro stožár</t>
  </si>
  <si>
    <t xml:space="preserve"> betonovy zaklad do bedneni </t>
  </si>
  <si>
    <t xml:space="preserve">obetonovani chranicky * </t>
  </si>
  <si>
    <t>HLOUBENÍ KAB. RÝHY TŘ. 3  35/110 CM</t>
  </si>
  <si>
    <t>ZRIZ. KAB. LOZE Z PISKU VC. KRYTU Z CIHEL S. 30</t>
  </si>
  <si>
    <t>ZÁHOZ KAB. RÝHY TŘ. 3 35/110 CM</t>
  </si>
  <si>
    <t>boarding / bednění vč. materiálu</t>
  </si>
  <si>
    <t>úprava terénu</t>
  </si>
  <si>
    <t>2.10</t>
  </si>
  <si>
    <t>Dokumentace prováděcí a skutečného provedení</t>
  </si>
  <si>
    <t>3.07</t>
  </si>
  <si>
    <t xml:space="preserve">            Silnoproud</t>
  </si>
  <si>
    <t>Dodávka</t>
  </si>
  <si>
    <t>Montáž</t>
  </si>
  <si>
    <t>ROZVADĚČE NN</t>
  </si>
  <si>
    <t>Rozvaděč RH1 1600A</t>
  </si>
  <si>
    <t>Rozvaděč RC (150kVar) - chráněná</t>
  </si>
  <si>
    <t>Rozvaděč RPO</t>
  </si>
  <si>
    <t>Rozvaděč 0RS1</t>
  </si>
  <si>
    <t>Rozvaděč 1RS1</t>
  </si>
  <si>
    <t>Rozvaděč 1RS2</t>
  </si>
  <si>
    <t>Rozvaděč 1RS3</t>
  </si>
  <si>
    <t>Rozvaděč ROS</t>
  </si>
  <si>
    <t>Rozvaděč 1RSIT</t>
  </si>
  <si>
    <t>Rozvaděč 2RS1</t>
  </si>
  <si>
    <t>Rozvaděč 2RS2</t>
  </si>
  <si>
    <t>HOP</t>
  </si>
  <si>
    <t>SVÍTIDLA - HALLA</t>
  </si>
  <si>
    <t>Svítidlo typ dle legendy ve výkrese</t>
  </si>
  <si>
    <t>7 - 9</t>
  </si>
  <si>
    <t>12 - 15</t>
  </si>
  <si>
    <t>2.11</t>
  </si>
  <si>
    <t>2.12</t>
  </si>
  <si>
    <t>2.13</t>
  </si>
  <si>
    <t>2.14</t>
  </si>
  <si>
    <t>2.15</t>
  </si>
  <si>
    <t>2.16</t>
  </si>
  <si>
    <t>2.17</t>
  </si>
  <si>
    <t>2.18</t>
  </si>
  <si>
    <t>2.19</t>
  </si>
  <si>
    <t>NO</t>
  </si>
  <si>
    <t>2.20</t>
  </si>
  <si>
    <t>Nouz. modul</t>
  </si>
  <si>
    <t>2.21</t>
  </si>
  <si>
    <t>Montážní materiál</t>
  </si>
  <si>
    <t>PŘÍSTROJE</t>
  </si>
  <si>
    <t>Instalační spínač 230V/10A, řazení 1</t>
  </si>
  <si>
    <t>Instalační spínač 230V/10A, řazení 5</t>
  </si>
  <si>
    <t>Instalační spínač 230V/10A, řazení 6</t>
  </si>
  <si>
    <t>Instalační spínač 230V/10A, řazení 6+6</t>
  </si>
  <si>
    <t>Instalační tlačítko 230V/10A, řazení 1/0</t>
  </si>
  <si>
    <t xml:space="preserve">Pohybový spínač </t>
  </si>
  <si>
    <t>3.08</t>
  </si>
  <si>
    <t>Trojpólový vypínač do vlhka, 400/25A řazení (3)</t>
  </si>
  <si>
    <t>3.09</t>
  </si>
  <si>
    <t>Stop tlačítko</t>
  </si>
  <si>
    <t>3.10</t>
  </si>
  <si>
    <t>Zásuvka 230V/16A</t>
  </si>
  <si>
    <t>3.11</t>
  </si>
  <si>
    <t>Zásuvka 230V/16A, modul 45, parapetní žlab</t>
  </si>
  <si>
    <t>3.12</t>
  </si>
  <si>
    <t>Zásuvka 230V/16A, IP44</t>
  </si>
  <si>
    <t>3.13</t>
  </si>
  <si>
    <t xml:space="preserve">Zásuvková skříň 1x400V/32A, 1x400V/16A, 4x230V/16A </t>
  </si>
  <si>
    <t>3.14</t>
  </si>
  <si>
    <t>Podlahová krabice do betonu</t>
  </si>
  <si>
    <t>3.15</t>
  </si>
  <si>
    <t>Svorkovnicová krabice na povrch</t>
  </si>
  <si>
    <t>3.16</t>
  </si>
  <si>
    <t>Krabice přístrojová</t>
  </si>
  <si>
    <t>3.17</t>
  </si>
  <si>
    <t>Krabice KU 68 se svorkovnicí</t>
  </si>
  <si>
    <t>3.18</t>
  </si>
  <si>
    <t xml:space="preserve">Krabice IP54 </t>
  </si>
  <si>
    <t>3.19</t>
  </si>
  <si>
    <t>Krabice ACIDUR</t>
  </si>
  <si>
    <t>3.20</t>
  </si>
  <si>
    <t>Vývody - osoušeče, ohřívače, boilery, motory</t>
  </si>
  <si>
    <t>SILOVÉ KABELY</t>
  </si>
  <si>
    <t>4.01</t>
  </si>
  <si>
    <t>4.02</t>
  </si>
  <si>
    <t>CYKY 7x1,5</t>
  </si>
  <si>
    <t>4.03</t>
  </si>
  <si>
    <t>CYKY 5x1,5</t>
  </si>
  <si>
    <t>4.04</t>
  </si>
  <si>
    <t>CYKY 3x1,5</t>
  </si>
  <si>
    <t>4.05</t>
  </si>
  <si>
    <t>CYKY 2x1,5</t>
  </si>
  <si>
    <t>4.08</t>
  </si>
  <si>
    <t>Zásuvky</t>
  </si>
  <si>
    <t>4.09</t>
  </si>
  <si>
    <t>CYKY 3Cx2,5</t>
  </si>
  <si>
    <t>4.10</t>
  </si>
  <si>
    <t>CYKY 5Cx2,5</t>
  </si>
  <si>
    <t>4.11</t>
  </si>
  <si>
    <t>CYKY 5Cx4</t>
  </si>
  <si>
    <t>4.12</t>
  </si>
  <si>
    <t>CYKY 5Cx6</t>
  </si>
  <si>
    <t>4.13</t>
  </si>
  <si>
    <t>CYKY 5Cx10</t>
  </si>
  <si>
    <t>4.14</t>
  </si>
  <si>
    <t>Technologie Sahary, kotel, Splity, VZT</t>
  </si>
  <si>
    <t>4.15</t>
  </si>
  <si>
    <t xml:space="preserve">CYKY 3Cx2,5 </t>
  </si>
  <si>
    <t>4.16</t>
  </si>
  <si>
    <t xml:space="preserve">CYKY 5Cx2,5 </t>
  </si>
  <si>
    <t>4.18</t>
  </si>
  <si>
    <t>CYKY 5Cx16</t>
  </si>
  <si>
    <t>4.19</t>
  </si>
  <si>
    <t>CYKY 5x25</t>
  </si>
  <si>
    <t>4.20</t>
  </si>
  <si>
    <t>CYKY 3x70+50</t>
  </si>
  <si>
    <t>4.21</t>
  </si>
  <si>
    <t>CYKY 3x95+50</t>
  </si>
  <si>
    <t>4.22</t>
  </si>
  <si>
    <t>Požární kabely</t>
  </si>
  <si>
    <t>4.23</t>
  </si>
  <si>
    <t>CXKH-V 5x4 - B2S1D0</t>
  </si>
  <si>
    <t>4.24</t>
  </si>
  <si>
    <t>CXKH-V 5x2,5 - B2S1D0</t>
  </si>
  <si>
    <t>4.25</t>
  </si>
  <si>
    <t>CXKH-V 5x1,5 - B2S1D0</t>
  </si>
  <si>
    <t>4.26</t>
  </si>
  <si>
    <t>CXKH-V 3x2,5 - B2S1D0</t>
  </si>
  <si>
    <t>4.27</t>
  </si>
  <si>
    <t>CXKH-V 3x1,5 - B2S1D0</t>
  </si>
  <si>
    <t>4.28</t>
  </si>
  <si>
    <t>Pospojení</t>
  </si>
  <si>
    <t>4.29</t>
  </si>
  <si>
    <t>CY 4</t>
  </si>
  <si>
    <t>4.30</t>
  </si>
  <si>
    <t>CY 6</t>
  </si>
  <si>
    <t>4.31</t>
  </si>
  <si>
    <t>CY 16</t>
  </si>
  <si>
    <t>4.32</t>
  </si>
  <si>
    <t>CY 35</t>
  </si>
  <si>
    <t>4.33</t>
  </si>
  <si>
    <t>Ukončení vodičů a označení</t>
  </si>
  <si>
    <t>KABELOVÉ TRASY</t>
  </si>
  <si>
    <t>5.01</t>
  </si>
  <si>
    <t>Kabelový žlab perforovaný 500/60</t>
  </si>
  <si>
    <t>5.02</t>
  </si>
  <si>
    <t>Kabelový žlab perforovaný 400/60</t>
  </si>
  <si>
    <t>5.03</t>
  </si>
  <si>
    <t>5.04</t>
  </si>
  <si>
    <t>5.05</t>
  </si>
  <si>
    <t>Kabelový žlab perforovaný 100/60 - požární</t>
  </si>
  <si>
    <t>5.06</t>
  </si>
  <si>
    <t>Parapetní kanál 160/65</t>
  </si>
  <si>
    <t>5.07</t>
  </si>
  <si>
    <t>Koncovky, rohy pro parapetní kanál</t>
  </si>
  <si>
    <t>5.08</t>
  </si>
  <si>
    <t>Instalační plastová trubka tuhá, do ø40 mm Kopos</t>
  </si>
  <si>
    <t>5.09</t>
  </si>
  <si>
    <t>Instalační plastová trubka ohebná, do ø40mm, Kopos</t>
  </si>
  <si>
    <t>5.10</t>
  </si>
  <si>
    <t>Pomocný materiál</t>
  </si>
  <si>
    <t>Hromosvod , uzemění</t>
  </si>
  <si>
    <t>6.01</t>
  </si>
  <si>
    <t>OBO 1801 VDE</t>
  </si>
  <si>
    <t>6.02</t>
  </si>
  <si>
    <t>FeZn 30/4</t>
  </si>
  <si>
    <t>6.03</t>
  </si>
  <si>
    <t>FeZn 10</t>
  </si>
  <si>
    <t>6.04</t>
  </si>
  <si>
    <t>Svorka SZ</t>
  </si>
  <si>
    <t>6.05</t>
  </si>
  <si>
    <t>Svorka SR</t>
  </si>
  <si>
    <t>6.06</t>
  </si>
  <si>
    <t>Svár FeZn</t>
  </si>
  <si>
    <t>6.07</t>
  </si>
  <si>
    <t>Nátěr gumoasfaltem</t>
  </si>
  <si>
    <t>6.08</t>
  </si>
  <si>
    <t>AlMgSi 8mm - střecha</t>
  </si>
  <si>
    <t>6.09</t>
  </si>
  <si>
    <t>Podpěrky vedení na střechu</t>
  </si>
  <si>
    <t>6.10</t>
  </si>
  <si>
    <t>Svorky SS, SP , SO, SK</t>
  </si>
  <si>
    <t>6.11</t>
  </si>
  <si>
    <t>Průchodka střechou</t>
  </si>
  <si>
    <t>6.12</t>
  </si>
  <si>
    <t>Jímací tyč JT2, vč. podstavce</t>
  </si>
  <si>
    <t>6.13</t>
  </si>
  <si>
    <t>Jímací tyč JT3, vč. podstavce</t>
  </si>
  <si>
    <t>6.14</t>
  </si>
  <si>
    <t>Jímací tyč JT4, vč. podstavce a příslušenství</t>
  </si>
  <si>
    <t>6.15</t>
  </si>
  <si>
    <t>Jímací tyč JT5, vč. podstavce a příslušenství</t>
  </si>
  <si>
    <t>OSTATNÍ</t>
  </si>
  <si>
    <t>7.01</t>
  </si>
  <si>
    <t>Podružný materiál</t>
  </si>
  <si>
    <t>7.02</t>
  </si>
  <si>
    <t>Pomocné práce a výkony - lešení, plošiny</t>
  </si>
  <si>
    <t>7.03</t>
  </si>
  <si>
    <t>Výchozí revize</t>
  </si>
  <si>
    <t>7.04</t>
  </si>
  <si>
    <t>Generální zařízení staveniště</t>
  </si>
  <si>
    <t>7.05</t>
  </si>
  <si>
    <t>Prováděcí projekt</t>
  </si>
  <si>
    <t>7.06</t>
  </si>
  <si>
    <t>Dokumentace skutečného stavu</t>
  </si>
  <si>
    <t>740: Silnoproud</t>
  </si>
  <si>
    <t>742: VN přípojka</t>
  </si>
  <si>
    <t>743: NN přípojka</t>
  </si>
  <si>
    <t>744: VN rozvodna</t>
  </si>
  <si>
    <t>750: Měření a regulace</t>
  </si>
  <si>
    <t>Střešní zahrada (vegetace na konstrukci)</t>
  </si>
  <si>
    <t>Vegetační souvrství</t>
  </si>
  <si>
    <t>712 77-1101</t>
  </si>
  <si>
    <t>Provedení separační vrstvy vegetační střechy do 5°</t>
  </si>
  <si>
    <t>materiál</t>
  </si>
  <si>
    <t>Separační ochranná textilie 300 gr/m2 (20% přesah)</t>
  </si>
  <si>
    <t>712 77-1211</t>
  </si>
  <si>
    <t>Provedení drenážní vrstvy z lehčeného kameniva tl. do 100 mm při sklonu střechy do 5°</t>
  </si>
  <si>
    <t>Keramické kamenivo (keramzit) fr. 8-16 mm</t>
  </si>
  <si>
    <t>712 77-1271</t>
  </si>
  <si>
    <t>Provední filtrační vrstvy vegetační střechy</t>
  </si>
  <si>
    <t>Filtrační textilie 105 gr/m2 (20% překryv)</t>
  </si>
  <si>
    <t>712 77-1461</t>
  </si>
  <si>
    <t>Provedení vegetační vrstvy průměrné tl. 70 cm do 5°</t>
  </si>
  <si>
    <t>Spodní substrát pro vegetační střechy (prům. tl. 40 cm; celkm 66 m3)</t>
  </si>
  <si>
    <t>Svařovaná kari síť KA 16 oko 100x100 mm drát 4 mm</t>
  </si>
  <si>
    <t>Substrát pro intenzivní vegetační střechy (prům. tl. 30 cm; celkem 50 m3)</t>
  </si>
  <si>
    <t>Výsadba vegetační střechy</t>
  </si>
  <si>
    <t>183 21-1313</t>
  </si>
  <si>
    <t>Výsadba cibulí</t>
  </si>
  <si>
    <t>Cibule</t>
  </si>
  <si>
    <t>183 21-1321</t>
  </si>
  <si>
    <t>Výsadba trvalek hrnkovaných do 80 mm (specifikace viz TZ)</t>
  </si>
  <si>
    <t>Trvalky hrnkované</t>
  </si>
  <si>
    <t>183 10-1111</t>
  </si>
  <si>
    <t>Hloubení jamek bez výměny půdy objemu do 0,01 m3</t>
  </si>
  <si>
    <t>184 10-2111</t>
  </si>
  <si>
    <t>Výsadba dřeviny s balem do 200 mm</t>
  </si>
  <si>
    <t>Pnoucí dřeviny (Akebia quinata)</t>
  </si>
  <si>
    <t>183 10-1115</t>
  </si>
  <si>
    <t>Hloubení jamek bez výměny půdy objemu do 0,40 m3</t>
  </si>
  <si>
    <t>184 10-2114</t>
  </si>
  <si>
    <t>Výsadba dřeviny s balem do 500 mm</t>
  </si>
  <si>
    <t>Carpinus betulus Quercifolia 200-250 cm</t>
  </si>
  <si>
    <t>Fagus sylvatica Black Swan 200-250 cm</t>
  </si>
  <si>
    <t>Magnolia cv. Galaxy 200-250 cm</t>
  </si>
  <si>
    <t>184 21-5231</t>
  </si>
  <si>
    <t>Ukotvení dřeviny podzemním kotvením na konstr. obvodu kmene do 200 mm</t>
  </si>
  <si>
    <t>kotvicí systém</t>
  </si>
  <si>
    <t>184 91-1151</t>
  </si>
  <si>
    <t>Mulčování záhonů kačírkem do 50 mm</t>
  </si>
  <si>
    <t>Kačírek fr. 8/16 tl. 50 mm objem  6,75 m3</t>
  </si>
  <si>
    <t>998 23-1311</t>
  </si>
  <si>
    <t>Přesun hmot pro sad. a kraj úpravy</t>
  </si>
  <si>
    <t>Vegetace na terénu</t>
  </si>
  <si>
    <t>181 11-1131</t>
  </si>
  <si>
    <t>Plošná úprava terénu při nerovnostech do 200 mm souvislé plochy do 500 m2</t>
  </si>
  <si>
    <t>181 15-1331</t>
  </si>
  <si>
    <t>Plošná úprava terénu při nerovnostech do 200 mm souvislé plochy přes 500 m2</t>
  </si>
  <si>
    <t>183 40-3153</t>
  </si>
  <si>
    <t>Obdělání půdy hrabáním v rovině</t>
  </si>
  <si>
    <t>založení trávníku</t>
  </si>
  <si>
    <t>181 41-1131</t>
  </si>
  <si>
    <t>Založení trávníku parkového výsevem v rovině do 1000m2</t>
  </si>
  <si>
    <t>181 45-1131</t>
  </si>
  <si>
    <t>Založení trávníku parkového výsevem v rovině přes 1000m2</t>
  </si>
  <si>
    <t>Travní semeno 20g/m2</t>
  </si>
  <si>
    <t>180 40-5114</t>
  </si>
  <si>
    <t>Založení trávníku ve veget. prefabrikátech výsevem směsi substrátu a semene</t>
  </si>
  <si>
    <t>Substrát trávníkový (20 m3)</t>
  </si>
  <si>
    <t>výsadba stromů</t>
  </si>
  <si>
    <t>183 10-1315</t>
  </si>
  <si>
    <t>Hloubení jamek s vým. půdy na 100% objemu do 0,40 m3</t>
  </si>
  <si>
    <t>organicko minerální substrát (8,8 m3)</t>
  </si>
  <si>
    <t>184 21-5112</t>
  </si>
  <si>
    <t>Ukotvení dřeviny jedním kůlem do 2 m</t>
  </si>
  <si>
    <t>kůly na ukotvení  stromů, kůl frézovaný s  fazetou se špicí, pr. 9cm, délka 200cm</t>
  </si>
  <si>
    <t>Sorbus aria Magnifica 12-14</t>
  </si>
  <si>
    <t>Fraxinus excelsior Jaspidea 12-14</t>
  </si>
  <si>
    <t>Acer campestre Red Shine 12-14</t>
  </si>
  <si>
    <t>184 21-5132</t>
  </si>
  <si>
    <t>Ukotvení dřeviny třemi kůly do 2 m</t>
  </si>
  <si>
    <t>kůly na ukotvení  stromů, kůl frézovaný s  fazetou se špicí, pr. 9cm, délka 200cm 3 ks/strom</t>
  </si>
  <si>
    <t>příčka z půlené frézované kulatiny pr. 9cm, délka 60cm, 3ks/1strom</t>
  </si>
  <si>
    <t>185 80-2114</t>
  </si>
  <si>
    <t>Hnojení umělým hnojivem k jednotlivým rostl. 60 gr/strom</t>
  </si>
  <si>
    <t>umělé hnojivo  (60g/strom. x 17)</t>
  </si>
  <si>
    <t>R</t>
  </si>
  <si>
    <t>Ochranný nátěr kmene (očištění, nátěr LX60, nátěr Arbo-Flex, 0,14 Nh/strom)</t>
  </si>
  <si>
    <t>základní nátěr LX60   50 ml/ kmen</t>
  </si>
  <si>
    <t>l</t>
  </si>
  <si>
    <t>krycí barva Arbo-Flex 300 g/kmen</t>
  </si>
  <si>
    <t>184 91-1421</t>
  </si>
  <si>
    <t xml:space="preserve">Mulčování výsadby při tl. mulče 50-100 mm (drcená kůra), 4,5 m2/strom     </t>
  </si>
  <si>
    <t>drcená kůra na mulčování (1m2/strom. vrstva 5 cm)</t>
  </si>
  <si>
    <t>185 80-4311</t>
  </si>
  <si>
    <t>Zalití dřeviny vodou 130 l/ks, do 20m2, 1x</t>
  </si>
  <si>
    <t>185 85-1121</t>
  </si>
  <si>
    <t>Dovoz vody, 2x</t>
  </si>
  <si>
    <t>voda na zalití</t>
  </si>
  <si>
    <t>184 80-1121</t>
  </si>
  <si>
    <t>Ošetření vysazených dřevin soliterních</t>
  </si>
  <si>
    <t>Výsadba keřů</t>
  </si>
  <si>
    <t>183 20-5111</t>
  </si>
  <si>
    <t>Založení záhonu pro výsadbu v rovině</t>
  </si>
  <si>
    <t>184 10-2211</t>
  </si>
  <si>
    <t>výsadba keře výšky do 1 m v terénu</t>
  </si>
  <si>
    <t>Weigela ´Bristol Ruby´</t>
  </si>
  <si>
    <t>184 10-2110</t>
  </si>
  <si>
    <t>Výsadba dřeviny s balem průměru do 100 mm v rovině</t>
  </si>
  <si>
    <t>Berberis thubergii 'Atropurpurea Nana'</t>
  </si>
  <si>
    <t>Hypericum calycinum</t>
  </si>
  <si>
    <t>Spiraea japonica 'Little Princess'</t>
  </si>
  <si>
    <t>Cotoneaster dammeri</t>
  </si>
  <si>
    <t>Cotoneaster salicifolius 'Gnom'</t>
  </si>
  <si>
    <t>Cotoneaster salicifolius 'Parkteppich'</t>
  </si>
  <si>
    <t>Lavandula angustifolia</t>
  </si>
  <si>
    <t>Vinca minor.</t>
  </si>
  <si>
    <t>183 10-1112</t>
  </si>
  <si>
    <t>Hloubení jamek bez výměny půdy objemu do 0,02 m3</t>
  </si>
  <si>
    <t>Výsadba dřeviny s balem průměru do 200 mm v rovině</t>
  </si>
  <si>
    <t>Cornus alba</t>
  </si>
  <si>
    <t>Exochorda racemosa</t>
  </si>
  <si>
    <t>Forsythia x intermedia ´Lynwood´</t>
  </si>
  <si>
    <t>Chaenomeles speciosa</t>
  </si>
  <si>
    <t>Kolkwitzia amabilis</t>
  </si>
  <si>
    <t>Philadelphus coronarius</t>
  </si>
  <si>
    <t>Staphylea pinata</t>
  </si>
  <si>
    <t>Viburnum opulus</t>
  </si>
  <si>
    <t>Hnojení umělým hnojivem k jednotlivým rostlinám 20 gr/keř</t>
  </si>
  <si>
    <t>umělé hnojivo  (20g/rostl. x 1099)</t>
  </si>
  <si>
    <t>185 80-4312</t>
  </si>
  <si>
    <t>Zalití dřeviny vodou 10 l/ks, přes 20m2, 1x</t>
  </si>
  <si>
    <t>185 85-1111</t>
  </si>
  <si>
    <t>184 80-1131</t>
  </si>
  <si>
    <t>Ošetření vysazených dřevin ve skupinách v rovině</t>
  </si>
  <si>
    <t>184 92-1093</t>
  </si>
  <si>
    <t xml:space="preserve">Mulčování výsadby při tl. mulče 50- 100 mm  0,2 m2/keř     </t>
  </si>
  <si>
    <t>drcená kůra na mulčování ( vrstva 5 cm)</t>
  </si>
  <si>
    <t>Založení zasakovacího pásu D</t>
  </si>
  <si>
    <t>122 10-7111</t>
  </si>
  <si>
    <t>Odkopávky nebo prokopávky při poz. úpravách</t>
  </si>
  <si>
    <t>Zřízení drenážní vrstvy ze štěrku tl. 1,2 m</t>
  </si>
  <si>
    <t>Filtrační textilie 105 gr/m2</t>
  </si>
  <si>
    <t>Kamenivo drcené 32/63 (108 m3)</t>
  </si>
  <si>
    <t>183 21-1211</t>
  </si>
  <si>
    <t>Založení štěrkového záhonu pro výs. trvalek</t>
  </si>
  <si>
    <t>organicko minerální substrát (27 m3)</t>
  </si>
  <si>
    <t>Kačírek fr. 8/16 tl. 50 mm objem  4,5 m3</t>
  </si>
  <si>
    <t>Založení trvalkového záhonu E</t>
  </si>
  <si>
    <t>organicko minerální substrát (25 m3)</t>
  </si>
  <si>
    <t>Kačírek fr. 8/16 tl. 50 mm objem  5,27 m3</t>
  </si>
  <si>
    <t>Založení trvalkového záhonu G</t>
  </si>
  <si>
    <t>organicko minerální substrát (3,45 m3)</t>
  </si>
  <si>
    <t>Osázení koryt před hlavním vstupem (F)</t>
  </si>
  <si>
    <t>zřízení drenážní vrstvy z keramického kameniva tl. 50 mm</t>
  </si>
  <si>
    <t>Filtrační textilie 105 gr/m2 (překryv 20%)</t>
  </si>
  <si>
    <t>naplnění nádob substrátem</t>
  </si>
  <si>
    <t>organicko minerální substrát (tl. 0,5m =17,2 m3)</t>
  </si>
  <si>
    <t>183 21-1322</t>
  </si>
  <si>
    <t>výsadba květin hrnkovaných o průměru květináče 80 až 120 mm</t>
  </si>
  <si>
    <t>183 21-1319</t>
  </si>
  <si>
    <t>příplatek za výsadbu do nádob</t>
  </si>
  <si>
    <r>
      <t xml:space="preserve">Trvalky hrnkované </t>
    </r>
    <r>
      <rPr>
        <i/>
        <sz val="9"/>
        <color indexed="8"/>
        <rFont val="Arial CE"/>
        <charset val="238"/>
      </rPr>
      <t>(Lavandula officinalis</t>
    </r>
    <r>
      <rPr>
        <sz val="9"/>
        <color indexed="8"/>
        <rFont val="Arial CE"/>
        <charset val="238"/>
      </rPr>
      <t>)</t>
    </r>
  </si>
  <si>
    <t>Kačírek fr. 8/16 tl. 50 mm objem  1,7 m3</t>
  </si>
  <si>
    <t>Výsadba pnoucích dřevin před dvoranou se střešní zahradou</t>
  </si>
  <si>
    <t>Pnoucí dřeviny (Wisteria sinensis)</t>
  </si>
  <si>
    <t>Obj. č.</t>
  </si>
  <si>
    <t>1. Materiál - název položek - závlahové komponenty</t>
  </si>
  <si>
    <t>počet</t>
  </si>
  <si>
    <t>cena / ks</t>
  </si>
  <si>
    <t>celkem</t>
  </si>
  <si>
    <t>[ks]</t>
  </si>
  <si>
    <t>[Kč]</t>
  </si>
  <si>
    <t>OVLÁDACÍ JEDNOTKY, ČIDLA</t>
  </si>
  <si>
    <t>Ovládací jednotka</t>
  </si>
  <si>
    <t>Trafo</t>
  </si>
  <si>
    <t>ICW 0,8 mm2 - zemní kabely k elektromag. ventilům, balení 152 m</t>
  </si>
  <si>
    <t>Rain Clik - čidlo srážek a atmosféfické vlhkosti</t>
  </si>
  <si>
    <t>HLAVNÍ SESTAVA</t>
  </si>
  <si>
    <t>Mosazný kulový ventil 3/4" (FF)</t>
  </si>
  <si>
    <t>DG přechod CONNECTO 25 x 1" s vnějším závitem</t>
  </si>
  <si>
    <t>Mosazný redukční ventil 3/4"</t>
  </si>
  <si>
    <t>Mosazné závitové redukce</t>
  </si>
  <si>
    <t>Zpětná klapka</t>
  </si>
  <si>
    <t>MINI PLUS-FF filtr - velikost 3/4"</t>
  </si>
  <si>
    <t>ICV ventil</t>
  </si>
  <si>
    <t>T-kus CONNECTO s vnitřním závitem 25 x 3/4" x 25</t>
  </si>
  <si>
    <t>Redukce 3/4" x 1/2"</t>
  </si>
  <si>
    <t>Vypouštěcí kulový ventil 1/2" (MM)</t>
  </si>
  <si>
    <t>ELEKTROVENTILY, V.ŠACHTICE, ELEKTROINSTALACE</t>
  </si>
  <si>
    <t>MINI - ventilová šachtice PC</t>
  </si>
  <si>
    <t>STANDARD - ventilová šachtice PC, zelené víko</t>
  </si>
  <si>
    <t>PGV, 1" MM, s regulací průtoku</t>
  </si>
  <si>
    <t>Connecto - DG přechody s vnitř. závitem</t>
  </si>
  <si>
    <t>Vodotěsné konektory WN-YEL</t>
  </si>
  <si>
    <t>MIKROZÁVLAHA</t>
  </si>
  <si>
    <t>Kapkovací potrubí TANDEM - GDF spon 30 cm, průtok 0,6l/hod</t>
  </si>
  <si>
    <t>Kapkovací potrubí TANDEM - GDF spon 40 cm, průtok 2,0l/hod</t>
  </si>
  <si>
    <t>Kapkovací potrubí TANDEM - GDF spon 40 cm, průtok 1,6l/hod</t>
  </si>
  <si>
    <t>Zemní úchyt</t>
  </si>
  <si>
    <t>Závitový přechod nástrčný 16 mm, ABS</t>
  </si>
  <si>
    <t>Navrtávací sedlo "IRRI" PN6</t>
  </si>
  <si>
    <t>Spojka pro kapk. potrubí 16 mm</t>
  </si>
  <si>
    <t>T-kus pro kapk. potrubí 16 mm</t>
  </si>
  <si>
    <t>Koleno pro kapk. potrubí 16 mm</t>
  </si>
  <si>
    <t>Zátka pro kapk. potrubí 16 mm</t>
  </si>
  <si>
    <t>Svěrná objímka pro kapk. potrubí 16 mm</t>
  </si>
  <si>
    <t>POTRUBNÍ VEDENÍ A TVAROVKY</t>
  </si>
  <si>
    <t>Potrubí PE-LD (PN 10), Ø 25-63 mm</t>
  </si>
  <si>
    <t>Zátka CONNECTO 25</t>
  </si>
  <si>
    <t>Connecto - kolena</t>
  </si>
  <si>
    <t>Connecto - T - kusy</t>
  </si>
  <si>
    <t>Soubor tvarovek (rezerva)</t>
  </si>
  <si>
    <t>Ostatní (odhad)</t>
  </si>
  <si>
    <t>Montážní klíč pro MP Rotatory</t>
  </si>
  <si>
    <t>Těsnící provázek pro těsnění závitů</t>
  </si>
  <si>
    <t>Teflon</t>
  </si>
  <si>
    <t>Materiál celkem bez DPH</t>
  </si>
  <si>
    <t>INSTALACE SYSTÉMU - ODHAD</t>
  </si>
  <si>
    <t>Montáž zavlažovacího systému</t>
  </si>
  <si>
    <t>Zemní práce, uložení zeminy, zásyp, odpovídající hutnění</t>
  </si>
  <si>
    <t>Provedení a zapojení elektroinstalace</t>
  </si>
  <si>
    <t>INSTALACE CELKEM</t>
  </si>
  <si>
    <t>Materiál</t>
  </si>
  <si>
    <t>Instalace</t>
  </si>
  <si>
    <t>Celkem bez DPH</t>
  </si>
  <si>
    <t>P.Č.</t>
  </si>
  <si>
    <t>Kód ceníku</t>
  </si>
  <si>
    <t>Kód položky</t>
  </si>
  <si>
    <t>Popis položky</t>
  </si>
  <si>
    <t>Jednotková cena</t>
  </si>
  <si>
    <t>Jednotková cena
dodávka</t>
  </si>
  <si>
    <t>Jednotková cena
montáž</t>
  </si>
  <si>
    <t>Referenční
výrobek</t>
  </si>
  <si>
    <t>Rozvody technických plynů</t>
  </si>
  <si>
    <t>Dusík z centrálního rozvodu</t>
  </si>
  <si>
    <t>Potrubí AISI 316L O 6,0x1,0 spojované svařováním</t>
  </si>
  <si>
    <t>Potrubí AISI 316L O 12,0x1,0 spojované svařováním</t>
  </si>
  <si>
    <t>Potrubí AISI 316L O 18,0x1,0 spojované svařováním</t>
  </si>
  <si>
    <t>Potrubí AISI 316L O 22,0x1,5 spojované svařováním</t>
  </si>
  <si>
    <t>Potrubí AISI 316L O 22,0x1,5 izolované spojované svařováním spoje doizolované</t>
  </si>
  <si>
    <t>Redukce přivařovací AISI 316L O 12,0x1,0/O 6,0x1,0</t>
  </si>
  <si>
    <t>Redukce přivařovací AISI 316L O 18,0x1,0/O 12,0x1,0</t>
  </si>
  <si>
    <t>T-kus přivařovací AISI 316L O 12,0x1,0</t>
  </si>
  <si>
    <t>T-kus přivařovací redukovaný AISI 316L O 12,0x1,0/O 6x1,0/O 12x1,0</t>
  </si>
  <si>
    <t>T-kus přivařovací redukovaný AISI 316L O 18,0x1,0/O 6x1,0/O 18x1,0</t>
  </si>
  <si>
    <t>T-kus přivařovací redukovaný AISI 316L O 18,0x1,0/O 12x1,0/O 18x1,0</t>
  </si>
  <si>
    <t>T-kus přivařovací redukovaný AISI 316L O 22x1,5,0/O 18x1,0/O 18x1,0</t>
  </si>
  <si>
    <t>Upevňovací objímka - lehká řada pro nerez potrubí O 6,0 mm</t>
  </si>
  <si>
    <t>Upevňovací objímka - lehká řada pro nerez potrubí O 12,0 mm</t>
  </si>
  <si>
    <t>Upevňovací objímka - lehká řada pro nerez potrubí O 18,0 mm</t>
  </si>
  <si>
    <t>Upevňovací objímka - lehká řada pro nerez potrubí O 22,0 mm</t>
  </si>
  <si>
    <t>Kohout uzavírací nerez AISI 315 připojení na řezný prstenec DN 8, PN 63</t>
  </si>
  <si>
    <t>Kohout uzavírací nerez AISI 315 připojení na řezný prstenec DN 10, PN 63</t>
  </si>
  <si>
    <t>Kohout uzavírací nerez AISI 315 připojení na řezný prstenec DN 15, PN 63</t>
  </si>
  <si>
    <t>Ocelová chránička na potrubí O 22,0x1,0 nerez</t>
  </si>
  <si>
    <t>m/kus</t>
  </si>
  <si>
    <t>Ocelová chránička na potrubí O 35,0x1,0 nerez</t>
  </si>
  <si>
    <t>Propláchnutí rozvodu dusíkem</t>
  </si>
  <si>
    <t>Úseková tlaková zkouška</t>
  </si>
  <si>
    <t>Elektrojiskrová zkouška napštím 25 kV</t>
  </si>
  <si>
    <t>Závěrečná tlaková zkouška</t>
  </si>
  <si>
    <t>Rozvod vratného hélia</t>
  </si>
  <si>
    <t>Potrubí AISI 316L O 28,0x1,5 izolované spojované svařováním, spoje doizolované</t>
  </si>
  <si>
    <t>Potrubí AISI 316L O 28,0x1,5 spojované svařováním</t>
  </si>
  <si>
    <t>T-kus přivařovací AISI 316L O 28,0x1,5</t>
  </si>
  <si>
    <t>Upevňovací objímka - lehká řada pro nerez potrubí O 28,0 mm</t>
  </si>
  <si>
    <t>Kohout uzavírací nerez AISI 315 připojení na řezný prstenec DN 25, PN 32</t>
  </si>
  <si>
    <t>Ocelová chránička na potrubí O 42,0x1,5 nerez</t>
  </si>
  <si>
    <t>Kysličník uhličitý z tlakových lahví</t>
  </si>
  <si>
    <t>Havarijní uzavírací ventil na výstupu z regulační stanice</t>
  </si>
  <si>
    <t>Regulační stanice plynu se dvěma vstupy a jedním výstupem s automatickým přepínáním vstupů a signalizací</t>
  </si>
  <si>
    <t>Kysllík z tlakových lahví</t>
  </si>
  <si>
    <t>Veškerý nateriál, přicházející do styku s kyslíkem musí být tukuprostý</t>
  </si>
  <si>
    <t>Havarijní uzavírací ventil na výstupu z regulařní stanice</t>
  </si>
  <si>
    <t>Argon z tlakových lahví</t>
  </si>
  <si>
    <t>Formovací plyn z tlakových lahví</t>
  </si>
  <si>
    <t>Vodík z tlakových lahví</t>
  </si>
  <si>
    <t>Impulsní potrubí dusíku</t>
  </si>
  <si>
    <t>T-kus přivařovací AISI 316L O 6x1,0</t>
  </si>
  <si>
    <t>Solenoidový ventil AISI 315 připojení na řezný prstenec DN 8, PN 63</t>
  </si>
  <si>
    <t xml:space="preserve">Regulační stanice plynu </t>
  </si>
  <si>
    <t>723: Rozvody technických plynů</t>
  </si>
  <si>
    <t>ZOKT</t>
  </si>
  <si>
    <t>Lamelové okno pro odvod tepla a kouře Coltlite CLT 1500x1400pro osazení do stavebně připravené konstrukce.
- lamety v provedení sendvičové konstrukce s těsněním 
- pohon klapky zajišťuje motor 230V osazený na těle zařízení</t>
  </si>
  <si>
    <t>Podsada výšky 700 mm, světlých rozměrů 920 x 920 mm, vnější rozměr 1060x1060 mm, pozinkovaný plech tl. 2,0 mm, nezateplená, instalace na výměny ve střeš. plášti. Doporučená tloušťka tepelné izolace 100 mm - dodávka střecha. Vnitřní strana RAL dle stavby  nebo pozink</t>
  </si>
  <si>
    <t>KRYCÍ ŽALUZIE NA VÝFUKU ŠACHTY PRO PŘÍVOD VZDUCHU NENÍ SOUČÁSTÍ TÉTO NABÍDKY A BUDE ZAHRNUTA V DODÁVCE STAVBY</t>
  </si>
  <si>
    <t xml:space="preserve">Řídící centrála ZOKT (R-ZOKT) k ventilátorům pro odvod kouře. Centrála umožňuje napojení na EPS. 
• napájení ovládacího panelu – 3x400V (napojeno na dieselagregát), požárně odolný kabel
• napojení ax. ventilátorů (5,5kW)     – 2ks
• napojení ax. ventilátorů (3,0kW)     – 2ks
• napojení klapek COLTLITE 230V  – 3ks
• max. možný příkon - 17kW
• počet kontaktů od EPS – 1x (rozpínací kontakt) – požárně odolný kabel
• počet nouzových tlačítek – 2ks
</t>
  </si>
  <si>
    <t>Nouzová tlačítka</t>
  </si>
  <si>
    <t>Zapojení, uvedení do provozu, funkční zkoušky</t>
  </si>
  <si>
    <t>Dokladová část, výchozí revizní zprávy</t>
  </si>
  <si>
    <t>Projekt skutečného provedení</t>
  </si>
  <si>
    <t>Odborné stanovisko TIČR</t>
  </si>
  <si>
    <t>Svislá a vodorovná doprava, lešení, montážní plošiny</t>
  </si>
  <si>
    <t>Systém odvodu tepla a kouře při požáru (ZOKT) se navrhuje jako jeden nedělitelný systém vyhrazeného požárně bezpečnostního zařízení, který je složen z několika na sebe navazujících komponentů a je závislý i na dalších prvcích zapojených do systému přímo ovlivňující funkčnost samotného zařízení. Součástí systému ZOKT jsou např. ventilátory, certifikované ZOKT potrubí, přívodní otvory, kouřové zástěny, usměrňovače, rozvaděče (ovládací panely), klapky pro přirozený odvod zplodin apod. Při uvádění zařízení do provozu přebírá za funkčnost celého systému ZOKT odpovědnost dodavatel, dělení jednotlivých komponent do dalších oddílů je tedy nepřípustné.
Požární ucpávky, utěsnění prostupů kolem ZOKT potrubí není předmětem tohoto výkazu výměr.</t>
  </si>
  <si>
    <t>ZOTK: Odvod kouře a tepla</t>
  </si>
  <si>
    <t>730: Vytápění</t>
  </si>
  <si>
    <t>Doprava</t>
  </si>
  <si>
    <t>SO_01: Stavební část</t>
  </si>
  <si>
    <t>SO_01_1: Technické zařízení budov</t>
  </si>
  <si>
    <t>3.VRN: Vedlejší rozpočtové náklady</t>
  </si>
  <si>
    <t>VRN: Vedlejší rozpočtové náklady</t>
  </si>
  <si>
    <t>VRN1_00: Projektová dokumentace</t>
  </si>
  <si>
    <t>VRN_001</t>
  </si>
  <si>
    <t>Dodavatelská projektová dokumentace výrobní a montážní stavebních konstrukcí a technologií - včetně - - podrobných výkresů výztuže všech konstrukcí (monolit, prefa) / podrobná dokumentace zajištění / / stavební jámy</t>
  </si>
  <si>
    <t>VRN_002</t>
  </si>
  <si>
    <t>VRN_003</t>
  </si>
  <si>
    <t>Projektová dokumentace skutečného provedení stavby - uživatelská</t>
  </si>
  <si>
    <t>VRN_004</t>
  </si>
  <si>
    <t>Související a další dokumenty - vytýčení stavby a geodetické práce zhotovitele v průběhu stavby</t>
  </si>
  <si>
    <t>VRN_005</t>
  </si>
  <si>
    <t>Související a další dokumenty - zaměření dokončených nosných stavebních konstrukcí a zaměření - - skutečného provedení stavby vč. inženýrských sítí a zpevněných ploch</t>
  </si>
  <si>
    <t>VRN_006</t>
  </si>
  <si>
    <t>Provedení sond</t>
  </si>
  <si>
    <t>VRN_007</t>
  </si>
  <si>
    <t>Vytýčení stávajících sítí od jednotlivých správců sítí</t>
  </si>
  <si>
    <t>VRN_008</t>
  </si>
  <si>
    <t>Geometrický plán</t>
  </si>
  <si>
    <t>VRN_009</t>
  </si>
  <si>
    <t>VRN_010</t>
  </si>
  <si>
    <t>Provozní náklady na zařízení staveniště</t>
  </si>
  <si>
    <t>VRN_011</t>
  </si>
  <si>
    <t>Vyklizení staveniště</t>
  </si>
  <si>
    <t>VRN_012</t>
  </si>
  <si>
    <t>Dočasné komunikace na staveništi - dle ZOV / včetně sjezdů</t>
  </si>
  <si>
    <t>VRN_013</t>
  </si>
  <si>
    <t>Dočasné plochy na staveništi - pro skladování, parkování a dočasné mezideponie</t>
  </si>
  <si>
    <t>VRN_014</t>
  </si>
  <si>
    <t>Dočasné oplocení staveniště</t>
  </si>
  <si>
    <t>VRN_015</t>
  </si>
  <si>
    <t>Dočasná přípojka kanalizace</t>
  </si>
  <si>
    <t>VRN_016</t>
  </si>
  <si>
    <t>Dočasná kanalizace pro ZS (zřízení, provoz, likvidace) - nákladů na stočné</t>
  </si>
  <si>
    <t>VRN_017</t>
  </si>
  <si>
    <t>Dočasná přípojka vody</t>
  </si>
  <si>
    <t>VRN_018</t>
  </si>
  <si>
    <t>Dočasné rozvody na staveništi - rozvody vody - vč. vodoměrné stanice, nákladů na provoz, nákladů na - - vodné</t>
  </si>
  <si>
    <t>VRN_019</t>
  </si>
  <si>
    <t>Dočasné rozvody na staveništi - rozvody elektro, osvětlení stavby - vč. staveništních rozvaděčů, - - nákladů na provoz, energie</t>
  </si>
  <si>
    <t>VRN_020</t>
  </si>
  <si>
    <t>Další zařízení staveniště - informační tabule / informační zařízení</t>
  </si>
  <si>
    <t>VRN_021</t>
  </si>
  <si>
    <t>Ostraha ZS a stavby</t>
  </si>
  <si>
    <t>VRN_022</t>
  </si>
  <si>
    <t>Dočasné nezbytné zábory - včetně poplatků a projednání</t>
  </si>
  <si>
    <t>VRN_023</t>
  </si>
  <si>
    <t>Čištění veřejných komunikací dle požadavku ZOV</t>
  </si>
  <si>
    <t>VRN_024</t>
  </si>
  <si>
    <t>Dočasné DIO po dobu výstavby - včetně přechodného dopravního značení</t>
  </si>
  <si>
    <t>VRN_025</t>
  </si>
  <si>
    <t>Dočasný systém odvodnění staveniště - včetně čerpání vody v nezbytném množství</t>
  </si>
  <si>
    <t>VRN_026</t>
  </si>
  <si>
    <t>Zajištění obvodu stavební jámy</t>
  </si>
  <si>
    <t>VRN_027</t>
  </si>
  <si>
    <t>Mycí rampa a její provoz</t>
  </si>
  <si>
    <t>VRN_028</t>
  </si>
  <si>
    <t>Ztížené podmínky přístupu a příjezdu na staveniště</t>
  </si>
  <si>
    <t>VRN_029</t>
  </si>
  <si>
    <t>Mimostaveništní doprava</t>
  </si>
  <si>
    <t>VRN_030</t>
  </si>
  <si>
    <t>Kamerový systém - min. 2 kamery s trvalým přístupem objednatele pro kontrolu průběhu stavby</t>
  </si>
  <si>
    <t>VRN_031</t>
  </si>
  <si>
    <t>Zajištění zabezpečení staveniště</t>
  </si>
  <si>
    <t>VRN_032</t>
  </si>
  <si>
    <t>Zajištění a zabezpečení funkčnosti staveništních buněk pro TDI a pro konání kontrolních dnů stavby</t>
  </si>
  <si>
    <t>VRN_033</t>
  </si>
  <si>
    <t>VRN_034</t>
  </si>
  <si>
    <t>VRN_035</t>
  </si>
  <si>
    <t>VRN_036</t>
  </si>
  <si>
    <t>VRN_037</t>
  </si>
  <si>
    <t>VRN_038</t>
  </si>
  <si>
    <t>VRN_039</t>
  </si>
  <si>
    <t>VRN_040</t>
  </si>
  <si>
    <t>Fotodokumentace průběhu výstavby dle předepsané četnosti</t>
  </si>
  <si>
    <t>VRN_041</t>
  </si>
  <si>
    <t>Vzorkování</t>
  </si>
  <si>
    <t>VRN_042</t>
  </si>
  <si>
    <t>Dočasná protihluková stěna</t>
  </si>
  <si>
    <t>VRN_043</t>
  </si>
  <si>
    <t>Stavební přípomoce</t>
  </si>
  <si>
    <t>VRN_044</t>
  </si>
  <si>
    <t>Ekologická likvidace odpadu</t>
  </si>
  <si>
    <t>Zimní opatření</t>
  </si>
  <si>
    <t>Letní opatření</t>
  </si>
  <si>
    <t>Koordinační přirážka na koordinaci dodávek a montáží interiérů a vybavení objektů stavby (interiéry - - nejsou součástí dodávky zhotovitele stavby)</t>
  </si>
  <si>
    <t>Povinná publicita projektu</t>
  </si>
  <si>
    <t>731: Vrty pro tepelné čerpadlo</t>
  </si>
  <si>
    <t>Popis obecný</t>
  </si>
  <si>
    <t>Pozice</t>
  </si>
  <si>
    <t>Suchý chladič konstukce V, 722kW (50°C voda/ 35°C vzduch) ethylen glakol 30%, průtok kapaliny 86m3/h, 60kPa, příkon ventilátorů 13kW (EC motory), akustický tlak 55dBA (10m ) Příslušenství: sada čidel, antivibrační podložky, řízení motorů, rozvaděč ve exteriérovém provedení, prodrátování  motorů do rozvaděče</t>
  </si>
  <si>
    <t>110</t>
  </si>
  <si>
    <t>Výrobník studené vody s vodou chlazeným kondnezátorem. Chladicí výkon 70kW 6/12°C, průtok výparníkem 10m3/h (max 20kPa),čistá voda; kondenzační okruh 50/42°C (11,3m3/h, 20kPa), ethylen glykol 30%, soft startér, externí nastavení set pointu</t>
  </si>
  <si>
    <t>120</t>
  </si>
  <si>
    <t>Výrobník studené vody s  vodou chlazeným kondenzátorem. Šroubové kompresory. Vysoká účinnost. Chladicí výkon 482 kW, 6/12°C čistá voda (67m3/h, 35kPa),, kondnezátorový okruh 50/42°C (67m3/h, 25kPa); ethylen glykol 30%, soft startér, max proud 420A, rozběhový proud 451A</t>
  </si>
  <si>
    <t>Uvedení do provozu</t>
  </si>
  <si>
    <t>410</t>
  </si>
  <si>
    <t>Tepelné čerpadlo země/voda jmenovitý topný výkon 64kW (0/45), chladivo R410A, Příkon 22kW/400V, rozběhový proud 47A (soft strarter)</t>
  </si>
  <si>
    <t>420</t>
  </si>
  <si>
    <t>600</t>
  </si>
  <si>
    <t>Tlakově nezávislá předávací stanice 200kW sekundář 60/40°C , primár 130/60°C, blokové provedení včetně rámu, uzavíracích armatur, regulátoru tlkaové diference a MaR pro řízení stanice s možností komunikace s nadřazeným systémem</t>
  </si>
  <si>
    <t>Č.110</t>
  </si>
  <si>
    <t>Suchoběžné oběhové čerpadlo elektronicky řízené, DN 40, pracovní bod: Q=10,0m3/h; H=5m, modul pro dálkové vypínání, regulační režimy dp=c, dp=v</t>
  </si>
  <si>
    <t>Č.111</t>
  </si>
  <si>
    <t>Suchoběžné oběhové čerpadlo elektronicky řízené, DN 40, pracovní bod: Q=11,6m3/h; H=6m, modul pro dálkové vypínání, regulační režimy dp=c, dp=v</t>
  </si>
  <si>
    <t>Č.120</t>
  </si>
  <si>
    <t>Suchoběžné oběhové čerpadlo elektronicky řízené, DN 80, pracovní bod: Q=68m3/h; H=6m, modul pro dálkové vypínání, regulační režimy dp=c, dp=v</t>
  </si>
  <si>
    <t>Č.121</t>
  </si>
  <si>
    <t>Mokroběžné oběhové čerpadlo elektronicky řízené, DN 80, pracovní bod: Q=86m3/h; H=11m, modul pro dálkové vypínání, regulační režimy dp=c, dp=v</t>
  </si>
  <si>
    <t>Č.210</t>
  </si>
  <si>
    <t>Mokroběžné oběhové čerpadlo elektronicky řízené, DN 65, pracovní bod: Q=16,3m3/h; H=7m, modul pro dálkové vypínání, regulační režimy dp=c, dp=v</t>
  </si>
  <si>
    <t>Č.220</t>
  </si>
  <si>
    <t>Suchoběžné oběhové čerpadlo elektronicky řízené, DN 65, pracovní bod: Q=50m3/h; H=8m, modul pro dálkové vypínání, regulační režimy dp=c, dp=v</t>
  </si>
  <si>
    <t>Č.230</t>
  </si>
  <si>
    <t>Mokroběžné oběhové čerpadlo elektronicky řízené, DN 65, pracovní bod: Q=12,3m3/h; H=5m, modul pro dálkové vypínání, regulační režimy dp=c, dp=v</t>
  </si>
  <si>
    <t>Č.300</t>
  </si>
  <si>
    <t>Mokroběžné oběhové čerpadlo elektronicky řízené, DN 50, pracovní bod: Q=18m3/h; H=5m, modul pro dálkové vypínání, regulační režimy dp=c, dp=v</t>
  </si>
  <si>
    <t>Č.301</t>
  </si>
  <si>
    <t>Suchoběžné oběhové čerpadlo elektronicky řízené, DN 65, pracovní bod: Q=34m3/h; H=8m, modul pro dálkové vypínání, regulační režimy dp=c, dp=v</t>
  </si>
  <si>
    <t>Č.310</t>
  </si>
  <si>
    <t>Mokroběžné oběhové čerpadlo elektronicky řízené, DN 50, pracovní bod: Q=15,1m3/h; H=7m, modul pro dálkové vypínání, regulační režimy dp=c, dp=v</t>
  </si>
  <si>
    <t>Č.320</t>
  </si>
  <si>
    <t>Mokroběžné oběhové čerpadlo elektronicky řízené, DN 65, pracovní bod: Q=27,6m3/h; H=7m, modul pro dálkové vypínání, regulační režimy dp=c, dp=v</t>
  </si>
  <si>
    <t>Č.410</t>
  </si>
  <si>
    <t>Mokroběžné oběhové čerpadlo elektronicky řízené, DN 40, pracovní bod: Q=6,9m3/h; H=5m, modul pro dálkové vypínání, regulační režimy dp=c, dp=v</t>
  </si>
  <si>
    <t>Č.411</t>
  </si>
  <si>
    <t>Mokroběžné oběhové čerpadlo elektronicky řízené, DN 65, pracovní bod: Q=14,4m3/h; H=8m, modul pro dálkové vypínání, regulační režimy dp=c, dp=v</t>
  </si>
  <si>
    <t>Č.420</t>
  </si>
  <si>
    <t>Č.421</t>
  </si>
  <si>
    <t>Č.510</t>
  </si>
  <si>
    <t>Mokroběžné oběhové čerpadlo elektronicky řízené, DN 32, pracovní bod: Q=5,2m3/h; H=7m, modul pro dálkové vypínání, regulační režimy dp=c, dp=v</t>
  </si>
  <si>
    <t>Č.520</t>
  </si>
  <si>
    <t>Mokroběžné oběhové čerpadlo elektronicky řízené, DN 25, pracovní bod: Q=1m3/h; H=4m, modul pro dálkové vypínání, regulační režimy dp=c, dp=v</t>
  </si>
  <si>
    <t>Č.530</t>
  </si>
  <si>
    <t>Mokroběžné oběhové čerpadlo elektronicky řízené, DN 25, pracovní bod: Q=1,7m3/h; H=4m, modul pro dálkové vypínání, regulační režimy dp=c, dp=v</t>
  </si>
  <si>
    <t>Č.540</t>
  </si>
  <si>
    <t>Č.550</t>
  </si>
  <si>
    <t>Mokroběžné oběhové čerpadlo elektronicky řízené, DN 40, pracovní bod: Q=8,7m3/h; H=6m, modul pro dálkové vypínání, regulační režimy dp=c, dp=v</t>
  </si>
  <si>
    <t>STAD 25</t>
  </si>
  <si>
    <t>Ruční regulační ventil závitový s měřicími vsuvkami DN 25</t>
  </si>
  <si>
    <t>STAD 50</t>
  </si>
  <si>
    <t>Ruční regulační ventil závitový s měřicími vsuvkami DN 50</t>
  </si>
  <si>
    <t>STAF 65-2</t>
  </si>
  <si>
    <t>Ruční regulační ventil přírubový s měřicími vsuvkami DN 65</t>
  </si>
  <si>
    <t>STAF 80</t>
  </si>
  <si>
    <t>Ruční regulační ventil přírubový s měřicími vsuvkami DN 80</t>
  </si>
  <si>
    <t>STAF 100</t>
  </si>
  <si>
    <t>Ruční regulační ventil přírubový s měřicími vsuvkami DN 100</t>
  </si>
  <si>
    <t>STAF 125</t>
  </si>
  <si>
    <t>Ruční regulační ventil přírubový s měřicími vsuvkami DN 125</t>
  </si>
  <si>
    <t>KK 25</t>
  </si>
  <si>
    <t>Uzavírací kulový kohout DN 25</t>
  </si>
  <si>
    <t>UK 50</t>
  </si>
  <si>
    <t>Uzavírací klapka mezipříbubová vč. protipřírub a těsnění DN 50</t>
  </si>
  <si>
    <t>UK 65</t>
  </si>
  <si>
    <t>Uzavírací klapka mezipříbubová vč. protipřírub a těsnění DN 65</t>
  </si>
  <si>
    <t>UK 80</t>
  </si>
  <si>
    <t>Uzavírací klapka mezipříbubová vč. protipřírub a těsnění DN 80</t>
  </si>
  <si>
    <t>UK 100</t>
  </si>
  <si>
    <t>Uzavírací klapka mezipříbubová vč. protipřírub a těsnění DN 100</t>
  </si>
  <si>
    <t>UK 125</t>
  </si>
  <si>
    <t>Uzavírací klapka mezipříbubová vč. protipřírub a těsnění DN 125</t>
  </si>
  <si>
    <t>UK 150</t>
  </si>
  <si>
    <t>Uzavírací klapka mezipříbubová vč. protipřírub a těsnění DN 150</t>
  </si>
  <si>
    <t>GK 50</t>
  </si>
  <si>
    <t>Gumový kompenzátor DN50</t>
  </si>
  <si>
    <t>GK 65</t>
  </si>
  <si>
    <t>Gumový kompenzátor DN65</t>
  </si>
  <si>
    <t>GK 150</t>
  </si>
  <si>
    <t>Gumový kompenzátor DN150</t>
  </si>
  <si>
    <t>ZK 50</t>
  </si>
  <si>
    <t>Zpětná klapka DN50</t>
  </si>
  <si>
    <t>ZK 65</t>
  </si>
  <si>
    <t>Zpětná klapka DN65</t>
  </si>
  <si>
    <t>ZK 80</t>
  </si>
  <si>
    <t>Zpětná klapka DN80</t>
  </si>
  <si>
    <t>ZK 100</t>
  </si>
  <si>
    <t>Zpětná klapka DN100</t>
  </si>
  <si>
    <t>ZK 125</t>
  </si>
  <si>
    <t>Zpětná klapka DN125</t>
  </si>
  <si>
    <t>ZK 150</t>
  </si>
  <si>
    <t>Zpětná klapka DN150</t>
  </si>
  <si>
    <t>RV.310</t>
  </si>
  <si>
    <t>Trojcestný směšovací regulační ventil DN50, Kvs 40, pohon (0-10V)</t>
  </si>
  <si>
    <t>RV.320</t>
  </si>
  <si>
    <t>Trojcestný směšovací regulační ventil DN50, Kvs 58, pohon (0-10V)</t>
  </si>
  <si>
    <t>RV.510</t>
  </si>
  <si>
    <t>Trojcestný směšovací regulační ventil DN32, Kvs 16, pohon (0-10V)</t>
  </si>
  <si>
    <t>RV.520</t>
  </si>
  <si>
    <t>Trojcestný směšovací regulační ventil DN20, Kvs 4, pohon (0-10V)</t>
  </si>
  <si>
    <t>RV.530</t>
  </si>
  <si>
    <t>Trojcestný směšovací regulační ventil DN20, Kvs 6,3, pohon (0-10V)</t>
  </si>
  <si>
    <t>RV.540</t>
  </si>
  <si>
    <t>Trojcestný směšovací regulační ventil DN40, Kvs 16, pohon (0-10V)</t>
  </si>
  <si>
    <t>RV.570</t>
  </si>
  <si>
    <t>Trojcestný přepínací regulační ventil DN25, Kvs 10 (ON/OFF)</t>
  </si>
  <si>
    <t>RV.101</t>
  </si>
  <si>
    <t>Dvoucestný regulační ventil, DN50, Kvs 40, pohon (0-10V)</t>
  </si>
  <si>
    <t>RV.100</t>
  </si>
  <si>
    <t>Trojcestný směšovací regulační ventil DN 125, Kvs250, pohon (0-10V)</t>
  </si>
  <si>
    <t>RV.111</t>
  </si>
  <si>
    <t>Trojcestný směšovací regulační ventil DN 50. Kvs40, pohon (0-10V)</t>
  </si>
  <si>
    <t>RV.600</t>
  </si>
  <si>
    <t>Dvoucestný regulační ventil DN50, Kvs 25, pohon (0-10V)</t>
  </si>
  <si>
    <t>RV.301</t>
  </si>
  <si>
    <t>RV.302</t>
  </si>
  <si>
    <t>EXP 501</t>
  </si>
  <si>
    <t>Tlaková expanzní nádoba 400 l, 6 bar</t>
  </si>
  <si>
    <t>EXP 401</t>
  </si>
  <si>
    <t>Tlaková expanzní nádoba 18 l, 3 bar</t>
  </si>
  <si>
    <t>EXP 402</t>
  </si>
  <si>
    <t>Tlaková expanzní  nádoba 35 l, 3 bary</t>
  </si>
  <si>
    <t>EXP.301</t>
  </si>
  <si>
    <t>Tlaková expanzní nádoba 140 l, 6 bar</t>
  </si>
  <si>
    <t>EXP.201</t>
  </si>
  <si>
    <t>Tlaková expanzní  nádoba 18 l, 10 bar</t>
  </si>
  <si>
    <t>EXP.202</t>
  </si>
  <si>
    <t>Tlaková expanzní nádoba 18 l, 10 bar</t>
  </si>
  <si>
    <t>EXP.203</t>
  </si>
  <si>
    <t>Tlaková expanzní nádoba 300 l, 6 bar</t>
  </si>
  <si>
    <t>EXP.101</t>
  </si>
  <si>
    <t>EXP.102</t>
  </si>
  <si>
    <t>Tlaková expanzní  nádoba 140 l, 6 bar</t>
  </si>
  <si>
    <t>Uzavírací kohout s vypoštěním k expanzní nádobě 3/4</t>
  </si>
  <si>
    <t>130</t>
  </si>
  <si>
    <t>Cyklonová vakuová odplyňovací jednotka pro udrožování kvality vody - provedení pro chlazení</t>
  </si>
  <si>
    <t>131</t>
  </si>
  <si>
    <t>Úpravna vody s odělovacím členem, solenoid, změkčovací patrona filtr</t>
  </si>
  <si>
    <t>430</t>
  </si>
  <si>
    <t>Cyklonová vakuová odplyňovací jednotka pro udrožování kvality vody - provedení pro vytápění</t>
  </si>
  <si>
    <t>431</t>
  </si>
  <si>
    <t>Uvedení do provozu zařízení Vento</t>
  </si>
  <si>
    <t>F32</t>
  </si>
  <si>
    <t>filtr DN32</t>
  </si>
  <si>
    <t>F50</t>
  </si>
  <si>
    <t>filtr DN50</t>
  </si>
  <si>
    <t>F65</t>
  </si>
  <si>
    <t>filtr DN65</t>
  </si>
  <si>
    <t>F80</t>
  </si>
  <si>
    <t>filtr DN80</t>
  </si>
  <si>
    <t>F150</t>
  </si>
  <si>
    <t>filtr DN150</t>
  </si>
  <si>
    <t>AN 200</t>
  </si>
  <si>
    <t>Akumulační nádrž 3 m3 vč. tepelné izolace kaiflex 60mm - chlazení</t>
  </si>
  <si>
    <t>AN 500</t>
  </si>
  <si>
    <t>Akumulační nádrž 3 m3 vč. tepelné izolace  minerální vata 60 mm- topení</t>
  </si>
  <si>
    <t>AN 300</t>
  </si>
  <si>
    <t>Akumulační nádrž 4 m3 vč. tepelné izolace kaiflex 60mm - chlazení</t>
  </si>
  <si>
    <t>111</t>
  </si>
  <si>
    <t xml:space="preserve">Deskový výměník 67kW teplá strana 50/42°C - čistá voda, studená strana 48/40°C - ethylen glykol 30%, dp max 20kPa voda, dp max 20kPa glykol </t>
  </si>
  <si>
    <t>301</t>
  </si>
  <si>
    <t xml:space="preserve">Deskový výměník 200kW teplá strana 20/10°C - 18m3/h čistá voda, studená strana 10/15°C - 34m3/h ethylen glykol 30%, dp max 20kPa voda, dp max 20kPa glykol </t>
  </si>
  <si>
    <t>S100</t>
  </si>
  <si>
    <t>Separátor mikrobublin, nečistot a magnetitu s cyklónovou technologií DN100</t>
  </si>
  <si>
    <t>S125</t>
  </si>
  <si>
    <t>Separátor mikrobublin, nečistot a magnetitu s cyklónovou technologií DN125</t>
  </si>
  <si>
    <t>AOV</t>
  </si>
  <si>
    <t>Automatický odvzdušňovací ventil DN 25</t>
  </si>
  <si>
    <t>vypouštěcí ventil DN15</t>
  </si>
  <si>
    <t>T</t>
  </si>
  <si>
    <t>Příložný teploměr</t>
  </si>
  <si>
    <t>P</t>
  </si>
  <si>
    <t>Manometr</t>
  </si>
  <si>
    <t>PV 5 bar</t>
  </si>
  <si>
    <t>Pojistný ventil 5 bary</t>
  </si>
  <si>
    <t>PV 3 bary</t>
  </si>
  <si>
    <t>Pojistný ventil 3 bary</t>
  </si>
  <si>
    <t>201</t>
  </si>
  <si>
    <t>Rozdělovač, sběrač  DN 200, 4x hrdla DN 150, vypouštěcí kohouty, nosná konstukce, tepelná izolace kaiflex 60mm</t>
  </si>
  <si>
    <t>Rozdělovač, sběrač  DN 200, 3x hrdla DN 150, vypouštěcí kohouty, nosná konstukce, tepelná izolace kaiflex 60mm</t>
  </si>
  <si>
    <t>501</t>
  </si>
  <si>
    <t>Rozdělovač, sběrač  DN 200, 6x hrdla DN 100, vypouštěcí kohouty, nosná konstukce, tepelná izolace minerální vata 60mm</t>
  </si>
  <si>
    <t>RV VZT10</t>
  </si>
  <si>
    <t>VZT - laboratoře, pracovny 1PP</t>
  </si>
  <si>
    <t>Tlakově nezávislý vyvažovací a regulační ventil s EQM charakteristikou DN50; rozsah průtoku 2,71-11,1 m3/h  + pohon  0-10V / 24V</t>
  </si>
  <si>
    <t>Oběhové čerpadlo Stratos 50/1-6 PN6/10</t>
  </si>
  <si>
    <t>Uzavírací klapka mezipřírubová DN65</t>
  </si>
  <si>
    <t>Vyvažovací ventil DN65 s meřicími vsuvkami</t>
  </si>
  <si>
    <t>Filtr DN65</t>
  </si>
  <si>
    <t>Vyvažovací ventil DN10 s meřicími vsuvkami</t>
  </si>
  <si>
    <t>Tlakově nezávislý vyvažovací a regulační ventil s EQM charakteristikou DN50; rozsah průtoku 2,71-11,1 m3/h + pohon  0-10V / 24V</t>
  </si>
  <si>
    <t>RV VZT 12</t>
  </si>
  <si>
    <t xml:space="preserve">VZT - biolaboratoř </t>
  </si>
  <si>
    <t>Tlakově nezávislý vyvažovací a regulační ventil s EQM charakteristikou DN32; rozsah průtoku 0,72-3,6 m3/h  + pohon  0-10V / 24V</t>
  </si>
  <si>
    <t>Oběhové čerpadlo Yonos Pico 30/1-6</t>
  </si>
  <si>
    <t>kulový kohout DN32</t>
  </si>
  <si>
    <t>Vyvažovací ventil DN32 s meřicími vsuvkami</t>
  </si>
  <si>
    <t>Filtr DN32</t>
  </si>
  <si>
    <t>Vyvažovací ventil DN10s meřicími vsuvkami</t>
  </si>
  <si>
    <t>Tlakově nezávislý vyvažovací a regulační ventil s EQM charakteristikou  DN65; rozsah průtoku 9,4-24,2 m3/h + pohon  0-10V / 24V</t>
  </si>
  <si>
    <t>Uzavírací klapka mezipřírubová  DN65</t>
  </si>
  <si>
    <t>RV VZT 20</t>
  </si>
  <si>
    <t>VZT - laboratoře, pracovny 1NP</t>
  </si>
  <si>
    <t>Tlakově nezávislý vyvažovací a regulační ventil s EQM charakteristikou DN25; rozsah průtoku 0,34-1,75 m3/h  + pohon  0-10V / 24V</t>
  </si>
  <si>
    <t>Kulový kohout DN25</t>
  </si>
  <si>
    <t>Vyvažovací ventil DN20 s meřicími vsuvkami</t>
  </si>
  <si>
    <t>Filtr DN25</t>
  </si>
  <si>
    <t>Tlakově nezávislý vyvažovací a regulační ventil s EQM charakteristikou DN40; rozsah průtoku 1,01-6,19 m3/h + pohon  0-10V / 24V</t>
  </si>
  <si>
    <t>Uzavírací klapka mezipřírubová DN50</t>
  </si>
  <si>
    <t>Filtr DN50</t>
  </si>
  <si>
    <t>RV VZT 21</t>
  </si>
  <si>
    <t>VZT - čistá laboratoř 1NP</t>
  </si>
  <si>
    <t>Kulový kohout DN32</t>
  </si>
  <si>
    <t>Vyvažovací ventil DN25 s meřicími vsuvkami</t>
  </si>
  <si>
    <t>RV VZT 22</t>
  </si>
  <si>
    <t>VZT - dveřní clona</t>
  </si>
  <si>
    <t>Tlakově nezávislý vyvažovací a regulační ventil s EQM charakteristikou DN32; rozsah průtoku 0,72-3,6 m3/h + pohon  0-10V / 24V</t>
  </si>
  <si>
    <t>RV VZT 23.1</t>
  </si>
  <si>
    <t>VZT - klimatizace server</t>
  </si>
  <si>
    <t>RV VZT 30</t>
  </si>
  <si>
    <t>VZT - pracovny, učebny 2NP</t>
  </si>
  <si>
    <t>Tlakově nezávislý vyvažovací a regulační ventil s EQM charakteristikou DN25; rozsah průtoku 0,34-1,75 m3/h + pohon  0-10V / 24V</t>
  </si>
  <si>
    <t>Oběhové čerpadlo Stratos 30/1-6 PN10</t>
  </si>
  <si>
    <t>Vyvažovací ventil DN25s meřicími vsuvkami</t>
  </si>
  <si>
    <t>RV VZT 31</t>
  </si>
  <si>
    <t>VZT - seminární místnost</t>
  </si>
  <si>
    <t>Oběhové čerpadlo Stratos 30/1-8 PN10</t>
  </si>
  <si>
    <t>RV VZT 31a</t>
  </si>
  <si>
    <t>Tlakově nezávislý vyvažovací a regulační ventils EQM charakteristikou  DN15; rozsah průtoku 0,092-0,48 m3/h  + pohon termoelektrický 24V (NC)</t>
  </si>
  <si>
    <t>Oběhové čerpadlo Yonos Pico 15/1-6</t>
  </si>
  <si>
    <t>Kulový kohout DN20</t>
  </si>
  <si>
    <t>Filtr DN20</t>
  </si>
  <si>
    <t>RV VZT 31b</t>
  </si>
  <si>
    <t>Tlakově nezávislý vyvažovací a regulační ventil s EQM charakteristikou DN15; rozsah průtoku 0,092-0,48 m3/h  + pohon  0-10V / 24V</t>
  </si>
  <si>
    <t>Vyvažovací ventil DN10 smeřicími vsuvkami</t>
  </si>
  <si>
    <t>RV VZT 32</t>
  </si>
  <si>
    <t>VZT - toalety chodby</t>
  </si>
  <si>
    <t>Tlakově nezávislý vyvažovací a regulační ventils EQM charakteristikou  DN25; rozsah průtoku 0,34-1,75 m3/h  +pohon  0-10V / 24V</t>
  </si>
  <si>
    <t>Vyvažovací ventil DN10  s meřicími vsuvkami</t>
  </si>
  <si>
    <t>Potrubí pro topení DN20 včetně tepelné izolace 20 mm</t>
  </si>
  <si>
    <t>Potrubí pro topení DN25 včetně tepelné izolace 25 mm</t>
  </si>
  <si>
    <t>Potrubí pro topení DN32 včetně tepelné izolace 25 mm</t>
  </si>
  <si>
    <t>Potrubí pro topení DN40 včetně tepelné izolace 25 mm</t>
  </si>
  <si>
    <t>Potrubí pro topení DN50 včetně tepelné izolace 30 mm</t>
  </si>
  <si>
    <t>Potrubí pro chlazení DN20 včetně izolace kaiflex 13 mm</t>
  </si>
  <si>
    <t>Potrubí pro chlazení DN25 včetně izolace kaiflex 13 mm</t>
  </si>
  <si>
    <t>Potrubí pro chlazení DN32 včetně izolace kaiflex 13 mm</t>
  </si>
  <si>
    <t>Potrubí pro chlazení DN40 včetně izolace kaiflex 20 mm</t>
  </si>
  <si>
    <t>Potrubí pro chlazení DN50 včetně izolace kaiflex 20 mm</t>
  </si>
  <si>
    <t>Připojovací hadice z ušlechtilé oceli DN20 (délka 1 m)</t>
  </si>
  <si>
    <t>Tlakově nezávislý regulační a vyvažovací ventil EQM charakteristikou DN15 s měřicími vsuvkami + pohon termoelektrický 24V (NC)</t>
  </si>
  <si>
    <t>Kulový kohout DN15</t>
  </si>
  <si>
    <t>Chlazení a topení VZT</t>
  </si>
  <si>
    <t>Potrubí pro topení DN80 včetně tepelné izolace 30 mm</t>
  </si>
  <si>
    <t>Tlakově nezávislý regulační a vyvažovací ventil DN15 s měřicími vsuvkami + pohon termoelektrický 24V (NC)</t>
  </si>
  <si>
    <t>Kulový kohout DN40</t>
  </si>
  <si>
    <t>Uzavírací klapka DN50</t>
  </si>
  <si>
    <t>Potrubí pro chlazení DN20 včetně izolace 13 mm</t>
  </si>
  <si>
    <t>Potrubí pro chlazení DN32 včetně izolace 13 mm</t>
  </si>
  <si>
    <t>Potrubí pro chlazení DN40 včetně izolace 20 mm</t>
  </si>
  <si>
    <t>Potrubí pro chlazení DN65 včetně izolace 20 mm</t>
  </si>
  <si>
    <t>Potrubí pro chlazení DN100 včetně izolace 20 mm</t>
  </si>
  <si>
    <t>Potrubí pro chlazení DN125 včetně izolace 20 mm</t>
  </si>
  <si>
    <t>Tlakově nezávislý regulační a vyvažovací ventil  DN15 s měřicími vsuvkami + pohon termoelektrický 24V (NC)</t>
  </si>
  <si>
    <t>Uzavírací klapka DN65</t>
  </si>
  <si>
    <t>Potrubí pro chlazení DN80 včetně izolace kaiflex 20 mm</t>
  </si>
  <si>
    <t>Tlakově nezávislý regulační a vyvažovací ventil  DN15 provedení LF s měřicími vsuvkami + pohon termoelektrický 24V (NC)</t>
  </si>
  <si>
    <t>Technologické chlazení do Laboratoří 1.NP</t>
  </si>
  <si>
    <t>Potrubí pro chlazení DN25 včetně izolace 13 mm</t>
  </si>
  <si>
    <t>Tlakově nezávislý regulační a vyvažovací ventil  DN15 bez pohonu</t>
  </si>
  <si>
    <t>Tlakově nezávislý regulační a vyvažovací ventil  DN15  provedení LF s měřicími vsuvkami + pohon termoelektrický 24V (NC)</t>
  </si>
  <si>
    <t>Připojovací hadice z ušlechtilé oceli  DN20 (délka 1 m)</t>
  </si>
  <si>
    <t>Potrubí pro chlazení DN50 včetně izolace 20 mm</t>
  </si>
  <si>
    <t>Potrubí pro chlazení DN80 včetně izolace 20 mm</t>
  </si>
  <si>
    <t>Tlakově nezávislý regulační a vyvažovací ventil EQM charakteristikou DN20 s měřicími vsuvkami + pohon termoelektrický 24V (NC)</t>
  </si>
  <si>
    <t>Tlakově nezávislý vyvažovací a regulační ventil EQM charakteristikou DN25; rozsah průtoku 0,34-1,75 m3/h  + pohon se zdvihem 6mm (24V PWM)</t>
  </si>
  <si>
    <t>Připojovací hadice z ušlechtilé oceli DN32 (délka 1 m)</t>
  </si>
  <si>
    <t>Technologické chlazení 1.PP</t>
  </si>
  <si>
    <t xml:space="preserve">Tlakově nezávislý regulační a vyvažovací ventil  DN15  s měřicími vsuvkami </t>
  </si>
  <si>
    <t xml:space="preserve">Tlakově nezávislý regulační a vyvažovací ventil  DN20  s měřicími vsuvkami </t>
  </si>
  <si>
    <t>Otopná tělesa</t>
  </si>
  <si>
    <t>Otopná tělesa typu ventil kompakt, spodní připojení 11-060120 provedenís hladkou čelní deskou, barva bílá, včetně připojovacího šroubení, termostatická hlavice</t>
  </si>
  <si>
    <t>Podlahové topení</t>
  </si>
  <si>
    <t>Podlahové topení (potrubí PE-Xa 17x2, rozteč 200mm)</t>
  </si>
  <si>
    <t>Rozdělovač podlahového topení s automatickými omezovači průtoku pro jednotlivé větve, pohony pro jednotlivé okruhy 24V, 5okruhů, včetně skříně pod omítku</t>
  </si>
  <si>
    <t>Montáž teplotních a tlakových čidel dle požadavku MaR</t>
  </si>
  <si>
    <t xml:space="preserve">Požární ucpávky potrubí </t>
  </si>
  <si>
    <t>Dodávka vč. dopravy a montáž</t>
  </si>
  <si>
    <t>Pomocný a spojovací materiál, závěsy</t>
  </si>
  <si>
    <t>Dokumentace zkutečného stavu</t>
  </si>
  <si>
    <t>Tlakové, topné a dilatační zkoušky</t>
  </si>
  <si>
    <t>Zkušební provoz</t>
  </si>
  <si>
    <t>Zaregulování systému RTCH včetně vydání protokolu</t>
  </si>
  <si>
    <t>nemrznoucí směs ethylen glykol 30% do kondnezačního okruhu</t>
  </si>
  <si>
    <t>litr</t>
  </si>
  <si>
    <t>nemrznoucí směs do vrtů - viz dodávka vrty</t>
  </si>
  <si>
    <t>010: Laboratoře, pracovny 1PP</t>
  </si>
  <si>
    <t>10</t>
  </si>
  <si>
    <t>VZT rekuperační  jednotka s rotačním výměníkem vnitřní provedení, Přívod vzduchu 15.000m3/h, ext tlak 400Pa, uzavírací klapka, filtr M5, ventilátor EC motor, topný registr 116kW, chladicí registr 73kW, kapsový filtr F7, komora zvlhčovače. Odtah vzduchu 7.500m3/h, ext tlak 400Pa, filtr M5, ventilátor EC motor. Ekodesign 2018</t>
  </si>
  <si>
    <t>Parní generátor 35kg/h páry vč. regulace, distribuční tryska, parní a kondenzátní hadice</t>
  </si>
  <si>
    <t>TL.10.1</t>
  </si>
  <si>
    <t>Tlumič hluku buňkový 2000x750-1500 včetně buněk 500x250</t>
  </si>
  <si>
    <t>Požární klapka  500x500 se servopohonem 230V, signalizace koncové polohy</t>
  </si>
  <si>
    <t>RPV.10.2</t>
  </si>
  <si>
    <t>Regulátor průtoku vzduchu TVR ø160 ovládaný 0-10V (0-400m3/h) včetně pohonu</t>
  </si>
  <si>
    <t>RPV.10.3</t>
  </si>
  <si>
    <t>Regulátor průtoku vzduchu TVR ø200 ovládaný 0-10V (0-700m3/h včetně pohonu</t>
  </si>
  <si>
    <t>RPV.10.4</t>
  </si>
  <si>
    <t>Regulátor průtoku vzduchu TVR ø250 ovládaný 0-10V (0-1100m3/h) včetně pohonu</t>
  </si>
  <si>
    <t>RPV.10.5</t>
  </si>
  <si>
    <t>Regulátor průtoku vzduchu TVR ø315 ovládaný 0-10V (0-2600m3/h)</t>
  </si>
  <si>
    <t>Regulátor průtoku vzduchu TVR ø315 ovládaný 0-10V (0-2600m3/h) včetně pohonu</t>
  </si>
  <si>
    <t>Regulátor průtoku vzduchu TVR ø160 konstantní (0-400m3/h)</t>
  </si>
  <si>
    <t>V.10.1</t>
  </si>
  <si>
    <t>Vířivý anemostat s ručně nastavitelnými lamelami čelní deska 400x400 -16 lamel (200m3/h), horizontální připojení vč. regulační klapky, plenum box</t>
  </si>
  <si>
    <t>V.10.2</t>
  </si>
  <si>
    <t>Vířivý anemostat VDW 500x24 (300m3/h)</t>
  </si>
  <si>
    <t>Vířivý anemostat s ručně nastavitelnými lamelami čelní deska 500x500 -24 lamel (300m3/h), horizontální připojení vč. regulační klapky, plenum box</t>
  </si>
  <si>
    <t>V.10.3</t>
  </si>
  <si>
    <t>Vířivý anemostat s ručně nastavitelnými lamelami čelní deska 600x600 -24 lamel (500m3/h), horizontální připojení vč. regulační klapky, plenum box</t>
  </si>
  <si>
    <t>V.10.4</t>
  </si>
  <si>
    <t>Vířivý anemostat s ručně nastavitelnými lamelami čelní deska 600x600 -48 lamel (600m3/h), horizontální připojení vč. regulační klapky, plenum box</t>
  </si>
  <si>
    <t>V.10.5</t>
  </si>
  <si>
    <t>Mříž do podhledu 600x600 (odsávání)</t>
  </si>
  <si>
    <t>Mříž do podhledu 600x600 elox hliník (odsávání)</t>
  </si>
  <si>
    <t>Protidešťové žaluzie přívod vzduchu do strojovny VZT 4x0,5m, kotvicí rám, síťo proti hmyzu, lakováno RAL</t>
  </si>
  <si>
    <t>PK.10.1</t>
  </si>
  <si>
    <t>Požární klapka 1000x560 se servopohonem 230V, signalizace koncové polohy</t>
  </si>
  <si>
    <t>PK.10.2</t>
  </si>
  <si>
    <t>Požární klapka 500x500 se servopohonem 230V, signalizace koncové polohy</t>
  </si>
  <si>
    <t>Potrubí čtyřhranné pozinkovaný plech,  skupina II (500Pa) - tvarovky</t>
  </si>
  <si>
    <t>Spiro potrubí provedení Safe s břitovým těsněním přímé kusy ø160</t>
  </si>
  <si>
    <t>Spiro potrubí provedení Safe s břitovým těsněním tvarovky ø160</t>
  </si>
  <si>
    <t>Spiro potrubí provedení Safe s břitovým těsněním přímé kusy ø200</t>
  </si>
  <si>
    <t>Spiro potrubí provedení Safe s břitovým těsněním tvarovky ø200</t>
  </si>
  <si>
    <t>Spiro potrubí provedení Safe s břitovým těsněním přímé kusy ø250</t>
  </si>
  <si>
    <t>Spiro potrubí provedení Safe s břitovým těsněním tvarovky ø250</t>
  </si>
  <si>
    <r>
      <t xml:space="preserve">Sonoflex </t>
    </r>
    <r>
      <rPr>
        <sz val="10"/>
        <color indexed="8"/>
        <rFont val="Calibri"/>
        <family val="2"/>
        <charset val="238"/>
      </rPr>
      <t>Ø160</t>
    </r>
  </si>
  <si>
    <r>
      <t xml:space="preserve">Sonoflex hadice  </t>
    </r>
    <r>
      <rPr>
        <sz val="10"/>
        <color indexed="8"/>
        <rFont val="Calibri"/>
        <family val="2"/>
        <charset val="238"/>
      </rPr>
      <t>Ø160</t>
    </r>
  </si>
  <si>
    <r>
      <t xml:space="preserve">Sonoflex </t>
    </r>
    <r>
      <rPr>
        <sz val="10"/>
        <color indexed="8"/>
        <rFont val="Calibri"/>
        <family val="2"/>
        <charset val="238"/>
      </rPr>
      <t>Ø200</t>
    </r>
  </si>
  <si>
    <r>
      <t xml:space="preserve">Sonoflex hadice </t>
    </r>
    <r>
      <rPr>
        <sz val="10"/>
        <color indexed="8"/>
        <rFont val="Calibri"/>
        <family val="2"/>
        <charset val="238"/>
      </rPr>
      <t>Ø200</t>
    </r>
  </si>
  <si>
    <r>
      <t xml:space="preserve">Sonoflex hadice </t>
    </r>
    <r>
      <rPr>
        <sz val="10"/>
        <color indexed="8"/>
        <rFont val="Calibri"/>
        <family val="2"/>
        <charset val="238"/>
      </rPr>
      <t>Ø250</t>
    </r>
  </si>
  <si>
    <t>Tepelná izolace minerální vata 60mm s Al polepem</t>
  </si>
  <si>
    <t>Požární izolace minerální vata 40mm s Al polepem</t>
  </si>
  <si>
    <t xml:space="preserve"> Klimatizační jednotky laboratoře 1PP</t>
  </si>
  <si>
    <t>Klimatizační jednotka kazetová 600x600 topení (5,4kW při 70/50°C /20°C) a chlazení (3,7kW při 6/12°C / 27°C), EC motor, čerpadlo kondenzátu</t>
  </si>
  <si>
    <t>Klimatizační jednotka kazetová 600x600 pouze chlazení (5,0kW při 6/12°C / 27°C), EC motor, čerpadlo kondenzátu</t>
  </si>
  <si>
    <t>Klimatizační jednotka kazetová double 1200x600 topení (9,4kW při 70/50°C /20°C) a chlazení (6,6kW při 6/12°C / 27°C), EC motor, čerpadlo kondenzátu</t>
  </si>
  <si>
    <t>Klimatizační jednotka kazetová double 1200x600 pouze chlazení (8,8kW při 6/12°C / 27°C), EC motor, čerpadlo kondenzátu</t>
  </si>
  <si>
    <t>Klimatizační jednotka kazetová double 1200x600 topení (10,1kW při 70/50°C /20°C) a chlazení (6,9kW při 6/12°C / 27°C), EC motor, čerpadlo kondnezátu</t>
  </si>
  <si>
    <t>Klimatizační jednotka kazetová big 850x850 pouze chlazení (9,8kW při 6/12°C / 27°C), EC motor, čerpadlo kondenzátu</t>
  </si>
  <si>
    <t xml:space="preserve">012: Biolaboratoř </t>
  </si>
  <si>
    <t>12</t>
  </si>
  <si>
    <t>VZT rekuperační  jednotka s deskovým výměníkem vnitřní provedení, Přívod vzduchu 11.000m3/h, ext tlak 800Pa, uzavírací klapka, filtr M5, ventilátor EC motor, topný registr 25kW, chladicí registr 82kW, kapsový filtr F7, komora zvlhčovače. Odtah vzduchu 11.000m3/h, ext tlak 800Pa, filtr M5, ventilátor EC motor. Ekodesign 2018</t>
  </si>
  <si>
    <t>Parní generátor 35kg/h páry vč. regulace, distribuční tryska, praní a kondenzátní hadice</t>
  </si>
  <si>
    <t>TL.12.1</t>
  </si>
  <si>
    <t>Požární klapka  800x560 se servopohonem 230V, signalizace koncové polohy</t>
  </si>
  <si>
    <t>Regulátor průtoku vzduchu TVR ø200 ovládaný 0-10V (0-700m3/h), rychlý pohon</t>
  </si>
  <si>
    <t>V.12.1</t>
  </si>
  <si>
    <t>Přívodní čistý nástavec ,  filtrační vložka třídy H14, s regulační klapkou, sonda pro měření tlakové ztráty, horizontální připojení</t>
  </si>
  <si>
    <t>V.12.2</t>
  </si>
  <si>
    <t>Odvodní vyústka 500x1000, děrovaný plech 60%, připojovací box s regulační klapkou</t>
  </si>
  <si>
    <t>Potrubí čtyhrané ALP,  hygienické provedení - přímé kusy</t>
  </si>
  <si>
    <t>Potrubí čtyhranné ALP,  hygienické provedení - přímé kusy</t>
  </si>
  <si>
    <t>Potrubí čtyhrané ALP,  hygienické provedení -tvarovky</t>
  </si>
  <si>
    <t>Potrubí čtyhranné ALP,  hygienické provedení -tvarovky</t>
  </si>
  <si>
    <t>Spiro potrubí provedení Safe s břitovým těsněním přímé kusy ø315</t>
  </si>
  <si>
    <t>Spiro potrubí provedení Safe s břitovým těsněním tvarovky ø315</t>
  </si>
  <si>
    <t>Spiro potrubí provedení Safe s břitovým těsněním přímé kusy ø355</t>
  </si>
  <si>
    <t>Spiro potrubí provedení Safe s břitovým těsněním tvarovky ø355</t>
  </si>
  <si>
    <t>Spiro potrubí provedení Safe s břitovým těsněním přímé kusy ø400</t>
  </si>
  <si>
    <t>Spiro potrubí provedení Safe s břitovým těsněním tvarovky ø400</t>
  </si>
  <si>
    <t>Tepelná izolace minerální vata 30mm s Al polepem</t>
  </si>
  <si>
    <t>013: Havarijní větrání</t>
  </si>
  <si>
    <t>13</t>
  </si>
  <si>
    <t>Přívodní jednotka 10.000m3/h / 400Pa, Filtr M5, EC motor, uzavírací klapka</t>
  </si>
  <si>
    <t>RPV.13.1</t>
  </si>
  <si>
    <t>V.13.1</t>
  </si>
  <si>
    <t xml:space="preserve">Přívodní anemostat  600x600, pevné lamely, připojovací box </t>
  </si>
  <si>
    <t>Potrubí čtyhranné pozinkovaný plech,  skupina II (500Pa) - tvarovky</t>
  </si>
  <si>
    <t>020: Laboratoře, pracovny 1NP</t>
  </si>
  <si>
    <t>20</t>
  </si>
  <si>
    <t>VZT rekuperační  jednotka s rotačním výměníkem vnitřní provedení, Přívod vzduchu 5.000m3/h, ext tlak 400Pa, uzavírací klapka, filtr M5, ventilátor EC motor, topný registr 11kW, chladicí registr 37kW, dohřívač 10kW, kapsový filtr F7, komora zvlhčovače. Odtah vzduchu 5.000m3/h, ext tlak 400Pa, filtr M5, ventilátor EC motor. Ekodesign 2018</t>
  </si>
  <si>
    <t>Parní generátor 12kg/h páry včregulace, distribuční tryska, parní a kondenzátní hadice</t>
  </si>
  <si>
    <t>TL.20.1</t>
  </si>
  <si>
    <t>Tlumič hluku buňkový 1500x500-1500 včetně buněk 500x250</t>
  </si>
  <si>
    <t>Regulátor průtoku vzduchu TVR ø125 konstantní (0-50m3/h)</t>
  </si>
  <si>
    <t>Regulátor průtoku vzduchu TVR ø125 konstatní (0-120m3/h)</t>
  </si>
  <si>
    <t>Regulátor průtoku vzduchu TVR ø125 konstantní (0-120m3/h)</t>
  </si>
  <si>
    <t>Regulátor průtoku vzduchu TVR ø125 konstantní (0-150m3/h)</t>
  </si>
  <si>
    <t>Regulátor průtoku vzduchu TVR ø160 konstantní (0-250m3/h)</t>
  </si>
  <si>
    <t>Regulátor průtoku vzduchu TVR ø160 konstantní (0-300m3/h)</t>
  </si>
  <si>
    <t>Regulátor průtoku vzduchu TVR ø200 konstantní (0-480m3/h)</t>
  </si>
  <si>
    <t>Regulátor průtoku vzduchu TVR ø200 konstantní (0-600m3/h)</t>
  </si>
  <si>
    <t>Indukční jednotka 3000x600, čtyřtrubkové zapojení, topení (2,5kW při 50/40°C) chlazení 1,1kW při 17/21°C) primární vzduch 16°C - max 160m3/h</t>
  </si>
  <si>
    <t>Indukční jednotka 1500x600, čtyřtrubkové zapojení, topení (1,6kW při 50/40°C) chlazení 0,8kW při 17/21°C) primární vzduch 16°C - max 130m3/h</t>
  </si>
  <si>
    <t>hranaté potrubí přímé</t>
  </si>
  <si>
    <t>hranaté potrubí tvarovky</t>
  </si>
  <si>
    <t>Spiro potrubí provedení Safe s břitovým těsněním přímé kusy ø125</t>
  </si>
  <si>
    <t>Spiro potrubí provedení Safe s břitovým těsněním tvarovky ø125</t>
  </si>
  <si>
    <r>
      <t xml:space="preserve">Sonoflex </t>
    </r>
    <r>
      <rPr>
        <sz val="10"/>
        <color indexed="8"/>
        <rFont val="Calibri"/>
        <family val="2"/>
        <charset val="238"/>
      </rPr>
      <t>Ø125</t>
    </r>
  </si>
  <si>
    <t>021: Čistá laboratoř</t>
  </si>
  <si>
    <t>21</t>
  </si>
  <si>
    <t>VZT rekuperační  jednotka s rotačním výměníkem exteriérové provedení, Přívod vzduchu 9.000m3/h, ext tlak 800Pa, uzavírací klapka, filtr M5, směšovací klapka, ventilátor EC motor, topný registr 22kW, chladicí registr 66kW, kapsový filtr F7, komora zvlhčovače. Odtah vzduchu 9.000m3/h, ext tlak 800Pa, filtr M5, ventilátor EC motor. Ekodesign 2018</t>
  </si>
  <si>
    <t>Parní generátor 29kg/h páry včregulace, distribuční tryska, praní a kondnezátní hadice</t>
  </si>
  <si>
    <t>TL.21.1</t>
  </si>
  <si>
    <t>Tlumič hluku buňkový 1500x750-1500 včetně buněk 500x250</t>
  </si>
  <si>
    <t>022: Dveřní  clona</t>
  </si>
  <si>
    <t>22</t>
  </si>
  <si>
    <t>Designová dveřní clona nerezová, vertikální se skrytým připojením z podlahy</t>
  </si>
  <si>
    <t>023: Chlazení server</t>
  </si>
  <si>
    <t>23</t>
  </si>
  <si>
    <t>Chladicí jednotka vodní 6/12°C provedení in-row s výfukem vzduchu do stran, chladicí výkon 12kW včetně regulační sady a sady čidel, komunikační karta BMS, čerpadlo kondnezátu, čidlo úniku vody.</t>
  </si>
  <si>
    <t>024: Chlazení server záloha</t>
  </si>
  <si>
    <t>24.1</t>
  </si>
  <si>
    <t>Chladicí jednotka split podstropní provedení, chladicí výkon 12kW včetně, komunikační karta BMS, čerpadlo kondnezátu.</t>
  </si>
  <si>
    <t>24.2</t>
  </si>
  <si>
    <t>Kondenzační jednotka  chlazení serveru, celoroční provoz</t>
  </si>
  <si>
    <t>Propojovací chladivové potrubí předizolované včetně komunikačního kabelu</t>
  </si>
  <si>
    <t>030: Pracovny 2NP</t>
  </si>
  <si>
    <t>30</t>
  </si>
  <si>
    <t>VZT rekuperační  jednotka s rotačním výměníkem extériové provedení, Přívod vzduchu 6.500m3/h, ext tlak 400Pa, uzavírací klapka, filtr M5, ventilátor EC motor, topný registr 13kW, chladicí registr 47kW, dohřívač 13kW, kapsový filtr F7, komora zvlhčovače. Odtah vzduchu 6.500m3/h, ext tlak 400Pa, filtr M5, ventilátor EC motor. Ekodesign 2018</t>
  </si>
  <si>
    <t>Parní generátor 20kg/h páry včregulace, distribuční tryska, praní a kondnezátní hadice</t>
  </si>
  <si>
    <t>TL.13.1</t>
  </si>
  <si>
    <t>Tlumič hluku buňkový 1500x750-2000 včetně buněk 500x250</t>
  </si>
  <si>
    <t>Požární klapka  400x560 se servopohonem 230V, signalizace koncové polohy</t>
  </si>
  <si>
    <t>Regulátor průtoku vzduchu TVR ø125 konstatní (0-100m3/h)</t>
  </si>
  <si>
    <t>Regulátor průtoku vzduchu TVR ø125 konstatní (0-200m3/h)</t>
  </si>
  <si>
    <t>Indukční jednotka 1800x600, čtyřtrubkové zapojení, topení (2,3kW při 50/40°C) chlazení 12kW při 17/21°C) primární vzduch 16°C - max 150m3/h</t>
  </si>
  <si>
    <t>dýza s dalekým dosahem, nastavitelná kovová Ø125</t>
  </si>
  <si>
    <t>Požární klapka Ø200 se servopoonem 230V, signalizace koncové polohy</t>
  </si>
  <si>
    <t>Požární klapka 400x560 se servopoonem 230V, signalizace koncové polohy</t>
  </si>
  <si>
    <t>031: Seminární místnost</t>
  </si>
  <si>
    <t>31</t>
  </si>
  <si>
    <t>VZT rekuperační  jednotka s rotačním výměníkem exteriérové provedení, Přívod vzduchu 12.000m3/h, ext tlak 350Pa, uzavírací klapka, filtr M5, směšovací klapka, ventilátor EC motor, topný registr 28kW, chladicí registr 54kW, kapsový filtr F7, komora zvlhčovače. Odtah vzduchu 12.000m3/h, ext tlak 350Pa, filtr M5, ventilátor EC motor. Ekodesign 2018</t>
  </si>
  <si>
    <t>TL.31.1</t>
  </si>
  <si>
    <t>TL.31.2</t>
  </si>
  <si>
    <t>Tlumič hluku buňkový 2000x750-2000 včetně buněk 500x250</t>
  </si>
  <si>
    <t>TL.31.3</t>
  </si>
  <si>
    <t>Tlumič hluku buňkový 1250x500-1500 včetně buněk 500x250</t>
  </si>
  <si>
    <t>Požární klapka  1000x500 se servopohonem 230V, signalizace koncové polohy</t>
  </si>
  <si>
    <t>Obdélníková vyústka 1025x225 s regulační sadou R3</t>
  </si>
  <si>
    <t>Regulační klapka čtyřhranná 400x280</t>
  </si>
  <si>
    <t>Regulátor průtoku vzduchu 710x500 ovládaný 0-10V (0-6000m3/h)</t>
  </si>
  <si>
    <t>Zónový ohřívač/chladič 6000m3/h</t>
  </si>
  <si>
    <t>Liniová vyústka s přívodními dýzami včetně připojovacího boxu, přívod vzduchu ze stropu h=6</t>
  </si>
  <si>
    <t>032: Toalety, chodby</t>
  </si>
  <si>
    <t>32</t>
  </si>
  <si>
    <t>VZT rekuperační  jednotka s deskovým výměníkem exteriérové provedení, Přívod vzduchu 2.500m3/h, ext tlak 250Pa, uzavírací klapka, filtr M5, směšovací klapka, ventilátor EC motor, topný registr 4kW, chladicí registr 12kW, kapsový filtr F7, komora zvlhčovače. Odtah vzduchu 2.500m3/h, ext tlak 250Pa, filtr M5, ventilátor EC motor. Ekodesign 2018</t>
  </si>
  <si>
    <t>TL.32.1</t>
  </si>
  <si>
    <t>Tlumič hluku buňkový 750x500-1500 včetně buněk 500x250</t>
  </si>
  <si>
    <r>
      <t xml:space="preserve">talířový ventil odvodní </t>
    </r>
    <r>
      <rPr>
        <sz val="10"/>
        <color indexed="8"/>
        <rFont val="Calibri"/>
        <family val="2"/>
        <charset val="238"/>
      </rPr>
      <t>Ø125</t>
    </r>
  </si>
  <si>
    <r>
      <t xml:space="preserve">talířový ventil odvodní </t>
    </r>
    <r>
      <rPr>
        <sz val="10"/>
        <color indexed="8"/>
        <rFont val="Calibri"/>
        <family val="2"/>
        <charset val="238"/>
      </rPr>
      <t>Ø160</t>
    </r>
  </si>
  <si>
    <r>
      <t xml:space="preserve">talířový ventil odvodní </t>
    </r>
    <r>
      <rPr>
        <sz val="10"/>
        <color indexed="8"/>
        <rFont val="Calibri"/>
        <family val="2"/>
        <charset val="238"/>
      </rPr>
      <t>Ø200</t>
    </r>
  </si>
  <si>
    <t>Spiro potrubí přímé kusy ø125</t>
  </si>
  <si>
    <t>Spiro potrubí  tvarovky ø125</t>
  </si>
  <si>
    <t>Spiro potrubí  přímé kusy ø160</t>
  </si>
  <si>
    <t>Spiro potrubí  tvarovky ø160</t>
  </si>
  <si>
    <t>Spiro potrubí  přímé kusy ø200</t>
  </si>
  <si>
    <t>Spiro potrubí  tvarovky ø200</t>
  </si>
  <si>
    <t>Spiro potrubí  přímé kusy ø250</t>
  </si>
  <si>
    <t>Spiro potrubí  tvarovky ø250</t>
  </si>
  <si>
    <t>Požární klapka 400x250  se servopohonem 230V, signalizace koncové polohy</t>
  </si>
  <si>
    <t>Požární klapka 315x250  se servopohonem 230V, signalizace koncové polohy</t>
  </si>
  <si>
    <t>Požární klapka 250x200  se servopohonem 230V, signalizace koncové polohy</t>
  </si>
  <si>
    <r>
      <t xml:space="preserve">Ruční regulační klapka </t>
    </r>
    <r>
      <rPr>
        <sz val="10"/>
        <color indexed="8"/>
        <rFont val="Calibri"/>
        <family val="2"/>
        <charset val="238"/>
      </rPr>
      <t>Ø</t>
    </r>
    <r>
      <rPr>
        <sz val="10"/>
        <color indexed="8"/>
        <rFont val="Arial"/>
        <family val="2"/>
        <charset val="238"/>
      </rPr>
      <t>125</t>
    </r>
  </si>
  <si>
    <r>
      <t xml:space="preserve">Ruční regulační klapka </t>
    </r>
    <r>
      <rPr>
        <sz val="10"/>
        <color indexed="8"/>
        <rFont val="Calibri"/>
        <family val="2"/>
        <charset val="238"/>
      </rPr>
      <t>Ø</t>
    </r>
    <r>
      <rPr>
        <sz val="10"/>
        <color indexed="8"/>
        <rFont val="Arial"/>
        <family val="2"/>
        <charset val="238"/>
      </rPr>
      <t>160</t>
    </r>
  </si>
  <si>
    <r>
      <t xml:space="preserve">Ruční regulační klapka </t>
    </r>
    <r>
      <rPr>
        <sz val="10"/>
        <color indexed="8"/>
        <rFont val="Calibri"/>
        <family val="2"/>
        <charset val="238"/>
      </rPr>
      <t>Ø200</t>
    </r>
  </si>
  <si>
    <r>
      <t xml:space="preserve">Ruční regulační klapka </t>
    </r>
    <r>
      <rPr>
        <sz val="10"/>
        <color indexed="8"/>
        <rFont val="Calibri"/>
        <family val="2"/>
        <charset val="238"/>
      </rPr>
      <t>Ø250</t>
    </r>
  </si>
  <si>
    <r>
      <t xml:space="preserve">Regulační klapka </t>
    </r>
    <r>
      <rPr>
        <sz val="10"/>
        <color indexed="8"/>
        <rFont val="Calibri"/>
        <family val="2"/>
        <charset val="238"/>
      </rPr>
      <t>Ø</t>
    </r>
    <r>
      <rPr>
        <sz val="10"/>
        <color indexed="8"/>
        <rFont val="Arial"/>
        <family val="2"/>
        <charset val="238"/>
      </rPr>
      <t>160 se servopohonem</t>
    </r>
  </si>
  <si>
    <t>032: CHÚC</t>
  </si>
  <si>
    <t>33</t>
  </si>
  <si>
    <t>Ventilátor větrání CHÚC 3850m3/h - 300Pa</t>
  </si>
  <si>
    <t>RK.33.1</t>
  </si>
  <si>
    <t xml:space="preserve">Uzavírací servoklapka zdvojená 500x200 ovládání 230V </t>
  </si>
  <si>
    <t>RK.33.2</t>
  </si>
  <si>
    <t xml:space="preserve">Uzavírací servoklapka zdvojená 700x355 ovládání 230V </t>
  </si>
  <si>
    <t>V.33.1</t>
  </si>
  <si>
    <t>Vyústka 425x325 s regulační sadou R3</t>
  </si>
  <si>
    <t>V.33.2</t>
  </si>
  <si>
    <t>Vyústka 425x525 s regulační sadou R3</t>
  </si>
  <si>
    <t>V.33.3</t>
  </si>
  <si>
    <t>Protidešťová žaluzie 525x225 sítka proti hmyzu, montážní rám. Lakovaná RAL</t>
  </si>
  <si>
    <t>V.33.4</t>
  </si>
  <si>
    <t>Krycí mřížka 500x200 barva bílá</t>
  </si>
  <si>
    <t>040: Digestoře</t>
  </si>
  <si>
    <t>Potrubí antistatické, chemicky odolné plast PEEL přímé kusy ø160</t>
  </si>
  <si>
    <t>Potrubí antistatické, chemicky odolné plast PEEL tvarovky ø160</t>
  </si>
  <si>
    <t>Potrubí antistatické, chemicky odolné plast PEEL přímé kusy ø200</t>
  </si>
  <si>
    <t>Potrubí antistatické, chemicky odolné plast PEEL tvarovky ø200</t>
  </si>
  <si>
    <t>Potrubí antistatické, chemicky odolné plast PEEL přímé kusy ø250</t>
  </si>
  <si>
    <t>Potrubí antistatické, chemicky odolné plast PEEL tvarovky ø250</t>
  </si>
  <si>
    <t>Potrubí antistatické, chemicky odolné plast PEEL přímé kusy ø315</t>
  </si>
  <si>
    <t>Potrubí antistatické, chemicky odolné plast PEEL tvarovky ø315</t>
  </si>
  <si>
    <t>Potrubí antistatické, chemicky odolné plast PEEL přímé kusy ø355</t>
  </si>
  <si>
    <t>Potrubí antistatické, chemicky odolné plast PEEL tvarovky ø355</t>
  </si>
  <si>
    <t xml:space="preserve">Potrubí nerez,  ø200 chemická odolnost </t>
  </si>
  <si>
    <t xml:space="preserve">Potrubí nerez,  ø250 chemická odolnost </t>
  </si>
  <si>
    <t xml:space="preserve">Potrubí nerez,  ø315 chemická odolnost </t>
  </si>
  <si>
    <t xml:space="preserve">Potrubí nerez,  ø355 chemická odolnost </t>
  </si>
  <si>
    <t>Radiální ventilátor plastový antistatická skříň 200-2 včetně příslušenství, výfuková hlavice, podstavní rám, frekvenční měnič (500m3/h)</t>
  </si>
  <si>
    <t>Radiální ventilátor plastový antistatická skříň 250-2 včetně příslušenství, výfuková hlavice, podstavní rám, frekvenční měnič (1000m3/h)</t>
  </si>
  <si>
    <t>Radiální ventilátor plastový antistatická skříň 315-2 včetně příslušenství, výfuková hlavice, podstavní rám, frekvenční měnič (1500m3/h)</t>
  </si>
  <si>
    <r>
      <t xml:space="preserve">Požární klapka </t>
    </r>
    <r>
      <rPr>
        <sz val="10"/>
        <color indexed="8"/>
        <rFont val="Calibri"/>
        <family val="2"/>
        <charset val="238"/>
      </rPr>
      <t>Ø200 chemicky odolná, nevýbušné provedení, servopohon 230V, koncový spínač</t>
    </r>
  </si>
  <si>
    <r>
      <t xml:space="preserve">Požární klapka </t>
    </r>
    <r>
      <rPr>
        <sz val="10"/>
        <color indexed="8"/>
        <rFont val="Calibri"/>
        <family val="2"/>
        <charset val="238"/>
      </rPr>
      <t>Ø250</t>
    </r>
  </si>
  <si>
    <r>
      <t xml:space="preserve">Požární klapka </t>
    </r>
    <r>
      <rPr>
        <sz val="10"/>
        <color indexed="8"/>
        <rFont val="Calibri"/>
        <family val="2"/>
        <charset val="238"/>
      </rPr>
      <t>Ø250 chemicky odolná, nevýbušné provedení, servopohon 230V, koncový spínač</t>
    </r>
  </si>
  <si>
    <r>
      <t xml:space="preserve">Požární klapka </t>
    </r>
    <r>
      <rPr>
        <sz val="10"/>
        <color indexed="8"/>
        <rFont val="Calibri"/>
        <family val="2"/>
        <charset val="238"/>
      </rPr>
      <t>Ø315 chemicky odolná, nevýbušné provedení, servopohon 230V, koncový spínač</t>
    </r>
  </si>
  <si>
    <r>
      <t xml:space="preserve">Požární klapka </t>
    </r>
    <r>
      <rPr>
        <sz val="10"/>
        <color indexed="8"/>
        <rFont val="Calibri"/>
        <family val="2"/>
        <charset val="238"/>
      </rPr>
      <t>Ø355 chemicky odolná, nevýbušné provedení, servopohon 230V, koncový spínač</t>
    </r>
  </si>
  <si>
    <t>014: Odpad v 1.NP</t>
  </si>
  <si>
    <t>14</t>
  </si>
  <si>
    <t>Potrubní ventilátor Mixvent TD 350/125</t>
  </si>
  <si>
    <t>zpětná klapka 125</t>
  </si>
  <si>
    <t>tlumič hluku kruhový spiro 125/900</t>
  </si>
  <si>
    <r>
      <t xml:space="preserve">Perforované kruhové potrubí </t>
    </r>
    <r>
      <rPr>
        <sz val="9"/>
        <color indexed="8"/>
        <rFont val="Calibri"/>
        <family val="2"/>
        <charset val="238"/>
      </rPr>
      <t>Ø</t>
    </r>
    <r>
      <rPr>
        <sz val="9"/>
        <color indexed="8"/>
        <rFont val="Arial"/>
        <family val="2"/>
        <charset val="238"/>
      </rPr>
      <t>125</t>
    </r>
  </si>
  <si>
    <t>Odvětrání požárních rozvoden a čerpací místnosti splašků</t>
  </si>
  <si>
    <r>
      <t xml:space="preserve">Perforované kruhové potrubí </t>
    </r>
    <r>
      <rPr>
        <sz val="9"/>
        <color indexed="8"/>
        <rFont val="Calibri"/>
        <family val="2"/>
        <charset val="238"/>
      </rPr>
      <t>Ø</t>
    </r>
    <r>
      <rPr>
        <sz val="9"/>
        <color indexed="8"/>
        <rFont val="Arial"/>
        <family val="2"/>
        <charset val="238"/>
      </rPr>
      <t>160</t>
    </r>
  </si>
  <si>
    <r>
      <t xml:space="preserve">Perforované kruhové potrubí </t>
    </r>
    <r>
      <rPr>
        <sz val="9"/>
        <color indexed="8"/>
        <rFont val="Calibri"/>
        <family val="2"/>
        <charset val="238"/>
      </rPr>
      <t>Ø315</t>
    </r>
  </si>
  <si>
    <t>Potrubní ventilátor Mixvent TD 500/160</t>
  </si>
  <si>
    <t>zpětná sklapka RSK 160</t>
  </si>
  <si>
    <t>Potrubní ventilátor Mixvent TD 1300/250</t>
  </si>
  <si>
    <t>zpětná klapka RSK 250</t>
  </si>
  <si>
    <t>tlumič hluku MAA 250/900</t>
  </si>
  <si>
    <r>
      <t xml:space="preserve">Požární klapka </t>
    </r>
    <r>
      <rPr>
        <sz val="10"/>
        <color indexed="8"/>
        <rFont val="Calibri"/>
        <family val="2"/>
        <charset val="238"/>
      </rPr>
      <t>Ø160</t>
    </r>
  </si>
  <si>
    <t>Spojovací krčky a chodby</t>
  </si>
  <si>
    <t>FCU kanálové provedení do podhledu velikost 2 včetně připojovacího boxu se 2 hrdly</t>
  </si>
  <si>
    <t>Mříž do podhledu 500x500 (odsávání)</t>
  </si>
  <si>
    <t>FCU kanálové provedení do podhledu velikost 3 včetně připojovacího boxu se 2 hrdly</t>
  </si>
  <si>
    <r>
      <t xml:space="preserve">Dýza </t>
    </r>
    <r>
      <rPr>
        <sz val="10"/>
        <color indexed="8"/>
        <rFont val="Calibri"/>
        <family val="2"/>
        <charset val="238"/>
      </rPr>
      <t>Ø</t>
    </r>
    <r>
      <rPr>
        <sz val="10"/>
        <color indexed="8"/>
        <rFont val="Arial"/>
        <family val="2"/>
        <charset val="238"/>
      </rPr>
      <t>125</t>
    </r>
  </si>
  <si>
    <t>Požární izolace tl. 30 mm</t>
  </si>
  <si>
    <t xml:space="preserve">Spojovací a kotvicí materiál celkem </t>
  </si>
  <si>
    <t>Dodávka a montáž</t>
  </si>
  <si>
    <t>Zaregulování</t>
  </si>
  <si>
    <t>740: Vzduchotechnika</t>
  </si>
  <si>
    <t>výpočet AC</t>
  </si>
  <si>
    <t>odměřeno z programu AC</t>
  </si>
  <si>
    <t xml:space="preserve">Ax. ventilátor pro odvod tepla a kouře; DN 900; COLT 
- osazený samostatně ovládaným tepelně a zvukově izolovaným krytem (FLAPEM). 
- 300°C/60min.
- 38.651m3/h
- 100Pa
- 400V / 5,5kW / 10,5A; 
</t>
  </si>
  <si>
    <t xml:space="preserve">Ax. ventilátor pro přívod vzduchu; DN 800; COLT 
- osazený samostatně ovládaným tepelně a zvukově izolovaným krytem (FLAPEM). 
- 27.137m3/h
- 100Pa
- 400V / 3,0kW / 10,7A; 
</t>
  </si>
  <si>
    <t>Zábradlí schodiště, systémové řešení, ocelová konstrukce, hranaté tubkové madlo 40x40, sloupky hranaté kotvené zboku do schodišťového ramene, výplň z bezpečnostního skla, systémové svěrné úchyty</t>
  </si>
  <si>
    <t>Ocelové trubkové madlo hranaté 40x40, systémové k ZV/01, kotvené přes systémové konzoly konzoly po cca 1,5m do betonové stěny na chemickou kotvu</t>
  </si>
  <si>
    <t>Ocelové trubkové madlo hranaté 40x40, systémové, kotvené přes systémové konzoly po cca 1,5m do betonové stěny na chemickou kotvu</t>
  </si>
  <si>
    <t xml:space="preserve">Podpůrná ocelová konstrukce pro instalace - Podpůrná ocelová konstrukce pro kotvení technických inslatací trubních i kabelových v šachtě Š.1, z pozinkované oceli, montovaná konstrukce </t>
  </si>
  <si>
    <t xml:space="preserve">Podpůrná ocelová konstrukce pro instalace - Podpůrná ocelová konstrukce pro kotvení technických inslatací trubních i kabelových v šachtě Š.2, z pozinkované oceli, montovaná konstrukce </t>
  </si>
  <si>
    <t xml:space="preserve">Podpůrná ocelová konstrukce pro instalace - Podpůrná ocelová konstrukce pro kotvení technických inslatací trubních i kabelových v šachtě Š.5, z pozinkované oceli, montovaná konstrukce </t>
  </si>
  <si>
    <t xml:space="preserve">Podpůrná ocelová konstrukce pro instalace - Podpůrná ocelová konstrukce pro kotvení technických inslatací trubních i kabelových v šachtě Š.6, z pozinkované oceli, montovaná konstrukce </t>
  </si>
  <si>
    <t>Ocelové trubkové madlo hranaté 40x40, systémové k ZV/01, kotvené přes systémové konzoly po cca 1,2 m do betonové stěny na chemickou kotvu</t>
  </si>
  <si>
    <t>Požární hydrant - Požární hydrant zapuštěný do niky, N25, s hadicí délky 30m, s pohledovými nerezovými dvířky, typový výrobek, 500x500x250 mm</t>
  </si>
  <si>
    <t>Vjezdová posuvná brána - vjezdová posuvná brána, na severní straně ze zásobovacího dvora, 
ocelová s rámem z jacklu 120/120 a svislou výplní z tyčoviny
pro výjezd vozidel HZS, automatická, napojená na EPS a RPO
dl. 4,8 m,  v. 2,1 m</t>
  </si>
  <si>
    <t>Zábradlí oschozu schodiště, systémové řešení, ocelová konstrukce, hranaté tubkové madlo 40x40, sloupky hranaté kotvené zboku do schodišťového ramene, výplň z bezpečnostního skla, systémové svěrné úchyty</t>
  </si>
  <si>
    <t>ZV/2.09</t>
  </si>
  <si>
    <t>Akustická zástěna - Jacklové sloupky kotvené do stropní desky, horizontální výplň z U profilů kotvených do sloupků. Součástí celkové konstrukce jsou tahokovové dílce překrývající desky akusticky pohltivé minerální izolace
dl. 99,5 m, v. 3,6m</t>
  </si>
  <si>
    <t>763430003</t>
  </si>
  <si>
    <t>Minerální podhled skládaný lamelová na systémovém roštu</t>
  </si>
  <si>
    <t>Jednokřídlé dveře CPL, rozměr 1000x2100 mm, požární odolnost EW60 DP1,C, včetně kování a zárubně</t>
  </si>
  <si>
    <t>Dvoukřídlé dveře CPL, rozměr 2000x2700 mm, požární odolnost EW60 DP1,C, včetně kování a zárubně</t>
  </si>
  <si>
    <t>Dvoukřídlé dveře CPL, rozměr 2000x2700 mm, včetně kování a zárubně</t>
  </si>
  <si>
    <t>Jednokřídlé dveře CPL, rozměr 1000x2100 mm, včetně kování a zárubně</t>
  </si>
  <si>
    <t>Jednokřídlé dveře CPL, rozměr 600x2100 mm, požární odolnost EW30 DP1,C, včetně kování a zárubně</t>
  </si>
  <si>
    <t>Jednokřídlé dveře CPL, rozměr 900x2100 mm, včetně kování a zárubně</t>
  </si>
  <si>
    <t>Jednokřídlé dveře CPL plechové, rozměr 800x2100 mm, včetně kování  a zárubně</t>
  </si>
  <si>
    <t>Jednokřídlé dveře CPL, rozměr 800x2100 mm, včetně kování  a zárubně</t>
  </si>
  <si>
    <t>Jednokřídlé dveře CPL, rozměr 900x2100 mm, požární odolnost EW60 DP1,C, včetně kování a zárubně</t>
  </si>
  <si>
    <t xml:space="preserve">Jednokřídlé dveře CPL, rozměr 1000x2100 mm, včetně kování a zárubně </t>
  </si>
  <si>
    <t>Jednokřídlé dveře CPL, rozměr 800x2100 mm, včetně kování a zárubně</t>
  </si>
  <si>
    <t>Jednokřídlé dveře CPL, rozměr 900x2100 mm, požární odolnost EW30 DP1,C, včetně kování a zárubně</t>
  </si>
  <si>
    <t>Jednokřídlé dveře CPL, rozměr 2000x2700 mm, včetně kování a zárubně</t>
  </si>
  <si>
    <t>Jednokřídlé dveře CPL, rozměr 850x2100 mm, včetně kování a zárubně</t>
  </si>
  <si>
    <t>Dvoukřídlé dveře CPL, rozměr 2400x2700 mm, požární odolnost EW60 DP,C, včetně kování a zárubně</t>
  </si>
  <si>
    <t>Jednokřídlé dveře CPL, rozměr 800x2100, požární odolnost EW60 DP1,C, včetně kování a zárubně</t>
  </si>
  <si>
    <t>Dvoukřídlé dveře CPL, rozměr 2000x2100 mm, požární odolnost EW60 DP1,C, včetně kování a zárubně</t>
  </si>
  <si>
    <t>Jednokřídlé dveře CPL, rozměr 800x2100 mm, požární odolnost EW30 DP1,C, včetně kování a zárubně</t>
  </si>
  <si>
    <t>Jednokřídlé dveře CPL, rozměr 900x2100 mm, požární odolnost EW30 DP1, včetně kování a zárubně</t>
  </si>
  <si>
    <t>Jednokřídlé dveře CPL, rozměr 1000x2100 mm, požární odolnost EW45 DP1,C, včetně kování a zárubně</t>
  </si>
  <si>
    <t>Dvoukřídlé dveře CPL, rozměr 2000x2500 mm, požární odolnost EW15 DP1,C,S,P, včetně kování a zárubně</t>
  </si>
  <si>
    <t>Jednokřídlé dveře CPL, rozměr 800x2100 mm, požární odolnost EW45 DP1,C, včetně kování a zárubně</t>
  </si>
  <si>
    <t>Jednokřídlé dveře CPL, rozměr 800x2100 mm, požární odolnost EW30 DP1, Sm, C, včetně kování a zárubně</t>
  </si>
  <si>
    <t>Jednokřídlé dveře CPL, rozěr 900x2100 mm, požární odolnost EW30 DP1, Sm, C, včetně kování a zárubně</t>
  </si>
  <si>
    <t>Jednokřídlé dveře CPL, rozměr 1000x2100 mm, požární odolnost EW45 DP1, včetně kování a zárubně</t>
  </si>
  <si>
    <t>Jednokřídlé dveře CPL, rozměr 800x2100, včetně kování a zárubně</t>
  </si>
  <si>
    <t>Jednokřídlé dveře CPL, rozměr 800x2100 mm, prosklené, včetně kování a zárubně</t>
  </si>
  <si>
    <t>Jednokřídlé dveře CPL, rozměr 900x2100 mm, požární odolnost EW45 DP1,C, včetně kování a zárubně</t>
  </si>
  <si>
    <t>Jednokřídlé dveře CPL, rozměr 900x2100 mm, požární odolnost EW30 DP1, Sm, C, včetně kování a zárubně</t>
  </si>
  <si>
    <t>Jednokřídlé dveře CPL, rozměr 800x2000 mm, včetně kování a zárubně</t>
  </si>
  <si>
    <t>Dvoukřídlé dveře CPL, rozměr 2000x2700 mm, požární odolnost EW45 DP1,C, včetně kování a zárubně</t>
  </si>
  <si>
    <t>Jednokřídlé dveře CPL, rozměr 700x2100 mm, požární odolnost EW15 DP3,C, včetně kování a zárubně</t>
  </si>
  <si>
    <t>Dvoukřídlé dveře dřevěné, rozměr 900x2100 mm, požární odolnost EW15 DP3, C, plné, včetně kování a zárubně</t>
  </si>
  <si>
    <t>Jednokřídlé dveře CPL, rozměr 800x2100 mm, požární odolnost EW15 DP3, C, plné, včetně kování a zárubně</t>
  </si>
  <si>
    <t>767000004</t>
  </si>
  <si>
    <t>ZV/1.20</t>
  </si>
  <si>
    <t>763131501</t>
  </si>
  <si>
    <t>SDK podhled REI 120 - ocelový rošt, požární kastlík</t>
  </si>
  <si>
    <t>Lankový systém pro popínavky - Systém nerezových lanek tl. 10mm, probíhající fasádním ocelovým rámem při atriu. Rozteč lanek 0,5m. Včetně napínacích prvků</t>
  </si>
  <si>
    <t>767000005</t>
  </si>
  <si>
    <t>úprava čistopis</t>
  </si>
  <si>
    <t>Okenní kontakt</t>
  </si>
  <si>
    <t xml:space="preserve">Digitální, volně programovatelné automatizační stanice pro řízení a regulaci   technických zařízení budov s komunikací přes ETHERNET, komplexní funkce řídící úrovně (správa alarmů, časové programy, historická data, ochrana heslem …),  , ovládací panel s LCD displejem a ovládacími tlačítky v provedení pro montáž do čelní desky rozvaděče. Možnost napojení protokolu MODBUS, MBUS
Vč. SW
Počet vstupů a výstupů automatizačních stanic vč. rezerv (celkový počet ve všech stanicích):
- 370x digitální vstup (DI)
- 190x analogový vstup (AI / Ni / NTC / Pt / 0-10V DC / 4-20mA)
- 110x digitální výstup (DO)
- 150x analogový výstup (AO / 0-10 V DC)
</t>
  </si>
  <si>
    <t xml:space="preserve">Digitální, volně programovatelné automatizační stanice pro řízení a regulaci   technických zařízení budov s komunikací přes ETHERNET, komplexní funkce řídící úrovně (správa alarmů, časové programy, historická data, ochrana heslem …),  , ovládací panel s LCD displejem a ovládacími tlačítky v provedení pro montáž do čelní desky rozvaděče. Možnost napojení protokolu MODBUS, MBUS
Vč. SW
Počet vstupů a výstupů automatizačních stanic vč. rezerv (celkový počet ve všech stanicích):
- 40x digitální vstup (DI)
- 60x analogový vstup (AI / Ni / NTC / Pt / 0-10V DC / 4-20mA)
- 40x digitální výstup (DO)
- 16x analogový výstup (AO / 0-10 V DC)
</t>
  </si>
  <si>
    <t>Pro vizualizaci bude použit program VizLeda pracující na centrální serveru AVČR. Jednotliví účastníci přistupují k systému prostřednicvím RDS.</t>
  </si>
  <si>
    <t>Napojení přístrojů dodávaných v rámci technologií (chl. jednotky,  zvlhčovače, regulátory průtoku, PPK, ventilátory, čerpadla, regulační ventily, jednotky FCU...)</t>
  </si>
  <si>
    <t>23.</t>
  </si>
  <si>
    <t>Integrace   „všech“ zařízení týkající se a to i z části IT provozu. Mezi tato zařízení patří motorgenerátor, chladící – klimatizační jednotky, záložní zdroj napětí UPS atd. Zařízení musí být vybaveny dohledovým modulem s ethernetovým rozhraním pro připojení do sítě LAN  a podporou WEB rozhraní a protokolů SNMP2 a  SNMP3</t>
  </si>
  <si>
    <t>1.37</t>
  </si>
  <si>
    <t>Elektrické vyhřívání zpevněných ploch vč. příslušenství</t>
  </si>
  <si>
    <t>Systémový podlahový instalační žlab otevřený</t>
  </si>
  <si>
    <t>Laboratorní rozvodnice (0RS001 až PRS17)</t>
  </si>
  <si>
    <t>Svítidla, žaluzie</t>
  </si>
  <si>
    <t>4.06</t>
  </si>
  <si>
    <t>4.07</t>
  </si>
  <si>
    <t>4.17</t>
  </si>
  <si>
    <t>Žaluziový ovladač</t>
  </si>
  <si>
    <t>Zásuvka 400V/16A, CEE, TN-S</t>
  </si>
  <si>
    <t>Zásuvka 400V/32A, CEE, TN-S</t>
  </si>
  <si>
    <t>Zásuvka 400V/63A, CEE, TN-S</t>
  </si>
  <si>
    <t>3.21</t>
  </si>
  <si>
    <t>3.22</t>
  </si>
  <si>
    <t>3.23</t>
  </si>
  <si>
    <t>Rozvaděč EPS - větší (kopplerové hnízdo)</t>
  </si>
  <si>
    <t>Rozvaděč EPS - menší (kopplerové hnízdo)</t>
  </si>
  <si>
    <t>OPTICKÉ VANY - IT UZEL (MDF)</t>
  </si>
  <si>
    <t>19" FO vana výsuvná, celo pro 24xLC-D, neosazená, výška 1U</t>
  </si>
  <si>
    <t>Základní licence max. 64 kamer, do 23 kamer max. 16 uživatelů, nad 23 kamer je počet uživatelů
neomezen, max. 1 server)</t>
  </si>
  <si>
    <t xml:space="preserve">Licence 8 kamer </t>
  </si>
  <si>
    <t xml:space="preserve">Licence jedné kamery </t>
  </si>
  <si>
    <t>SERVER -(1x Intel Xeon E3-1230v5 4C/8T 3.40 GHz , 1x 8GB (1x8GB) 2Rx8 DDR4-2133 U ECC , 1x PRAID EP400i , 1x TFM module for FBU on PRAID EP400i , 1x RAID Ctrl FBU option with 70cm cable , 1x Rack
Mount Kit F1-CMA Slim Line , 1x Mounting of RMK in symmetrical racks , 1x region kit APAC/EMEA/India , 1x WinSvr 2012 R2 Foundation 1CPU OEM , 1x Modular PSU 450W , 1x Cable powercord rack, 4m, black</t>
  </si>
  <si>
    <t>Patch Cord - UTP Cat.5, délka 9cm (měřeno bez konektorů) (zakázková výroba)</t>
  </si>
  <si>
    <t>Patch Cord - UTP Cat.5, délka 13,5cm (měřeno bez konektorů) (zakázková výroba)</t>
  </si>
  <si>
    <t>Patch Cord - UTP Cat.5, délka 19cm (měřeno bez konektorů) (zakázková výroba)</t>
  </si>
  <si>
    <t>FO kazeta pro 12 sváru,držáky sv.,stoh.</t>
  </si>
  <si>
    <t>Víčko k optické kazetě</t>
  </si>
  <si>
    <t>Vývodka PG 16 s maticí, 10-14 mm</t>
  </si>
  <si>
    <t>Ochrana sváru 60mm</t>
  </si>
  <si>
    <t>Držák pro fixaci optického kabelu</t>
  </si>
  <si>
    <t>Premium LC-Duplex spojka SM, polymer + keramika, modrá</t>
  </si>
  <si>
    <r>
      <t>Pigtail LC 9/125</t>
    </r>
    <r>
      <rPr>
        <sz val="10"/>
        <rFont val="Calibri"/>
        <family val="2"/>
        <charset val="238"/>
      </rPr>
      <t>µ</t>
    </r>
    <r>
      <rPr>
        <sz val="10"/>
        <rFont val="Calibri"/>
        <family val="2"/>
        <charset val="238"/>
      </rPr>
      <t>m OS2, Easy Strip, délka 2m, žlutá</t>
    </r>
  </si>
  <si>
    <t>Spojka E2000/APC, SM, simplexní, zelená</t>
  </si>
  <si>
    <t>Pigtail E2000/APC 9/125 SM, vlákno 900 um, délka 2m</t>
  </si>
  <si>
    <t>OPTICKÁ VANA - IDF1 (CCTV)</t>
  </si>
  <si>
    <t>OPTICKÁ VANA - STÁV. SERVEROVNA</t>
  </si>
  <si>
    <t>OPTICKÁ VANA - ÚTIA</t>
  </si>
  <si>
    <t>OPTICKÁ VANA - STÁV. PAVILON, m.č.010</t>
  </si>
  <si>
    <t>Svařování optického vlákna SM</t>
  </si>
  <si>
    <t>Optický mikrokabel G.652D OS2; 12vl.; určený pro zafukování do  MT</t>
  </si>
  <si>
    <t>Optický mikrokabel G.652D OS2; 24vl.; určený pro zafukování do  MT</t>
  </si>
  <si>
    <t>PC - i7-6700@3.4Ghz, 2x4GB, 1TB, DVI, 2xDP, RS232, W7PR+W8.1PR, 280W 3r</t>
  </si>
  <si>
    <t>GRAFICKÁ KARTA  2GB 2x DP, PCIe x16 pro W530</t>
  </si>
  <si>
    <t>Monitor LED 23" matný, 1920x1080, 5ms, 300cd, DP, DVI, VGA, 2xUSBrepro, 4xUSB, VESA 10x10cm, PIVOT,
bílý</t>
  </si>
  <si>
    <t>UPS; Rack1U, UPS 850VA, 4 zásuvky IEC, LCD</t>
  </si>
  <si>
    <r>
      <t xml:space="preserve">Trubka ohebná </t>
    </r>
    <r>
      <rPr>
        <sz val="10"/>
        <color indexed="8"/>
        <rFont val="Calibri"/>
        <family val="2"/>
        <charset val="238"/>
      </rPr>
      <t>Ø25mm, vč. příchytek,...</t>
    </r>
  </si>
  <si>
    <r>
      <t xml:space="preserve">Trubka pevná </t>
    </r>
    <r>
      <rPr>
        <sz val="10"/>
        <color indexed="8"/>
        <rFont val="Calibri"/>
        <family val="2"/>
        <charset val="238"/>
      </rPr>
      <t>Ø25mm, vč. příchytek,...</t>
    </r>
  </si>
  <si>
    <t>Komplexní certifikovaný systém řízení průtoků v laboratořích, sestávající se z regulátorů průtoku na digestořích včetně čidla rychlosti proudění vzduchu v digestoři a ovládacího panelu na digestoři, regulátorů na přívodu vzduchu do místnosti, regulátorů průtoku na odvodech místnosti, řídící jednotky pro celou místnost včetně veškerých komunikačních modulů, vzájemného propojení všech regulátorů mezi sebou, naprogramování a zprovoznění systému pro danou místnost podle naprojektované bilance místnosti. Systém udržuje v každém okamžiku nastavený přetlak nebo podtlak v místnosti. Všechny regulátory jsou vybaveny rychlým servopohonem, regulátor pro odvod vzduchu z digestoří je v nerezovém provedení. Systém vybaven komunikační kartou pro přenos informací do centrály řízení budovy a MaR. Jednotlivé regulátory i řídící jednotka obsahují vstupy a výstupy, přes které je možné předávat informace do MaR např. pro řízení VZT jednotky nebo odvodních ventilátorů. Vlastní řízení VZT jednotek a ventilátorů zajišťuje MaR na základě informací od systému laboratoří</t>
  </si>
  <si>
    <t>P05</t>
  </si>
  <si>
    <t>Airlock - Regulátor přívodu vzduchu s rychlým pohonem, regulátor odvodu vzduchu s rychlým pohonem, čidlo tlaku, řídící jednotka</t>
  </si>
  <si>
    <t>P06</t>
  </si>
  <si>
    <t>Šatna - Regulátor přívodu vzduchu s rychlým pohonem, regulátor odvodu vzduchu s rychlým pohonem 4x, čidlo tlaku, řídící jednotka</t>
  </si>
  <si>
    <t>P08</t>
  </si>
  <si>
    <t>Laboratoř - Regulátor přívodu vzduchu s rychlým pohonem , regulátor odvodu vzduchu s rychlým pohonem, čidlo tlaku, řídící jednotka</t>
  </si>
  <si>
    <t>P09</t>
  </si>
  <si>
    <t>Sklad - Regulátor odvodu vzduchu s rychlým pohonem, čidlo tlaku, řídící jednotka</t>
  </si>
  <si>
    <t>P11</t>
  </si>
  <si>
    <t xml:space="preserve">Laboratoř - Regulátor přívodu vzduchu s rychlým pohonem , regulátor odvodu vzduchu s rychlým pohonem 2x, regulátor odvodu vzduchu s rychlým pohonem pro digestoř, čidlo tlaku, řídící jednotka, ovládací panel pro digestoř, </t>
  </si>
  <si>
    <t>Uvedení systému regulace laboratoří do provozu</t>
  </si>
  <si>
    <t>007</t>
  </si>
  <si>
    <t xml:space="preserve">Laboratoř - Regulátor přívodu vzduchu s rychlým pohonem , regulátor odvodu vzduchu s rychlým pohonem, regulátor odvodu vzduchu s rychlým pohonem pro digestoř, čidlo tlaku, řídící jednotka, ovládací panel pro digestoř, </t>
  </si>
  <si>
    <t>005</t>
  </si>
  <si>
    <t>006</t>
  </si>
  <si>
    <t>Čistá chodba - Regulátor přívodu vzduchu s rychlým pohonem, regulátor odvodu vzduchu s rychlým pohonem, čidlo tlaku, řídící jednotka</t>
  </si>
  <si>
    <t>008</t>
  </si>
  <si>
    <t>Chodba - Regulátor přívodu vzduchu s rychlým pohonem, regulátor odvodu vzduchu s rychlým pohonem, čidlo tlaku, řídící jednotka</t>
  </si>
  <si>
    <t>009</t>
  </si>
  <si>
    <t>Sklad - Regulátor přívodu vzduchu s rychlým pohonem, regulátor odvodu vzduchu s rychlým pohonem, čidlo tlaku, řídící jednotka</t>
  </si>
  <si>
    <t>010</t>
  </si>
  <si>
    <t>Mikroskop - Regulátor přívodu vzduchu s rychlým pohonem, regulátor odvodu vzduchu s rychlým pohonem, čidlo tlaku, řídící jednotka</t>
  </si>
  <si>
    <t>011</t>
  </si>
  <si>
    <t>Šatna - Regulátor přívodu vzduchu s rychlým pohonem, regulátor odvodu vzduchu s rychlým pohonem, čidlo tlaku, řídící jednotka</t>
  </si>
  <si>
    <t>570</t>
  </si>
  <si>
    <t>Negativní zásobníkový ohřívač TUV akumulační objem topné vody 750ltr, nerezový výměník trubkový o ploše 6,7m2.</t>
  </si>
  <si>
    <t>TZ3000001</t>
  </si>
  <si>
    <t>TZ3000002</t>
  </si>
  <si>
    <t>Položka zrušena</t>
  </si>
  <si>
    <t>odpočet</t>
  </si>
  <si>
    <t>24,68*0,175</t>
  </si>
  <si>
    <t>odp. -38,52</t>
  </si>
  <si>
    <t>1832,273+67,78-45,09</t>
  </si>
  <si>
    <t>59,17+735,86+46,06</t>
  </si>
  <si>
    <t>Demolice - etapa 2</t>
  </si>
  <si>
    <t>113106241</t>
  </si>
  <si>
    <t>Rozebrání vozovek ze silničních dílců</t>
  </si>
  <si>
    <t>odečteno ze situace</t>
  </si>
  <si>
    <t>113100001</t>
  </si>
  <si>
    <t>Odstranění živičného chodníku</t>
  </si>
  <si>
    <t>175,00+260+18</t>
  </si>
  <si>
    <t>113100002</t>
  </si>
  <si>
    <t>Odstranění živičné vozovky</t>
  </si>
  <si>
    <t>962042321</t>
  </si>
  <si>
    <t>Bourání zdiva nadzákladového z betonu prostého přes 1 m3</t>
  </si>
  <si>
    <t>podezdívka</t>
  </si>
  <si>
    <t>23,40*0,30*0,30</t>
  </si>
  <si>
    <t>31,80*0,30*0,30</t>
  </si>
  <si>
    <t>966070001</t>
  </si>
  <si>
    <t>Rozebrání  oplocení z drátěného pletiva</t>
  </si>
  <si>
    <t>plot s podezdívkou</t>
  </si>
  <si>
    <t>23,40</t>
  </si>
  <si>
    <t>31,80</t>
  </si>
  <si>
    <t>966073811</t>
  </si>
  <si>
    <t>Rozebrání vrat a vrátek k oplocení plochy do 6 m2</t>
  </si>
  <si>
    <t>966073812</t>
  </si>
  <si>
    <t>Rozebrání vrat a vrátek k oplocení plochy do 10 m2</t>
  </si>
  <si>
    <t>1</t>
  </si>
  <si>
    <t>981000001</t>
  </si>
  <si>
    <t>Demolice objektů dřevěných a ocelových</t>
  </si>
  <si>
    <t>č. 12</t>
  </si>
  <si>
    <t>17,00*2,50</t>
  </si>
  <si>
    <t>74+90</t>
  </si>
  <si>
    <t>981000005</t>
  </si>
  <si>
    <t>Ochrana VN kabelu</t>
  </si>
  <si>
    <t xml:space="preserve">097: Přesuny suti </t>
  </si>
  <si>
    <t>Příplatek k odvozu suti a vybouraných hmot na skládku ZKD 1 km přes 1 km - celkem 25 km</t>
  </si>
  <si>
    <t>997013831</t>
  </si>
  <si>
    <t>Poplatek za uložení stavebního směsného odpadu na skládce (skládkovné)</t>
  </si>
  <si>
    <t>Dodávka a montáž v kompletním provedení dle Tabulky ostatních výrobků</t>
  </si>
  <si>
    <t>D0.82</t>
  </si>
  <si>
    <t>zemina z výkopů</t>
  </si>
  <si>
    <t>Projektová dokumentace pro provádění stavby  - v rozsahu přílohy č. 13 k platné vyhl. č. 499/2006 Sb.</t>
  </si>
  <si>
    <t>Projektová dokumentace skutečného provedení stavby - ke kolaudačnímu souhlasu dle příl. č. 14 k platné vyhl.č. 499/2006 Sb.</t>
  </si>
  <si>
    <t>VRN_045</t>
  </si>
  <si>
    <t>24.</t>
  </si>
  <si>
    <t>25.</t>
  </si>
  <si>
    <t>26.</t>
  </si>
  <si>
    <t>27.</t>
  </si>
  <si>
    <t>28.</t>
  </si>
  <si>
    <t>29.</t>
  </si>
  <si>
    <t>30.</t>
  </si>
  <si>
    <t>31.</t>
  </si>
  <si>
    <t>32.</t>
  </si>
  <si>
    <t>33.</t>
  </si>
  <si>
    <t>34.</t>
  </si>
  <si>
    <t>35.</t>
  </si>
  <si>
    <t>36.</t>
  </si>
  <si>
    <t>37.</t>
  </si>
  <si>
    <t>38.</t>
  </si>
  <si>
    <t>39.</t>
  </si>
  <si>
    <t>40.</t>
  </si>
  <si>
    <t>41.</t>
  </si>
  <si>
    <t>42.</t>
  </si>
  <si>
    <t>43.</t>
  </si>
  <si>
    <t>44.</t>
  </si>
  <si>
    <t>45.</t>
  </si>
  <si>
    <t>Podrobnost FZÚ</t>
  </si>
  <si>
    <t>X</t>
  </si>
  <si>
    <t>A</t>
  </si>
  <si>
    <t>4</t>
  </si>
  <si>
    <t>5</t>
  </si>
  <si>
    <t>6</t>
  </si>
  <si>
    <t>7</t>
  </si>
  <si>
    <t>8</t>
  </si>
  <si>
    <t>9</t>
  </si>
  <si>
    <t>11</t>
  </si>
  <si>
    <t>16</t>
  </si>
  <si>
    <t>17</t>
  </si>
  <si>
    <t>18</t>
  </si>
  <si>
    <t>19</t>
  </si>
  <si>
    <t>oplocení staveniště na východní a severní straně plotem min 2m. Vysokým, min. 16kg/m2 těžkým, bez mezer (viz 4DZS_B_souhrnná technická zpráva, Posouzení hluku ze stavební činnosti)</t>
  </si>
  <si>
    <t>FZÚ poř.č.1</t>
  </si>
  <si>
    <t>FZÚ poř.č.2</t>
  </si>
  <si>
    <t>FZÚ poř.č.3</t>
  </si>
  <si>
    <t>CENA NABÍDKA</t>
  </si>
  <si>
    <t>771: Podlahy z dlaždic - Vnitřní</t>
  </si>
  <si>
    <t>771: Podlahy z dlaždic - Venkovní</t>
  </si>
  <si>
    <t xml:space="preserve">Epoxidová stěrka  </t>
  </si>
  <si>
    <t>777: Podlahy lité - ostatní</t>
  </si>
  <si>
    <t>24</t>
  </si>
  <si>
    <t>25</t>
  </si>
  <si>
    <t>26</t>
  </si>
  <si>
    <t>27</t>
  </si>
  <si>
    <t>28</t>
  </si>
  <si>
    <t>29</t>
  </si>
  <si>
    <t>767: Konstrukce zámečnické - OSTATNÍ - SOUHRN</t>
  </si>
  <si>
    <t>Dveře do kóje technických plynů</t>
  </si>
  <si>
    <t xml:space="preserve">Dělící příčka v sále nad podhledem </t>
  </si>
  <si>
    <t>Servisní schodiště</t>
  </si>
  <si>
    <t xml:space="preserve">Skleněné zábradlí galerie </t>
  </si>
  <si>
    <t>Lankový systém pro popínavky</t>
  </si>
  <si>
    <t>Pororoštová zdvojená podlaha v rozvodnách NN</t>
  </si>
  <si>
    <t>Akustická zástěna</t>
  </si>
  <si>
    <t xml:space="preserve">Přístřešek pro kola </t>
  </si>
  <si>
    <t xml:space="preserve">Servisní lávka </t>
  </si>
  <si>
    <t>Vjezdová posuvná brána</t>
  </si>
  <si>
    <t>Mobilní dělící příčka v sále</t>
  </si>
  <si>
    <t>Zatemňovací textilní rolety</t>
  </si>
  <si>
    <t xml:space="preserve">Skleněná markýza nad vstupem </t>
  </si>
  <si>
    <t>Systémová textilní požární roleta</t>
  </si>
  <si>
    <t>7679: Ostatní výrobky - OSTATNÍ SOUHRN</t>
  </si>
  <si>
    <t>Ostatní výrobky - OSTATNÍ SOUHRN</t>
  </si>
  <si>
    <t>720 Zdravotní technika</t>
  </si>
  <si>
    <t>SO_01_1 _ 720 Zdravotní technika</t>
  </si>
  <si>
    <t>ZTI - vnitřní vodovod - potrubí a izolace</t>
  </si>
  <si>
    <t xml:space="preserve">ZTI - kanalizace splašková - potrubí </t>
  </si>
  <si>
    <t>ZTI - kanalizace splašková - čerpání (čerpací boxy)</t>
  </si>
  <si>
    <t>Ostatní</t>
  </si>
  <si>
    <t>Laboratoře 1PP</t>
  </si>
  <si>
    <t>Laboratoře 1.NP + spojovací krček</t>
  </si>
  <si>
    <t>Pracovny 2.NP</t>
  </si>
  <si>
    <t>VZT - seminární místnost - zónová regulace teploty</t>
  </si>
  <si>
    <t>realizováno v rámci přípravných prací</t>
  </si>
  <si>
    <t>CENA CELKEM</t>
  </si>
  <si>
    <t>jednotková cena</t>
  </si>
  <si>
    <t xml:space="preserve">Cena </t>
  </si>
  <si>
    <t>C</t>
  </si>
  <si>
    <t>Sadové úpravy celkem</t>
  </si>
  <si>
    <t>Zřízení parkovací plochy na místě stávajícího zálivu naproti hlavního vstupu do budovu FZÚ AV ČR v ulici Pod Vodárenskou věží, parc. č. 1333/27 k. ú. Libeň</t>
  </si>
  <si>
    <t>7671: Okna (pásová okna z hlinikových profilů s předsazenou montáží)</t>
  </si>
  <si>
    <t>VRN:Vedlejší rozpočtové náklady</t>
  </si>
  <si>
    <t>NENÍ SOUČÁSTÍ NABÍDKY</t>
  </si>
  <si>
    <t>Dodávka a montáž v kompletním provedení dle Tabulky vnitřního vybavení</t>
  </si>
  <si>
    <t>Pomocný výpočet / podpůrná kalkulace dle VV</t>
  </si>
  <si>
    <t>VRN</t>
  </si>
  <si>
    <t>VRN1</t>
  </si>
  <si>
    <t>Pořadí</t>
  </si>
  <si>
    <t>ZTI 1</t>
  </si>
  <si>
    <t>ZTI 2</t>
  </si>
  <si>
    <t>ZTI 2.1.</t>
  </si>
  <si>
    <t>ZTI  2.2</t>
  </si>
  <si>
    <t>ZTI 3</t>
  </si>
  <si>
    <t>ZTI 3.3.</t>
  </si>
  <si>
    <t>ZTI 3.1.</t>
  </si>
  <si>
    <t>ZTI 3.2.</t>
  </si>
  <si>
    <t>ZTI 3.4.</t>
  </si>
  <si>
    <t>Řádek</t>
  </si>
  <si>
    <t>730  Vytápěni</t>
  </si>
  <si>
    <t>723 Rozvody technických plynů</t>
  </si>
  <si>
    <t>FZÚ</t>
  </si>
  <si>
    <t>RTP 1</t>
  </si>
  <si>
    <t>RTP 2</t>
  </si>
  <si>
    <t>RTP</t>
  </si>
  <si>
    <t>Potrubí čtyhranné pozinkovaný plech,  skupina II (500Pa) - přímé kusy   (včetně stoupačky)</t>
  </si>
  <si>
    <t>Potrubí čtyřhranné pozinkovaný plech,  skupina II (500Pa) - přímé kusy   (včetně stoupačky)</t>
  </si>
  <si>
    <t>740 Silnoproud</t>
  </si>
  <si>
    <t>Silnoproud - Cena celkem</t>
  </si>
  <si>
    <t>index</t>
  </si>
  <si>
    <t>742 VN přípojka</t>
  </si>
  <si>
    <t>VN přípojka celkem</t>
  </si>
  <si>
    <t>Venkovní osvětlení + VN</t>
  </si>
  <si>
    <t>743 NN přípojka</t>
  </si>
  <si>
    <t>NN přípojka celkem</t>
  </si>
  <si>
    <t>VN rozvodna celkem</t>
  </si>
  <si>
    <t>744 VN rozvodna (Kiosek)</t>
  </si>
  <si>
    <t xml:space="preserve">EPS - ELEKTRICKÁ POŽÁRNÍ SIGNALIZACE </t>
  </si>
  <si>
    <t xml:space="preserve">SKS - STRUKTUROVANÝ KABELÁŽNÍ SYSTÉM </t>
  </si>
  <si>
    <t xml:space="preserve">CCTV - UZAVŘENÝ KAMEROVÝ SYSTÉM </t>
  </si>
  <si>
    <t xml:space="preserve">ACS - PŘÍSTUPOVÝ SYSTÉM </t>
  </si>
  <si>
    <t xml:space="preserve">PZTS - POPLACHOVÝ ZABEZPEČOVACÍ A TÍSŇOVÝ SYSTÉM </t>
  </si>
  <si>
    <t>Položka č.</t>
  </si>
  <si>
    <t xml:space="preserve">ZOKT - ODVOD KOUŘE A TEPLA </t>
  </si>
  <si>
    <t xml:space="preserve">SO_01:  D.2.1. ODVOD KOUŘE A TEPLA </t>
  </si>
  <si>
    <t>D.2.1:  Odvod kouře a tepla</t>
  </si>
  <si>
    <t>750: MaR - Měření a regulace</t>
  </si>
  <si>
    <t>MaR - Měření a regulace</t>
  </si>
  <si>
    <t>MaR 1</t>
  </si>
  <si>
    <t>0</t>
  </si>
  <si>
    <t>MaR 2</t>
  </si>
  <si>
    <t>MaR 3</t>
  </si>
  <si>
    <t>MaR 4</t>
  </si>
  <si>
    <t>MaR 5</t>
  </si>
  <si>
    <t>MaR 6</t>
  </si>
  <si>
    <t>MaR 7</t>
  </si>
  <si>
    <t>MaR 8</t>
  </si>
  <si>
    <t>MaR 9</t>
  </si>
  <si>
    <t>MaR 10</t>
  </si>
  <si>
    <t>MaR 11</t>
  </si>
  <si>
    <t>MaR 12</t>
  </si>
  <si>
    <t>MaR 13</t>
  </si>
  <si>
    <t>MaR 14</t>
  </si>
  <si>
    <t>MaR 15</t>
  </si>
  <si>
    <t>MaR 16</t>
  </si>
  <si>
    <t>MaR 17</t>
  </si>
  <si>
    <t>MaR 18</t>
  </si>
  <si>
    <t>MaR 19</t>
  </si>
  <si>
    <t>MaR 20</t>
  </si>
  <si>
    <t>MaR 21</t>
  </si>
  <si>
    <t>MaR 22</t>
  </si>
  <si>
    <t>MaR 23</t>
  </si>
  <si>
    <t>MaR 24</t>
  </si>
  <si>
    <t>MaR 25</t>
  </si>
  <si>
    <t>MaR 26</t>
  </si>
  <si>
    <t>AZS  AUTOMATICKÝ  ZÁVLAHOVÝ SYSTÉM</t>
  </si>
  <si>
    <t>AZS - Automatický závlahový systém</t>
  </si>
  <si>
    <t>SAD - Sadové úpravy</t>
  </si>
  <si>
    <t>SAD</t>
  </si>
  <si>
    <t>SAD 1</t>
  </si>
  <si>
    <t>SAD 1 -1</t>
  </si>
  <si>
    <t>SAD 1 - 2</t>
  </si>
  <si>
    <t>SAD 2</t>
  </si>
  <si>
    <t>SAD 2 - 1</t>
  </si>
  <si>
    <t>SAD 2 - 2</t>
  </si>
  <si>
    <t>SAD 2 - 3</t>
  </si>
  <si>
    <t>SAD 2 - 4</t>
  </si>
  <si>
    <t>SAD 2 - 5</t>
  </si>
  <si>
    <t>SAD 2 - 6</t>
  </si>
  <si>
    <t>SAD 2 - 7</t>
  </si>
  <si>
    <t>SAD 2 - 8</t>
  </si>
  <si>
    <t>SAD 2 - 9</t>
  </si>
  <si>
    <t>SAD 2 - 10</t>
  </si>
  <si>
    <t>AZS 1</t>
  </si>
  <si>
    <t>AZS - 2</t>
  </si>
  <si>
    <t>AZS - 1</t>
  </si>
  <si>
    <t>AZS</t>
  </si>
  <si>
    <t>AZS 1.1.</t>
  </si>
  <si>
    <t>AZS 1.2.</t>
  </si>
  <si>
    <t>AZS 1.3.</t>
  </si>
  <si>
    <t>AZS 1.4.</t>
  </si>
  <si>
    <t>AZS 1.5.</t>
  </si>
  <si>
    <t>AZS 1.6.</t>
  </si>
  <si>
    <t>ASZ 1</t>
  </si>
  <si>
    <t>AZS 2</t>
  </si>
  <si>
    <t>DOP Dopravní řešení</t>
  </si>
  <si>
    <t>DOP 1</t>
  </si>
  <si>
    <t>DOP 2</t>
  </si>
  <si>
    <t>DOP 3</t>
  </si>
  <si>
    <t>DOP 4</t>
  </si>
  <si>
    <t>DOP 5</t>
  </si>
  <si>
    <t>DOP 6</t>
  </si>
  <si>
    <t>DOP 7</t>
  </si>
  <si>
    <t>DOP 8</t>
  </si>
  <si>
    <t>DOP 9</t>
  </si>
  <si>
    <t>DOP 10</t>
  </si>
  <si>
    <t>DOP 11</t>
  </si>
  <si>
    <t>DOP 12</t>
  </si>
  <si>
    <t>DOP 13</t>
  </si>
  <si>
    <t>DOP 14</t>
  </si>
  <si>
    <t>D.1.5. DOP   Dopravní řešení</t>
  </si>
  <si>
    <t>SO_02: DEM_Demolice - etapa 2</t>
  </si>
  <si>
    <t>DEM</t>
  </si>
  <si>
    <t>DEM 1</t>
  </si>
  <si>
    <t>DEM 2</t>
  </si>
  <si>
    <t>DEM 3</t>
  </si>
  <si>
    <t>740  VZT - Vzduchotechnika</t>
  </si>
  <si>
    <t>SO_01: 740 VZT Vzduchotechnika</t>
  </si>
  <si>
    <t>VZT_1</t>
  </si>
  <si>
    <t>VZT_2</t>
  </si>
  <si>
    <t>VZT_3</t>
  </si>
  <si>
    <t>VZT_4</t>
  </si>
  <si>
    <t>VZT_5</t>
  </si>
  <si>
    <t>VZT_6</t>
  </si>
  <si>
    <t>VZT_7</t>
  </si>
  <si>
    <t>VZT_8</t>
  </si>
  <si>
    <t>VZT_9</t>
  </si>
  <si>
    <t>VZT_10</t>
  </si>
  <si>
    <t>VZT_11</t>
  </si>
  <si>
    <t>VZT_12</t>
  </si>
  <si>
    <t>VZT_13</t>
  </si>
  <si>
    <t>VZT_14</t>
  </si>
  <si>
    <t>VZT_15</t>
  </si>
  <si>
    <t>VZT_16</t>
  </si>
  <si>
    <t>VZT_17</t>
  </si>
  <si>
    <t>index FZÚ</t>
  </si>
  <si>
    <t>DPP_Další požadavky na plnění</t>
  </si>
  <si>
    <t>DRUH POLOŽKOVÉ CENY</t>
  </si>
  <si>
    <t>Paušální obnos za komplet</t>
  </si>
  <si>
    <t>Paušální obnos za kus</t>
  </si>
  <si>
    <t>Měřená položka</t>
  </si>
  <si>
    <t>HARMONOGRAM PLATEB</t>
  </si>
  <si>
    <t xml:space="preserve">REKAPITULACE PŘIJATÉ SMLUVNÍ ČÁSTKY </t>
  </si>
  <si>
    <t>AST: Stavebně statická část - 7661 - Dveře</t>
  </si>
  <si>
    <r>
      <t xml:space="preserve">AST: Stavebně statická část </t>
    </r>
    <r>
      <rPr>
        <i/>
        <sz val="11"/>
        <color indexed="25"/>
        <rFont val="Arial"/>
        <family val="2"/>
        <charset val="238"/>
      </rPr>
      <t>(kromě 7761 - Dveře)</t>
    </r>
  </si>
  <si>
    <t>Zajištění kolaudačního řízení, tzn. vč. všech nutných podkladů a následně zajištění kolaudačních - souhlasů</t>
  </si>
  <si>
    <t>Požární ucpávky prostupů kabelů do prům. cca 50mm</t>
  </si>
  <si>
    <t>Kabelový žlab perforovaný 200/60</t>
  </si>
  <si>
    <r>
      <t xml:space="preserve">Pasportizace sousedních objektů </t>
    </r>
    <r>
      <rPr>
        <i/>
        <sz val="9"/>
        <color rgb="FFFF0000"/>
        <rFont val="Arial"/>
        <family val="2"/>
        <charset val="238"/>
      </rPr>
      <t>(včetně komunikací)</t>
    </r>
  </si>
  <si>
    <t>č. řádku</t>
  </si>
  <si>
    <t>VRN3</t>
  </si>
  <si>
    <t>VRN3_B - PROVOZ ZAŘÍZENÍ STAVENIŠTĚ</t>
  </si>
  <si>
    <t>OSTATNÍ - KOMPLET</t>
  </si>
  <si>
    <t xml:space="preserve">Bezkontaktní čtečka, miniaturní, dosah až 14 cm (dle stáv. systému FZÚ) </t>
  </si>
  <si>
    <t>PŘÍSTUPOVÝ SYSTÉM - ACS</t>
  </si>
  <si>
    <t>Rozvaděč optický nástěnný OUTDOOR, až 08 svarů, čelo 08x SC, 2x vstup 5-15mm + 8x3mm, IP54, plast, se zámkem, kompl.; vč. uchycení - na box/na sloup; ochrany svárů, ...</t>
  </si>
  <si>
    <t>Zásuvka optická (FTTH), vč.pitailu a ochrany sváru - instalace do boxu, SC</t>
  </si>
  <si>
    <t>SFP modul (vys.)</t>
  </si>
  <si>
    <t>Držák boxu k sloupu CCTV.</t>
  </si>
  <si>
    <t>Media-konvertor se zdrojem nepájení v IP boxu, komplet pro instalaci na stožár CCTV</t>
  </si>
  <si>
    <t>Venkovní doutníková IP dome kamera ve FullHD rozlišení. Max 30 fps. Podpora duálního streamingu v h.264, h.265 a MJPEG,
Objektiv 2.8-12mm 103.8° ~ 32.4°, WDR 120db, den/noc – mechanicky, podpora audia - UNIdir., záznam na SD kartu, detekce
pohybu, pokročilé video-analýzy, hallway-format, I/O 1/1, 12V DC, POE, přísvit na 30m.</t>
  </si>
  <si>
    <t>UZAVŘENÝ KAMEROVÝ SYSTÉM - CCTV</t>
  </si>
  <si>
    <t>Box s napájením pro interkomy a převodníky, vč. přepojovací krabice  metalika-optika</t>
  </si>
  <si>
    <t>IP AUDIO-VIDEO INTERKOM, 2 tlačítka, antivandal, krytky, vaničky,...komplet</t>
  </si>
  <si>
    <t>STRUKTUROVANÝ KABELÁŽNÍ SYSTÉM - SKS</t>
  </si>
  <si>
    <t>TCEPKPFLE 3x4x0,8 ve venkovní chráničce prům. 40mm</t>
  </si>
  <si>
    <t>TCEPKPFLE 1x4x0,8 ve venkovní chráničce prům. 40mm</t>
  </si>
  <si>
    <t>ELEKTRICKÁ POŽÁRNÍ SIGNALIZACE - EPS</t>
  </si>
  <si>
    <t>AREÁLOVÁ DATOVÁ SÍŤ</t>
  </si>
  <si>
    <t>Koncovka na ukončení mikrotrubičky 10 mm</t>
  </si>
  <si>
    <t>Spojka mikrotrubičky 10/8 mm, přímá</t>
  </si>
  <si>
    <t xml:space="preserve">Mikrotrubička HDPE tenkostěnná 10/8 </t>
  </si>
  <si>
    <t>Mikrotrubička HDPE silnostěnná 14/10  venkovní</t>
  </si>
  <si>
    <r>
      <t>HDPE chránička 40/34mm +</t>
    </r>
    <r>
      <rPr>
        <b/>
        <i/>
        <sz val="12"/>
        <color rgb="FF7030A0"/>
        <rFont val="Calibri"/>
        <family val="2"/>
        <charset val="238"/>
        <scheme val="minor"/>
      </rPr>
      <t xml:space="preserve"> </t>
    </r>
    <r>
      <rPr>
        <b/>
        <sz val="12"/>
        <rFont val="Calibri"/>
        <family val="2"/>
        <charset val="238"/>
        <scheme val="minor"/>
      </rPr>
      <t>5</t>
    </r>
    <r>
      <rPr>
        <sz val="10"/>
        <rFont val="Calibri"/>
        <family val="2"/>
        <charset val="238"/>
        <scheme val="minor"/>
      </rPr>
      <t>xMT10/8mm (osazená z výroby)</t>
    </r>
  </si>
  <si>
    <r>
      <t>HDPE chránička 40/34mm +</t>
    </r>
    <r>
      <rPr>
        <b/>
        <sz val="12"/>
        <rFont val="Calibri"/>
        <family val="2"/>
        <charset val="238"/>
        <scheme val="minor"/>
      </rPr>
      <t xml:space="preserve"> 7</t>
    </r>
    <r>
      <rPr>
        <sz val="10"/>
        <rFont val="Calibri"/>
        <family val="2"/>
        <charset val="238"/>
        <scheme val="minor"/>
      </rPr>
      <t>xMT10/8mm (osazená z výroby)</t>
    </r>
  </si>
  <si>
    <t>Stavební geologie -Geosan, 03/2018</t>
  </si>
  <si>
    <t>Tlaková a průtočná zkouška na vrtu před a po injektáži vrtu (včetně zkoušky na pilotním vrtu realizovaném v 03/2018)</t>
  </si>
  <si>
    <t>Součástí ceny je i zapracování "Dalších požadavků k zapracování do DPS" dle odst. 4.1. PO. Součástí není zapracování "Dalších požadavků hrazených z Podmíněných obnosů" dle odst 4.2. PO.</t>
  </si>
  <si>
    <t>46.</t>
  </si>
  <si>
    <t>VRN_046</t>
  </si>
  <si>
    <t>Návod na provoz a údržbu díla</t>
  </si>
  <si>
    <t>v podrobnosti dle Požadavků objednatele</t>
  </si>
  <si>
    <t>100% po dokončení</t>
  </si>
  <si>
    <t>ASD - Areálové datové sítě</t>
  </si>
  <si>
    <t>Projektová dokumentace</t>
  </si>
  <si>
    <t>Dokumentace pro provádění stavby  - v rozsahu přílohy č. 13 k platné vyhl. č. 499/2006 Sb.*</t>
  </si>
  <si>
    <t>Dodavatelská a dílenská projektová dokumentace stavebních konstrukcí a technologií</t>
  </si>
  <si>
    <t>Dokumentace skutečného provedení stavby pro kolaudační řízení dle příl. č. 14 k platné vyhl.č. 499/2006 Sb. a další podklady pro žádost o vydání kolaudačního rozhodnutí</t>
  </si>
  <si>
    <t>Uživatelská dokumentace skutečného provedení</t>
  </si>
  <si>
    <t>Příprava stavby a zařízení staveniště</t>
  </si>
  <si>
    <t>Provoz zařízení staveniště, geodetické a všeobecné práce</t>
  </si>
  <si>
    <t>PO</t>
  </si>
  <si>
    <t>DALŠÍ POŽADAVKY HRAZENÉ Z PODMÍNĚNÝCH OBNOSŮ</t>
  </si>
  <si>
    <t>Podmíněný obnos ve smyslu Pod-článku 13.5 Podmínek</t>
  </si>
  <si>
    <t>PO1</t>
  </si>
  <si>
    <r>
      <t>Doplnění rozvodů toxických plynů H</t>
    </r>
    <r>
      <rPr>
        <b/>
        <vertAlign val="subscript"/>
        <sz val="9"/>
        <rFont val="Arial"/>
        <family val="2"/>
        <charset val="238"/>
      </rPr>
      <t>2</t>
    </r>
    <r>
      <rPr>
        <b/>
        <sz val="9"/>
        <rFont val="Arial"/>
        <family val="2"/>
        <charset val="238"/>
      </rPr>
      <t>S, H</t>
    </r>
    <r>
      <rPr>
        <b/>
        <vertAlign val="subscript"/>
        <sz val="9"/>
        <rFont val="Arial"/>
        <family val="2"/>
        <charset val="238"/>
      </rPr>
      <t>2</t>
    </r>
    <r>
      <rPr>
        <b/>
        <sz val="9"/>
        <rFont val="Arial"/>
        <family val="2"/>
        <charset val="238"/>
      </rPr>
      <t xml:space="preserve">Se v Plasmatické laboratoři -m.č. 0.36  </t>
    </r>
  </si>
  <si>
    <t>PO2</t>
  </si>
  <si>
    <t xml:space="preserve">Audio-video technika seminárního sálu  </t>
  </si>
  <si>
    <t>PO3</t>
  </si>
  <si>
    <t>Alternativní řešení záložního zálohování „Přehodnocení DUPS“</t>
  </si>
  <si>
    <t>PO4</t>
  </si>
  <si>
    <t>*Součástí ceny "Dokumentace pro provádění stavby" v řádku č. 99 je i zapracování "Dalších požadavků k zapracování do DPS" dle odst. 4.1. PO. Součástí není zapracování "Dalších požadavků hrazených z Podmíněných obnosů" dle odst 4.2. PO.</t>
  </si>
  <si>
    <t>VRN2</t>
  </si>
  <si>
    <t>VRN3_A: Geodetické práce</t>
  </si>
  <si>
    <t>VRN2 - PŘÍPRAVA STAVBY, ZŘÍZENÍ STAVENIŠTĚ</t>
  </si>
  <si>
    <t xml:space="preserve"> Zřízení a provoz zařízení staveniště</t>
  </si>
  <si>
    <t>VRN3_C: Všeobecné práce</t>
  </si>
  <si>
    <t>Zřízení zařízení staveniště - náklady na vybudování zařízení staveniště - dočasná sestava objektů - zařízení staveniště</t>
  </si>
  <si>
    <t>dle Požadavků objednatele čl. 4.2.1</t>
  </si>
  <si>
    <t>dle Požadavků objednatele čl. 4.2.2</t>
  </si>
  <si>
    <t>dle Požadavků objednatele čl. 4.2.3</t>
  </si>
  <si>
    <t>dle Požadavků objednatele čl. 4.2.4</t>
  </si>
  <si>
    <t>měsíčně (počet dnů x denní sazba), výpočet denní sazby viz Preambule</t>
  </si>
  <si>
    <t xml:space="preserve">ROZPIS PŘIJATÉ SMLUVNÍ ČÁSTKY </t>
  </si>
  <si>
    <t>INSTRUKCE K VYPLNĚNÍ</t>
  </si>
  <si>
    <r>
      <t>Objednatel výslovně uvádí, že položky, u kterých je požadován „</t>
    </r>
    <r>
      <rPr>
        <b/>
        <sz val="10"/>
        <color rgb="FF16365C"/>
        <rFont val="Arial"/>
        <family val="2"/>
        <charset val="238"/>
      </rPr>
      <t>Paušální obnos za kus</t>
    </r>
    <r>
      <rPr>
        <b/>
        <sz val="10"/>
        <rFont val="Arial"/>
        <family val="2"/>
        <charset val="238"/>
      </rPr>
      <t>“ nebudou přeměřovány a bude hrazena paušální částka uvedená v nabídce.</t>
    </r>
  </si>
  <si>
    <t xml:space="preserve">Tento Rozpis paušálního obnosu Přijaté smluvní částky má pouze informativní a orientační charakter, není kompletním soupisem prací a výkazem výměr, a je vypracován pouze pro potřeby výběrového řízení a níže uvedené účely. </t>
  </si>
  <si>
    <r>
      <t>Zhotovitel musí splnit Požadavky objednatele a je pro tyto účely povinen zpracovat dokumentaci pro provádění stavby ve smyslu vyhlášky č. 499/2006 Sb., o dokumentaci staveb, a podle této dokumentace tento rozpis v rozpisu položek, a to v těch částech, které jsou v listu "Rekapitulace Přijaté smluvní částky" ve sloupci "Druh položkové ceny" označeny jako "</t>
    </r>
    <r>
      <rPr>
        <b/>
        <sz val="10"/>
        <color rgb="FFFF0000"/>
        <rFont val="Arial"/>
        <family val="2"/>
        <charset val="238"/>
      </rPr>
      <t>Měřená položka</t>
    </r>
    <r>
      <rPr>
        <b/>
        <sz val="10"/>
        <rFont val="Arial"/>
        <family val="2"/>
        <charset val="238"/>
      </rPr>
      <t>", doplnit o skutečnou výměru podle dokumentace pro provádění stavby pro účely zaplacení smluvně přeměřených skutečně provedených množství prací. 
Zhotovitel doplní výměry skutečně provedených prací i u položek ve sloupci "Druh položkové ceny" označených jako "</t>
    </r>
    <r>
      <rPr>
        <b/>
        <sz val="10"/>
        <color theme="3" tint="-0.249977111117893"/>
        <rFont val="Arial"/>
        <family val="2"/>
        <charset val="238"/>
      </rPr>
      <t>Paušální obnos za kus</t>
    </r>
    <r>
      <rPr>
        <b/>
        <sz val="10"/>
        <rFont val="Arial"/>
        <family val="2"/>
        <charset val="238"/>
      </rPr>
      <t>" nebo "</t>
    </r>
    <r>
      <rPr>
        <b/>
        <sz val="10"/>
        <color theme="9" tint="-0.249977111117893"/>
        <rFont val="Arial"/>
        <family val="2"/>
        <charset val="238"/>
      </rPr>
      <t>Paušální obnos za komplet</t>
    </r>
    <r>
      <rPr>
        <b/>
        <sz val="10"/>
        <rFont val="Arial"/>
        <family val="2"/>
        <charset val="238"/>
      </rPr>
      <t xml:space="preserve">", avšak nikoli pro účely zaplacení smluvně přeměřených skutečně provedených množství prací, ale pouze pro účely ověření, zda byly práce provedeny v souladu se Smlouvou. 
</t>
    </r>
  </si>
  <si>
    <t>Pro upřesnění se uvádí, že v kontextu Pod-článku 4. 11 Obecných podmínek ve znění Zvláštních podmínek je Přijatá smluvní částka rozdělena do paušálních smluvních obnosů a jednotkových cen, které pokrývají úhradu všech závazků Zhotovitele podle Smlouvy (včetně těch pod Podmíněnými obnosy) a všech věcí potřebných pro řádné vyprojektování, provedení a dokončení Díla a odstranění všech vad.</t>
  </si>
  <si>
    <r>
      <t>Je-li v tomto dokumentu ve sloupci „Druh položkové ceny“ uvedeno označení položky „</t>
    </r>
    <r>
      <rPr>
        <b/>
        <sz val="10"/>
        <color theme="9" tint="-0.249977111117893"/>
        <rFont val="Arial"/>
        <family val="2"/>
        <charset val="238"/>
      </rPr>
      <t>Paušální obnos za komplet</t>
    </r>
    <r>
      <rPr>
        <b/>
        <sz val="10"/>
        <rFont val="Arial"/>
        <family val="2"/>
        <charset val="238"/>
      </rPr>
      <t>“, musí Zhotovitel uvést paušální pevnou částku za dodání daného kompletu prací v souladu se Smlouvou. Jsou-li u položek, u kterých je vyžadován tento „</t>
    </r>
    <r>
      <rPr>
        <b/>
        <sz val="10"/>
        <color theme="9" tint="-0.249977111117893"/>
        <rFont val="Arial"/>
        <family val="2"/>
        <charset val="238"/>
      </rPr>
      <t>Paušální obnos za komplet</t>
    </r>
    <r>
      <rPr>
        <b/>
        <sz val="10"/>
        <rFont val="Arial"/>
        <family val="2"/>
        <charset val="238"/>
      </rPr>
      <t xml:space="preserve">“, uvedeny výměry, jedná se pouze o předpokládanou výměru, která má informativní charakter pro účely usnadnění ocenění nabídky, kdy tato výměra se již nebude přeměřovat a paušální obnos bude uhrazen v souladu s harmonogramem plateb. </t>
    </r>
  </si>
  <si>
    <r>
      <t>Je-li v tomto dokumentu ve sloupci „Druh položkové ceny“ uvedeno označení položky „</t>
    </r>
    <r>
      <rPr>
        <b/>
        <sz val="10"/>
        <color theme="4" tint="-0.249977111117893"/>
        <rFont val="Arial"/>
        <family val="2"/>
        <charset val="238"/>
      </rPr>
      <t>Paušální obnos za kus</t>
    </r>
    <r>
      <rPr>
        <b/>
        <sz val="10"/>
        <rFont val="Arial"/>
        <family val="2"/>
        <charset val="238"/>
      </rPr>
      <t>“, musí Zhotovitel uvést paušální pevnou částku za dodání dané položky v souladu se Smlouvou. Jsou-li u položek, u kterých je vyžadován tento „</t>
    </r>
    <r>
      <rPr>
        <b/>
        <sz val="10"/>
        <color theme="4" tint="-0.249977111117893"/>
        <rFont val="Arial"/>
        <family val="2"/>
        <charset val="238"/>
      </rPr>
      <t>Paušální obnos za kus</t>
    </r>
    <r>
      <rPr>
        <b/>
        <sz val="10"/>
        <rFont val="Arial"/>
        <family val="2"/>
        <charset val="238"/>
      </rPr>
      <t xml:space="preserve">“, uvedeny výměry, jedná se pouze o předpokládanou výměru, která má informativní charakter pro účely usnadnění ocenění nabídky, kdy tato výměra se již nebude přeměřovat a paušální obnos bude uhrazen v souladu s harmonogramem plateb. </t>
    </r>
  </si>
  <si>
    <r>
      <t>Objednatel výslovně uvádí, že položky, u kterých je požadován „</t>
    </r>
    <r>
      <rPr>
        <b/>
        <sz val="10"/>
        <color theme="9" tint="-0.249977111117893"/>
        <rFont val="Arial"/>
        <family val="2"/>
        <charset val="238"/>
      </rPr>
      <t>Paušální obnos za komplet</t>
    </r>
    <r>
      <rPr>
        <b/>
        <sz val="10"/>
        <rFont val="Arial"/>
        <family val="2"/>
        <charset val="238"/>
      </rPr>
      <t>“, nebudou přeměřovány a za řádně provedenou část prací na Díle bude zaplacen paušální obnos uvedený v nabídce.</t>
    </r>
  </si>
  <si>
    <r>
      <t>Pro způsob úhrady položky VRN3 Provoz zařízení staveniště, geodetické a všeobecné práce se stanovuje následující výjimka. Tato položka označená jako „</t>
    </r>
    <r>
      <rPr>
        <b/>
        <sz val="10"/>
        <color theme="9" tint="-0.249977111117893"/>
        <rFont val="Arial"/>
        <family val="2"/>
        <charset val="238"/>
      </rPr>
      <t>Paušální obnos za komplet</t>
    </r>
    <r>
      <rPr>
        <b/>
        <sz val="10"/>
        <rFont val="Arial"/>
        <family val="2"/>
        <charset val="238"/>
      </rPr>
      <t xml:space="preserve">“ bude hrazena měsíčně, přičemž výše jedné měsíční platby se stanoví jako součin počtu dnů v daném měsíci a výše denních sazeb. Výše jedné denní sazby se vypočte jako podíl paušální pevné částky položkové ceny za dodání daného kompletu prací a celkového počtu dnů stanovených v harmonogramu dle Pod-článku 8.3 Obecných podmínek ve znění Zvláštních podmínek ode dne skutečného splnění postupného závazného milníku M1 (staveniště je připraveno pro zahájení staveních prací) do Potvrzení o převzetí Díla. Jako modelový příklad Objednatel uvádí situaci, kdy paušální obnos za komplet bude ve výši 500.000 Kč, celkový počet dnů bude 500, výše denní sazby bude tedy 1.000 Kč a v měsíci lednu tak bude výše měsíční platby 31 x 1.000, tedy 31.000 Kč). Pokud vznikne Zhotoviteli nárok na kompenzaci Nákladů v důsledku prodloužení Doby pro dokončení, může jej uplatnit postupem dle Pod-článku 20.1 Obecných podmínek ve znění Zvláštních podmínek. </t>
    </r>
  </si>
  <si>
    <t xml:space="preserve">Pro účely nabídky se vyplňují pouze žluté buňky. </t>
  </si>
  <si>
    <t>Částky  jsou uváděny v Kč bez DPH.</t>
  </si>
  <si>
    <t>komplet</t>
  </si>
  <si>
    <t>!</t>
  </si>
  <si>
    <t>PŘIJATÁ SMLUVNÍ ČÁSTKA CELKEM (bez DPH)</t>
  </si>
  <si>
    <t>PŘIJATÁ SMLUVNÍ ČÁSTKA CELKEM (včetně DPH)</t>
  </si>
  <si>
    <r>
      <t>Jako příklad Objednatel uvádí položku 002 Základy (řádek 54 na listu „AST“ ), kde je vyžadován „</t>
    </r>
    <r>
      <rPr>
        <b/>
        <sz val="10"/>
        <color theme="9" tint="-0.249977111117893"/>
        <rFont val="Arial"/>
        <family val="2"/>
        <charset val="238"/>
      </rPr>
      <t>Paušální obnos za komplet</t>
    </r>
    <r>
      <rPr>
        <b/>
        <sz val="10"/>
        <rFont val="Arial"/>
        <family val="2"/>
        <charset val="238"/>
      </rPr>
      <t xml:space="preserve">“ a pro představu se na dalších řádcích uvádí konkrétní předpokládané výměry jednotlivých položek tvořících základy, které nejsou závazné. Zhotovitel uvede paušální pevnou částku za dodání Základů ve sloupci O řádek 54. </t>
    </r>
  </si>
  <si>
    <r>
      <t>Součástí tohoto Rozpisu paušálního obnosu Přijaté smluvní částky je harmonogram plateb ve smyslu Pod-článku 14.4 Obecných podmínek uvedený ve sloupci H označeném „Harmonogram plateb“ na listu Rekapitulace.
Jednotlivé položky budou hrazeny následujícím způsobem:
a) Položky ve sloupci "Druh položkové ceny" označené jako „</t>
    </r>
    <r>
      <rPr>
        <b/>
        <sz val="10"/>
        <color theme="9" tint="-0.249977111117893"/>
        <rFont val="Arial"/>
        <family val="2"/>
        <charset val="238"/>
      </rPr>
      <t>Paušální obnos za komplet</t>
    </r>
    <r>
      <rPr>
        <b/>
        <sz val="10"/>
        <rFont val="Arial"/>
        <family val="2"/>
        <charset val="238"/>
      </rPr>
      <t>“ nebo „</t>
    </r>
    <r>
      <rPr>
        <b/>
        <sz val="10"/>
        <color theme="4" tint="-0.249977111117893"/>
        <rFont val="Arial"/>
        <family val="2"/>
        <charset val="238"/>
      </rPr>
      <t>Paušální obnos za kus</t>
    </r>
    <r>
      <rPr>
        <b/>
        <sz val="10"/>
        <rFont val="Arial"/>
        <family val="2"/>
        <charset val="238"/>
      </rPr>
      <t>“ budou Objednatelem hrazeny tak, že 100% položkové ceny bude uhrazeno až po dokončení příslušného kompletu nebo kusu v souladu se Smlouvou na základě potvrzení Správce stavby. 
b) Položky ve sloupci "Druh položkové ceny" označené jako „</t>
    </r>
    <r>
      <rPr>
        <b/>
        <sz val="10"/>
        <color rgb="FFFF0000"/>
        <rFont val="Arial"/>
        <family val="2"/>
        <charset val="238"/>
      </rPr>
      <t>Měřená položka</t>
    </r>
    <r>
      <rPr>
        <b/>
        <sz val="10"/>
        <rFont val="Arial"/>
        <family val="2"/>
        <charset val="238"/>
      </rPr>
      <t xml:space="preserve">“ budou Objednatelem hrazeny ve výši 100% výměry dle dokumentace pro provádění stavby dle vyhlášky č. 499/2006 Sb., o dokumentaci staveb, po dokončení příslušných prací v souladu se Smlouvou na základě potvrzení Správce stavby.
</t>
    </r>
  </si>
  <si>
    <t xml:space="preserve">OSTATNÍ </t>
  </si>
  <si>
    <t>V tomto Rozpisu Přijaté smluvní částky Objednatel na jednotlivých listech u položek označených jako „Paušální obnos za komplet“ a „Paušální obnos za kus“ vedle hlavní tabulky, kterou je Zhotovitel povinen vyplnit, uvedl i tabulku nazvanou jako „Pomocný výpočet“, která slouží k podpůrnému výpočtu ocenění jednotlivých paušálních celků a není součástí nabídky. Jako příklad Objednatel uvádí tabulku uvedenou na listu "AST" ve sloupcích Q-T.</t>
  </si>
  <si>
    <t>Zpracování technologických postupů, kontrolního a zkušebního plánu a dalších dokumentů nutných pro zahájení  výstavby.</t>
  </si>
  <si>
    <r>
      <t>Je-li v tomto dokumentu ve sloupci „Druh položkové ceny“ uvedeno označení položky „</t>
    </r>
    <r>
      <rPr>
        <b/>
        <sz val="10"/>
        <color rgb="FFFF0000"/>
        <rFont val="Arial"/>
        <family val="2"/>
        <charset val="238"/>
      </rPr>
      <t>Měřená položka</t>
    </r>
    <r>
      <rPr>
        <b/>
        <sz val="10"/>
        <rFont val="Arial"/>
        <family val="2"/>
        <charset val="238"/>
      </rPr>
      <t>“, uvede Zhotovitel částku odpovídající jednotkové ceně za danou položku. Jsou-li u položek označených jako „</t>
    </r>
    <r>
      <rPr>
        <b/>
        <sz val="10"/>
        <color rgb="FFFF0000"/>
        <rFont val="Arial"/>
        <family val="2"/>
        <charset val="238"/>
      </rPr>
      <t>Měřená položka</t>
    </r>
    <r>
      <rPr>
        <b/>
        <sz val="10"/>
        <rFont val="Arial"/>
        <family val="2"/>
        <charset val="238"/>
      </rPr>
      <t>“ uvedeny výměry, nejedná se pouze o informativní hodnoty ale o odhadované výměry. Objednatel výslovně uvádí, že položky označené jako „</t>
    </r>
    <r>
      <rPr>
        <b/>
        <sz val="10"/>
        <color rgb="FFFF0000"/>
        <rFont val="Arial"/>
        <family val="2"/>
        <charset val="238"/>
      </rPr>
      <t>Měřená položka</t>
    </r>
    <r>
      <rPr>
        <b/>
        <sz val="10"/>
        <rFont val="Arial"/>
        <family val="2"/>
        <charset val="238"/>
      </rPr>
      <t>“ budou přeměřovány a bude zaplaceno jejich skutečné množství. Způsob přeměření (metoda měření) daných položek bude následující: zaplaceny budou výměry (množství provedených prací v souladu se Smlouvou) z dokumentace pro provádění stavby dle vyhlášky č. 499/2006 Sb., o dokumentaci staveb.</t>
    </r>
  </si>
  <si>
    <t xml:space="preserve">Objednatel vymezil následující práce blíže specifikované v čl. 4.2 Požadavků objednatele, které budou hrazeny z Podmíněného obnosu ve smyslu Pod-článku 13.5 Obecných podmínek ve znění Zvláštních podmínek: 
1. Doplnění rozvodů toxických plynů v Plasmatické laboratoři, 
2. Audio video technika seminárního sálu, 
3. Alternativní řešení záložního zálohování a 
4. Zřízení parkovací plochy na místě stávajícího zálivu. 
Celková suma Podmíněného obnosu je 24.400.000 Kč. Veškeré práce hrazené z Podmíněného obnosu jsou vyhrazenou změnou závazku v souladu s ustanovením § 100 odst. 1 a § 222 odst. 2 ZZVZ. V případě realizace prací hrazených z Podmíněného obnosu budou tyto práce oceňovány postupem podle Pod-článku 13.3 Obecných podmínek ve znění Zvláštních podmínek. 
</t>
  </si>
  <si>
    <t>VEDENÍ TECHNICKÉ INFRASTRUKTURY - Vodovod, Kanalizace, Rušení přípojky plynu</t>
  </si>
  <si>
    <t>D.2.2.4</t>
  </si>
  <si>
    <t xml:space="preserve"> AREÁLOVÁ KANALIZACE </t>
  </si>
  <si>
    <t xml:space="preserve">KD Potrubí kanalizační z PVC  KG Ø220mm, spojovaných pomocí hrdel s pryžovým těsněním
</t>
  </si>
  <si>
    <t xml:space="preserve">KD Potrubí kanalizační z PVC  KG Ø160mm, spojovaných pomocí hrdel s pryžovým těsněním,
</t>
  </si>
  <si>
    <t>Výkop rýhy, šířky 1m, hl. 2,0m</t>
  </si>
  <si>
    <t>Pažení výkopu do 2,5m</t>
  </si>
  <si>
    <t>Retenční nádrž dešťových vod 46m3 s regulační šachtou na výtoku  ref. ASIO</t>
  </si>
  <si>
    <t>Nádrž pro zálivku 21m3 dodávka stavby</t>
  </si>
  <si>
    <t>Liniové odvodňovače DN150 vč litinové mříže</t>
  </si>
  <si>
    <t>Kanalizační šachty profil 600mm plastové vč. poklopu do vozovky 600mm</t>
  </si>
  <si>
    <t>Kanalizační šacha profil 1000mm beton vč. poklopu do vozovky 600mm</t>
  </si>
  <si>
    <t>D.2.2.3</t>
  </si>
  <si>
    <t xml:space="preserve">PŘÍPOJKA KANALIZACE </t>
  </si>
  <si>
    <t xml:space="preserve">Potrubí z kanalizační kameniny KT Ø200mm, spojovaných pomocí hrdel s pryžovým těsněním,  
</t>
  </si>
  <si>
    <t xml:space="preserve">Bet. Deska tl. 0,08m a obetonovaní betonem potrubí v celé délce 12,0m dle MS (12 x 0,4 =4,8m3)
</t>
  </si>
  <si>
    <t>Výkop rýhy, šířky 1m, hl. 2,5m</t>
  </si>
  <si>
    <t>Zásyp štěrkopískem včetně zhutnění</t>
  </si>
  <si>
    <t xml:space="preserve"> vysazení odbočky 500/200 na stávající veřejné kanalizaci</t>
  </si>
  <si>
    <t>Odzkoušení vodotěsnosti potrubí před záhozem</t>
  </si>
  <si>
    <t>D.2.2.2</t>
  </si>
  <si>
    <t xml:space="preserve">Potrubí plynovodní ocelové DN 50mm, spojované svařováním, odpojení a zavaření u řadu potrubí na obou koncích zavařit vč. zemních prací
</t>
  </si>
  <si>
    <t>D.2.2.5</t>
  </si>
  <si>
    <t xml:space="preserve"> AREÁLOVÝ VODOVOD</t>
  </si>
  <si>
    <t xml:space="preserve">Potrubí vodovodní tlakové z tvárné litiny PN10 , s hrdlovými spoji se zámky vč. tvarovek a upevňovacího materiálu. 
Vnitřní strana potrubí z cementové vystélky, vnější povrch s protikorozní ochranou. Potrubí DN 80mm. </t>
  </si>
  <si>
    <t>Výkop rýhy, šířky 1m, hl. 1,7m</t>
  </si>
  <si>
    <t>Zásyp vytěženým prosátým výkopkem</t>
  </si>
  <si>
    <t>D.2.2.6</t>
  </si>
  <si>
    <t>PŘÍPOJKA VODOVODU</t>
  </si>
  <si>
    <t>Potrubí vodovodní tlakové z PE - HD 100  D90mm , s vařenými spoji a lemovými nákružky.</t>
  </si>
  <si>
    <t>Vodoměrná sestava dle MS pro vodoměr DN 50 vč. tvarovek s přírubovými spoji ( š80, F80, R80/50, TPC50, R80/50, Š80, ZK80, Š80,T80/50 )</t>
  </si>
  <si>
    <t>identifikační vodič a a pe folie modré barvy</t>
  </si>
  <si>
    <t xml:space="preserve">Šoupě DN 80 se zemní soupravou a litinovým poklopem </t>
  </si>
  <si>
    <t>Vodoměrná šachta žel betonová prefabrikovaná 3,5/1,5/1,8m</t>
  </si>
  <si>
    <t>D.2.2.1</t>
  </si>
  <si>
    <t>PŘELOŽKA  POŽÁR. VODOVODU</t>
  </si>
  <si>
    <t xml:space="preserve">Potrubí vodovodní tlakové z tvárné litiny PN10 , s hrdlovými spoji se zámky vč. tvarovek a upevňovacího materiálu. 
Vnitřní strana potrubí z cementové vystélky, vnější povrch s protikorozní ochranou. Potrubí DN 100mm. </t>
  </si>
  <si>
    <t>Nadzemní hydrant DN 100 + šoupě</t>
  </si>
  <si>
    <t>Podzemní hydrant DN 80 + šoupě</t>
  </si>
  <si>
    <t xml:space="preserve">  </t>
  </si>
  <si>
    <t>TI -  Vodovod, Kanalizace, Rušení přípojky plynu</t>
  </si>
  <si>
    <t>SO_02: Dopravní řešení, venkovní objekty</t>
  </si>
  <si>
    <t>TI 2.2.1, 2.2.2, 2.2.3, 2.2.4, 2.2.5, 2.2.6</t>
  </si>
  <si>
    <t>TI 2.2.10</t>
  </si>
  <si>
    <t>TI 2.2.7</t>
  </si>
  <si>
    <t>TI 2.2.8</t>
  </si>
  <si>
    <t>ZRUŠENÍ STÁV. PLYNOVODNÍ PŘÍPOJKY</t>
  </si>
  <si>
    <t>745: Venkovní osvětlení a rozvody NN</t>
  </si>
  <si>
    <t>745 Venkovní osvětlení  a  rozvody NN</t>
  </si>
  <si>
    <t>12.12. opr název</t>
  </si>
  <si>
    <t>Vedení technické infrastruktury</t>
  </si>
  <si>
    <t>VO+NN</t>
  </si>
  <si>
    <t>NNpříp</t>
  </si>
  <si>
    <t>ASD</t>
  </si>
  <si>
    <t>VNpříp</t>
  </si>
  <si>
    <t>VNrozv</t>
  </si>
  <si>
    <t>TI-ZTI</t>
  </si>
  <si>
    <t>LIST</t>
  </si>
  <si>
    <t>AST_dvere</t>
  </si>
  <si>
    <t>AST</t>
  </si>
  <si>
    <t>ZTI</t>
  </si>
  <si>
    <t>TP</t>
  </si>
  <si>
    <t>TČ</t>
  </si>
  <si>
    <t>ÚT</t>
  </si>
  <si>
    <t>VZT</t>
  </si>
  <si>
    <t>EPS</t>
  </si>
  <si>
    <t>SKS</t>
  </si>
  <si>
    <t>CCTV</t>
  </si>
  <si>
    <t>ACS</t>
  </si>
  <si>
    <t>PZTS</t>
  </si>
  <si>
    <t>ZOTK</t>
  </si>
  <si>
    <t>MaR</t>
  </si>
  <si>
    <t>DOP</t>
  </si>
  <si>
    <t>DEM_2</t>
  </si>
  <si>
    <t>ESI</t>
  </si>
  <si>
    <t xml:space="preserve">12.12. doplnění položek na listu a řádky </t>
  </si>
  <si>
    <t>Cena [Kč bez DPH]</t>
  </si>
  <si>
    <t>12.12. opr. součt.</t>
  </si>
  <si>
    <t>12.12. položky vedení TI přesunuty mimo SO01</t>
  </si>
  <si>
    <t>12.12. doplněn součet bez PO</t>
  </si>
  <si>
    <t xml:space="preserve"> upr.1 (12.12.2018)</t>
  </si>
  <si>
    <t>Celkem bez "Dalších požadavků hrazených z Podmíněného obnosu"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</si>
</sst>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 #,##0.00\ &quot;Kč&quot;_-;\-* #,##0.00\ &quot;Kč&quot;_-;_-* &quot;-&quot;??\ &quot;Kč&quot;_-;_-@_-"/>
    <numFmt numFmtId="164" formatCode="_(#,##0&quot;.&quot;_);;;_(@_)"/>
    <numFmt numFmtId="165" formatCode="_(#,##0.0??;\-\ #,##0.0??;&quot;–&quot;???;_(@_)"/>
    <numFmt numFmtId="166" formatCode="_(#,##0.00_);[Red]\-\ #,##0.00_);&quot;–&quot;??;_(@_)"/>
    <numFmt numFmtId="167" formatCode="_(#,##0_);[Red]\-\ #,##0_);&quot;–&quot;??;_(@_)"/>
    <numFmt numFmtId="168" formatCode="_(#,##0.00000_);[Red]\-\ #,##0.00000_);&quot;–&quot;??;_(@_)"/>
    <numFmt numFmtId="169" formatCode="_(#,##0.0_);[Red]\-\ #,##0.0_);&quot;–&quot;??;_(@_)"/>
    <numFmt numFmtId="170" formatCode="#,##0.0_ ;\-#,##0.0\ "/>
    <numFmt numFmtId="171" formatCode="#,##0;\-#,##0"/>
    <numFmt numFmtId="172" formatCode="#,##0.00&quot; Kč&quot;"/>
    <numFmt numFmtId="173" formatCode="0.0"/>
    <numFmt numFmtId="174" formatCode="#,##0.\-"/>
    <numFmt numFmtId="175" formatCode="#,##0.\-\ &quot;Kč&quot;"/>
    <numFmt numFmtId="176" formatCode="0.0000"/>
    <numFmt numFmtId="177" formatCode="0.000"/>
    <numFmt numFmtId="178" formatCode="#,##0.00&quot; Kč &quot;;#,##0.00&quot; Kč &quot;;&quot;-&quot;#&quot; Kč &quot;;&quot; &quot;@&quot; &quot;"/>
    <numFmt numFmtId="179" formatCode="#,##0.0"/>
    <numFmt numFmtId="180" formatCode="#,##0.00_ ;[Red]\-#,##0.00\ "/>
    <numFmt numFmtId="181" formatCode="#,##0.0_ ;[Red]\-#,##0.0\ "/>
    <numFmt numFmtId="182" formatCode="#,##0.00_ ;\-#,##0.00\ "/>
  </numFmts>
  <fonts count="263">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10"/>
      <color indexed="8"/>
      <name val="Arial"/>
      <family val="2"/>
      <charset val="238"/>
    </font>
    <font>
      <b/>
      <sz val="9"/>
      <color indexed="18"/>
      <name val="Arial"/>
      <family val="2"/>
      <charset val="238"/>
    </font>
    <font>
      <sz val="10"/>
      <color indexed="8"/>
      <name val="Arial CE"/>
      <charset val="238"/>
    </font>
    <font>
      <b/>
      <sz val="12"/>
      <color indexed="25"/>
      <name val="Arial"/>
      <family val="2"/>
      <charset val="238"/>
    </font>
    <font>
      <sz val="8"/>
      <color indexed="17"/>
      <name val="Courier New"/>
      <family val="3"/>
      <charset val="238"/>
    </font>
    <font>
      <sz val="10"/>
      <name val="Arial"/>
      <family val="2"/>
      <charset val="238"/>
    </font>
    <font>
      <b/>
      <sz val="9"/>
      <name val="Arial"/>
      <family val="2"/>
      <charset val="238"/>
    </font>
    <font>
      <sz val="9"/>
      <name val="Arial"/>
      <family val="2"/>
      <charset val="238"/>
    </font>
    <font>
      <sz val="9"/>
      <color indexed="8"/>
      <name val="Arial"/>
      <family val="2"/>
      <charset val="238"/>
    </font>
    <font>
      <sz val="11"/>
      <name val="Arial"/>
      <family val="2"/>
      <charset val="238"/>
    </font>
    <font>
      <b/>
      <sz val="10"/>
      <name val="Arial"/>
      <family val="2"/>
      <charset val="238"/>
    </font>
    <font>
      <sz val="10"/>
      <color indexed="18"/>
      <name val="Arial"/>
      <family val="2"/>
      <charset val="238"/>
    </font>
    <font>
      <b/>
      <sz val="9"/>
      <color indexed="18"/>
      <name val="Arial"/>
      <family val="2"/>
      <charset val="238"/>
    </font>
    <font>
      <b/>
      <sz val="10"/>
      <color indexed="61"/>
      <name val="Arial"/>
      <family val="2"/>
      <charset val="238"/>
    </font>
    <font>
      <sz val="9"/>
      <name val="Arial"/>
      <family val="2"/>
      <charset val="238"/>
    </font>
    <font>
      <sz val="9"/>
      <color indexed="8"/>
      <name val="Arial CE"/>
      <charset val="238"/>
    </font>
    <font>
      <sz val="8"/>
      <color indexed="17"/>
      <name val="Arial"/>
      <family val="2"/>
      <charset val="238"/>
    </font>
    <font>
      <sz val="9"/>
      <color indexed="18"/>
      <name val="Arial"/>
      <family val="2"/>
      <charset val="238"/>
    </font>
    <font>
      <b/>
      <sz val="11"/>
      <color indexed="8"/>
      <name val="Arial"/>
      <family val="2"/>
      <charset val="238"/>
    </font>
    <font>
      <sz val="10"/>
      <color indexed="54"/>
      <name val="Arial"/>
      <family val="2"/>
      <charset val="238"/>
    </font>
    <font>
      <b/>
      <sz val="12"/>
      <name val="Arial"/>
      <family val="2"/>
      <charset val="238"/>
    </font>
    <font>
      <b/>
      <sz val="11"/>
      <name val="Arial"/>
      <family val="2"/>
      <charset val="238"/>
    </font>
    <font>
      <sz val="11"/>
      <color indexed="8"/>
      <name val="Calibri"/>
      <family val="2"/>
      <charset val="238"/>
    </font>
    <font>
      <b/>
      <sz val="10"/>
      <color indexed="18"/>
      <name val="Arial"/>
      <family val="2"/>
      <charset val="238"/>
    </font>
    <font>
      <i/>
      <sz val="9"/>
      <name val="Arial"/>
      <family val="2"/>
      <charset val="238"/>
    </font>
    <font>
      <b/>
      <sz val="10"/>
      <color indexed="25"/>
      <name val="Arial"/>
      <family val="2"/>
      <charset val="238"/>
    </font>
    <font>
      <i/>
      <sz val="9"/>
      <color indexed="8"/>
      <name val="Arial"/>
      <family val="2"/>
      <charset val="238"/>
    </font>
    <font>
      <vertAlign val="subscript"/>
      <sz val="9"/>
      <color indexed="8"/>
      <name val="Arial"/>
      <family val="2"/>
      <charset val="238"/>
    </font>
    <font>
      <sz val="9"/>
      <name val="Arial CE"/>
      <charset val="238"/>
    </font>
    <font>
      <vertAlign val="superscript"/>
      <sz val="9"/>
      <name val="Arial"/>
      <family val="2"/>
      <charset val="238"/>
    </font>
    <font>
      <sz val="9"/>
      <name val="Arial CE"/>
      <family val="2"/>
      <charset val="238"/>
    </font>
    <font>
      <sz val="12"/>
      <name val="Times New Roman CE"/>
      <charset val="238"/>
    </font>
    <font>
      <sz val="10"/>
      <name val="Arial CE"/>
      <family val="2"/>
      <charset val="238"/>
    </font>
    <font>
      <b/>
      <sz val="10"/>
      <color indexed="57"/>
      <name val="Calibri"/>
      <family val="2"/>
      <charset val="238"/>
    </font>
    <font>
      <b/>
      <sz val="10"/>
      <color indexed="17"/>
      <name val="Calibri"/>
      <family val="2"/>
      <charset val="238"/>
    </font>
    <font>
      <sz val="10"/>
      <color indexed="17"/>
      <name val="Calibri"/>
      <family val="2"/>
    </font>
    <font>
      <sz val="10"/>
      <color indexed="53"/>
      <name val="Calibri"/>
      <family val="2"/>
      <charset val="238"/>
    </font>
    <font>
      <b/>
      <sz val="28"/>
      <color indexed="13"/>
      <name val="Arial"/>
      <family val="2"/>
      <charset val="238"/>
    </font>
    <font>
      <sz val="10"/>
      <name val="Arial CE"/>
      <charset val="238"/>
    </font>
    <font>
      <b/>
      <sz val="16"/>
      <name val="Arial"/>
      <family val="2"/>
      <charset val="238"/>
    </font>
    <font>
      <sz val="10"/>
      <name val="Arial CE"/>
    </font>
    <font>
      <b/>
      <sz val="14"/>
      <name val="Arial"/>
      <family val="2"/>
      <charset val="238"/>
    </font>
    <font>
      <sz val="14"/>
      <name val="Arial"/>
      <family val="2"/>
      <charset val="238"/>
    </font>
    <font>
      <b/>
      <sz val="9"/>
      <color indexed="8"/>
      <name val="Arial"/>
      <family val="2"/>
      <charset val="238"/>
    </font>
    <font>
      <b/>
      <sz val="12"/>
      <name val="Arial CE"/>
      <family val="2"/>
      <charset val="238"/>
    </font>
    <font>
      <sz val="11"/>
      <name val="Arial CE"/>
      <family val="2"/>
      <charset val="238"/>
    </font>
    <font>
      <b/>
      <sz val="8"/>
      <name val="Arial CE"/>
      <family val="2"/>
      <charset val="238"/>
    </font>
    <font>
      <b/>
      <i/>
      <sz val="8"/>
      <name val="Arial CE"/>
      <family val="2"/>
      <charset val="238"/>
    </font>
    <font>
      <b/>
      <sz val="10"/>
      <name val="Arial CE"/>
      <charset val="238"/>
    </font>
    <font>
      <sz val="8"/>
      <name val="Arial CE"/>
      <family val="2"/>
      <charset val="238"/>
    </font>
    <font>
      <b/>
      <sz val="10"/>
      <name val="Arial CE"/>
      <family val="2"/>
      <charset val="238"/>
    </font>
    <font>
      <sz val="8"/>
      <name val="Arial CE"/>
      <charset val="238"/>
    </font>
    <font>
      <b/>
      <sz val="8"/>
      <name val="Arial CE"/>
      <charset val="238"/>
    </font>
    <font>
      <sz val="8"/>
      <name val="Arial"/>
      <family val="2"/>
    </font>
    <font>
      <b/>
      <sz val="11"/>
      <color indexed="42"/>
      <name val="Arial CE"/>
      <family val="2"/>
      <charset val="238"/>
    </font>
    <font>
      <sz val="11"/>
      <color indexed="42"/>
      <name val="Arial CE"/>
      <family val="2"/>
      <charset val="238"/>
    </font>
    <font>
      <b/>
      <i/>
      <sz val="8"/>
      <name val="Arial CE"/>
      <charset val="238"/>
    </font>
    <font>
      <i/>
      <sz val="10"/>
      <name val="Times New Roman CE"/>
      <family val="1"/>
      <charset val="238"/>
    </font>
    <font>
      <sz val="8"/>
      <name val="Arial"/>
      <family val="2"/>
      <charset val="238"/>
    </font>
    <font>
      <b/>
      <sz val="14"/>
      <name val="Arial CE"/>
      <charset val="238"/>
    </font>
    <font>
      <i/>
      <sz val="9"/>
      <color indexed="8"/>
      <name val="Arial CE"/>
      <charset val="238"/>
    </font>
    <font>
      <sz val="10"/>
      <name val="Calibri"/>
      <family val="2"/>
      <charset val="238"/>
    </font>
    <font>
      <b/>
      <sz val="10"/>
      <name val="Calibri"/>
      <family val="2"/>
      <charset val="238"/>
    </font>
    <font>
      <i/>
      <sz val="10"/>
      <name val="Calibri"/>
      <family val="2"/>
      <charset val="238"/>
    </font>
    <font>
      <sz val="10"/>
      <color indexed="8"/>
      <name val="Calibri"/>
      <family val="2"/>
      <charset val="238"/>
    </font>
    <font>
      <i/>
      <sz val="10"/>
      <color indexed="8"/>
      <name val="Calibri"/>
      <family val="2"/>
      <charset val="238"/>
    </font>
    <font>
      <b/>
      <sz val="12"/>
      <color indexed="18"/>
      <name val="Arial"/>
      <family val="2"/>
      <charset val="238"/>
    </font>
    <font>
      <sz val="11"/>
      <color indexed="61"/>
      <name val="Arial"/>
      <family val="2"/>
      <charset val="238"/>
    </font>
    <font>
      <b/>
      <sz val="11"/>
      <color indexed="18"/>
      <name val="Arial"/>
      <family val="2"/>
      <charset val="238"/>
    </font>
    <font>
      <b/>
      <sz val="14"/>
      <color indexed="16"/>
      <name val="Arial"/>
      <family val="2"/>
      <charset val="238"/>
    </font>
    <font>
      <b/>
      <sz val="12"/>
      <color indexed="61"/>
      <name val="Arial"/>
      <family val="2"/>
      <charset val="238"/>
    </font>
    <font>
      <sz val="14"/>
      <color indexed="16"/>
      <name val="Arial"/>
      <family val="2"/>
      <charset val="238"/>
    </font>
    <font>
      <sz val="9"/>
      <color indexed="8"/>
      <name val="Calibri"/>
      <family val="2"/>
      <charset val="238"/>
    </font>
    <font>
      <sz val="11"/>
      <color theme="1"/>
      <name val="Calibri"/>
      <family val="2"/>
      <charset val="238"/>
      <scheme val="minor"/>
    </font>
    <font>
      <sz val="10"/>
      <color theme="1"/>
      <name val="Arial CE1"/>
      <charset val="238"/>
    </font>
    <font>
      <b/>
      <i/>
      <sz val="1"/>
      <color theme="0"/>
      <name val="Calibri"/>
      <family val="2"/>
      <charset val="238"/>
      <scheme val="minor"/>
    </font>
    <font>
      <sz val="10"/>
      <color theme="0"/>
      <name val="Arial"/>
      <family val="2"/>
      <charset val="238"/>
    </font>
    <font>
      <b/>
      <sz val="10"/>
      <color rgb="FF002060"/>
      <name val="Arial"/>
      <family val="2"/>
      <charset val="238"/>
    </font>
    <font>
      <sz val="10"/>
      <name val="Calibri"/>
      <family val="2"/>
      <charset val="238"/>
      <scheme val="minor"/>
    </font>
    <font>
      <b/>
      <sz val="10"/>
      <name val="Calibri"/>
      <family val="2"/>
      <charset val="238"/>
      <scheme val="minor"/>
    </font>
    <font>
      <sz val="10"/>
      <color theme="1"/>
      <name val="Calibri"/>
      <family val="2"/>
      <scheme val="minor"/>
    </font>
    <font>
      <sz val="10"/>
      <color theme="1"/>
      <name val="Calibri"/>
      <family val="2"/>
      <charset val="238"/>
      <scheme val="minor"/>
    </font>
    <font>
      <sz val="10"/>
      <color rgb="FF00B050"/>
      <name val="Calibri"/>
      <family val="2"/>
      <scheme val="minor"/>
    </font>
    <font>
      <sz val="10"/>
      <color theme="3" tint="-0.249977111117893"/>
      <name val="Calibri"/>
      <family val="2"/>
      <charset val="238"/>
      <scheme val="minor"/>
    </font>
    <font>
      <sz val="10"/>
      <color theme="9"/>
      <name val="Calibri"/>
      <family val="2"/>
      <charset val="238"/>
      <scheme val="minor"/>
    </font>
    <font>
      <b/>
      <sz val="10"/>
      <color indexed="12"/>
      <name val="Calibri"/>
      <family val="2"/>
      <scheme val="minor"/>
    </font>
    <font>
      <sz val="10"/>
      <name val="Calibri"/>
      <family val="2"/>
      <scheme val="minor"/>
    </font>
    <font>
      <b/>
      <sz val="10"/>
      <color rgb="FFFF3300"/>
      <name val="Calibri"/>
      <family val="2"/>
      <scheme val="minor"/>
    </font>
    <font>
      <sz val="11"/>
      <color theme="1"/>
      <name val="Arial"/>
      <family val="2"/>
      <charset val="238"/>
    </font>
    <font>
      <sz val="9"/>
      <color theme="1"/>
      <name val="Arial"/>
      <family val="2"/>
      <charset val="238"/>
    </font>
    <font>
      <sz val="9"/>
      <color theme="1"/>
      <name val="Arial CE"/>
      <charset val="238"/>
    </font>
    <font>
      <b/>
      <sz val="9"/>
      <color theme="1"/>
      <name val="Arial CE"/>
      <charset val="238"/>
    </font>
    <font>
      <sz val="9"/>
      <color rgb="FFFF0000"/>
      <name val="Arial CE"/>
      <charset val="238"/>
    </font>
    <font>
      <b/>
      <sz val="10"/>
      <color rgb="FF000000"/>
      <name val="Arial CE"/>
      <charset val="238"/>
    </font>
    <font>
      <sz val="9"/>
      <color rgb="FF000000"/>
      <name val="Arial CE"/>
      <charset val="238"/>
    </font>
    <font>
      <b/>
      <sz val="9"/>
      <color rgb="FF000000"/>
      <name val="Arial CE"/>
      <charset val="238"/>
    </font>
    <font>
      <i/>
      <sz val="9"/>
      <color rgb="FF000000"/>
      <name val="Arial CE"/>
      <charset val="238"/>
    </font>
    <font>
      <sz val="10"/>
      <color theme="1"/>
      <name val="Tahoma"/>
      <family val="2"/>
      <charset val="238"/>
    </font>
    <font>
      <b/>
      <sz val="10"/>
      <color theme="1"/>
      <name val="Tahoma"/>
      <family val="2"/>
      <charset val="238"/>
    </font>
    <font>
      <sz val="9"/>
      <color theme="1"/>
      <name val="Tahoma"/>
      <family val="2"/>
      <charset val="238"/>
    </font>
    <font>
      <sz val="10"/>
      <color theme="1"/>
      <name val="Arial CE"/>
      <charset val="238"/>
    </font>
    <font>
      <b/>
      <sz val="10"/>
      <color rgb="FFFF0000"/>
      <name val="Tahoma"/>
      <family val="2"/>
      <charset val="238"/>
    </font>
    <font>
      <b/>
      <sz val="9"/>
      <color rgb="FFFF0000"/>
      <name val="Tahoma"/>
      <family val="2"/>
      <charset val="238"/>
    </font>
    <font>
      <b/>
      <sz val="10"/>
      <color rgb="FF403151"/>
      <name val="Arial"/>
      <family val="2"/>
      <charset val="238"/>
    </font>
    <font>
      <b/>
      <sz val="9"/>
      <color rgb="FF215967"/>
      <name val="Arial"/>
      <family val="2"/>
      <charset val="238"/>
    </font>
    <font>
      <b/>
      <sz val="10"/>
      <color theme="3" tint="0.39997558519241921"/>
      <name val="Arial CE"/>
      <charset val="238"/>
    </font>
    <font>
      <sz val="9"/>
      <color rgb="FFFF0000"/>
      <name val="Arial"/>
      <family val="2"/>
      <charset val="238"/>
    </font>
    <font>
      <sz val="10"/>
      <color rgb="FFFF0000"/>
      <name val="Arial"/>
      <family val="2"/>
      <charset val="238"/>
    </font>
    <font>
      <b/>
      <sz val="10"/>
      <color rgb="FFFF0000"/>
      <name val="Arial"/>
      <family val="2"/>
      <charset val="238"/>
    </font>
    <font>
      <b/>
      <sz val="9"/>
      <color rgb="FFFF0000"/>
      <name val="Arial"/>
      <family val="2"/>
      <charset val="238"/>
    </font>
    <font>
      <sz val="10"/>
      <color theme="7" tint="-0.249977111117893"/>
      <name val="Calibri"/>
      <family val="2"/>
      <scheme val="minor"/>
    </font>
    <font>
      <i/>
      <sz val="10"/>
      <color rgb="FF0070C0"/>
      <name val="Calibri"/>
      <family val="2"/>
      <charset val="238"/>
      <scheme val="minor"/>
    </font>
    <font>
      <sz val="10"/>
      <color theme="6" tint="-0.249977111117893"/>
      <name val="Calibri"/>
      <family val="2"/>
      <scheme val="minor"/>
    </font>
    <font>
      <sz val="10"/>
      <color theme="5" tint="-0.499984740745262"/>
      <name val="Calibri"/>
      <family val="2"/>
      <charset val="238"/>
      <scheme val="minor"/>
    </font>
    <font>
      <sz val="10"/>
      <color rgb="FF7030A0"/>
      <name val="Calibri"/>
      <family val="2"/>
      <charset val="238"/>
      <scheme val="minor"/>
    </font>
    <font>
      <sz val="10"/>
      <color rgb="FF00B050"/>
      <name val="Calibri"/>
      <family val="2"/>
      <charset val="238"/>
      <scheme val="minor"/>
    </font>
    <font>
      <b/>
      <i/>
      <sz val="9"/>
      <color rgb="FFFF0000"/>
      <name val="Arial"/>
      <family val="2"/>
      <charset val="238"/>
    </font>
    <font>
      <b/>
      <sz val="12"/>
      <color rgb="FFFF0000"/>
      <name val="Arial"/>
      <family val="2"/>
      <charset val="238"/>
    </font>
    <font>
      <b/>
      <sz val="14"/>
      <color rgb="FFFF0000"/>
      <name val="Arial"/>
      <family val="2"/>
      <charset val="238"/>
    </font>
    <font>
      <b/>
      <sz val="11"/>
      <color rgb="FFFF0000"/>
      <name val="Arial"/>
      <family val="2"/>
      <charset val="238"/>
    </font>
    <font>
      <i/>
      <sz val="9"/>
      <color rgb="FFFF0000"/>
      <name val="Arial"/>
      <family val="2"/>
      <charset val="238"/>
    </font>
    <font>
      <b/>
      <sz val="11"/>
      <color rgb="FF215967"/>
      <name val="Arial"/>
      <family val="2"/>
      <charset val="238"/>
    </font>
    <font>
      <b/>
      <sz val="12"/>
      <color rgb="FF215967"/>
      <name val="Arial"/>
      <family val="2"/>
      <charset val="238"/>
    </font>
    <font>
      <sz val="12"/>
      <name val="Arial"/>
      <family val="2"/>
      <charset val="238"/>
    </font>
    <font>
      <b/>
      <sz val="12"/>
      <color indexed="16"/>
      <name val="Arial"/>
      <family val="2"/>
      <charset val="238"/>
    </font>
    <font>
      <sz val="12"/>
      <color indexed="8"/>
      <name val="Arial"/>
      <family val="2"/>
      <charset val="238"/>
    </font>
    <font>
      <sz val="12"/>
      <color rgb="FFFF0000"/>
      <name val="Arial"/>
      <family val="2"/>
      <charset val="238"/>
    </font>
    <font>
      <b/>
      <i/>
      <sz val="12"/>
      <color theme="0"/>
      <name val="Calibri"/>
      <family val="2"/>
      <charset val="238"/>
      <scheme val="minor"/>
    </font>
    <font>
      <b/>
      <sz val="11"/>
      <color indexed="61"/>
      <name val="Arial"/>
      <family val="2"/>
      <charset val="238"/>
    </font>
    <font>
      <b/>
      <sz val="11"/>
      <color indexed="8"/>
      <name val="Arial CE"/>
      <charset val="238"/>
    </font>
    <font>
      <b/>
      <sz val="11"/>
      <color theme="3" tint="0.39997558519241921"/>
      <name val="Arial CE"/>
      <charset val="238"/>
    </font>
    <font>
      <b/>
      <i/>
      <sz val="9"/>
      <name val="Arial"/>
      <family val="2"/>
      <charset val="238"/>
    </font>
    <font>
      <b/>
      <strike/>
      <sz val="9"/>
      <name val="Arial"/>
      <family val="2"/>
      <charset val="238"/>
    </font>
    <font>
      <strike/>
      <sz val="9"/>
      <name val="Arial"/>
      <family val="2"/>
      <charset val="238"/>
    </font>
    <font>
      <sz val="10"/>
      <color rgb="FFFF0000"/>
      <name val="Arial CE"/>
      <family val="2"/>
      <charset val="238"/>
    </font>
    <font>
      <b/>
      <sz val="8"/>
      <color rgb="FFFF0000"/>
      <name val="Arial CE"/>
      <family val="2"/>
      <charset val="238"/>
    </font>
    <font>
      <b/>
      <i/>
      <sz val="8"/>
      <color rgb="FFFF0000"/>
      <name val="Arial CE"/>
      <family val="2"/>
      <charset val="238"/>
    </font>
    <font>
      <sz val="8"/>
      <color rgb="FFFF0000"/>
      <name val="Arial CE"/>
      <family val="2"/>
      <charset val="238"/>
    </font>
    <font>
      <i/>
      <sz val="10"/>
      <color rgb="FFFF0000"/>
      <name val="Times New Roman CE"/>
      <family val="1"/>
      <charset val="238"/>
    </font>
    <font>
      <sz val="10"/>
      <color theme="0" tint="-0.34998626667073579"/>
      <name val="Arial CE"/>
      <family val="2"/>
      <charset val="238"/>
    </font>
    <font>
      <b/>
      <sz val="8"/>
      <color theme="0" tint="-0.34998626667073579"/>
      <name val="Arial CE"/>
      <family val="2"/>
      <charset val="238"/>
    </font>
    <font>
      <b/>
      <i/>
      <sz val="8"/>
      <color theme="0" tint="-0.34998626667073579"/>
      <name val="Arial CE"/>
      <family val="2"/>
      <charset val="238"/>
    </font>
    <font>
      <b/>
      <i/>
      <sz val="8"/>
      <color theme="0" tint="-0.34998626667073579"/>
      <name val="Arial CE"/>
      <charset val="238"/>
    </font>
    <font>
      <sz val="8"/>
      <color theme="0" tint="-0.34998626667073579"/>
      <name val="Arial CE"/>
      <family val="2"/>
      <charset val="238"/>
    </font>
    <font>
      <b/>
      <i/>
      <sz val="14"/>
      <color theme="0" tint="-0.34998626667073579"/>
      <name val="Arial CE"/>
      <family val="2"/>
      <charset val="238"/>
    </font>
    <font>
      <i/>
      <sz val="10"/>
      <color theme="0" tint="-0.34998626667073579"/>
      <name val="Times New Roman CE"/>
      <family val="1"/>
      <charset val="238"/>
    </font>
    <font>
      <sz val="12"/>
      <name val="Calibri"/>
      <family val="2"/>
      <charset val="238"/>
      <scheme val="minor"/>
    </font>
    <font>
      <b/>
      <sz val="12"/>
      <name val="Calibri"/>
      <family val="2"/>
      <charset val="238"/>
      <scheme val="minor"/>
    </font>
    <font>
      <b/>
      <sz val="10"/>
      <color theme="1"/>
      <name val="Calibri"/>
      <family val="2"/>
      <charset val="238"/>
      <scheme val="minor"/>
    </font>
    <font>
      <b/>
      <sz val="10"/>
      <color indexed="8"/>
      <name val="Arial"/>
      <family val="2"/>
      <charset val="238"/>
    </font>
    <font>
      <b/>
      <sz val="9"/>
      <color rgb="FFFF0000"/>
      <name val="Arial CE"/>
      <charset val="238"/>
    </font>
    <font>
      <b/>
      <sz val="11"/>
      <color indexed="25"/>
      <name val="Arial"/>
      <family val="2"/>
      <charset val="238"/>
    </font>
    <font>
      <b/>
      <sz val="10"/>
      <color rgb="FFFF0000"/>
      <name val="Arial CE"/>
      <charset val="238"/>
    </font>
    <font>
      <b/>
      <sz val="11"/>
      <color indexed="16"/>
      <name val="Arial"/>
      <family val="2"/>
      <charset val="238"/>
    </font>
    <font>
      <sz val="8"/>
      <color indexed="8"/>
      <name val="Arial"/>
      <family val="2"/>
      <charset val="238"/>
    </font>
    <font>
      <i/>
      <sz val="10"/>
      <name val="Arial"/>
      <family val="2"/>
      <charset val="238"/>
    </font>
    <font>
      <i/>
      <sz val="10"/>
      <color indexed="8"/>
      <name val="Arial"/>
      <family val="2"/>
      <charset val="238"/>
    </font>
    <font>
      <i/>
      <sz val="10"/>
      <color indexed="8"/>
      <name val="Arial CE"/>
      <charset val="238"/>
    </font>
    <font>
      <i/>
      <sz val="9"/>
      <color theme="9" tint="-0.249977111117893"/>
      <name val="Arial"/>
      <family val="2"/>
      <charset val="238"/>
    </font>
    <font>
      <i/>
      <sz val="10"/>
      <color theme="9" tint="-0.249977111117893"/>
      <name val="Arial"/>
      <family val="2"/>
      <charset val="238"/>
    </font>
    <font>
      <i/>
      <sz val="11"/>
      <color theme="9" tint="-0.249977111117893"/>
      <name val="Arial"/>
      <family val="2"/>
      <charset val="238"/>
    </font>
    <font>
      <b/>
      <i/>
      <sz val="9"/>
      <color theme="9" tint="-0.249977111117893"/>
      <name val="Arial"/>
      <family val="2"/>
      <charset val="238"/>
    </font>
    <font>
      <b/>
      <i/>
      <sz val="9"/>
      <color indexed="18"/>
      <name val="Arial"/>
      <family val="2"/>
      <charset val="238"/>
    </font>
    <font>
      <i/>
      <sz val="8"/>
      <color theme="9" tint="-0.249977111117893"/>
      <name val="Arial"/>
      <family val="2"/>
      <charset val="238"/>
    </font>
    <font>
      <i/>
      <sz val="9"/>
      <color theme="8" tint="-0.249977111117893"/>
      <name val="Arial"/>
      <family val="2"/>
      <charset val="238"/>
    </font>
    <font>
      <b/>
      <sz val="12"/>
      <color theme="0"/>
      <name val="Arial"/>
      <family val="2"/>
      <charset val="238"/>
    </font>
    <font>
      <b/>
      <i/>
      <sz val="12"/>
      <color indexed="25"/>
      <name val="Arial"/>
      <family val="2"/>
      <charset val="238"/>
    </font>
    <font>
      <b/>
      <i/>
      <sz val="14"/>
      <color indexed="16"/>
      <name val="Arial"/>
      <family val="2"/>
      <charset val="238"/>
    </font>
    <font>
      <b/>
      <i/>
      <sz val="12"/>
      <color indexed="61"/>
      <name val="Arial"/>
      <family val="2"/>
      <charset val="238"/>
    </font>
    <font>
      <b/>
      <i/>
      <sz val="11"/>
      <color indexed="18"/>
      <name val="Arial"/>
      <family val="2"/>
      <charset val="238"/>
    </font>
    <font>
      <b/>
      <i/>
      <sz val="9"/>
      <color rgb="FF215967"/>
      <name val="Arial"/>
      <family val="2"/>
      <charset val="238"/>
    </font>
    <font>
      <b/>
      <i/>
      <sz val="1"/>
      <name val="Calibri"/>
      <family val="2"/>
      <charset val="238"/>
      <scheme val="minor"/>
    </font>
    <font>
      <b/>
      <sz val="9"/>
      <color rgb="FF002060"/>
      <name val="Arial"/>
      <family val="2"/>
      <charset val="238"/>
    </font>
    <font>
      <b/>
      <sz val="12"/>
      <color theme="4" tint="-0.249977111117893"/>
      <name val="Arial"/>
      <family val="2"/>
      <charset val="238"/>
    </font>
    <font>
      <b/>
      <sz val="9"/>
      <color theme="4" tint="-0.249977111117893"/>
      <name val="Arial"/>
      <family val="2"/>
      <charset val="238"/>
    </font>
    <font>
      <b/>
      <sz val="11"/>
      <color theme="4" tint="-0.249977111117893"/>
      <name val="Arial"/>
      <family val="2"/>
      <charset val="238"/>
    </font>
    <font>
      <sz val="9"/>
      <color theme="4" tint="-0.249977111117893"/>
      <name val="Arial"/>
      <family val="2"/>
      <charset val="238"/>
    </font>
    <font>
      <b/>
      <i/>
      <sz val="1"/>
      <color theme="4" tint="-0.249977111117893"/>
      <name val="Calibri"/>
      <family val="2"/>
      <charset val="238"/>
      <scheme val="minor"/>
    </font>
    <font>
      <sz val="10"/>
      <color theme="4" tint="-0.249977111117893"/>
      <name val="Arial"/>
      <family val="2"/>
      <charset val="238"/>
    </font>
    <font>
      <b/>
      <i/>
      <sz val="12"/>
      <name val="Arial"/>
      <family val="2"/>
      <charset val="238"/>
    </font>
    <font>
      <b/>
      <i/>
      <sz val="11"/>
      <name val="Arial"/>
      <family val="2"/>
      <charset val="238"/>
    </font>
    <font>
      <sz val="11"/>
      <name val="Calibri"/>
      <family val="2"/>
      <charset val="238"/>
    </font>
    <font>
      <b/>
      <sz val="9"/>
      <name val="Calibri"/>
      <family val="2"/>
      <charset val="238"/>
    </font>
    <font>
      <b/>
      <sz val="12"/>
      <color indexed="9"/>
      <name val="Calibri"/>
      <family val="2"/>
      <charset val="238"/>
    </font>
    <font>
      <b/>
      <sz val="12"/>
      <name val="Calibri"/>
      <family val="2"/>
      <charset val="238"/>
    </font>
    <font>
      <sz val="12"/>
      <color indexed="9"/>
      <name val="Calibri"/>
      <family val="2"/>
      <charset val="238"/>
    </font>
    <font>
      <i/>
      <sz val="12"/>
      <color indexed="9"/>
      <name val="Calibri"/>
      <family val="2"/>
      <charset val="238"/>
    </font>
    <font>
      <b/>
      <sz val="9"/>
      <name val="Arial CE"/>
      <charset val="238"/>
    </font>
    <font>
      <b/>
      <sz val="11"/>
      <name val="Arial CE"/>
      <charset val="238"/>
    </font>
    <font>
      <b/>
      <sz val="16"/>
      <name val="Arial CE"/>
      <charset val="238"/>
    </font>
    <font>
      <sz val="9"/>
      <color indexed="63"/>
      <name val="Arial"/>
      <family val="2"/>
      <charset val="238"/>
    </font>
    <font>
      <b/>
      <sz val="9"/>
      <name val="ＭＳ Ｐゴシック"/>
      <charset val="238"/>
    </font>
    <font>
      <b/>
      <sz val="12"/>
      <color theme="1"/>
      <name val="Arial CE"/>
      <charset val="238"/>
    </font>
    <font>
      <b/>
      <sz val="12"/>
      <color theme="1" tint="0.499984740745262"/>
      <name val="Arial CE"/>
      <charset val="238"/>
    </font>
    <font>
      <b/>
      <sz val="10"/>
      <color theme="1" tint="0.499984740745262"/>
      <name val="Arial CE"/>
      <family val="2"/>
      <charset val="238"/>
    </font>
    <font>
      <b/>
      <sz val="8"/>
      <color theme="1" tint="0.499984740745262"/>
      <name val="Arial CE"/>
      <family val="2"/>
      <charset val="238"/>
    </font>
    <font>
      <b/>
      <i/>
      <sz val="10"/>
      <color indexed="25"/>
      <name val="Arial"/>
      <family val="2"/>
      <charset val="238"/>
    </font>
    <font>
      <sz val="8"/>
      <name val="Calibri"/>
      <family val="2"/>
      <charset val="238"/>
      <scheme val="minor"/>
    </font>
    <font>
      <b/>
      <sz val="10"/>
      <color theme="4" tint="-0.249977111117893"/>
      <name val="Arial"/>
      <family val="2"/>
      <charset val="238"/>
    </font>
    <font>
      <b/>
      <sz val="9"/>
      <color theme="1" tint="0.249977111117893"/>
      <name val="Arial"/>
      <family val="2"/>
      <charset val="238"/>
    </font>
    <font>
      <sz val="10"/>
      <color theme="1" tint="0.249977111117893"/>
      <name val="Arial"/>
      <family val="2"/>
      <charset val="238"/>
    </font>
    <font>
      <b/>
      <sz val="9"/>
      <color theme="1" tint="0.249977111117893"/>
      <name val="Arial CE"/>
      <charset val="238"/>
    </font>
    <font>
      <sz val="9"/>
      <color theme="1" tint="0.249977111117893"/>
      <name val="Arial CE"/>
      <charset val="238"/>
    </font>
    <font>
      <sz val="11"/>
      <color theme="1"/>
      <name val="Arial CE"/>
      <charset val="238"/>
    </font>
    <font>
      <b/>
      <sz val="12"/>
      <color theme="1"/>
      <name val="Tahoma"/>
      <family val="2"/>
      <charset val="238"/>
    </font>
    <font>
      <sz val="12"/>
      <color theme="1"/>
      <name val="Arial CE"/>
      <charset val="238"/>
    </font>
    <font>
      <sz val="11"/>
      <color theme="1"/>
      <name val="Tahoma"/>
      <family val="2"/>
      <charset val="238"/>
    </font>
    <font>
      <i/>
      <sz val="10"/>
      <color theme="1"/>
      <name val="Tahoma"/>
      <family val="2"/>
      <charset val="238"/>
    </font>
    <font>
      <b/>
      <i/>
      <sz val="9"/>
      <color theme="1"/>
      <name val="Tahoma"/>
      <family val="2"/>
      <charset val="238"/>
    </font>
    <font>
      <i/>
      <sz val="9"/>
      <color theme="1"/>
      <name val="Tahoma"/>
      <family val="2"/>
      <charset val="238"/>
    </font>
    <font>
      <b/>
      <i/>
      <sz val="10"/>
      <color theme="1"/>
      <name val="Tahoma"/>
      <family val="2"/>
      <charset val="238"/>
    </font>
    <font>
      <i/>
      <sz val="10"/>
      <color theme="1"/>
      <name val="Arial CE"/>
      <charset val="238"/>
    </font>
    <font>
      <sz val="8"/>
      <color indexed="18"/>
      <name val="Arial"/>
      <family val="2"/>
      <charset val="238"/>
    </font>
    <font>
      <b/>
      <sz val="9"/>
      <color theme="0"/>
      <name val="Arial"/>
      <family val="2"/>
      <charset val="238"/>
    </font>
    <font>
      <i/>
      <sz val="10"/>
      <color theme="0"/>
      <name val="Arial"/>
      <family val="2"/>
      <charset val="238"/>
    </font>
    <font>
      <b/>
      <sz val="14"/>
      <color theme="0"/>
      <name val="Arial"/>
      <family val="2"/>
      <charset val="238"/>
    </font>
    <font>
      <b/>
      <sz val="16"/>
      <color indexed="25"/>
      <name val="Arial"/>
      <family val="2"/>
      <charset val="238"/>
    </font>
    <font>
      <b/>
      <i/>
      <sz val="10"/>
      <color indexed="61"/>
      <name val="Arial"/>
      <family val="2"/>
      <charset val="238"/>
    </font>
    <font>
      <i/>
      <sz val="8"/>
      <color indexed="18"/>
      <name val="Arial"/>
      <family val="2"/>
      <charset val="238"/>
    </font>
    <font>
      <i/>
      <sz val="11"/>
      <color indexed="25"/>
      <name val="Arial"/>
      <family val="2"/>
      <charset val="238"/>
    </font>
    <font>
      <b/>
      <i/>
      <sz val="11"/>
      <color rgb="FF215967"/>
      <name val="Arial"/>
      <family val="2"/>
      <charset val="238"/>
    </font>
    <font>
      <b/>
      <i/>
      <sz val="12"/>
      <color rgb="FF7030A0"/>
      <name val="Calibri"/>
      <family val="2"/>
      <charset val="238"/>
      <scheme val="minor"/>
    </font>
    <font>
      <sz val="10"/>
      <name val="Arial"/>
      <family val="2"/>
      <charset val="238"/>
    </font>
    <font>
      <i/>
      <sz val="10"/>
      <color rgb="FFFF0000"/>
      <name val="Arial"/>
      <family val="2"/>
      <charset val="238"/>
    </font>
    <font>
      <sz val="11"/>
      <color theme="0"/>
      <name val="Arial"/>
      <family val="2"/>
      <charset val="238"/>
    </font>
    <font>
      <b/>
      <sz val="11"/>
      <color theme="0"/>
      <name val="Arial"/>
      <family val="2"/>
      <charset val="238"/>
    </font>
    <font>
      <i/>
      <sz val="9"/>
      <color theme="0"/>
      <name val="Arial"/>
      <family val="2"/>
      <charset val="238"/>
    </font>
    <font>
      <b/>
      <sz val="8"/>
      <color theme="1"/>
      <name val="Arial"/>
      <family val="2"/>
      <charset val="238"/>
    </font>
    <font>
      <b/>
      <vertAlign val="subscript"/>
      <sz val="9"/>
      <name val="Arial"/>
      <family val="2"/>
      <charset val="238"/>
    </font>
    <font>
      <i/>
      <sz val="9"/>
      <color rgb="FF7030A0"/>
      <name val="Arial"/>
      <family val="2"/>
      <charset val="238"/>
    </font>
    <font>
      <sz val="8"/>
      <color rgb="FFFF0000"/>
      <name val="Arial"/>
      <family val="2"/>
      <charset val="238"/>
    </font>
    <font>
      <b/>
      <sz val="18"/>
      <color theme="3"/>
      <name val="Cambria"/>
      <family val="2"/>
      <charset val="238"/>
      <scheme val="major"/>
    </font>
    <font>
      <b/>
      <sz val="10"/>
      <color rgb="FF0070C0"/>
      <name val="Arial"/>
      <family val="2"/>
      <charset val="238"/>
    </font>
    <font>
      <b/>
      <sz val="10"/>
      <color rgb="FF16365C"/>
      <name val="Arial"/>
      <family val="2"/>
      <charset val="238"/>
    </font>
    <font>
      <sz val="10"/>
      <color rgb="FF7030A0"/>
      <name val="Arial"/>
      <family val="2"/>
      <charset val="238"/>
    </font>
    <font>
      <b/>
      <sz val="10"/>
      <color theme="9" tint="-0.249977111117893"/>
      <name val="Arial"/>
      <family val="2"/>
      <charset val="238"/>
    </font>
    <font>
      <b/>
      <sz val="10"/>
      <color theme="3" tint="-0.249977111117893"/>
      <name val="Arial"/>
      <family val="2"/>
      <charset val="238"/>
    </font>
    <font>
      <b/>
      <sz val="14"/>
      <color indexed="25"/>
      <name val="Arial"/>
      <family val="2"/>
      <charset val="238"/>
    </font>
    <font>
      <b/>
      <sz val="8"/>
      <color theme="1" tint="0.34998626667073579"/>
      <name val="Arial CE"/>
      <family val="2"/>
      <charset val="238"/>
    </font>
    <font>
      <b/>
      <i/>
      <sz val="8"/>
      <color theme="1" tint="0.34998626667073579"/>
      <name val="Arial CE"/>
      <family val="2"/>
      <charset val="238"/>
    </font>
    <font>
      <sz val="10"/>
      <color theme="1" tint="0.34998626667073579"/>
      <name val="Arial CE"/>
      <family val="2"/>
      <charset val="238"/>
    </font>
    <font>
      <sz val="8"/>
      <color theme="1" tint="0.34998626667073579"/>
      <name val="Arial CE"/>
      <family val="2"/>
      <charset val="238"/>
    </font>
    <font>
      <b/>
      <sz val="16"/>
      <color theme="1" tint="0.34998626667073579"/>
      <name val="Arial CE"/>
      <family val="2"/>
      <charset val="238"/>
    </font>
    <font>
      <strike/>
      <sz val="8"/>
      <name val="Cambria"/>
      <family val="1"/>
      <charset val="238"/>
    </font>
    <font>
      <strike/>
      <sz val="9"/>
      <name val="Cambria"/>
      <family val="1"/>
      <charset val="238"/>
    </font>
    <font>
      <b/>
      <strike/>
      <sz val="8"/>
      <name val="Cambria"/>
      <family val="1"/>
      <charset val="238"/>
    </font>
    <font>
      <b/>
      <sz val="14"/>
      <color rgb="FFFF0000"/>
      <name val="Arial CE"/>
      <charset val="238"/>
    </font>
    <font>
      <sz val="9"/>
      <color theme="1" tint="4.9989318521683403E-2"/>
      <name val="Arial"/>
      <family val="2"/>
      <charset val="238"/>
    </font>
    <font>
      <sz val="10"/>
      <color theme="3" tint="-0.249977111117893"/>
      <name val="Arial"/>
      <family val="2"/>
      <charset val="238"/>
    </font>
    <font>
      <sz val="8"/>
      <color theme="3" tint="-0.249977111117893"/>
      <name val="Arial"/>
      <family val="2"/>
      <charset val="238"/>
    </font>
    <font>
      <sz val="7"/>
      <color theme="3" tint="-0.249977111117893"/>
      <name val="Arial"/>
      <family val="2"/>
      <charset val="238"/>
    </font>
    <font>
      <sz val="11"/>
      <color theme="3" tint="-0.249977111117893"/>
      <name val="Arial"/>
      <family val="2"/>
      <charset val="238"/>
    </font>
    <font>
      <i/>
      <sz val="8"/>
      <name val="Arial"/>
      <family val="2"/>
      <charset val="238"/>
    </font>
    <font>
      <i/>
      <sz val="8"/>
      <color theme="0" tint="-0.14999847407452621"/>
      <name val="Arial CE"/>
      <charset val="238"/>
    </font>
    <font>
      <i/>
      <sz val="6"/>
      <name val="Arial"/>
      <family val="2"/>
      <charset val="238"/>
    </font>
    <font>
      <i/>
      <sz val="11"/>
      <color theme="0"/>
      <name val="Arial"/>
      <family val="2"/>
      <charset val="238"/>
    </font>
    <font>
      <b/>
      <i/>
      <sz val="11"/>
      <color theme="0"/>
      <name val="Arial"/>
      <family val="2"/>
      <charset val="238"/>
    </font>
    <font>
      <i/>
      <sz val="11"/>
      <color indexed="61"/>
      <name val="Arial"/>
      <family val="2"/>
      <charset val="238"/>
    </font>
    <font>
      <i/>
      <sz val="8"/>
      <color theme="0"/>
      <name val="Arial"/>
      <family val="2"/>
      <charset val="238"/>
    </font>
  </fonts>
  <fills count="32">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indexed="50"/>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30"/>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8F8F8"/>
        <bgColor indexed="64"/>
      </patternFill>
    </fill>
    <fill>
      <patternFill patternType="solid">
        <fgColor indexed="15"/>
        <bgColor indexed="15"/>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0.14999847407452621"/>
        <bgColor indexed="18"/>
      </patternFill>
    </fill>
    <fill>
      <patternFill patternType="solid">
        <fgColor theme="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2" tint="-9.9948118533890809E-2"/>
        <bgColor indexed="64"/>
      </patternFill>
    </fill>
    <fill>
      <patternFill patternType="solid">
        <fgColor theme="8" tint="0.79998168889431442"/>
        <bgColor indexed="64"/>
      </patternFill>
    </fill>
    <fill>
      <patternFill patternType="solid">
        <fgColor theme="1" tint="0.499984740745262"/>
        <bgColor indexed="64"/>
      </patternFill>
    </fill>
  </fills>
  <borders count="414">
    <border>
      <left/>
      <right/>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style="double">
        <color indexed="64"/>
      </top>
      <bottom/>
      <diagonal/>
    </border>
    <border>
      <left/>
      <right/>
      <top style="double">
        <color indexed="64"/>
      </top>
      <bottom/>
      <diagonal/>
    </border>
    <border>
      <left style="dashed">
        <color indexed="64"/>
      </left>
      <right style="dashed">
        <color indexed="64"/>
      </right>
      <top style="double">
        <color indexed="64"/>
      </top>
      <bottom/>
      <diagonal/>
    </border>
    <border>
      <left style="dashed">
        <color indexed="64"/>
      </left>
      <right style="double">
        <color indexed="64"/>
      </right>
      <top style="double">
        <color indexed="64"/>
      </top>
      <bottom/>
      <diagonal/>
    </border>
    <border>
      <left style="dashed">
        <color indexed="64"/>
      </left>
      <right style="medium">
        <color indexed="64"/>
      </right>
      <top style="double">
        <color indexed="64"/>
      </top>
      <bottom/>
      <diagonal/>
    </border>
    <border>
      <left style="dashed">
        <color indexed="64"/>
      </left>
      <right style="dashed">
        <color indexed="64"/>
      </right>
      <top/>
      <bottom/>
      <diagonal/>
    </border>
    <border>
      <left style="dashed">
        <color indexed="64"/>
      </left>
      <right style="double">
        <color indexed="64"/>
      </right>
      <top/>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bottom style="double">
        <color indexed="64"/>
      </bottom>
      <diagonal/>
    </border>
    <border>
      <left style="dashed">
        <color indexed="64"/>
      </left>
      <right style="double">
        <color indexed="64"/>
      </right>
      <top/>
      <bottom style="double">
        <color indexed="64"/>
      </bottom>
      <diagonal/>
    </border>
    <border>
      <left style="dashed">
        <color indexed="64"/>
      </left>
      <right style="medium">
        <color indexed="64"/>
      </right>
      <top/>
      <bottom style="double">
        <color indexed="64"/>
      </bottom>
      <diagonal/>
    </border>
    <border>
      <left style="dashed">
        <color indexed="64"/>
      </left>
      <right style="thin">
        <color indexed="64"/>
      </right>
      <top/>
      <bottom/>
      <diagonal/>
    </border>
    <border>
      <left style="thin">
        <color indexed="64"/>
      </left>
      <right style="medium">
        <color indexed="64"/>
      </right>
      <top/>
      <bottom/>
      <diagonal/>
    </border>
    <border>
      <left/>
      <right style="dotted">
        <color indexed="64"/>
      </right>
      <top/>
      <bottom/>
      <diagonal/>
    </border>
    <border>
      <left style="medium">
        <color indexed="64"/>
      </left>
      <right/>
      <top/>
      <bottom style="thin">
        <color indexed="64"/>
      </bottom>
      <diagonal/>
    </border>
    <border>
      <left/>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bottom/>
      <diagonal/>
    </border>
    <border>
      <left/>
      <right style="dotted">
        <color indexed="64"/>
      </right>
      <top style="double">
        <color indexed="64"/>
      </top>
      <bottom/>
      <diagonal/>
    </border>
    <border>
      <left style="dotted">
        <color indexed="64"/>
      </left>
      <right style="dotted">
        <color indexed="64"/>
      </right>
      <top style="double">
        <color indexed="64"/>
      </top>
      <bottom/>
      <diagonal/>
    </border>
    <border>
      <left/>
      <right style="double">
        <color indexed="64"/>
      </right>
      <top style="double">
        <color indexed="64"/>
      </top>
      <bottom/>
      <diagonal/>
    </border>
    <border>
      <left style="dotted">
        <color indexed="64"/>
      </left>
      <right style="dotted">
        <color indexed="64"/>
      </right>
      <top/>
      <bottom/>
      <diagonal/>
    </border>
    <border>
      <left/>
      <right style="double">
        <color indexed="64"/>
      </right>
      <top/>
      <bottom/>
      <diagonal/>
    </border>
    <border>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double">
        <color indexed="64"/>
      </right>
      <top/>
      <bottom style="double">
        <color indexed="64"/>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medium">
        <color rgb="FF000000"/>
      </top>
      <bottom/>
      <diagonal/>
    </border>
    <border>
      <left/>
      <right style="dotted">
        <color rgb="FF000000"/>
      </right>
      <top style="thin">
        <color rgb="FF000000"/>
      </top>
      <bottom style="double">
        <color indexed="64"/>
      </bottom>
      <diagonal/>
    </border>
    <border>
      <left style="dotted">
        <color rgb="FF000000"/>
      </left>
      <right style="dotted">
        <color rgb="FF000000"/>
      </right>
      <top style="thin">
        <color rgb="FF000000"/>
      </top>
      <bottom style="double">
        <color indexed="64"/>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dotted">
        <color rgb="FF000000"/>
      </right>
      <top style="double">
        <color indexed="64"/>
      </top>
      <bottom style="dotted">
        <color rgb="FF000000"/>
      </bottom>
      <diagonal/>
    </border>
    <border>
      <left style="dotted">
        <color rgb="FF000000"/>
      </left>
      <right style="dotted">
        <color rgb="FF000000"/>
      </right>
      <top style="double">
        <color indexed="64"/>
      </top>
      <bottom style="dotted">
        <color rgb="FF000000"/>
      </bottom>
      <diagonal/>
    </border>
    <border>
      <left/>
      <right style="dotted">
        <color rgb="FF000000"/>
      </right>
      <top/>
      <bottom/>
      <diagonal/>
    </border>
    <border>
      <left/>
      <right style="dotted">
        <color rgb="FF000000"/>
      </right>
      <top/>
      <bottom style="dotted">
        <color rgb="FF000000"/>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style="dotted">
        <color rgb="FF000000"/>
      </right>
      <top/>
      <bottom/>
      <diagonal/>
    </border>
    <border>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dotted">
        <color indexed="64"/>
      </left>
      <right style="thin">
        <color indexed="64"/>
      </right>
      <top/>
      <bottom/>
      <diagonal/>
    </border>
    <border diagonalUp="1">
      <left style="hair">
        <color indexed="64"/>
      </left>
      <right style="hair">
        <color indexed="64"/>
      </right>
      <top style="hair">
        <color indexed="64"/>
      </top>
      <bottom style="hair">
        <color indexed="64"/>
      </bottom>
      <diagonal style="hair">
        <color indexed="64"/>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thin">
        <color indexed="64"/>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dotted">
        <color indexed="64"/>
      </bottom>
      <diagonal style="dotted">
        <color indexed="64"/>
      </diagonal>
    </border>
    <border diagonalUp="1">
      <left style="hair">
        <color indexed="64"/>
      </left>
      <right style="medium">
        <color indexed="64"/>
      </right>
      <top style="dotted">
        <color indexed="64"/>
      </top>
      <bottom style="dotted">
        <color indexed="64"/>
      </bottom>
      <diagonal style="dotted">
        <color indexed="64"/>
      </diagonal>
    </border>
    <border diagonalUp="1">
      <left style="hair">
        <color indexed="64"/>
      </left>
      <right style="medium">
        <color indexed="64"/>
      </right>
      <top style="dotted">
        <color indexed="64"/>
      </top>
      <bottom style="hair">
        <color indexed="64"/>
      </bottom>
      <diagonal style="dotted">
        <color indexed="64"/>
      </diagonal>
    </border>
    <border diagonalUp="1">
      <left style="hair">
        <color indexed="64"/>
      </left>
      <right style="medium">
        <color indexed="64"/>
      </right>
      <top style="hair">
        <color indexed="64"/>
      </top>
      <bottom style="medium">
        <color indexed="64"/>
      </bottom>
      <diagonal style="hair">
        <color indexed="64"/>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indexed="64"/>
      </left>
      <right style="hair">
        <color auto="1"/>
      </right>
      <top style="thin">
        <color auto="1"/>
      </top>
      <bottom style="hair">
        <color auto="1"/>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right style="hair">
        <color indexed="64"/>
      </right>
      <top/>
      <bottom style="thin">
        <color indexed="64"/>
      </bottom>
      <diagonal/>
    </border>
    <border>
      <left style="hair">
        <color auto="1"/>
      </left>
      <right/>
      <top style="thin">
        <color auto="1"/>
      </top>
      <bottom style="hair">
        <color auto="1"/>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top style="hair">
        <color auto="1"/>
      </top>
      <bottom style="thin">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right style="hair">
        <color auto="1"/>
      </right>
      <top style="thin">
        <color auto="1"/>
      </top>
      <bottom style="hair">
        <color auto="1"/>
      </bottom>
      <diagonal/>
    </border>
    <border>
      <left/>
      <right style="hair">
        <color indexed="64"/>
      </right>
      <top style="hair">
        <color indexed="64"/>
      </top>
      <bottom style="hair">
        <color indexed="64"/>
      </bottom>
      <diagonal/>
    </border>
    <border>
      <left/>
      <right style="hair">
        <color auto="1"/>
      </right>
      <top style="hair">
        <color auto="1"/>
      </top>
      <bottom style="medium">
        <color indexed="64"/>
      </bottom>
      <diagonal/>
    </border>
    <border>
      <left/>
      <right/>
      <top style="hair">
        <color indexed="64"/>
      </top>
      <bottom style="hair">
        <color indexed="64"/>
      </bottom>
      <diagonal/>
    </border>
    <border>
      <left/>
      <right/>
      <top style="hair">
        <color auto="1"/>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thin">
        <color indexed="64"/>
      </right>
      <top style="medium">
        <color indexed="8"/>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thin">
        <color indexed="64"/>
      </left>
      <right style="thin">
        <color indexed="64"/>
      </right>
      <top style="medium">
        <color indexed="8"/>
      </top>
      <bottom style="thin">
        <color indexed="64"/>
      </bottom>
      <diagonal/>
    </border>
    <border>
      <left/>
      <right/>
      <top/>
      <bottom style="thin">
        <color indexed="64"/>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top style="medium">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bottom style="thin">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style="medium">
        <color indexed="8"/>
      </top>
      <bottom style="thin">
        <color indexed="64"/>
      </bottom>
      <diagonal/>
    </border>
    <border>
      <left/>
      <right style="medium">
        <color indexed="64"/>
      </right>
      <top style="medium">
        <color indexed="8"/>
      </top>
      <bottom style="thin">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diagonalUp="1">
      <left style="thin">
        <color indexed="64"/>
      </left>
      <right style="thin">
        <color indexed="64"/>
      </right>
      <top style="dotted">
        <color indexed="64"/>
      </top>
      <bottom style="dotted">
        <color indexed="64"/>
      </bottom>
      <diagonal style="thin">
        <color indexed="64"/>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double">
        <color indexed="64"/>
      </top>
      <bottom/>
      <diagonal/>
    </border>
    <border>
      <left style="dashed">
        <color indexed="64"/>
      </left>
      <right style="thin">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dashed">
        <color indexed="64"/>
      </left>
      <right style="thin">
        <color indexed="64"/>
      </right>
      <top/>
      <bottom style="double">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ashed">
        <color indexed="64"/>
      </left>
      <right style="double">
        <color indexed="64"/>
      </right>
      <top style="thin">
        <color indexed="64"/>
      </top>
      <bottom/>
      <diagonal/>
    </border>
    <border>
      <left style="dashed">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bottom style="double">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style="thin">
        <color auto="1"/>
      </top>
      <bottom/>
      <diagonal/>
    </border>
    <border>
      <left style="hair">
        <color indexed="64"/>
      </left>
      <right style="medium">
        <color indexed="64"/>
      </right>
      <top style="thin">
        <color auto="1"/>
      </top>
      <bottom/>
      <diagonal/>
    </border>
    <border>
      <left style="hair">
        <color indexed="64"/>
      </left>
      <right style="hair">
        <color indexed="64"/>
      </right>
      <top style="thin">
        <color auto="1"/>
      </top>
      <bottom style="hair">
        <color indexed="64"/>
      </bottom>
      <diagonal/>
    </border>
    <border>
      <left style="hair">
        <color indexed="64"/>
      </left>
      <right style="medium">
        <color indexed="64"/>
      </right>
      <top style="thin">
        <color indexed="64"/>
      </top>
      <bottom style="hair">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thin">
        <color rgb="FF000000"/>
      </bottom>
      <diagonal/>
    </border>
    <border>
      <left style="thin">
        <color rgb="FF000000"/>
      </left>
      <right/>
      <top style="medium">
        <color rgb="FF000000"/>
      </top>
      <bottom/>
      <diagonal/>
    </border>
    <border>
      <left style="thin">
        <color rgb="FF000000"/>
      </left>
      <right/>
      <top/>
      <bottom style="thin">
        <color rgb="FF000000"/>
      </bottom>
      <diagonal/>
    </border>
    <border>
      <left/>
      <right style="thin">
        <color rgb="FF000000"/>
      </right>
      <top style="medium">
        <color rgb="FF000000"/>
      </top>
      <bottom/>
      <diagonal/>
    </border>
    <border>
      <left/>
      <right style="thin">
        <color rgb="FF000000"/>
      </right>
      <top style="thin">
        <color rgb="FF000000"/>
      </top>
      <bottom style="double">
        <color indexed="64"/>
      </bottom>
      <diagonal/>
    </border>
    <border>
      <left/>
      <right style="thin">
        <color rgb="FF000000"/>
      </right>
      <top style="dotted">
        <color rgb="FF000000"/>
      </top>
      <bottom style="dotted">
        <color rgb="FF000000"/>
      </bottom>
      <diagonal/>
    </border>
    <border>
      <left/>
      <right style="thin">
        <color rgb="FF000000"/>
      </right>
      <top style="double">
        <color indexed="64"/>
      </top>
      <bottom style="dotted">
        <color rgb="FF000000"/>
      </bottom>
      <diagonal/>
    </border>
    <border>
      <left/>
      <right style="thin">
        <color rgb="FF000000"/>
      </right>
      <top/>
      <bottom/>
      <diagonal/>
    </border>
    <border>
      <left/>
      <right style="thin">
        <color rgb="FF000000"/>
      </right>
      <top/>
      <bottom style="dotted">
        <color rgb="FF000000"/>
      </bottom>
      <diagonal/>
    </border>
    <border>
      <left/>
      <right style="thin">
        <color rgb="FF000000"/>
      </right>
      <top style="dotted">
        <color rgb="FF000000"/>
      </top>
      <bottom/>
      <diagonal/>
    </border>
    <border>
      <left/>
      <right style="thin">
        <color rgb="FF000000"/>
      </right>
      <top style="dotted">
        <color rgb="FF000000"/>
      </top>
      <bottom style="thin">
        <color rgb="FF000000"/>
      </bottom>
      <diagonal/>
    </border>
    <border>
      <left/>
      <right style="thin">
        <color rgb="FF000000"/>
      </right>
      <top style="medium">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medium">
        <color rgb="FF000000"/>
      </top>
      <bottom/>
      <diagonal/>
    </border>
    <border>
      <left/>
      <right style="medium">
        <color indexed="64"/>
      </right>
      <top style="medium">
        <color rgb="FF000000"/>
      </top>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style="double">
        <color indexed="64"/>
      </bottom>
      <diagonal/>
    </border>
    <border>
      <left style="medium">
        <color indexed="64"/>
      </left>
      <right style="thin">
        <color indexed="64"/>
      </right>
      <top style="dotted">
        <color rgb="FF000000"/>
      </top>
      <bottom style="dotted">
        <color rgb="FF000000"/>
      </bottom>
      <diagonal/>
    </border>
    <border>
      <left style="medium">
        <color indexed="64"/>
      </left>
      <right style="thin">
        <color indexed="64"/>
      </right>
      <top style="double">
        <color indexed="64"/>
      </top>
      <bottom style="dotted">
        <color rgb="FF000000"/>
      </bottom>
      <diagonal/>
    </border>
    <border>
      <left style="medium">
        <color indexed="64"/>
      </left>
      <right style="thin">
        <color indexed="64"/>
      </right>
      <top style="medium">
        <color rgb="FF000000"/>
      </top>
      <bottom style="medium">
        <color rgb="FF000000"/>
      </bottom>
      <diagonal/>
    </border>
    <border>
      <left style="medium">
        <color indexed="64"/>
      </left>
      <right style="thin">
        <color indexed="64"/>
      </right>
      <top style="medium">
        <color rgb="FF000000"/>
      </top>
      <bottom style="medium">
        <color indexed="64"/>
      </bottom>
      <diagonal/>
    </border>
    <border>
      <left/>
      <right style="thin">
        <color rgb="FF000000"/>
      </right>
      <top style="medium">
        <color rgb="FF000000"/>
      </top>
      <bottom style="medium">
        <color indexed="64"/>
      </bottom>
      <diagonal/>
    </border>
    <border>
      <left/>
      <right style="dotted">
        <color rgb="FF000000"/>
      </right>
      <top style="medium">
        <color rgb="FF000000"/>
      </top>
      <bottom style="medium">
        <color indexed="64"/>
      </bottom>
      <diagonal/>
    </border>
    <border>
      <left style="dotted">
        <color rgb="FF000000"/>
      </left>
      <right style="dotted">
        <color rgb="FF000000"/>
      </right>
      <top style="medium">
        <color rgb="FF000000"/>
      </top>
      <bottom style="medium">
        <color indexed="64"/>
      </bottom>
      <diagonal/>
    </border>
    <border>
      <left/>
      <right style="medium">
        <color indexed="64"/>
      </right>
      <top style="thin">
        <color rgb="FF000000"/>
      </top>
      <bottom style="double">
        <color indexed="64"/>
      </bottom>
      <diagonal/>
    </border>
    <border>
      <left/>
      <right style="medium">
        <color indexed="64"/>
      </right>
      <top style="dotted">
        <color rgb="FF000000"/>
      </top>
      <bottom style="dotted">
        <color rgb="FF000000"/>
      </bottom>
      <diagonal/>
    </border>
    <border>
      <left/>
      <right style="medium">
        <color indexed="64"/>
      </right>
      <top style="dotted">
        <color rgb="FF000000"/>
      </top>
      <bottom style="thin">
        <color indexed="64"/>
      </bottom>
      <diagonal/>
    </border>
    <border>
      <left/>
      <right style="medium">
        <color indexed="64"/>
      </right>
      <top style="medium">
        <color rgb="FF000000"/>
      </top>
      <bottom style="medium">
        <color rgb="FF000000"/>
      </bottom>
      <diagonal/>
    </border>
    <border>
      <left/>
      <right style="medium">
        <color indexed="64"/>
      </right>
      <top style="dotted">
        <color rgb="FF000000"/>
      </top>
      <bottom style="medium">
        <color rgb="FF000000"/>
      </bottom>
      <diagonal/>
    </border>
    <border>
      <left/>
      <right style="medium">
        <color indexed="64"/>
      </right>
      <top style="medium">
        <color rgb="FF000000"/>
      </top>
      <bottom style="medium">
        <color indexed="64"/>
      </bottom>
      <diagonal/>
    </border>
    <border>
      <left/>
      <right/>
      <top/>
      <bottom style="thin">
        <color rgb="FF000000"/>
      </bottom>
      <diagonal/>
    </border>
    <border>
      <left/>
      <right style="medium">
        <color indexed="64"/>
      </right>
      <top/>
      <bottom style="thin">
        <color rgb="FF000000"/>
      </bottom>
      <diagonal/>
    </border>
    <border>
      <left style="medium">
        <color indexed="64"/>
      </left>
      <right style="thin">
        <color indexed="64"/>
      </right>
      <top/>
      <bottom style="double">
        <color indexed="64"/>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right style="medium">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hair">
        <color indexed="64"/>
      </bottom>
      <diagonal/>
    </border>
    <border>
      <left style="thin">
        <color auto="1"/>
      </left>
      <right style="hair">
        <color auto="1"/>
      </right>
      <top style="hair">
        <color auto="1"/>
      </top>
      <bottom style="medium">
        <color indexed="64"/>
      </bottom>
      <diagonal/>
    </border>
    <border>
      <left/>
      <right style="hair">
        <color indexed="64"/>
      </right>
      <top style="thin">
        <color indexed="64"/>
      </top>
      <bottom style="hair">
        <color indexed="64"/>
      </bottom>
      <diagonal/>
    </border>
    <border>
      <left/>
      <right style="hair">
        <color auto="1"/>
      </right>
      <top style="hair">
        <color auto="1"/>
      </top>
      <bottom style="thin">
        <color auto="1"/>
      </bottom>
      <diagonal/>
    </border>
    <border>
      <left/>
      <right style="hair">
        <color indexed="64"/>
      </right>
      <top/>
      <bottom style="hair">
        <color indexed="64"/>
      </bottom>
      <diagonal/>
    </border>
    <border>
      <left style="medium">
        <color indexed="64"/>
      </left>
      <right style="hair">
        <color indexed="64"/>
      </right>
      <top/>
      <bottom style="double">
        <color indexed="64"/>
      </bottom>
      <diagonal/>
    </border>
    <border>
      <left style="thin">
        <color indexed="64"/>
      </left>
      <right style="hair">
        <color indexed="64"/>
      </right>
      <top/>
      <bottom style="thin">
        <color indexed="64"/>
      </bottom>
      <diagonal/>
    </border>
    <border>
      <left style="medium">
        <color indexed="64"/>
      </left>
      <right style="hair">
        <color auto="1"/>
      </right>
      <top style="hair">
        <color auto="1"/>
      </top>
      <bottom style="hair">
        <color indexed="64"/>
      </bottom>
      <diagonal/>
    </border>
    <border>
      <left style="hair">
        <color auto="1"/>
      </left>
      <right style="hair">
        <color auto="1"/>
      </right>
      <top style="hair">
        <color auto="1"/>
      </top>
      <bottom style="hair">
        <color indexed="64"/>
      </bottom>
      <diagonal/>
    </border>
    <border>
      <left style="hair">
        <color auto="1"/>
      </left>
      <right style="medium">
        <color indexed="64"/>
      </right>
      <top style="hair">
        <color auto="1"/>
      </top>
      <bottom style="hair">
        <color indexed="64"/>
      </bottom>
      <diagonal/>
    </border>
    <border>
      <left style="hair">
        <color indexed="64"/>
      </left>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hair">
        <color indexed="64"/>
      </left>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diagonalUp="1">
      <left style="hair">
        <color indexed="64"/>
      </left>
      <right style="hair">
        <color indexed="64"/>
      </right>
      <top style="thin">
        <color auto="1"/>
      </top>
      <bottom style="hair">
        <color indexed="64"/>
      </bottom>
      <diagonal style="hair">
        <color indexed="64"/>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8"/>
      </right>
      <top style="thin">
        <color indexed="8"/>
      </top>
      <bottom style="medium">
        <color indexed="64"/>
      </bottom>
      <diagonal/>
    </border>
    <border>
      <left style="thin">
        <color indexed="64"/>
      </left>
      <right style="medium">
        <color indexed="64"/>
      </right>
      <top/>
      <bottom style="dotted">
        <color indexed="64"/>
      </bottom>
      <diagonal/>
    </border>
    <border diagonalUp="1">
      <left style="hair">
        <color indexed="64"/>
      </left>
      <right style="medium">
        <color indexed="64"/>
      </right>
      <top style="thin">
        <color auto="1"/>
      </top>
      <bottom style="hair">
        <color indexed="64"/>
      </bottom>
      <diagonal style="hair">
        <color indexed="64"/>
      </diagonal>
    </border>
    <border>
      <left style="thin">
        <color indexed="64"/>
      </left>
      <right/>
      <top style="thin">
        <color auto="1"/>
      </top>
      <bottom style="hair">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bottom style="thin">
        <color auto="1"/>
      </bottom>
      <diagonal/>
    </border>
    <border>
      <left/>
      <right style="thin">
        <color indexed="64"/>
      </right>
      <top/>
      <bottom style="thin">
        <color auto="1"/>
      </bottom>
      <diagonal/>
    </border>
    <border>
      <left/>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top style="thin">
        <color indexed="64"/>
      </top>
      <bottom style="hair">
        <color rgb="FF000000"/>
      </bottom>
      <diagonal/>
    </border>
    <border>
      <left/>
      <right/>
      <top/>
      <bottom style="hair">
        <color rgb="FF000000"/>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thin">
        <color indexed="64"/>
      </left>
      <right/>
      <top/>
      <bottom style="hair">
        <color rgb="FF000000"/>
      </bottom>
      <diagonal/>
    </border>
    <border>
      <left/>
      <right style="thin">
        <color indexed="64"/>
      </right>
      <top/>
      <bottom style="hair">
        <color rgb="FF000000"/>
      </bottom>
      <diagonal/>
    </border>
    <border>
      <left style="thin">
        <color indexed="64"/>
      </left>
      <right style="thin">
        <color rgb="FF000000"/>
      </right>
      <top style="hair">
        <color rgb="FF000000"/>
      </top>
      <bottom style="hair">
        <color rgb="FF000000"/>
      </bottom>
      <diagonal/>
    </border>
    <border>
      <left style="thin">
        <color rgb="FF000000"/>
      </left>
      <right style="thin">
        <color indexed="64"/>
      </right>
      <top style="hair">
        <color rgb="FF000000"/>
      </top>
      <bottom style="hair">
        <color rgb="FF000000"/>
      </bottom>
      <diagonal/>
    </border>
    <border>
      <left style="thin">
        <color indexed="64"/>
      </left>
      <right style="thin">
        <color rgb="FF000000"/>
      </right>
      <top style="hair">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thin">
        <color indexed="64"/>
      </right>
      <top style="hair">
        <color indexed="64"/>
      </top>
      <bottom style="hair">
        <color indexed="64"/>
      </bottom>
      <diagonal/>
    </border>
    <border>
      <left style="thin">
        <color indexed="64"/>
      </left>
      <right style="thin">
        <color rgb="FF000000"/>
      </right>
      <top style="hair">
        <color indexed="64"/>
      </top>
      <bottom style="thin">
        <color indexed="64"/>
      </bottom>
      <diagonal/>
    </border>
    <border>
      <left style="thin">
        <color rgb="FF000000"/>
      </left>
      <right style="thin">
        <color rgb="FF000000"/>
      </right>
      <top style="hair">
        <color indexed="64"/>
      </top>
      <bottom style="thin">
        <color indexed="64"/>
      </bottom>
      <diagonal/>
    </border>
    <border>
      <left style="thin">
        <color rgb="FF000000"/>
      </left>
      <right style="thin">
        <color indexed="64"/>
      </right>
      <top style="hair">
        <color indexed="64"/>
      </top>
      <bottom style="thin">
        <color indexed="64"/>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indexed="64"/>
      </bottom>
      <diagonal/>
    </border>
    <border>
      <left style="dotted">
        <color indexed="64"/>
      </left>
      <right style="thin">
        <color indexed="64"/>
      </right>
      <top style="hair">
        <color auto="1"/>
      </top>
      <bottom style="thin">
        <color indexed="64"/>
      </bottom>
      <diagonal/>
    </border>
    <border diagonalUp="1">
      <left style="hair">
        <color indexed="64"/>
      </left>
      <right style="medium">
        <color indexed="64"/>
      </right>
      <top style="dotted">
        <color indexed="64"/>
      </top>
      <bottom style="thin">
        <color indexed="64"/>
      </bottom>
      <diagonal style="dotted">
        <color indexed="64"/>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diagonal/>
    </border>
    <border>
      <left style="thin">
        <color rgb="FF000000"/>
      </left>
      <right style="medium">
        <color indexed="64"/>
      </right>
      <top style="thin">
        <color rgb="FF000000"/>
      </top>
      <bottom/>
      <diagonal/>
    </border>
    <border>
      <left style="thin">
        <color rgb="FF000000"/>
      </left>
      <right style="medium">
        <color indexed="64"/>
      </right>
      <top/>
      <bottom/>
      <diagonal/>
    </border>
    <border>
      <left style="thin">
        <color rgb="FF000000"/>
      </left>
      <right style="medium">
        <color indexed="64"/>
      </right>
      <top/>
      <bottom style="dotted">
        <color rgb="FF000000"/>
      </bottom>
      <diagonal/>
    </border>
    <border>
      <left style="thin">
        <color rgb="FF000000"/>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thin">
        <color indexed="64"/>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hair">
        <color indexed="64"/>
      </left>
      <right style="medium">
        <color indexed="64"/>
      </right>
      <top style="thin">
        <color indexed="64"/>
      </top>
      <bottom/>
      <diagonal/>
    </border>
    <border>
      <left style="hair">
        <color indexed="64"/>
      </left>
      <right/>
      <top style="medium">
        <color indexed="64"/>
      </top>
      <bottom style="hair">
        <color indexed="64"/>
      </bottom>
      <diagonal/>
    </border>
    <border>
      <left style="medium">
        <color indexed="64"/>
      </left>
      <right style="hair">
        <color indexed="64"/>
      </right>
      <top style="hair">
        <color indexed="64"/>
      </top>
      <bottom style="double">
        <color indexed="64"/>
      </bottom>
      <diagonal/>
    </border>
    <border>
      <left style="medium">
        <color indexed="64"/>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indexed="64"/>
      </bottom>
      <diagonal/>
    </border>
    <border>
      <left style="hair">
        <color auto="1"/>
      </left>
      <right style="medium">
        <color indexed="64"/>
      </right>
      <top/>
      <bottom style="thin">
        <color auto="1"/>
      </bottom>
      <diagonal/>
    </border>
    <border>
      <left style="hair">
        <color indexed="64"/>
      </left>
      <right style="thin">
        <color auto="1"/>
      </right>
      <top/>
      <bottom style="hair">
        <color indexed="64"/>
      </bottom>
      <diagonal/>
    </border>
  </borders>
  <cellStyleXfs count="25">
    <xf numFmtId="0" fontId="0" fillId="0" borderId="0"/>
    <xf numFmtId="178" fontId="78" fillId="0" borderId="0"/>
    <xf numFmtId="44" fontId="3" fillId="0" borderId="0" applyFont="0" applyFill="0" applyBorder="0" applyAlignment="0" applyProtection="0"/>
    <xf numFmtId="0" fontId="77" fillId="0" borderId="0"/>
    <xf numFmtId="0" fontId="42" fillId="0" borderId="0" applyProtection="0"/>
    <xf numFmtId="0" fontId="9" fillId="0" borderId="0" applyProtection="0"/>
    <xf numFmtId="0" fontId="9" fillId="0" borderId="0"/>
    <xf numFmtId="0" fontId="9" fillId="0" borderId="0"/>
    <xf numFmtId="0" fontId="36" fillId="0" borderId="0" applyProtection="0"/>
    <xf numFmtId="0" fontId="36" fillId="0" borderId="0" applyProtection="0"/>
    <xf numFmtId="0" fontId="42" fillId="0" borderId="0"/>
    <xf numFmtId="0" fontId="42" fillId="0" borderId="0"/>
    <xf numFmtId="0" fontId="36" fillId="0" borderId="0" applyProtection="0"/>
    <xf numFmtId="0" fontId="36" fillId="0" borderId="0" applyProtection="0"/>
    <xf numFmtId="0" fontId="35" fillId="0" borderId="0"/>
    <xf numFmtId="0" fontId="42" fillId="0" borderId="0"/>
    <xf numFmtId="49" fontId="44" fillId="0" borderId="0" applyProtection="0"/>
    <xf numFmtId="0" fontId="36" fillId="0" borderId="0" applyProtection="0"/>
    <xf numFmtId="0" fontId="3" fillId="0" borderId="0"/>
    <xf numFmtId="0" fontId="226" fillId="0" borderId="0" applyProtection="0"/>
    <xf numFmtId="0" fontId="3" fillId="0" borderId="0"/>
    <xf numFmtId="0" fontId="3" fillId="0" borderId="0" applyProtection="0"/>
    <xf numFmtId="0" fontId="2" fillId="0" borderId="0"/>
    <xf numFmtId="0" fontId="235" fillId="0" borderId="0" applyNumberFormat="0" applyFill="0" applyBorder="0" applyAlignment="0" applyProtection="0"/>
    <xf numFmtId="0" fontId="1" fillId="0" borderId="0"/>
  </cellStyleXfs>
  <cellXfs count="2640">
    <xf numFmtId="0" fontId="0" fillId="0" borderId="0" xfId="0"/>
    <xf numFmtId="164" fontId="4" fillId="0" borderId="0" xfId="0" applyNumberFormat="1" applyFont="1" applyAlignment="1">
      <alignment horizontal="right" vertical="top"/>
    </xf>
    <xf numFmtId="49" fontId="5" fillId="0" borderId="0" xfId="0" applyNumberFormat="1" applyFont="1" applyAlignment="1">
      <alignment horizontal="right"/>
    </xf>
    <xf numFmtId="49" fontId="4" fillId="0" borderId="0" xfId="0" applyNumberFormat="1" applyFont="1" applyAlignment="1">
      <alignment horizontal="left" vertical="top"/>
    </xf>
    <xf numFmtId="49" fontId="4" fillId="0" borderId="0" xfId="0" applyNumberFormat="1" applyFont="1" applyAlignment="1">
      <alignment horizontal="center" vertical="top"/>
    </xf>
    <xf numFmtId="49" fontId="4" fillId="0" borderId="0" xfId="0" applyNumberFormat="1" applyFont="1" applyAlignment="1">
      <alignment horizontal="left" vertical="top" wrapText="1"/>
    </xf>
    <xf numFmtId="49" fontId="5" fillId="0" borderId="0" xfId="0" applyNumberFormat="1" applyFont="1" applyAlignment="1">
      <alignment horizontal="center"/>
    </xf>
    <xf numFmtId="165" fontId="6" fillId="0" borderId="0" xfId="0" applyNumberFormat="1" applyFont="1" applyFill="1" applyBorder="1" applyAlignment="1">
      <alignment horizontal="right" vertical="top"/>
    </xf>
    <xf numFmtId="166" fontId="4" fillId="0" borderId="0" xfId="0" applyNumberFormat="1" applyFont="1" applyAlignment="1">
      <alignment horizontal="right" vertical="top"/>
    </xf>
    <xf numFmtId="167" fontId="4" fillId="0" borderId="0" xfId="0" applyNumberFormat="1" applyFont="1" applyAlignment="1">
      <alignment horizontal="right" vertical="top"/>
    </xf>
    <xf numFmtId="168" fontId="4" fillId="0" borderId="0" xfId="0" applyNumberFormat="1" applyFont="1" applyAlignment="1">
      <alignment horizontal="right" vertical="top"/>
    </xf>
    <xf numFmtId="164" fontId="7" fillId="0" borderId="0" xfId="0" applyNumberFormat="1" applyFont="1" applyAlignment="1"/>
    <xf numFmtId="165" fontId="7" fillId="0" borderId="0" xfId="0" applyNumberFormat="1" applyFont="1" applyFill="1" applyBorder="1" applyAlignment="1"/>
    <xf numFmtId="166" fontId="7" fillId="0" borderId="0" xfId="0" applyNumberFormat="1" applyFont="1" applyAlignment="1"/>
    <xf numFmtId="167" fontId="7" fillId="0" borderId="0" xfId="0" applyNumberFormat="1" applyFont="1" applyAlignment="1"/>
    <xf numFmtId="168" fontId="7" fillId="0" borderId="0" xfId="0" applyNumberFormat="1" applyFont="1" applyAlignment="1"/>
    <xf numFmtId="164" fontId="12" fillId="0" borderId="1" xfId="0" applyNumberFormat="1" applyFont="1" applyBorder="1" applyAlignment="1">
      <alignment horizontal="right" vertical="top"/>
    </xf>
    <xf numFmtId="49" fontId="12" fillId="0" borderId="1" xfId="0" applyNumberFormat="1" applyFont="1" applyBorder="1" applyAlignment="1">
      <alignment horizontal="center" vertical="top"/>
    </xf>
    <xf numFmtId="0" fontId="13" fillId="0" borderId="0" xfId="0" applyFont="1"/>
    <xf numFmtId="166" fontId="12" fillId="0" borderId="1" xfId="0" applyNumberFormat="1" applyFont="1" applyBorder="1" applyAlignment="1">
      <alignment horizontal="right" vertical="top"/>
    </xf>
    <xf numFmtId="0" fontId="15" fillId="0" borderId="0" xfId="0" applyFont="1"/>
    <xf numFmtId="0" fontId="17" fillId="0" borderId="0" xfId="0" applyFont="1"/>
    <xf numFmtId="165" fontId="17" fillId="0" borderId="0" xfId="0" applyNumberFormat="1" applyFont="1" applyFill="1" applyBorder="1" applyAlignment="1"/>
    <xf numFmtId="168" fontId="17" fillId="0" borderId="0" xfId="0" applyNumberFormat="1" applyFont="1" applyAlignment="1"/>
    <xf numFmtId="169" fontId="17" fillId="0" borderId="0" xfId="0" applyNumberFormat="1" applyFont="1" applyAlignment="1"/>
    <xf numFmtId="0" fontId="5" fillId="0" borderId="0" xfId="0" applyFont="1"/>
    <xf numFmtId="164" fontId="5" fillId="0" borderId="0" xfId="0" applyNumberFormat="1" applyFont="1" applyAlignment="1"/>
    <xf numFmtId="0" fontId="5" fillId="0" borderId="0" xfId="0" applyNumberFormat="1" applyFont="1" applyAlignment="1">
      <alignment horizontal="left"/>
    </xf>
    <xf numFmtId="165" fontId="5" fillId="0" borderId="0" xfId="0" applyNumberFormat="1" applyFont="1" applyFill="1" applyBorder="1" applyAlignment="1"/>
    <xf numFmtId="166" fontId="5" fillId="0" borderId="0" xfId="0" applyNumberFormat="1" applyFont="1" applyAlignment="1"/>
    <xf numFmtId="168" fontId="5" fillId="0" borderId="0" xfId="0" applyNumberFormat="1" applyFont="1" applyAlignment="1"/>
    <xf numFmtId="169" fontId="5" fillId="0" borderId="0" xfId="0" applyNumberFormat="1" applyFont="1" applyAlignment="1"/>
    <xf numFmtId="0" fontId="18" fillId="0" borderId="0" xfId="0" applyFont="1"/>
    <xf numFmtId="49" fontId="12" fillId="0" borderId="1" xfId="0" applyNumberFormat="1" applyFont="1" applyBorder="1" applyAlignment="1">
      <alignment horizontal="left" vertical="top"/>
    </xf>
    <xf numFmtId="0" fontId="12" fillId="0" borderId="1" xfId="0" applyNumberFormat="1" applyFont="1" applyBorder="1" applyAlignment="1">
      <alignment horizontal="left" vertical="top" wrapText="1"/>
    </xf>
    <xf numFmtId="165" fontId="19" fillId="0" borderId="1" xfId="0" applyNumberFormat="1" applyFont="1" applyFill="1" applyBorder="1" applyAlignment="1">
      <alignment horizontal="right" vertical="top"/>
    </xf>
    <xf numFmtId="168" fontId="12" fillId="0" borderId="1" xfId="0" applyNumberFormat="1" applyFont="1" applyBorder="1" applyAlignment="1">
      <alignment horizontal="right" vertical="top"/>
    </xf>
    <xf numFmtId="169" fontId="12" fillId="0" borderId="1" xfId="0" applyNumberFormat="1" applyFont="1" applyBorder="1" applyAlignment="1">
      <alignment horizontal="right" vertical="top"/>
    </xf>
    <xf numFmtId="0" fontId="20" fillId="0" borderId="0" xfId="0" applyFont="1" applyAlignment="1">
      <alignment horizontal="left" vertical="top" wrapText="1"/>
    </xf>
    <xf numFmtId="164" fontId="8" fillId="0" borderId="0" xfId="0" applyNumberFormat="1" applyFont="1" applyAlignment="1">
      <alignment horizontal="left" vertical="top" wrapText="1"/>
    </xf>
    <xf numFmtId="49" fontId="8" fillId="0" borderId="0" xfId="0" applyNumberFormat="1" applyFont="1" applyAlignment="1">
      <alignment horizontal="left" vertical="top" wrapText="1"/>
    </xf>
    <xf numFmtId="165" fontId="8" fillId="0" borderId="0" xfId="0" applyNumberFormat="1" applyFont="1" applyFill="1" applyBorder="1" applyAlignment="1">
      <alignment horizontal="right" vertical="top"/>
    </xf>
    <xf numFmtId="166" fontId="8" fillId="0" borderId="0" xfId="0" applyNumberFormat="1" applyFont="1" applyAlignment="1">
      <alignment horizontal="left" vertical="top" wrapText="1"/>
    </xf>
    <xf numFmtId="165" fontId="8" fillId="0" borderId="0" xfId="0" applyNumberFormat="1" applyFont="1" applyFill="1" applyBorder="1" applyAlignment="1">
      <alignment horizontal="left" vertical="top" wrapText="1"/>
    </xf>
    <xf numFmtId="168" fontId="8" fillId="0" borderId="0" xfId="0" applyNumberFormat="1" applyFont="1" applyAlignment="1">
      <alignment horizontal="left" vertical="top" wrapText="1"/>
    </xf>
    <xf numFmtId="49" fontId="5" fillId="0" borderId="0" xfId="0" applyNumberFormat="1" applyFont="1" applyBorder="1" applyAlignment="1">
      <alignment horizontal="left"/>
    </xf>
    <xf numFmtId="49" fontId="5" fillId="0" borderId="0" xfId="0" applyNumberFormat="1" applyFont="1" applyBorder="1" applyAlignment="1">
      <alignment horizontal="right"/>
    </xf>
    <xf numFmtId="0" fontId="79" fillId="0" borderId="0" xfId="0" applyFont="1" applyAlignment="1">
      <alignment horizontal="center" vertical="center"/>
    </xf>
    <xf numFmtId="164" fontId="79" fillId="0" borderId="0" xfId="0" applyNumberFormat="1" applyFont="1" applyAlignment="1">
      <alignment horizontal="center" vertical="center"/>
    </xf>
    <xf numFmtId="49" fontId="79" fillId="0" borderId="0" xfId="0" applyNumberFormat="1" applyFont="1" applyAlignment="1">
      <alignment horizontal="center" vertical="center"/>
    </xf>
    <xf numFmtId="49" fontId="79" fillId="0" borderId="0" xfId="0" applyNumberFormat="1" applyFont="1" applyAlignment="1">
      <alignment horizontal="center" vertical="center" wrapText="1"/>
    </xf>
    <xf numFmtId="165" fontId="79" fillId="0" borderId="0" xfId="0" applyNumberFormat="1" applyFont="1" applyFill="1" applyBorder="1" applyAlignment="1">
      <alignment horizontal="center" vertical="center"/>
    </xf>
    <xf numFmtId="166" fontId="79" fillId="0" borderId="0" xfId="0" applyNumberFormat="1" applyFont="1" applyAlignment="1">
      <alignment horizontal="center" vertical="center"/>
    </xf>
    <xf numFmtId="168" fontId="79" fillId="0" borderId="0" xfId="0" applyNumberFormat="1" applyFont="1" applyAlignment="1">
      <alignment horizontal="center" vertical="center"/>
    </xf>
    <xf numFmtId="49" fontId="5" fillId="0" borderId="2" xfId="0" applyNumberFormat="1" applyFont="1" applyBorder="1" applyAlignment="1">
      <alignment horizontal="center"/>
    </xf>
    <xf numFmtId="0" fontId="12" fillId="0" borderId="1" xfId="0" applyNumberFormat="1" applyFont="1" applyFill="1" applyBorder="1" applyAlignment="1">
      <alignment horizontal="left" vertical="top" wrapText="1"/>
    </xf>
    <xf numFmtId="164" fontId="12" fillId="0" borderId="0" xfId="0" applyNumberFormat="1" applyFont="1" applyBorder="1" applyAlignment="1">
      <alignment horizontal="right" vertical="top"/>
    </xf>
    <xf numFmtId="49" fontId="12" fillId="0" borderId="0" xfId="0" applyNumberFormat="1" applyFont="1" applyBorder="1" applyAlignment="1">
      <alignment horizontal="center" vertical="top"/>
    </xf>
    <xf numFmtId="49" fontId="12" fillId="0" borderId="0" xfId="0" applyNumberFormat="1" applyFont="1" applyBorder="1" applyAlignment="1">
      <alignment horizontal="left" vertical="top"/>
    </xf>
    <xf numFmtId="0" fontId="12" fillId="0" borderId="0" xfId="0" applyNumberFormat="1" applyFont="1" applyBorder="1" applyAlignment="1">
      <alignment horizontal="left" vertical="top" wrapText="1"/>
    </xf>
    <xf numFmtId="165" fontId="19" fillId="0" borderId="0" xfId="0" applyNumberFormat="1" applyFont="1" applyFill="1" applyBorder="1" applyAlignment="1">
      <alignment horizontal="right" vertical="top"/>
    </xf>
    <xf numFmtId="166" fontId="12" fillId="0" borderId="0" xfId="0" applyNumberFormat="1" applyFont="1" applyBorder="1" applyAlignment="1">
      <alignment horizontal="right" vertical="top"/>
    </xf>
    <xf numFmtId="169" fontId="12" fillId="0" borderId="0" xfId="0" applyNumberFormat="1" applyFont="1" applyBorder="1" applyAlignment="1">
      <alignment horizontal="right" vertical="top"/>
    </xf>
    <xf numFmtId="166" fontId="12" fillId="0" borderId="1" xfId="0" applyNumberFormat="1" applyFont="1" applyFill="1" applyBorder="1" applyAlignment="1">
      <alignment horizontal="right" vertical="top"/>
    </xf>
    <xf numFmtId="0" fontId="11" fillId="0" borderId="0" xfId="0" applyFont="1"/>
    <xf numFmtId="166" fontId="11" fillId="0" borderId="1" xfId="0" applyNumberFormat="1" applyFont="1" applyBorder="1" applyAlignment="1">
      <alignment horizontal="right" vertical="top"/>
    </xf>
    <xf numFmtId="0" fontId="11" fillId="0" borderId="1" xfId="0" applyNumberFormat="1" applyFont="1" applyBorder="1" applyAlignment="1">
      <alignment horizontal="left" vertical="top" wrapText="1"/>
    </xf>
    <xf numFmtId="0" fontId="5" fillId="0" borderId="2" xfId="0" applyNumberFormat="1" applyFont="1" applyBorder="1" applyAlignment="1">
      <alignment horizontal="center"/>
    </xf>
    <xf numFmtId="49" fontId="12" fillId="10" borderId="1" xfId="0" applyNumberFormat="1" applyFont="1" applyFill="1" applyBorder="1" applyAlignment="1">
      <alignment horizontal="center" vertical="top"/>
    </xf>
    <xf numFmtId="49" fontId="9" fillId="10" borderId="1" xfId="0" applyNumberFormat="1" applyFont="1" applyFill="1" applyBorder="1" applyAlignment="1" applyProtection="1"/>
    <xf numFmtId="170" fontId="19" fillId="0" borderId="1" xfId="0" applyNumberFormat="1" applyFont="1" applyFill="1" applyBorder="1" applyAlignment="1">
      <alignment horizontal="right" vertical="top"/>
    </xf>
    <xf numFmtId="169" fontId="12" fillId="10" borderId="4" xfId="0" applyNumberFormat="1" applyFont="1" applyFill="1" applyBorder="1" applyAlignment="1">
      <alignment horizontal="right" vertical="top"/>
    </xf>
    <xf numFmtId="169" fontId="12" fillId="0" borderId="4" xfId="0" applyNumberFormat="1" applyFont="1" applyBorder="1" applyAlignment="1">
      <alignment horizontal="right" vertical="top"/>
    </xf>
    <xf numFmtId="49" fontId="12" fillId="0" borderId="5" xfId="0" applyNumberFormat="1" applyFont="1" applyBorder="1" applyAlignment="1">
      <alignment horizontal="center" vertical="top"/>
    </xf>
    <xf numFmtId="49" fontId="12" fillId="0" borderId="5" xfId="0" applyNumberFormat="1" applyFont="1" applyBorder="1" applyAlignment="1">
      <alignment horizontal="left" vertical="top"/>
    </xf>
    <xf numFmtId="0" fontId="30" fillId="0" borderId="5" xfId="0" applyNumberFormat="1" applyFont="1" applyBorder="1" applyAlignment="1">
      <alignment horizontal="left" vertical="top" wrapText="1"/>
    </xf>
    <xf numFmtId="170" fontId="19" fillId="0" borderId="5" xfId="0" applyNumberFormat="1" applyFont="1" applyFill="1" applyBorder="1" applyAlignment="1">
      <alignment horizontal="right" vertical="top"/>
    </xf>
    <xf numFmtId="166" fontId="12" fillId="0" borderId="5" xfId="0" applyNumberFormat="1" applyFont="1" applyBorder="1" applyAlignment="1">
      <alignment horizontal="right" vertical="top"/>
    </xf>
    <xf numFmtId="0" fontId="30" fillId="0" borderId="1" xfId="0" applyNumberFormat="1" applyFont="1" applyBorder="1" applyAlignment="1">
      <alignment horizontal="left" vertical="top" wrapText="1"/>
    </xf>
    <xf numFmtId="0" fontId="30" fillId="0" borderId="0" xfId="0" applyNumberFormat="1" applyFont="1" applyBorder="1" applyAlignment="1">
      <alignment horizontal="left" vertical="top" wrapText="1"/>
    </xf>
    <xf numFmtId="170" fontId="19" fillId="0" borderId="0" xfId="0" applyNumberFormat="1" applyFont="1" applyFill="1" applyBorder="1" applyAlignment="1">
      <alignment horizontal="right" vertical="top"/>
    </xf>
    <xf numFmtId="168" fontId="12" fillId="10" borderId="1" xfId="0" applyNumberFormat="1" applyFont="1" applyFill="1" applyBorder="1" applyAlignment="1">
      <alignment horizontal="right" vertical="top"/>
    </xf>
    <xf numFmtId="170" fontId="6" fillId="0" borderId="0" xfId="0" applyNumberFormat="1" applyFont="1" applyFill="1" applyBorder="1" applyAlignment="1">
      <alignment horizontal="right" vertical="top"/>
    </xf>
    <xf numFmtId="49" fontId="12" fillId="0" borderId="1" xfId="0" applyNumberFormat="1" applyFont="1" applyBorder="1" applyAlignment="1">
      <alignment horizontal="left" vertical="top" wrapText="1"/>
    </xf>
    <xf numFmtId="49" fontId="12" fillId="0" borderId="1" xfId="0" applyNumberFormat="1" applyFont="1" applyFill="1" applyBorder="1" applyAlignment="1" applyProtection="1">
      <alignment horizontal="left"/>
    </xf>
    <xf numFmtId="0" fontId="12" fillId="0" borderId="1" xfId="0" applyNumberFormat="1" applyFont="1" applyFill="1" applyBorder="1" applyAlignment="1" applyProtection="1">
      <alignment horizontal="left"/>
    </xf>
    <xf numFmtId="49" fontId="12" fillId="10" borderId="1" xfId="0" applyNumberFormat="1" applyFont="1" applyFill="1" applyBorder="1" applyAlignment="1" applyProtection="1">
      <alignment horizontal="left" wrapText="1"/>
    </xf>
    <xf numFmtId="49" fontId="30" fillId="0" borderId="1" xfId="0" applyNumberFormat="1" applyFont="1" applyBorder="1" applyAlignment="1">
      <alignment horizontal="left" vertical="top" wrapText="1"/>
    </xf>
    <xf numFmtId="0" fontId="11" fillId="0" borderId="1" xfId="0" applyNumberFormat="1" applyFont="1" applyBorder="1" applyAlignment="1" applyProtection="1">
      <alignment horizontal="left" wrapText="1"/>
    </xf>
    <xf numFmtId="0" fontId="12" fillId="3" borderId="1" xfId="0" applyNumberFormat="1" applyFont="1" applyFill="1" applyBorder="1" applyAlignment="1" applyProtection="1">
      <alignment horizontal="left"/>
    </xf>
    <xf numFmtId="0" fontId="11" fillId="0" borderId="1" xfId="0" applyNumberFormat="1" applyFont="1" applyFill="1" applyBorder="1" applyAlignment="1" applyProtection="1"/>
    <xf numFmtId="0" fontId="11" fillId="0" borderId="1" xfId="0" applyFont="1" applyBorder="1" applyAlignment="1" applyProtection="1">
      <alignment horizontal="left" wrapText="1"/>
      <protection locked="0"/>
    </xf>
    <xf numFmtId="0" fontId="9" fillId="0" borderId="1" xfId="0" applyNumberFormat="1" applyFont="1" applyFill="1" applyBorder="1" applyAlignment="1" applyProtection="1"/>
    <xf numFmtId="0" fontId="11" fillId="0" borderId="1" xfId="0" applyNumberFormat="1" applyFont="1" applyBorder="1" applyAlignment="1" applyProtection="1">
      <alignment horizontal="left" wrapText="1"/>
      <protection locked="0"/>
    </xf>
    <xf numFmtId="49" fontId="11" fillId="0" borderId="1" xfId="0" applyNumberFormat="1" applyFont="1" applyBorder="1" applyAlignment="1" applyProtection="1">
      <alignment horizontal="left" wrapText="1"/>
    </xf>
    <xf numFmtId="0" fontId="11" fillId="0" borderId="1" xfId="0" applyFont="1" applyBorder="1" applyAlignment="1" applyProtection="1">
      <alignment horizontal="left" wrapText="1"/>
    </xf>
    <xf numFmtId="49" fontId="11" fillId="0" borderId="1" xfId="0" applyNumberFormat="1" applyFont="1" applyBorder="1" applyAlignment="1" applyProtection="1">
      <alignment horizontal="left" vertical="top" wrapText="1"/>
    </xf>
    <xf numFmtId="49" fontId="12" fillId="0" borderId="1" xfId="0" applyNumberFormat="1" applyFont="1" applyFill="1" applyBorder="1" applyAlignment="1" applyProtection="1">
      <alignment horizontal="left" vertical="top"/>
    </xf>
    <xf numFmtId="49" fontId="12" fillId="0" borderId="1" xfId="0" applyNumberFormat="1" applyFont="1" applyFill="1" applyBorder="1" applyAlignment="1" applyProtection="1"/>
    <xf numFmtId="49" fontId="11" fillId="0" borderId="1" xfId="0" applyNumberFormat="1" applyFont="1" applyFill="1" applyBorder="1" applyAlignment="1" applyProtection="1">
      <alignment horizontal="left"/>
    </xf>
    <xf numFmtId="49" fontId="11" fillId="0" borderId="1" xfId="0" applyNumberFormat="1" applyFont="1" applyBorder="1" applyAlignment="1" applyProtection="1">
      <alignment horizontal="left" wrapText="1"/>
      <protection locked="0"/>
    </xf>
    <xf numFmtId="49" fontId="11" fillId="10" borderId="1" xfId="0" applyNumberFormat="1" applyFont="1" applyFill="1" applyBorder="1" applyAlignment="1" applyProtection="1">
      <alignment horizontal="left"/>
    </xf>
    <xf numFmtId="166" fontId="4" fillId="0" borderId="0" xfId="0" applyNumberFormat="1" applyFont="1" applyBorder="1" applyAlignment="1">
      <alignment horizontal="right" vertical="top"/>
    </xf>
    <xf numFmtId="49" fontId="12" fillId="0" borderId="1" xfId="0" applyNumberFormat="1" applyFont="1" applyBorder="1" applyAlignment="1">
      <alignment horizontal="center"/>
    </xf>
    <xf numFmtId="49" fontId="12" fillId="11" borderId="1" xfId="0" applyNumberFormat="1" applyFont="1" applyFill="1" applyBorder="1" applyAlignment="1" applyProtection="1">
      <alignment horizontal="left" vertical="top"/>
    </xf>
    <xf numFmtId="49" fontId="12" fillId="11" borderId="1" xfId="0" applyNumberFormat="1" applyFont="1" applyFill="1" applyBorder="1" applyAlignment="1" applyProtection="1">
      <alignment horizontal="left" vertical="top" wrapText="1"/>
    </xf>
    <xf numFmtId="0" fontId="11" fillId="0" borderId="1" xfId="0" applyNumberFormat="1" applyFont="1" applyBorder="1" applyAlignment="1" applyProtection="1">
      <alignment horizontal="left" vertical="top" wrapText="1"/>
      <protection locked="0"/>
    </xf>
    <xf numFmtId="49" fontId="11" fillId="3" borderId="1" xfId="0" applyNumberFormat="1" applyFont="1" applyFill="1" applyBorder="1" applyAlignment="1" applyProtection="1">
      <alignment horizontal="left" vertical="top"/>
    </xf>
    <xf numFmtId="0" fontId="11" fillId="10" borderId="1" xfId="0" applyFont="1" applyFill="1" applyBorder="1" applyAlignment="1" applyProtection="1">
      <alignment horizontal="left" vertical="top"/>
    </xf>
    <xf numFmtId="0" fontId="11" fillId="10" borderId="1" xfId="0" applyFont="1" applyFill="1" applyBorder="1" applyAlignment="1" applyProtection="1">
      <alignment horizontal="left" vertical="top" wrapText="1"/>
    </xf>
    <xf numFmtId="49" fontId="11" fillId="10" borderId="1" xfId="0" applyNumberFormat="1" applyFont="1" applyFill="1" applyBorder="1" applyAlignment="1" applyProtection="1">
      <alignment horizontal="left" vertical="top" wrapText="1"/>
      <protection locked="0"/>
    </xf>
    <xf numFmtId="0" fontId="11" fillId="10" borderId="1" xfId="0" applyFont="1" applyFill="1" applyBorder="1" applyAlignment="1" applyProtection="1">
      <alignment horizontal="left" vertical="top" wrapText="1"/>
      <protection locked="0"/>
    </xf>
    <xf numFmtId="49" fontId="11" fillId="0" borderId="1" xfId="0" applyNumberFormat="1" applyFont="1" applyBorder="1" applyAlignment="1" applyProtection="1">
      <alignment horizontal="left" vertical="top" wrapText="1"/>
      <protection locked="0"/>
    </xf>
    <xf numFmtId="49" fontId="11" fillId="0" borderId="1" xfId="0" applyNumberFormat="1" applyFont="1" applyBorder="1" applyAlignment="1">
      <alignment horizontal="left" vertical="top" wrapText="1"/>
    </xf>
    <xf numFmtId="0" fontId="11" fillId="0" borderId="1" xfId="0" applyNumberFormat="1" applyFont="1" applyBorder="1" applyAlignment="1" applyProtection="1">
      <alignment horizontal="left" vertical="top" wrapText="1"/>
    </xf>
    <xf numFmtId="164" fontId="12" fillId="0" borderId="1" xfId="0" applyNumberFormat="1" applyFont="1" applyBorder="1" applyAlignment="1">
      <alignment horizontal="right"/>
    </xf>
    <xf numFmtId="49" fontId="11" fillId="10" borderId="1" xfId="0" applyNumberFormat="1" applyFont="1" applyFill="1" applyBorder="1" applyAlignment="1" applyProtection="1">
      <alignment horizontal="left" vertical="top"/>
    </xf>
    <xf numFmtId="49" fontId="11" fillId="2" borderId="1" xfId="0" applyNumberFormat="1" applyFont="1" applyFill="1" applyBorder="1" applyAlignment="1" applyProtection="1">
      <alignment horizontal="left" vertical="top" wrapText="1"/>
    </xf>
    <xf numFmtId="49" fontId="12" fillId="11" borderId="1" xfId="0" applyNumberFormat="1" applyFont="1" applyFill="1" applyBorder="1" applyAlignment="1" applyProtection="1">
      <alignment horizontal="left"/>
    </xf>
    <xf numFmtId="49" fontId="12" fillId="0" borderId="1" xfId="0" applyNumberFormat="1" applyFont="1" applyBorder="1" applyAlignment="1">
      <alignment horizontal="left" wrapText="1"/>
    </xf>
    <xf numFmtId="170" fontId="19" fillId="0" borderId="1" xfId="0" applyNumberFormat="1" applyFont="1" applyFill="1" applyBorder="1" applyAlignment="1">
      <alignment horizontal="right"/>
    </xf>
    <xf numFmtId="166" fontId="12" fillId="0" borderId="1" xfId="0" applyNumberFormat="1" applyFont="1" applyBorder="1" applyAlignment="1">
      <alignment horizontal="right"/>
    </xf>
    <xf numFmtId="49" fontId="12" fillId="0" borderId="1" xfId="0" applyNumberFormat="1" applyFont="1" applyBorder="1" applyAlignment="1">
      <alignment horizontal="left"/>
    </xf>
    <xf numFmtId="0" fontId="30" fillId="0" borderId="1" xfId="0" applyNumberFormat="1" applyFont="1" applyBorder="1" applyAlignment="1">
      <alignment horizontal="left" wrapText="1"/>
    </xf>
    <xf numFmtId="49" fontId="12" fillId="10" borderId="1" xfId="0" applyNumberFormat="1" applyFont="1" applyFill="1" applyBorder="1" applyAlignment="1" applyProtection="1">
      <alignment horizontal="left"/>
    </xf>
    <xf numFmtId="49" fontId="11" fillId="3" borderId="1" xfId="0" applyNumberFormat="1" applyFont="1" applyFill="1" applyBorder="1" applyAlignment="1" applyProtection="1">
      <alignment horizontal="left"/>
    </xf>
    <xf numFmtId="49" fontId="11" fillId="0" borderId="1" xfId="0" applyNumberFormat="1" applyFont="1" applyBorder="1" applyAlignment="1">
      <alignment horizontal="center" vertical="top"/>
    </xf>
    <xf numFmtId="0" fontId="11" fillId="0" borderId="1" xfId="0" applyFont="1" applyBorder="1" applyAlignment="1" applyProtection="1">
      <alignment horizontal="left" vertical="top" wrapText="1"/>
      <protection locked="0"/>
    </xf>
    <xf numFmtId="0" fontId="11" fillId="0" borderId="1" xfId="0" applyNumberFormat="1" applyFont="1" applyBorder="1" applyAlignment="1" applyProtection="1">
      <alignment horizontal="left" vertical="top"/>
    </xf>
    <xf numFmtId="164" fontId="4" fillId="0" borderId="0" xfId="0" applyNumberFormat="1" applyFont="1" applyBorder="1" applyAlignment="1">
      <alignment horizontal="right" vertical="top"/>
    </xf>
    <xf numFmtId="49" fontId="4" fillId="0" borderId="0" xfId="0" applyNumberFormat="1" applyFont="1" applyBorder="1" applyAlignment="1">
      <alignment horizontal="center" vertical="top"/>
    </xf>
    <xf numFmtId="49" fontId="4" fillId="0" borderId="0" xfId="0" applyNumberFormat="1" applyFont="1" applyBorder="1" applyAlignment="1">
      <alignment horizontal="left" vertical="top"/>
    </xf>
    <xf numFmtId="49" fontId="4" fillId="0" borderId="0" xfId="0" applyNumberFormat="1" applyFont="1" applyBorder="1" applyAlignment="1">
      <alignment horizontal="left" vertical="top" wrapText="1"/>
    </xf>
    <xf numFmtId="167" fontId="4" fillId="0" borderId="0" xfId="0" applyNumberFormat="1" applyFont="1" applyBorder="1" applyAlignment="1">
      <alignment horizontal="right" vertical="top"/>
    </xf>
    <xf numFmtId="49" fontId="11" fillId="10" borderId="1" xfId="0" applyNumberFormat="1" applyFont="1" applyFill="1" applyBorder="1" applyAlignment="1" applyProtection="1">
      <alignment vertical="top" wrapText="1"/>
      <protection locked="0"/>
    </xf>
    <xf numFmtId="0" fontId="11" fillId="0" borderId="1" xfId="0" applyFont="1" applyBorder="1" applyAlignment="1" applyProtection="1">
      <alignment wrapText="1"/>
      <protection locked="0"/>
    </xf>
    <xf numFmtId="49" fontId="11" fillId="10" borderId="1" xfId="0" applyNumberFormat="1" applyFont="1" applyFill="1" applyBorder="1" applyAlignment="1" applyProtection="1">
      <alignment wrapText="1"/>
      <protection locked="0"/>
    </xf>
    <xf numFmtId="0" fontId="11" fillId="0" borderId="1" xfId="0" applyNumberFormat="1" applyFont="1" applyFill="1" applyBorder="1" applyAlignment="1" applyProtection="1">
      <alignment horizontal="left"/>
    </xf>
    <xf numFmtId="0" fontId="11" fillId="10" borderId="1" xfId="0" applyFont="1" applyFill="1" applyBorder="1" applyAlignment="1" applyProtection="1">
      <alignment horizontal="left" wrapText="1"/>
    </xf>
    <xf numFmtId="49" fontId="11" fillId="0" borderId="1" xfId="0" applyNumberFormat="1" applyFont="1" applyBorder="1" applyAlignment="1">
      <alignment horizontal="center"/>
    </xf>
    <xf numFmtId="49" fontId="11" fillId="0" borderId="1" xfId="0" applyNumberFormat="1" applyFont="1" applyBorder="1" applyAlignment="1">
      <alignment horizontal="left" wrapText="1"/>
    </xf>
    <xf numFmtId="170" fontId="32" fillId="0" borderId="1" xfId="0" applyNumberFormat="1" applyFont="1" applyFill="1" applyBorder="1" applyAlignment="1">
      <alignment horizontal="right"/>
    </xf>
    <xf numFmtId="166" fontId="11" fillId="0" borderId="1" xfId="0" applyNumberFormat="1" applyFont="1" applyBorder="1" applyAlignment="1">
      <alignment horizontal="right"/>
    </xf>
    <xf numFmtId="170" fontId="32" fillId="0" borderId="1" xfId="0" applyNumberFormat="1" applyFont="1" applyFill="1" applyBorder="1" applyAlignment="1">
      <alignment horizontal="right" vertical="top"/>
    </xf>
    <xf numFmtId="2" fontId="11" fillId="0" borderId="1" xfId="0" applyNumberFormat="1" applyFont="1" applyBorder="1" applyAlignment="1" applyProtection="1">
      <alignment horizontal="left" wrapText="1"/>
    </xf>
    <xf numFmtId="2" fontId="11" fillId="0" borderId="1" xfId="0" applyNumberFormat="1" applyFont="1" applyBorder="1" applyAlignment="1" applyProtection="1">
      <alignment horizontal="left" vertical="top" wrapText="1"/>
    </xf>
    <xf numFmtId="164" fontId="11" fillId="0" borderId="1" xfId="0" applyNumberFormat="1" applyFont="1" applyBorder="1" applyAlignment="1">
      <alignment horizontal="right"/>
    </xf>
    <xf numFmtId="164" fontId="11" fillId="0" borderId="1" xfId="0" applyNumberFormat="1" applyFont="1" applyBorder="1" applyAlignment="1">
      <alignment horizontal="right" vertical="top"/>
    </xf>
    <xf numFmtId="49" fontId="11" fillId="0" borderId="1" xfId="0" applyNumberFormat="1" applyFont="1" applyBorder="1" applyAlignment="1">
      <alignment horizontal="left"/>
    </xf>
    <xf numFmtId="49" fontId="11" fillId="10" borderId="1" xfId="0" applyNumberFormat="1" applyFont="1" applyFill="1" applyBorder="1" applyAlignment="1" applyProtection="1">
      <alignment horizontal="left" vertical="top" wrapText="1"/>
    </xf>
    <xf numFmtId="49" fontId="11" fillId="10" borderId="1" xfId="0" applyNumberFormat="1" applyFont="1" applyFill="1" applyBorder="1" applyAlignment="1" applyProtection="1">
      <alignment horizontal="left" wrapText="1"/>
    </xf>
    <xf numFmtId="0" fontId="12" fillId="0" borderId="1" xfId="0" applyNumberFormat="1" applyFont="1" applyFill="1" applyBorder="1" applyAlignment="1" applyProtection="1"/>
    <xf numFmtId="49" fontId="12" fillId="10" borderId="1" xfId="0" applyNumberFormat="1" applyFont="1" applyFill="1" applyBorder="1" applyAlignment="1" applyProtection="1"/>
    <xf numFmtId="164" fontId="4" fillId="0" borderId="1" xfId="0" applyNumberFormat="1" applyFont="1" applyBorder="1" applyAlignment="1">
      <alignment horizontal="right" vertical="top"/>
    </xf>
    <xf numFmtId="0" fontId="34" fillId="0" borderId="1" xfId="0" applyNumberFormat="1" applyFont="1" applyBorder="1" applyAlignment="1" applyProtection="1">
      <alignment horizontal="left" vertical="top" wrapText="1"/>
      <protection locked="0"/>
    </xf>
    <xf numFmtId="0" fontId="34" fillId="10" borderId="1" xfId="0" applyFont="1" applyFill="1" applyBorder="1" applyAlignment="1" applyProtection="1">
      <alignment horizontal="left" vertical="top" wrapText="1"/>
      <protection locked="0"/>
    </xf>
    <xf numFmtId="171" fontId="34" fillId="0" borderId="1" xfId="0" applyNumberFormat="1" applyFont="1" applyBorder="1" applyAlignment="1" applyProtection="1">
      <alignment horizontal="left"/>
      <protection locked="0"/>
    </xf>
    <xf numFmtId="2" fontId="34" fillId="0" borderId="1" xfId="0" applyNumberFormat="1" applyFont="1" applyBorder="1" applyAlignment="1" applyProtection="1">
      <alignment horizontal="left" wrapText="1"/>
      <protection locked="0"/>
    </xf>
    <xf numFmtId="0" fontId="34" fillId="0" borderId="1" xfId="0" applyFont="1" applyBorder="1" applyAlignment="1" applyProtection="1">
      <alignment horizontal="left" wrapText="1"/>
      <protection locked="0"/>
    </xf>
    <xf numFmtId="0" fontId="34" fillId="0" borderId="1" xfId="0" applyFont="1" applyBorder="1" applyAlignment="1" applyProtection="1">
      <alignment horizontal="center" wrapText="1"/>
      <protection locked="0"/>
    </xf>
    <xf numFmtId="49" fontId="34" fillId="0" borderId="1" xfId="0" applyNumberFormat="1" applyFont="1" applyBorder="1" applyAlignment="1" applyProtection="1">
      <alignment horizontal="left" wrapText="1"/>
      <protection locked="0"/>
    </xf>
    <xf numFmtId="0" fontId="11" fillId="0" borderId="0" xfId="0" applyFont="1" applyFill="1"/>
    <xf numFmtId="49" fontId="12" fillId="0" borderId="1" xfId="0" applyNumberFormat="1" applyFont="1" applyFill="1" applyBorder="1" applyAlignment="1">
      <alignment horizontal="center" vertical="top"/>
    </xf>
    <xf numFmtId="0" fontId="36" fillId="0" borderId="1" xfId="14" applyFont="1" applyFill="1" applyBorder="1" applyAlignment="1" applyProtection="1">
      <alignment horizontal="left" vertical="top" wrapText="1"/>
    </xf>
    <xf numFmtId="1" fontId="4" fillId="0" borderId="0" xfId="0" applyNumberFormat="1" applyFont="1" applyAlignment="1">
      <alignment horizontal="right" vertical="top"/>
    </xf>
    <xf numFmtId="0" fontId="0" fillId="0" borderId="0" xfId="0" applyFill="1"/>
    <xf numFmtId="3" fontId="0" fillId="0" borderId="0" xfId="0" applyNumberFormat="1" applyFill="1" applyAlignment="1">
      <alignment horizontal="center" vertical="center"/>
    </xf>
    <xf numFmtId="4" fontId="0" fillId="0" borderId="0" xfId="0" applyNumberFormat="1" applyFill="1" applyAlignment="1">
      <alignment horizontal="center" vertical="center"/>
    </xf>
    <xf numFmtId="4" fontId="0" fillId="0" borderId="0" xfId="0" applyNumberFormat="1" applyFill="1"/>
    <xf numFmtId="3" fontId="0" fillId="0" borderId="0" xfId="0" applyNumberFormat="1"/>
    <xf numFmtId="4" fontId="0" fillId="0" borderId="0" xfId="0" applyNumberFormat="1"/>
    <xf numFmtId="49" fontId="0" fillId="0" borderId="0" xfId="0" applyNumberFormat="1"/>
    <xf numFmtId="0" fontId="84" fillId="0" borderId="0" xfId="0" applyFont="1" applyBorder="1" applyAlignment="1">
      <alignment horizontal="center" vertical="center"/>
    </xf>
    <xf numFmtId="0" fontId="87" fillId="0" borderId="0" xfId="0" applyFont="1" applyBorder="1" applyAlignment="1">
      <alignment horizontal="center" vertical="center"/>
    </xf>
    <xf numFmtId="0" fontId="88" fillId="0" borderId="0" xfId="0" applyFont="1" applyBorder="1" applyAlignment="1">
      <alignment horizontal="center" vertical="center"/>
    </xf>
    <xf numFmtId="0" fontId="90" fillId="0" borderId="0" xfId="0" applyFont="1" applyBorder="1" applyAlignment="1">
      <alignment horizontal="center" vertical="center"/>
    </xf>
    <xf numFmtId="0" fontId="0" fillId="0" borderId="0" xfId="0" applyNumberFormat="1" applyAlignment="1">
      <alignment horizontal="center"/>
    </xf>
    <xf numFmtId="0" fontId="0" fillId="0" borderId="0" xfId="0" applyAlignment="1">
      <alignment horizontal="left" indent="1"/>
    </xf>
    <xf numFmtId="0" fontId="92" fillId="0" borderId="0" xfId="0" applyFont="1"/>
    <xf numFmtId="49" fontId="11" fillId="2" borderId="9" xfId="11" applyNumberFormat="1" applyFont="1" applyFill="1" applyBorder="1" applyAlignment="1">
      <alignment vertical="top" wrapText="1"/>
    </xf>
    <xf numFmtId="0" fontId="11" fillId="2" borderId="10" xfId="11" applyNumberFormat="1" applyFont="1" applyFill="1" applyBorder="1" applyAlignment="1">
      <alignment horizontal="center" vertical="top" wrapText="1"/>
    </xf>
    <xf numFmtId="0" fontId="13" fillId="2" borderId="10" xfId="11" applyFont="1" applyFill="1" applyBorder="1" applyAlignment="1">
      <alignment horizontal="left" vertical="center" wrapText="1" indent="1"/>
    </xf>
    <xf numFmtId="0" fontId="11" fillId="2" borderId="10" xfId="11" applyFont="1" applyFill="1" applyBorder="1" applyAlignment="1">
      <alignment horizontal="center" vertical="top" wrapText="1"/>
    </xf>
    <xf numFmtId="4" fontId="11" fillId="2" borderId="10" xfId="11" applyNumberFormat="1" applyFont="1" applyFill="1" applyBorder="1" applyAlignment="1">
      <alignment vertical="top" wrapText="1"/>
    </xf>
    <xf numFmtId="4" fontId="11" fillId="2" borderId="11" xfId="11" applyNumberFormat="1" applyFont="1" applyFill="1" applyBorder="1" applyAlignment="1">
      <alignment horizontal="center" vertical="top" wrapText="1"/>
    </xf>
    <xf numFmtId="49" fontId="43" fillId="4" borderId="12" xfId="11" applyNumberFormat="1" applyFont="1" applyFill="1" applyBorder="1" applyAlignment="1">
      <alignment horizontal="center" vertical="center"/>
    </xf>
    <xf numFmtId="0" fontId="25" fillId="4" borderId="10" xfId="11" applyNumberFormat="1" applyFont="1" applyFill="1" applyBorder="1" applyAlignment="1">
      <alignment horizontal="center" vertical="center"/>
    </xf>
    <xf numFmtId="0" fontId="43" fillId="4" borderId="10" xfId="11" applyFont="1" applyFill="1" applyBorder="1" applyAlignment="1">
      <alignment horizontal="left" vertical="center" indent="1"/>
    </xf>
    <xf numFmtId="0" fontId="25" fillId="4" borderId="10" xfId="11" applyFont="1" applyFill="1" applyBorder="1" applyAlignment="1">
      <alignment horizontal="center" vertical="center"/>
    </xf>
    <xf numFmtId="4" fontId="13" fillId="4" borderId="10" xfId="11" applyNumberFormat="1" applyFont="1" applyFill="1" applyBorder="1" applyAlignment="1">
      <alignment vertical="center"/>
    </xf>
    <xf numFmtId="3" fontId="25" fillId="4" borderId="12" xfId="11" applyNumberFormat="1" applyFont="1" applyFill="1" applyBorder="1" applyAlignment="1">
      <alignment horizontal="center" vertical="center"/>
    </xf>
    <xf numFmtId="49" fontId="11" fillId="2" borderId="13" xfId="11" applyNumberFormat="1" applyFont="1" applyFill="1" applyBorder="1" applyAlignment="1">
      <alignment vertical="top" wrapText="1"/>
    </xf>
    <xf numFmtId="0" fontId="11" fillId="2" borderId="0" xfId="11" applyNumberFormat="1" applyFont="1" applyFill="1" applyBorder="1" applyAlignment="1">
      <alignment horizontal="center" vertical="top" wrapText="1"/>
    </xf>
    <xf numFmtId="0" fontId="11" fillId="2" borderId="0" xfId="11" applyFont="1" applyFill="1" applyBorder="1" applyAlignment="1">
      <alignment horizontal="left" vertical="top" wrapText="1" indent="1"/>
    </xf>
    <xf numFmtId="0" fontId="11" fillId="2" borderId="0" xfId="11" applyFont="1" applyFill="1" applyBorder="1" applyAlignment="1">
      <alignment horizontal="center" vertical="top" wrapText="1"/>
    </xf>
    <xf numFmtId="4" fontId="11" fillId="2" borderId="0" xfId="11" applyNumberFormat="1" applyFont="1" applyFill="1" applyBorder="1" applyAlignment="1">
      <alignment vertical="top" wrapText="1"/>
    </xf>
    <xf numFmtId="4" fontId="11" fillId="2" borderId="14" xfId="11" applyNumberFormat="1" applyFont="1" applyFill="1" applyBorder="1" applyAlignment="1">
      <alignment vertical="top" wrapText="1"/>
    </xf>
    <xf numFmtId="49" fontId="10" fillId="2" borderId="15" xfId="16" applyNumberFormat="1" applyFont="1" applyFill="1" applyBorder="1" applyAlignment="1">
      <alignment horizontal="center" vertical="center"/>
    </xf>
    <xf numFmtId="0" fontId="11" fillId="2" borderId="2" xfId="16" applyNumberFormat="1" applyFont="1" applyFill="1" applyBorder="1" applyAlignment="1">
      <alignment horizontal="center" vertical="top" wrapText="1"/>
    </xf>
    <xf numFmtId="49" fontId="11" fillId="2" borderId="2" xfId="16" applyFont="1" applyFill="1" applyBorder="1" applyAlignment="1">
      <alignment horizontal="left" vertical="top" wrapText="1" indent="1"/>
    </xf>
    <xf numFmtId="0" fontId="11" fillId="2" borderId="2" xfId="11" applyFont="1" applyFill="1" applyBorder="1" applyAlignment="1">
      <alignment horizontal="center" vertical="top" wrapText="1"/>
    </xf>
    <xf numFmtId="4" fontId="11" fillId="2" borderId="2" xfId="16" applyNumberFormat="1" applyFont="1" applyFill="1" applyBorder="1" applyAlignment="1">
      <alignment horizontal="center" vertical="top" wrapText="1"/>
    </xf>
    <xf numFmtId="4" fontId="11" fillId="2" borderId="16" xfId="16" applyNumberFormat="1" applyFont="1" applyFill="1" applyBorder="1" applyAlignment="1" applyProtection="1">
      <alignment horizontal="center" vertical="top" wrapText="1"/>
      <protection locked="0"/>
    </xf>
    <xf numFmtId="49" fontId="45" fillId="5" borderId="12" xfId="11" applyNumberFormat="1" applyFont="1" applyFill="1" applyBorder="1" applyAlignment="1">
      <alignment horizontal="center" vertical="center"/>
    </xf>
    <xf numFmtId="0" fontId="10" fillId="5" borderId="10" xfId="11" applyNumberFormat="1" applyFont="1" applyFill="1" applyBorder="1" applyAlignment="1">
      <alignment horizontal="center" vertical="center"/>
    </xf>
    <xf numFmtId="0" fontId="45" fillId="5" borderId="10" xfId="11" applyFont="1" applyFill="1" applyBorder="1" applyAlignment="1">
      <alignment horizontal="left" vertical="center" indent="1"/>
    </xf>
    <xf numFmtId="0" fontId="10" fillId="5" borderId="10" xfId="11" applyFont="1" applyFill="1" applyBorder="1" applyAlignment="1">
      <alignment horizontal="center" vertical="center"/>
    </xf>
    <xf numFmtId="4" fontId="46" fillId="5" borderId="10" xfId="11" applyNumberFormat="1" applyFont="1" applyFill="1" applyBorder="1" applyAlignment="1">
      <alignment vertical="center"/>
    </xf>
    <xf numFmtId="4" fontId="11" fillId="5" borderId="11" xfId="11" applyNumberFormat="1" applyFont="1" applyFill="1" applyBorder="1" applyAlignment="1">
      <alignment vertical="center"/>
    </xf>
    <xf numFmtId="0" fontId="11" fillId="2" borderId="17" xfId="16" applyNumberFormat="1" applyFont="1" applyFill="1" applyBorder="1" applyAlignment="1">
      <alignment horizontal="center" wrapText="1"/>
    </xf>
    <xf numFmtId="0" fontId="11" fillId="2" borderId="18" xfId="16" applyNumberFormat="1" applyFont="1" applyFill="1" applyBorder="1" applyAlignment="1">
      <alignment horizontal="center" wrapText="1"/>
    </xf>
    <xf numFmtId="49" fontId="11" fillId="2" borderId="3" xfId="16" applyFont="1" applyFill="1" applyBorder="1" applyAlignment="1">
      <alignment horizontal="center" wrapText="1"/>
    </xf>
    <xf numFmtId="0" fontId="11" fillId="2" borderId="19" xfId="16" applyNumberFormat="1" applyFont="1" applyFill="1" applyBorder="1" applyAlignment="1">
      <alignment horizontal="center" wrapText="1"/>
    </xf>
    <xf numFmtId="0" fontId="11" fillId="2" borderId="18" xfId="11" applyFont="1" applyFill="1" applyBorder="1" applyAlignment="1">
      <alignment horizontal="center" wrapText="1"/>
    </xf>
    <xf numFmtId="4" fontId="11" fillId="2" borderId="18" xfId="16" applyNumberFormat="1" applyFont="1" applyFill="1" applyBorder="1" applyAlignment="1">
      <alignment horizontal="center" wrapText="1"/>
    </xf>
    <xf numFmtId="4" fontId="11" fillId="2" borderId="20" xfId="16" applyNumberFormat="1" applyFont="1" applyFill="1" applyBorder="1" applyAlignment="1" applyProtection="1">
      <alignment horizontal="center" wrapText="1"/>
      <protection locked="0"/>
    </xf>
    <xf numFmtId="49" fontId="10" fillId="2" borderId="21" xfId="16" applyNumberFormat="1" applyFont="1" applyFill="1" applyBorder="1" applyAlignment="1">
      <alignment horizontal="center" vertical="top"/>
    </xf>
    <xf numFmtId="0" fontId="10" fillId="2" borderId="22" xfId="16" applyNumberFormat="1" applyFont="1" applyFill="1" applyBorder="1" applyAlignment="1">
      <alignment horizontal="center" vertical="top" wrapText="1"/>
    </xf>
    <xf numFmtId="0" fontId="11" fillId="2" borderId="23" xfId="16" applyNumberFormat="1" applyFont="1" applyFill="1" applyBorder="1" applyAlignment="1">
      <alignment horizontal="center" vertical="top" wrapText="1"/>
    </xf>
    <xf numFmtId="0" fontId="11" fillId="2" borderId="22" xfId="11" applyFont="1" applyFill="1" applyBorder="1" applyAlignment="1">
      <alignment horizontal="center" vertical="top" wrapText="1"/>
    </xf>
    <xf numFmtId="4" fontId="11" fillId="2" borderId="22" xfId="16" applyNumberFormat="1" applyFont="1" applyFill="1" applyBorder="1" applyAlignment="1">
      <alignment horizontal="center" vertical="top" wrapText="1"/>
    </xf>
    <xf numFmtId="0" fontId="36" fillId="0" borderId="0" xfId="13"/>
    <xf numFmtId="0" fontId="36" fillId="6" borderId="13" xfId="13" applyFill="1" applyBorder="1"/>
    <xf numFmtId="0" fontId="36" fillId="6" borderId="0" xfId="13" applyFill="1" applyBorder="1"/>
    <xf numFmtId="0" fontId="49" fillId="6" borderId="0" xfId="13" applyFont="1" applyFill="1" applyBorder="1"/>
    <xf numFmtId="0" fontId="36" fillId="5" borderId="27" xfId="13" applyFill="1" applyBorder="1"/>
    <xf numFmtId="0" fontId="50" fillId="5" borderId="28" xfId="13" applyFont="1" applyFill="1" applyBorder="1" applyAlignment="1">
      <alignment horizontal="center"/>
    </xf>
    <xf numFmtId="0" fontId="50" fillId="5" borderId="29" xfId="13" applyFont="1" applyFill="1" applyBorder="1" applyAlignment="1">
      <alignment horizontal="center"/>
    </xf>
    <xf numFmtId="0" fontId="50" fillId="5" borderId="30" xfId="13" applyFont="1" applyFill="1" applyBorder="1" applyAlignment="1">
      <alignment horizontal="center"/>
    </xf>
    <xf numFmtId="0" fontId="36" fillId="5" borderId="13" xfId="13" applyFill="1" applyBorder="1"/>
    <xf numFmtId="0" fontId="51" fillId="5" borderId="0" xfId="13" applyFont="1" applyFill="1" applyBorder="1" applyAlignment="1">
      <alignment horizontal="center"/>
    </xf>
    <xf numFmtId="0" fontId="51" fillId="5" borderId="32" xfId="13" applyFont="1" applyFill="1" applyBorder="1" applyAlignment="1">
      <alignment horizontal="center"/>
    </xf>
    <xf numFmtId="0" fontId="51" fillId="5" borderId="33" xfId="13" applyFont="1" applyFill="1" applyBorder="1" applyAlignment="1">
      <alignment horizontal="center"/>
    </xf>
    <xf numFmtId="0" fontId="51" fillId="5" borderId="33" xfId="9" applyFont="1" applyFill="1" applyBorder="1" applyAlignment="1">
      <alignment horizontal="center"/>
    </xf>
    <xf numFmtId="0" fontId="36" fillId="5" borderId="34" xfId="13" applyFill="1" applyBorder="1"/>
    <xf numFmtId="0" fontId="36" fillId="5" borderId="35" xfId="13" applyFill="1" applyBorder="1"/>
    <xf numFmtId="0" fontId="36" fillId="5" borderId="36" xfId="13" applyFill="1" applyBorder="1"/>
    <xf numFmtId="0" fontId="36" fillId="5" borderId="37" xfId="13" applyFill="1" applyBorder="1"/>
    <xf numFmtId="0" fontId="36" fillId="5" borderId="37" xfId="9" applyFill="1" applyBorder="1"/>
    <xf numFmtId="49" fontId="53" fillId="0" borderId="13" xfId="13" applyNumberFormat="1" applyFont="1" applyBorder="1" applyAlignment="1">
      <alignment horizontal="center"/>
    </xf>
    <xf numFmtId="0" fontId="53" fillId="0" borderId="0" xfId="10" applyFont="1" applyFill="1" applyBorder="1" applyAlignment="1">
      <alignment horizontal="left"/>
    </xf>
    <xf numFmtId="0" fontId="53" fillId="0" borderId="32" xfId="15" applyFont="1" applyBorder="1" applyAlignment="1">
      <alignment horizontal="center"/>
    </xf>
    <xf numFmtId="3" fontId="53" fillId="0" borderId="39" xfId="13" applyNumberFormat="1" applyFont="1" applyBorder="1" applyAlignment="1">
      <alignment horizontal="center"/>
    </xf>
    <xf numFmtId="174" fontId="53" fillId="0" borderId="40" xfId="13" applyNumberFormat="1" applyFont="1" applyBorder="1"/>
    <xf numFmtId="4" fontId="52" fillId="0" borderId="0" xfId="4" applyNumberFormat="1" applyFont="1" applyBorder="1" applyAlignment="1">
      <alignment horizontal="center"/>
    </xf>
    <xf numFmtId="0" fontId="54" fillId="0" borderId="0" xfId="13" applyFont="1"/>
    <xf numFmtId="0" fontId="56" fillId="0" borderId="0" xfId="13" applyFont="1" applyBorder="1"/>
    <xf numFmtId="4" fontId="53" fillId="0" borderId="26" xfId="9" applyNumberFormat="1" applyFont="1" applyBorder="1"/>
    <xf numFmtId="4" fontId="55" fillId="0" borderId="0" xfId="12" applyNumberFormat="1" applyFont="1" applyBorder="1"/>
    <xf numFmtId="0" fontId="55" fillId="0" borderId="0" xfId="13" applyFont="1" applyBorder="1"/>
    <xf numFmtId="174" fontId="53" fillId="0" borderId="0" xfId="15" applyNumberFormat="1" applyFont="1" applyBorder="1"/>
    <xf numFmtId="0" fontId="55" fillId="0" borderId="32" xfId="12" applyFont="1" applyBorder="1" applyAlignment="1">
      <alignment horizontal="center"/>
    </xf>
    <xf numFmtId="0" fontId="53" fillId="0" borderId="39" xfId="12" applyFont="1" applyBorder="1" applyAlignment="1">
      <alignment horizontal="center"/>
    </xf>
    <xf numFmtId="4" fontId="53" fillId="0" borderId="0" xfId="12" applyNumberFormat="1" applyFont="1" applyBorder="1"/>
    <xf numFmtId="0" fontId="57" fillId="0" borderId="41" xfId="8" applyFont="1" applyBorder="1"/>
    <xf numFmtId="49" fontId="53" fillId="0" borderId="42" xfId="13" applyNumberFormat="1" applyFont="1" applyBorder="1" applyAlignment="1">
      <alignment horizontal="center"/>
    </xf>
    <xf numFmtId="0" fontId="53" fillId="0" borderId="44" xfId="13" applyFont="1" applyBorder="1" applyAlignment="1">
      <alignment horizontal="center"/>
    </xf>
    <xf numFmtId="0" fontId="53" fillId="0" borderId="45" xfId="13" applyFont="1" applyBorder="1" applyAlignment="1">
      <alignment horizontal="center"/>
    </xf>
    <xf numFmtId="0" fontId="50" fillId="0" borderId="0" xfId="9" applyFont="1"/>
    <xf numFmtId="49" fontId="53" fillId="0" borderId="13" xfId="9" applyNumberFormat="1" applyFont="1" applyBorder="1" applyAlignment="1">
      <alignment horizontal="center"/>
    </xf>
    <xf numFmtId="0" fontId="53" fillId="0" borderId="0" xfId="9" applyFont="1" applyFill="1" applyBorder="1" applyAlignment="1">
      <alignment horizontal="left"/>
    </xf>
    <xf numFmtId="0" fontId="53" fillId="0" borderId="32" xfId="10" applyFont="1" applyBorder="1" applyAlignment="1">
      <alignment horizontal="center"/>
    </xf>
    <xf numFmtId="3" fontId="53" fillId="0" borderId="39" xfId="9" applyNumberFormat="1" applyFont="1" applyBorder="1" applyAlignment="1">
      <alignment horizontal="center"/>
    </xf>
    <xf numFmtId="4" fontId="53" fillId="0" borderId="0" xfId="9" applyNumberFormat="1" applyFont="1" applyBorder="1"/>
    <xf numFmtId="0" fontId="36" fillId="0" borderId="0" xfId="9"/>
    <xf numFmtId="4" fontId="36" fillId="0" borderId="0" xfId="9" applyNumberFormat="1"/>
    <xf numFmtId="0" fontId="53" fillId="0" borderId="0" xfId="4" applyFont="1" applyFill="1" applyBorder="1"/>
    <xf numFmtId="49" fontId="36" fillId="0" borderId="0" xfId="13" applyNumberFormat="1"/>
    <xf numFmtId="174" fontId="36" fillId="0" borderId="0" xfId="13" applyNumberFormat="1"/>
    <xf numFmtId="0" fontId="58" fillId="6" borderId="3" xfId="9" applyFont="1" applyFill="1" applyBorder="1" applyAlignment="1">
      <alignment horizontal="center"/>
    </xf>
    <xf numFmtId="0" fontId="36" fillId="0" borderId="0" xfId="9" applyBorder="1"/>
    <xf numFmtId="0" fontId="58" fillId="6" borderId="0" xfId="9" applyFont="1" applyFill="1" applyBorder="1" applyAlignment="1">
      <alignment horizontal="center"/>
    </xf>
    <xf numFmtId="4" fontId="36" fillId="6" borderId="0" xfId="9" applyNumberFormat="1" applyFill="1" applyBorder="1"/>
    <xf numFmtId="0" fontId="52" fillId="0" borderId="0" xfId="9" applyFont="1" applyBorder="1" applyAlignment="1">
      <alignment horizontal="center"/>
    </xf>
    <xf numFmtId="0" fontId="36" fillId="6" borderId="13" xfId="9" applyFill="1" applyBorder="1"/>
    <xf numFmtId="0" fontId="42" fillId="6" borderId="0" xfId="9" applyFont="1" applyFill="1" applyBorder="1"/>
    <xf numFmtId="0" fontId="36" fillId="6" borderId="0" xfId="9" applyFill="1" applyBorder="1"/>
    <xf numFmtId="0" fontId="59" fillId="6" borderId="0" xfId="9" applyFont="1" applyFill="1" applyBorder="1"/>
    <xf numFmtId="0" fontId="36" fillId="5" borderId="27" xfId="9" applyFill="1" applyBorder="1"/>
    <xf numFmtId="0" fontId="50" fillId="5" borderId="28" xfId="9" applyFont="1" applyFill="1" applyBorder="1" applyAlignment="1">
      <alignment horizontal="center"/>
    </xf>
    <xf numFmtId="0" fontId="50" fillId="5" borderId="29" xfId="9" applyFont="1" applyFill="1" applyBorder="1" applyAlignment="1">
      <alignment horizontal="center"/>
    </xf>
    <xf numFmtId="0" fontId="50" fillId="5" borderId="30" xfId="9" applyFont="1" applyFill="1" applyBorder="1" applyAlignment="1">
      <alignment horizontal="center"/>
    </xf>
    <xf numFmtId="0" fontId="36" fillId="5" borderId="13" xfId="9" applyFill="1" applyBorder="1"/>
    <xf numFmtId="0" fontId="50" fillId="5" borderId="0" xfId="9" applyFont="1" applyFill="1" applyBorder="1" applyAlignment="1">
      <alignment horizontal="center"/>
    </xf>
    <xf numFmtId="0" fontId="51" fillId="5" borderId="32" xfId="9" applyFont="1" applyFill="1" applyBorder="1" applyAlignment="1">
      <alignment horizontal="center"/>
    </xf>
    <xf numFmtId="4" fontId="51" fillId="5" borderId="48" xfId="4" applyNumberFormat="1" applyFont="1" applyFill="1" applyBorder="1" applyAlignment="1">
      <alignment horizontal="center"/>
    </xf>
    <xf numFmtId="0" fontId="36" fillId="5" borderId="34" xfId="9" applyFill="1" applyBorder="1"/>
    <xf numFmtId="0" fontId="42" fillId="5" borderId="35" xfId="9" applyFont="1" applyFill="1" applyBorder="1"/>
    <xf numFmtId="0" fontId="36" fillId="5" borderId="36" xfId="9" applyFill="1" applyBorder="1"/>
    <xf numFmtId="174" fontId="53" fillId="0" borderId="40" xfId="9" applyNumberFormat="1" applyFont="1" applyBorder="1"/>
    <xf numFmtId="0" fontId="36" fillId="0" borderId="14" xfId="9" applyBorder="1"/>
    <xf numFmtId="0" fontId="50" fillId="0" borderId="0" xfId="9" applyFont="1" applyBorder="1"/>
    <xf numFmtId="4" fontId="53" fillId="0" borderId="0" xfId="17" applyNumberFormat="1" applyFont="1" applyFill="1" applyBorder="1"/>
    <xf numFmtId="0" fontId="36" fillId="0" borderId="0" xfId="9" applyFont="1" applyBorder="1"/>
    <xf numFmtId="0" fontId="50" fillId="8" borderId="0" xfId="9" applyFont="1" applyFill="1" applyBorder="1"/>
    <xf numFmtId="0" fontId="50" fillId="8" borderId="0" xfId="9" applyFont="1" applyFill="1"/>
    <xf numFmtId="4" fontId="53" fillId="0" borderId="39" xfId="9" applyNumberFormat="1" applyFont="1" applyBorder="1" applyAlignment="1">
      <alignment horizontal="center"/>
    </xf>
    <xf numFmtId="3" fontId="53" fillId="0" borderId="39" xfId="9" applyNumberFormat="1" applyFont="1" applyFill="1" applyBorder="1" applyAlignment="1">
      <alignment horizontal="center"/>
    </xf>
    <xf numFmtId="3" fontId="36" fillId="0" borderId="0" xfId="9" applyNumberFormat="1"/>
    <xf numFmtId="0" fontId="61" fillId="0" borderId="0" xfId="9" applyFont="1"/>
    <xf numFmtId="3" fontId="61" fillId="0" borderId="0" xfId="9" applyNumberFormat="1" applyFont="1"/>
    <xf numFmtId="0" fontId="36" fillId="0" borderId="0" xfId="13" applyBorder="1"/>
    <xf numFmtId="0" fontId="36" fillId="0" borderId="0" xfId="13" applyFont="1" applyBorder="1"/>
    <xf numFmtId="4" fontId="53" fillId="0" borderId="0" xfId="12" applyNumberFormat="1" applyFont="1" applyBorder="1" applyAlignment="1">
      <alignment horizontal="center"/>
    </xf>
    <xf numFmtId="3" fontId="36" fillId="0" borderId="0" xfId="13" applyNumberFormat="1"/>
    <xf numFmtId="0" fontId="53" fillId="0" borderId="0" xfId="15" applyFont="1" applyBorder="1"/>
    <xf numFmtId="2" fontId="55" fillId="0" borderId="0" xfId="12" applyNumberFormat="1" applyFont="1" applyBorder="1" applyAlignment="1"/>
    <xf numFmtId="0" fontId="57" fillId="0" borderId="0" xfId="8" applyFont="1" applyBorder="1"/>
    <xf numFmtId="4" fontId="36" fillId="0" borderId="0" xfId="9" applyNumberFormat="1" applyBorder="1"/>
    <xf numFmtId="0" fontId="36" fillId="0" borderId="0" xfId="9" applyBorder="1" applyAlignment="1">
      <alignment horizontal="center"/>
    </xf>
    <xf numFmtId="4" fontId="52" fillId="0" borderId="0" xfId="9" applyNumberFormat="1" applyFont="1" applyBorder="1" applyAlignment="1">
      <alignment horizontal="center"/>
    </xf>
    <xf numFmtId="4" fontId="50" fillId="0" borderId="0" xfId="9" applyNumberFormat="1" applyFont="1" applyBorder="1"/>
    <xf numFmtId="0" fontId="50" fillId="0" borderId="0" xfId="9" applyFont="1" applyBorder="1" applyAlignment="1">
      <alignment horizontal="center"/>
    </xf>
    <xf numFmtId="0" fontId="53" fillId="0" borderId="0" xfId="9" applyFont="1" applyFill="1" applyBorder="1" applyAlignment="1">
      <alignment horizontal="center"/>
    </xf>
    <xf numFmtId="4" fontId="50" fillId="8" borderId="0" xfId="9" applyNumberFormat="1" applyFont="1" applyFill="1" applyBorder="1"/>
    <xf numFmtId="0" fontId="50" fillId="8" borderId="0" xfId="9" applyFont="1" applyFill="1" applyBorder="1" applyAlignment="1">
      <alignment horizontal="center"/>
    </xf>
    <xf numFmtId="4" fontId="42" fillId="6" borderId="3" xfId="4" applyNumberFormat="1" applyFill="1" applyBorder="1" applyAlignment="1">
      <alignment vertical="center"/>
    </xf>
    <xf numFmtId="4" fontId="42" fillId="6" borderId="3" xfId="4" applyNumberFormat="1" applyFont="1" applyFill="1" applyBorder="1" applyAlignment="1">
      <alignment vertical="center"/>
    </xf>
    <xf numFmtId="0" fontId="42" fillId="0" borderId="0" xfId="4" applyAlignment="1">
      <alignment vertical="center"/>
    </xf>
    <xf numFmtId="0" fontId="42" fillId="0" borderId="0" xfId="4" applyBorder="1" applyAlignment="1">
      <alignment vertical="center"/>
    </xf>
    <xf numFmtId="3" fontId="58" fillId="6" borderId="0" xfId="4" applyNumberFormat="1" applyFont="1" applyFill="1" applyBorder="1" applyAlignment="1">
      <alignment horizontal="center" vertical="center"/>
    </xf>
    <xf numFmtId="4" fontId="42" fillId="6" borderId="0" xfId="4" applyNumberFormat="1" applyFill="1" applyBorder="1" applyAlignment="1">
      <alignment vertical="center"/>
    </xf>
    <xf numFmtId="4" fontId="42" fillId="6" borderId="0" xfId="4" applyNumberFormat="1" applyFont="1" applyFill="1" applyBorder="1" applyAlignment="1">
      <alignment vertical="center"/>
    </xf>
    <xf numFmtId="0" fontId="42" fillId="6" borderId="13" xfId="4" applyFill="1" applyBorder="1" applyAlignment="1">
      <alignment horizontal="center" vertical="center"/>
    </xf>
    <xf numFmtId="0" fontId="42" fillId="6" borderId="0" xfId="4" applyFont="1" applyFill="1" applyBorder="1" applyAlignment="1">
      <alignment vertical="center"/>
    </xf>
    <xf numFmtId="0" fontId="42" fillId="6" borderId="0" xfId="4" applyFill="1" applyBorder="1" applyAlignment="1">
      <alignment horizontal="center" vertical="center"/>
    </xf>
    <xf numFmtId="3" fontId="59" fillId="6" borderId="0" xfId="4" applyNumberFormat="1" applyFont="1" applyFill="1" applyBorder="1" applyAlignment="1">
      <alignment horizontal="center" vertical="center"/>
    </xf>
    <xf numFmtId="0" fontId="42" fillId="5" borderId="27" xfId="4" applyFill="1" applyBorder="1" applyAlignment="1">
      <alignment horizontal="center" vertical="center"/>
    </xf>
    <xf numFmtId="0" fontId="50" fillId="5" borderId="49" xfId="4" applyFont="1" applyFill="1" applyBorder="1" applyAlignment="1">
      <alignment horizontal="center" vertical="center"/>
    </xf>
    <xf numFmtId="0" fontId="50" fillId="5" borderId="50" xfId="4" applyFont="1" applyFill="1" applyBorder="1" applyAlignment="1">
      <alignment horizontal="center" vertical="center"/>
    </xf>
    <xf numFmtId="3" fontId="50" fillId="5" borderId="51" xfId="4" applyNumberFormat="1" applyFont="1" applyFill="1" applyBorder="1" applyAlignment="1">
      <alignment horizontal="center" vertical="center"/>
    </xf>
    <xf numFmtId="4" fontId="50" fillId="5" borderId="30" xfId="4" applyNumberFormat="1" applyFont="1" applyFill="1" applyBorder="1" applyAlignment="1">
      <alignment horizontal="center" vertical="center"/>
    </xf>
    <xf numFmtId="0" fontId="42" fillId="5" borderId="13" xfId="4" applyFill="1" applyBorder="1" applyAlignment="1">
      <alignment horizontal="center" vertical="center"/>
    </xf>
    <xf numFmtId="0" fontId="50" fillId="5" borderId="41" xfId="4" applyFont="1" applyFill="1" applyBorder="1" applyAlignment="1">
      <alignment horizontal="center" vertical="center"/>
    </xf>
    <xf numFmtId="0" fontId="51" fillId="5" borderId="52" xfId="4" applyFont="1" applyFill="1" applyBorder="1" applyAlignment="1">
      <alignment horizontal="center" vertical="center"/>
    </xf>
    <xf numFmtId="3" fontId="51" fillId="5" borderId="53" xfId="4" applyNumberFormat="1" applyFont="1" applyFill="1" applyBorder="1" applyAlignment="1">
      <alignment horizontal="center" vertical="center"/>
    </xf>
    <xf numFmtId="4" fontId="51" fillId="5" borderId="33" xfId="4" applyNumberFormat="1" applyFont="1" applyFill="1" applyBorder="1" applyAlignment="1">
      <alignment horizontal="center" vertical="center"/>
    </xf>
    <xf numFmtId="4" fontId="51" fillId="5" borderId="48" xfId="4" applyNumberFormat="1" applyFont="1" applyFill="1" applyBorder="1" applyAlignment="1">
      <alignment horizontal="center" vertical="center"/>
    </xf>
    <xf numFmtId="0" fontId="42" fillId="5" borderId="34" xfId="4" applyFill="1" applyBorder="1" applyAlignment="1">
      <alignment horizontal="center" vertical="center"/>
    </xf>
    <xf numFmtId="0" fontId="42" fillId="5" borderId="54" xfId="4" applyFont="1" applyFill="1" applyBorder="1" applyAlignment="1">
      <alignment vertical="center"/>
    </xf>
    <xf numFmtId="0" fontId="42" fillId="5" borderId="55" xfId="4" applyFill="1" applyBorder="1" applyAlignment="1">
      <alignment horizontal="center" vertical="center"/>
    </xf>
    <xf numFmtId="3" fontId="42" fillId="5" borderId="56" xfId="4" applyNumberFormat="1" applyFill="1" applyBorder="1" applyAlignment="1">
      <alignment horizontal="center" vertical="center"/>
    </xf>
    <xf numFmtId="4" fontId="42" fillId="5" borderId="37" xfId="4" applyNumberFormat="1" applyFill="1" applyBorder="1" applyAlignment="1">
      <alignment vertical="center"/>
    </xf>
    <xf numFmtId="4" fontId="42" fillId="5" borderId="57" xfId="4" applyNumberFormat="1" applyFont="1" applyFill="1" applyBorder="1" applyAlignment="1">
      <alignment vertical="center"/>
    </xf>
    <xf numFmtId="0" fontId="42" fillId="0" borderId="13" xfId="4" applyFill="1" applyBorder="1" applyAlignment="1">
      <alignment horizontal="center" vertical="center"/>
    </xf>
    <xf numFmtId="0" fontId="42" fillId="0" borderId="41" xfId="4" applyFont="1" applyFill="1" applyBorder="1" applyAlignment="1">
      <alignment vertical="center"/>
    </xf>
    <xf numFmtId="0" fontId="42" fillId="0" borderId="52" xfId="4" applyFill="1" applyBorder="1" applyAlignment="1">
      <alignment horizontal="center" vertical="center"/>
    </xf>
    <xf numFmtId="3" fontId="42" fillId="0" borderId="0" xfId="4" applyNumberFormat="1" applyFill="1" applyBorder="1" applyAlignment="1">
      <alignment horizontal="center" vertical="center"/>
    </xf>
    <xf numFmtId="4" fontId="42" fillId="0" borderId="26" xfId="4" applyNumberFormat="1" applyFill="1" applyBorder="1" applyAlignment="1">
      <alignment vertical="center"/>
    </xf>
    <xf numFmtId="4" fontId="42" fillId="0" borderId="25" xfId="4" applyNumberFormat="1" applyFont="1" applyFill="1" applyBorder="1" applyAlignment="1">
      <alignment vertical="center"/>
    </xf>
    <xf numFmtId="0" fontId="42" fillId="0" borderId="0" xfId="4" applyFill="1" applyAlignment="1">
      <alignment vertical="center"/>
    </xf>
    <xf numFmtId="0" fontId="42" fillId="0" borderId="0" xfId="4" applyFill="1" applyBorder="1" applyAlignment="1">
      <alignment vertical="center"/>
    </xf>
    <xf numFmtId="0" fontId="53" fillId="7" borderId="9" xfId="4" applyFont="1" applyFill="1" applyBorder="1" applyAlignment="1">
      <alignment horizontal="center" vertical="center"/>
    </xf>
    <xf numFmtId="0" fontId="56" fillId="7" borderId="10" xfId="4" applyFont="1" applyFill="1" applyBorder="1" applyAlignment="1">
      <alignment vertical="center"/>
    </xf>
    <xf numFmtId="0" fontId="53" fillId="7" borderId="10" xfId="4" applyFont="1" applyFill="1" applyBorder="1" applyAlignment="1">
      <alignment horizontal="center" vertical="center"/>
    </xf>
    <xf numFmtId="3" fontId="53" fillId="7" borderId="10" xfId="4" applyNumberFormat="1" applyFont="1" applyFill="1" applyBorder="1" applyAlignment="1">
      <alignment horizontal="center" vertical="center"/>
    </xf>
    <xf numFmtId="4" fontId="53" fillId="7" borderId="10" xfId="4" applyNumberFormat="1" applyFont="1" applyFill="1" applyBorder="1" applyAlignment="1">
      <alignment vertical="center"/>
    </xf>
    <xf numFmtId="0" fontId="54" fillId="0" borderId="0" xfId="4" applyFont="1" applyFill="1" applyAlignment="1">
      <alignment vertical="center"/>
    </xf>
    <xf numFmtId="0" fontId="54" fillId="0" borderId="0" xfId="4" applyFont="1" applyFill="1" applyBorder="1" applyAlignment="1">
      <alignment vertical="center"/>
    </xf>
    <xf numFmtId="0" fontId="62" fillId="0" borderId="13" xfId="4" applyFont="1" applyBorder="1" applyAlignment="1">
      <alignment horizontal="center" vertical="center"/>
    </xf>
    <xf numFmtId="0" fontId="62" fillId="0" borderId="0" xfId="4" applyFont="1" applyBorder="1" applyAlignment="1">
      <alignment vertical="center"/>
    </xf>
    <xf numFmtId="0" fontId="62" fillId="0" borderId="0" xfId="4" applyFont="1" applyBorder="1" applyAlignment="1">
      <alignment horizontal="center" vertical="center"/>
    </xf>
    <xf numFmtId="3" fontId="62" fillId="0" borderId="0" xfId="4" applyNumberFormat="1" applyFont="1" applyBorder="1" applyAlignment="1">
      <alignment horizontal="center" vertical="center"/>
    </xf>
    <xf numFmtId="4" fontId="62" fillId="0" borderId="0" xfId="4" applyNumberFormat="1" applyFont="1" applyBorder="1" applyAlignment="1">
      <alignment vertical="center"/>
    </xf>
    <xf numFmtId="0" fontId="36" fillId="0" borderId="0" xfId="4" applyFont="1" applyAlignment="1">
      <alignment vertical="center"/>
    </xf>
    <xf numFmtId="0" fontId="36" fillId="0" borderId="0" xfId="4" applyFont="1" applyBorder="1" applyAlignment="1">
      <alignment vertical="center"/>
    </xf>
    <xf numFmtId="49" fontId="53" fillId="0" borderId="13" xfId="4" applyNumberFormat="1" applyFont="1" applyBorder="1" applyAlignment="1">
      <alignment horizontal="center" vertical="center"/>
    </xf>
    <xf numFmtId="0" fontId="53" fillId="0" borderId="0" xfId="4" applyFont="1" applyFill="1" applyBorder="1" applyAlignment="1">
      <alignment horizontal="center" vertical="center"/>
    </xf>
    <xf numFmtId="49" fontId="62" fillId="0" borderId="0" xfId="4" applyNumberFormat="1" applyFont="1" applyBorder="1" applyAlignment="1">
      <alignment vertical="center"/>
    </xf>
    <xf numFmtId="49" fontId="62" fillId="0" borderId="0" xfId="4" applyNumberFormat="1" applyFont="1" applyBorder="1" applyAlignment="1">
      <alignment horizontal="center" vertical="center"/>
    </xf>
    <xf numFmtId="4" fontId="53" fillId="0" borderId="26" xfId="4" applyNumberFormat="1" applyFont="1" applyBorder="1" applyAlignment="1">
      <alignment vertical="center"/>
    </xf>
    <xf numFmtId="0" fontId="62" fillId="0" borderId="0" xfId="0" applyFont="1" applyBorder="1" applyAlignment="1">
      <alignment horizontal="center" vertical="center"/>
    </xf>
    <xf numFmtId="0" fontId="55" fillId="0" borderId="0" xfId="0" applyFont="1" applyBorder="1" applyAlignment="1">
      <alignment horizontal="center" vertical="center"/>
    </xf>
    <xf numFmtId="49" fontId="53" fillId="0" borderId="13" xfId="4" applyNumberFormat="1" applyFont="1" applyFill="1" applyBorder="1" applyAlignment="1">
      <alignment horizontal="center" vertical="center"/>
    </xf>
    <xf numFmtId="3" fontId="62" fillId="0" borderId="0" xfId="4" applyNumberFormat="1" applyFont="1" applyFill="1" applyBorder="1" applyAlignment="1">
      <alignment horizontal="center" vertical="center"/>
    </xf>
    <xf numFmtId="49" fontId="62" fillId="0" borderId="0" xfId="4" applyNumberFormat="1" applyFont="1" applyFill="1" applyBorder="1" applyAlignment="1">
      <alignment vertical="center"/>
    </xf>
    <xf numFmtId="0" fontId="36" fillId="0" borderId="0" xfId="4" applyFont="1" applyFill="1" applyAlignment="1">
      <alignment vertical="center"/>
    </xf>
    <xf numFmtId="0" fontId="36" fillId="0" borderId="0" xfId="4" applyFont="1" applyFill="1" applyBorder="1" applyAlignment="1">
      <alignment vertical="center"/>
    </xf>
    <xf numFmtId="0" fontId="55" fillId="0" borderId="0" xfId="4" applyFont="1" applyFill="1" applyBorder="1" applyAlignment="1">
      <alignment horizontal="center" vertical="center"/>
    </xf>
    <xf numFmtId="0" fontId="42" fillId="0" borderId="0" xfId="4" applyFont="1" applyFill="1" applyAlignment="1">
      <alignment horizontal="left" vertical="center"/>
    </xf>
    <xf numFmtId="0" fontId="42" fillId="0" borderId="0" xfId="4" applyFont="1" applyFill="1" applyBorder="1" applyAlignment="1">
      <alignment horizontal="left" vertical="center"/>
    </xf>
    <xf numFmtId="0" fontId="42" fillId="0" borderId="0" xfId="4" applyAlignment="1">
      <alignment horizontal="center" vertical="center"/>
    </xf>
    <xf numFmtId="0" fontId="42" fillId="0" borderId="0" xfId="4" applyFont="1" applyAlignment="1">
      <alignment vertical="center"/>
    </xf>
    <xf numFmtId="3" fontId="42" fillId="0" borderId="0" xfId="4" applyNumberFormat="1" applyAlignment="1">
      <alignment horizontal="center" vertical="center"/>
    </xf>
    <xf numFmtId="4" fontId="53" fillId="0" borderId="0" xfId="4" applyNumberFormat="1" applyFont="1" applyAlignment="1">
      <alignment vertical="center"/>
    </xf>
    <xf numFmtId="4" fontId="36" fillId="0" borderId="0" xfId="4" applyNumberFormat="1" applyFont="1" applyAlignment="1">
      <alignment vertical="center"/>
    </xf>
    <xf numFmtId="0" fontId="94" fillId="0" borderId="0" xfId="0" applyFont="1" applyBorder="1" applyAlignment="1">
      <alignment vertical="top"/>
    </xf>
    <xf numFmtId="0" fontId="0" fillId="0" borderId="0" xfId="0" applyAlignment="1">
      <alignment vertical="top"/>
    </xf>
    <xf numFmtId="0" fontId="96" fillId="0" borderId="0" xfId="0" applyFont="1" applyBorder="1" applyAlignment="1">
      <alignment vertical="top"/>
    </xf>
    <xf numFmtId="0" fontId="98" fillId="0" borderId="0" xfId="0" applyFont="1" applyBorder="1" applyAlignment="1">
      <alignment horizontal="left" vertical="top" wrapText="1"/>
    </xf>
    <xf numFmtId="0" fontId="98" fillId="0" borderId="0" xfId="0" applyFont="1" applyBorder="1" applyAlignment="1">
      <alignment horizontal="center" vertical="top"/>
    </xf>
    <xf numFmtId="0" fontId="98" fillId="0" borderId="0" xfId="0" applyFont="1" applyBorder="1" applyAlignment="1">
      <alignment horizontal="left" vertical="top"/>
    </xf>
    <xf numFmtId="0" fontId="98" fillId="0" borderId="0" xfId="0" applyFont="1" applyBorder="1" applyAlignment="1">
      <alignment vertical="top"/>
    </xf>
    <xf numFmtId="0" fontId="98" fillId="0" borderId="0" xfId="0" applyFont="1" applyBorder="1" applyAlignment="1">
      <alignment horizontal="right" vertical="top"/>
    </xf>
    <xf numFmtId="0" fontId="98" fillId="0" borderId="66" xfId="0" applyFont="1" applyBorder="1" applyAlignment="1">
      <alignment vertical="top"/>
    </xf>
    <xf numFmtId="0" fontId="98" fillId="0" borderId="66" xfId="0" applyFont="1" applyBorder="1" applyAlignment="1">
      <alignment horizontal="left" vertical="top" wrapText="1"/>
    </xf>
    <xf numFmtId="0" fontId="98" fillId="0" borderId="66" xfId="0" applyFont="1" applyBorder="1" applyAlignment="1">
      <alignment horizontal="center" vertical="top"/>
    </xf>
    <xf numFmtId="0" fontId="98" fillId="0" borderId="66" xfId="0" applyFont="1" applyBorder="1" applyAlignment="1">
      <alignment horizontal="right" vertical="top"/>
    </xf>
    <xf numFmtId="4" fontId="98" fillId="0" borderId="66" xfId="0" applyNumberFormat="1" applyFont="1" applyBorder="1" applyAlignment="1">
      <alignment horizontal="right" vertical="top"/>
    </xf>
    <xf numFmtId="176" fontId="98" fillId="0" borderId="66" xfId="0" applyNumberFormat="1" applyFont="1" applyBorder="1" applyAlignment="1">
      <alignment horizontal="right" vertical="top"/>
    </xf>
    <xf numFmtId="0" fontId="98" fillId="0" borderId="67" xfId="0" applyFont="1" applyBorder="1" applyAlignment="1">
      <alignment horizontal="center" vertical="top"/>
    </xf>
    <xf numFmtId="0" fontId="98" fillId="0" borderId="68" xfId="0" applyFont="1" applyBorder="1" applyAlignment="1">
      <alignment horizontal="left" vertical="top" wrapText="1"/>
    </xf>
    <xf numFmtId="0" fontId="100" fillId="0" borderId="66" xfId="0" applyFont="1" applyBorder="1" applyAlignment="1">
      <alignment horizontal="left" vertical="top" wrapText="1"/>
    </xf>
    <xf numFmtId="0" fontId="94" fillId="0" borderId="66" xfId="0" applyFont="1" applyBorder="1" applyAlignment="1">
      <alignment horizontal="center" vertical="top"/>
    </xf>
    <xf numFmtId="0" fontId="94" fillId="0" borderId="66" xfId="0" applyFont="1" applyBorder="1" applyAlignment="1">
      <alignment vertical="top" wrapText="1"/>
    </xf>
    <xf numFmtId="177" fontId="98" fillId="0" borderId="66" xfId="0" applyNumberFormat="1" applyFont="1" applyBorder="1" applyAlignment="1">
      <alignment horizontal="right" vertical="top"/>
    </xf>
    <xf numFmtId="0" fontId="94" fillId="0" borderId="66" xfId="0" applyFont="1" applyBorder="1" applyAlignment="1">
      <alignment vertical="top"/>
    </xf>
    <xf numFmtId="0" fontId="94" fillId="0" borderId="66" xfId="0" applyFont="1" applyBorder="1" applyAlignment="1">
      <alignment horizontal="left" vertical="top" wrapText="1"/>
    </xf>
    <xf numFmtId="4" fontId="94" fillId="0" borderId="66" xfId="0" applyNumberFormat="1" applyFont="1" applyBorder="1" applyAlignment="1">
      <alignment horizontal="right" vertical="top"/>
    </xf>
    <xf numFmtId="0" fontId="94" fillId="0" borderId="67" xfId="0" applyFont="1" applyBorder="1" applyAlignment="1">
      <alignment horizontal="center" vertical="top"/>
    </xf>
    <xf numFmtId="0" fontId="100" fillId="0" borderId="68" xfId="0" applyFont="1" applyBorder="1" applyAlignment="1">
      <alignment horizontal="left" vertical="top" wrapText="1"/>
    </xf>
    <xf numFmtId="0" fontId="96" fillId="0" borderId="0" xfId="0" applyFont="1" applyBorder="1" applyAlignment="1">
      <alignment horizontal="left" vertical="top"/>
    </xf>
    <xf numFmtId="0" fontId="96" fillId="0" borderId="0" xfId="0" applyFont="1" applyBorder="1" applyAlignment="1">
      <alignment horizontal="left" vertical="top" wrapText="1"/>
    </xf>
    <xf numFmtId="0" fontId="96" fillId="0" borderId="0" xfId="0" applyFont="1" applyBorder="1" applyAlignment="1">
      <alignment horizontal="center" vertical="top"/>
    </xf>
    <xf numFmtId="0" fontId="96" fillId="0" borderId="0" xfId="0" applyFont="1" applyBorder="1" applyAlignment="1">
      <alignment horizontal="right" vertical="top"/>
    </xf>
    <xf numFmtId="4" fontId="96" fillId="0" borderId="0" xfId="0" applyNumberFormat="1" applyFont="1" applyBorder="1" applyAlignment="1">
      <alignment horizontal="right" vertical="top"/>
    </xf>
    <xf numFmtId="0" fontId="94" fillId="0" borderId="0" xfId="0" applyFont="1" applyBorder="1" applyAlignment="1">
      <alignment horizontal="left" vertical="top"/>
    </xf>
    <xf numFmtId="0" fontId="94" fillId="0" borderId="0" xfId="0" applyFont="1" applyBorder="1" applyAlignment="1">
      <alignment horizontal="left" vertical="top" wrapText="1"/>
    </xf>
    <xf numFmtId="0" fontId="94" fillId="0" borderId="0" xfId="0" applyFont="1" applyBorder="1" applyAlignment="1">
      <alignment horizontal="center" vertical="top"/>
    </xf>
    <xf numFmtId="0" fontId="94" fillId="0" borderId="0" xfId="0" applyFont="1" applyBorder="1" applyAlignment="1">
      <alignment horizontal="right" vertical="top"/>
    </xf>
    <xf numFmtId="4" fontId="94" fillId="0" borderId="0" xfId="0" applyNumberFormat="1" applyFont="1" applyBorder="1" applyAlignment="1">
      <alignment horizontal="right" vertical="top"/>
    </xf>
    <xf numFmtId="176" fontId="94" fillId="0" borderId="0" xfId="0" applyNumberFormat="1" applyFont="1" applyBorder="1" applyAlignment="1">
      <alignment horizontal="right" vertical="top"/>
    </xf>
    <xf numFmtId="0" fontId="104" fillId="0" borderId="0" xfId="0" applyFont="1"/>
    <xf numFmtId="0" fontId="102" fillId="0" borderId="0" xfId="0" applyFont="1" applyAlignment="1">
      <alignment horizontal="left"/>
    </xf>
    <xf numFmtId="1" fontId="103" fillId="0" borderId="73" xfId="0" applyNumberFormat="1" applyFont="1" applyBorder="1" applyAlignment="1">
      <alignment horizontal="right"/>
    </xf>
    <xf numFmtId="3" fontId="102" fillId="0" borderId="0" xfId="0" applyNumberFormat="1" applyFont="1" applyAlignment="1">
      <alignment horizontal="left"/>
    </xf>
    <xf numFmtId="1" fontId="103" fillId="0" borderId="75" xfId="0" applyNumberFormat="1" applyFont="1" applyBorder="1" applyAlignment="1">
      <alignment horizontal="right"/>
    </xf>
    <xf numFmtId="0" fontId="104" fillId="0" borderId="0" xfId="0" applyFont="1" applyAlignment="1">
      <alignment vertical="center"/>
    </xf>
    <xf numFmtId="0" fontId="103" fillId="0" borderId="73" xfId="0" applyFont="1" applyBorder="1"/>
    <xf numFmtId="49" fontId="104" fillId="0" borderId="0" xfId="0" applyNumberFormat="1" applyFont="1"/>
    <xf numFmtId="4" fontId="103" fillId="0" borderId="72" xfId="0" applyNumberFormat="1" applyFont="1" applyBorder="1" applyAlignment="1">
      <alignment horizontal="left"/>
    </xf>
    <xf numFmtId="0" fontId="105" fillId="0" borderId="0" xfId="0" applyFont="1" applyAlignment="1">
      <alignment horizontal="left"/>
    </xf>
    <xf numFmtId="0" fontId="103" fillId="0" borderId="76" xfId="0" applyFont="1" applyBorder="1" applyAlignment="1">
      <alignment horizontal="left" vertical="center"/>
    </xf>
    <xf numFmtId="0" fontId="106" fillId="0" borderId="0" xfId="0" applyFont="1" applyAlignment="1">
      <alignment horizontal="left"/>
    </xf>
    <xf numFmtId="0" fontId="94" fillId="0" borderId="0" xfId="0" applyFont="1"/>
    <xf numFmtId="4" fontId="103" fillId="0" borderId="78" xfId="0" applyNumberFormat="1" applyFont="1" applyBorder="1" applyAlignment="1">
      <alignment horizontal="left"/>
    </xf>
    <xf numFmtId="1" fontId="103" fillId="0" borderId="79" xfId="0" applyNumberFormat="1" applyFont="1" applyBorder="1" applyAlignment="1">
      <alignment horizontal="right"/>
    </xf>
    <xf numFmtId="1" fontId="103" fillId="0" borderId="81" xfId="0" applyNumberFormat="1" applyFont="1" applyBorder="1" applyAlignment="1">
      <alignment horizontal="right"/>
    </xf>
    <xf numFmtId="4" fontId="103" fillId="0" borderId="76" xfId="0" applyNumberFormat="1" applyFont="1" applyBorder="1" applyAlignment="1">
      <alignment horizontal="left"/>
    </xf>
    <xf numFmtId="1" fontId="103" fillId="0" borderId="82" xfId="0" applyNumberFormat="1" applyFont="1" applyBorder="1" applyAlignment="1">
      <alignment horizontal="right"/>
    </xf>
    <xf numFmtId="0" fontId="101" fillId="0" borderId="0" xfId="0" applyFont="1" applyAlignment="1">
      <alignment horizontal="center"/>
    </xf>
    <xf numFmtId="0" fontId="102" fillId="0" borderId="0" xfId="0" applyFont="1" applyBorder="1" applyAlignment="1">
      <alignment horizontal="left"/>
    </xf>
    <xf numFmtId="0" fontId="103" fillId="0" borderId="0" xfId="0" applyFont="1" applyBorder="1"/>
    <xf numFmtId="0" fontId="103" fillId="0" borderId="0" xfId="0" applyFont="1" applyBorder="1" applyAlignment="1">
      <alignment horizontal="left"/>
    </xf>
    <xf numFmtId="165" fontId="74" fillId="0" borderId="0" xfId="0" applyNumberFormat="1" applyFont="1" applyFill="1" applyBorder="1" applyAlignment="1"/>
    <xf numFmtId="165" fontId="72" fillId="0" borderId="0" xfId="0" applyNumberFormat="1" applyFont="1" applyFill="1" applyBorder="1" applyAlignment="1"/>
    <xf numFmtId="165" fontId="107" fillId="0" borderId="0" xfId="0" applyNumberFormat="1" applyFont="1" applyFill="1" applyBorder="1" applyAlignment="1"/>
    <xf numFmtId="0" fontId="75" fillId="0" borderId="0" xfId="0" applyFont="1"/>
    <xf numFmtId="0" fontId="74" fillId="0" borderId="0" xfId="0" applyFont="1"/>
    <xf numFmtId="0" fontId="72" fillId="0" borderId="0" xfId="0" applyFont="1"/>
    <xf numFmtId="0" fontId="107" fillId="0" borderId="0" xfId="0" applyFont="1"/>
    <xf numFmtId="0" fontId="108" fillId="0" borderId="0" xfId="0" applyFont="1"/>
    <xf numFmtId="49" fontId="12" fillId="0" borderId="1" xfId="0" applyNumberFormat="1" applyFont="1" applyFill="1" applyBorder="1" applyAlignment="1">
      <alignment horizontal="left" vertical="top"/>
    </xf>
    <xf numFmtId="49" fontId="110" fillId="0" borderId="1" xfId="0" applyNumberFormat="1" applyFont="1" applyBorder="1" applyAlignment="1">
      <alignment horizontal="center" vertical="top"/>
    </xf>
    <xf numFmtId="168" fontId="12" fillId="0" borderId="0" xfId="0" applyNumberFormat="1" applyFont="1" applyBorder="1" applyAlignment="1">
      <alignment horizontal="right" vertical="top"/>
    </xf>
    <xf numFmtId="168" fontId="12" fillId="0" borderId="1" xfId="0" applyNumberFormat="1" applyFont="1" applyFill="1" applyBorder="1" applyAlignment="1">
      <alignment horizontal="right" vertical="top"/>
    </xf>
    <xf numFmtId="0" fontId="34" fillId="0" borderId="1" xfId="0" applyFont="1" applyFill="1" applyBorder="1" applyAlignment="1" applyProtection="1">
      <alignment horizontal="left" vertical="center" wrapText="1"/>
      <protection locked="0"/>
    </xf>
    <xf numFmtId="174" fontId="32" fillId="0" borderId="1" xfId="0" applyNumberFormat="1" applyFont="1" applyFill="1" applyBorder="1" applyAlignment="1">
      <alignment horizontal="justify" vertical="top" wrapText="1"/>
    </xf>
    <xf numFmtId="49" fontId="4" fillId="0" borderId="1" xfId="0" applyNumberFormat="1" applyFont="1" applyBorder="1" applyAlignment="1">
      <alignment horizontal="left" vertical="top"/>
    </xf>
    <xf numFmtId="49" fontId="4" fillId="0" borderId="1" xfId="0" applyNumberFormat="1" applyFont="1" applyBorder="1" applyAlignment="1">
      <alignment horizontal="center" vertical="top"/>
    </xf>
    <xf numFmtId="165" fontId="6" fillId="0" borderId="1" xfId="0" applyNumberFormat="1" applyFont="1" applyFill="1" applyBorder="1" applyAlignment="1">
      <alignment horizontal="right" vertical="top"/>
    </xf>
    <xf numFmtId="49" fontId="4" fillId="0" borderId="1" xfId="0" applyNumberFormat="1" applyFont="1" applyBorder="1" applyAlignment="1">
      <alignment horizontal="left" vertical="top" wrapText="1"/>
    </xf>
    <xf numFmtId="165" fontId="8" fillId="15" borderId="0" xfId="0" applyNumberFormat="1" applyFont="1" applyFill="1" applyBorder="1" applyAlignment="1">
      <alignment horizontal="right" vertical="top"/>
    </xf>
    <xf numFmtId="0" fontId="20" fillId="0" borderId="0" xfId="0" applyFont="1" applyFill="1" applyAlignment="1">
      <alignment horizontal="left" vertical="top" wrapText="1"/>
    </xf>
    <xf numFmtId="164" fontId="12" fillId="0" borderId="1" xfId="0" applyNumberFormat="1" applyFont="1" applyFill="1" applyBorder="1" applyAlignment="1">
      <alignment horizontal="right" vertical="top"/>
    </xf>
    <xf numFmtId="0" fontId="5" fillId="0" borderId="0" xfId="0" applyFont="1" applyAlignment="1">
      <alignment vertical="top"/>
    </xf>
    <xf numFmtId="0" fontId="11" fillId="0" borderId="0" xfId="0" applyFont="1" applyAlignment="1">
      <alignment vertical="top"/>
    </xf>
    <xf numFmtId="0" fontId="11" fillId="0" borderId="0" xfId="0" applyFont="1" applyFill="1" applyAlignment="1">
      <alignment vertical="top"/>
    </xf>
    <xf numFmtId="49" fontId="12" fillId="0" borderId="0" xfId="0" applyNumberFormat="1" applyFont="1" applyBorder="1" applyAlignment="1">
      <alignment horizontal="left" vertical="top" wrapText="1"/>
    </xf>
    <xf numFmtId="166" fontId="79" fillId="0" borderId="0" xfId="0" applyNumberFormat="1" applyFont="1" applyFill="1" applyAlignment="1">
      <alignment horizontal="center" vertical="center"/>
    </xf>
    <xf numFmtId="166" fontId="4" fillId="0" borderId="0" xfId="0" applyNumberFormat="1" applyFont="1" applyFill="1" applyAlignment="1">
      <alignment horizontal="right" vertical="top"/>
    </xf>
    <xf numFmtId="0" fontId="113" fillId="0" borderId="0" xfId="0" applyFont="1"/>
    <xf numFmtId="0" fontId="50" fillId="0" borderId="0" xfId="9" applyFont="1" applyFill="1" applyBorder="1"/>
    <xf numFmtId="4" fontId="50" fillId="0" borderId="0" xfId="9" applyNumberFormat="1" applyFont="1" applyFill="1" applyBorder="1"/>
    <xf numFmtId="0" fontId="50" fillId="0" borderId="0" xfId="9" applyFont="1" applyFill="1"/>
    <xf numFmtId="3" fontId="0" fillId="0" borderId="0" xfId="0" applyNumberFormat="1" applyFill="1"/>
    <xf numFmtId="0" fontId="0" fillId="0" borderId="0" xfId="0" applyAlignment="1">
      <alignment horizontal="center"/>
    </xf>
    <xf numFmtId="49" fontId="4" fillId="0" borderId="0" xfId="0" applyNumberFormat="1" applyFont="1" applyAlignment="1">
      <alignment horizontal="left" vertical="top" wrapText="1"/>
    </xf>
    <xf numFmtId="49" fontId="110" fillId="12" borderId="1" xfId="0" applyNumberFormat="1" applyFont="1" applyFill="1" applyBorder="1" applyAlignment="1">
      <alignment horizontal="center" vertical="top"/>
    </xf>
    <xf numFmtId="165" fontId="64" fillId="0" borderId="1" xfId="0" applyNumberFormat="1" applyFont="1" applyFill="1" applyBorder="1" applyAlignment="1">
      <alignment horizontal="right" vertical="top"/>
    </xf>
    <xf numFmtId="0" fontId="28" fillId="0" borderId="0" xfId="0" applyFont="1"/>
    <xf numFmtId="49" fontId="110" fillId="12" borderId="87" xfId="0" applyNumberFormat="1" applyFont="1" applyFill="1" applyBorder="1" applyAlignment="1">
      <alignment horizontal="center" vertical="top"/>
    </xf>
    <xf numFmtId="49" fontId="12" fillId="0" borderId="87" xfId="0" applyNumberFormat="1" applyFont="1" applyBorder="1" applyAlignment="1">
      <alignment horizontal="center" vertical="top"/>
    </xf>
    <xf numFmtId="164" fontId="121" fillId="0" borderId="0" xfId="0" applyNumberFormat="1" applyFont="1" applyAlignment="1">
      <alignment horizontal="center"/>
    </xf>
    <xf numFmtId="49" fontId="121" fillId="0" borderId="0" xfId="0" applyNumberFormat="1" applyFont="1" applyAlignment="1">
      <alignment horizontal="center"/>
    </xf>
    <xf numFmtId="49" fontId="113" fillId="0" borderId="2" xfId="0" applyNumberFormat="1" applyFont="1" applyBorder="1" applyAlignment="1">
      <alignment horizontal="center" textRotation="90"/>
    </xf>
    <xf numFmtId="49" fontId="113" fillId="0" borderId="0" xfId="0" applyNumberFormat="1" applyFont="1" applyAlignment="1">
      <alignment horizontal="center"/>
    </xf>
    <xf numFmtId="164" fontId="123" fillId="0" borderId="0" xfId="0" applyNumberFormat="1" applyFont="1" applyAlignment="1">
      <alignment horizontal="center"/>
    </xf>
    <xf numFmtId="49" fontId="123" fillId="0" borderId="0" xfId="0" applyNumberFormat="1" applyFont="1" applyAlignment="1">
      <alignment horizontal="center"/>
    </xf>
    <xf numFmtId="164" fontId="112" fillId="0" borderId="0" xfId="0" applyNumberFormat="1" applyFont="1" applyAlignment="1">
      <alignment horizontal="center"/>
    </xf>
    <xf numFmtId="49" fontId="112" fillId="0" borderId="0" xfId="0" applyNumberFormat="1" applyFont="1" applyAlignment="1">
      <alignment horizontal="center"/>
    </xf>
    <xf numFmtId="164" fontId="110" fillId="12" borderId="1" xfId="0" applyNumberFormat="1" applyFont="1" applyFill="1" applyBorder="1" applyAlignment="1">
      <alignment horizontal="center" vertical="top"/>
    </xf>
    <xf numFmtId="164" fontId="111" fillId="0" borderId="0" xfId="0" applyNumberFormat="1" applyFont="1" applyAlignment="1">
      <alignment horizontal="center" vertical="top"/>
    </xf>
    <xf numFmtId="49" fontId="111" fillId="0" borderId="0" xfId="0" applyNumberFormat="1" applyFont="1" applyAlignment="1">
      <alignment horizontal="center" vertical="top"/>
    </xf>
    <xf numFmtId="164" fontId="110" fillId="0" borderId="1" xfId="0" applyNumberFormat="1" applyFont="1" applyBorder="1" applyAlignment="1">
      <alignment horizontal="center" vertical="top"/>
    </xf>
    <xf numFmtId="49" fontId="110" fillId="0" borderId="87" xfId="0" applyNumberFormat="1" applyFont="1" applyBorder="1" applyAlignment="1">
      <alignment horizontal="center" vertical="top"/>
    </xf>
    <xf numFmtId="164" fontId="124" fillId="0" borderId="1" xfId="0" applyNumberFormat="1" applyFont="1" applyBorder="1" applyAlignment="1">
      <alignment horizontal="center" vertical="top"/>
    </xf>
    <xf numFmtId="49" fontId="124" fillId="0" borderId="1" xfId="0" applyNumberFormat="1" applyFont="1" applyBorder="1" applyAlignment="1">
      <alignment horizontal="center" vertical="top"/>
    </xf>
    <xf numFmtId="49" fontId="124" fillId="0" borderId="87" xfId="0" applyNumberFormat="1" applyFont="1" applyBorder="1" applyAlignment="1">
      <alignment horizontal="center" vertical="top"/>
    </xf>
    <xf numFmtId="49" fontId="113" fillId="0" borderId="2" xfId="0" applyNumberFormat="1" applyFont="1" applyBorder="1" applyAlignment="1">
      <alignment vertical="top" textRotation="90"/>
    </xf>
    <xf numFmtId="164" fontId="113" fillId="13" borderId="0" xfId="0" applyNumberFormat="1" applyFont="1" applyFill="1" applyAlignment="1">
      <alignment horizontal="center"/>
    </xf>
    <xf numFmtId="49" fontId="113" fillId="13" borderId="0" xfId="0" applyNumberFormat="1" applyFont="1" applyFill="1" applyAlignment="1">
      <alignment horizontal="center"/>
    </xf>
    <xf numFmtId="0" fontId="113" fillId="13" borderId="0" xfId="0" applyNumberFormat="1" applyFont="1" applyFill="1" applyAlignment="1">
      <alignment horizontal="center"/>
    </xf>
    <xf numFmtId="0" fontId="108" fillId="13" borderId="88" xfId="0" applyNumberFormat="1" applyFont="1" applyFill="1" applyBorder="1" applyAlignment="1">
      <alignment horizontal="left"/>
    </xf>
    <xf numFmtId="165" fontId="108" fillId="13" borderId="0" xfId="0" applyNumberFormat="1" applyFont="1" applyFill="1" applyBorder="1" applyAlignment="1"/>
    <xf numFmtId="164" fontId="110" fillId="13" borderId="1" xfId="0" applyNumberFormat="1" applyFont="1" applyFill="1" applyBorder="1" applyAlignment="1">
      <alignment horizontal="center" vertical="top"/>
    </xf>
    <xf numFmtId="164" fontId="122" fillId="13" borderId="0" xfId="0" applyNumberFormat="1" applyFont="1" applyFill="1" applyAlignment="1">
      <alignment horizontal="center"/>
    </xf>
    <xf numFmtId="49" fontId="122" fillId="13" borderId="0" xfId="0" applyNumberFormat="1" applyFont="1" applyFill="1" applyAlignment="1">
      <alignment horizontal="center"/>
    </xf>
    <xf numFmtId="0" fontId="122" fillId="13" borderId="0" xfId="0" applyNumberFormat="1" applyFont="1" applyFill="1" applyAlignment="1">
      <alignment horizontal="center"/>
    </xf>
    <xf numFmtId="165" fontId="73" fillId="13" borderId="0" xfId="0" applyNumberFormat="1" applyFont="1" applyFill="1" applyBorder="1" applyAlignment="1"/>
    <xf numFmtId="167" fontId="73" fillId="13" borderId="0" xfId="0" applyNumberFormat="1" applyFont="1" applyFill="1" applyAlignment="1"/>
    <xf numFmtId="164" fontId="4" fillId="0" borderId="0" xfId="0" applyNumberFormat="1" applyFont="1" applyAlignment="1">
      <alignment horizontal="center" vertical="top"/>
    </xf>
    <xf numFmtId="0" fontId="12" fillId="0" borderId="1" xfId="0" applyNumberFormat="1" applyFont="1" applyBorder="1" applyAlignment="1">
      <alignment horizontal="left" vertical="top" wrapText="1" indent="1"/>
    </xf>
    <xf numFmtId="0" fontId="12" fillId="0" borderId="1" xfId="0" applyNumberFormat="1" applyFont="1" applyFill="1" applyBorder="1" applyAlignment="1">
      <alignment horizontal="left" vertical="top" wrapText="1" indent="1"/>
    </xf>
    <xf numFmtId="0" fontId="127" fillId="0" borderId="0" xfId="0" applyFont="1"/>
    <xf numFmtId="0" fontId="131" fillId="0" borderId="0" xfId="0" applyFont="1" applyAlignment="1">
      <alignment horizontal="center" vertical="center"/>
    </xf>
    <xf numFmtId="165" fontId="73" fillId="13" borderId="0" xfId="0" applyNumberFormat="1" applyFont="1" applyFill="1" applyBorder="1" applyAlignment="1">
      <alignment vertical="center"/>
    </xf>
    <xf numFmtId="165" fontId="108" fillId="13" borderId="0" xfId="0" applyNumberFormat="1" applyFont="1" applyFill="1" applyBorder="1" applyAlignment="1">
      <alignment vertical="center"/>
    </xf>
    <xf numFmtId="49" fontId="7" fillId="0" borderId="0" xfId="0" applyNumberFormat="1" applyFont="1" applyAlignment="1">
      <alignment horizontal="center"/>
    </xf>
    <xf numFmtId="49" fontId="4" fillId="0" borderId="0" xfId="0" applyNumberFormat="1" applyFont="1" applyAlignment="1">
      <alignment horizontal="center" vertical="top" wrapText="1"/>
    </xf>
    <xf numFmtId="49" fontId="113" fillId="0" borderId="90" xfId="0" applyNumberFormat="1" applyFont="1" applyBorder="1" applyAlignment="1">
      <alignment horizontal="center" vertical="top" textRotation="90"/>
    </xf>
    <xf numFmtId="0" fontId="5" fillId="0" borderId="92" xfId="0" applyNumberFormat="1" applyFont="1" applyBorder="1" applyAlignment="1">
      <alignment horizontal="center" wrapText="1"/>
    </xf>
    <xf numFmtId="49" fontId="5" fillId="0" borderId="1" xfId="0" applyNumberFormat="1" applyFont="1" applyBorder="1" applyAlignment="1">
      <alignment horizontal="right"/>
    </xf>
    <xf numFmtId="49" fontId="5" fillId="0" borderId="1" xfId="0" applyNumberFormat="1" applyFont="1" applyBorder="1" applyAlignment="1">
      <alignment horizontal="center"/>
    </xf>
    <xf numFmtId="0" fontId="5" fillId="0" borderId="1" xfId="0" applyNumberFormat="1" applyFont="1" applyBorder="1" applyAlignment="1">
      <alignment horizontal="left" wrapText="1"/>
    </xf>
    <xf numFmtId="0" fontId="0" fillId="0" borderId="92" xfId="0" applyNumberFormat="1" applyFont="1" applyFill="1" applyBorder="1" applyAlignment="1" applyProtection="1">
      <alignment horizontal="center" vertical="center" wrapText="1"/>
    </xf>
    <xf numFmtId="0" fontId="79" fillId="0" borderId="1" xfId="0" applyFont="1" applyBorder="1" applyAlignment="1">
      <alignment horizontal="center" vertical="center"/>
    </xf>
    <xf numFmtId="49" fontId="4" fillId="0" borderId="1" xfId="0" applyNumberFormat="1" applyFont="1" applyBorder="1" applyAlignment="1">
      <alignment horizontal="left" vertical="top" wrapText="1" shrinkToFit="1"/>
    </xf>
    <xf numFmtId="0" fontId="0" fillId="0" borderId="93" xfId="0" applyNumberFormat="1" applyFont="1" applyFill="1" applyBorder="1" applyAlignment="1" applyProtection="1">
      <alignment horizontal="center" vertical="center" wrapText="1"/>
    </xf>
    <xf numFmtId="164" fontId="4" fillId="0" borderId="94" xfId="0" applyNumberFormat="1" applyFont="1" applyBorder="1" applyAlignment="1">
      <alignment horizontal="right" vertical="top"/>
    </xf>
    <xf numFmtId="169" fontId="12" fillId="0" borderId="94" xfId="0" applyNumberFormat="1" applyFont="1" applyBorder="1" applyAlignment="1">
      <alignment horizontal="right" vertical="top"/>
    </xf>
    <xf numFmtId="0" fontId="132" fillId="13" borderId="92" xfId="0" applyNumberFormat="1" applyFont="1" applyFill="1" applyBorder="1" applyAlignment="1">
      <alignment horizontal="center"/>
    </xf>
    <xf numFmtId="164" fontId="132" fillId="13" borderId="1" xfId="0" applyNumberFormat="1" applyFont="1" applyFill="1" applyBorder="1" applyAlignment="1"/>
    <xf numFmtId="49" fontId="132" fillId="13" borderId="1" xfId="0" applyNumberFormat="1" applyFont="1" applyFill="1" applyBorder="1" applyAlignment="1">
      <alignment horizontal="center"/>
    </xf>
    <xf numFmtId="165" fontId="132" fillId="13" borderId="1" xfId="0" applyNumberFormat="1" applyFont="1" applyFill="1" applyBorder="1" applyAlignment="1"/>
    <xf numFmtId="166" fontId="132" fillId="13" borderId="1" xfId="0" applyNumberFormat="1" applyFont="1" applyFill="1" applyBorder="1" applyAlignment="1"/>
    <xf numFmtId="168" fontId="132" fillId="13" borderId="1" xfId="0" applyNumberFormat="1" applyFont="1" applyFill="1" applyBorder="1" applyAlignment="1"/>
    <xf numFmtId="0" fontId="74" fillId="13" borderId="1" xfId="0" applyNumberFormat="1" applyFont="1" applyFill="1" applyBorder="1" applyAlignment="1">
      <alignment horizontal="left"/>
    </xf>
    <xf numFmtId="0" fontId="9" fillId="0" borderId="92" xfId="0" applyNumberFormat="1" applyFont="1" applyFill="1" applyBorder="1" applyAlignment="1" applyProtection="1">
      <alignment horizontal="center" vertical="center" wrapText="1"/>
    </xf>
    <xf numFmtId="0" fontId="72" fillId="12" borderId="92" xfId="0" applyNumberFormat="1" applyFont="1" applyFill="1" applyBorder="1" applyAlignment="1">
      <alignment horizontal="center"/>
    </xf>
    <xf numFmtId="164" fontId="72" fillId="12" borderId="1" xfId="0" applyNumberFormat="1" applyFont="1" applyFill="1" applyBorder="1" applyAlignment="1"/>
    <xf numFmtId="49" fontId="72" fillId="12" borderId="1" xfId="0" applyNumberFormat="1" applyFont="1" applyFill="1" applyBorder="1" applyAlignment="1">
      <alignment horizontal="center"/>
    </xf>
    <xf numFmtId="0" fontId="70" fillId="12" borderId="1" xfId="0" applyNumberFormat="1" applyFont="1" applyFill="1" applyBorder="1" applyAlignment="1">
      <alignment horizontal="left"/>
    </xf>
    <xf numFmtId="165" fontId="72" fillId="12" borderId="1" xfId="0" applyNumberFormat="1" applyFont="1" applyFill="1" applyBorder="1" applyAlignment="1"/>
    <xf numFmtId="166" fontId="72" fillId="12" borderId="1" xfId="0" applyNumberFormat="1" applyFont="1" applyFill="1" applyBorder="1" applyAlignment="1"/>
    <xf numFmtId="168" fontId="72" fillId="12" borderId="1" xfId="0" applyNumberFormat="1" applyFont="1" applyFill="1" applyBorder="1" applyAlignment="1"/>
    <xf numFmtId="164" fontId="22" fillId="12" borderId="1" xfId="0" applyNumberFormat="1" applyFont="1" applyFill="1" applyBorder="1" applyAlignment="1">
      <alignment horizontal="right" vertical="top"/>
    </xf>
    <xf numFmtId="49" fontId="22" fillId="12" borderId="1" xfId="0" applyNumberFormat="1" applyFont="1" applyFill="1" applyBorder="1" applyAlignment="1">
      <alignment horizontal="center" vertical="top"/>
    </xf>
    <xf numFmtId="165" fontId="133" fillId="12" borderId="1" xfId="0" applyNumberFormat="1" applyFont="1" applyFill="1" applyBorder="1" applyAlignment="1">
      <alignment horizontal="right" vertical="top"/>
    </xf>
    <xf numFmtId="166" fontId="22" fillId="12" borderId="1" xfId="0" applyNumberFormat="1" applyFont="1" applyFill="1" applyBorder="1" applyAlignment="1">
      <alignment horizontal="right" vertical="top"/>
    </xf>
    <xf numFmtId="168" fontId="22" fillId="12" borderId="1" xfId="0" applyNumberFormat="1" applyFont="1" applyFill="1" applyBorder="1" applyAlignment="1">
      <alignment horizontal="right" vertical="top"/>
    </xf>
    <xf numFmtId="49" fontId="4" fillId="0" borderId="1" xfId="0" applyNumberFormat="1" applyFont="1" applyBorder="1" applyAlignment="1">
      <alignment horizontal="left" vertical="top" wrapText="1" indent="1" shrinkToFit="1"/>
    </xf>
    <xf numFmtId="0" fontId="9" fillId="0" borderId="1" xfId="0" applyNumberFormat="1" applyFont="1" applyFill="1" applyBorder="1" applyAlignment="1" applyProtection="1">
      <alignment horizontal="left" vertical="center" wrapText="1" indent="1"/>
    </xf>
    <xf numFmtId="49" fontId="113" fillId="0" borderId="91" xfId="0" applyNumberFormat="1" applyFont="1" applyBorder="1" applyAlignment="1">
      <alignment horizontal="center" vertical="top" textRotation="90"/>
    </xf>
    <xf numFmtId="0" fontId="0" fillId="0" borderId="1" xfId="0" applyBorder="1" applyAlignment="1">
      <alignment horizontal="center"/>
    </xf>
    <xf numFmtId="0" fontId="132" fillId="13" borderId="1" xfId="0" applyFont="1" applyFill="1" applyBorder="1" applyAlignment="1">
      <alignment horizontal="center"/>
    </xf>
    <xf numFmtId="0" fontId="72" fillId="12" borderId="1" xfId="0" applyFont="1" applyFill="1" applyBorder="1" applyAlignment="1">
      <alignment horizontal="center"/>
    </xf>
    <xf numFmtId="0" fontId="11" fillId="0" borderId="1" xfId="0" applyFont="1" applyBorder="1" applyAlignment="1">
      <alignment horizontal="center"/>
    </xf>
    <xf numFmtId="0" fontId="25" fillId="12" borderId="1" xfId="0" applyFont="1" applyFill="1" applyBorder="1" applyAlignment="1">
      <alignment horizontal="center"/>
    </xf>
    <xf numFmtId="0" fontId="0" fillId="0" borderId="94" xfId="0" applyBorder="1" applyAlignment="1">
      <alignment horizontal="center"/>
    </xf>
    <xf numFmtId="0" fontId="109" fillId="18" borderId="92" xfId="0" applyNumberFormat="1" applyFont="1" applyFill="1" applyBorder="1" applyAlignment="1" applyProtection="1">
      <alignment horizontal="center" vertical="center" wrapText="1"/>
    </xf>
    <xf numFmtId="0" fontId="0" fillId="18" borderId="1" xfId="0" applyFill="1" applyBorder="1" applyAlignment="1">
      <alignment horizontal="center"/>
    </xf>
    <xf numFmtId="164" fontId="4" fillId="18" borderId="1" xfId="0" applyNumberFormat="1" applyFont="1" applyFill="1" applyBorder="1" applyAlignment="1">
      <alignment horizontal="right" vertical="top"/>
    </xf>
    <xf numFmtId="49" fontId="4" fillId="18" borderId="1" xfId="0" applyNumberFormat="1" applyFont="1" applyFill="1" applyBorder="1" applyAlignment="1">
      <alignment horizontal="center" vertical="top"/>
    </xf>
    <xf numFmtId="0" fontId="134" fillId="18" borderId="1" xfId="0" applyNumberFormat="1" applyFont="1" applyFill="1" applyBorder="1" applyAlignment="1" applyProtection="1">
      <alignment horizontal="left" vertical="center" wrapText="1" indent="1"/>
    </xf>
    <xf numFmtId="165" fontId="6" fillId="18" borderId="1" xfId="0" applyNumberFormat="1" applyFont="1" applyFill="1" applyBorder="1" applyAlignment="1">
      <alignment horizontal="right" vertical="top"/>
    </xf>
    <xf numFmtId="166" fontId="4" fillId="18" borderId="1" xfId="0" applyNumberFormat="1" applyFont="1" applyFill="1" applyBorder="1" applyAlignment="1">
      <alignment horizontal="right" vertical="top"/>
    </xf>
    <xf numFmtId="168" fontId="4" fillId="18" borderId="1" xfId="0" applyNumberFormat="1" applyFont="1" applyFill="1" applyBorder="1" applyAlignment="1">
      <alignment horizontal="right" vertical="top"/>
    </xf>
    <xf numFmtId="49" fontId="5" fillId="0" borderId="0" xfId="0" applyNumberFormat="1" applyFont="1" applyBorder="1" applyAlignment="1">
      <alignment horizontal="center"/>
    </xf>
    <xf numFmtId="0" fontId="5" fillId="0" borderId="0" xfId="0" applyNumberFormat="1" applyFont="1" applyBorder="1" applyAlignment="1">
      <alignment horizontal="left" wrapText="1"/>
    </xf>
    <xf numFmtId="49" fontId="17" fillId="0" borderId="0" xfId="0" applyNumberFormat="1" applyFont="1" applyBorder="1" applyAlignment="1">
      <alignment horizontal="center"/>
    </xf>
    <xf numFmtId="0" fontId="17" fillId="0" borderId="0" xfId="0" applyNumberFormat="1" applyFont="1" applyBorder="1" applyAlignment="1">
      <alignment horizontal="left"/>
    </xf>
    <xf numFmtId="166" fontId="17" fillId="0" borderId="0" xfId="0" applyNumberFormat="1" applyFont="1" applyBorder="1" applyAlignment="1"/>
    <xf numFmtId="168" fontId="17" fillId="0" borderId="0" xfId="0" applyNumberFormat="1" applyFont="1" applyBorder="1" applyAlignment="1"/>
    <xf numFmtId="166" fontId="5" fillId="0" borderId="0" xfId="0" applyNumberFormat="1" applyFont="1" applyBorder="1" applyAlignment="1"/>
    <xf numFmtId="168" fontId="5" fillId="0" borderId="0" xfId="0" applyNumberFormat="1" applyFont="1" applyBorder="1" applyAlignment="1"/>
    <xf numFmtId="0" fontId="11" fillId="0" borderId="0" xfId="0" applyFont="1" applyBorder="1"/>
    <xf numFmtId="49" fontId="4" fillId="0" borderId="0" xfId="0" applyNumberFormat="1" applyFont="1" applyAlignment="1">
      <alignment horizontal="left" vertical="top" wrapText="1"/>
    </xf>
    <xf numFmtId="0" fontId="3" fillId="0" borderId="0" xfId="18"/>
    <xf numFmtId="166" fontId="4" fillId="0" borderId="0" xfId="18" applyNumberFormat="1" applyFont="1" applyAlignment="1">
      <alignment horizontal="right" vertical="top"/>
    </xf>
    <xf numFmtId="168" fontId="4" fillId="0" borderId="0" xfId="18" applyNumberFormat="1" applyFont="1" applyAlignment="1">
      <alignment horizontal="right" vertical="top"/>
    </xf>
    <xf numFmtId="167" fontId="4" fillId="0" borderId="0" xfId="18" applyNumberFormat="1" applyFont="1" applyAlignment="1">
      <alignment horizontal="right" vertical="top"/>
    </xf>
    <xf numFmtId="165" fontId="6" fillId="0" borderId="0" xfId="18" applyNumberFormat="1" applyFont="1" applyFill="1" applyBorder="1" applyAlignment="1">
      <alignment horizontal="right" vertical="top"/>
    </xf>
    <xf numFmtId="49" fontId="4" fillId="0" borderId="0" xfId="18" applyNumberFormat="1" applyFont="1" applyAlignment="1">
      <alignment horizontal="center" vertical="top"/>
    </xf>
    <xf numFmtId="49" fontId="4" fillId="0" borderId="0" xfId="18" applyNumberFormat="1" applyFont="1" applyAlignment="1">
      <alignment horizontal="left" vertical="top" wrapText="1"/>
    </xf>
    <xf numFmtId="49" fontId="4" fillId="0" borderId="0" xfId="18" applyNumberFormat="1" applyFont="1" applyAlignment="1">
      <alignment horizontal="left" vertical="top"/>
    </xf>
    <xf numFmtId="164" fontId="4" fillId="0" borderId="0" xfId="18" applyNumberFormat="1" applyFont="1" applyAlignment="1">
      <alignment horizontal="right" vertical="top"/>
    </xf>
    <xf numFmtId="49" fontId="4" fillId="0" borderId="0" xfId="18" applyNumberFormat="1" applyFont="1" applyFill="1" applyAlignment="1">
      <alignment horizontal="left" vertical="top" wrapText="1"/>
    </xf>
    <xf numFmtId="49" fontId="4" fillId="0" borderId="0" xfId="18" applyNumberFormat="1" applyFont="1" applyFill="1" applyAlignment="1">
      <alignment horizontal="left" vertical="top"/>
    </xf>
    <xf numFmtId="49" fontId="4" fillId="0" borderId="0" xfId="18" applyNumberFormat="1" applyFont="1" applyFill="1" applyAlignment="1">
      <alignment horizontal="center" vertical="top"/>
    </xf>
    <xf numFmtId="0" fontId="11" fillId="0" borderId="0" xfId="18" applyFont="1"/>
    <xf numFmtId="169" fontId="12" fillId="0" borderId="1" xfId="18" applyNumberFormat="1" applyFont="1" applyBorder="1" applyAlignment="1">
      <alignment horizontal="right" vertical="top"/>
    </xf>
    <xf numFmtId="168" fontId="12" fillId="0" borderId="1" xfId="18" applyNumberFormat="1" applyFont="1" applyBorder="1" applyAlignment="1">
      <alignment horizontal="right" vertical="top"/>
    </xf>
    <xf numFmtId="166" fontId="12" fillId="0" borderId="1" xfId="18" applyNumberFormat="1" applyFont="1" applyBorder="1" applyAlignment="1">
      <alignment horizontal="right" vertical="top"/>
    </xf>
    <xf numFmtId="165" fontId="19" fillId="0" borderId="1" xfId="18" applyNumberFormat="1" applyFont="1" applyFill="1" applyBorder="1" applyAlignment="1">
      <alignment horizontal="right" vertical="top"/>
    </xf>
    <xf numFmtId="49" fontId="12" fillId="0" borderId="1" xfId="18" applyNumberFormat="1" applyFont="1" applyFill="1" applyBorder="1" applyAlignment="1">
      <alignment horizontal="center" vertical="top"/>
    </xf>
    <xf numFmtId="0" fontId="12" fillId="0" borderId="1" xfId="18" applyNumberFormat="1" applyFont="1" applyFill="1" applyBorder="1" applyAlignment="1">
      <alignment horizontal="left" vertical="top" wrapText="1"/>
    </xf>
    <xf numFmtId="49" fontId="12" fillId="0" borderId="1" xfId="18" applyNumberFormat="1" applyFont="1" applyFill="1" applyBorder="1" applyAlignment="1">
      <alignment horizontal="left" vertical="top"/>
    </xf>
    <xf numFmtId="49" fontId="12" fillId="0" borderId="1" xfId="18" applyNumberFormat="1" applyFont="1" applyBorder="1" applyAlignment="1">
      <alignment horizontal="center" vertical="top"/>
    </xf>
    <xf numFmtId="164" fontId="12" fillId="0" borderId="1" xfId="18" applyNumberFormat="1" applyFont="1" applyBorder="1" applyAlignment="1">
      <alignment horizontal="right" vertical="top"/>
    </xf>
    <xf numFmtId="0" fontId="5" fillId="0" borderId="0" xfId="18" applyFont="1"/>
    <xf numFmtId="0" fontId="12" fillId="0" borderId="0" xfId="18" applyNumberFormat="1" applyFont="1" applyFill="1" applyBorder="1" applyAlignment="1">
      <alignment horizontal="left" vertical="top" wrapText="1"/>
    </xf>
    <xf numFmtId="166" fontId="12" fillId="0" borderId="1" xfId="18" applyNumberFormat="1" applyFont="1" applyFill="1" applyBorder="1" applyAlignment="1">
      <alignment horizontal="right" vertical="top"/>
    </xf>
    <xf numFmtId="0" fontId="11" fillId="0" borderId="1" xfId="18" applyNumberFormat="1" applyFont="1" applyFill="1" applyBorder="1" applyAlignment="1">
      <alignment horizontal="left" vertical="top" wrapText="1"/>
    </xf>
    <xf numFmtId="169" fontId="5" fillId="0" borderId="0" xfId="18" applyNumberFormat="1" applyFont="1" applyAlignment="1"/>
    <xf numFmtId="168" fontId="5" fillId="0" borderId="0" xfId="18" applyNumberFormat="1" applyFont="1" applyAlignment="1"/>
    <xf numFmtId="165" fontId="5" fillId="0" borderId="0" xfId="18" applyNumberFormat="1" applyFont="1" applyFill="1" applyBorder="1" applyAlignment="1"/>
    <xf numFmtId="49" fontId="5" fillId="0" borderId="0" xfId="18" applyNumberFormat="1" applyFont="1" applyAlignment="1">
      <alignment horizontal="center"/>
    </xf>
    <xf numFmtId="164" fontId="5" fillId="0" borderId="0" xfId="18" applyNumberFormat="1" applyFont="1" applyAlignment="1"/>
    <xf numFmtId="0" fontId="17" fillId="0" borderId="0" xfId="18" applyFont="1"/>
    <xf numFmtId="169" fontId="17" fillId="0" borderId="0" xfId="18" applyNumberFormat="1" applyFont="1" applyAlignment="1"/>
    <xf numFmtId="168" fontId="17" fillId="0" borderId="0" xfId="18" applyNumberFormat="1" applyFont="1" applyAlignment="1"/>
    <xf numFmtId="165" fontId="17" fillId="0" borderId="0" xfId="18" applyNumberFormat="1" applyFont="1" applyFill="1" applyBorder="1" applyAlignment="1"/>
    <xf numFmtId="49" fontId="17" fillId="0" borderId="0" xfId="18" applyNumberFormat="1" applyFont="1" applyAlignment="1">
      <alignment horizontal="center"/>
    </xf>
    <xf numFmtId="164" fontId="17" fillId="0" borderId="0" xfId="18" applyNumberFormat="1" applyFont="1" applyAlignment="1"/>
    <xf numFmtId="0" fontId="110" fillId="0" borderId="0" xfId="18" applyFont="1"/>
    <xf numFmtId="169" fontId="110" fillId="0" borderId="1" xfId="18" applyNumberFormat="1" applyFont="1" applyBorder="1" applyAlignment="1">
      <alignment horizontal="right" vertical="top"/>
    </xf>
    <xf numFmtId="164" fontId="110" fillId="0" borderId="1" xfId="18" applyNumberFormat="1" applyFont="1" applyBorder="1" applyAlignment="1">
      <alignment horizontal="right" vertical="top"/>
    </xf>
    <xf numFmtId="166" fontId="11" fillId="0" borderId="1" xfId="18" applyNumberFormat="1" applyFont="1" applyBorder="1" applyAlignment="1">
      <alignment horizontal="right" vertical="top"/>
    </xf>
    <xf numFmtId="165" fontId="32" fillId="0" borderId="1" xfId="18" applyNumberFormat="1" applyFont="1" applyFill="1" applyBorder="1" applyAlignment="1">
      <alignment horizontal="right" vertical="top"/>
    </xf>
    <xf numFmtId="49" fontId="11" fillId="0" borderId="1" xfId="18" applyNumberFormat="1" applyFont="1" applyFill="1" applyBorder="1" applyAlignment="1">
      <alignment horizontal="center" vertical="top"/>
    </xf>
    <xf numFmtId="49" fontId="11" fillId="0" borderId="1" xfId="18" applyNumberFormat="1" applyFont="1" applyFill="1" applyBorder="1" applyAlignment="1">
      <alignment horizontal="left" vertical="top"/>
    </xf>
    <xf numFmtId="49" fontId="5" fillId="0" borderId="0" xfId="18" applyNumberFormat="1" applyFont="1" applyAlignment="1">
      <alignment horizontal="right"/>
    </xf>
    <xf numFmtId="0" fontId="15" fillId="0" borderId="0" xfId="18" applyFont="1"/>
    <xf numFmtId="49" fontId="5" fillId="0" borderId="2" xfId="18" applyNumberFormat="1" applyFont="1" applyBorder="1" applyAlignment="1">
      <alignment horizontal="center"/>
    </xf>
    <xf numFmtId="166" fontId="7" fillId="0" borderId="0" xfId="18" applyNumberFormat="1" applyFont="1" applyAlignment="1"/>
    <xf numFmtId="168" fontId="7" fillId="0" borderId="0" xfId="18" applyNumberFormat="1" applyFont="1" applyAlignment="1"/>
    <xf numFmtId="49" fontId="7" fillId="0" borderId="0" xfId="18" applyNumberFormat="1" applyFont="1" applyAlignment="1"/>
    <xf numFmtId="164" fontId="7" fillId="0" borderId="0" xfId="18" applyNumberFormat="1" applyFont="1" applyAlignment="1"/>
    <xf numFmtId="166" fontId="110" fillId="0" borderId="1" xfId="18" applyNumberFormat="1" applyFont="1" applyBorder="1" applyAlignment="1">
      <alignment horizontal="right" vertical="top"/>
    </xf>
    <xf numFmtId="49" fontId="10" fillId="0" borderId="96" xfId="11" applyNumberFormat="1" applyFont="1" applyFill="1" applyBorder="1" applyAlignment="1">
      <alignment horizontal="center" vertical="center" wrapText="1"/>
    </xf>
    <xf numFmtId="49" fontId="12" fillId="0" borderId="97" xfId="0" applyNumberFormat="1" applyFont="1" applyFill="1" applyBorder="1" applyAlignment="1">
      <alignment horizontal="left" vertical="center" wrapText="1" indent="1"/>
    </xf>
    <xf numFmtId="0" fontId="11" fillId="0" borderId="98" xfId="0" applyNumberFormat="1" applyFont="1" applyFill="1" applyBorder="1" applyAlignment="1">
      <alignment horizontal="center" vertical="center" wrapText="1"/>
    </xf>
    <xf numFmtId="0" fontId="11" fillId="0" borderId="97" xfId="0" applyFont="1" applyFill="1" applyBorder="1" applyAlignment="1">
      <alignment horizontal="center" vertical="center" wrapText="1"/>
    </xf>
    <xf numFmtId="4" fontId="11" fillId="0" borderId="99" xfId="0" applyNumberFormat="1" applyFont="1" applyFill="1" applyBorder="1" applyAlignment="1">
      <alignment vertical="center" wrapText="1"/>
    </xf>
    <xf numFmtId="49" fontId="10" fillId="0" borderId="100" xfId="11" applyNumberFormat="1" applyFont="1" applyFill="1" applyBorder="1" applyAlignment="1">
      <alignment horizontal="center" vertical="center" wrapText="1"/>
    </xf>
    <xf numFmtId="49" fontId="10" fillId="0" borderId="101" xfId="11" applyNumberFormat="1" applyFont="1" applyFill="1" applyBorder="1" applyAlignment="1">
      <alignment horizontal="center" vertical="center" wrapText="1"/>
    </xf>
    <xf numFmtId="49" fontId="10" fillId="0" borderId="102" xfId="11" applyNumberFormat="1" applyFont="1" applyFill="1" applyBorder="1" applyAlignment="1">
      <alignment horizontal="center" vertical="center" wrapText="1"/>
    </xf>
    <xf numFmtId="0" fontId="11" fillId="0" borderId="103" xfId="0" applyFont="1" applyFill="1" applyBorder="1" applyAlignment="1">
      <alignment horizontal="left" vertical="center" wrapText="1" indent="1"/>
    </xf>
    <xf numFmtId="0" fontId="11" fillId="0" borderId="104" xfId="0" applyNumberFormat="1" applyFont="1" applyFill="1" applyBorder="1" applyAlignment="1">
      <alignment horizontal="center" vertical="center" wrapText="1"/>
    </xf>
    <xf numFmtId="0" fontId="11" fillId="0" borderId="103" xfId="0" applyFont="1" applyFill="1" applyBorder="1" applyAlignment="1">
      <alignment horizontal="center" vertical="center" wrapText="1"/>
    </xf>
    <xf numFmtId="4" fontId="11" fillId="0" borderId="105" xfId="0" applyNumberFormat="1" applyFont="1" applyFill="1" applyBorder="1" applyAlignment="1">
      <alignment vertical="center" wrapText="1"/>
    </xf>
    <xf numFmtId="49" fontId="10" fillId="0" borderId="106" xfId="11" applyNumberFormat="1" applyFont="1" applyFill="1" applyBorder="1" applyAlignment="1">
      <alignment horizontal="center" vertical="center" wrapText="1"/>
    </xf>
    <xf numFmtId="49" fontId="10" fillId="0" borderId="107" xfId="11" applyNumberFormat="1" applyFont="1" applyFill="1" applyBorder="1" applyAlignment="1">
      <alignment horizontal="center" vertical="center" wrapText="1"/>
    </xf>
    <xf numFmtId="0" fontId="11" fillId="0" borderId="108" xfId="0" applyFont="1" applyFill="1" applyBorder="1" applyAlignment="1">
      <alignment horizontal="left" vertical="center" wrapText="1" indent="1"/>
    </xf>
    <xf numFmtId="0" fontId="11" fillId="0" borderId="109" xfId="0" applyNumberFormat="1" applyFont="1" applyFill="1" applyBorder="1" applyAlignment="1">
      <alignment horizontal="center" vertical="center" wrapText="1"/>
    </xf>
    <xf numFmtId="0" fontId="11" fillId="0" borderId="108" xfId="0" applyFont="1" applyFill="1" applyBorder="1" applyAlignment="1">
      <alignment horizontal="center" vertical="center" wrapText="1"/>
    </xf>
    <xf numFmtId="4" fontId="11" fillId="0" borderId="110" xfId="0" applyNumberFormat="1" applyFont="1" applyFill="1" applyBorder="1" applyAlignment="1">
      <alignment vertical="center" wrapText="1"/>
    </xf>
    <xf numFmtId="0" fontId="11" fillId="0" borderId="111" xfId="0" applyNumberFormat="1" applyFont="1" applyFill="1" applyBorder="1" applyAlignment="1">
      <alignment horizontal="center" vertical="center" wrapText="1"/>
    </xf>
    <xf numFmtId="49" fontId="10" fillId="0" borderId="112" xfId="11" applyNumberFormat="1" applyFont="1" applyFill="1" applyBorder="1" applyAlignment="1">
      <alignment horizontal="center" vertical="center" wrapText="1"/>
    </xf>
    <xf numFmtId="49" fontId="10" fillId="0" borderId="113" xfId="11" applyNumberFormat="1" applyFont="1" applyFill="1" applyBorder="1" applyAlignment="1">
      <alignment horizontal="center" vertical="center" wrapText="1"/>
    </xf>
    <xf numFmtId="0" fontId="11" fillId="0" borderId="114" xfId="0" applyFont="1" applyFill="1" applyBorder="1" applyAlignment="1">
      <alignment horizontal="left" vertical="center" wrapText="1" indent="1"/>
    </xf>
    <xf numFmtId="0" fontId="11" fillId="0" borderId="115" xfId="0" applyNumberFormat="1" applyFont="1" applyFill="1" applyBorder="1" applyAlignment="1">
      <alignment horizontal="center" vertical="center" wrapText="1"/>
    </xf>
    <xf numFmtId="0" fontId="11" fillId="0" borderId="114" xfId="0" applyFont="1" applyFill="1" applyBorder="1" applyAlignment="1">
      <alignment horizontal="center" vertical="center" wrapText="1"/>
    </xf>
    <xf numFmtId="4" fontId="11" fillId="0" borderId="116" xfId="0" applyNumberFormat="1" applyFont="1" applyFill="1" applyBorder="1" applyAlignment="1">
      <alignment vertical="center" wrapText="1"/>
    </xf>
    <xf numFmtId="49" fontId="136" fillId="0" borderId="106" xfId="11" applyNumberFormat="1" applyFont="1" applyFill="1" applyBorder="1" applyAlignment="1">
      <alignment horizontal="center" vertical="center" wrapText="1"/>
    </xf>
    <xf numFmtId="49" fontId="136" fillId="0" borderId="107" xfId="11" applyNumberFormat="1" applyFont="1" applyFill="1" applyBorder="1" applyAlignment="1">
      <alignment horizontal="center" vertical="center" wrapText="1"/>
    </xf>
    <xf numFmtId="0" fontId="137" fillId="0" borderId="108" xfId="0" applyFont="1" applyFill="1" applyBorder="1" applyAlignment="1">
      <alignment horizontal="left" vertical="center" wrapText="1" indent="1"/>
    </xf>
    <xf numFmtId="0" fontId="42" fillId="0" borderId="0" xfId="18" applyNumberFormat="1" applyFont="1" applyFill="1" applyBorder="1" applyAlignment="1" applyProtection="1">
      <protection locked="0"/>
    </xf>
    <xf numFmtId="1" fontId="42" fillId="0" borderId="0" xfId="18" applyNumberFormat="1" applyFont="1" applyFill="1" applyBorder="1" applyAlignment="1" applyProtection="1">
      <protection locked="0"/>
    </xf>
    <xf numFmtId="0" fontId="26" fillId="0" borderId="0" xfId="18" applyNumberFormat="1" applyFont="1" applyFill="1" applyBorder="1" applyAlignment="1" applyProtection="1">
      <protection locked="0"/>
    </xf>
    <xf numFmtId="49" fontId="53" fillId="0" borderId="121" xfId="4" applyNumberFormat="1" applyFont="1" applyBorder="1" applyAlignment="1">
      <alignment horizontal="center" vertical="center"/>
    </xf>
    <xf numFmtId="0" fontId="56" fillId="0" borderId="122" xfId="4" applyFont="1" applyFill="1" applyBorder="1" applyAlignment="1">
      <alignment vertical="center"/>
    </xf>
    <xf numFmtId="0" fontId="53" fillId="0" borderId="122" xfId="4" applyFont="1" applyFill="1" applyBorder="1" applyAlignment="1">
      <alignment horizontal="center" vertical="center"/>
    </xf>
    <xf numFmtId="3" fontId="53" fillId="0" borderId="122" xfId="4" applyNumberFormat="1" applyFont="1" applyFill="1" applyBorder="1" applyAlignment="1">
      <alignment horizontal="center" vertical="center"/>
    </xf>
    <xf numFmtId="49" fontId="53" fillId="0" borderId="124" xfId="4" applyNumberFormat="1" applyFont="1" applyBorder="1" applyAlignment="1">
      <alignment horizontal="center" vertical="center"/>
    </xf>
    <xf numFmtId="0" fontId="56" fillId="0" borderId="111" xfId="4" applyFont="1" applyFill="1" applyBorder="1" applyAlignment="1">
      <alignment vertical="center"/>
    </xf>
    <xf numFmtId="0" fontId="53" fillId="0" borderId="111" xfId="4" applyFont="1" applyFill="1" applyBorder="1" applyAlignment="1">
      <alignment horizontal="center" vertical="center"/>
    </xf>
    <xf numFmtId="3" fontId="53" fillId="0" borderId="111" xfId="4" applyNumberFormat="1" applyFont="1" applyFill="1" applyBorder="1" applyAlignment="1">
      <alignment horizontal="center" vertical="center"/>
    </xf>
    <xf numFmtId="49" fontId="62" fillId="0" borderId="111" xfId="4" applyNumberFormat="1" applyFont="1" applyBorder="1" applyAlignment="1">
      <alignment vertical="center"/>
    </xf>
    <xf numFmtId="49" fontId="62" fillId="0" borderId="111" xfId="4" applyNumberFormat="1" applyFont="1" applyBorder="1" applyAlignment="1">
      <alignment horizontal="center" vertical="center"/>
    </xf>
    <xf numFmtId="49" fontId="53" fillId="0" borderId="124" xfId="4" applyNumberFormat="1" applyFont="1" applyFill="1" applyBorder="1" applyAlignment="1">
      <alignment horizontal="center" vertical="center"/>
    </xf>
    <xf numFmtId="49" fontId="53" fillId="0" borderId="126" xfId="4" applyNumberFormat="1" applyFont="1" applyBorder="1" applyAlignment="1">
      <alignment horizontal="center" vertical="center"/>
    </xf>
    <xf numFmtId="49" fontId="62" fillId="0" borderId="127" xfId="4" applyNumberFormat="1" applyFont="1" applyBorder="1" applyAlignment="1">
      <alignment vertical="center"/>
    </xf>
    <xf numFmtId="49" fontId="62" fillId="0" borderId="127" xfId="4" applyNumberFormat="1" applyFont="1" applyBorder="1" applyAlignment="1">
      <alignment horizontal="center" vertical="center"/>
    </xf>
    <xf numFmtId="3" fontId="53" fillId="0" borderId="127" xfId="4" applyNumberFormat="1" applyFont="1" applyFill="1" applyBorder="1" applyAlignment="1">
      <alignment horizontal="center" vertical="center"/>
    </xf>
    <xf numFmtId="49" fontId="53" fillId="0" borderId="130" xfId="4" applyNumberFormat="1" applyFont="1" applyBorder="1" applyAlignment="1">
      <alignment horizontal="center" vertical="center"/>
    </xf>
    <xf numFmtId="49" fontId="53" fillId="0" borderId="132" xfId="4" applyNumberFormat="1" applyFont="1" applyBorder="1" applyAlignment="1">
      <alignment horizontal="center" vertical="center"/>
    </xf>
    <xf numFmtId="49" fontId="53" fillId="0" borderId="130" xfId="4" applyNumberFormat="1" applyFont="1" applyFill="1" applyBorder="1" applyAlignment="1">
      <alignment horizontal="center" vertical="center"/>
    </xf>
    <xf numFmtId="0" fontId="62" fillId="0" borderId="98" xfId="4" applyFont="1" applyFill="1" applyBorder="1" applyAlignment="1">
      <alignment vertical="center"/>
    </xf>
    <xf numFmtId="0" fontId="62" fillId="0" borderId="98" xfId="4" applyFont="1" applyFill="1" applyBorder="1" applyAlignment="1">
      <alignment horizontal="center" vertical="center"/>
    </xf>
    <xf numFmtId="3" fontId="62" fillId="0" borderId="98" xfId="4" applyNumberFormat="1" applyFont="1" applyFill="1" applyBorder="1" applyAlignment="1">
      <alignment horizontal="center" vertical="center"/>
    </xf>
    <xf numFmtId="49" fontId="53" fillId="0" borderId="132" xfId="4" applyNumberFormat="1" applyFont="1" applyFill="1" applyBorder="1" applyAlignment="1">
      <alignment horizontal="center" vertical="center"/>
    </xf>
    <xf numFmtId="49" fontId="53" fillId="0" borderId="133" xfId="4" applyNumberFormat="1" applyFont="1" applyBorder="1" applyAlignment="1">
      <alignment horizontal="center" vertical="center"/>
    </xf>
    <xf numFmtId="0" fontId="55" fillId="0" borderId="7" xfId="4" applyFont="1" applyFill="1" applyBorder="1" applyAlignment="1">
      <alignment horizontal="center" vertical="center"/>
    </xf>
    <xf numFmtId="49" fontId="62" fillId="0" borderId="7" xfId="4" applyNumberFormat="1" applyFont="1" applyBorder="1" applyAlignment="1">
      <alignment horizontal="center" vertical="center"/>
    </xf>
    <xf numFmtId="3" fontId="62" fillId="0" borderId="7" xfId="4" applyNumberFormat="1" applyFont="1" applyFill="1" applyBorder="1" applyAlignment="1">
      <alignment horizontal="center" vertical="center"/>
    </xf>
    <xf numFmtId="49" fontId="62" fillId="0" borderId="98" xfId="4" applyNumberFormat="1" applyFont="1" applyFill="1" applyBorder="1" applyAlignment="1">
      <alignment vertical="center"/>
    </xf>
    <xf numFmtId="49" fontId="62" fillId="0" borderId="98" xfId="4" applyNumberFormat="1" applyFont="1" applyBorder="1" applyAlignment="1">
      <alignment horizontal="center" vertical="center"/>
    </xf>
    <xf numFmtId="3" fontId="62" fillId="0" borderId="98" xfId="4" applyNumberFormat="1" applyFont="1" applyBorder="1" applyAlignment="1">
      <alignment horizontal="center" vertical="center"/>
    </xf>
    <xf numFmtId="0" fontId="62" fillId="0" borderId="98" xfId="4" applyFont="1" applyBorder="1" applyAlignment="1">
      <alignment vertical="center"/>
    </xf>
    <xf numFmtId="0" fontId="62" fillId="0" borderId="98" xfId="4" applyFont="1" applyBorder="1" applyAlignment="1">
      <alignment horizontal="center" vertical="center"/>
    </xf>
    <xf numFmtId="174" fontId="138" fillId="6" borderId="20" xfId="9" applyNumberFormat="1" applyFont="1" applyFill="1" applyBorder="1"/>
    <xf numFmtId="174" fontId="138" fillId="6" borderId="14" xfId="9" applyNumberFormat="1" applyFont="1" applyFill="1" applyBorder="1"/>
    <xf numFmtId="0" fontId="139" fillId="5" borderId="31" xfId="9" applyFont="1" applyFill="1" applyBorder="1" applyAlignment="1">
      <alignment horizontal="center"/>
    </xf>
    <xf numFmtId="174" fontId="140" fillId="5" borderId="14" xfId="4" applyNumberFormat="1" applyFont="1" applyFill="1" applyBorder="1" applyAlignment="1">
      <alignment horizontal="center"/>
    </xf>
    <xf numFmtId="0" fontId="138" fillId="5" borderId="38" xfId="9" applyFont="1" applyFill="1" applyBorder="1"/>
    <xf numFmtId="0" fontId="138" fillId="0" borderId="14" xfId="9" applyFont="1" applyBorder="1"/>
    <xf numFmtId="0" fontId="138" fillId="0" borderId="0" xfId="9" applyFont="1"/>
    <xf numFmtId="3" fontId="142" fillId="0" borderId="0" xfId="9" applyNumberFormat="1" applyFont="1"/>
    <xf numFmtId="0" fontId="142" fillId="0" borderId="0" xfId="9" applyFont="1"/>
    <xf numFmtId="175" fontId="138" fillId="0" borderId="0" xfId="9" applyNumberFormat="1" applyFont="1"/>
    <xf numFmtId="4" fontId="143" fillId="6" borderId="3" xfId="9" applyNumberFormat="1" applyFont="1" applyFill="1" applyBorder="1"/>
    <xf numFmtId="174" fontId="143" fillId="6" borderId="20" xfId="9" applyNumberFormat="1" applyFont="1" applyFill="1" applyBorder="1"/>
    <xf numFmtId="4" fontId="143" fillId="6" borderId="0" xfId="9" applyNumberFormat="1" applyFont="1" applyFill="1" applyBorder="1"/>
    <xf numFmtId="174" fontId="143" fillId="6" borderId="14" xfId="9" applyNumberFormat="1" applyFont="1" applyFill="1" applyBorder="1"/>
    <xf numFmtId="4" fontId="145" fillId="5" borderId="48" xfId="4" applyNumberFormat="1" applyFont="1" applyFill="1" applyBorder="1" applyAlignment="1">
      <alignment horizontal="center"/>
    </xf>
    <xf numFmtId="0" fontId="143" fillId="5" borderId="37" xfId="9" applyFont="1" applyFill="1" applyBorder="1"/>
    <xf numFmtId="4" fontId="147" fillId="0" borderId="26" xfId="9" applyNumberFormat="1" applyFont="1" applyBorder="1"/>
    <xf numFmtId="174" fontId="147" fillId="0" borderId="40" xfId="9" applyNumberFormat="1" applyFont="1" applyBorder="1"/>
    <xf numFmtId="4" fontId="143" fillId="0" borderId="0" xfId="9" applyNumberFormat="1" applyFont="1"/>
    <xf numFmtId="0" fontId="143" fillId="0" borderId="0" xfId="9" applyFont="1"/>
    <xf numFmtId="4" fontId="149" fillId="0" borderId="0" xfId="9" applyNumberFormat="1" applyFont="1" applyAlignment="1">
      <alignment horizontal="right"/>
    </xf>
    <xf numFmtId="3" fontId="149" fillId="0" borderId="0" xfId="9" applyNumberFormat="1" applyFont="1"/>
    <xf numFmtId="4" fontId="149" fillId="0" borderId="0" xfId="9" applyNumberFormat="1" applyFont="1"/>
    <xf numFmtId="0" fontId="149" fillId="0" borderId="0" xfId="9" applyFont="1"/>
    <xf numFmtId="175" fontId="143" fillId="0" borderId="0" xfId="9" applyNumberFormat="1" applyFont="1"/>
    <xf numFmtId="4" fontId="143" fillId="6" borderId="3" xfId="13" applyNumberFormat="1" applyFont="1" applyFill="1" applyBorder="1"/>
    <xf numFmtId="174" fontId="143" fillId="6" borderId="20" xfId="13" applyNumberFormat="1" applyFont="1" applyFill="1" applyBorder="1"/>
    <xf numFmtId="4" fontId="143" fillId="6" borderId="0" xfId="13" applyNumberFormat="1" applyFont="1" applyFill="1" applyBorder="1"/>
    <xf numFmtId="174" fontId="143" fillId="6" borderId="14" xfId="13" applyNumberFormat="1" applyFont="1" applyFill="1" applyBorder="1"/>
    <xf numFmtId="0" fontId="145" fillId="5" borderId="33" xfId="9" applyFont="1" applyFill="1" applyBorder="1" applyAlignment="1">
      <alignment horizontal="center"/>
    </xf>
    <xf numFmtId="4" fontId="147" fillId="0" borderId="26" xfId="13" applyNumberFormat="1" applyFont="1" applyBorder="1"/>
    <xf numFmtId="4" fontId="147" fillId="0" borderId="46" xfId="13" applyNumberFormat="1" applyFont="1" applyBorder="1"/>
    <xf numFmtId="4" fontId="143" fillId="0" borderId="0" xfId="13" applyNumberFormat="1" applyFont="1"/>
    <xf numFmtId="174" fontId="143" fillId="0" borderId="0" xfId="13" applyNumberFormat="1" applyFont="1"/>
    <xf numFmtId="0" fontId="82" fillId="0" borderId="0" xfId="5" applyFont="1" applyFill="1" applyBorder="1" applyAlignment="1">
      <alignment horizontal="center" vertical="center" wrapText="1"/>
    </xf>
    <xf numFmtId="3" fontId="82" fillId="0" borderId="0" xfId="5" applyNumberFormat="1" applyFont="1" applyFill="1" applyBorder="1" applyAlignment="1">
      <alignment horizontal="center" vertical="center" wrapText="1"/>
    </xf>
    <xf numFmtId="49" fontId="5" fillId="0" borderId="25" xfId="0" applyNumberFormat="1" applyFont="1" applyBorder="1" applyAlignment="1">
      <alignment horizontal="right"/>
    </xf>
    <xf numFmtId="0" fontId="5" fillId="0" borderId="0" xfId="0" applyNumberFormat="1" applyFont="1" applyBorder="1" applyAlignment="1">
      <alignment horizontal="left"/>
    </xf>
    <xf numFmtId="169" fontId="12" fillId="0" borderId="86" xfId="0" applyNumberFormat="1" applyFont="1" applyBorder="1" applyAlignment="1">
      <alignment horizontal="right" vertical="top"/>
    </xf>
    <xf numFmtId="168" fontId="4" fillId="0" borderId="0" xfId="0" applyNumberFormat="1" applyFont="1" applyBorder="1" applyAlignment="1">
      <alignment horizontal="right" vertical="top"/>
    </xf>
    <xf numFmtId="166" fontId="4" fillId="0" borderId="25" xfId="0" applyNumberFormat="1" applyFont="1" applyBorder="1" applyAlignment="1">
      <alignment horizontal="right" vertical="top"/>
    </xf>
    <xf numFmtId="0" fontId="132" fillId="13" borderId="0" xfId="0" applyFont="1" applyFill="1"/>
    <xf numFmtId="49" fontId="132" fillId="13" borderId="0" xfId="0" applyNumberFormat="1" applyFont="1" applyFill="1" applyBorder="1" applyAlignment="1">
      <alignment horizontal="center"/>
    </xf>
    <xf numFmtId="0" fontId="132" fillId="13" borderId="0" xfId="0" applyNumberFormat="1" applyFont="1" applyFill="1" applyBorder="1" applyAlignment="1">
      <alignment horizontal="left"/>
    </xf>
    <xf numFmtId="165" fontId="132" fillId="13" borderId="0" xfId="0" applyNumberFormat="1" applyFont="1" applyFill="1" applyBorder="1" applyAlignment="1"/>
    <xf numFmtId="166" fontId="132" fillId="13" borderId="0" xfId="0" applyNumberFormat="1" applyFont="1" applyFill="1" applyBorder="1" applyAlignment="1"/>
    <xf numFmtId="167" fontId="153" fillId="0" borderId="0" xfId="0" applyNumberFormat="1" applyFont="1" applyAlignment="1">
      <alignment horizontal="right" vertical="top"/>
    </xf>
    <xf numFmtId="0" fontId="97" fillId="13" borderId="0" xfId="0" applyFont="1" applyFill="1" applyBorder="1" applyAlignment="1">
      <alignment horizontal="left" vertical="top"/>
    </xf>
    <xf numFmtId="0" fontId="97" fillId="13" borderId="0" xfId="0" applyFont="1" applyFill="1" applyBorder="1" applyAlignment="1">
      <alignment vertical="top"/>
    </xf>
    <xf numFmtId="0" fontId="98" fillId="13" borderId="0" xfId="0" applyFont="1" applyFill="1" applyBorder="1" applyAlignment="1">
      <alignment horizontal="left" vertical="top" wrapText="1"/>
    </xf>
    <xf numFmtId="0" fontId="98" fillId="13" borderId="0" xfId="0" applyFont="1" applyFill="1" applyBorder="1" applyAlignment="1">
      <alignment horizontal="center" vertical="top"/>
    </xf>
    <xf numFmtId="0" fontId="98" fillId="13" borderId="0" xfId="0" applyFont="1" applyFill="1" applyBorder="1" applyAlignment="1">
      <alignment horizontal="right" vertical="top"/>
    </xf>
    <xf numFmtId="0" fontId="96" fillId="13" borderId="0" xfId="0" applyFont="1" applyFill="1" applyBorder="1" applyAlignment="1">
      <alignment horizontal="center" vertical="top"/>
    </xf>
    <xf numFmtId="0" fontId="95" fillId="0" borderId="0" xfId="0" applyFont="1" applyBorder="1" applyAlignment="1">
      <alignment vertical="top"/>
    </xf>
    <xf numFmtId="0" fontId="96" fillId="12" borderId="0" xfId="0" applyFont="1" applyFill="1" applyBorder="1" applyAlignment="1">
      <alignment horizontal="center" vertical="top"/>
    </xf>
    <xf numFmtId="0" fontId="154" fillId="12" borderId="0" xfId="0" applyFont="1" applyFill="1" applyBorder="1" applyAlignment="1">
      <alignment horizontal="center" vertical="top"/>
    </xf>
    <xf numFmtId="0" fontId="94" fillId="20" borderId="0" xfId="0" applyFont="1" applyFill="1" applyBorder="1" applyAlignment="1">
      <alignment horizontal="center" vertical="top"/>
    </xf>
    <xf numFmtId="0" fontId="94" fillId="20" borderId="0" xfId="0" applyFont="1" applyFill="1" applyBorder="1" applyAlignment="1">
      <alignment vertical="top"/>
    </xf>
    <xf numFmtId="167" fontId="157" fillId="13" borderId="0" xfId="0" applyNumberFormat="1" applyFont="1" applyFill="1" applyAlignment="1"/>
    <xf numFmtId="0" fontId="159" fillId="0" borderId="0" xfId="0" applyFont="1"/>
    <xf numFmtId="166" fontId="160" fillId="0" borderId="0" xfId="0" applyNumberFormat="1" applyFont="1" applyAlignment="1">
      <alignment horizontal="right" vertical="top"/>
    </xf>
    <xf numFmtId="165" fontId="161" fillId="0" borderId="0" xfId="0" applyNumberFormat="1" applyFont="1" applyFill="1" applyBorder="1" applyAlignment="1">
      <alignment horizontal="right" vertical="top"/>
    </xf>
    <xf numFmtId="167" fontId="160" fillId="0" borderId="0" xfId="0" applyNumberFormat="1" applyFont="1" applyAlignment="1">
      <alignment horizontal="right" vertical="top"/>
    </xf>
    <xf numFmtId="49" fontId="7" fillId="0" borderId="0" xfId="0" applyNumberFormat="1" applyFont="1" applyBorder="1" applyAlignment="1"/>
    <xf numFmtId="166" fontId="7" fillId="0" borderId="0" xfId="0" applyNumberFormat="1" applyFont="1" applyBorder="1" applyAlignment="1"/>
    <xf numFmtId="49" fontId="5" fillId="0" borderId="140" xfId="0" applyNumberFormat="1" applyFont="1" applyBorder="1" applyAlignment="1">
      <alignment horizontal="center" vertical="center"/>
    </xf>
    <xf numFmtId="167" fontId="30" fillId="0" borderId="86" xfId="0" applyNumberFormat="1" applyFont="1" applyBorder="1" applyAlignment="1">
      <alignment horizontal="right" vertical="top"/>
    </xf>
    <xf numFmtId="0" fontId="15" fillId="0" borderId="142" xfId="0" applyFont="1" applyBorder="1"/>
    <xf numFmtId="0" fontId="15" fillId="0" borderId="143" xfId="0" applyFont="1" applyBorder="1"/>
    <xf numFmtId="49" fontId="5" fillId="0" borderId="144" xfId="0" applyNumberFormat="1" applyFont="1" applyBorder="1" applyAlignment="1">
      <alignment horizontal="center"/>
    </xf>
    <xf numFmtId="0" fontId="5" fillId="0" borderId="144" xfId="0" applyNumberFormat="1" applyFont="1" applyBorder="1" applyAlignment="1">
      <alignment horizontal="center"/>
    </xf>
    <xf numFmtId="49" fontId="5" fillId="0" borderId="145" xfId="0" applyNumberFormat="1" applyFont="1" applyBorder="1" applyAlignment="1">
      <alignment horizontal="center"/>
    </xf>
    <xf numFmtId="0" fontId="0" fillId="0" borderId="8" xfId="0" applyBorder="1"/>
    <xf numFmtId="0" fontId="0" fillId="0" borderId="0" xfId="0" applyBorder="1"/>
    <xf numFmtId="0" fontId="17" fillId="0" borderId="8" xfId="0" applyFont="1" applyBorder="1"/>
    <xf numFmtId="0" fontId="17" fillId="0" borderId="0" xfId="0" applyFont="1" applyBorder="1"/>
    <xf numFmtId="0" fontId="5" fillId="0" borderId="8" xfId="0" applyFont="1" applyBorder="1"/>
    <xf numFmtId="0" fontId="5" fillId="0" borderId="0" xfId="0" applyFont="1" applyBorder="1"/>
    <xf numFmtId="0" fontId="27" fillId="0" borderId="0" xfId="0" applyNumberFormat="1" applyFont="1" applyBorder="1" applyAlignment="1">
      <alignment horizontal="left"/>
    </xf>
    <xf numFmtId="0" fontId="11" fillId="0" borderId="8" xfId="0" applyFont="1" applyBorder="1"/>
    <xf numFmtId="169" fontId="12" fillId="10" borderId="86" xfId="0" applyNumberFormat="1" applyFont="1" applyFill="1" applyBorder="1" applyAlignment="1">
      <alignment horizontal="right" vertical="top"/>
    </xf>
    <xf numFmtId="168" fontId="12" fillId="10" borderId="86" xfId="0" applyNumberFormat="1" applyFont="1" applyFill="1" applyBorder="1" applyAlignment="1">
      <alignment horizontal="right" vertical="top"/>
    </xf>
    <xf numFmtId="0" fontId="11" fillId="0" borderId="137" xfId="0" applyFont="1" applyBorder="1"/>
    <xf numFmtId="0" fontId="11" fillId="0" borderId="43" xfId="0" applyFont="1" applyBorder="1"/>
    <xf numFmtId="164" fontId="12" fillId="0" borderId="94" xfId="0" applyNumberFormat="1" applyFont="1" applyBorder="1" applyAlignment="1">
      <alignment horizontal="right"/>
    </xf>
    <xf numFmtId="171" fontId="34" fillId="0" borderId="94" xfId="0" applyNumberFormat="1" applyFont="1" applyBorder="1" applyAlignment="1" applyProtection="1">
      <alignment horizontal="left"/>
      <protection locked="0"/>
    </xf>
    <xf numFmtId="2" fontId="34" fillId="0" borderId="94" xfId="0" applyNumberFormat="1" applyFont="1" applyBorder="1" applyAlignment="1" applyProtection="1">
      <alignment horizontal="left" wrapText="1"/>
      <protection locked="0"/>
    </xf>
    <xf numFmtId="0" fontId="34" fillId="0" borderId="94" xfId="0" applyFont="1" applyBorder="1" applyAlignment="1" applyProtection="1">
      <alignment horizontal="left" wrapText="1"/>
      <protection locked="0"/>
    </xf>
    <xf numFmtId="0" fontId="34" fillId="0" borderId="94" xfId="0" applyFont="1" applyBorder="1" applyAlignment="1" applyProtection="1">
      <alignment horizontal="center" wrapText="1"/>
      <protection locked="0"/>
    </xf>
    <xf numFmtId="170" fontId="19" fillId="0" borderId="94" xfId="0" applyNumberFormat="1" applyFont="1" applyFill="1" applyBorder="1" applyAlignment="1">
      <alignment horizontal="right" vertical="top"/>
    </xf>
    <xf numFmtId="166" fontId="12" fillId="0" borderId="94" xfId="0" applyNumberFormat="1" applyFont="1" applyBorder="1" applyAlignment="1">
      <alignment horizontal="right"/>
    </xf>
    <xf numFmtId="169" fontId="12" fillId="0" borderId="95" xfId="0" applyNumberFormat="1" applyFont="1" applyBorder="1" applyAlignment="1">
      <alignment horizontal="right" vertical="top"/>
    </xf>
    <xf numFmtId="0" fontId="45" fillId="20" borderId="10" xfId="11" applyFont="1" applyFill="1" applyBorder="1" applyAlignment="1">
      <alignment horizontal="left" vertical="center"/>
    </xf>
    <xf numFmtId="49" fontId="10" fillId="12" borderId="24" xfId="11" applyNumberFormat="1" applyFont="1" applyFill="1" applyBorder="1" applyAlignment="1">
      <alignment horizontal="center" vertical="center" wrapText="1"/>
    </xf>
    <xf numFmtId="49" fontId="45" fillId="20" borderId="15" xfId="16" applyNumberFormat="1" applyFont="1" applyFill="1" applyBorder="1" applyAlignment="1">
      <alignment horizontal="center" vertical="center"/>
    </xf>
    <xf numFmtId="0" fontId="46" fillId="20" borderId="2" xfId="16" applyNumberFormat="1" applyFont="1" applyFill="1" applyBorder="1" applyAlignment="1">
      <alignment horizontal="center" vertical="top"/>
    </xf>
    <xf numFmtId="0" fontId="46" fillId="20" borderId="2" xfId="11" applyFont="1" applyFill="1" applyBorder="1" applyAlignment="1">
      <alignment horizontal="center" vertical="top"/>
    </xf>
    <xf numFmtId="4" fontId="46" fillId="20" borderId="2" xfId="16" applyNumberFormat="1" applyFont="1" applyFill="1" applyBorder="1" applyAlignment="1">
      <alignment horizontal="center" vertical="top"/>
    </xf>
    <xf numFmtId="0" fontId="0" fillId="0" borderId="0" xfId="0" applyAlignment="1">
      <alignment horizontal="center"/>
    </xf>
    <xf numFmtId="0" fontId="159" fillId="0" borderId="0" xfId="0" applyFont="1" applyAlignment="1">
      <alignment horizontal="center"/>
    </xf>
    <xf numFmtId="165" fontId="170" fillId="17" borderId="0" xfId="0" applyNumberFormat="1" applyFont="1" applyFill="1" applyBorder="1" applyAlignment="1"/>
    <xf numFmtId="165" fontId="171" fillId="13" borderId="0" xfId="0" applyNumberFormat="1" applyFont="1" applyFill="1" applyBorder="1" applyAlignment="1"/>
    <xf numFmtId="165" fontId="172" fillId="0" borderId="0" xfId="0" applyNumberFormat="1" applyFont="1" applyFill="1" applyBorder="1" applyAlignment="1"/>
    <xf numFmtId="165" fontId="173" fillId="0" borderId="0" xfId="0" applyNumberFormat="1" applyFont="1" applyFill="1" applyBorder="1" applyAlignment="1"/>
    <xf numFmtId="165" fontId="174" fillId="13" borderId="0" xfId="0" applyNumberFormat="1" applyFont="1" applyFill="1" applyBorder="1" applyAlignment="1"/>
    <xf numFmtId="167" fontId="170" fillId="17" borderId="142" xfId="0" applyNumberFormat="1" applyFont="1" applyFill="1" applyBorder="1" applyAlignment="1"/>
    <xf numFmtId="167" fontId="170" fillId="17" borderId="143" xfId="0" applyNumberFormat="1" applyFont="1" applyFill="1" applyBorder="1" applyAlignment="1"/>
    <xf numFmtId="167" fontId="160" fillId="17" borderId="138" xfId="0" applyNumberFormat="1" applyFont="1" applyFill="1" applyBorder="1" applyAlignment="1">
      <alignment horizontal="right" vertical="top"/>
    </xf>
    <xf numFmtId="165" fontId="170" fillId="17" borderId="8" xfId="0" applyNumberFormat="1" applyFont="1" applyFill="1" applyBorder="1" applyAlignment="1"/>
    <xf numFmtId="165" fontId="170" fillId="17" borderId="25" xfId="0" applyNumberFormat="1" applyFont="1" applyFill="1" applyBorder="1" applyAlignment="1"/>
    <xf numFmtId="49" fontId="166" fillId="0" borderId="8" xfId="0" applyNumberFormat="1" applyFont="1" applyBorder="1" applyAlignment="1">
      <alignment horizontal="right"/>
    </xf>
    <xf numFmtId="49" fontId="166" fillId="0" borderId="0" xfId="0" applyNumberFormat="1" applyFont="1" applyBorder="1" applyAlignment="1">
      <alignment horizontal="right"/>
    </xf>
    <xf numFmtId="49" fontId="166" fillId="0" borderId="25" xfId="0" applyNumberFormat="1" applyFont="1" applyBorder="1" applyAlignment="1">
      <alignment horizontal="right"/>
    </xf>
    <xf numFmtId="166" fontId="171" fillId="13" borderId="8" xfId="0" applyNumberFormat="1" applyFont="1" applyFill="1" applyBorder="1" applyAlignment="1"/>
    <xf numFmtId="166" fontId="171" fillId="13" borderId="0" xfId="0" applyNumberFormat="1" applyFont="1" applyFill="1" applyBorder="1" applyAlignment="1"/>
    <xf numFmtId="166" fontId="172" fillId="0" borderId="8" xfId="0" applyNumberFormat="1" applyFont="1" applyBorder="1" applyAlignment="1"/>
    <xf numFmtId="166" fontId="172" fillId="0" borderId="0" xfId="0" applyNumberFormat="1" applyFont="1" applyBorder="1" applyAlignment="1"/>
    <xf numFmtId="167" fontId="172" fillId="0" borderId="25" xfId="0" applyNumberFormat="1" applyFont="1" applyBorder="1" applyAlignment="1"/>
    <xf numFmtId="166" fontId="173" fillId="0" borderId="8" xfId="0" applyNumberFormat="1" applyFont="1" applyBorder="1" applyAlignment="1"/>
    <xf numFmtId="166" fontId="173" fillId="0" borderId="0" xfId="0" applyNumberFormat="1" applyFont="1" applyBorder="1" applyAlignment="1"/>
    <xf numFmtId="167" fontId="173" fillId="0" borderId="25" xfId="0" applyNumberFormat="1" applyFont="1" applyBorder="1" applyAlignment="1"/>
    <xf numFmtId="166" fontId="174" fillId="13" borderId="8" xfId="0" applyNumberFormat="1" applyFont="1" applyFill="1" applyBorder="1" applyAlignment="1"/>
    <xf numFmtId="166" fontId="174" fillId="13" borderId="0" xfId="0" applyNumberFormat="1" applyFont="1" applyFill="1" applyBorder="1" applyAlignment="1"/>
    <xf numFmtId="167" fontId="174" fillId="13" borderId="25" xfId="0" applyNumberFormat="1" applyFont="1" applyFill="1" applyBorder="1" applyAlignment="1"/>
    <xf numFmtId="169" fontId="30" fillId="0" borderId="92" xfId="0" applyNumberFormat="1" applyFont="1" applyBorder="1" applyAlignment="1">
      <alignment horizontal="right" vertical="top"/>
    </xf>
    <xf numFmtId="164" fontId="169" fillId="21" borderId="65" xfId="0" applyNumberFormat="1" applyFont="1" applyFill="1" applyBorder="1" applyAlignment="1"/>
    <xf numFmtId="49" fontId="169" fillId="21" borderId="3" xfId="0" applyNumberFormat="1" applyFont="1" applyFill="1" applyBorder="1" applyAlignment="1"/>
    <xf numFmtId="166" fontId="169" fillId="21" borderId="3" xfId="0" applyNumberFormat="1" applyFont="1" applyFill="1" applyBorder="1" applyAlignment="1"/>
    <xf numFmtId="165" fontId="169" fillId="21" borderId="3" xfId="0" applyNumberFormat="1" applyFont="1" applyFill="1" applyBorder="1" applyAlignment="1"/>
    <xf numFmtId="167" fontId="169" fillId="21" borderId="20" xfId="0" applyNumberFormat="1" applyFont="1" applyFill="1" applyBorder="1" applyAlignment="1"/>
    <xf numFmtId="164" fontId="7" fillId="0" borderId="13" xfId="0" applyNumberFormat="1" applyFont="1" applyBorder="1" applyAlignment="1"/>
    <xf numFmtId="167" fontId="7" fillId="0" borderId="14" xfId="0" applyNumberFormat="1" applyFont="1" applyBorder="1" applyAlignment="1"/>
    <xf numFmtId="49" fontId="5" fillId="0" borderId="13" xfId="0" applyNumberFormat="1" applyFont="1" applyBorder="1" applyAlignment="1">
      <alignment horizontal="right"/>
    </xf>
    <xf numFmtId="0" fontId="5" fillId="0" borderId="0" xfId="0" applyNumberFormat="1" applyFont="1" applyBorder="1" applyAlignment="1">
      <alignment horizontal="right"/>
    </xf>
    <xf numFmtId="49" fontId="5" fillId="0" borderId="14" xfId="0" applyNumberFormat="1" applyFont="1" applyBorder="1" applyAlignment="1">
      <alignment horizontal="right"/>
    </xf>
    <xf numFmtId="164" fontId="73" fillId="13" borderId="13" xfId="0" applyNumberFormat="1" applyFont="1" applyFill="1" applyBorder="1" applyAlignment="1"/>
    <xf numFmtId="49" fontId="73" fillId="13" borderId="0" xfId="0" applyNumberFormat="1" applyFont="1" applyFill="1" applyBorder="1" applyAlignment="1">
      <alignment horizontal="center"/>
    </xf>
    <xf numFmtId="0" fontId="73" fillId="13" borderId="0" xfId="0" applyNumberFormat="1" applyFont="1" applyFill="1" applyBorder="1" applyAlignment="1">
      <alignment horizontal="left"/>
    </xf>
    <xf numFmtId="0" fontId="73" fillId="13" borderId="0" xfId="0" applyNumberFormat="1" applyFont="1" applyFill="1" applyBorder="1" applyAlignment="1"/>
    <xf numFmtId="167" fontId="73" fillId="13" borderId="14" xfId="0" applyNumberFormat="1" applyFont="1" applyFill="1" applyBorder="1" applyAlignment="1"/>
    <xf numFmtId="164" fontId="74" fillId="0" borderId="13" xfId="0" applyNumberFormat="1" applyFont="1" applyBorder="1" applyAlignment="1"/>
    <xf numFmtId="49" fontId="74" fillId="0" borderId="0" xfId="0" applyNumberFormat="1" applyFont="1" applyBorder="1" applyAlignment="1">
      <alignment horizontal="center"/>
    </xf>
    <xf numFmtId="0" fontId="74" fillId="0" borderId="0" xfId="0" applyNumberFormat="1" applyFont="1" applyBorder="1" applyAlignment="1">
      <alignment horizontal="left"/>
    </xf>
    <xf numFmtId="0" fontId="74" fillId="0" borderId="0" xfId="0" applyNumberFormat="1" applyFont="1" applyBorder="1" applyAlignment="1"/>
    <xf numFmtId="164" fontId="72" fillId="0" borderId="13" xfId="0" applyNumberFormat="1" applyFont="1" applyBorder="1" applyAlignment="1"/>
    <xf numFmtId="49" fontId="72" fillId="0" borderId="0" xfId="0" applyNumberFormat="1" applyFont="1" applyBorder="1" applyAlignment="1">
      <alignment horizontal="center"/>
    </xf>
    <xf numFmtId="0" fontId="72" fillId="0" borderId="0" xfId="0" applyNumberFormat="1" applyFont="1" applyBorder="1" applyAlignment="1">
      <alignment horizontal="left"/>
    </xf>
    <xf numFmtId="0" fontId="72" fillId="0" borderId="0" xfId="0" applyNumberFormat="1" applyFont="1" applyBorder="1" applyAlignment="1"/>
    <xf numFmtId="164" fontId="107" fillId="0" borderId="13" xfId="0" applyNumberFormat="1" applyFont="1" applyBorder="1" applyAlignment="1"/>
    <xf numFmtId="49" fontId="107" fillId="0" borderId="0" xfId="0" applyNumberFormat="1" applyFont="1" applyBorder="1" applyAlignment="1">
      <alignment horizontal="center"/>
    </xf>
    <xf numFmtId="0" fontId="107" fillId="0" borderId="0" xfId="0" applyNumberFormat="1" applyFont="1" applyBorder="1" applyAlignment="1">
      <alignment horizontal="left"/>
    </xf>
    <xf numFmtId="0" fontId="107" fillId="0" borderId="0" xfId="0" applyNumberFormat="1" applyFont="1" applyBorder="1" applyAlignment="1"/>
    <xf numFmtId="164" fontId="108" fillId="13" borderId="13" xfId="0" applyNumberFormat="1" applyFont="1" applyFill="1" applyBorder="1" applyAlignment="1"/>
    <xf numFmtId="49" fontId="108" fillId="13" borderId="0" xfId="0" applyNumberFormat="1" applyFont="1" applyFill="1" applyBorder="1" applyAlignment="1">
      <alignment horizontal="center"/>
    </xf>
    <xf numFmtId="0" fontId="108" fillId="13" borderId="0" xfId="0" applyNumberFormat="1" applyFont="1" applyFill="1" applyBorder="1" applyAlignment="1">
      <alignment horizontal="left"/>
    </xf>
    <xf numFmtId="0" fontId="108" fillId="13" borderId="0" xfId="0" applyNumberFormat="1" applyFont="1" applyFill="1" applyBorder="1" applyAlignment="1"/>
    <xf numFmtId="164" fontId="12" fillId="0" borderId="147" xfId="0" applyNumberFormat="1" applyFont="1" applyBorder="1" applyAlignment="1">
      <alignment horizontal="right" vertical="top"/>
    </xf>
    <xf numFmtId="164" fontId="4" fillId="0" borderId="13" xfId="0" applyNumberFormat="1" applyFont="1" applyBorder="1" applyAlignment="1">
      <alignment horizontal="right" vertical="top"/>
    </xf>
    <xf numFmtId="49" fontId="5" fillId="0" borderId="15" xfId="0" applyNumberFormat="1" applyFont="1" applyBorder="1" applyAlignment="1">
      <alignment horizontal="right" vertical="center"/>
    </xf>
    <xf numFmtId="49" fontId="5" fillId="0" borderId="2" xfId="0" applyNumberFormat="1" applyFont="1" applyBorder="1" applyAlignment="1">
      <alignment horizontal="center" vertical="center"/>
    </xf>
    <xf numFmtId="49" fontId="5" fillId="0" borderId="2" xfId="0" applyNumberFormat="1" applyFont="1" applyBorder="1" applyAlignment="1">
      <alignment horizontal="left" vertical="center"/>
    </xf>
    <xf numFmtId="0" fontId="5" fillId="0" borderId="2" xfId="0" applyNumberFormat="1" applyFont="1" applyBorder="1" applyAlignment="1">
      <alignment horizontal="left" vertical="center"/>
    </xf>
    <xf numFmtId="49" fontId="5" fillId="0" borderId="2" xfId="0" applyNumberFormat="1" applyFont="1" applyBorder="1" applyAlignment="1">
      <alignment horizontal="right" vertical="center"/>
    </xf>
    <xf numFmtId="49" fontId="113" fillId="0" borderId="16" xfId="0" applyNumberFormat="1" applyFont="1" applyBorder="1" applyAlignment="1">
      <alignment horizontal="right" vertical="center"/>
    </xf>
    <xf numFmtId="49" fontId="120" fillId="0" borderId="2" xfId="0" applyNumberFormat="1" applyFont="1" applyBorder="1" applyAlignment="1">
      <alignment horizontal="left" vertical="center" wrapText="1"/>
    </xf>
    <xf numFmtId="49" fontId="166" fillId="0" borderId="23" xfId="0" applyNumberFormat="1" applyFont="1" applyBorder="1" applyAlignment="1">
      <alignment horizontal="right" vertical="center"/>
    </xf>
    <xf numFmtId="49" fontId="166" fillId="0" borderId="2" xfId="0" applyNumberFormat="1" applyFont="1" applyBorder="1" applyAlignment="1">
      <alignment horizontal="right" vertical="center"/>
    </xf>
    <xf numFmtId="49" fontId="166" fillId="0" borderId="146" xfId="0" applyNumberFormat="1" applyFont="1" applyBorder="1" applyAlignment="1">
      <alignment horizontal="right" vertical="center"/>
    </xf>
    <xf numFmtId="169" fontId="30" fillId="0" borderId="92" xfId="0" applyNumberFormat="1" applyFont="1" applyFill="1" applyBorder="1" applyAlignment="1">
      <alignment horizontal="right" vertical="top"/>
    </xf>
    <xf numFmtId="167" fontId="30" fillId="0" borderId="86" xfId="0" applyNumberFormat="1" applyFont="1" applyFill="1" applyBorder="1" applyAlignment="1">
      <alignment horizontal="right" vertical="top"/>
    </xf>
    <xf numFmtId="0" fontId="0" fillId="0" borderId="14" xfId="0" applyBorder="1"/>
    <xf numFmtId="49" fontId="28" fillId="0" borderId="7" xfId="0" applyNumberFormat="1" applyFont="1" applyFill="1" applyBorder="1" applyAlignment="1">
      <alignment horizontal="left"/>
    </xf>
    <xf numFmtId="49" fontId="12" fillId="0" borderId="87" xfId="0" applyNumberFormat="1" applyFont="1" applyFill="1" applyBorder="1" applyAlignment="1">
      <alignment horizontal="center" vertical="top"/>
    </xf>
    <xf numFmtId="0" fontId="73" fillId="13" borderId="0" xfId="0" applyNumberFormat="1" applyFont="1" applyFill="1" applyBorder="1" applyAlignment="1">
      <alignment horizontal="left" vertical="center"/>
    </xf>
    <xf numFmtId="0" fontId="73" fillId="13" borderId="0" xfId="0" applyNumberFormat="1" applyFont="1" applyFill="1" applyBorder="1" applyAlignment="1">
      <alignment vertical="center"/>
    </xf>
    <xf numFmtId="49" fontId="73" fillId="13" borderId="0" xfId="0" applyNumberFormat="1" applyFont="1" applyFill="1" applyBorder="1" applyAlignment="1">
      <alignment horizontal="center" vertical="center"/>
    </xf>
    <xf numFmtId="0" fontId="125" fillId="13" borderId="0" xfId="0" applyNumberFormat="1" applyFont="1" applyFill="1" applyBorder="1" applyAlignment="1">
      <alignment horizontal="left" vertical="center"/>
    </xf>
    <xf numFmtId="0" fontId="108" fillId="13" borderId="0" xfId="0" applyNumberFormat="1" applyFont="1" applyFill="1" applyBorder="1" applyAlignment="1">
      <alignment horizontal="left" vertical="center"/>
    </xf>
    <xf numFmtId="0" fontId="108" fillId="13" borderId="0" xfId="0" applyNumberFormat="1" applyFont="1" applyFill="1" applyBorder="1" applyAlignment="1">
      <alignment vertical="center"/>
    </xf>
    <xf numFmtId="49" fontId="108" fillId="13" borderId="0" xfId="0" applyNumberFormat="1" applyFont="1" applyFill="1" applyBorder="1" applyAlignment="1">
      <alignment horizontal="center" vertical="center"/>
    </xf>
    <xf numFmtId="164" fontId="8" fillId="0" borderId="13" xfId="0" applyNumberFormat="1" applyFont="1" applyBorder="1" applyAlignment="1">
      <alignment horizontal="left" vertical="top" wrapText="1"/>
    </xf>
    <xf numFmtId="49" fontId="8" fillId="0" borderId="0" xfId="0" applyNumberFormat="1" applyFont="1" applyBorder="1" applyAlignment="1">
      <alignment horizontal="left" vertical="top" wrapText="1"/>
    </xf>
    <xf numFmtId="0" fontId="8" fillId="0" borderId="0" xfId="0" applyNumberFormat="1" applyFont="1" applyBorder="1" applyAlignment="1">
      <alignment horizontal="left" vertical="top" wrapText="1"/>
    </xf>
    <xf numFmtId="166" fontId="8" fillId="0" borderId="0" xfId="0" applyNumberFormat="1" applyFont="1" applyBorder="1" applyAlignment="1">
      <alignment horizontal="left" vertical="top" wrapText="1"/>
    </xf>
    <xf numFmtId="164" fontId="79" fillId="0" borderId="13" xfId="0" applyNumberFormat="1" applyFont="1" applyBorder="1" applyAlignment="1">
      <alignment horizontal="center" vertical="center"/>
    </xf>
    <xf numFmtId="49" fontId="79" fillId="0" borderId="0" xfId="0" applyNumberFormat="1" applyFont="1" applyBorder="1" applyAlignment="1">
      <alignment horizontal="center" vertical="center"/>
    </xf>
    <xf numFmtId="49" fontId="79" fillId="0" borderId="0" xfId="0" applyNumberFormat="1" applyFont="1" applyBorder="1" applyAlignment="1">
      <alignment horizontal="center" vertical="center" wrapText="1"/>
    </xf>
    <xf numFmtId="166" fontId="79" fillId="0" borderId="0" xfId="0" applyNumberFormat="1" applyFont="1" applyBorder="1" applyAlignment="1">
      <alignment horizontal="center" vertical="center"/>
    </xf>
    <xf numFmtId="0" fontId="108" fillId="0" borderId="0" xfId="0" applyFont="1" applyBorder="1"/>
    <xf numFmtId="164" fontId="12" fillId="0" borderId="147" xfId="0" applyNumberFormat="1" applyFont="1" applyFill="1" applyBorder="1" applyAlignment="1">
      <alignment horizontal="right" vertical="top"/>
    </xf>
    <xf numFmtId="164" fontId="5" fillId="0" borderId="13" xfId="0" applyNumberFormat="1" applyFont="1" applyBorder="1" applyAlignment="1"/>
    <xf numFmtId="49" fontId="28" fillId="0" borderId="0" xfId="0" applyNumberFormat="1" applyFont="1" applyFill="1" applyBorder="1" applyAlignment="1">
      <alignment horizontal="left" wrapText="1"/>
    </xf>
    <xf numFmtId="49" fontId="5" fillId="0" borderId="8" xfId="0" applyNumberFormat="1" applyFont="1" applyFill="1" applyBorder="1" applyAlignment="1">
      <alignment horizontal="right"/>
    </xf>
    <xf numFmtId="166" fontId="73" fillId="13" borderId="0" xfId="0" applyNumberFormat="1" applyFont="1" applyFill="1" applyBorder="1" applyAlignment="1"/>
    <xf numFmtId="166" fontId="108" fillId="13" borderId="8" xfId="0" applyNumberFormat="1" applyFont="1" applyFill="1" applyBorder="1" applyAlignment="1"/>
    <xf numFmtId="166" fontId="108" fillId="13" borderId="0" xfId="0" applyNumberFormat="1" applyFont="1" applyFill="1" applyBorder="1" applyAlignment="1"/>
    <xf numFmtId="167" fontId="125" fillId="13" borderId="25" xfId="0" applyNumberFormat="1" applyFont="1" applyFill="1" applyBorder="1" applyAlignment="1"/>
    <xf numFmtId="168" fontId="8" fillId="0" borderId="0" xfId="0" applyNumberFormat="1" applyFont="1" applyBorder="1" applyAlignment="1">
      <alignment horizontal="left" vertical="top" wrapText="1"/>
    </xf>
    <xf numFmtId="166" fontId="8" fillId="0" borderId="25" xfId="0" applyNumberFormat="1" applyFont="1" applyBorder="1" applyAlignment="1">
      <alignment horizontal="left" vertical="top" wrapText="1"/>
    </xf>
    <xf numFmtId="168" fontId="79" fillId="0" borderId="0" xfId="0" applyNumberFormat="1" applyFont="1" applyBorder="1" applyAlignment="1">
      <alignment horizontal="center" vertical="center"/>
    </xf>
    <xf numFmtId="166" fontId="79" fillId="0" borderId="25" xfId="0" applyNumberFormat="1" applyFont="1" applyBorder="1" applyAlignment="1">
      <alignment horizontal="center" vertical="center"/>
    </xf>
    <xf numFmtId="0" fontId="108" fillId="0" borderId="25" xfId="0" applyFont="1" applyBorder="1"/>
    <xf numFmtId="166" fontId="5" fillId="0" borderId="8" xfId="0" applyNumberFormat="1" applyFont="1" applyFill="1" applyBorder="1" applyAlignment="1"/>
    <xf numFmtId="166" fontId="5" fillId="0" borderId="25" xfId="0" applyNumberFormat="1" applyFont="1" applyBorder="1" applyAlignment="1"/>
    <xf numFmtId="0" fontId="11" fillId="0" borderId="25" xfId="0" applyFont="1" applyBorder="1"/>
    <xf numFmtId="168" fontId="8" fillId="0" borderId="0" xfId="0" applyNumberFormat="1" applyFont="1" applyFill="1" applyBorder="1" applyAlignment="1">
      <alignment horizontal="left" vertical="top" wrapText="1"/>
    </xf>
    <xf numFmtId="166" fontId="8" fillId="0" borderId="25" xfId="0" applyNumberFormat="1" applyFont="1" applyFill="1" applyBorder="1" applyAlignment="1">
      <alignment horizontal="left" vertical="top" wrapText="1"/>
    </xf>
    <xf numFmtId="168" fontId="8" fillId="14" borderId="0" xfId="0" applyNumberFormat="1" applyFont="1" applyFill="1" applyBorder="1" applyAlignment="1">
      <alignment horizontal="left" vertical="top" wrapText="1"/>
    </xf>
    <xf numFmtId="166" fontId="8" fillId="14" borderId="25" xfId="0" applyNumberFormat="1" applyFont="1" applyFill="1" applyBorder="1" applyAlignment="1">
      <alignment horizontal="left" vertical="top" wrapText="1"/>
    </xf>
    <xf numFmtId="49" fontId="113" fillId="0" borderId="2" xfId="0" applyNumberFormat="1" applyFont="1" applyBorder="1" applyAlignment="1">
      <alignment horizontal="center" vertical="center" textRotation="90"/>
    </xf>
    <xf numFmtId="49" fontId="113" fillId="0" borderId="2" xfId="0" applyNumberFormat="1" applyFont="1" applyBorder="1" applyAlignment="1">
      <alignment vertical="center" textRotation="90"/>
    </xf>
    <xf numFmtId="49" fontId="16" fillId="0" borderId="15" xfId="0" applyNumberFormat="1" applyFont="1" applyBorder="1" applyAlignment="1">
      <alignment horizontal="center" vertical="center"/>
    </xf>
    <xf numFmtId="49" fontId="16" fillId="0" borderId="2" xfId="0" applyNumberFormat="1" applyFont="1" applyBorder="1" applyAlignment="1">
      <alignment horizontal="center" vertical="center"/>
    </xf>
    <xf numFmtId="0" fontId="5" fillId="0" borderId="2" xfId="0" applyNumberFormat="1" applyFont="1" applyBorder="1" applyAlignment="1">
      <alignment horizontal="center" vertical="center"/>
    </xf>
    <xf numFmtId="49" fontId="121" fillId="0" borderId="16" xfId="0" applyNumberFormat="1" applyFont="1" applyBorder="1" applyAlignment="1">
      <alignment horizontal="right" vertical="center"/>
    </xf>
    <xf numFmtId="165" fontId="7" fillId="0" borderId="0" xfId="0" applyNumberFormat="1" applyFont="1" applyFill="1" applyBorder="1" applyAlignment="1">
      <alignment vertical="center"/>
    </xf>
    <xf numFmtId="49" fontId="5" fillId="0" borderId="23" xfId="0" applyNumberFormat="1" applyFont="1" applyFill="1" applyBorder="1" applyAlignment="1">
      <alignment horizontal="center" vertical="center"/>
    </xf>
    <xf numFmtId="49" fontId="16" fillId="0" borderId="146" xfId="0" applyNumberFormat="1" applyFont="1" applyBorder="1" applyAlignment="1">
      <alignment horizontal="center" vertical="center"/>
    </xf>
    <xf numFmtId="0" fontId="15" fillId="0" borderId="0" xfId="0" applyFont="1" applyAlignment="1">
      <alignment vertical="center"/>
    </xf>
    <xf numFmtId="168" fontId="12" fillId="0" borderId="160" xfId="0" applyNumberFormat="1" applyFont="1" applyBorder="1" applyAlignment="1">
      <alignment horizontal="right" vertical="top"/>
    </xf>
    <xf numFmtId="168" fontId="12" fillId="0" borderId="160" xfId="0" applyNumberFormat="1" applyFont="1" applyFill="1" applyBorder="1" applyAlignment="1">
      <alignment horizontal="right" vertical="top"/>
    </xf>
    <xf numFmtId="49" fontId="5" fillId="0" borderId="161" xfId="0" applyNumberFormat="1" applyFont="1" applyBorder="1" applyAlignment="1">
      <alignment horizontal="right"/>
    </xf>
    <xf numFmtId="167" fontId="125" fillId="13" borderId="161" xfId="0" applyNumberFormat="1" applyFont="1" applyFill="1" applyBorder="1" applyAlignment="1"/>
    <xf numFmtId="166" fontId="8" fillId="0" borderId="161" xfId="0" applyNumberFormat="1" applyFont="1" applyBorder="1" applyAlignment="1">
      <alignment horizontal="left" vertical="top" wrapText="1"/>
    </xf>
    <xf numFmtId="166" fontId="79" fillId="0" borderId="161" xfId="0" applyNumberFormat="1" applyFont="1" applyBorder="1" applyAlignment="1">
      <alignment horizontal="center" vertical="center"/>
    </xf>
    <xf numFmtId="0" fontId="108" fillId="0" borderId="161" xfId="0" applyFont="1" applyBorder="1"/>
    <xf numFmtId="166" fontId="5" fillId="0" borderId="161" xfId="0" applyNumberFormat="1" applyFont="1" applyBorder="1" applyAlignment="1"/>
    <xf numFmtId="0" fontId="11" fillId="0" borderId="161" xfId="0" applyFont="1" applyBorder="1"/>
    <xf numFmtId="166" fontId="8" fillId="0" borderId="161" xfId="0" applyNumberFormat="1" applyFont="1" applyFill="1" applyBorder="1" applyAlignment="1">
      <alignment horizontal="left" vertical="top" wrapText="1"/>
    </xf>
    <xf numFmtId="166" fontId="8" fillId="14" borderId="161" xfId="0" applyNumberFormat="1" applyFont="1" applyFill="1" applyBorder="1" applyAlignment="1">
      <alignment horizontal="left" vertical="top" wrapText="1"/>
    </xf>
    <xf numFmtId="166" fontId="4" fillId="0" borderId="161" xfId="0" applyNumberFormat="1" applyFont="1" applyBorder="1" applyAlignment="1">
      <alignment horizontal="right" vertical="top"/>
    </xf>
    <xf numFmtId="0" fontId="11" fillId="0" borderId="162" xfId="0" applyFont="1" applyBorder="1"/>
    <xf numFmtId="167" fontId="160" fillId="17" borderId="143" xfId="0" applyNumberFormat="1" applyFont="1" applyFill="1" applyBorder="1" applyAlignment="1">
      <alignment horizontal="right" vertical="top"/>
    </xf>
    <xf numFmtId="0" fontId="128" fillId="13" borderId="0" xfId="0" applyNumberFormat="1" applyFont="1" applyFill="1" applyBorder="1" applyAlignment="1">
      <alignment horizontal="left"/>
    </xf>
    <xf numFmtId="49" fontId="5" fillId="0" borderId="164" xfId="0" applyNumberFormat="1" applyFont="1" applyBorder="1" applyAlignment="1">
      <alignment horizontal="right"/>
    </xf>
    <xf numFmtId="49" fontId="5" fillId="0" borderId="86" xfId="0" applyNumberFormat="1" applyFont="1" applyBorder="1" applyAlignment="1">
      <alignment horizontal="right"/>
    </xf>
    <xf numFmtId="169" fontId="132" fillId="13" borderId="86" xfId="0" applyNumberFormat="1" applyFont="1" applyFill="1" applyBorder="1" applyAlignment="1"/>
    <xf numFmtId="169" fontId="72" fillId="12" borderId="86" xfId="0" applyNumberFormat="1" applyFont="1" applyFill="1" applyBorder="1" applyAlignment="1"/>
    <xf numFmtId="166" fontId="22" fillId="12" borderId="86" xfId="0" applyNumberFormat="1" applyFont="1" applyFill="1" applyBorder="1" applyAlignment="1">
      <alignment horizontal="right" vertical="top"/>
    </xf>
    <xf numFmtId="166" fontId="4" fillId="18" borderId="86" xfId="0" applyNumberFormat="1" applyFont="1" applyFill="1" applyBorder="1" applyAlignment="1">
      <alignment horizontal="right" vertical="top"/>
    </xf>
    <xf numFmtId="168" fontId="12" fillId="0" borderId="167" xfId="0" applyNumberFormat="1" applyFont="1" applyBorder="1" applyAlignment="1">
      <alignment horizontal="right" vertical="top"/>
    </xf>
    <xf numFmtId="169" fontId="12" fillId="0" borderId="168" xfId="0" applyNumberFormat="1" applyFont="1" applyBorder="1" applyAlignment="1">
      <alignment horizontal="right" vertical="top"/>
    </xf>
    <xf numFmtId="49" fontId="5" fillId="0" borderId="87" xfId="0" applyNumberFormat="1" applyFont="1" applyBorder="1" applyAlignment="1">
      <alignment horizontal="center"/>
    </xf>
    <xf numFmtId="49" fontId="132" fillId="13" borderId="87" xfId="0" applyNumberFormat="1" applyFont="1" applyFill="1" applyBorder="1" applyAlignment="1">
      <alignment horizontal="center"/>
    </xf>
    <xf numFmtId="49" fontId="72" fillId="12" borderId="87" xfId="0" applyNumberFormat="1" applyFont="1" applyFill="1" applyBorder="1" applyAlignment="1">
      <alignment horizontal="center"/>
    </xf>
    <xf numFmtId="49" fontId="79" fillId="0" borderId="87" xfId="0" applyNumberFormat="1" applyFont="1" applyBorder="1" applyAlignment="1">
      <alignment horizontal="center" vertical="center"/>
    </xf>
    <xf numFmtId="49" fontId="22" fillId="12" borderId="87" xfId="0" applyNumberFormat="1" applyFont="1" applyFill="1" applyBorder="1" applyAlignment="1">
      <alignment horizontal="center" vertical="top"/>
    </xf>
    <xf numFmtId="49" fontId="4" fillId="18" borderId="87" xfId="0" applyNumberFormat="1" applyFont="1" applyFill="1" applyBorder="1" applyAlignment="1">
      <alignment horizontal="center" vertical="top"/>
    </xf>
    <xf numFmtId="49" fontId="4" fillId="0" borderId="87" xfId="0" applyNumberFormat="1" applyFont="1" applyBorder="1" applyAlignment="1">
      <alignment horizontal="center" vertical="top"/>
    </xf>
    <xf numFmtId="49" fontId="4" fillId="0" borderId="169" xfId="0" applyNumberFormat="1" applyFont="1" applyBorder="1" applyAlignment="1">
      <alignment horizontal="center" vertical="top"/>
    </xf>
    <xf numFmtId="0" fontId="0" fillId="0" borderId="3" xfId="0" applyBorder="1"/>
    <xf numFmtId="0" fontId="13" fillId="0" borderId="148" xfId="0" applyFont="1" applyBorder="1"/>
    <xf numFmtId="0" fontId="79" fillId="0" borderId="0" xfId="0" applyFont="1" applyBorder="1" applyAlignment="1">
      <alignment horizontal="center" vertical="center"/>
    </xf>
    <xf numFmtId="169" fontId="12" fillId="0" borderId="148" xfId="0" applyNumberFormat="1" applyFont="1" applyBorder="1" applyAlignment="1">
      <alignment horizontal="right" vertical="top"/>
    </xf>
    <xf numFmtId="49" fontId="4" fillId="0" borderId="171" xfId="0" applyNumberFormat="1" applyFont="1" applyBorder="1" applyAlignment="1">
      <alignment horizontal="left" vertical="top" wrapText="1" indent="1" shrinkToFit="1"/>
    </xf>
    <xf numFmtId="49" fontId="4" fillId="0" borderId="171" xfId="0" applyNumberFormat="1" applyFont="1" applyBorder="1" applyAlignment="1">
      <alignment horizontal="center" vertical="top"/>
    </xf>
    <xf numFmtId="165" fontId="19" fillId="0" borderId="171" xfId="0" applyNumberFormat="1" applyFont="1" applyFill="1" applyBorder="1" applyAlignment="1">
      <alignment horizontal="right" vertical="top"/>
    </xf>
    <xf numFmtId="166" fontId="12" fillId="0" borderId="171" xfId="0" applyNumberFormat="1" applyFont="1" applyBorder="1" applyAlignment="1">
      <alignment horizontal="right" vertical="top"/>
    </xf>
    <xf numFmtId="0" fontId="0" fillId="0" borderId="2" xfId="0" applyBorder="1"/>
    <xf numFmtId="0" fontId="3" fillId="0" borderId="1" xfId="0" applyNumberFormat="1" applyFont="1" applyFill="1" applyBorder="1" applyAlignment="1" applyProtection="1">
      <alignment horizontal="left" vertical="center" wrapText="1" indent="1"/>
    </xf>
    <xf numFmtId="49" fontId="177" fillId="21" borderId="65" xfId="0" applyNumberFormat="1" applyFont="1" applyFill="1" applyBorder="1" applyAlignment="1">
      <alignment horizontal="center"/>
    </xf>
    <xf numFmtId="49" fontId="177" fillId="0" borderId="13" xfId="0" applyNumberFormat="1" applyFont="1" applyBorder="1" applyAlignment="1">
      <alignment horizontal="center"/>
    </xf>
    <xf numFmtId="49" fontId="178" fillId="0" borderId="147" xfId="0" applyNumberFormat="1" applyFont="1" applyBorder="1" applyAlignment="1">
      <alignment horizontal="center"/>
    </xf>
    <xf numFmtId="0" fontId="179" fillId="13" borderId="147" xfId="0" applyNumberFormat="1" applyFont="1" applyFill="1" applyBorder="1" applyAlignment="1">
      <alignment horizontal="center"/>
    </xf>
    <xf numFmtId="0" fontId="179" fillId="12" borderId="147" xfId="0" applyNumberFormat="1" applyFont="1" applyFill="1" applyBorder="1" applyAlignment="1">
      <alignment horizontal="center"/>
    </xf>
    <xf numFmtId="49" fontId="180" fillId="0" borderId="147" xfId="0" applyNumberFormat="1" applyFont="1" applyBorder="1" applyAlignment="1">
      <alignment horizontal="center" vertical="top"/>
    </xf>
    <xf numFmtId="49" fontId="181" fillId="0" borderId="147" xfId="0" applyNumberFormat="1" applyFont="1" applyBorder="1" applyAlignment="1">
      <alignment horizontal="center" vertical="center"/>
    </xf>
    <xf numFmtId="49" fontId="179" fillId="12" borderId="147" xfId="0" applyNumberFormat="1" applyFont="1" applyFill="1" applyBorder="1" applyAlignment="1">
      <alignment horizontal="center" vertical="top"/>
    </xf>
    <xf numFmtId="49" fontId="182" fillId="18" borderId="147" xfId="0" applyNumberFormat="1" applyFont="1" applyFill="1" applyBorder="1" applyAlignment="1">
      <alignment horizontal="center" vertical="top"/>
    </xf>
    <xf numFmtId="49" fontId="182" fillId="0" borderId="147" xfId="0" applyNumberFormat="1" applyFont="1" applyBorder="1" applyAlignment="1">
      <alignment horizontal="center" vertical="top"/>
    </xf>
    <xf numFmtId="49" fontId="182" fillId="0" borderId="170" xfId="0" applyNumberFormat="1" applyFont="1" applyBorder="1" applyAlignment="1">
      <alignment horizontal="center" vertical="top"/>
    </xf>
    <xf numFmtId="49" fontId="182" fillId="0" borderId="0" xfId="0" applyNumberFormat="1" applyFont="1" applyAlignment="1">
      <alignment horizontal="center" vertical="top"/>
    </xf>
    <xf numFmtId="3" fontId="183" fillId="21" borderId="3" xfId="0" applyNumberFormat="1" applyFont="1" applyFill="1" applyBorder="1" applyAlignment="1">
      <alignment horizontal="center"/>
    </xf>
    <xf numFmtId="3" fontId="183" fillId="0" borderId="0" xfId="0" applyNumberFormat="1" applyFont="1" applyBorder="1" applyAlignment="1">
      <alignment horizontal="center"/>
    </xf>
    <xf numFmtId="3" fontId="135" fillId="0" borderId="173" xfId="0" applyNumberFormat="1" applyFont="1" applyBorder="1" applyAlignment="1">
      <alignment horizontal="center"/>
    </xf>
    <xf numFmtId="3" fontId="184" fillId="13" borderId="173" xfId="0" applyNumberFormat="1" applyFont="1" applyFill="1" applyBorder="1" applyAlignment="1">
      <alignment horizontal="center"/>
    </xf>
    <xf numFmtId="3" fontId="184" fillId="12" borderId="173" xfId="0" applyNumberFormat="1" applyFont="1" applyFill="1" applyBorder="1" applyAlignment="1">
      <alignment horizontal="center"/>
    </xf>
    <xf numFmtId="3" fontId="28" fillId="0" borderId="173" xfId="0" applyNumberFormat="1" applyFont="1" applyBorder="1" applyAlignment="1">
      <alignment horizontal="center" vertical="top"/>
    </xf>
    <xf numFmtId="3" fontId="175" fillId="0" borderId="173" xfId="0" applyNumberFormat="1" applyFont="1" applyBorder="1" applyAlignment="1">
      <alignment horizontal="center" vertical="center"/>
    </xf>
    <xf numFmtId="3" fontId="184" fillId="12" borderId="173" xfId="0" applyNumberFormat="1" applyFont="1" applyFill="1" applyBorder="1" applyAlignment="1">
      <alignment horizontal="center" vertical="top"/>
    </xf>
    <xf numFmtId="3" fontId="159" fillId="18" borderId="173" xfId="0" applyNumberFormat="1" applyFont="1" applyFill="1" applyBorder="1" applyAlignment="1">
      <alignment horizontal="center" vertical="top"/>
    </xf>
    <xf numFmtId="3" fontId="159" fillId="0" borderId="173" xfId="0" applyNumberFormat="1" applyFont="1" applyBorder="1" applyAlignment="1">
      <alignment horizontal="center" vertical="top"/>
    </xf>
    <xf numFmtId="3" fontId="159" fillId="0" borderId="174" xfId="0" applyNumberFormat="1" applyFont="1" applyBorder="1" applyAlignment="1">
      <alignment horizontal="center" vertical="top"/>
    </xf>
    <xf numFmtId="49" fontId="177" fillId="21" borderId="3" xfId="0" applyNumberFormat="1" applyFont="1" applyFill="1" applyBorder="1" applyAlignment="1">
      <alignment horizontal="center"/>
    </xf>
    <xf numFmtId="49" fontId="177" fillId="0" borderId="0" xfId="0" applyNumberFormat="1" applyFont="1" applyBorder="1" applyAlignment="1">
      <alignment horizontal="center"/>
    </xf>
    <xf numFmtId="49" fontId="178" fillId="0" borderId="175" xfId="0" applyNumberFormat="1" applyFont="1" applyBorder="1" applyAlignment="1">
      <alignment horizontal="center"/>
    </xf>
    <xf numFmtId="0" fontId="179" fillId="13" borderId="175" xfId="0" applyNumberFormat="1" applyFont="1" applyFill="1" applyBorder="1" applyAlignment="1">
      <alignment horizontal="center"/>
    </xf>
    <xf numFmtId="0" fontId="179" fillId="12" borderId="175" xfId="0" applyNumberFormat="1" applyFont="1" applyFill="1" applyBorder="1" applyAlignment="1">
      <alignment horizontal="center"/>
    </xf>
    <xf numFmtId="49" fontId="180" fillId="0" borderId="175" xfId="0" applyNumberFormat="1" applyFont="1" applyBorder="1" applyAlignment="1">
      <alignment horizontal="center" vertical="top"/>
    </xf>
    <xf numFmtId="49" fontId="181" fillId="0" borderId="175" xfId="0" applyNumberFormat="1" applyFont="1" applyBorder="1" applyAlignment="1">
      <alignment horizontal="center" vertical="center"/>
    </xf>
    <xf numFmtId="49" fontId="179" fillId="12" borderId="175" xfId="0" applyNumberFormat="1" applyFont="1" applyFill="1" applyBorder="1" applyAlignment="1">
      <alignment horizontal="center" vertical="top"/>
    </xf>
    <xf numFmtId="49" fontId="182" fillId="18" borderId="175" xfId="0" applyNumberFormat="1" applyFont="1" applyFill="1" applyBorder="1" applyAlignment="1">
      <alignment horizontal="center" vertical="top"/>
    </xf>
    <xf numFmtId="49" fontId="182" fillId="0" borderId="175" xfId="0" applyNumberFormat="1" applyFont="1" applyBorder="1" applyAlignment="1">
      <alignment horizontal="center" vertical="top"/>
    </xf>
    <xf numFmtId="49" fontId="182" fillId="0" borderId="176" xfId="0" applyNumberFormat="1" applyFont="1" applyBorder="1" applyAlignment="1">
      <alignment horizontal="center" vertical="top"/>
    </xf>
    <xf numFmtId="49" fontId="182" fillId="0" borderId="0" xfId="0" applyNumberFormat="1" applyFont="1" applyBorder="1" applyAlignment="1">
      <alignment horizontal="center" vertical="top"/>
    </xf>
    <xf numFmtId="3" fontId="159" fillId="0" borderId="0" xfId="0" applyNumberFormat="1" applyFont="1" applyBorder="1" applyAlignment="1">
      <alignment horizontal="center" vertical="top"/>
    </xf>
    <xf numFmtId="49" fontId="5" fillId="0" borderId="91" xfId="0" applyNumberFormat="1" applyFont="1" applyBorder="1" applyAlignment="1">
      <alignment horizontal="center" vertical="center"/>
    </xf>
    <xf numFmtId="49" fontId="5" fillId="0" borderId="163" xfId="0" applyNumberFormat="1" applyFont="1" applyBorder="1" applyAlignment="1">
      <alignment horizontal="center" vertical="center"/>
    </xf>
    <xf numFmtId="49" fontId="178" fillId="0" borderId="156" xfId="0" applyNumberFormat="1" applyFont="1" applyBorder="1" applyAlignment="1">
      <alignment horizontal="center" vertical="center"/>
    </xf>
    <xf numFmtId="3" fontId="135" fillId="0" borderId="172" xfId="0" applyNumberFormat="1" applyFont="1" applyBorder="1" applyAlignment="1">
      <alignment horizontal="center" vertical="center"/>
    </xf>
    <xf numFmtId="0" fontId="5" fillId="0" borderId="140" xfId="0" applyNumberFormat="1" applyFont="1" applyBorder="1" applyAlignment="1">
      <alignment horizontal="center" vertical="center"/>
    </xf>
    <xf numFmtId="0" fontId="15" fillId="0" borderId="0" xfId="0" applyFont="1" applyBorder="1" applyAlignment="1">
      <alignment vertical="center"/>
    </xf>
    <xf numFmtId="49" fontId="123" fillId="0" borderId="157" xfId="0" applyNumberFormat="1" applyFont="1" applyBorder="1" applyAlignment="1">
      <alignment horizontal="right" vertical="center" wrapText="1"/>
    </xf>
    <xf numFmtId="49" fontId="5" fillId="0" borderId="139" xfId="0" applyNumberFormat="1" applyFont="1" applyBorder="1" applyAlignment="1">
      <alignment horizontal="center" vertical="center"/>
    </xf>
    <xf numFmtId="49" fontId="5" fillId="0" borderId="141" xfId="0" applyNumberFormat="1" applyFont="1" applyBorder="1" applyAlignment="1">
      <alignment horizontal="center" vertical="center"/>
    </xf>
    <xf numFmtId="3" fontId="111" fillId="0" borderId="0" xfId="18" applyNumberFormat="1" applyFont="1" applyAlignment="1">
      <alignment horizontal="center" vertical="top"/>
    </xf>
    <xf numFmtId="0" fontId="5" fillId="0" borderId="2" xfId="18" applyNumberFormat="1" applyFont="1" applyBorder="1" applyAlignment="1"/>
    <xf numFmtId="49" fontId="12" fillId="0" borderId="87" xfId="18" applyNumberFormat="1" applyFont="1" applyBorder="1" applyAlignment="1">
      <alignment horizontal="center" vertical="top"/>
    </xf>
    <xf numFmtId="49" fontId="110" fillId="0" borderId="87" xfId="18" applyNumberFormat="1" applyFont="1" applyBorder="1" applyAlignment="1">
      <alignment horizontal="center" vertical="top"/>
    </xf>
    <xf numFmtId="168" fontId="12" fillId="0" borderId="173" xfId="18" applyNumberFormat="1" applyFont="1" applyBorder="1" applyAlignment="1">
      <alignment horizontal="right" vertical="top"/>
    </xf>
    <xf numFmtId="168" fontId="110" fillId="0" borderId="173" xfId="18" applyNumberFormat="1" applyFont="1" applyBorder="1" applyAlignment="1">
      <alignment horizontal="right" vertical="top"/>
    </xf>
    <xf numFmtId="3" fontId="110" fillId="0" borderId="5" xfId="18" applyNumberFormat="1" applyFont="1" applyBorder="1" applyAlignment="1">
      <alignment horizontal="center" vertical="top"/>
    </xf>
    <xf numFmtId="49" fontId="12" fillId="0" borderId="5" xfId="18" applyNumberFormat="1" applyFont="1" applyFill="1" applyBorder="1" applyAlignment="1">
      <alignment horizontal="left" vertical="top"/>
    </xf>
    <xf numFmtId="0" fontId="12" fillId="0" borderId="5" xfId="18" applyNumberFormat="1" applyFont="1" applyFill="1" applyBorder="1" applyAlignment="1">
      <alignment horizontal="left" vertical="top" wrapText="1"/>
    </xf>
    <xf numFmtId="49" fontId="12" fillId="0" borderId="5" xfId="18" applyNumberFormat="1" applyFont="1" applyFill="1" applyBorder="1" applyAlignment="1">
      <alignment horizontal="center" vertical="top"/>
    </xf>
    <xf numFmtId="165" fontId="19" fillId="0" borderId="5" xfId="18" applyNumberFormat="1" applyFont="1" applyFill="1" applyBorder="1" applyAlignment="1">
      <alignment horizontal="right" vertical="top"/>
    </xf>
    <xf numFmtId="166" fontId="12" fillId="0" borderId="5" xfId="18" applyNumberFormat="1" applyFont="1" applyBorder="1" applyAlignment="1">
      <alignment horizontal="right" vertical="top"/>
    </xf>
    <xf numFmtId="167" fontId="12" fillId="0" borderId="5" xfId="18" applyNumberFormat="1" applyFont="1" applyBorder="1" applyAlignment="1">
      <alignment horizontal="right" vertical="top"/>
    </xf>
    <xf numFmtId="166" fontId="169" fillId="21" borderId="20" xfId="0" applyNumberFormat="1" applyFont="1" applyFill="1" applyBorder="1" applyAlignment="1"/>
    <xf numFmtId="166" fontId="7" fillId="0" borderId="14" xfId="0" applyNumberFormat="1" applyFont="1" applyBorder="1" applyAlignment="1"/>
    <xf numFmtId="3" fontId="124" fillId="0" borderId="15" xfId="18" applyNumberFormat="1" applyFont="1" applyBorder="1" applyAlignment="1">
      <alignment horizontal="center"/>
    </xf>
    <xf numFmtId="49" fontId="5" fillId="0" borderId="16" xfId="18" applyNumberFormat="1" applyFont="1" applyBorder="1" applyAlignment="1">
      <alignment horizontal="center"/>
    </xf>
    <xf numFmtId="3" fontId="113" fillId="0" borderId="13" xfId="18" applyNumberFormat="1" applyFont="1" applyBorder="1" applyAlignment="1">
      <alignment horizontal="center"/>
    </xf>
    <xf numFmtId="49" fontId="5" fillId="0" borderId="0" xfId="18" applyNumberFormat="1" applyFont="1" applyBorder="1" applyAlignment="1">
      <alignment horizontal="left"/>
    </xf>
    <xf numFmtId="0" fontId="5" fillId="0" borderId="0" xfId="18" applyNumberFormat="1" applyFont="1" applyBorder="1" applyAlignment="1">
      <alignment horizontal="left" wrapText="1"/>
    </xf>
    <xf numFmtId="49" fontId="5" fillId="0" borderId="0" xfId="18" applyNumberFormat="1" applyFont="1" applyBorder="1" applyAlignment="1">
      <alignment horizontal="center"/>
    </xf>
    <xf numFmtId="49" fontId="5" fillId="0" borderId="0" xfId="18" applyNumberFormat="1" applyFont="1" applyBorder="1" applyAlignment="1">
      <alignment horizontal="right"/>
    </xf>
    <xf numFmtId="49" fontId="5" fillId="0" borderId="14" xfId="18" applyNumberFormat="1" applyFont="1" applyBorder="1" applyAlignment="1">
      <alignment horizontal="right"/>
    </xf>
    <xf numFmtId="3" fontId="112" fillId="0" borderId="13" xfId="18" applyNumberFormat="1" applyFont="1" applyBorder="1" applyAlignment="1">
      <alignment horizontal="center"/>
    </xf>
    <xf numFmtId="0" fontId="17" fillId="0" borderId="0" xfId="18" applyNumberFormat="1" applyFont="1" applyBorder="1" applyAlignment="1">
      <alignment horizontal="left"/>
    </xf>
    <xf numFmtId="49" fontId="17" fillId="0" borderId="0" xfId="18" applyNumberFormat="1" applyFont="1" applyBorder="1" applyAlignment="1">
      <alignment horizontal="center"/>
    </xf>
    <xf numFmtId="166" fontId="17" fillId="0" borderId="0" xfId="18" applyNumberFormat="1" applyFont="1" applyBorder="1" applyAlignment="1"/>
    <xf numFmtId="3" fontId="110" fillId="0" borderId="147" xfId="18" applyNumberFormat="1" applyFont="1" applyBorder="1" applyAlignment="1">
      <alignment horizontal="center" vertical="top"/>
    </xf>
    <xf numFmtId="0" fontId="11" fillId="0" borderId="0" xfId="18" applyFont="1" applyBorder="1"/>
    <xf numFmtId="0" fontId="5" fillId="0" borderId="0" xfId="18" applyNumberFormat="1" applyFont="1" applyBorder="1" applyAlignment="1">
      <alignment horizontal="left"/>
    </xf>
    <xf numFmtId="0" fontId="17" fillId="0" borderId="0" xfId="18" applyNumberFormat="1" applyFont="1" applyFill="1" applyBorder="1" applyAlignment="1">
      <alignment horizontal="left"/>
    </xf>
    <xf numFmtId="166" fontId="5" fillId="0" borderId="0" xfId="18" applyNumberFormat="1" applyFont="1" applyBorder="1" applyAlignment="1"/>
    <xf numFmtId="49" fontId="4" fillId="0" borderId="0" xfId="18" applyNumberFormat="1" applyFont="1" applyFill="1" applyBorder="1" applyAlignment="1">
      <alignment horizontal="center" vertical="top"/>
    </xf>
    <xf numFmtId="49" fontId="4" fillId="0" borderId="0" xfId="18" applyNumberFormat="1" applyFont="1" applyFill="1" applyBorder="1" applyAlignment="1">
      <alignment horizontal="left" vertical="top" wrapText="1"/>
    </xf>
    <xf numFmtId="3" fontId="110" fillId="0" borderId="170" xfId="18" applyNumberFormat="1" applyFont="1" applyBorder="1" applyAlignment="1">
      <alignment horizontal="center" vertical="top"/>
    </xf>
    <xf numFmtId="49" fontId="12" fillId="0" borderId="171" xfId="18" applyNumberFormat="1" applyFont="1" applyFill="1" applyBorder="1" applyAlignment="1">
      <alignment horizontal="left" vertical="top"/>
    </xf>
    <xf numFmtId="0" fontId="12" fillId="0" borderId="171" xfId="18" applyNumberFormat="1" applyFont="1" applyFill="1" applyBorder="1" applyAlignment="1">
      <alignment horizontal="left" vertical="top" wrapText="1"/>
    </xf>
    <xf numFmtId="49" fontId="12" fillId="0" borderId="171" xfId="18" applyNumberFormat="1" applyFont="1" applyFill="1" applyBorder="1" applyAlignment="1">
      <alignment horizontal="center" vertical="top"/>
    </xf>
    <xf numFmtId="165" fontId="19" fillId="0" borderId="171" xfId="18" applyNumberFormat="1" applyFont="1" applyFill="1" applyBorder="1" applyAlignment="1">
      <alignment horizontal="right" vertical="top"/>
    </xf>
    <xf numFmtId="166" fontId="12" fillId="0" borderId="171" xfId="18" applyNumberFormat="1" applyFont="1" applyBorder="1" applyAlignment="1">
      <alignment horizontal="right" vertical="top"/>
    </xf>
    <xf numFmtId="167" fontId="12" fillId="0" borderId="177" xfId="18" applyNumberFormat="1" applyFont="1" applyBorder="1" applyAlignment="1">
      <alignment horizontal="right" vertical="top"/>
    </xf>
    <xf numFmtId="0" fontId="127" fillId="0" borderId="0" xfId="18" applyFont="1"/>
    <xf numFmtId="4" fontId="68" fillId="16" borderId="183" xfId="18" applyNumberFormat="1" applyFont="1" applyFill="1" applyBorder="1" applyAlignment="1" applyProtection="1">
      <alignment vertical="center"/>
      <protection locked="0"/>
    </xf>
    <xf numFmtId="0" fontId="26" fillId="0" borderId="0" xfId="18" applyNumberFormat="1" applyFont="1" applyFill="1" applyBorder="1" applyAlignment="1" applyProtection="1">
      <alignment horizontal="center"/>
      <protection locked="0"/>
    </xf>
    <xf numFmtId="4" fontId="68" fillId="16" borderId="214" xfId="18" applyNumberFormat="1" applyFont="1" applyFill="1" applyBorder="1" applyAlignment="1" applyProtection="1">
      <alignment vertical="center"/>
      <protection locked="0"/>
    </xf>
    <xf numFmtId="49" fontId="178" fillId="0" borderId="136" xfId="0" applyNumberFormat="1" applyFont="1" applyBorder="1" applyAlignment="1">
      <alignment horizontal="center" vertical="center" wrapText="1"/>
    </xf>
    <xf numFmtId="0" fontId="14" fillId="12" borderId="64" xfId="0" applyFont="1" applyFill="1" applyBorder="1" applyAlignment="1">
      <alignment vertical="center" wrapText="1"/>
    </xf>
    <xf numFmtId="0" fontId="14" fillId="12" borderId="10" xfId="0" applyFont="1" applyFill="1" applyBorder="1" applyAlignment="1">
      <alignment vertical="center" wrapText="1"/>
    </xf>
    <xf numFmtId="4" fontId="24" fillId="20" borderId="16" xfId="16" applyNumberFormat="1" applyFont="1" applyFill="1" applyBorder="1" applyAlignment="1" applyProtection="1">
      <alignment horizontal="right" vertical="top"/>
      <protection locked="0"/>
    </xf>
    <xf numFmtId="4" fontId="14" fillId="12" borderId="11" xfId="0" applyNumberFormat="1" applyFont="1" applyFill="1" applyBorder="1" applyAlignment="1">
      <alignment vertical="center" wrapText="1"/>
    </xf>
    <xf numFmtId="49" fontId="0" fillId="0" borderId="13" xfId="0" applyNumberFormat="1" applyBorder="1"/>
    <xf numFmtId="0" fontId="0" fillId="0" borderId="0" xfId="0" applyNumberFormat="1" applyBorder="1" applyAlignment="1">
      <alignment horizontal="center"/>
    </xf>
    <xf numFmtId="49" fontId="12" fillId="0" borderId="216" xfId="0" applyNumberFormat="1" applyFont="1" applyFill="1" applyBorder="1" applyAlignment="1">
      <alignment horizontal="left" vertical="center" wrapText="1" indent="1"/>
    </xf>
    <xf numFmtId="0" fontId="11" fillId="0" borderId="175" xfId="0" applyNumberFormat="1" applyFont="1" applyFill="1" applyBorder="1" applyAlignment="1">
      <alignment horizontal="center" vertical="center" wrapText="1"/>
    </xf>
    <xf numFmtId="0" fontId="11" fillId="0" borderId="216" xfId="0" applyFont="1" applyFill="1" applyBorder="1" applyAlignment="1">
      <alignment horizontal="center" vertical="center" wrapText="1"/>
    </xf>
    <xf numFmtId="4" fontId="11" fillId="0" borderId="217" xfId="0" applyNumberFormat="1" applyFont="1" applyFill="1" applyBorder="1" applyAlignment="1">
      <alignment vertical="center" wrapText="1"/>
    </xf>
    <xf numFmtId="0" fontId="12" fillId="0" borderId="216" xfId="0" applyNumberFormat="1" applyFont="1" applyFill="1" applyBorder="1" applyAlignment="1">
      <alignment horizontal="left" vertical="center" wrapText="1" indent="1"/>
    </xf>
    <xf numFmtId="4" fontId="11" fillId="10" borderId="217" xfId="0" applyNumberFormat="1" applyFont="1" applyFill="1" applyBorder="1" applyAlignment="1">
      <alignment vertical="center" wrapText="1"/>
    </xf>
    <xf numFmtId="0" fontId="47" fillId="0" borderId="216" xfId="0" applyNumberFormat="1" applyFont="1" applyFill="1" applyBorder="1" applyAlignment="1">
      <alignment horizontal="left" vertical="center" wrapText="1" indent="1"/>
    </xf>
    <xf numFmtId="0" fontId="11" fillId="0" borderId="216" xfId="0" applyNumberFormat="1" applyFont="1" applyFill="1" applyBorder="1" applyAlignment="1">
      <alignment horizontal="left" vertical="center" wrapText="1" indent="1"/>
    </xf>
    <xf numFmtId="0" fontId="11" fillId="0" borderId="216" xfId="0" applyFont="1" applyFill="1" applyBorder="1" applyAlignment="1">
      <alignment horizontal="left" vertical="center" wrapText="1" indent="1"/>
    </xf>
    <xf numFmtId="4" fontId="11" fillId="0" borderId="217" xfId="0" applyNumberFormat="1" applyFont="1" applyFill="1" applyBorder="1" applyAlignment="1">
      <alignment horizontal="right" vertical="center" wrapText="1"/>
    </xf>
    <xf numFmtId="4" fontId="11" fillId="0" borderId="218" xfId="0" applyNumberFormat="1" applyFont="1" applyFill="1" applyBorder="1" applyAlignment="1">
      <alignment horizontal="center" vertical="center" wrapText="1"/>
    </xf>
    <xf numFmtId="0" fontId="93" fillId="0" borderId="216" xfId="0" applyFont="1" applyFill="1" applyBorder="1" applyAlignment="1">
      <alignment horizontal="left" vertical="center" indent="1"/>
    </xf>
    <xf numFmtId="173" fontId="11" fillId="0" borderId="175" xfId="0" applyNumberFormat="1" applyFont="1" applyFill="1" applyBorder="1" applyAlignment="1">
      <alignment horizontal="center" vertical="center" wrapText="1"/>
    </xf>
    <xf numFmtId="0" fontId="11" fillId="0" borderId="217" xfId="0" applyNumberFormat="1" applyFont="1" applyFill="1" applyBorder="1" applyAlignment="1">
      <alignment horizontal="center" vertical="center" wrapText="1"/>
    </xf>
    <xf numFmtId="49" fontId="10" fillId="0" borderId="219" xfId="11" applyNumberFormat="1" applyFont="1" applyFill="1" applyBorder="1" applyAlignment="1">
      <alignment horizontal="center" vertical="center" wrapText="1"/>
    </xf>
    <xf numFmtId="0" fontId="11" fillId="0" borderId="220" xfId="0" applyFont="1" applyFill="1" applyBorder="1" applyAlignment="1">
      <alignment horizontal="left" vertical="center" wrapText="1" indent="1"/>
    </xf>
    <xf numFmtId="0" fontId="11" fillId="0" borderId="176" xfId="0" applyNumberFormat="1" applyFont="1" applyFill="1" applyBorder="1" applyAlignment="1">
      <alignment horizontal="center" vertical="center" wrapText="1"/>
    </xf>
    <xf numFmtId="0" fontId="11" fillId="0" borderId="220" xfId="0" applyFont="1" applyFill="1" applyBorder="1" applyAlignment="1">
      <alignment horizontal="center" vertical="center" wrapText="1"/>
    </xf>
    <xf numFmtId="4" fontId="11" fillId="0" borderId="221" xfId="0" applyNumberFormat="1" applyFont="1" applyFill="1" applyBorder="1" applyAlignment="1">
      <alignment vertical="center" wrapText="1"/>
    </xf>
    <xf numFmtId="4" fontId="11" fillId="0" borderId="125" xfId="0" applyNumberFormat="1" applyFont="1" applyFill="1" applyBorder="1" applyAlignment="1">
      <alignment vertical="center" wrapText="1"/>
    </xf>
    <xf numFmtId="4" fontId="137" fillId="10" borderId="222" xfId="0" applyNumberFormat="1" applyFont="1" applyFill="1" applyBorder="1" applyAlignment="1">
      <alignment horizontal="center" vertical="center" wrapText="1"/>
    </xf>
    <xf numFmtId="168" fontId="12" fillId="0" borderId="173" xfId="0" applyNumberFormat="1" applyFont="1" applyBorder="1" applyAlignment="1">
      <alignment horizontal="right" vertical="top"/>
    </xf>
    <xf numFmtId="49" fontId="177" fillId="21" borderId="20" xfId="0" applyNumberFormat="1" applyFont="1" applyFill="1" applyBorder="1" applyAlignment="1">
      <alignment horizontal="center"/>
    </xf>
    <xf numFmtId="0" fontId="0" fillId="0" borderId="14" xfId="0" applyNumberFormat="1" applyBorder="1" applyAlignment="1">
      <alignment horizontal="center"/>
    </xf>
    <xf numFmtId="49" fontId="4" fillId="0" borderId="2" xfId="0" applyNumberFormat="1" applyFont="1" applyBorder="1" applyAlignment="1">
      <alignment horizontal="left" vertical="top"/>
    </xf>
    <xf numFmtId="0" fontId="12" fillId="0" borderId="171" xfId="0" applyNumberFormat="1" applyFont="1" applyBorder="1" applyAlignment="1">
      <alignment horizontal="left" vertical="top" wrapText="1"/>
    </xf>
    <xf numFmtId="49" fontId="12" fillId="0" borderId="171" xfId="0" applyNumberFormat="1" applyFont="1" applyBorder="1" applyAlignment="1">
      <alignment horizontal="center" vertical="top"/>
    </xf>
    <xf numFmtId="0" fontId="50" fillId="5" borderId="49" xfId="4" applyFont="1" applyFill="1" applyBorder="1" applyAlignment="1">
      <alignment vertical="center"/>
    </xf>
    <xf numFmtId="0" fontId="50" fillId="5" borderId="41" xfId="4" applyFont="1" applyFill="1" applyBorder="1" applyAlignment="1">
      <alignment vertical="center"/>
    </xf>
    <xf numFmtId="0" fontId="191" fillId="7" borderId="10" xfId="4" applyFont="1" applyFill="1" applyBorder="1" applyAlignment="1">
      <alignment vertical="center"/>
    </xf>
    <xf numFmtId="0" fontId="192" fillId="7" borderId="10" xfId="4" applyFont="1" applyFill="1" applyBorder="1" applyAlignment="1">
      <alignment vertical="center"/>
    </xf>
    <xf numFmtId="0" fontId="56" fillId="0" borderId="175" xfId="4" applyFont="1" applyFill="1" applyBorder="1" applyAlignment="1">
      <alignment horizontal="center" vertical="center"/>
    </xf>
    <xf numFmtId="0" fontId="53" fillId="0" borderId="175" xfId="4" applyFont="1" applyFill="1" applyBorder="1" applyAlignment="1">
      <alignment horizontal="center" vertical="center"/>
    </xf>
    <xf numFmtId="3" fontId="53" fillId="0" borderId="175" xfId="4" applyNumberFormat="1" applyFont="1" applyFill="1" applyBorder="1" applyAlignment="1">
      <alignment horizontal="center" vertical="center"/>
    </xf>
    <xf numFmtId="0" fontId="56" fillId="0" borderId="175" xfId="0" applyFont="1" applyBorder="1" applyAlignment="1">
      <alignment horizontal="center" vertical="center"/>
    </xf>
    <xf numFmtId="0" fontId="62" fillId="0" borderId="175" xfId="0" applyFont="1" applyBorder="1" applyAlignment="1">
      <alignment horizontal="center" vertical="center"/>
    </xf>
    <xf numFmtId="0" fontId="55" fillId="0" borderId="175" xfId="0" applyFont="1" applyBorder="1" applyAlignment="1">
      <alignment horizontal="center" vertical="center"/>
    </xf>
    <xf numFmtId="0" fontId="62" fillId="0" borderId="175" xfId="4" applyFont="1" applyFill="1" applyBorder="1" applyAlignment="1">
      <alignment vertical="center"/>
    </xf>
    <xf numFmtId="0" fontId="62" fillId="0" borderId="175" xfId="4" applyFont="1" applyFill="1" applyBorder="1" applyAlignment="1">
      <alignment horizontal="center" vertical="center"/>
    </xf>
    <xf numFmtId="3" fontId="62" fillId="0" borderId="175" xfId="4" applyNumberFormat="1" applyFont="1" applyFill="1" applyBorder="1" applyAlignment="1">
      <alignment horizontal="center" vertical="center"/>
    </xf>
    <xf numFmtId="49" fontId="62" fillId="0" borderId="175" xfId="4" applyNumberFormat="1" applyFont="1" applyFill="1" applyBorder="1" applyAlignment="1">
      <alignment vertical="center"/>
    </xf>
    <xf numFmtId="49" fontId="62" fillId="0" borderId="175" xfId="4" applyNumberFormat="1" applyFont="1" applyFill="1" applyBorder="1" applyAlignment="1">
      <alignment horizontal="center" vertical="center"/>
    </xf>
    <xf numFmtId="49" fontId="53" fillId="0" borderId="223" xfId="4" applyNumberFormat="1" applyFont="1" applyFill="1" applyBorder="1" applyAlignment="1">
      <alignment horizontal="center" vertical="center"/>
    </xf>
    <xf numFmtId="0" fontId="42" fillId="0" borderId="176" xfId="4" applyFont="1" applyFill="1" applyBorder="1" applyAlignment="1">
      <alignment vertical="center"/>
    </xf>
    <xf numFmtId="0" fontId="42" fillId="0" borderId="176" xfId="4" applyFill="1" applyBorder="1" applyAlignment="1">
      <alignment horizontal="center" vertical="center"/>
    </xf>
    <xf numFmtId="3" fontId="42" fillId="0" borderId="176" xfId="4" applyNumberFormat="1" applyFill="1" applyBorder="1" applyAlignment="1">
      <alignment horizontal="center" vertical="center"/>
    </xf>
    <xf numFmtId="0" fontId="55" fillId="0" borderId="175" xfId="4" applyFont="1" applyFill="1" applyBorder="1" applyAlignment="1">
      <alignment horizontal="center" vertical="center"/>
    </xf>
    <xf numFmtId="49" fontId="62" fillId="0" borderId="175" xfId="4" applyNumberFormat="1" applyFont="1" applyBorder="1" applyAlignment="1">
      <alignment horizontal="center" vertical="center"/>
    </xf>
    <xf numFmtId="3" fontId="0" fillId="0" borderId="175" xfId="0" applyNumberFormat="1" applyFill="1" applyBorder="1" applyAlignment="1">
      <alignment vertical="center"/>
    </xf>
    <xf numFmtId="3" fontId="62" fillId="0" borderId="175" xfId="4" applyNumberFormat="1" applyFont="1" applyBorder="1" applyAlignment="1">
      <alignment horizontal="center" vertical="center"/>
    </xf>
    <xf numFmtId="0" fontId="62" fillId="0" borderId="175" xfId="4" applyFont="1" applyBorder="1" applyAlignment="1">
      <alignment vertical="center"/>
    </xf>
    <xf numFmtId="0" fontId="55" fillId="0" borderId="175" xfId="4" applyFont="1" applyFill="1" applyBorder="1" applyAlignment="1">
      <alignment vertical="center"/>
    </xf>
    <xf numFmtId="3" fontId="55" fillId="0" borderId="175" xfId="4" applyNumberFormat="1" applyFont="1" applyFill="1" applyBorder="1" applyAlignment="1">
      <alignment horizontal="center" vertical="center"/>
    </xf>
    <xf numFmtId="0" fontId="62" fillId="0" borderId="175" xfId="4" applyFont="1" applyBorder="1" applyAlignment="1">
      <alignment horizontal="center" vertical="center"/>
    </xf>
    <xf numFmtId="49" fontId="62" fillId="0" borderId="176" xfId="4" applyNumberFormat="1" applyFont="1" applyFill="1" applyBorder="1" applyAlignment="1">
      <alignment vertical="center"/>
    </xf>
    <xf numFmtId="0" fontId="62" fillId="0" borderId="176" xfId="4" applyFont="1" applyBorder="1" applyAlignment="1">
      <alignment horizontal="center" vertical="center"/>
    </xf>
    <xf numFmtId="3" fontId="62" fillId="0" borderId="176" xfId="4" applyNumberFormat="1" applyFont="1" applyBorder="1" applyAlignment="1">
      <alignment horizontal="center" vertical="center"/>
    </xf>
    <xf numFmtId="0" fontId="32" fillId="0" borderId="122" xfId="4" applyFont="1" applyFill="1" applyBorder="1" applyAlignment="1">
      <alignment vertical="center"/>
    </xf>
    <xf numFmtId="0" fontId="32" fillId="0" borderId="111" xfId="4" applyFont="1" applyFill="1" applyBorder="1" applyAlignment="1">
      <alignment vertical="center"/>
    </xf>
    <xf numFmtId="0" fontId="32" fillId="0" borderId="127" xfId="4" applyFont="1" applyFill="1" applyBorder="1" applyAlignment="1">
      <alignment vertical="center"/>
    </xf>
    <xf numFmtId="49" fontId="11" fillId="0" borderId="0" xfId="4" applyNumberFormat="1" applyFont="1" applyBorder="1" applyAlignment="1">
      <alignment vertical="center"/>
    </xf>
    <xf numFmtId="0" fontId="32" fillId="0" borderId="175" xfId="4" applyFont="1" applyFill="1" applyBorder="1" applyAlignment="1">
      <alignment vertical="center" wrapText="1"/>
    </xf>
    <xf numFmtId="49" fontId="194" fillId="0" borderId="175" xfId="0" applyNumberFormat="1" applyFont="1" applyFill="1" applyBorder="1" applyAlignment="1">
      <alignment vertical="center"/>
    </xf>
    <xf numFmtId="49" fontId="194" fillId="0" borderId="0" xfId="0" applyNumberFormat="1" applyFont="1" applyFill="1" applyBorder="1" applyAlignment="1">
      <alignment vertical="center"/>
    </xf>
    <xf numFmtId="0" fontId="11" fillId="0" borderId="98" xfId="4" applyFont="1" applyFill="1" applyBorder="1" applyAlignment="1">
      <alignment vertical="center"/>
    </xf>
    <xf numFmtId="0" fontId="11" fillId="0" borderId="175" xfId="4" applyFont="1" applyFill="1" applyBorder="1" applyAlignment="1">
      <alignment vertical="center"/>
    </xf>
    <xf numFmtId="49" fontId="11" fillId="0" borderId="175" xfId="4" applyNumberFormat="1" applyFont="1" applyFill="1" applyBorder="1" applyAlignment="1">
      <alignment vertical="center"/>
    </xf>
    <xf numFmtId="0" fontId="32" fillId="0" borderId="176" xfId="4" applyFont="1" applyFill="1" applyBorder="1" applyAlignment="1">
      <alignment vertical="center"/>
    </xf>
    <xf numFmtId="0" fontId="195" fillId="0" borderId="225" xfId="0" applyFont="1" applyBorder="1" applyAlignment="1">
      <alignment vertical="center"/>
    </xf>
    <xf numFmtId="49" fontId="11" fillId="0" borderId="7" xfId="4" applyNumberFormat="1" applyFont="1" applyFill="1" applyBorder="1" applyAlignment="1">
      <alignment vertical="center"/>
    </xf>
    <xf numFmtId="0" fontId="195" fillId="0" borderId="175" xfId="0" applyFont="1" applyBorder="1" applyAlignment="1">
      <alignment vertical="center"/>
    </xf>
    <xf numFmtId="0" fontId="11" fillId="0" borderId="175" xfId="4" applyFont="1" applyFill="1" applyBorder="1"/>
    <xf numFmtId="49" fontId="11" fillId="0" borderId="0" xfId="4" applyNumberFormat="1" applyFont="1" applyFill="1" applyBorder="1" applyAlignment="1">
      <alignment vertical="center"/>
    </xf>
    <xf numFmtId="49" fontId="11" fillId="0" borderId="98" xfId="4" applyNumberFormat="1" applyFont="1" applyFill="1" applyBorder="1" applyAlignment="1">
      <alignment vertical="center"/>
    </xf>
    <xf numFmtId="0" fontId="11" fillId="0" borderId="0" xfId="4" applyFont="1" applyFill="1" applyBorder="1" applyAlignment="1">
      <alignment vertical="center" wrapText="1"/>
    </xf>
    <xf numFmtId="0" fontId="32" fillId="0" borderId="175" xfId="4" applyFont="1" applyFill="1" applyBorder="1" applyAlignment="1">
      <alignment vertical="center"/>
    </xf>
    <xf numFmtId="49" fontId="11" fillId="0" borderId="176" xfId="4" applyNumberFormat="1" applyFont="1" applyFill="1" applyBorder="1" applyAlignment="1">
      <alignment vertical="center"/>
    </xf>
    <xf numFmtId="0" fontId="62" fillId="0" borderId="0" xfId="0" applyFont="1" applyAlignment="1">
      <alignment horizontal="center"/>
    </xf>
    <xf numFmtId="0" fontId="55" fillId="0" borderId="0" xfId="4" applyFont="1" applyBorder="1" applyAlignment="1">
      <alignment horizontal="center" vertical="center"/>
    </xf>
    <xf numFmtId="0" fontId="53" fillId="0" borderId="0" xfId="4" applyFont="1" applyBorder="1" applyAlignment="1">
      <alignment horizontal="center" vertical="center"/>
    </xf>
    <xf numFmtId="49" fontId="50" fillId="7" borderId="226" xfId="13" applyNumberFormat="1" applyFont="1" applyFill="1" applyBorder="1" applyAlignment="1">
      <alignment horizontal="center"/>
    </xf>
    <xf numFmtId="0" fontId="50" fillId="7" borderId="227" xfId="15" applyFont="1" applyFill="1" applyBorder="1"/>
    <xf numFmtId="0" fontId="50" fillId="7" borderId="228" xfId="15" applyFont="1" applyFill="1" applyBorder="1" applyAlignment="1">
      <alignment horizontal="center"/>
    </xf>
    <xf numFmtId="3" fontId="50" fillId="7" borderId="229" xfId="13" applyNumberFormat="1" applyFont="1" applyFill="1" applyBorder="1" applyAlignment="1">
      <alignment horizontal="center"/>
    </xf>
    <xf numFmtId="0" fontId="53" fillId="0" borderId="187" xfId="13" applyFont="1" applyFill="1" applyBorder="1" applyAlignment="1">
      <alignment horizontal="left"/>
    </xf>
    <xf numFmtId="49" fontId="50" fillId="7" borderId="226" xfId="9" applyNumberFormat="1" applyFont="1" applyFill="1" applyBorder="1" applyAlignment="1">
      <alignment horizontal="center"/>
    </xf>
    <xf numFmtId="0" fontId="50" fillId="7" borderId="227" xfId="9" applyFont="1" applyFill="1" applyBorder="1"/>
    <xf numFmtId="0" fontId="54" fillId="7" borderId="228" xfId="9" applyFont="1" applyFill="1" applyBorder="1" applyAlignment="1">
      <alignment horizontal="center"/>
    </xf>
    <xf numFmtId="3" fontId="54" fillId="7" borderId="229" xfId="9" applyNumberFormat="1" applyFont="1" applyFill="1" applyBorder="1" applyAlignment="1">
      <alignment horizontal="center"/>
    </xf>
    <xf numFmtId="4" fontId="50" fillId="7" borderId="225" xfId="9" applyNumberFormat="1" applyFont="1" applyFill="1" applyBorder="1"/>
    <xf numFmtId="4" fontId="143" fillId="6" borderId="235" xfId="9" applyNumberFormat="1" applyFont="1" applyFill="1" applyBorder="1"/>
    <xf numFmtId="4" fontId="143" fillId="6" borderId="236" xfId="9" applyNumberFormat="1" applyFont="1" applyFill="1" applyBorder="1"/>
    <xf numFmtId="174" fontId="143" fillId="6" borderId="237" xfId="9" applyNumberFormat="1" applyFont="1" applyFill="1" applyBorder="1"/>
    <xf numFmtId="4" fontId="143" fillId="6" borderId="8" xfId="9" applyNumberFormat="1" applyFont="1" applyFill="1" applyBorder="1"/>
    <xf numFmtId="174" fontId="143" fillId="6" borderId="25" xfId="9" applyNumberFormat="1" applyFont="1" applyFill="1" applyBorder="1"/>
    <xf numFmtId="4" fontId="145" fillId="5" borderId="240" xfId="4" applyNumberFormat="1" applyFont="1" applyFill="1" applyBorder="1" applyAlignment="1">
      <alignment horizontal="center"/>
    </xf>
    <xf numFmtId="174" fontId="146" fillId="5" borderId="25" xfId="4" applyNumberFormat="1" applyFont="1" applyFill="1" applyBorder="1" applyAlignment="1">
      <alignment horizontal="center"/>
    </xf>
    <xf numFmtId="0" fontId="143" fillId="5" borderId="241" xfId="9" applyFont="1" applyFill="1" applyBorder="1"/>
    <xf numFmtId="0" fontId="143" fillId="5" borderId="242" xfId="9" applyFont="1" applyFill="1" applyBorder="1"/>
    <xf numFmtId="4" fontId="53" fillId="7" borderId="64" xfId="4" applyNumberFormat="1" applyFont="1" applyFill="1" applyBorder="1" applyAlignment="1">
      <alignment vertical="center"/>
    </xf>
    <xf numFmtId="4" fontId="144" fillId="7" borderId="225" xfId="9" applyNumberFormat="1" applyFont="1" applyFill="1" applyBorder="1"/>
    <xf numFmtId="4" fontId="147" fillId="0" borderId="46" xfId="9" applyNumberFormat="1" applyFont="1" applyBorder="1"/>
    <xf numFmtId="174" fontId="147" fillId="0" borderId="46" xfId="9" applyNumberFormat="1" applyFont="1" applyBorder="1"/>
    <xf numFmtId="49" fontId="53" fillId="0" borderId="15" xfId="9" applyNumberFormat="1" applyFont="1" applyBorder="1" applyAlignment="1">
      <alignment horizontal="center"/>
    </xf>
    <xf numFmtId="0" fontId="53" fillId="0" borderId="2" xfId="9" applyFont="1" applyFill="1" applyBorder="1" applyAlignment="1">
      <alignment horizontal="left"/>
    </xf>
    <xf numFmtId="0" fontId="53" fillId="0" borderId="245" xfId="10" applyFont="1" applyBorder="1" applyAlignment="1">
      <alignment horizontal="center"/>
    </xf>
    <xf numFmtId="3" fontId="53" fillId="0" borderId="246" xfId="9" applyNumberFormat="1" applyFont="1" applyBorder="1" applyAlignment="1">
      <alignment horizontal="center"/>
    </xf>
    <xf numFmtId="0" fontId="50" fillId="5" borderId="28" xfId="9" applyFont="1" applyFill="1" applyBorder="1" applyAlignment="1">
      <alignment horizontal="left"/>
    </xf>
    <xf numFmtId="0" fontId="50" fillId="5" borderId="0" xfId="9" applyFont="1" applyFill="1" applyBorder="1" applyAlignment="1">
      <alignment horizontal="left"/>
    </xf>
    <xf numFmtId="0" fontId="56" fillId="5" borderId="31" xfId="9" applyFont="1" applyFill="1" applyBorder="1" applyAlignment="1">
      <alignment horizontal="center"/>
    </xf>
    <xf numFmtId="174" fontId="56" fillId="5" borderId="14" xfId="4" applyNumberFormat="1" applyFont="1" applyFill="1" applyBorder="1" applyAlignment="1">
      <alignment horizontal="center"/>
    </xf>
    <xf numFmtId="0" fontId="42" fillId="5" borderId="38" xfId="9" applyFont="1" applyFill="1" applyBorder="1"/>
    <xf numFmtId="0" fontId="52" fillId="0" borderId="14" xfId="9" applyFont="1" applyBorder="1" applyAlignment="1">
      <alignment horizontal="center"/>
    </xf>
    <xf numFmtId="0" fontId="144" fillId="5" borderId="248" xfId="9" applyFont="1" applyFill="1" applyBorder="1" applyAlignment="1">
      <alignment horizontal="center"/>
    </xf>
    <xf numFmtId="0" fontId="144" fillId="5" borderId="249" xfId="9" applyFont="1" applyFill="1" applyBorder="1" applyAlignment="1">
      <alignment horizontal="center"/>
    </xf>
    <xf numFmtId="0" fontId="144" fillId="5" borderId="250" xfId="9" applyFont="1" applyFill="1" applyBorder="1" applyAlignment="1">
      <alignment horizontal="center"/>
    </xf>
    <xf numFmtId="0" fontId="54" fillId="0" borderId="8" xfId="4" applyFont="1" applyFill="1" applyBorder="1" applyAlignment="1">
      <alignment vertical="center"/>
    </xf>
    <xf numFmtId="0" fontId="53" fillId="0" borderId="2" xfId="4" applyFont="1" applyFill="1" applyBorder="1"/>
    <xf numFmtId="0" fontId="144" fillId="5" borderId="248" xfId="13" applyFont="1" applyFill="1" applyBorder="1" applyAlignment="1">
      <alignment horizontal="center"/>
    </xf>
    <xf numFmtId="0" fontId="144" fillId="5" borderId="249" xfId="13" applyFont="1" applyFill="1" applyBorder="1" applyAlignment="1">
      <alignment horizontal="center"/>
    </xf>
    <xf numFmtId="0" fontId="144" fillId="5" borderId="250" xfId="13" applyFont="1" applyFill="1" applyBorder="1" applyAlignment="1">
      <alignment horizontal="center"/>
    </xf>
    <xf numFmtId="0" fontId="145" fillId="5" borderId="240" xfId="9" applyFont="1" applyFill="1" applyBorder="1" applyAlignment="1">
      <alignment horizontal="center"/>
    </xf>
    <xf numFmtId="0" fontId="145" fillId="5" borderId="39" xfId="9" applyFont="1" applyFill="1" applyBorder="1" applyAlignment="1">
      <alignment horizontal="center"/>
    </xf>
    <xf numFmtId="4" fontId="144" fillId="7" borderId="225" xfId="13" applyNumberFormat="1" applyFont="1" applyFill="1" applyBorder="1"/>
    <xf numFmtId="4" fontId="36" fillId="6" borderId="235" xfId="9" applyNumberFormat="1" applyFill="1" applyBorder="1"/>
    <xf numFmtId="4" fontId="36" fillId="6" borderId="236" xfId="9" applyNumberFormat="1" applyFill="1" applyBorder="1"/>
    <xf numFmtId="174" fontId="36" fillId="6" borderId="237" xfId="9" applyNumberFormat="1" applyFill="1" applyBorder="1"/>
    <xf numFmtId="4" fontId="36" fillId="6" borderId="8" xfId="9" applyNumberFormat="1" applyFill="1" applyBorder="1"/>
    <xf numFmtId="174" fontId="36" fillId="6" borderId="25" xfId="9" applyNumberFormat="1" applyFill="1" applyBorder="1"/>
    <xf numFmtId="0" fontId="50" fillId="5" borderId="238" xfId="9" applyFont="1" applyFill="1" applyBorder="1" applyAlignment="1">
      <alignment horizontal="center"/>
    </xf>
    <xf numFmtId="0" fontId="50" fillId="5" borderId="239" xfId="9" applyFont="1" applyFill="1" applyBorder="1" applyAlignment="1">
      <alignment horizontal="center"/>
    </xf>
    <xf numFmtId="4" fontId="51" fillId="5" borderId="240" xfId="4" applyNumberFormat="1" applyFont="1" applyFill="1" applyBorder="1" applyAlignment="1">
      <alignment horizontal="center"/>
    </xf>
    <xf numFmtId="174" fontId="60" fillId="5" borderId="25" xfId="4" applyNumberFormat="1" applyFont="1" applyFill="1" applyBorder="1" applyAlignment="1">
      <alignment horizontal="center"/>
    </xf>
    <xf numFmtId="0" fontId="36" fillId="5" borderId="241" xfId="9" applyFill="1" applyBorder="1"/>
    <xf numFmtId="0" fontId="36" fillId="5" borderId="253" xfId="9" applyFill="1" applyBorder="1"/>
    <xf numFmtId="4" fontId="53" fillId="0" borderId="46" xfId="9" applyNumberFormat="1" applyFont="1" applyBorder="1"/>
    <xf numFmtId="167" fontId="170" fillId="17" borderId="236" xfId="0" applyNumberFormat="1" applyFont="1" applyFill="1" applyBorder="1" applyAlignment="1"/>
    <xf numFmtId="165" fontId="170" fillId="17" borderId="187" xfId="0" applyNumberFormat="1" applyFont="1" applyFill="1" applyBorder="1" applyAlignment="1"/>
    <xf numFmtId="167" fontId="160" fillId="17" borderId="237" xfId="0" applyNumberFormat="1" applyFont="1" applyFill="1" applyBorder="1" applyAlignment="1">
      <alignment horizontal="right" vertical="top"/>
    </xf>
    <xf numFmtId="165" fontId="170" fillId="17" borderId="247" xfId="0" applyNumberFormat="1" applyFont="1" applyFill="1" applyBorder="1" applyAlignment="1"/>
    <xf numFmtId="167" fontId="200" fillId="17" borderId="235" xfId="0" applyNumberFormat="1" applyFont="1" applyFill="1" applyBorder="1" applyAlignment="1"/>
    <xf numFmtId="165" fontId="200" fillId="17" borderId="137" xfId="0" applyNumberFormat="1" applyFont="1" applyFill="1" applyBorder="1" applyAlignment="1"/>
    <xf numFmtId="167" fontId="200" fillId="17" borderId="236" xfId="0" applyNumberFormat="1" applyFont="1" applyFill="1" applyBorder="1" applyAlignment="1"/>
    <xf numFmtId="165" fontId="200" fillId="17" borderId="187" xfId="0" applyNumberFormat="1" applyFont="1" applyFill="1" applyBorder="1" applyAlignment="1"/>
    <xf numFmtId="165" fontId="200" fillId="17" borderId="247" xfId="0" applyNumberFormat="1" applyFont="1" applyFill="1" applyBorder="1" applyAlignment="1"/>
    <xf numFmtId="0" fontId="82" fillId="0" borderId="225" xfId="7" applyFont="1" applyFill="1" applyBorder="1"/>
    <xf numFmtId="0" fontId="82" fillId="0" borderId="225" xfId="5" applyFont="1" applyFill="1" applyBorder="1" applyAlignment="1">
      <alignment horizontal="center" vertical="center" wrapText="1"/>
    </xf>
    <xf numFmtId="3" fontId="82" fillId="0" borderId="225" xfId="5" applyNumberFormat="1" applyFont="1" applyFill="1" applyBorder="1" applyAlignment="1">
      <alignment horizontal="center" vertical="center" wrapText="1"/>
    </xf>
    <xf numFmtId="4" fontId="82" fillId="0" borderId="225" xfId="5" applyNumberFormat="1" applyFont="1" applyFill="1" applyBorder="1" applyAlignment="1">
      <alignment horizontal="center" vertical="center" wrapText="1"/>
    </xf>
    <xf numFmtId="4" fontId="82" fillId="0" borderId="230" xfId="7" applyNumberFormat="1" applyFont="1" applyFill="1" applyBorder="1"/>
    <xf numFmtId="0" fontId="150" fillId="13" borderId="255" xfId="5" applyFont="1" applyFill="1" applyBorder="1" applyAlignment="1">
      <alignment horizontal="center"/>
    </xf>
    <xf numFmtId="0" fontId="151" fillId="13" borderId="254" xfId="5" applyFont="1" applyFill="1" applyBorder="1" applyAlignment="1">
      <alignment vertical="center" wrapText="1"/>
    </xf>
    <xf numFmtId="0" fontId="150" fillId="13" borderId="227" xfId="5" applyFont="1" applyFill="1" applyBorder="1" applyAlignment="1">
      <alignment horizontal="center" vertical="center" wrapText="1"/>
    </xf>
    <xf numFmtId="3" fontId="150" fillId="13" borderId="227" xfId="5" applyNumberFormat="1" applyFont="1" applyFill="1" applyBorder="1" applyAlignment="1">
      <alignment horizontal="center" vertical="center"/>
    </xf>
    <xf numFmtId="4" fontId="150" fillId="13" borderId="227" xfId="5" applyNumberFormat="1" applyFont="1" applyFill="1" applyBorder="1" applyAlignment="1">
      <alignment horizontal="center" vertical="center"/>
    </xf>
    <xf numFmtId="0" fontId="82" fillId="10" borderId="255" xfId="5" applyFont="1" applyFill="1" applyBorder="1" applyAlignment="1">
      <alignment horizontal="center"/>
    </xf>
    <xf numFmtId="0" fontId="83" fillId="0" borderId="225" xfId="5" applyFont="1" applyFill="1" applyBorder="1" applyAlignment="1">
      <alignment vertical="center" wrapText="1"/>
    </xf>
    <xf numFmtId="0" fontId="82" fillId="0" borderId="225" xfId="5" applyFont="1" applyFill="1" applyBorder="1" applyAlignment="1">
      <alignment horizontal="left" vertical="center" wrapText="1"/>
    </xf>
    <xf numFmtId="3" fontId="82" fillId="0" borderId="225" xfId="0" applyNumberFormat="1" applyFont="1" applyFill="1" applyBorder="1" applyAlignment="1">
      <alignment horizontal="center" vertical="center"/>
    </xf>
    <xf numFmtId="4" fontId="83" fillId="0" borderId="230" xfId="2" applyNumberFormat="1" applyFont="1" applyFill="1" applyBorder="1" applyAlignment="1">
      <alignment horizontal="right" vertical="center"/>
    </xf>
    <xf numFmtId="3" fontId="82" fillId="0" borderId="225" xfId="5" applyNumberFormat="1" applyFont="1" applyFill="1" applyBorder="1" applyAlignment="1">
      <alignment horizontal="center" vertical="center"/>
    </xf>
    <xf numFmtId="4" fontId="83" fillId="0" borderId="230" xfId="7" applyNumberFormat="1" applyFont="1" applyFill="1" applyBorder="1"/>
    <xf numFmtId="3" fontId="82" fillId="0" borderId="225" xfId="7" applyNumberFormat="1" applyFont="1" applyFill="1" applyBorder="1" applyAlignment="1">
      <alignment horizontal="center" vertical="center"/>
    </xf>
    <xf numFmtId="3" fontId="82" fillId="0" borderId="0" xfId="7" applyNumberFormat="1" applyFont="1" applyFill="1" applyBorder="1" applyAlignment="1">
      <alignment horizontal="center" vertical="center"/>
    </xf>
    <xf numFmtId="0" fontId="82" fillId="0" borderId="225" xfId="0" applyFont="1" applyFill="1" applyBorder="1" applyAlignment="1">
      <alignment vertical="top" wrapText="1"/>
    </xf>
    <xf numFmtId="172" fontId="82" fillId="0" borderId="225" xfId="0" applyNumberFormat="1" applyFont="1" applyFill="1" applyBorder="1" applyAlignment="1">
      <alignment horizontal="center" vertical="top"/>
    </xf>
    <xf numFmtId="0" fontId="82" fillId="10" borderId="256" xfId="5" applyFont="1" applyFill="1" applyBorder="1" applyAlignment="1">
      <alignment horizontal="center"/>
    </xf>
    <xf numFmtId="0" fontId="82" fillId="0" borderId="257" xfId="5" applyFont="1" applyFill="1" applyBorder="1" applyAlignment="1">
      <alignment horizontal="left" vertical="center" wrapText="1"/>
    </xf>
    <xf numFmtId="0" fontId="82" fillId="0" borderId="257" xfId="5" applyFont="1" applyFill="1" applyBorder="1" applyAlignment="1">
      <alignment horizontal="center" vertical="center" wrapText="1"/>
    </xf>
    <xf numFmtId="3" fontId="82" fillId="0" borderId="257" xfId="5" applyNumberFormat="1" applyFont="1" applyFill="1" applyBorder="1" applyAlignment="1">
      <alignment horizontal="center" vertical="center"/>
    </xf>
    <xf numFmtId="4" fontId="83" fillId="0" borderId="252" xfId="2" applyNumberFormat="1" applyFont="1" applyFill="1" applyBorder="1" applyAlignment="1">
      <alignment horizontal="right" vertical="center"/>
    </xf>
    <xf numFmtId="0" fontId="83" fillId="10" borderId="255" xfId="7" applyFont="1" applyFill="1" applyBorder="1" applyAlignment="1">
      <alignment horizontal="center" vertical="center"/>
    </xf>
    <xf numFmtId="0" fontId="83" fillId="10" borderId="225" xfId="7" applyFont="1" applyFill="1" applyBorder="1" applyAlignment="1">
      <alignment horizontal="center" vertical="center"/>
    </xf>
    <xf numFmtId="4" fontId="151" fillId="13" borderId="227" xfId="2" applyNumberFormat="1" applyFont="1" applyFill="1" applyBorder="1" applyAlignment="1">
      <alignment horizontal="right" vertical="center"/>
    </xf>
    <xf numFmtId="0" fontId="84" fillId="0" borderId="255" xfId="0" applyFont="1" applyBorder="1" applyAlignment="1">
      <alignment horizontal="center" vertical="center"/>
    </xf>
    <xf numFmtId="0" fontId="84" fillId="0" borderId="225" xfId="0" applyNumberFormat="1" applyFont="1" applyBorder="1" applyAlignment="1">
      <alignment horizontal="left" vertical="center" wrapText="1" indent="1"/>
    </xf>
    <xf numFmtId="0" fontId="84" fillId="0" borderId="225" xfId="0" applyFont="1" applyBorder="1" applyAlignment="1">
      <alignment horizontal="center" vertical="center"/>
    </xf>
    <xf numFmtId="3" fontId="84" fillId="0" borderId="225" xfId="0" applyNumberFormat="1" applyFont="1" applyFill="1" applyBorder="1" applyAlignment="1">
      <alignment horizontal="center" vertical="center"/>
    </xf>
    <xf numFmtId="4" fontId="85" fillId="0" borderId="230" xfId="0" applyNumberFormat="1" applyFont="1" applyBorder="1" applyAlignment="1">
      <alignment horizontal="center" vertical="center"/>
    </xf>
    <xf numFmtId="0" fontId="85" fillId="0" borderId="225" xfId="0" applyNumberFormat="1" applyFont="1" applyBorder="1" applyAlignment="1">
      <alignment horizontal="left" vertical="center" wrapText="1" indent="1"/>
    </xf>
    <xf numFmtId="0" fontId="85" fillId="0" borderId="225" xfId="0" applyFont="1" applyBorder="1" applyAlignment="1">
      <alignment horizontal="center" vertical="center"/>
    </xf>
    <xf numFmtId="3" fontId="85" fillId="0" borderId="225" xfId="0" applyNumberFormat="1" applyFont="1" applyFill="1" applyBorder="1" applyAlignment="1">
      <alignment horizontal="center" vertical="center"/>
    </xf>
    <xf numFmtId="3" fontId="85" fillId="0" borderId="225" xfId="0" applyNumberFormat="1" applyFont="1" applyBorder="1" applyAlignment="1">
      <alignment horizontal="center" vertical="center"/>
    </xf>
    <xf numFmtId="0" fontId="85" fillId="0" borderId="255" xfId="0" applyFont="1" applyFill="1" applyBorder="1" applyAlignment="1">
      <alignment horizontal="center" vertical="center"/>
    </xf>
    <xf numFmtId="0" fontId="115" fillId="0" borderId="225" xfId="0" applyNumberFormat="1" applyFont="1" applyFill="1" applyBorder="1" applyAlignment="1">
      <alignment horizontal="center" vertical="center" wrapText="1"/>
    </xf>
    <xf numFmtId="0" fontId="82" fillId="0" borderId="225" xfId="0" applyFont="1" applyFill="1" applyBorder="1" applyAlignment="1">
      <alignment horizontal="center" vertical="center"/>
    </xf>
    <xf numFmtId="0" fontId="84" fillId="0" borderId="255" xfId="0" applyFont="1" applyFill="1" applyBorder="1" applyAlignment="1">
      <alignment horizontal="center" vertical="center"/>
    </xf>
    <xf numFmtId="0" fontId="82" fillId="0" borderId="225" xfId="0" applyNumberFormat="1" applyFont="1" applyFill="1" applyBorder="1" applyAlignment="1">
      <alignment horizontal="left" vertical="center" wrapText="1"/>
    </xf>
    <xf numFmtId="0" fontId="114" fillId="0" borderId="225" xfId="0" applyNumberFormat="1" applyFont="1" applyFill="1" applyBorder="1" applyAlignment="1">
      <alignment horizontal="left" vertical="center" wrapText="1" indent="1"/>
    </xf>
    <xf numFmtId="0" fontId="114" fillId="0" borderId="225" xfId="0" applyFont="1" applyFill="1" applyBorder="1" applyAlignment="1">
      <alignment horizontal="center" vertical="center"/>
    </xf>
    <xf numFmtId="3" fontId="114" fillId="0" borderId="225" xfId="0" applyNumberFormat="1" applyFont="1" applyFill="1" applyBorder="1" applyAlignment="1">
      <alignment horizontal="center" vertical="center"/>
    </xf>
    <xf numFmtId="0" fontId="90" fillId="0" borderId="225" xfId="0" applyNumberFormat="1" applyFont="1" applyFill="1" applyBorder="1" applyAlignment="1">
      <alignment horizontal="left" vertical="center" wrapText="1"/>
    </xf>
    <xf numFmtId="0" fontId="90" fillId="0" borderId="225" xfId="0" applyFont="1" applyFill="1" applyBorder="1" applyAlignment="1">
      <alignment horizontal="center" vertical="center"/>
    </xf>
    <xf numFmtId="3" fontId="90" fillId="0" borderId="225" xfId="0" applyNumberFormat="1" applyFont="1" applyFill="1" applyBorder="1" applyAlignment="1">
      <alignment horizontal="center" vertical="center"/>
    </xf>
    <xf numFmtId="0" fontId="116" fillId="0" borderId="225" xfId="0" applyNumberFormat="1" applyFont="1" applyFill="1" applyBorder="1" applyAlignment="1">
      <alignment horizontal="left" vertical="center" wrapText="1" indent="1"/>
    </xf>
    <xf numFmtId="0" fontId="116" fillId="0" borderId="225" xfId="0" applyFont="1" applyFill="1" applyBorder="1" applyAlignment="1">
      <alignment horizontal="center" vertical="center"/>
    </xf>
    <xf numFmtId="3" fontId="116" fillId="0" borderId="225" xfId="0" applyNumberFormat="1" applyFont="1" applyFill="1" applyBorder="1" applyAlignment="1">
      <alignment horizontal="center" vertical="center"/>
    </xf>
    <xf numFmtId="0" fontId="86" fillId="0" borderId="225" xfId="0" applyNumberFormat="1" applyFont="1" applyFill="1" applyBorder="1" applyAlignment="1">
      <alignment horizontal="left" vertical="center" wrapText="1" indent="1"/>
    </xf>
    <xf numFmtId="0" fontId="86" fillId="0" borderId="225" xfId="0" applyFont="1" applyFill="1" applyBorder="1" applyAlignment="1">
      <alignment horizontal="center" vertical="center"/>
    </xf>
    <xf numFmtId="3" fontId="86" fillId="0" borderId="225" xfId="0" applyNumberFormat="1" applyFont="1" applyFill="1" applyBorder="1" applyAlignment="1">
      <alignment horizontal="center" vertical="center"/>
    </xf>
    <xf numFmtId="0" fontId="117" fillId="0" borderId="225" xfId="0" applyNumberFormat="1" applyFont="1" applyFill="1" applyBorder="1" applyAlignment="1">
      <alignment horizontal="left" vertical="center" wrapText="1" indent="1"/>
    </xf>
    <xf numFmtId="0" fontId="117" fillId="0" borderId="225" xfId="0" applyFont="1" applyFill="1" applyBorder="1" applyAlignment="1">
      <alignment horizontal="center" vertical="center"/>
    </xf>
    <xf numFmtId="4" fontId="85" fillId="0" borderId="225" xfId="0" applyNumberFormat="1" applyFont="1" applyFill="1" applyBorder="1" applyAlignment="1">
      <alignment horizontal="center" vertical="center"/>
    </xf>
    <xf numFmtId="0" fontId="87" fillId="0" borderId="225" xfId="0" applyNumberFormat="1" applyFont="1" applyFill="1" applyBorder="1" applyAlignment="1">
      <alignment horizontal="left" vertical="center" wrapText="1" indent="1"/>
    </xf>
    <xf numFmtId="0" fontId="87" fillId="0" borderId="225" xfId="0" applyFont="1" applyFill="1" applyBorder="1" applyAlignment="1">
      <alignment horizontal="center" vertical="center"/>
    </xf>
    <xf numFmtId="3" fontId="87" fillId="0" borderId="225" xfId="0" applyNumberFormat="1" applyFont="1" applyFill="1" applyBorder="1" applyAlignment="1">
      <alignment horizontal="center" vertical="center"/>
    </xf>
    <xf numFmtId="0" fontId="118" fillId="0" borderId="225" xfId="0" applyNumberFormat="1" applyFont="1" applyFill="1" applyBorder="1" applyAlignment="1">
      <alignment horizontal="left" vertical="center" wrapText="1" indent="1"/>
    </xf>
    <xf numFmtId="0" fontId="118" fillId="0" borderId="225" xfId="0" applyFont="1" applyFill="1" applyBorder="1" applyAlignment="1">
      <alignment horizontal="center" vertical="center"/>
    </xf>
    <xf numFmtId="3" fontId="118" fillId="0" borderId="225" xfId="0" applyNumberFormat="1" applyFont="1" applyFill="1" applyBorder="1" applyAlignment="1">
      <alignment horizontal="center" vertical="center"/>
    </xf>
    <xf numFmtId="0" fontId="88" fillId="0" borderId="225" xfId="0" applyNumberFormat="1" applyFont="1" applyFill="1" applyBorder="1" applyAlignment="1">
      <alignment horizontal="left" vertical="center" wrapText="1" indent="1"/>
    </xf>
    <xf numFmtId="0" fontId="88" fillId="0" borderId="225" xfId="0" applyFont="1" applyFill="1" applyBorder="1" applyAlignment="1">
      <alignment horizontal="center" vertical="center"/>
    </xf>
    <xf numFmtId="3" fontId="88" fillId="0" borderId="225" xfId="0" applyNumberFormat="1" applyFont="1" applyFill="1" applyBorder="1" applyAlignment="1">
      <alignment horizontal="center" vertical="center"/>
    </xf>
    <xf numFmtId="0" fontId="85" fillId="0" borderId="225" xfId="0" applyNumberFormat="1" applyFont="1" applyFill="1" applyBorder="1" applyAlignment="1">
      <alignment horizontal="left" vertical="center" wrapText="1" indent="1"/>
    </xf>
    <xf numFmtId="0" fontId="85" fillId="0" borderId="225" xfId="0" applyNumberFormat="1" applyFont="1" applyFill="1" applyBorder="1" applyAlignment="1">
      <alignment horizontal="center" vertical="center"/>
    </xf>
    <xf numFmtId="0" fontId="86" fillId="0" borderId="225" xfId="0" applyNumberFormat="1" applyFont="1" applyFill="1" applyBorder="1" applyAlignment="1">
      <alignment horizontal="center" vertical="center"/>
    </xf>
    <xf numFmtId="0" fontId="119" fillId="0" borderId="225" xfId="0" applyNumberFormat="1" applyFont="1" applyFill="1" applyBorder="1" applyAlignment="1">
      <alignment horizontal="left" vertical="center" wrapText="1" indent="1"/>
    </xf>
    <xf numFmtId="0" fontId="119" fillId="0" borderId="225" xfId="0" applyNumberFormat="1" applyFont="1" applyFill="1" applyBorder="1" applyAlignment="1">
      <alignment horizontal="center" vertical="center"/>
    </xf>
    <xf numFmtId="0" fontId="85" fillId="0" borderId="225" xfId="0" applyNumberFormat="1" applyFont="1" applyFill="1" applyBorder="1" applyAlignment="1">
      <alignment horizontal="center" vertical="center" wrapText="1"/>
    </xf>
    <xf numFmtId="0" fontId="90" fillId="0" borderId="225" xfId="0" applyNumberFormat="1" applyFont="1" applyFill="1" applyBorder="1" applyAlignment="1">
      <alignment horizontal="left" vertical="center" wrapText="1" indent="1"/>
    </xf>
    <xf numFmtId="0" fontId="90" fillId="0" borderId="225" xfId="0" applyNumberFormat="1" applyFont="1" applyFill="1" applyBorder="1" applyAlignment="1">
      <alignment horizontal="center" vertical="center"/>
    </xf>
    <xf numFmtId="0" fontId="84" fillId="0" borderId="225" xfId="0" applyNumberFormat="1" applyFont="1" applyFill="1" applyBorder="1" applyAlignment="1">
      <alignment horizontal="left" vertical="center" wrapText="1" indent="1"/>
    </xf>
    <xf numFmtId="0" fontId="84" fillId="0" borderId="225" xfId="0" applyNumberFormat="1" applyFont="1" applyFill="1" applyBorder="1" applyAlignment="1">
      <alignment horizontal="center" vertical="center"/>
    </xf>
    <xf numFmtId="0" fontId="84" fillId="0" borderId="256" xfId="0" applyFont="1" applyFill="1" applyBorder="1" applyAlignment="1">
      <alignment horizontal="center" vertical="center"/>
    </xf>
    <xf numFmtId="0" fontId="84" fillId="0" borderId="257" xfId="0" applyNumberFormat="1" applyFont="1" applyFill="1" applyBorder="1" applyAlignment="1">
      <alignment horizontal="left" vertical="center" wrapText="1" indent="1"/>
    </xf>
    <xf numFmtId="0" fontId="84" fillId="0" borderId="257" xfId="0" applyNumberFormat="1" applyFont="1" applyFill="1" applyBorder="1" applyAlignment="1">
      <alignment horizontal="center" vertical="center"/>
    </xf>
    <xf numFmtId="3" fontId="84" fillId="0" borderId="257" xfId="0" applyNumberFormat="1" applyFont="1" applyFill="1" applyBorder="1" applyAlignment="1">
      <alignment horizontal="center" vertical="center"/>
    </xf>
    <xf numFmtId="0" fontId="84" fillId="0" borderId="2" xfId="0" applyFont="1" applyBorder="1" applyAlignment="1">
      <alignment horizontal="center" vertical="center"/>
    </xf>
    <xf numFmtId="4" fontId="151" fillId="13" borderId="258" xfId="2" applyNumberFormat="1" applyFont="1" applyFill="1" applyBorder="1" applyAlignment="1">
      <alignment horizontal="right" vertical="center"/>
    </xf>
    <xf numFmtId="0" fontId="85" fillId="0" borderId="255" xfId="0" applyFont="1" applyBorder="1" applyAlignment="1">
      <alignment horizontal="center" vertical="center"/>
    </xf>
    <xf numFmtId="0" fontId="0" fillId="0" borderId="225" xfId="0" applyBorder="1"/>
    <xf numFmtId="49" fontId="177" fillId="21" borderId="259" xfId="0" applyNumberFormat="1" applyFont="1" applyFill="1" applyBorder="1" applyAlignment="1">
      <alignment horizontal="center"/>
    </xf>
    <xf numFmtId="0" fontId="0" fillId="0" borderId="25" xfId="0" applyBorder="1"/>
    <xf numFmtId="4" fontId="82" fillId="0" borderId="225" xfId="7" applyNumberFormat="1" applyFont="1" applyFill="1" applyBorder="1"/>
    <xf numFmtId="4" fontId="151" fillId="13" borderId="233" xfId="2" applyNumberFormat="1" applyFont="1" applyFill="1" applyBorder="1" applyAlignment="1">
      <alignment horizontal="right" vertical="center"/>
    </xf>
    <xf numFmtId="4" fontId="85" fillId="0" borderId="225" xfId="0" applyNumberFormat="1" applyFont="1" applyBorder="1" applyAlignment="1">
      <alignment horizontal="center" vertical="center"/>
    </xf>
    <xf numFmtId="4" fontId="84" fillId="0" borderId="225" xfId="0" applyNumberFormat="1" applyFont="1" applyBorder="1" applyAlignment="1">
      <alignment horizontal="center" vertical="center"/>
    </xf>
    <xf numFmtId="4" fontId="151" fillId="13" borderId="226" xfId="2" applyNumberFormat="1" applyFont="1" applyFill="1" applyBorder="1" applyAlignment="1">
      <alignment horizontal="right" vertical="center"/>
    </xf>
    <xf numFmtId="0" fontId="151" fillId="13" borderId="227" xfId="5" applyFont="1" applyFill="1" applyBorder="1" applyAlignment="1">
      <alignment vertical="center" wrapText="1"/>
    </xf>
    <xf numFmtId="0" fontId="85" fillId="0" borderId="225" xfId="0" applyNumberFormat="1" applyFont="1" applyBorder="1" applyAlignment="1">
      <alignment horizontal="center" vertical="center"/>
    </xf>
    <xf numFmtId="0" fontId="84" fillId="0" borderId="225" xfId="0" applyFont="1" applyBorder="1" applyAlignment="1">
      <alignment horizontal="center" vertical="center" wrapText="1"/>
    </xf>
    <xf numFmtId="0" fontId="89" fillId="0" borderId="225" xfId="0" applyFont="1" applyBorder="1" applyAlignment="1">
      <alignment horizontal="center" vertical="center"/>
    </xf>
    <xf numFmtId="0" fontId="86" fillId="0" borderId="225" xfId="0" applyFont="1" applyBorder="1" applyAlignment="1">
      <alignment horizontal="center" vertical="center"/>
    </xf>
    <xf numFmtId="0" fontId="84" fillId="0" borderId="225" xfId="0" applyNumberFormat="1" applyFont="1" applyBorder="1" applyAlignment="1">
      <alignment horizontal="center" vertical="center"/>
    </xf>
    <xf numFmtId="4" fontId="84" fillId="0" borderId="230" xfId="0" applyNumberFormat="1" applyFont="1" applyBorder="1" applyAlignment="1">
      <alignment horizontal="center" vertical="center"/>
    </xf>
    <xf numFmtId="0" fontId="85" fillId="13" borderId="225" xfId="0" applyNumberFormat="1" applyFont="1" applyFill="1" applyBorder="1" applyAlignment="1">
      <alignment horizontal="center" vertical="center" wrapText="1"/>
    </xf>
    <xf numFmtId="0" fontId="90" fillId="0" borderId="225" xfId="0" applyFont="1" applyBorder="1" applyAlignment="1">
      <alignment horizontal="center" vertical="center"/>
    </xf>
    <xf numFmtId="0" fontId="90" fillId="0" borderId="225" xfId="0" applyNumberFormat="1" applyFont="1" applyBorder="1" applyAlignment="1">
      <alignment horizontal="left" vertical="center" wrapText="1" indent="1"/>
    </xf>
    <xf numFmtId="0" fontId="90" fillId="0" borderId="225" xfId="0" applyNumberFormat="1" applyFont="1" applyBorder="1" applyAlignment="1">
      <alignment horizontal="center" vertical="center"/>
    </xf>
    <xf numFmtId="4" fontId="90" fillId="0" borderId="230" xfId="0" applyNumberFormat="1" applyFont="1" applyBorder="1" applyAlignment="1">
      <alignment horizontal="center" vertical="center"/>
    </xf>
    <xf numFmtId="0" fontId="85" fillId="0" borderId="256" xfId="0" applyFont="1" applyBorder="1" applyAlignment="1">
      <alignment horizontal="center" vertical="center"/>
    </xf>
    <xf numFmtId="0" fontId="84" fillId="0" borderId="257" xfId="0" applyFont="1" applyBorder="1" applyAlignment="1">
      <alignment horizontal="center" vertical="center"/>
    </xf>
    <xf numFmtId="0" fontId="84" fillId="0" borderId="257" xfId="0" applyNumberFormat="1" applyFont="1" applyBorder="1" applyAlignment="1">
      <alignment horizontal="left" vertical="center" wrapText="1" indent="1"/>
    </xf>
    <xf numFmtId="0" fontId="84" fillId="0" borderId="257" xfId="0" applyNumberFormat="1" applyFont="1" applyBorder="1" applyAlignment="1">
      <alignment horizontal="center" vertical="center"/>
    </xf>
    <xf numFmtId="4" fontId="90" fillId="0" borderId="252" xfId="0" applyNumberFormat="1" applyFont="1" applyBorder="1" applyAlignment="1">
      <alignment horizontal="center" vertical="center"/>
    </xf>
    <xf numFmtId="0" fontId="0" fillId="0" borderId="25" xfId="0" applyNumberFormat="1" applyBorder="1" applyAlignment="1">
      <alignment horizontal="center"/>
    </xf>
    <xf numFmtId="4" fontId="86" fillId="0" borderId="225" xfId="0" applyNumberFormat="1" applyFont="1" applyFill="1" applyBorder="1" applyAlignment="1">
      <alignment horizontal="center" vertical="center"/>
    </xf>
    <xf numFmtId="4" fontId="118" fillId="0" borderId="225" xfId="0" applyNumberFormat="1" applyFont="1" applyFill="1" applyBorder="1" applyAlignment="1">
      <alignment horizontal="center" vertical="center"/>
    </xf>
    <xf numFmtId="4" fontId="88" fillId="0" borderId="225" xfId="0" applyNumberFormat="1" applyFont="1" applyFill="1" applyBorder="1" applyAlignment="1">
      <alignment horizontal="center" vertical="center"/>
    </xf>
    <xf numFmtId="4" fontId="119" fillId="0" borderId="225" xfId="0" applyNumberFormat="1" applyFont="1" applyFill="1" applyBorder="1" applyAlignment="1">
      <alignment horizontal="center" vertical="center"/>
    </xf>
    <xf numFmtId="0" fontId="84" fillId="0" borderId="225" xfId="0" applyNumberFormat="1" applyFont="1" applyBorder="1" applyAlignment="1">
      <alignment horizontal="left" vertical="center" wrapText="1"/>
    </xf>
    <xf numFmtId="0" fontId="84" fillId="0" borderId="225" xfId="0" applyFont="1" applyFill="1" applyBorder="1" applyAlignment="1">
      <alignment horizontal="center" vertical="center"/>
    </xf>
    <xf numFmtId="4" fontId="152" fillId="0" borderId="230" xfId="0" applyNumberFormat="1" applyFont="1" applyBorder="1" applyAlignment="1">
      <alignment horizontal="center" vertical="center"/>
    </xf>
    <xf numFmtId="0" fontId="85" fillId="0" borderId="225" xfId="0" applyNumberFormat="1" applyFont="1" applyBorder="1" applyAlignment="1">
      <alignment horizontal="left" vertical="center" wrapText="1"/>
    </xf>
    <xf numFmtId="0" fontId="91" fillId="0" borderId="225" xfId="0" applyNumberFormat="1" applyFont="1" applyBorder="1" applyAlignment="1">
      <alignment horizontal="center" vertical="center" wrapText="1"/>
    </xf>
    <xf numFmtId="4" fontId="83" fillId="0" borderId="230" xfId="0" applyNumberFormat="1" applyFont="1" applyBorder="1" applyAlignment="1">
      <alignment horizontal="center" vertical="center"/>
    </xf>
    <xf numFmtId="0" fontId="90" fillId="0" borderId="225" xfId="0" applyNumberFormat="1" applyFont="1" applyBorder="1" applyAlignment="1">
      <alignment vertical="center" wrapText="1"/>
    </xf>
    <xf numFmtId="0" fontId="84" fillId="0" borderId="225" xfId="0" applyNumberFormat="1" applyFont="1" applyBorder="1" applyAlignment="1">
      <alignment vertical="center" wrapText="1"/>
    </xf>
    <xf numFmtId="0" fontId="84" fillId="0" borderId="257" xfId="0" applyNumberFormat="1" applyFont="1" applyBorder="1" applyAlignment="1">
      <alignment vertical="center" wrapText="1"/>
    </xf>
    <xf numFmtId="4" fontId="83" fillId="0" borderId="252" xfId="0" applyNumberFormat="1" applyFont="1" applyBorder="1" applyAlignment="1">
      <alignment horizontal="center" vertical="center"/>
    </xf>
    <xf numFmtId="0" fontId="82" fillId="0" borderId="255" xfId="0" applyFont="1" applyBorder="1"/>
    <xf numFmtId="0" fontId="85" fillId="0" borderId="225" xfId="0" applyNumberFormat="1" applyFont="1" applyBorder="1" applyAlignment="1">
      <alignment vertical="center" wrapText="1"/>
    </xf>
    <xf numFmtId="4" fontId="152" fillId="0" borderId="252" xfId="0" applyNumberFormat="1" applyFont="1" applyBorder="1" applyAlignment="1">
      <alignment horizontal="center" vertical="center"/>
    </xf>
    <xf numFmtId="164" fontId="132" fillId="13" borderId="13" xfId="0" applyNumberFormat="1" applyFont="1" applyFill="1" applyBorder="1" applyAlignment="1"/>
    <xf numFmtId="169" fontId="17" fillId="0" borderId="14" xfId="0" applyNumberFormat="1" applyFont="1" applyBorder="1" applyAlignment="1"/>
    <xf numFmtId="169" fontId="5" fillId="0" borderId="14" xfId="0" applyNumberFormat="1" applyFont="1" applyBorder="1" applyAlignment="1"/>
    <xf numFmtId="164" fontId="4" fillId="0" borderId="147" xfId="0" applyNumberFormat="1" applyFont="1" applyBorder="1" applyAlignment="1">
      <alignment horizontal="right" vertical="top"/>
    </xf>
    <xf numFmtId="166" fontId="4" fillId="0" borderId="148" xfId="0" applyNumberFormat="1" applyFont="1" applyBorder="1" applyAlignment="1">
      <alignment horizontal="right" vertical="top"/>
    </xf>
    <xf numFmtId="166" fontId="4" fillId="0" borderId="14" xfId="0" applyNumberFormat="1" applyFont="1" applyBorder="1" applyAlignment="1">
      <alignment horizontal="right" vertical="top"/>
    </xf>
    <xf numFmtId="164" fontId="4" fillId="0" borderId="15" xfId="0" applyNumberFormat="1" applyFont="1" applyBorder="1" applyAlignment="1">
      <alignment horizontal="right" vertical="top"/>
    </xf>
    <xf numFmtId="49" fontId="4" fillId="0" borderId="2" xfId="0" applyNumberFormat="1" applyFont="1" applyBorder="1" applyAlignment="1">
      <alignment horizontal="center" vertical="top"/>
    </xf>
    <xf numFmtId="166" fontId="4" fillId="0" borderId="16" xfId="0" applyNumberFormat="1" applyFont="1" applyBorder="1" applyAlignment="1">
      <alignment horizontal="right" vertical="top"/>
    </xf>
    <xf numFmtId="49" fontId="180" fillId="0" borderId="136" xfId="0" applyNumberFormat="1" applyFont="1" applyBorder="1" applyAlignment="1">
      <alignment horizontal="center" vertical="center" wrapText="1"/>
    </xf>
    <xf numFmtId="49" fontId="177" fillId="21" borderId="262" xfId="0" applyNumberFormat="1" applyFont="1" applyFill="1" applyBorder="1" applyAlignment="1">
      <alignment horizontal="center"/>
    </xf>
    <xf numFmtId="49" fontId="169" fillId="21" borderId="262" xfId="0" applyNumberFormat="1" applyFont="1" applyFill="1" applyBorder="1" applyAlignment="1"/>
    <xf numFmtId="49" fontId="177" fillId="21" borderId="263" xfId="0" applyNumberFormat="1" applyFont="1" applyFill="1" applyBorder="1" applyAlignment="1">
      <alignment horizontal="center"/>
    </xf>
    <xf numFmtId="49" fontId="177" fillId="0" borderId="265" xfId="0" applyNumberFormat="1" applyFont="1" applyBorder="1" applyAlignment="1">
      <alignment horizontal="center"/>
    </xf>
    <xf numFmtId="0" fontId="0" fillId="0" borderId="265" xfId="0" applyNumberFormat="1" applyBorder="1" applyAlignment="1">
      <alignment horizontal="center"/>
    </xf>
    <xf numFmtId="49" fontId="7" fillId="0" borderId="265" xfId="0" applyNumberFormat="1" applyFont="1" applyBorder="1" applyAlignment="1"/>
    <xf numFmtId="0" fontId="0" fillId="0" borderId="266" xfId="0" applyNumberFormat="1" applyBorder="1" applyAlignment="1">
      <alignment horizontal="center"/>
    </xf>
    <xf numFmtId="1" fontId="5" fillId="0" borderId="268" xfId="0" applyNumberFormat="1" applyFont="1" applyBorder="1" applyAlignment="1">
      <alignment horizontal="center" vertical="center"/>
    </xf>
    <xf numFmtId="49" fontId="5" fillId="0" borderId="268" xfId="0" applyNumberFormat="1" applyFont="1" applyBorder="1" applyAlignment="1">
      <alignment horizontal="center" vertical="center"/>
    </xf>
    <xf numFmtId="0" fontId="5" fillId="0" borderId="268" xfId="0" applyNumberFormat="1" applyFont="1" applyBorder="1" applyAlignment="1">
      <alignment horizontal="center" vertical="center"/>
    </xf>
    <xf numFmtId="49" fontId="5" fillId="0" borderId="269" xfId="0" applyNumberFormat="1" applyFont="1" applyBorder="1" applyAlignment="1">
      <alignment horizontal="center" vertical="center"/>
    </xf>
    <xf numFmtId="1" fontId="5" fillId="0" borderId="265" xfId="0" applyNumberFormat="1" applyFont="1" applyBorder="1" applyAlignment="1">
      <alignment horizontal="right"/>
    </xf>
    <xf numFmtId="49" fontId="5" fillId="0" borderId="265" xfId="0" applyNumberFormat="1" applyFont="1" applyBorder="1" applyAlignment="1">
      <alignment horizontal="center"/>
    </xf>
    <xf numFmtId="0" fontId="5" fillId="0" borderId="265" xfId="0" applyNumberFormat="1" applyFont="1" applyBorder="1" applyAlignment="1">
      <alignment horizontal="left" wrapText="1"/>
    </xf>
    <xf numFmtId="49" fontId="5" fillId="0" borderId="265" xfId="0" applyNumberFormat="1" applyFont="1" applyBorder="1" applyAlignment="1">
      <alignment horizontal="right"/>
    </xf>
    <xf numFmtId="49" fontId="5" fillId="0" borderId="266" xfId="0" applyNumberFormat="1" applyFont="1" applyBorder="1" applyAlignment="1">
      <alignment horizontal="right"/>
    </xf>
    <xf numFmtId="0" fontId="36" fillId="0" borderId="265" xfId="14" applyFont="1" applyFill="1" applyBorder="1" applyAlignment="1" applyProtection="1">
      <alignment horizontal="left" vertical="top" wrapText="1"/>
    </xf>
    <xf numFmtId="4" fontId="36" fillId="0" borderId="265" xfId="14" applyNumberFormat="1" applyFont="1" applyFill="1" applyBorder="1" applyAlignment="1" applyProtection="1">
      <alignment horizontal="left" vertical="top" wrapText="1"/>
    </xf>
    <xf numFmtId="49" fontId="12" fillId="0" borderId="265" xfId="0" applyNumberFormat="1" applyFont="1" applyBorder="1" applyAlignment="1">
      <alignment horizontal="center" vertical="top"/>
    </xf>
    <xf numFmtId="0" fontId="12" fillId="0" borderId="265" xfId="0" applyNumberFormat="1" applyFont="1" applyFill="1" applyBorder="1" applyAlignment="1">
      <alignment horizontal="left" vertical="top" wrapText="1"/>
    </xf>
    <xf numFmtId="0" fontId="12" fillId="0" borderId="265" xfId="0" applyNumberFormat="1" applyFont="1" applyBorder="1" applyAlignment="1">
      <alignment horizontal="left" vertical="top" wrapText="1"/>
    </xf>
    <xf numFmtId="1" fontId="5" fillId="0" borderId="265" xfId="0" applyNumberFormat="1" applyFont="1" applyBorder="1" applyAlignment="1">
      <alignment horizontal="center"/>
    </xf>
    <xf numFmtId="1" fontId="17" fillId="13" borderId="265" xfId="0" applyNumberFormat="1" applyFont="1" applyFill="1" applyBorder="1" applyAlignment="1">
      <alignment horizontal="center"/>
    </xf>
    <xf numFmtId="49" fontId="17" fillId="13" borderId="265" xfId="0" applyNumberFormat="1" applyFont="1" applyFill="1" applyBorder="1" applyAlignment="1">
      <alignment horizontal="center"/>
    </xf>
    <xf numFmtId="0" fontId="17" fillId="13" borderId="265" xfId="0" applyNumberFormat="1" applyFont="1" applyFill="1" applyBorder="1" applyAlignment="1">
      <alignment horizontal="left"/>
    </xf>
    <xf numFmtId="165" fontId="17" fillId="13" borderId="265" xfId="0" applyNumberFormat="1" applyFont="1" applyFill="1" applyBorder="1" applyAlignment="1"/>
    <xf numFmtId="166" fontId="17" fillId="13" borderId="265" xfId="0" applyNumberFormat="1" applyFont="1" applyFill="1" applyBorder="1" applyAlignment="1"/>
    <xf numFmtId="49" fontId="202" fillId="0" borderId="158" xfId="0" applyNumberFormat="1" applyFont="1" applyBorder="1" applyAlignment="1">
      <alignment horizontal="center"/>
    </xf>
    <xf numFmtId="49" fontId="202" fillId="21" borderId="261" xfId="0" applyNumberFormat="1" applyFont="1" applyFill="1" applyBorder="1" applyAlignment="1">
      <alignment horizontal="center"/>
    </xf>
    <xf numFmtId="49" fontId="202" fillId="0" borderId="264" xfId="0" applyNumberFormat="1" applyFont="1" applyBorder="1" applyAlignment="1">
      <alignment horizontal="center"/>
    </xf>
    <xf numFmtId="49" fontId="202" fillId="0" borderId="270" xfId="0" applyNumberFormat="1" applyFont="1" applyBorder="1" applyAlignment="1">
      <alignment horizontal="center" vertical="center" wrapText="1"/>
    </xf>
    <xf numFmtId="49" fontId="202" fillId="0" borderId="147" xfId="0" applyNumberFormat="1" applyFont="1" applyBorder="1" applyAlignment="1">
      <alignment horizontal="center" vertical="top"/>
    </xf>
    <xf numFmtId="49" fontId="202" fillId="0" borderId="170" xfId="0" applyNumberFormat="1" applyFont="1" applyBorder="1" applyAlignment="1">
      <alignment horizontal="center" vertical="top"/>
    </xf>
    <xf numFmtId="49" fontId="202" fillId="0" borderId="0" xfId="0" applyNumberFormat="1" applyFont="1" applyBorder="1" applyAlignment="1">
      <alignment horizontal="center" vertical="top"/>
    </xf>
    <xf numFmtId="1" fontId="47" fillId="0" borderId="1" xfId="0" applyNumberFormat="1" applyFont="1" applyBorder="1" applyAlignment="1">
      <alignment horizontal="center" vertical="top"/>
    </xf>
    <xf numFmtId="1" fontId="47" fillId="0" borderId="1" xfId="0" applyNumberFormat="1" applyFont="1" applyFill="1" applyBorder="1" applyAlignment="1">
      <alignment horizontal="center" vertical="top"/>
    </xf>
    <xf numFmtId="1" fontId="47" fillId="0" borderId="171" xfId="0" applyNumberFormat="1" applyFont="1" applyBorder="1" applyAlignment="1">
      <alignment horizontal="center" vertical="top"/>
    </xf>
    <xf numFmtId="1" fontId="153" fillId="0" borderId="0" xfId="0" applyNumberFormat="1" applyFont="1" applyAlignment="1">
      <alignment horizontal="center" vertical="top"/>
    </xf>
    <xf numFmtId="0" fontId="179" fillId="13" borderId="271" xfId="0" applyNumberFormat="1" applyFont="1" applyFill="1" applyBorder="1" applyAlignment="1">
      <alignment horizontal="center"/>
    </xf>
    <xf numFmtId="0" fontId="202" fillId="13" borderId="272" xfId="0" applyNumberFormat="1" applyFont="1" applyFill="1" applyBorder="1" applyAlignment="1">
      <alignment horizontal="center"/>
    </xf>
    <xf numFmtId="49" fontId="180" fillId="0" borderId="271" xfId="0" applyNumberFormat="1" applyFont="1" applyBorder="1" applyAlignment="1">
      <alignment horizontal="center" vertical="top"/>
    </xf>
    <xf numFmtId="49" fontId="202" fillId="0" borderId="272" xfId="0" applyNumberFormat="1" applyFont="1" applyBorder="1" applyAlignment="1">
      <alignment horizontal="center" vertical="top"/>
    </xf>
    <xf numFmtId="1" fontId="47" fillId="0" borderId="165" xfId="0" applyNumberFormat="1" applyFont="1" applyBorder="1" applyAlignment="1">
      <alignment horizontal="center" vertical="top"/>
    </xf>
    <xf numFmtId="0" fontId="12" fillId="0" borderId="165" xfId="0" applyNumberFormat="1" applyFont="1" applyBorder="1" applyAlignment="1">
      <alignment horizontal="left" vertical="top" wrapText="1"/>
    </xf>
    <xf numFmtId="49" fontId="12" fillId="0" borderId="165" xfId="0" applyNumberFormat="1" applyFont="1" applyBorder="1" applyAlignment="1">
      <alignment horizontal="center" vertical="top"/>
    </xf>
    <xf numFmtId="165" fontId="19" fillId="0" borderId="165" xfId="0" applyNumberFormat="1" applyFont="1" applyFill="1" applyBorder="1" applyAlignment="1">
      <alignment horizontal="right" vertical="top"/>
    </xf>
    <xf numFmtId="166" fontId="12" fillId="0" borderId="165" xfId="0" applyNumberFormat="1" applyFont="1" applyBorder="1" applyAlignment="1">
      <alignment horizontal="right" vertical="top"/>
    </xf>
    <xf numFmtId="1" fontId="47" fillId="0" borderId="165" xfId="0" applyNumberFormat="1" applyFont="1" applyFill="1" applyBorder="1" applyAlignment="1">
      <alignment horizontal="center" vertical="top"/>
    </xf>
    <xf numFmtId="0" fontId="12" fillId="0" borderId="165" xfId="0" applyNumberFormat="1" applyFont="1" applyFill="1" applyBorder="1" applyAlignment="1">
      <alignment horizontal="left" vertical="top" wrapText="1"/>
    </xf>
    <xf numFmtId="49" fontId="12" fillId="0" borderId="165" xfId="0" applyNumberFormat="1" applyFont="1" applyFill="1" applyBorder="1" applyAlignment="1">
      <alignment horizontal="center" vertical="top"/>
    </xf>
    <xf numFmtId="166" fontId="12" fillId="0" borderId="165" xfId="0" applyNumberFormat="1" applyFont="1" applyFill="1" applyBorder="1" applyAlignment="1">
      <alignment horizontal="right" vertical="top"/>
    </xf>
    <xf numFmtId="0" fontId="36" fillId="0" borderId="165" xfId="14" applyFont="1" applyFill="1" applyBorder="1" applyAlignment="1" applyProtection="1">
      <alignment horizontal="left" vertical="top" wrapText="1"/>
    </xf>
    <xf numFmtId="0" fontId="179" fillId="12" borderId="232" xfId="0" applyNumberFormat="1" applyFont="1" applyFill="1" applyBorder="1" applyAlignment="1">
      <alignment horizontal="center"/>
    </xf>
    <xf numFmtId="0" fontId="202" fillId="12" borderId="267" xfId="0" applyNumberFormat="1" applyFont="1" applyFill="1" applyBorder="1" applyAlignment="1">
      <alignment horizontal="center"/>
    </xf>
    <xf numFmtId="49" fontId="180" fillId="0" borderId="232" xfId="0" applyNumberFormat="1" applyFont="1" applyBorder="1" applyAlignment="1">
      <alignment horizontal="center" vertical="top"/>
    </xf>
    <xf numFmtId="49" fontId="5" fillId="0" borderId="276" xfId="0" applyNumberFormat="1" applyFont="1" applyBorder="1" applyAlignment="1">
      <alignment horizontal="center"/>
    </xf>
    <xf numFmtId="1" fontId="5" fillId="18" borderId="276" xfId="0" applyNumberFormat="1" applyFont="1" applyFill="1" applyBorder="1" applyAlignment="1">
      <alignment horizontal="center"/>
    </xf>
    <xf numFmtId="0" fontId="5" fillId="18" borderId="276" xfId="0" applyNumberFormat="1" applyFont="1" applyFill="1" applyBorder="1" applyAlignment="1">
      <alignment horizontal="left"/>
    </xf>
    <xf numFmtId="49" fontId="5" fillId="18" borderId="276" xfId="0" applyNumberFormat="1" applyFont="1" applyFill="1" applyBorder="1" applyAlignment="1">
      <alignment horizontal="center"/>
    </xf>
    <xf numFmtId="165" fontId="5" fillId="18" borderId="276" xfId="0" applyNumberFormat="1" applyFont="1" applyFill="1" applyBorder="1" applyAlignment="1"/>
    <xf numFmtId="166" fontId="5" fillId="18" borderId="276" xfId="0" applyNumberFormat="1" applyFont="1" applyFill="1" applyBorder="1" applyAlignment="1"/>
    <xf numFmtId="1" fontId="5" fillId="18" borderId="274" xfId="0" applyNumberFormat="1" applyFont="1" applyFill="1" applyBorder="1" applyAlignment="1">
      <alignment horizontal="center"/>
    </xf>
    <xf numFmtId="0" fontId="5" fillId="18" borderId="274" xfId="0" applyNumberFormat="1" applyFont="1" applyFill="1" applyBorder="1" applyAlignment="1">
      <alignment horizontal="left"/>
    </xf>
    <xf numFmtId="49" fontId="5" fillId="18" borderId="274" xfId="0" applyNumberFormat="1" applyFont="1" applyFill="1" applyBorder="1" applyAlignment="1">
      <alignment horizontal="center"/>
    </xf>
    <xf numFmtId="165" fontId="5" fillId="18" borderId="274" xfId="0" applyNumberFormat="1" applyFont="1" applyFill="1" applyBorder="1" applyAlignment="1"/>
    <xf numFmtId="166" fontId="5" fillId="18" borderId="274" xfId="0" applyNumberFormat="1" applyFont="1" applyFill="1" applyBorder="1" applyAlignment="1"/>
    <xf numFmtId="0" fontId="202" fillId="18" borderId="267" xfId="0" applyNumberFormat="1" applyFont="1" applyFill="1" applyBorder="1" applyAlignment="1">
      <alignment horizontal="center"/>
    </xf>
    <xf numFmtId="0" fontId="99" fillId="12" borderId="66" xfId="0" applyFont="1" applyFill="1" applyBorder="1" applyAlignment="1">
      <alignment vertical="top"/>
    </xf>
    <xf numFmtId="0" fontId="99" fillId="12" borderId="278" xfId="0" applyFont="1" applyFill="1" applyBorder="1" applyAlignment="1">
      <alignment vertical="top"/>
    </xf>
    <xf numFmtId="0" fontId="97" fillId="13" borderId="227" xfId="0" applyFont="1" applyFill="1" applyBorder="1" applyAlignment="1">
      <alignment horizontal="left" vertical="top"/>
    </xf>
    <xf numFmtId="0" fontId="97" fillId="13" borderId="227" xfId="0" applyFont="1" applyFill="1" applyBorder="1" applyAlignment="1">
      <alignment vertical="top"/>
    </xf>
    <xf numFmtId="0" fontId="98" fillId="13" borderId="227" xfId="0" applyFont="1" applyFill="1" applyBorder="1" applyAlignment="1">
      <alignment horizontal="left" vertical="top" wrapText="1"/>
    </xf>
    <xf numFmtId="0" fontId="98" fillId="13" borderId="227" xfId="0" applyFont="1" applyFill="1" applyBorder="1" applyAlignment="1">
      <alignment horizontal="center" vertical="top"/>
    </xf>
    <xf numFmtId="0" fontId="94" fillId="13" borderId="227" xfId="0" applyFont="1" applyFill="1" applyBorder="1" applyAlignment="1">
      <alignment horizontal="right" vertical="top"/>
    </xf>
    <xf numFmtId="0" fontId="98" fillId="13" borderId="227" xfId="0" applyFont="1" applyFill="1" applyBorder="1" applyAlignment="1">
      <alignment horizontal="right" vertical="top"/>
    </xf>
    <xf numFmtId="0" fontId="99" fillId="12" borderId="279" xfId="0" applyFont="1" applyFill="1" applyBorder="1" applyAlignment="1">
      <alignment vertical="top"/>
    </xf>
    <xf numFmtId="0" fontId="99" fillId="12" borderId="280" xfId="0" applyFont="1" applyFill="1" applyBorder="1" applyAlignment="1">
      <alignment vertical="top"/>
    </xf>
    <xf numFmtId="0" fontId="204" fillId="20" borderId="0" xfId="0" applyFont="1" applyFill="1" applyAlignment="1">
      <alignment vertical="top"/>
    </xf>
    <xf numFmtId="4" fontId="205" fillId="20" borderId="66" xfId="0" applyNumberFormat="1" applyFont="1" applyFill="1" applyBorder="1" applyAlignment="1">
      <alignment horizontal="right" vertical="top"/>
    </xf>
    <xf numFmtId="4" fontId="206" fillId="20" borderId="0" xfId="0" applyNumberFormat="1" applyFont="1" applyFill="1" applyAlignment="1">
      <alignment horizontal="right" vertical="top"/>
    </xf>
    <xf numFmtId="4" fontId="206" fillId="13" borderId="0" xfId="0" applyNumberFormat="1" applyFont="1" applyFill="1" applyAlignment="1">
      <alignment horizontal="right" vertical="top"/>
    </xf>
    <xf numFmtId="176" fontId="206" fillId="13" borderId="0" xfId="0" applyNumberFormat="1" applyFont="1" applyFill="1" applyAlignment="1">
      <alignment horizontal="right" vertical="top"/>
    </xf>
    <xf numFmtId="4" fontId="206" fillId="13" borderId="0" xfId="0" applyNumberFormat="1" applyFont="1" applyFill="1" applyBorder="1" applyAlignment="1">
      <alignment horizontal="right" vertical="top"/>
    </xf>
    <xf numFmtId="0" fontId="204" fillId="0" borderId="0" xfId="0" applyFont="1"/>
    <xf numFmtId="176" fontId="206" fillId="13" borderId="0" xfId="0" applyNumberFormat="1" applyFont="1" applyFill="1" applyBorder="1" applyAlignment="1">
      <alignment horizontal="right" vertical="top"/>
    </xf>
    <xf numFmtId="4" fontId="206" fillId="0" borderId="0" xfId="0" applyNumberFormat="1" applyFont="1" applyBorder="1" applyAlignment="1">
      <alignment horizontal="right" vertical="top"/>
    </xf>
    <xf numFmtId="176" fontId="206" fillId="0" borderId="0" xfId="0" applyNumberFormat="1" applyFont="1" applyBorder="1" applyAlignment="1">
      <alignment horizontal="right" vertical="top"/>
    </xf>
    <xf numFmtId="0" fontId="94" fillId="20" borderId="13" xfId="0" applyFont="1" applyFill="1" applyBorder="1" applyAlignment="1">
      <alignment horizontal="center" vertical="top"/>
    </xf>
    <xf numFmtId="49" fontId="155" fillId="20" borderId="0" xfId="0" applyNumberFormat="1" applyFont="1" applyFill="1" applyBorder="1" applyAlignment="1"/>
    <xf numFmtId="0" fontId="0" fillId="20" borderId="0" xfId="0" applyFill="1" applyBorder="1" applyAlignment="1">
      <alignment vertical="top"/>
    </xf>
    <xf numFmtId="4" fontId="156" fillId="20" borderId="14" xfId="0" applyNumberFormat="1" applyFont="1" applyFill="1" applyBorder="1" applyAlignment="1">
      <alignment horizontal="right" vertical="top"/>
    </xf>
    <xf numFmtId="0" fontId="96" fillId="13" borderId="226" xfId="0" applyFont="1" applyFill="1" applyBorder="1" applyAlignment="1">
      <alignment horizontal="center" vertical="top"/>
    </xf>
    <xf numFmtId="4" fontId="156" fillId="13" borderId="258" xfId="0" applyNumberFormat="1" applyFont="1" applyFill="1" applyBorder="1" applyAlignment="1">
      <alignment horizontal="right" vertical="top"/>
    </xf>
    <xf numFmtId="0" fontId="96" fillId="12" borderId="255" xfId="0" applyFont="1" applyFill="1" applyBorder="1" applyAlignment="1">
      <alignment horizontal="center" vertical="top"/>
    </xf>
    <xf numFmtId="0" fontId="96" fillId="0" borderId="13" xfId="0" applyFont="1" applyBorder="1" applyAlignment="1">
      <alignment horizontal="center" vertical="top"/>
    </xf>
    <xf numFmtId="0" fontId="111" fillId="0" borderId="14" xfId="0" applyFont="1" applyBorder="1"/>
    <xf numFmtId="4" fontId="96" fillId="0" borderId="14" xfId="0" applyNumberFormat="1" applyFont="1" applyBorder="1" applyAlignment="1">
      <alignment horizontal="right" vertical="top"/>
    </xf>
    <xf numFmtId="0" fontId="94" fillId="0" borderId="14" xfId="0" applyFont="1" applyBorder="1" applyAlignment="1">
      <alignment vertical="top"/>
    </xf>
    <xf numFmtId="0" fontId="0" fillId="0" borderId="0" xfId="0" applyBorder="1" applyAlignment="1">
      <alignment vertical="top"/>
    </xf>
    <xf numFmtId="0" fontId="111" fillId="0" borderId="14" xfId="0" applyFont="1" applyBorder="1" applyAlignment="1">
      <alignment vertical="top"/>
    </xf>
    <xf numFmtId="0" fontId="96" fillId="0" borderId="15" xfId="0" applyFont="1" applyBorder="1" applyAlignment="1">
      <alignment horizontal="center" vertical="top"/>
    </xf>
    <xf numFmtId="0" fontId="94" fillId="0" borderId="283" xfId="0" applyFont="1" applyBorder="1" applyAlignment="1">
      <alignment horizontal="center" vertical="top"/>
    </xf>
    <xf numFmtId="0" fontId="98" fillId="0" borderId="284" xfId="0" applyFont="1" applyBorder="1" applyAlignment="1">
      <alignment vertical="top"/>
    </xf>
    <xf numFmtId="0" fontId="98" fillId="0" borderId="284" xfId="0" applyFont="1" applyBorder="1" applyAlignment="1">
      <alignment horizontal="left" vertical="top" wrapText="1"/>
    </xf>
    <xf numFmtId="0" fontId="98" fillId="0" borderId="284" xfId="0" applyFont="1" applyBorder="1" applyAlignment="1">
      <alignment horizontal="center" vertical="top"/>
    </xf>
    <xf numFmtId="176" fontId="98" fillId="0" borderId="284" xfId="0" applyNumberFormat="1" applyFont="1" applyBorder="1" applyAlignment="1">
      <alignment horizontal="right" vertical="top"/>
    </xf>
    <xf numFmtId="49" fontId="202" fillId="21" borderId="65" xfId="0" applyNumberFormat="1" applyFont="1" applyFill="1" applyBorder="1" applyAlignment="1">
      <alignment horizontal="center"/>
    </xf>
    <xf numFmtId="49" fontId="202" fillId="21" borderId="3" xfId="0" applyNumberFormat="1" applyFont="1" applyFill="1" applyBorder="1" applyAlignment="1">
      <alignment horizontal="center"/>
    </xf>
    <xf numFmtId="4" fontId="96" fillId="0" borderId="285" xfId="0" applyNumberFormat="1" applyFont="1" applyFill="1" applyBorder="1" applyAlignment="1">
      <alignment horizontal="right" vertical="top"/>
    </xf>
    <xf numFmtId="49" fontId="202" fillId="0" borderId="226" xfId="0" applyNumberFormat="1" applyFont="1" applyBorder="1" applyAlignment="1">
      <alignment horizontal="center"/>
    </xf>
    <xf numFmtId="49" fontId="202" fillId="0" borderId="227" xfId="0" applyNumberFormat="1" applyFont="1" applyBorder="1" applyAlignment="1">
      <alignment horizontal="center"/>
    </xf>
    <xf numFmtId="49" fontId="7" fillId="0" borderId="227" xfId="0" applyNumberFormat="1" applyFont="1" applyBorder="1" applyAlignment="1"/>
    <xf numFmtId="0" fontId="0" fillId="0" borderId="227" xfId="0" applyNumberFormat="1" applyBorder="1" applyAlignment="1">
      <alignment horizontal="center"/>
    </xf>
    <xf numFmtId="165" fontId="7" fillId="0" borderId="258" xfId="0" applyNumberFormat="1" applyFont="1" applyFill="1" applyBorder="1" applyAlignment="1"/>
    <xf numFmtId="49" fontId="5" fillId="0" borderId="256" xfId="0" applyNumberFormat="1" applyFont="1" applyFill="1" applyBorder="1" applyAlignment="1">
      <alignment horizontal="center" vertical="top"/>
    </xf>
    <xf numFmtId="49" fontId="5" fillId="0" borderId="257" xfId="0" applyNumberFormat="1" applyFont="1" applyFill="1" applyBorder="1" applyAlignment="1">
      <alignment horizontal="center" vertical="top"/>
    </xf>
    <xf numFmtId="0" fontId="5" fillId="0" borderId="257" xfId="0" applyNumberFormat="1" applyFont="1" applyFill="1" applyBorder="1" applyAlignment="1">
      <alignment horizontal="center" vertical="top"/>
    </xf>
    <xf numFmtId="49" fontId="203" fillId="0" borderId="2" xfId="0" applyNumberFormat="1" applyFont="1" applyBorder="1" applyAlignment="1">
      <alignment horizontal="center" vertical="top"/>
    </xf>
    <xf numFmtId="0" fontId="104" fillId="0" borderId="0" xfId="0" applyFont="1" applyAlignment="1">
      <alignment horizontal="center"/>
    </xf>
    <xf numFmtId="0" fontId="103" fillId="12" borderId="69" xfId="0" applyFont="1" applyFill="1" applyBorder="1" applyAlignment="1">
      <alignment horizontal="center"/>
    </xf>
    <xf numFmtId="0" fontId="103" fillId="12" borderId="0" xfId="0" applyFont="1" applyFill="1" applyBorder="1" applyAlignment="1">
      <alignment horizontal="center"/>
    </xf>
    <xf numFmtId="0" fontId="103" fillId="12" borderId="71" xfId="0" applyFont="1" applyFill="1" applyBorder="1" applyAlignment="1">
      <alignment horizontal="center"/>
    </xf>
    <xf numFmtId="0" fontId="103" fillId="18" borderId="71" xfId="0" applyFont="1" applyFill="1" applyBorder="1" applyAlignment="1">
      <alignment horizontal="center"/>
    </xf>
    <xf numFmtId="0" fontId="207" fillId="0" borderId="0" xfId="0" applyFont="1"/>
    <xf numFmtId="0" fontId="209" fillId="0" borderId="0" xfId="0" applyFont="1"/>
    <xf numFmtId="0" fontId="210" fillId="12" borderId="68" xfId="0" applyFont="1" applyFill="1" applyBorder="1" applyAlignment="1">
      <alignment horizontal="left" vertical="center"/>
    </xf>
    <xf numFmtId="0" fontId="210" fillId="12" borderId="68" xfId="0" applyFont="1" applyFill="1" applyBorder="1"/>
    <xf numFmtId="0" fontId="210" fillId="12" borderId="68" xfId="0" applyFont="1" applyFill="1" applyBorder="1" applyAlignment="1">
      <alignment horizontal="center"/>
    </xf>
    <xf numFmtId="0" fontId="102" fillId="12" borderId="288" xfId="0" applyFont="1" applyFill="1" applyBorder="1" applyAlignment="1">
      <alignment vertical="center"/>
    </xf>
    <xf numFmtId="0" fontId="102" fillId="12" borderId="279" xfId="0" applyFont="1" applyFill="1" applyBorder="1" applyAlignment="1">
      <alignment vertical="center"/>
    </xf>
    <xf numFmtId="0" fontId="101" fillId="18" borderId="289" xfId="0" applyFont="1" applyFill="1" applyBorder="1" applyAlignment="1">
      <alignment horizontal="center"/>
    </xf>
    <xf numFmtId="3" fontId="101" fillId="0" borderId="290" xfId="0" applyNumberFormat="1" applyFont="1" applyBorder="1" applyAlignment="1">
      <alignment horizontal="center"/>
    </xf>
    <xf numFmtId="3" fontId="101" fillId="0" borderId="291" xfId="0" applyNumberFormat="1" applyFont="1" applyBorder="1" applyAlignment="1">
      <alignment horizontal="center"/>
    </xf>
    <xf numFmtId="3" fontId="103" fillId="0" borderId="292" xfId="0" applyNumberFormat="1" applyFont="1" applyBorder="1" applyAlignment="1">
      <alignment horizontal="center"/>
    </xf>
    <xf numFmtId="3" fontId="101" fillId="0" borderId="293" xfId="0" applyNumberFormat="1" applyFont="1" applyBorder="1" applyAlignment="1">
      <alignment horizontal="center"/>
    </xf>
    <xf numFmtId="3" fontId="101" fillId="0" borderId="294" xfId="0" applyNumberFormat="1" applyFont="1" applyBorder="1" applyAlignment="1">
      <alignment horizontal="center"/>
    </xf>
    <xf numFmtId="3" fontId="101" fillId="0" borderId="295" xfId="0" applyNumberFormat="1" applyFont="1" applyBorder="1" applyAlignment="1">
      <alignment horizontal="center"/>
    </xf>
    <xf numFmtId="3" fontId="101" fillId="0" borderId="292" xfId="0" applyNumberFormat="1" applyFont="1" applyBorder="1" applyAlignment="1">
      <alignment horizontal="center"/>
    </xf>
    <xf numFmtId="0" fontId="101" fillId="12" borderId="289" xfId="0" applyFont="1" applyFill="1" applyBorder="1" applyAlignment="1">
      <alignment horizontal="center"/>
    </xf>
    <xf numFmtId="49" fontId="177" fillId="21" borderId="17" xfId="0" applyNumberFormat="1" applyFont="1" applyFill="1" applyBorder="1" applyAlignment="1">
      <alignment horizontal="center"/>
    </xf>
    <xf numFmtId="0" fontId="105" fillId="0" borderId="0" xfId="0" applyFont="1" applyBorder="1" applyAlignment="1"/>
    <xf numFmtId="0" fontId="210" fillId="12" borderId="298" xfId="0" applyFont="1" applyFill="1" applyBorder="1" applyAlignment="1">
      <alignment horizontal="center"/>
    </xf>
    <xf numFmtId="0" fontId="104" fillId="0" borderId="297" xfId="0" applyFont="1" applyBorder="1" applyAlignment="1">
      <alignment horizontal="center"/>
    </xf>
    <xf numFmtId="0" fontId="104" fillId="0" borderId="0" xfId="0" applyFont="1" applyBorder="1"/>
    <xf numFmtId="0" fontId="94" fillId="0" borderId="0" xfId="0" applyFont="1" applyBorder="1"/>
    <xf numFmtId="0" fontId="102" fillId="12" borderId="299" xfId="0" applyFont="1" applyFill="1" applyBorder="1" applyAlignment="1">
      <alignment horizontal="center" vertical="center"/>
    </xf>
    <xf numFmtId="0" fontId="102" fillId="12" borderId="301" xfId="0" applyFont="1" applyFill="1" applyBorder="1" applyAlignment="1">
      <alignment horizontal="center" vertical="center"/>
    </xf>
    <xf numFmtId="0" fontId="101" fillId="18" borderId="302" xfId="0" applyFont="1" applyFill="1" applyBorder="1" applyAlignment="1">
      <alignment horizontal="center"/>
    </xf>
    <xf numFmtId="3" fontId="101" fillId="0" borderId="303" xfId="0" applyNumberFormat="1" applyFont="1" applyBorder="1" applyAlignment="1">
      <alignment horizontal="center"/>
    </xf>
    <xf numFmtId="3" fontId="101" fillId="0" borderId="304" xfId="0" applyNumberFormat="1" applyFont="1" applyBorder="1" applyAlignment="1">
      <alignment horizontal="center"/>
    </xf>
    <xf numFmtId="3" fontId="101" fillId="0" borderId="297" xfId="0" applyNumberFormat="1" applyFont="1" applyBorder="1" applyAlignment="1">
      <alignment horizontal="center"/>
    </xf>
    <xf numFmtId="0" fontId="101" fillId="0" borderId="297" xfId="0" applyFont="1" applyBorder="1" applyAlignment="1">
      <alignment horizontal="center"/>
    </xf>
    <xf numFmtId="0" fontId="101" fillId="0" borderId="0" xfId="0" applyFont="1" applyBorder="1" applyAlignment="1">
      <alignment horizontal="center"/>
    </xf>
    <xf numFmtId="0" fontId="101" fillId="12" borderId="302" xfId="0" applyFont="1" applyFill="1" applyBorder="1" applyAlignment="1">
      <alignment horizontal="center"/>
    </xf>
    <xf numFmtId="49" fontId="169" fillId="21" borderId="3" xfId="0" applyNumberFormat="1" applyFont="1" applyFill="1" applyBorder="1" applyAlignment="1">
      <alignment horizontal="left"/>
    </xf>
    <xf numFmtId="0" fontId="104" fillId="0" borderId="0" xfId="0" applyFont="1" applyBorder="1" applyAlignment="1">
      <alignment horizontal="left"/>
    </xf>
    <xf numFmtId="0" fontId="102" fillId="12" borderId="286" xfId="0" applyFont="1" applyFill="1" applyBorder="1" applyAlignment="1">
      <alignment horizontal="left" vertical="center"/>
    </xf>
    <xf numFmtId="0" fontId="102" fillId="12" borderId="287" xfId="0" applyFont="1" applyFill="1" applyBorder="1" applyAlignment="1">
      <alignment horizontal="left" vertical="center"/>
    </xf>
    <xf numFmtId="0" fontId="102" fillId="18" borderId="70" xfId="0" applyFont="1" applyFill="1" applyBorder="1" applyAlignment="1">
      <alignment horizontal="left" vertical="center"/>
    </xf>
    <xf numFmtId="0" fontId="103" fillId="0" borderId="72" xfId="0" applyFont="1" applyBorder="1" applyAlignment="1">
      <alignment horizontal="left"/>
    </xf>
    <xf numFmtId="0" fontId="103" fillId="0" borderId="74" xfId="0" applyFont="1" applyBorder="1" applyAlignment="1">
      <alignment horizontal="left"/>
    </xf>
    <xf numFmtId="0" fontId="104" fillId="0" borderId="0" xfId="0" applyFont="1" applyBorder="1" applyAlignment="1">
      <alignment horizontal="left" vertical="center"/>
    </xf>
    <xf numFmtId="0" fontId="103" fillId="0" borderId="77" xfId="0" applyFont="1" applyBorder="1" applyAlignment="1">
      <alignment horizontal="left"/>
    </xf>
    <xf numFmtId="0" fontId="103" fillId="0" borderId="80" xfId="0" applyFont="1" applyBorder="1" applyAlignment="1">
      <alignment horizontal="left"/>
    </xf>
    <xf numFmtId="0" fontId="101" fillId="0" borderId="0" xfId="0" applyFont="1" applyBorder="1" applyAlignment="1">
      <alignment horizontal="left"/>
    </xf>
    <xf numFmtId="0" fontId="102" fillId="12" borderId="70" xfId="0" applyFont="1" applyFill="1" applyBorder="1" applyAlignment="1">
      <alignment horizontal="left" vertical="center"/>
    </xf>
    <xf numFmtId="0" fontId="211" fillId="12" borderId="305" xfId="0" applyFont="1" applyFill="1" applyBorder="1" applyAlignment="1">
      <alignment horizontal="center" vertical="center"/>
    </xf>
    <xf numFmtId="0" fontId="211" fillId="12" borderId="296" xfId="0" applyFont="1" applyFill="1" applyBorder="1" applyAlignment="1">
      <alignment horizontal="center" vertical="center"/>
    </xf>
    <xf numFmtId="0" fontId="212" fillId="12" borderId="83" xfId="0" applyFont="1" applyFill="1" applyBorder="1" applyAlignment="1">
      <alignment horizontal="left" vertical="center"/>
    </xf>
    <xf numFmtId="1" fontId="213" fillId="12" borderId="84" xfId="0" applyNumberFormat="1" applyFont="1" applyFill="1" applyBorder="1" applyAlignment="1">
      <alignment horizontal="right" vertical="center"/>
    </xf>
    <xf numFmtId="0" fontId="214" fillId="0" borderId="0" xfId="0" applyFont="1" applyBorder="1" applyAlignment="1">
      <alignment horizontal="left" vertical="center"/>
    </xf>
    <xf numFmtId="0" fontId="215" fillId="0" borderId="0" xfId="0" applyFont="1" applyAlignment="1">
      <alignment vertical="center"/>
    </xf>
    <xf numFmtId="0" fontId="211" fillId="12" borderId="306" xfId="0" applyFont="1" applyFill="1" applyBorder="1" applyAlignment="1">
      <alignment horizontal="center" vertical="center"/>
    </xf>
    <xf numFmtId="0" fontId="211" fillId="12" borderId="307" xfId="0" applyFont="1" applyFill="1" applyBorder="1" applyAlignment="1">
      <alignment horizontal="center" vertical="center"/>
    </xf>
    <xf numFmtId="0" fontId="212" fillId="12" borderId="308" xfId="0" applyFont="1" applyFill="1" applyBorder="1" applyAlignment="1">
      <alignment horizontal="left" vertical="center"/>
    </xf>
    <xf numFmtId="1" fontId="213" fillId="12" borderId="309" xfId="0" applyNumberFormat="1" applyFont="1" applyFill="1" applyBorder="1" applyAlignment="1">
      <alignment horizontal="right" vertical="center"/>
    </xf>
    <xf numFmtId="0" fontId="214" fillId="0" borderId="0" xfId="0" applyFont="1" applyAlignment="1">
      <alignment horizontal="left"/>
    </xf>
    <xf numFmtId="0" fontId="215" fillId="0" borderId="0" xfId="0" applyFont="1"/>
    <xf numFmtId="0" fontId="196" fillId="12" borderId="301" xfId="0" applyFont="1" applyFill="1" applyBorder="1" applyAlignment="1">
      <alignment horizontal="center"/>
    </xf>
    <xf numFmtId="0" fontId="196" fillId="12" borderId="316" xfId="0" applyFont="1" applyFill="1" applyBorder="1"/>
    <xf numFmtId="0" fontId="208" fillId="12" borderId="316" xfId="0" applyFont="1" applyFill="1" applyBorder="1" applyAlignment="1">
      <alignment horizontal="left" vertical="center"/>
    </xf>
    <xf numFmtId="49" fontId="177" fillId="0" borderId="318" xfId="0" applyNumberFormat="1" applyFont="1" applyBorder="1" applyAlignment="1">
      <alignment horizontal="center"/>
    </xf>
    <xf numFmtId="49" fontId="177" fillId="0" borderId="35" xfId="0" applyNumberFormat="1" applyFont="1" applyBorder="1" applyAlignment="1">
      <alignment horizontal="center"/>
    </xf>
    <xf numFmtId="49" fontId="7" fillId="0" borderId="35" xfId="0" applyNumberFormat="1" applyFont="1" applyBorder="1" applyAlignment="1">
      <alignment horizontal="left"/>
    </xf>
    <xf numFmtId="0" fontId="0" fillId="0" borderId="35" xfId="0" applyNumberFormat="1" applyBorder="1" applyAlignment="1">
      <alignment horizontal="center"/>
    </xf>
    <xf numFmtId="0" fontId="11" fillId="0" borderId="187" xfId="0" applyFont="1" applyBorder="1"/>
    <xf numFmtId="0" fontId="216" fillId="0" borderId="236" xfId="0" applyFont="1" applyBorder="1" applyAlignment="1">
      <alignment horizontal="center"/>
    </xf>
    <xf numFmtId="0" fontId="17" fillId="12" borderId="0" xfId="0" applyFont="1" applyFill="1" applyBorder="1" applyAlignment="1">
      <alignment horizontal="center"/>
    </xf>
    <xf numFmtId="164" fontId="17" fillId="12" borderId="0" xfId="0" applyNumberFormat="1" applyFont="1" applyFill="1" applyBorder="1" applyAlignment="1"/>
    <xf numFmtId="49" fontId="17" fillId="12" borderId="0" xfId="0" applyNumberFormat="1" applyFont="1" applyFill="1" applyBorder="1" applyAlignment="1">
      <alignment horizontal="center"/>
    </xf>
    <xf numFmtId="0" fontId="17" fillId="12" borderId="0" xfId="0" applyNumberFormat="1" applyFont="1" applyFill="1" applyBorder="1" applyAlignment="1">
      <alignment horizontal="left"/>
    </xf>
    <xf numFmtId="49" fontId="29" fillId="12" borderId="0" xfId="0" applyNumberFormat="1" applyFont="1" applyFill="1" applyBorder="1" applyAlignment="1"/>
    <xf numFmtId="165" fontId="17" fillId="12" borderId="0" xfId="0" applyNumberFormat="1" applyFont="1" applyFill="1" applyBorder="1" applyAlignment="1"/>
    <xf numFmtId="166" fontId="17" fillId="12" borderId="0" xfId="0" applyNumberFormat="1" applyFont="1" applyFill="1" applyBorder="1" applyAlignment="1"/>
    <xf numFmtId="169" fontId="17" fillId="12" borderId="1" xfId="0" applyNumberFormat="1" applyFont="1" applyFill="1" applyBorder="1" applyAlignment="1"/>
    <xf numFmtId="169" fontId="17" fillId="12" borderId="86" xfId="0" applyNumberFormat="1" applyFont="1" applyFill="1" applyBorder="1" applyAlignment="1"/>
    <xf numFmtId="0" fontId="5" fillId="12" borderId="0" xfId="0" applyFont="1" applyFill="1" applyBorder="1" applyAlignment="1">
      <alignment horizontal="center"/>
    </xf>
    <xf numFmtId="49" fontId="27" fillId="12" borderId="0" xfId="0" applyNumberFormat="1" applyFont="1" applyFill="1" applyBorder="1" applyAlignment="1">
      <alignment horizontal="center"/>
    </xf>
    <xf numFmtId="0" fontId="27" fillId="12" borderId="0" xfId="0" applyNumberFormat="1" applyFont="1" applyFill="1" applyBorder="1" applyAlignment="1">
      <alignment horizontal="left"/>
    </xf>
    <xf numFmtId="165" fontId="27" fillId="12" borderId="0" xfId="0" applyNumberFormat="1" applyFont="1" applyFill="1" applyBorder="1" applyAlignment="1"/>
    <xf numFmtId="166" fontId="27" fillId="12" borderId="0" xfId="0" applyNumberFormat="1" applyFont="1" applyFill="1" applyBorder="1" applyAlignment="1"/>
    <xf numFmtId="169" fontId="5" fillId="12" borderId="1" xfId="0" applyNumberFormat="1" applyFont="1" applyFill="1" applyBorder="1" applyAlignment="1"/>
    <xf numFmtId="169" fontId="5" fillId="12" borderId="86" xfId="0" applyNumberFormat="1" applyFont="1" applyFill="1" applyBorder="1" applyAlignment="1"/>
    <xf numFmtId="0" fontId="11" fillId="12" borderId="0" xfId="0" applyFont="1" applyFill="1" applyBorder="1" applyAlignment="1">
      <alignment horizontal="center"/>
    </xf>
    <xf numFmtId="0" fontId="176" fillId="12" borderId="0" xfId="0" applyFont="1" applyFill="1" applyBorder="1" applyAlignment="1">
      <alignment horizontal="center"/>
    </xf>
    <xf numFmtId="49" fontId="4" fillId="12" borderId="0" xfId="0" applyNumberFormat="1" applyFont="1" applyFill="1" applyBorder="1" applyAlignment="1">
      <alignment horizontal="center" vertical="top"/>
    </xf>
    <xf numFmtId="49" fontId="4" fillId="12" borderId="0" xfId="0" applyNumberFormat="1" applyFont="1" applyFill="1" applyBorder="1" applyAlignment="1">
      <alignment horizontal="left" vertical="top"/>
    </xf>
    <xf numFmtId="170" fontId="6" fillId="12" borderId="0" xfId="0" applyNumberFormat="1" applyFont="1" applyFill="1" applyBorder="1" applyAlignment="1">
      <alignment horizontal="right" vertical="top"/>
    </xf>
    <xf numFmtId="166" fontId="4" fillId="12" borderId="0" xfId="0" applyNumberFormat="1" applyFont="1" applyFill="1" applyBorder="1" applyAlignment="1">
      <alignment horizontal="right" vertical="top"/>
    </xf>
    <xf numFmtId="168" fontId="12" fillId="12" borderId="1" xfId="0" applyNumberFormat="1" applyFont="1" applyFill="1" applyBorder="1" applyAlignment="1">
      <alignment horizontal="right" vertical="top"/>
    </xf>
    <xf numFmtId="168" fontId="12" fillId="12" borderId="86" xfId="0" applyNumberFormat="1" applyFont="1" applyFill="1" applyBorder="1" applyAlignment="1">
      <alignment horizontal="right" vertical="top"/>
    </xf>
    <xf numFmtId="164" fontId="176" fillId="12" borderId="0" xfId="0" applyNumberFormat="1" applyFont="1" applyFill="1" applyBorder="1" applyAlignment="1">
      <alignment horizontal="center" vertical="top"/>
    </xf>
    <xf numFmtId="0" fontId="17" fillId="13" borderId="0" xfId="0" applyFont="1" applyFill="1" applyBorder="1" applyAlignment="1">
      <alignment horizontal="center"/>
    </xf>
    <xf numFmtId="49" fontId="5" fillId="0" borderId="15" xfId="0" applyNumberFormat="1" applyFont="1" applyBorder="1" applyAlignment="1">
      <alignment horizontal="center"/>
    </xf>
    <xf numFmtId="49" fontId="113" fillId="0" borderId="16" xfId="0" applyNumberFormat="1" applyFont="1" applyBorder="1" applyAlignment="1">
      <alignment horizontal="center"/>
    </xf>
    <xf numFmtId="49" fontId="73" fillId="13" borderId="13" xfId="0" applyNumberFormat="1" applyFont="1" applyFill="1" applyBorder="1" applyAlignment="1">
      <alignment horizontal="center"/>
    </xf>
    <xf numFmtId="164" fontId="12" fillId="0" borderId="170" xfId="0" applyNumberFormat="1" applyFont="1" applyBorder="1" applyAlignment="1">
      <alignment horizontal="right" vertical="top"/>
    </xf>
    <xf numFmtId="49" fontId="12" fillId="0" borderId="171" xfId="0" applyNumberFormat="1" applyFont="1" applyBorder="1" applyAlignment="1">
      <alignment horizontal="left" vertical="top"/>
    </xf>
    <xf numFmtId="49" fontId="177" fillId="0" borderId="14" xfId="0" applyNumberFormat="1" applyFont="1" applyBorder="1" applyAlignment="1">
      <alignment horizontal="center"/>
    </xf>
    <xf numFmtId="49" fontId="177" fillId="0" borderId="3" xfId="0" applyNumberFormat="1" applyFont="1" applyFill="1" applyBorder="1" applyAlignment="1">
      <alignment horizontal="center"/>
    </xf>
    <xf numFmtId="49" fontId="177" fillId="0" borderId="0" xfId="0" applyNumberFormat="1" applyFont="1" applyFill="1" applyBorder="1" applyAlignment="1">
      <alignment horizontal="center"/>
    </xf>
    <xf numFmtId="0" fontId="15" fillId="0" borderId="0" xfId="0" applyFont="1" applyFill="1"/>
    <xf numFmtId="164" fontId="122" fillId="0" borderId="0" xfId="0" applyNumberFormat="1" applyFont="1" applyFill="1" applyAlignment="1">
      <alignment horizontal="center"/>
    </xf>
    <xf numFmtId="49" fontId="122" fillId="0" borderId="0" xfId="0" applyNumberFormat="1" applyFont="1" applyFill="1" applyAlignment="1">
      <alignment horizontal="center"/>
    </xf>
    <xf numFmtId="0" fontId="122" fillId="0" borderId="0" xfId="0" applyNumberFormat="1" applyFont="1" applyFill="1" applyAlignment="1">
      <alignment horizontal="center"/>
    </xf>
    <xf numFmtId="0" fontId="5" fillId="0" borderId="0" xfId="0" applyFont="1" applyFill="1"/>
    <xf numFmtId="0" fontId="20" fillId="0" borderId="14" xfId="0" applyFont="1" applyBorder="1" applyAlignment="1">
      <alignment vertical="top" wrapText="1"/>
    </xf>
    <xf numFmtId="0" fontId="20" fillId="0" borderId="16" xfId="0" applyFont="1" applyBorder="1" applyAlignment="1">
      <alignment vertical="top" wrapText="1"/>
    </xf>
    <xf numFmtId="164" fontId="5" fillId="12" borderId="13" xfId="0" applyNumberFormat="1" applyFont="1" applyFill="1" applyBorder="1" applyAlignment="1"/>
    <xf numFmtId="49" fontId="5" fillId="12" borderId="0" xfId="0" applyNumberFormat="1" applyFont="1" applyFill="1" applyBorder="1" applyAlignment="1">
      <alignment horizontal="center"/>
    </xf>
    <xf numFmtId="0" fontId="5" fillId="12" borderId="0" xfId="0" applyNumberFormat="1" applyFont="1" applyFill="1" applyBorder="1" applyAlignment="1">
      <alignment horizontal="left"/>
    </xf>
    <xf numFmtId="165" fontId="5" fillId="12" borderId="0" xfId="0" applyNumberFormat="1" applyFont="1" applyFill="1" applyBorder="1" applyAlignment="1"/>
    <xf numFmtId="166" fontId="5" fillId="12" borderId="0" xfId="0" applyNumberFormat="1" applyFont="1" applyFill="1" applyBorder="1" applyAlignment="1"/>
    <xf numFmtId="0" fontId="11" fillId="12" borderId="14" xfId="0" applyFont="1" applyFill="1" applyBorder="1"/>
    <xf numFmtId="0" fontId="20" fillId="12" borderId="14" xfId="0" applyFont="1" applyFill="1" applyBorder="1" applyAlignment="1">
      <alignment vertical="top" wrapText="1"/>
    </xf>
    <xf numFmtId="0" fontId="73" fillId="13" borderId="0" xfId="0" applyNumberFormat="1" applyFont="1" applyFill="1" applyBorder="1" applyAlignment="1">
      <alignment horizontal="center"/>
    </xf>
    <xf numFmtId="0" fontId="5" fillId="12" borderId="0" xfId="0" applyNumberFormat="1" applyFont="1" applyFill="1" applyBorder="1" applyAlignment="1">
      <alignment horizontal="center"/>
    </xf>
    <xf numFmtId="179" fontId="12" fillId="0" borderId="1" xfId="0" applyNumberFormat="1" applyFont="1" applyBorder="1" applyAlignment="1">
      <alignment horizontal="right" vertical="top"/>
    </xf>
    <xf numFmtId="179" fontId="8" fillId="0" borderId="0" xfId="0" applyNumberFormat="1" applyFont="1" applyBorder="1" applyAlignment="1">
      <alignment horizontal="left" vertical="top" wrapText="1"/>
    </xf>
    <xf numFmtId="179" fontId="79" fillId="0" borderId="0" xfId="0" applyNumberFormat="1" applyFont="1" applyBorder="1" applyAlignment="1">
      <alignment horizontal="center" vertical="center"/>
    </xf>
    <xf numFmtId="179" fontId="5" fillId="0" borderId="0" xfId="0" applyNumberFormat="1" applyFont="1" applyBorder="1" applyAlignment="1"/>
    <xf numFmtId="179" fontId="12" fillId="0" borderId="1" xfId="0" applyNumberFormat="1" applyFont="1" applyFill="1" applyBorder="1" applyAlignment="1">
      <alignment horizontal="right" vertical="top"/>
    </xf>
    <xf numFmtId="179" fontId="8" fillId="0" borderId="0" xfId="0" applyNumberFormat="1" applyFont="1" applyFill="1" applyBorder="1" applyAlignment="1">
      <alignment horizontal="left" vertical="top" wrapText="1"/>
    </xf>
    <xf numFmtId="179" fontId="8" fillId="14" borderId="0" xfId="0" applyNumberFormat="1" applyFont="1" applyFill="1" applyBorder="1" applyAlignment="1">
      <alignment horizontal="left" vertical="top" wrapText="1"/>
    </xf>
    <xf numFmtId="179" fontId="4" fillId="0" borderId="0" xfId="0" applyNumberFormat="1" applyFont="1" applyBorder="1" applyAlignment="1">
      <alignment horizontal="right" vertical="top"/>
    </xf>
    <xf numFmtId="0" fontId="12" fillId="0" borderId="5" xfId="0" applyNumberFormat="1" applyFont="1" applyBorder="1" applyAlignment="1">
      <alignment horizontal="left" vertical="top" wrapText="1"/>
    </xf>
    <xf numFmtId="165" fontId="19" fillId="0" borderId="5" xfId="0" applyNumberFormat="1" applyFont="1" applyFill="1" applyBorder="1" applyAlignment="1">
      <alignment horizontal="right" vertical="top"/>
    </xf>
    <xf numFmtId="49" fontId="5" fillId="12" borderId="232" xfId="0" applyNumberFormat="1" applyFont="1" applyFill="1" applyBorder="1" applyAlignment="1">
      <alignment horizontal="center" vertical="center"/>
    </xf>
    <xf numFmtId="0" fontId="5" fillId="12" borderId="232" xfId="0" applyNumberFormat="1" applyFont="1" applyFill="1" applyBorder="1" applyAlignment="1">
      <alignment horizontal="left" vertical="center"/>
    </xf>
    <xf numFmtId="165" fontId="5" fillId="12" borderId="232" xfId="0" applyNumberFormat="1" applyFont="1" applyFill="1" applyBorder="1" applyAlignment="1">
      <alignment vertical="center"/>
    </xf>
    <xf numFmtId="166" fontId="5" fillId="12" borderId="232" xfId="0" applyNumberFormat="1" applyFont="1" applyFill="1" applyBorder="1" applyAlignment="1">
      <alignment vertical="center"/>
    </xf>
    <xf numFmtId="168" fontId="5" fillId="0" borderId="0" xfId="0" applyNumberFormat="1" applyFont="1" applyAlignment="1">
      <alignment vertical="center"/>
    </xf>
    <xf numFmtId="169" fontId="5" fillId="0" borderId="0" xfId="0" applyNumberFormat="1" applyFont="1" applyAlignment="1">
      <alignment vertical="center"/>
    </xf>
    <xf numFmtId="0" fontId="5" fillId="0" borderId="0" xfId="0" applyFont="1" applyAlignment="1">
      <alignment vertical="center"/>
    </xf>
    <xf numFmtId="0" fontId="0" fillId="0" borderId="13" xfId="0" applyNumberFormat="1" applyBorder="1" applyAlignment="1">
      <alignment horizontal="center"/>
    </xf>
    <xf numFmtId="49" fontId="5" fillId="0" borderId="13" xfId="0" applyNumberFormat="1" applyFont="1" applyBorder="1" applyAlignment="1">
      <alignment horizontal="left"/>
    </xf>
    <xf numFmtId="0" fontId="17" fillId="0" borderId="13" xfId="0" applyNumberFormat="1" applyFont="1" applyBorder="1" applyAlignment="1">
      <alignment horizontal="left"/>
    </xf>
    <xf numFmtId="0" fontId="5" fillId="12" borderId="231" xfId="0" applyNumberFormat="1" applyFont="1" applyFill="1" applyBorder="1" applyAlignment="1">
      <alignment horizontal="center" vertical="center"/>
    </xf>
    <xf numFmtId="49" fontId="12" fillId="0" borderId="158" xfId="0" applyNumberFormat="1" applyFont="1" applyBorder="1" applyAlignment="1">
      <alignment horizontal="left" vertical="top"/>
    </xf>
    <xf numFmtId="49" fontId="12" fillId="0" borderId="147" xfId="0" applyNumberFormat="1" applyFont="1" applyBorder="1" applyAlignment="1">
      <alignment horizontal="left" vertical="top"/>
    </xf>
    <xf numFmtId="49" fontId="12" fillId="0" borderId="13" xfId="0" applyNumberFormat="1" applyFont="1" applyBorder="1" applyAlignment="1">
      <alignment horizontal="left" vertical="top"/>
    </xf>
    <xf numFmtId="49" fontId="4" fillId="0" borderId="13" xfId="0" applyNumberFormat="1" applyFont="1" applyBorder="1" applyAlignment="1">
      <alignment horizontal="left" vertical="top"/>
    </xf>
    <xf numFmtId="49" fontId="4" fillId="0" borderId="15" xfId="0" applyNumberFormat="1" applyFont="1" applyBorder="1" applyAlignment="1">
      <alignment horizontal="left" vertical="top"/>
    </xf>
    <xf numFmtId="49" fontId="5" fillId="0" borderId="15" xfId="0" applyNumberFormat="1" applyFont="1" applyBorder="1" applyAlignment="1">
      <alignment horizontal="center" vertical="top"/>
    </xf>
    <xf numFmtId="49" fontId="5" fillId="0" borderId="2" xfId="0" applyNumberFormat="1" applyFont="1" applyBorder="1" applyAlignment="1">
      <alignment horizontal="center" vertical="top"/>
    </xf>
    <xf numFmtId="0" fontId="5" fillId="0" borderId="2" xfId="0" applyNumberFormat="1" applyFont="1" applyBorder="1" applyAlignment="1">
      <alignment horizontal="center" vertical="top"/>
    </xf>
    <xf numFmtId="49" fontId="5" fillId="0" borderId="16" xfId="0" applyNumberFormat="1" applyFont="1" applyBorder="1" applyAlignment="1">
      <alignment horizontal="center" vertical="top"/>
    </xf>
    <xf numFmtId="0" fontId="15" fillId="0" borderId="0" xfId="0" applyFont="1" applyAlignment="1">
      <alignment vertical="top"/>
    </xf>
    <xf numFmtId="0" fontId="221" fillId="0" borderId="0" xfId="0" applyFont="1"/>
    <xf numFmtId="0" fontId="166" fillId="12" borderId="232" xfId="0" applyFont="1" applyFill="1" applyBorder="1" applyAlignment="1">
      <alignment horizontal="center" vertical="center"/>
    </xf>
    <xf numFmtId="0" fontId="166" fillId="0" borderId="0" xfId="0" applyFont="1"/>
    <xf numFmtId="0" fontId="222" fillId="0" borderId="0" xfId="0" applyFont="1" applyAlignment="1">
      <alignment horizontal="center" vertical="top"/>
    </xf>
    <xf numFmtId="164" fontId="17" fillId="0" borderId="0" xfId="0" applyNumberFormat="1" applyFont="1" applyBorder="1" applyAlignment="1">
      <alignment horizontal="center"/>
    </xf>
    <xf numFmtId="164" fontId="5" fillId="12" borderId="232" xfId="0" applyNumberFormat="1" applyFont="1" applyFill="1" applyBorder="1" applyAlignment="1">
      <alignment horizontal="center" vertical="center"/>
    </xf>
    <xf numFmtId="164" fontId="12" fillId="0" borderId="5" xfId="0" applyNumberFormat="1" applyFont="1" applyBorder="1" applyAlignment="1">
      <alignment horizontal="center" vertical="top"/>
    </xf>
    <xf numFmtId="164" fontId="12" fillId="0" borderId="1" xfId="0" applyNumberFormat="1" applyFont="1" applyBorder="1" applyAlignment="1">
      <alignment horizontal="center" vertical="top"/>
    </xf>
    <xf numFmtId="164" fontId="12" fillId="0" borderId="0" xfId="0" applyNumberFormat="1" applyFont="1" applyBorder="1" applyAlignment="1">
      <alignment horizontal="center" vertical="top"/>
    </xf>
    <xf numFmtId="164" fontId="4" fillId="0" borderId="0" xfId="0" applyNumberFormat="1" applyFont="1" applyBorder="1" applyAlignment="1">
      <alignment horizontal="center" vertical="top"/>
    </xf>
    <xf numFmtId="164" fontId="12" fillId="0" borderId="171" xfId="0" applyNumberFormat="1" applyFont="1" applyBorder="1" applyAlignment="1">
      <alignment horizontal="center" vertical="top"/>
    </xf>
    <xf numFmtId="0" fontId="108" fillId="13" borderId="0" xfId="0" applyFont="1" applyFill="1" applyBorder="1"/>
    <xf numFmtId="179" fontId="108" fillId="13" borderId="0" xfId="0" applyNumberFormat="1" applyFont="1" applyFill="1" applyBorder="1"/>
    <xf numFmtId="0" fontId="108" fillId="13" borderId="161" xfId="0" applyFont="1" applyFill="1" applyBorder="1"/>
    <xf numFmtId="0" fontId="108" fillId="13" borderId="25" xfId="0" applyFont="1" applyFill="1" applyBorder="1"/>
    <xf numFmtId="49" fontId="113" fillId="0" borderId="14" xfId="0" applyNumberFormat="1" applyFont="1" applyBorder="1" applyAlignment="1">
      <alignment vertical="center" textRotation="90"/>
    </xf>
    <xf numFmtId="49" fontId="5" fillId="0" borderId="14" xfId="0" applyNumberFormat="1" applyFont="1" applyBorder="1" applyAlignment="1">
      <alignment horizontal="center"/>
    </xf>
    <xf numFmtId="0" fontId="113" fillId="13" borderId="14" xfId="0" applyNumberFormat="1" applyFont="1" applyFill="1" applyBorder="1" applyAlignment="1">
      <alignment horizontal="center"/>
    </xf>
    <xf numFmtId="3" fontId="85" fillId="10" borderId="225" xfId="0" applyNumberFormat="1" applyFont="1" applyFill="1" applyBorder="1" applyAlignment="1">
      <alignment horizontal="center" vertical="center"/>
    </xf>
    <xf numFmtId="166" fontId="12" fillId="0" borderId="324" xfId="0" applyNumberFormat="1" applyFont="1" applyBorder="1" applyAlignment="1">
      <alignment horizontal="right" vertical="top"/>
    </xf>
    <xf numFmtId="168" fontId="12" fillId="0" borderId="326" xfId="0" applyNumberFormat="1" applyFont="1" applyBorder="1" applyAlignment="1">
      <alignment horizontal="right" vertical="top"/>
    </xf>
    <xf numFmtId="168" fontId="12" fillId="0" borderId="326" xfId="0" applyNumberFormat="1" applyFont="1" applyFill="1" applyBorder="1" applyAlignment="1">
      <alignment horizontal="right" vertical="top"/>
    </xf>
    <xf numFmtId="49" fontId="16" fillId="0" borderId="16" xfId="0" applyNumberFormat="1" applyFont="1" applyBorder="1" applyAlignment="1">
      <alignment horizontal="center" vertical="center"/>
    </xf>
    <xf numFmtId="164" fontId="12" fillId="0" borderId="323" xfId="0" applyNumberFormat="1" applyFont="1" applyFill="1" applyBorder="1" applyAlignment="1">
      <alignment horizontal="right" vertical="top"/>
    </xf>
    <xf numFmtId="49" fontId="12" fillId="0" borderId="324" xfId="0" applyNumberFormat="1" applyFont="1" applyBorder="1" applyAlignment="1">
      <alignment horizontal="center" vertical="top"/>
    </xf>
    <xf numFmtId="49" fontId="12" fillId="0" borderId="324" xfId="0" applyNumberFormat="1" applyFont="1" applyBorder="1" applyAlignment="1">
      <alignment horizontal="left" vertical="top"/>
    </xf>
    <xf numFmtId="0" fontId="12" fillId="0" borderId="324" xfId="0" applyNumberFormat="1" applyFont="1" applyBorder="1" applyAlignment="1">
      <alignment horizontal="left" vertical="top" wrapText="1" indent="1"/>
    </xf>
    <xf numFmtId="165" fontId="19" fillId="0" borderId="324" xfId="0" applyNumberFormat="1" applyFont="1" applyFill="1" applyBorder="1" applyAlignment="1">
      <alignment horizontal="right" vertical="top"/>
    </xf>
    <xf numFmtId="4" fontId="53" fillId="0" borderId="220" xfId="4" applyNumberFormat="1" applyFont="1" applyFill="1" applyBorder="1" applyAlignment="1">
      <alignment vertical="center"/>
    </xf>
    <xf numFmtId="0" fontId="42" fillId="0" borderId="43" xfId="4" applyFill="1" applyBorder="1" applyAlignment="1">
      <alignment vertical="center"/>
    </xf>
    <xf numFmtId="0" fontId="174" fillId="13" borderId="0" xfId="0" applyNumberFormat="1" applyFont="1" applyFill="1" applyBorder="1" applyAlignment="1">
      <alignment horizontal="left"/>
    </xf>
    <xf numFmtId="164" fontId="110" fillId="12" borderId="333" xfId="0" applyNumberFormat="1" applyFont="1" applyFill="1" applyBorder="1" applyAlignment="1">
      <alignment horizontal="right" vertical="top"/>
    </xf>
    <xf numFmtId="49" fontId="110" fillId="12" borderId="336" xfId="0" applyNumberFormat="1" applyFont="1" applyFill="1" applyBorder="1" applyAlignment="1">
      <alignment horizontal="center" vertical="top"/>
    </xf>
    <xf numFmtId="49" fontId="110" fillId="12" borderId="337" xfId="0" applyNumberFormat="1" applyFont="1" applyFill="1" applyBorder="1" applyAlignment="1">
      <alignment horizontal="left" vertical="top"/>
    </xf>
    <xf numFmtId="0" fontId="110" fillId="12" borderId="334" xfId="0" applyNumberFormat="1" applyFont="1" applyFill="1" applyBorder="1" applyAlignment="1">
      <alignment horizontal="left" vertical="top" wrapText="1"/>
    </xf>
    <xf numFmtId="0" fontId="12" fillId="12" borderId="334" xfId="0" applyNumberFormat="1" applyFont="1" applyFill="1" applyBorder="1" applyAlignment="1">
      <alignment horizontal="left" vertical="top" wrapText="1"/>
    </xf>
    <xf numFmtId="49" fontId="12" fillId="12" borderId="334" xfId="0" applyNumberFormat="1" applyFont="1" applyFill="1" applyBorder="1" applyAlignment="1">
      <alignment horizontal="center" vertical="top"/>
    </xf>
    <xf numFmtId="165" fontId="19" fillId="12" borderId="334" xfId="0" applyNumberFormat="1" applyFont="1" applyFill="1" applyBorder="1" applyAlignment="1">
      <alignment horizontal="right" vertical="top"/>
    </xf>
    <xf numFmtId="0" fontId="158" fillId="12" borderId="334" xfId="0" applyNumberFormat="1" applyFont="1" applyFill="1" applyBorder="1" applyAlignment="1">
      <alignment horizontal="left" vertical="top" wrapText="1"/>
    </xf>
    <xf numFmtId="164" fontId="12" fillId="0" borderId="333" xfId="0" applyNumberFormat="1" applyFont="1" applyBorder="1" applyAlignment="1">
      <alignment horizontal="right" vertical="top"/>
    </xf>
    <xf numFmtId="49" fontId="12" fillId="0" borderId="336" xfId="0" applyNumberFormat="1" applyFont="1" applyBorder="1" applyAlignment="1">
      <alignment horizontal="center" vertical="top"/>
    </xf>
    <xf numFmtId="49" fontId="12" fillId="0" borderId="337" xfId="0" applyNumberFormat="1" applyFont="1" applyBorder="1" applyAlignment="1">
      <alignment horizontal="left" vertical="top"/>
    </xf>
    <xf numFmtId="0" fontId="12" fillId="0" borderId="334" xfId="0" applyNumberFormat="1" applyFont="1" applyBorder="1" applyAlignment="1">
      <alignment horizontal="left" vertical="top" wrapText="1"/>
    </xf>
    <xf numFmtId="49" fontId="12" fillId="0" borderId="334" xfId="0" applyNumberFormat="1" applyFont="1" applyBorder="1" applyAlignment="1">
      <alignment horizontal="center" vertical="top"/>
    </xf>
    <xf numFmtId="165" fontId="19" fillId="0" borderId="334" xfId="0" applyNumberFormat="1" applyFont="1" applyFill="1" applyBorder="1" applyAlignment="1">
      <alignment horizontal="right" vertical="top"/>
    </xf>
    <xf numFmtId="0" fontId="12" fillId="0" borderId="334" xfId="0" applyNumberFormat="1" applyFont="1" applyBorder="1" applyAlignment="1">
      <alignment horizontal="left" vertical="top" wrapText="1" indent="1"/>
    </xf>
    <xf numFmtId="164" fontId="12" fillId="13" borderId="333" xfId="0" applyNumberFormat="1" applyFont="1" applyFill="1" applyBorder="1" applyAlignment="1">
      <alignment horizontal="right" vertical="top"/>
    </xf>
    <xf numFmtId="164" fontId="30" fillId="0" borderId="333" xfId="0" applyNumberFormat="1" applyFont="1" applyBorder="1" applyAlignment="1">
      <alignment horizontal="right" vertical="top"/>
    </xf>
    <xf numFmtId="49" fontId="30" fillId="0" borderId="336" xfId="0" applyNumberFormat="1" applyFont="1" applyBorder="1" applyAlignment="1">
      <alignment horizontal="center" vertical="top"/>
    </xf>
    <xf numFmtId="49" fontId="30" fillId="0" borderId="337" xfId="0" applyNumberFormat="1" applyFont="1" applyBorder="1" applyAlignment="1">
      <alignment horizontal="left" vertical="top"/>
    </xf>
    <xf numFmtId="0" fontId="30" fillId="0" borderId="334" xfId="0" applyNumberFormat="1" applyFont="1" applyBorder="1" applyAlignment="1">
      <alignment horizontal="left" vertical="top" wrapText="1"/>
    </xf>
    <xf numFmtId="0" fontId="30" fillId="0" borderId="334" xfId="0" applyNumberFormat="1" applyFont="1" applyBorder="1" applyAlignment="1">
      <alignment horizontal="left" vertical="top" wrapText="1" indent="1"/>
    </xf>
    <xf numFmtId="49" fontId="30" fillId="0" borderId="334" xfId="0" applyNumberFormat="1" applyFont="1" applyBorder="1" applyAlignment="1">
      <alignment horizontal="center" vertical="top"/>
    </xf>
    <xf numFmtId="165" fontId="64" fillId="0" borderId="334" xfId="0" applyNumberFormat="1" applyFont="1" applyFill="1" applyBorder="1" applyAlignment="1">
      <alignment horizontal="right" vertical="top"/>
    </xf>
    <xf numFmtId="164" fontId="30" fillId="0" borderId="323" xfId="0" applyNumberFormat="1" applyFont="1" applyBorder="1" applyAlignment="1">
      <alignment horizontal="right" vertical="top"/>
    </xf>
    <xf numFmtId="49" fontId="30" fillId="0" borderId="338" xfId="0" applyNumberFormat="1" applyFont="1" applyBorder="1" applyAlignment="1">
      <alignment horizontal="center" vertical="top"/>
    </xf>
    <xf numFmtId="49" fontId="30" fillId="0" borderId="339" xfId="0" applyNumberFormat="1" applyFont="1" applyBorder="1" applyAlignment="1">
      <alignment horizontal="left" vertical="top"/>
    </xf>
    <xf numFmtId="0" fontId="30" fillId="0" borderId="324" xfId="0" applyNumberFormat="1" applyFont="1" applyBorder="1" applyAlignment="1">
      <alignment horizontal="left" vertical="top" wrapText="1"/>
    </xf>
    <xf numFmtId="0" fontId="30" fillId="0" borderId="324" xfId="0" applyNumberFormat="1" applyFont="1" applyBorder="1" applyAlignment="1">
      <alignment horizontal="left" vertical="top" wrapText="1" indent="1"/>
    </xf>
    <xf numFmtId="49" fontId="30" fillId="0" borderId="324" xfId="0" applyNumberFormat="1" applyFont="1" applyBorder="1" applyAlignment="1">
      <alignment horizontal="center" vertical="top"/>
    </xf>
    <xf numFmtId="165" fontId="64" fillId="0" borderId="324" xfId="0" applyNumberFormat="1" applyFont="1" applyFill="1" applyBorder="1" applyAlignment="1">
      <alignment horizontal="right" vertical="top"/>
    </xf>
    <xf numFmtId="164" fontId="120" fillId="13" borderId="0" xfId="0" applyNumberFormat="1" applyFont="1" applyFill="1" applyAlignment="1">
      <alignment horizontal="center"/>
    </xf>
    <xf numFmtId="49" fontId="120" fillId="13" borderId="0" xfId="0" applyNumberFormat="1" applyFont="1" applyFill="1" applyAlignment="1">
      <alignment horizontal="center"/>
    </xf>
    <xf numFmtId="164" fontId="174" fillId="13" borderId="13" xfId="0" applyNumberFormat="1" applyFont="1" applyFill="1" applyBorder="1" applyAlignment="1"/>
    <xf numFmtId="49" fontId="174" fillId="13" borderId="0" xfId="0" applyNumberFormat="1" applyFont="1" applyFill="1" applyBorder="1" applyAlignment="1">
      <alignment horizontal="center"/>
    </xf>
    <xf numFmtId="0" fontId="174" fillId="13" borderId="88" xfId="0" applyNumberFormat="1" applyFont="1" applyFill="1" applyBorder="1" applyAlignment="1">
      <alignment horizontal="left"/>
    </xf>
    <xf numFmtId="0" fontId="174" fillId="13" borderId="0" xfId="0" applyNumberFormat="1" applyFont="1" applyFill="1" applyBorder="1" applyAlignment="1"/>
    <xf numFmtId="0" fontId="174" fillId="0" borderId="0" xfId="0" applyFont="1"/>
    <xf numFmtId="167" fontId="108" fillId="13" borderId="25" xfId="0" applyNumberFormat="1" applyFont="1" applyFill="1" applyBorder="1" applyAlignment="1"/>
    <xf numFmtId="0" fontId="158" fillId="0" borderId="334" xfId="0" applyNumberFormat="1" applyFont="1" applyBorder="1" applyAlignment="1">
      <alignment horizontal="left" vertical="top" wrapText="1"/>
    </xf>
    <xf numFmtId="0" fontId="3" fillId="0" borderId="0" xfId="19" applyFont="1" applyFill="1"/>
    <xf numFmtId="3" fontId="3" fillId="0" borderId="0" xfId="19" applyNumberFormat="1" applyFont="1" applyFill="1" applyAlignment="1">
      <alignment horizontal="center" vertical="center"/>
    </xf>
    <xf numFmtId="0" fontId="3" fillId="0" borderId="0" xfId="19" applyFont="1" applyFill="1" applyAlignment="1">
      <alignment vertical="center"/>
    </xf>
    <xf numFmtId="0" fontId="90" fillId="0" borderId="0" xfId="19" applyFont="1" applyBorder="1" applyAlignment="1">
      <alignment horizontal="center" vertical="center"/>
    </xf>
    <xf numFmtId="0" fontId="90" fillId="0" borderId="257" xfId="19" applyNumberFormat="1" applyFont="1" applyBorder="1" applyAlignment="1">
      <alignment horizontal="center" vertical="center"/>
    </xf>
    <xf numFmtId="0" fontId="90" fillId="0" borderId="257" xfId="19" applyNumberFormat="1" applyFont="1" applyBorder="1" applyAlignment="1">
      <alignment horizontal="left" vertical="center" wrapText="1"/>
    </xf>
    <xf numFmtId="0" fontId="90" fillId="0" borderId="256" xfId="19" applyFont="1" applyBorder="1" applyAlignment="1">
      <alignment horizontal="center" vertical="center"/>
    </xf>
    <xf numFmtId="0" fontId="90" fillId="0" borderId="225" xfId="19" applyNumberFormat="1" applyFont="1" applyBorder="1" applyAlignment="1">
      <alignment horizontal="center" vertical="center"/>
    </xf>
    <xf numFmtId="0" fontId="90" fillId="0" borderId="225" xfId="19" applyNumberFormat="1" applyFont="1" applyBorder="1" applyAlignment="1">
      <alignment horizontal="left" vertical="center" wrapText="1"/>
    </xf>
    <xf numFmtId="0" fontId="82" fillId="0" borderId="255" xfId="19" applyFont="1" applyBorder="1" applyAlignment="1">
      <alignment horizontal="center" vertical="center"/>
    </xf>
    <xf numFmtId="0" fontId="90" fillId="0" borderId="255" xfId="19" applyFont="1" applyBorder="1" applyAlignment="1">
      <alignment horizontal="center" vertical="center"/>
    </xf>
    <xf numFmtId="0" fontId="82" fillId="0" borderId="225" xfId="19" applyNumberFormat="1" applyFont="1" applyBorder="1" applyAlignment="1">
      <alignment horizontal="center" vertical="center"/>
    </xf>
    <xf numFmtId="0" fontId="82" fillId="13" borderId="225" xfId="19" applyNumberFormat="1" applyFont="1" applyFill="1" applyBorder="1" applyAlignment="1">
      <alignment horizontal="center" vertical="center" wrapText="1"/>
    </xf>
    <xf numFmtId="0" fontId="82" fillId="0" borderId="225" xfId="19" applyNumberFormat="1" applyFont="1" applyBorder="1" applyAlignment="1">
      <alignment horizontal="left" vertical="center" wrapText="1"/>
    </xf>
    <xf numFmtId="0" fontId="226" fillId="0" borderId="0" xfId="19" applyFill="1" applyAlignment="1">
      <alignment vertical="center"/>
    </xf>
    <xf numFmtId="0" fontId="84" fillId="0" borderId="225" xfId="19" applyFont="1" applyFill="1" applyBorder="1" applyAlignment="1">
      <alignment horizontal="center" vertical="center"/>
    </xf>
    <xf numFmtId="0" fontId="84" fillId="0" borderId="225" xfId="19" applyNumberFormat="1" applyFont="1" applyFill="1" applyBorder="1" applyAlignment="1">
      <alignment horizontal="left" vertical="center" wrapText="1"/>
    </xf>
    <xf numFmtId="0" fontId="85" fillId="0" borderId="255" xfId="19" applyFont="1" applyFill="1" applyBorder="1" applyAlignment="1">
      <alignment horizontal="center" vertical="center"/>
    </xf>
    <xf numFmtId="0" fontId="226" fillId="0" borderId="225" xfId="19" applyFill="1" applyBorder="1" applyAlignment="1">
      <alignment vertical="center"/>
    </xf>
    <xf numFmtId="0" fontId="14" fillId="0" borderId="225" xfId="19" applyFont="1" applyFill="1" applyBorder="1" applyAlignment="1">
      <alignment horizontal="center" vertical="center"/>
    </xf>
    <xf numFmtId="0" fontId="82" fillId="0" borderId="225" xfId="19" applyFont="1" applyFill="1" applyBorder="1" applyAlignment="1">
      <alignment horizontal="center" vertical="center"/>
    </xf>
    <xf numFmtId="0" fontId="82" fillId="0" borderId="225" xfId="19" applyNumberFormat="1" applyFont="1" applyFill="1" applyBorder="1" applyAlignment="1">
      <alignment horizontal="left" vertical="center" wrapText="1"/>
    </xf>
    <xf numFmtId="0" fontId="82" fillId="0" borderId="255" xfId="19" applyFont="1" applyFill="1" applyBorder="1" applyAlignment="1">
      <alignment horizontal="center" vertical="center"/>
    </xf>
    <xf numFmtId="0" fontId="3" fillId="0" borderId="0" xfId="19" applyFont="1" applyAlignment="1">
      <alignment vertical="center"/>
    </xf>
    <xf numFmtId="0" fontId="82" fillId="0" borderId="225" xfId="19" applyFont="1" applyBorder="1" applyAlignment="1">
      <alignment horizontal="center" vertical="center"/>
    </xf>
    <xf numFmtId="0" fontId="83" fillId="0" borderId="225" xfId="19" applyNumberFormat="1" applyFont="1" applyBorder="1" applyAlignment="1">
      <alignment horizontal="center" vertical="center" wrapText="1"/>
    </xf>
    <xf numFmtId="0" fontId="82" fillId="0" borderId="0" xfId="19" applyFont="1" applyFill="1" applyBorder="1" applyAlignment="1">
      <alignment horizontal="center" vertical="center"/>
    </xf>
    <xf numFmtId="0" fontId="83" fillId="10" borderId="225" xfId="20" applyFont="1" applyFill="1" applyBorder="1" applyAlignment="1">
      <alignment horizontal="center" vertical="center"/>
    </xf>
    <xf numFmtId="0" fontId="82" fillId="0" borderId="225" xfId="20" applyFont="1" applyFill="1" applyBorder="1" applyAlignment="1">
      <alignment horizontal="center" vertical="center"/>
    </xf>
    <xf numFmtId="0" fontId="82" fillId="0" borderId="225" xfId="20" applyFont="1" applyFill="1" applyBorder="1" applyAlignment="1">
      <alignment vertical="center"/>
    </xf>
    <xf numFmtId="0" fontId="82" fillId="0" borderId="255" xfId="21" applyFont="1" applyFill="1" applyBorder="1" applyAlignment="1">
      <alignment horizontal="center" vertical="center"/>
    </xf>
    <xf numFmtId="0" fontId="82" fillId="0" borderId="225" xfId="21" applyFont="1" applyFill="1" applyBorder="1" applyAlignment="1">
      <alignment horizontal="center" vertical="center" wrapText="1"/>
    </xf>
    <xf numFmtId="0" fontId="82" fillId="0" borderId="225" xfId="21" applyFont="1" applyFill="1" applyBorder="1" applyAlignment="1">
      <alignment horizontal="left" vertical="center" wrapText="1"/>
    </xf>
    <xf numFmtId="0" fontId="82" fillId="0" borderId="255" xfId="20" applyFont="1" applyFill="1" applyBorder="1" applyAlignment="1">
      <alignment vertical="center"/>
    </xf>
    <xf numFmtId="0" fontId="83" fillId="0" borderId="225" xfId="20" applyFont="1" applyFill="1" applyBorder="1" applyAlignment="1">
      <alignment horizontal="center" vertical="center"/>
    </xf>
    <xf numFmtId="0" fontId="201" fillId="10" borderId="255" xfId="7" applyFont="1" applyFill="1" applyBorder="1" applyAlignment="1">
      <alignment horizontal="left" vertical="center"/>
    </xf>
    <xf numFmtId="3" fontId="82" fillId="0" borderId="254" xfId="20" applyNumberFormat="1" applyFont="1" applyFill="1" applyBorder="1" applyAlignment="1">
      <alignment horizontal="center" vertical="center"/>
    </xf>
    <xf numFmtId="3" fontId="82" fillId="0" borderId="254" xfId="21" applyNumberFormat="1" applyFont="1" applyFill="1" applyBorder="1" applyAlignment="1">
      <alignment horizontal="center" vertical="center"/>
    </xf>
    <xf numFmtId="3" fontId="82" fillId="0" borderId="254" xfId="19" applyNumberFormat="1" applyFont="1" applyBorder="1" applyAlignment="1">
      <alignment horizontal="center" vertical="center"/>
    </xf>
    <xf numFmtId="3" fontId="82" fillId="0" borderId="254" xfId="19" applyNumberFormat="1" applyFont="1" applyFill="1" applyBorder="1" applyAlignment="1">
      <alignment horizontal="center" vertical="center"/>
    </xf>
    <xf numFmtId="0" fontId="82" fillId="0" borderId="254" xfId="19" applyNumberFormat="1" applyFont="1" applyBorder="1" applyAlignment="1">
      <alignment horizontal="center" vertical="center"/>
    </xf>
    <xf numFmtId="0" fontId="82" fillId="0" borderId="254" xfId="19" applyNumberFormat="1" applyFont="1" applyFill="1" applyBorder="1" applyAlignment="1">
      <alignment horizontal="center" vertical="center"/>
    </xf>
    <xf numFmtId="0" fontId="226" fillId="0" borderId="254" xfId="19" applyFill="1" applyBorder="1" applyAlignment="1">
      <alignment vertical="center"/>
    </xf>
    <xf numFmtId="0" fontId="84" fillId="0" borderId="254" xfId="19" applyFont="1" applyFill="1" applyBorder="1" applyAlignment="1">
      <alignment horizontal="center" vertical="center"/>
    </xf>
    <xf numFmtId="3" fontId="90" fillId="0" borderId="254" xfId="19" applyNumberFormat="1" applyFont="1" applyBorder="1" applyAlignment="1">
      <alignment horizontal="center" vertical="center"/>
    </xf>
    <xf numFmtId="3" fontId="90" fillId="0" borderId="341" xfId="19" applyNumberFormat="1" applyFont="1" applyBorder="1" applyAlignment="1">
      <alignment horizontal="center" vertical="center"/>
    </xf>
    <xf numFmtId="4" fontId="85" fillId="0" borderId="257" xfId="0" applyNumberFormat="1" applyFont="1" applyBorder="1" applyAlignment="1">
      <alignment horizontal="center" vertical="center"/>
    </xf>
    <xf numFmtId="4" fontId="85" fillId="0" borderId="252" xfId="0" applyNumberFormat="1" applyFont="1" applyBorder="1" applyAlignment="1">
      <alignment horizontal="center" vertical="center"/>
    </xf>
    <xf numFmtId="0" fontId="82" fillId="0" borderId="225" xfId="19" applyNumberFormat="1" applyFont="1" applyFill="1" applyBorder="1" applyAlignment="1">
      <alignment horizontal="left" vertical="top" wrapText="1"/>
    </xf>
    <xf numFmtId="49" fontId="177" fillId="21" borderId="342" xfId="0" applyNumberFormat="1" applyFont="1" applyFill="1" applyBorder="1" applyAlignment="1">
      <alignment horizontal="center"/>
    </xf>
    <xf numFmtId="0" fontId="0" fillId="0" borderId="47" xfId="0" applyBorder="1"/>
    <xf numFmtId="4" fontId="28" fillId="0" borderId="344" xfId="0" applyNumberFormat="1" applyFont="1" applyFill="1" applyBorder="1" applyAlignment="1">
      <alignment vertical="center" wrapText="1"/>
    </xf>
    <xf numFmtId="4" fontId="53" fillId="0" borderId="0" xfId="9" applyNumberFormat="1" applyFont="1" applyFill="1" applyBorder="1"/>
    <xf numFmtId="0" fontId="3" fillId="0" borderId="0" xfId="18" applyProtection="1"/>
    <xf numFmtId="49" fontId="177" fillId="0" borderId="0" xfId="0" applyNumberFormat="1" applyFont="1" applyBorder="1" applyAlignment="1" applyProtection="1">
      <alignment horizontal="center"/>
    </xf>
    <xf numFmtId="0" fontId="26" fillId="0" borderId="0" xfId="18" applyNumberFormat="1" applyFont="1" applyFill="1" applyBorder="1" applyAlignment="1" applyProtection="1"/>
    <xf numFmtId="49" fontId="177" fillId="21" borderId="65" xfId="0" applyNumberFormat="1" applyFont="1" applyFill="1" applyBorder="1" applyAlignment="1" applyProtection="1">
      <alignment horizontal="center"/>
    </xf>
    <xf numFmtId="49" fontId="169" fillId="21" borderId="3" xfId="0" applyNumberFormat="1" applyFont="1" applyFill="1" applyBorder="1" applyAlignment="1" applyProtection="1"/>
    <xf numFmtId="166" fontId="169" fillId="21" borderId="3" xfId="0" applyNumberFormat="1" applyFont="1" applyFill="1" applyBorder="1" applyAlignment="1" applyProtection="1"/>
    <xf numFmtId="49" fontId="177" fillId="0" borderId="13" xfId="0" applyNumberFormat="1" applyFont="1" applyBorder="1" applyAlignment="1" applyProtection="1">
      <alignment horizontal="center"/>
    </xf>
    <xf numFmtId="49" fontId="7" fillId="0" borderId="0" xfId="0" applyNumberFormat="1" applyFont="1" applyBorder="1" applyAlignment="1" applyProtection="1"/>
    <xf numFmtId="166" fontId="7" fillId="0" borderId="0" xfId="0" applyNumberFormat="1" applyFont="1" applyBorder="1" applyAlignment="1" applyProtection="1"/>
    <xf numFmtId="0" fontId="26" fillId="0" borderId="13" xfId="18" applyNumberFormat="1" applyFont="1" applyFill="1" applyBorder="1" applyAlignment="1" applyProtection="1">
      <alignment horizontal="center"/>
    </xf>
    <xf numFmtId="0" fontId="186" fillId="22" borderId="178" xfId="18" applyNumberFormat="1" applyFont="1" applyFill="1" applyBorder="1" applyAlignment="1" applyProtection="1">
      <alignment horizontal="center" vertical="center" wrapText="1"/>
    </xf>
    <xf numFmtId="0" fontId="186" fillId="22" borderId="61" xfId="18" applyNumberFormat="1" applyFont="1" applyFill="1" applyBorder="1" applyAlignment="1" applyProtection="1">
      <alignment horizontal="center" vertical="center" wrapText="1"/>
    </xf>
    <xf numFmtId="0" fontId="186" fillId="22" borderId="194" xfId="18" applyNumberFormat="1" applyFont="1" applyFill="1" applyBorder="1" applyAlignment="1" applyProtection="1">
      <alignment horizontal="center" vertical="center" wrapText="1"/>
    </xf>
    <xf numFmtId="0" fontId="186" fillId="22" borderId="201" xfId="18" applyNumberFormat="1" applyFont="1" applyFill="1" applyBorder="1" applyAlignment="1" applyProtection="1">
      <alignment horizontal="center" vertical="center" wrapText="1"/>
    </xf>
    <xf numFmtId="0" fontId="186" fillId="22" borderId="62" xfId="18" applyNumberFormat="1" applyFont="1" applyFill="1" applyBorder="1" applyAlignment="1" applyProtection="1">
      <alignment horizontal="center" vertical="center" wrapText="1"/>
    </xf>
    <xf numFmtId="4" fontId="186" fillId="22" borderId="62" xfId="18" applyNumberFormat="1" applyFont="1" applyFill="1" applyBorder="1" applyAlignment="1" applyProtection="1">
      <alignment horizontal="center" vertical="center" wrapText="1"/>
    </xf>
    <xf numFmtId="4" fontId="186" fillId="22" borderId="119" xfId="18" applyNumberFormat="1" applyFont="1" applyFill="1" applyBorder="1" applyAlignment="1" applyProtection="1">
      <alignment horizontal="center" vertical="center" wrapText="1"/>
    </xf>
    <xf numFmtId="0" fontId="65" fillId="0" borderId="26" xfId="18" applyNumberFormat="1" applyFont="1" applyFill="1" applyBorder="1" applyAlignment="1" applyProtection="1">
      <alignment horizontal="center" vertical="center"/>
    </xf>
    <xf numFmtId="0" fontId="65" fillId="0" borderId="0" xfId="18" applyNumberFormat="1" applyFont="1" applyFill="1" applyBorder="1" applyAlignment="1" applyProtection="1">
      <alignment horizontal="center" vertical="center"/>
    </xf>
    <xf numFmtId="0" fontId="65" fillId="0" borderId="13" xfId="18" applyNumberFormat="1" applyFont="1" applyFill="1" applyBorder="1" applyAlignment="1" applyProtection="1">
      <alignment horizontal="center" vertical="center"/>
    </xf>
    <xf numFmtId="0" fontId="66" fillId="0" borderId="0" xfId="18" applyNumberFormat="1" applyFont="1" applyFill="1" applyBorder="1" applyAlignment="1" applyProtection="1">
      <alignment vertical="center"/>
    </xf>
    <xf numFmtId="0" fontId="66" fillId="0" borderId="0" xfId="18" applyNumberFormat="1" applyFont="1" applyFill="1" applyBorder="1" applyAlignment="1" applyProtection="1">
      <alignment horizontal="center" vertical="center"/>
    </xf>
    <xf numFmtId="4" fontId="65" fillId="0" borderId="0" xfId="18" applyNumberFormat="1" applyFont="1" applyFill="1" applyBorder="1" applyAlignment="1" applyProtection="1">
      <alignment horizontal="right" vertical="center"/>
    </xf>
    <xf numFmtId="0" fontId="67" fillId="0" borderId="0" xfId="18" applyNumberFormat="1" applyFont="1" applyFill="1" applyBorder="1" applyAlignment="1" applyProtection="1">
      <alignment vertical="center" wrapText="1"/>
    </xf>
    <xf numFmtId="0" fontId="127" fillId="0" borderId="0" xfId="18" applyFont="1" applyProtection="1"/>
    <xf numFmtId="1" fontId="187" fillId="19" borderId="179" xfId="18" applyNumberFormat="1" applyFont="1" applyFill="1" applyBorder="1" applyAlignment="1" applyProtection="1">
      <alignment horizontal="center" vertical="center"/>
    </xf>
    <xf numFmtId="1" fontId="187" fillId="19" borderId="117" xfId="18" applyNumberFormat="1" applyFont="1" applyFill="1" applyBorder="1" applyAlignment="1" applyProtection="1">
      <alignment horizontal="center" vertical="center"/>
    </xf>
    <xf numFmtId="0" fontId="187" fillId="19" borderId="118" xfId="18" applyNumberFormat="1" applyFont="1" applyFill="1" applyBorder="1" applyAlignment="1" applyProtection="1">
      <alignment horizontal="center" vertical="center"/>
    </xf>
    <xf numFmtId="0" fontId="188" fillId="19" borderId="203" xfId="18" applyNumberFormat="1" applyFont="1" applyFill="1" applyBorder="1" applyAlignment="1" applyProtection="1">
      <alignment horizontal="center" vertical="center"/>
    </xf>
    <xf numFmtId="0" fontId="188" fillId="19" borderId="118" xfId="18" applyNumberFormat="1" applyFont="1" applyFill="1" applyBorder="1" applyAlignment="1" applyProtection="1">
      <alignment horizontal="left" vertical="center" wrapText="1"/>
    </xf>
    <xf numFmtId="4" fontId="189" fillId="19" borderId="118" xfId="18" applyNumberFormat="1" applyFont="1" applyFill="1" applyBorder="1" applyAlignment="1" applyProtection="1">
      <alignment vertical="center"/>
    </xf>
    <xf numFmtId="0" fontId="190" fillId="19" borderId="119" xfId="18" applyNumberFormat="1" applyFont="1" applyFill="1" applyBorder="1" applyAlignment="1" applyProtection="1">
      <alignment vertical="center" wrapText="1"/>
    </xf>
    <xf numFmtId="0" fontId="42" fillId="0" borderId="0" xfId="18" applyNumberFormat="1" applyFont="1" applyFill="1" applyBorder="1" applyAlignment="1" applyProtection="1"/>
    <xf numFmtId="0" fontId="65" fillId="0" borderId="26" xfId="18" applyNumberFormat="1" applyFont="1" applyFill="1" applyBorder="1" applyAlignment="1" applyProtection="1">
      <alignment horizontal="left" vertical="center"/>
    </xf>
    <xf numFmtId="0" fontId="65" fillId="0" borderId="0" xfId="18" applyNumberFormat="1" applyFont="1" applyFill="1" applyBorder="1" applyAlignment="1" applyProtection="1">
      <alignment horizontal="left" vertical="center"/>
    </xf>
    <xf numFmtId="0" fontId="67" fillId="0" borderId="0" xfId="18" applyNumberFormat="1" applyFont="1" applyFill="1" applyBorder="1" applyAlignment="1" applyProtection="1">
      <alignment vertical="center"/>
    </xf>
    <xf numFmtId="0" fontId="65" fillId="19" borderId="180" xfId="18" applyNumberFormat="1" applyFont="1" applyFill="1" applyBorder="1" applyAlignment="1" applyProtection="1">
      <alignment horizontal="center" vertical="center"/>
    </xf>
    <xf numFmtId="0" fontId="65" fillId="19" borderId="63" xfId="18" applyNumberFormat="1" applyFont="1" applyFill="1" applyBorder="1" applyAlignment="1" applyProtection="1">
      <alignment horizontal="center" vertical="center"/>
    </xf>
    <xf numFmtId="0" fontId="65" fillId="19" borderId="59" xfId="18" applyNumberFormat="1" applyFont="1" applyFill="1" applyBorder="1" applyAlignment="1" applyProtection="1">
      <alignment horizontal="center" vertical="center"/>
    </xf>
    <xf numFmtId="0" fontId="66" fillId="19" borderId="205" xfId="18" applyNumberFormat="1" applyFont="1" applyFill="1" applyBorder="1" applyAlignment="1" applyProtection="1">
      <alignment horizontal="center" vertical="center"/>
    </xf>
    <xf numFmtId="0" fontId="66" fillId="19" borderId="59" xfId="18" applyNumberFormat="1" applyFont="1" applyFill="1" applyBorder="1" applyAlignment="1" applyProtection="1">
      <alignment vertical="center" wrapText="1"/>
    </xf>
    <xf numFmtId="4" fontId="65" fillId="19" borderId="59" xfId="18" applyNumberFormat="1" applyFont="1" applyFill="1" applyBorder="1" applyAlignment="1" applyProtection="1">
      <alignment vertical="center"/>
    </xf>
    <xf numFmtId="0" fontId="67" fillId="19" borderId="60" xfId="18" applyNumberFormat="1" applyFont="1" applyFill="1" applyBorder="1" applyAlignment="1" applyProtection="1">
      <alignment vertical="center" wrapText="1"/>
    </xf>
    <xf numFmtId="0" fontId="69" fillId="0" borderId="198" xfId="18" applyNumberFormat="1" applyFont="1" applyFill="1" applyBorder="1" applyAlignment="1" applyProtection="1">
      <alignment vertical="center" wrapText="1"/>
    </xf>
    <xf numFmtId="0" fontId="26" fillId="0" borderId="198" xfId="18" applyNumberFormat="1" applyFont="1" applyFill="1" applyBorder="1" applyAlignment="1" applyProtection="1"/>
    <xf numFmtId="0" fontId="69" fillId="0" borderId="199" xfId="18" applyNumberFormat="1" applyFont="1" applyFill="1" applyBorder="1" applyAlignment="1" applyProtection="1">
      <alignment vertical="center" wrapText="1"/>
    </xf>
    <xf numFmtId="1" fontId="42" fillId="0" borderId="0" xfId="18" applyNumberFormat="1" applyFont="1" applyFill="1" applyBorder="1" applyAlignment="1" applyProtection="1"/>
    <xf numFmtId="0" fontId="67" fillId="19" borderId="190" xfId="18" applyNumberFormat="1" applyFont="1" applyFill="1" applyBorder="1" applyAlignment="1" applyProtection="1">
      <alignment vertical="center" wrapText="1"/>
    </xf>
    <xf numFmtId="0" fontId="26" fillId="0" borderId="185" xfId="18" applyNumberFormat="1" applyFont="1" applyFill="1" applyBorder="1" applyAlignment="1" applyProtection="1"/>
    <xf numFmtId="0" fontId="69" fillId="0" borderId="200" xfId="18" applyNumberFormat="1" applyFont="1" applyFill="1" applyBorder="1" applyAlignment="1" applyProtection="1">
      <alignment vertical="center" wrapText="1"/>
    </xf>
    <xf numFmtId="0" fontId="69" fillId="0" borderId="343" xfId="18" applyNumberFormat="1" applyFont="1" applyFill="1" applyBorder="1" applyAlignment="1" applyProtection="1">
      <alignment vertical="center" wrapText="1"/>
    </xf>
    <xf numFmtId="0" fontId="26" fillId="0" borderId="0" xfId="18" applyNumberFormat="1" applyFont="1" applyFill="1" applyBorder="1" applyAlignment="1" applyProtection="1">
      <alignment horizontal="center"/>
    </xf>
    <xf numFmtId="0" fontId="68" fillId="0" borderId="181" xfId="18" applyNumberFormat="1" applyFont="1" applyFill="1" applyBorder="1" applyAlignment="1" applyProtection="1">
      <alignment horizontal="center" vertical="center"/>
    </xf>
    <xf numFmtId="0" fontId="68" fillId="0" borderId="120" xfId="18" applyNumberFormat="1" applyFont="1" applyFill="1" applyBorder="1" applyAlignment="1" applyProtection="1">
      <alignment horizontal="center" vertical="center"/>
    </xf>
    <xf numFmtId="0" fontId="68" fillId="0" borderId="195" xfId="18" applyNumberFormat="1" applyFont="1" applyFill="1" applyBorder="1" applyAlignment="1" applyProtection="1">
      <alignment vertical="center"/>
    </xf>
    <xf numFmtId="0" fontId="68" fillId="0" borderId="206" xfId="18" applyNumberFormat="1" applyFont="1" applyFill="1" applyBorder="1" applyAlignment="1" applyProtection="1">
      <alignment horizontal="center" vertical="center"/>
    </xf>
    <xf numFmtId="0" fontId="68" fillId="0" borderId="183" xfId="18" applyNumberFormat="1" applyFont="1" applyFill="1" applyBorder="1" applyAlignment="1" applyProtection="1">
      <alignment vertical="center" wrapText="1"/>
    </xf>
    <xf numFmtId="0" fontId="68" fillId="0" borderId="183" xfId="18" applyNumberFormat="1" applyFont="1" applyFill="1" applyBorder="1" applyAlignment="1" applyProtection="1">
      <alignment horizontal="center" vertical="center"/>
    </xf>
    <xf numFmtId="4" fontId="65" fillId="0" borderId="183" xfId="18" applyNumberFormat="1" applyFont="1" applyFill="1" applyBorder="1" applyAlignment="1" applyProtection="1">
      <alignment horizontal="right" vertical="center"/>
    </xf>
    <xf numFmtId="0" fontId="26" fillId="0" borderId="195" xfId="18" applyNumberFormat="1" applyFont="1" applyFill="1" applyBorder="1" applyAlignment="1" applyProtection="1"/>
    <xf numFmtId="0" fontId="26" fillId="0" borderId="181" xfId="18" applyNumberFormat="1" applyFont="1" applyFill="1" applyBorder="1" applyAlignment="1" applyProtection="1">
      <alignment horizontal="center"/>
    </xf>
    <xf numFmtId="0" fontId="26" fillId="0" borderId="120" xfId="18" applyNumberFormat="1" applyFont="1" applyFill="1" applyBorder="1" applyAlignment="1" applyProtection="1">
      <alignment horizontal="center"/>
    </xf>
    <xf numFmtId="0" fontId="68" fillId="0" borderId="196" xfId="18" applyNumberFormat="1" applyFont="1" applyFill="1" applyBorder="1" applyAlignment="1" applyProtection="1">
      <alignment vertical="center"/>
    </xf>
    <xf numFmtId="0" fontId="68" fillId="0" borderId="193" xfId="18" applyNumberFormat="1" applyFont="1" applyFill="1" applyBorder="1" applyAlignment="1" applyProtection="1">
      <alignment vertical="center" wrapText="1"/>
    </xf>
    <xf numFmtId="0" fontId="68" fillId="0" borderId="193" xfId="18" applyNumberFormat="1" applyFont="1" applyFill="1" applyBorder="1" applyAlignment="1" applyProtection="1">
      <alignment horizontal="center" vertical="center"/>
    </xf>
    <xf numFmtId="4" fontId="65" fillId="0" borderId="193" xfId="18" applyNumberFormat="1" applyFont="1" applyFill="1" applyBorder="1" applyAlignment="1" applyProtection="1">
      <alignment horizontal="right" vertical="center"/>
    </xf>
    <xf numFmtId="0" fontId="65" fillId="19" borderId="205" xfId="18" applyNumberFormat="1" applyFont="1" applyFill="1" applyBorder="1" applyAlignment="1" applyProtection="1">
      <alignment horizontal="center" vertical="center"/>
    </xf>
    <xf numFmtId="0" fontId="26" fillId="0" borderId="206" xfId="18" applyNumberFormat="1" applyFont="1" applyFill="1" applyBorder="1" applyAlignment="1" applyProtection="1">
      <alignment horizontal="center"/>
    </xf>
    <xf numFmtId="0" fontId="68" fillId="0" borderId="208" xfId="18" applyNumberFormat="1" applyFont="1" applyFill="1" applyBorder="1" applyAlignment="1" applyProtection="1">
      <alignment horizontal="center" vertical="center"/>
    </xf>
    <xf numFmtId="0" fontId="65" fillId="19" borderId="186" xfId="18" applyNumberFormat="1" applyFont="1" applyFill="1" applyBorder="1" applyAlignment="1" applyProtection="1">
      <alignment horizontal="center" vertical="center"/>
    </xf>
    <xf numFmtId="0" fontId="3" fillId="0" borderId="187" xfId="18" applyBorder="1" applyProtection="1"/>
    <xf numFmtId="0" fontId="65" fillId="19" borderId="188" xfId="18" applyNumberFormat="1" applyFont="1" applyFill="1" applyBorder="1" applyAlignment="1" applyProtection="1">
      <alignment horizontal="center" vertical="center"/>
    </xf>
    <xf numFmtId="0" fontId="65" fillId="19" borderId="189" xfId="18" applyNumberFormat="1" applyFont="1" applyFill="1" applyBorder="1" applyAlignment="1" applyProtection="1">
      <alignment vertical="center"/>
    </xf>
    <xf numFmtId="0" fontId="65" fillId="19" borderId="209" xfId="18" applyNumberFormat="1" applyFont="1" applyFill="1" applyBorder="1" applyAlignment="1" applyProtection="1">
      <alignment horizontal="center" vertical="center"/>
    </xf>
    <xf numFmtId="0" fontId="66" fillId="19" borderId="189" xfId="18" applyNumberFormat="1" applyFont="1" applyFill="1" applyBorder="1" applyAlignment="1" applyProtection="1">
      <alignment vertical="center" wrapText="1"/>
    </xf>
    <xf numFmtId="0" fontId="65" fillId="19" borderId="189" xfId="18" applyNumberFormat="1" applyFont="1" applyFill="1" applyBorder="1" applyAlignment="1" applyProtection="1">
      <alignment horizontal="center" vertical="center"/>
    </xf>
    <xf numFmtId="4" fontId="65" fillId="19" borderId="189" xfId="18" applyNumberFormat="1" applyFont="1" applyFill="1" applyBorder="1" applyAlignment="1" applyProtection="1">
      <alignment vertical="center"/>
    </xf>
    <xf numFmtId="0" fontId="26" fillId="0" borderId="26" xfId="18" applyNumberFormat="1" applyFont="1" applyFill="1" applyBorder="1" applyAlignment="1" applyProtection="1"/>
    <xf numFmtId="0" fontId="26" fillId="0" borderId="184" xfId="18" applyNumberFormat="1" applyFont="1" applyFill="1" applyBorder="1" applyAlignment="1" applyProtection="1"/>
    <xf numFmtId="0" fontId="65" fillId="19" borderId="179" xfId="18" applyNumberFormat="1" applyFont="1" applyFill="1" applyBorder="1" applyAlignment="1" applyProtection="1">
      <alignment horizontal="center" vertical="center"/>
    </xf>
    <xf numFmtId="0" fontId="68" fillId="0" borderId="182" xfId="18" applyNumberFormat="1" applyFont="1" applyFill="1" applyBorder="1" applyAlignment="1" applyProtection="1">
      <alignment horizontal="center" vertical="center"/>
    </xf>
    <xf numFmtId="0" fontId="68" fillId="0" borderId="191" xfId="18" applyNumberFormat="1" applyFont="1" applyFill="1" applyBorder="1" applyAlignment="1" applyProtection="1">
      <alignment horizontal="center" vertical="center"/>
    </xf>
    <xf numFmtId="0" fontId="68" fillId="0" borderId="197" xfId="18" applyNumberFormat="1" applyFont="1" applyFill="1" applyBorder="1" applyAlignment="1" applyProtection="1">
      <alignment vertical="center"/>
    </xf>
    <xf numFmtId="0" fontId="65" fillId="0" borderId="211" xfId="18" applyNumberFormat="1" applyFont="1" applyFill="1" applyBorder="1" applyAlignment="1" applyProtection="1">
      <alignment horizontal="center" vertical="center"/>
    </xf>
    <xf numFmtId="0" fontId="68" fillId="0" borderId="192" xfId="18" applyNumberFormat="1" applyFont="1" applyFill="1" applyBorder="1" applyAlignment="1" applyProtection="1">
      <alignment vertical="center" wrapText="1"/>
    </xf>
    <xf numFmtId="0" fontId="68" fillId="0" borderId="192" xfId="18" applyNumberFormat="1" applyFont="1" applyFill="1" applyBorder="1" applyAlignment="1" applyProtection="1">
      <alignment horizontal="center" vertical="center"/>
    </xf>
    <xf numFmtId="4" fontId="65" fillId="0" borderId="192" xfId="18" applyNumberFormat="1" applyFont="1" applyFill="1" applyBorder="1" applyAlignment="1" applyProtection="1">
      <alignment horizontal="right" vertical="center"/>
    </xf>
    <xf numFmtId="0" fontId="65" fillId="0" borderId="206" xfId="18" applyNumberFormat="1" applyFont="1" applyFill="1" applyBorder="1" applyAlignment="1" applyProtection="1">
      <alignment horizontal="center" vertical="center"/>
    </xf>
    <xf numFmtId="0" fontId="185" fillId="0" borderId="206" xfId="18" applyNumberFormat="1" applyFont="1" applyFill="1" applyBorder="1" applyAlignment="1" applyProtection="1">
      <alignment horizontal="center"/>
    </xf>
    <xf numFmtId="0" fontId="65" fillId="0" borderId="208" xfId="18" applyNumberFormat="1" applyFont="1" applyFill="1" applyBorder="1" applyAlignment="1" applyProtection="1">
      <alignment horizontal="center" vertical="center"/>
    </xf>
    <xf numFmtId="0" fontId="68" fillId="0" borderId="211" xfId="18" applyNumberFormat="1" applyFont="1" applyFill="1" applyBorder="1" applyAlignment="1" applyProtection="1">
      <alignment horizontal="center" vertical="center"/>
    </xf>
    <xf numFmtId="0" fontId="68" fillId="0" borderId="213" xfId="18" applyNumberFormat="1" applyFont="1" applyFill="1" applyBorder="1" applyAlignment="1" applyProtection="1">
      <alignment horizontal="center" vertical="center"/>
    </xf>
    <xf numFmtId="0" fontId="68" fillId="0" borderId="214" xfId="18" applyNumberFormat="1" applyFont="1" applyFill="1" applyBorder="1" applyAlignment="1" applyProtection="1">
      <alignment vertical="center" wrapText="1"/>
    </xf>
    <xf numFmtId="0" fontId="68" fillId="0" borderId="214" xfId="18" applyNumberFormat="1" applyFont="1" applyFill="1" applyBorder="1" applyAlignment="1" applyProtection="1">
      <alignment horizontal="center" vertical="center"/>
    </xf>
    <xf numFmtId="4" fontId="65" fillId="0" borderId="214" xfId="18" applyNumberFormat="1" applyFont="1" applyFill="1" applyBorder="1" applyAlignment="1" applyProtection="1">
      <alignment horizontal="right" vertical="center"/>
    </xf>
    <xf numFmtId="4" fontId="82" fillId="16" borderId="225" xfId="0" applyNumberFormat="1" applyFont="1" applyFill="1" applyBorder="1" applyAlignment="1" applyProtection="1">
      <alignment horizontal="center" vertical="center"/>
      <protection locked="0"/>
    </xf>
    <xf numFmtId="4" fontId="82" fillId="16" borderId="257" xfId="0" applyNumberFormat="1" applyFont="1" applyFill="1" applyBorder="1" applyAlignment="1" applyProtection="1">
      <alignment horizontal="center" vertical="center"/>
      <protection locked="0"/>
    </xf>
    <xf numFmtId="166" fontId="30" fillId="24" borderId="1" xfId="0" applyNumberFormat="1" applyFont="1" applyFill="1" applyBorder="1" applyAlignment="1" applyProtection="1">
      <alignment horizontal="right" vertical="top"/>
      <protection locked="0"/>
    </xf>
    <xf numFmtId="166" fontId="12" fillId="16" borderId="322" xfId="0" applyNumberFormat="1" applyFont="1" applyFill="1" applyBorder="1" applyAlignment="1" applyProtection="1">
      <alignment horizontal="right" vertical="top"/>
      <protection locked="0"/>
    </xf>
    <xf numFmtId="166" fontId="12" fillId="16" borderId="327" xfId="0" applyNumberFormat="1" applyFont="1" applyFill="1" applyBorder="1" applyAlignment="1" applyProtection="1">
      <alignment horizontal="right" vertical="top"/>
      <protection locked="0"/>
    </xf>
    <xf numFmtId="166" fontId="12" fillId="16" borderId="1" xfId="18" applyNumberFormat="1" applyFont="1" applyFill="1" applyBorder="1" applyAlignment="1" applyProtection="1">
      <alignment horizontal="right" vertical="top"/>
      <protection locked="0"/>
    </xf>
    <xf numFmtId="4" fontId="11" fillId="16" borderId="103" xfId="0" applyNumberFormat="1" applyFont="1" applyFill="1" applyBorder="1" applyAlignment="1" applyProtection="1">
      <alignment horizontal="center" vertical="center" wrapText="1"/>
      <protection locked="0"/>
    </xf>
    <xf numFmtId="4" fontId="11" fillId="16" borderId="108" xfId="0" applyNumberFormat="1" applyFont="1" applyFill="1" applyBorder="1" applyAlignment="1" applyProtection="1">
      <alignment horizontal="center" vertical="center" wrapText="1"/>
      <protection locked="0"/>
    </xf>
    <xf numFmtId="4" fontId="11" fillId="16" borderId="114" xfId="0" applyNumberFormat="1" applyFont="1" applyFill="1" applyBorder="1" applyAlignment="1" applyProtection="1">
      <alignment horizontal="center" vertical="center" wrapText="1"/>
      <protection locked="0"/>
    </xf>
    <xf numFmtId="4" fontId="11" fillId="16" borderId="97" xfId="0" applyNumberFormat="1" applyFont="1" applyFill="1" applyBorder="1" applyAlignment="1" applyProtection="1">
      <alignment horizontal="center" vertical="center" wrapText="1"/>
      <protection locked="0"/>
    </xf>
    <xf numFmtId="4" fontId="11" fillId="16" borderId="216" xfId="0" applyNumberFormat="1" applyFont="1" applyFill="1" applyBorder="1" applyAlignment="1" applyProtection="1">
      <alignment horizontal="center" vertical="center" wrapText="1"/>
      <protection locked="0"/>
    </xf>
    <xf numFmtId="4" fontId="11" fillId="16" borderId="220" xfId="0" applyNumberFormat="1" applyFont="1" applyFill="1" applyBorder="1" applyAlignment="1" applyProtection="1">
      <alignment horizontal="center" vertical="center" wrapText="1"/>
      <protection locked="0"/>
    </xf>
    <xf numFmtId="166" fontId="12" fillId="16" borderId="5" xfId="0" applyNumberFormat="1" applyFont="1" applyFill="1" applyBorder="1" applyAlignment="1" applyProtection="1">
      <alignment horizontal="right" vertical="top"/>
      <protection locked="0"/>
    </xf>
    <xf numFmtId="166" fontId="12" fillId="16" borderId="1" xfId="0" applyNumberFormat="1" applyFont="1" applyFill="1" applyBorder="1" applyAlignment="1" applyProtection="1">
      <alignment horizontal="right" vertical="top"/>
      <protection locked="0"/>
    </xf>
    <xf numFmtId="166" fontId="12" fillId="16" borderId="171" xfId="0" applyNumberFormat="1" applyFont="1" applyFill="1" applyBorder="1" applyAlignment="1" applyProtection="1">
      <alignment horizontal="right" vertical="top"/>
      <protection locked="0"/>
    </xf>
    <xf numFmtId="4" fontId="53" fillId="16" borderId="108" xfId="9" applyNumberFormat="1" applyFont="1" applyFill="1" applyBorder="1" applyProtection="1">
      <protection locked="0"/>
    </xf>
    <xf numFmtId="4" fontId="53" fillId="16" borderId="128" xfId="9" applyNumberFormat="1" applyFont="1" applyFill="1" applyBorder="1" applyProtection="1">
      <protection locked="0"/>
    </xf>
    <xf numFmtId="4" fontId="53" fillId="16" borderId="97" xfId="9" applyNumberFormat="1" applyFont="1" applyFill="1" applyBorder="1" applyProtection="1">
      <protection locked="0"/>
    </xf>
    <xf numFmtId="4" fontId="53" fillId="16" borderId="216" xfId="9" applyNumberFormat="1" applyFont="1" applyFill="1" applyBorder="1" applyProtection="1">
      <protection locked="0"/>
    </xf>
    <xf numFmtId="4" fontId="53" fillId="16" borderId="134" xfId="9" applyNumberFormat="1" applyFont="1" applyFill="1" applyBorder="1" applyProtection="1">
      <protection locked="0"/>
    </xf>
    <xf numFmtId="4" fontId="147" fillId="24" borderId="26" xfId="9" applyNumberFormat="1" applyFont="1" applyFill="1" applyBorder="1" applyProtection="1">
      <protection locked="0"/>
    </xf>
    <xf numFmtId="4" fontId="147" fillId="24" borderId="26" xfId="13" applyNumberFormat="1" applyFont="1" applyFill="1" applyBorder="1" applyProtection="1">
      <protection locked="0"/>
    </xf>
    <xf numFmtId="4" fontId="53" fillId="24" borderId="26" xfId="9" applyNumberFormat="1" applyFont="1" applyFill="1" applyBorder="1" applyProtection="1">
      <protection locked="0"/>
    </xf>
    <xf numFmtId="4" fontId="85" fillId="16" borderId="225" xfId="0" applyNumberFormat="1" applyFont="1" applyFill="1" applyBorder="1" applyAlignment="1" applyProtection="1">
      <alignment horizontal="center" vertical="center"/>
      <protection locked="0"/>
    </xf>
    <xf numFmtId="4" fontId="96" fillId="16" borderId="282" xfId="0" applyNumberFormat="1" applyFont="1" applyFill="1" applyBorder="1" applyAlignment="1" applyProtection="1">
      <alignment horizontal="right" vertical="top"/>
      <protection locked="0"/>
    </xf>
    <xf numFmtId="4" fontId="96" fillId="16" borderId="281" xfId="0" applyNumberFormat="1" applyFont="1" applyFill="1" applyBorder="1" applyAlignment="1" applyProtection="1">
      <alignment horizontal="right" vertical="top"/>
      <protection locked="0"/>
    </xf>
    <xf numFmtId="164" fontId="110" fillId="12" borderId="334" xfId="0" applyNumberFormat="1" applyFont="1" applyFill="1" applyBorder="1" applyAlignment="1">
      <alignment horizontal="center" vertical="top"/>
    </xf>
    <xf numFmtId="49" fontId="110" fillId="12" borderId="334" xfId="0" applyNumberFormat="1" applyFont="1" applyFill="1" applyBorder="1" applyAlignment="1">
      <alignment horizontal="center" vertical="top"/>
    </xf>
    <xf numFmtId="0" fontId="80" fillId="23" borderId="261" xfId="18" applyFont="1" applyFill="1" applyBorder="1" applyAlignment="1">
      <alignment horizontal="center"/>
    </xf>
    <xf numFmtId="0" fontId="80" fillId="23" borderId="3" xfId="18" applyFont="1" applyFill="1" applyBorder="1" applyAlignment="1">
      <alignment horizontal="center"/>
    </xf>
    <xf numFmtId="166" fontId="219" fillId="23" borderId="3" xfId="18" applyNumberFormat="1" applyFont="1" applyFill="1" applyBorder="1" applyAlignment="1"/>
    <xf numFmtId="0" fontId="218" fillId="23" borderId="3" xfId="18" applyFont="1" applyFill="1" applyBorder="1" applyAlignment="1">
      <alignment vertical="center"/>
    </xf>
    <xf numFmtId="0" fontId="218" fillId="23" borderId="20" xfId="18" applyFont="1" applyFill="1" applyBorder="1" applyAlignment="1">
      <alignment vertical="center"/>
    </xf>
    <xf numFmtId="0" fontId="3" fillId="0" borderId="264" xfId="18" applyBorder="1" applyAlignment="1">
      <alignment horizontal="center"/>
    </xf>
    <xf numFmtId="0" fontId="3" fillId="0" borderId="0" xfId="18" applyBorder="1" applyAlignment="1">
      <alignment horizontal="center"/>
    </xf>
    <xf numFmtId="49" fontId="220" fillId="0" borderId="0" xfId="18" applyNumberFormat="1" applyFont="1" applyBorder="1" applyAlignment="1"/>
    <xf numFmtId="49" fontId="7" fillId="0" borderId="0" xfId="18" applyNumberFormat="1" applyFont="1" applyBorder="1" applyAlignment="1"/>
    <xf numFmtId="49" fontId="7" fillId="0" borderId="14" xfId="18" applyNumberFormat="1" applyFont="1" applyBorder="1" applyAlignment="1"/>
    <xf numFmtId="0" fontId="11" fillId="0" borderId="331" xfId="18" applyFont="1" applyBorder="1" applyAlignment="1">
      <alignment horizontal="center" vertical="center" textRotation="90"/>
    </xf>
    <xf numFmtId="49" fontId="10" fillId="0" borderId="35" xfId="18" applyNumberFormat="1" applyFont="1" applyBorder="1" applyAlignment="1">
      <alignment horizontal="center" vertical="center"/>
    </xf>
    <xf numFmtId="0" fontId="163" fillId="0" borderId="35" xfId="18" applyFont="1" applyBorder="1" applyAlignment="1">
      <alignment vertical="center"/>
    </xf>
    <xf numFmtId="0" fontId="227" fillId="0" borderId="58" xfId="18" applyFont="1" applyFill="1" applyBorder="1" applyAlignment="1">
      <alignment vertical="center" wrapText="1"/>
    </xf>
    <xf numFmtId="49" fontId="10" fillId="0" borderId="0" xfId="18" applyNumberFormat="1" applyFont="1" applyBorder="1" applyAlignment="1">
      <alignment horizontal="left"/>
    </xf>
    <xf numFmtId="0" fontId="163" fillId="0" borderId="0" xfId="18" applyFont="1" applyBorder="1" applyAlignment="1">
      <alignment vertical="center"/>
    </xf>
    <xf numFmtId="0" fontId="163" fillId="0" borderId="14" xfId="18" applyFont="1" applyBorder="1" applyAlignment="1">
      <alignment vertical="center"/>
    </xf>
    <xf numFmtId="49" fontId="25" fillId="13" borderId="276" xfId="18" applyNumberFormat="1" applyFont="1" applyFill="1" applyBorder="1" applyAlignment="1">
      <alignment horizontal="left"/>
    </xf>
    <xf numFmtId="0" fontId="167" fillId="13" borderId="340" xfId="18" applyFont="1" applyFill="1" applyBorder="1" applyAlignment="1">
      <alignment vertical="center"/>
    </xf>
    <xf numFmtId="0" fontId="167" fillId="13" borderId="345" xfId="18" applyFont="1" applyFill="1" applyBorder="1" applyAlignment="1">
      <alignment vertical="center"/>
    </xf>
    <xf numFmtId="0" fontId="71" fillId="0" borderId="0" xfId="18" applyFont="1"/>
    <xf numFmtId="49" fontId="11" fillId="12" borderId="334" xfId="18" applyNumberFormat="1" applyFont="1" applyFill="1" applyBorder="1" applyAlignment="1">
      <alignment horizontal="left" indent="2"/>
    </xf>
    <xf numFmtId="0" fontId="162" fillId="12" borderId="334" xfId="18" applyFont="1" applyFill="1" applyBorder="1" applyAlignment="1">
      <alignment vertical="center"/>
    </xf>
    <xf numFmtId="0" fontId="162" fillId="12" borderId="335" xfId="18" applyFont="1" applyFill="1" applyBorder="1" applyAlignment="1">
      <alignment vertical="center"/>
    </xf>
    <xf numFmtId="0" fontId="21" fillId="0" borderId="0" xfId="18" applyFont="1"/>
    <xf numFmtId="0" fontId="124" fillId="12" borderId="334" xfId="18" applyFont="1" applyFill="1" applyBorder="1" applyAlignment="1">
      <alignment vertical="center"/>
    </xf>
    <xf numFmtId="0" fontId="124" fillId="12" borderId="335" xfId="18" applyFont="1" applyFill="1" applyBorder="1" applyAlignment="1">
      <alignment vertical="center"/>
    </xf>
    <xf numFmtId="0" fontId="162" fillId="12" borderId="89" xfId="18" applyFont="1" applyFill="1" applyBorder="1" applyAlignment="1">
      <alignment vertical="center"/>
    </xf>
    <xf numFmtId="0" fontId="162" fillId="12" borderId="149" xfId="18" applyFont="1" applyFill="1" applyBorder="1" applyAlignment="1">
      <alignment vertical="center"/>
    </xf>
    <xf numFmtId="49" fontId="11" fillId="0" borderId="334" xfId="18" applyNumberFormat="1" applyFont="1" applyBorder="1" applyAlignment="1">
      <alignment horizontal="left" indent="5"/>
    </xf>
    <xf numFmtId="0" fontId="168" fillId="0" borderId="334" xfId="18" applyFont="1" applyBorder="1" applyAlignment="1">
      <alignment horizontal="left" vertical="center"/>
    </xf>
    <xf numFmtId="0" fontId="168" fillId="0" borderId="335" xfId="18" applyFont="1" applyBorder="1" applyAlignment="1">
      <alignment horizontal="left" vertical="center"/>
    </xf>
    <xf numFmtId="0" fontId="162" fillId="0" borderId="334" xfId="18" applyFont="1" applyBorder="1" applyAlignment="1">
      <alignment horizontal="left" vertical="center"/>
    </xf>
    <xf numFmtId="0" fontId="162" fillId="0" borderId="335" xfId="18" applyFont="1" applyBorder="1" applyAlignment="1">
      <alignment horizontal="left" vertical="center"/>
    </xf>
    <xf numFmtId="0" fontId="162" fillId="0" borderId="334" xfId="18" applyFont="1" applyBorder="1" applyAlignment="1">
      <alignment vertical="center"/>
    </xf>
    <xf numFmtId="0" fontId="162" fillId="0" borderId="335" xfId="18" applyFont="1" applyBorder="1" applyAlignment="1">
      <alignment vertical="center"/>
    </xf>
    <xf numFmtId="49" fontId="11" fillId="0" borderId="334" xfId="18" applyNumberFormat="1" applyFont="1" applyBorder="1" applyAlignment="1">
      <alignment horizontal="left" indent="4"/>
    </xf>
    <xf numFmtId="49" fontId="11" fillId="12" borderId="0" xfId="18" applyNumberFormat="1" applyFont="1" applyFill="1" applyBorder="1" applyAlignment="1">
      <alignment horizontal="left" indent="2"/>
    </xf>
    <xf numFmtId="0" fontId="162" fillId="12" borderId="334" xfId="18" applyFont="1" applyFill="1" applyBorder="1" applyAlignment="1">
      <alignment horizontal="left" vertical="center"/>
    </xf>
    <xf numFmtId="0" fontId="162" fillId="12" borderId="335" xfId="18" applyFont="1" applyFill="1" applyBorder="1" applyAlignment="1">
      <alignment horizontal="left" vertical="center"/>
    </xf>
    <xf numFmtId="49" fontId="11" fillId="0" borderId="167" xfId="18" applyNumberFormat="1" applyFont="1" applyBorder="1" applyAlignment="1">
      <alignment horizontal="left" indent="4"/>
    </xf>
    <xf numFmtId="0" fontId="165" fillId="13" borderId="340" xfId="18" applyFont="1" applyFill="1" applyBorder="1" applyAlignment="1">
      <alignment vertical="center"/>
    </xf>
    <xf numFmtId="0" fontId="165" fillId="13" borderId="345" xfId="18" applyFont="1" applyFill="1" applyBorder="1" applyAlignment="1">
      <alignment vertical="center"/>
    </xf>
    <xf numFmtId="0" fontId="162" fillId="16" borderId="334" xfId="18" applyFont="1" applyFill="1" applyBorder="1" applyAlignment="1">
      <alignment horizontal="left" vertical="center"/>
    </xf>
    <xf numFmtId="0" fontId="162" fillId="16" borderId="335" xfId="18" applyFont="1" applyFill="1" applyBorder="1" applyAlignment="1">
      <alignment horizontal="left" vertical="center"/>
    </xf>
    <xf numFmtId="0" fontId="164" fillId="13" borderId="340" xfId="18" applyFont="1" applyFill="1" applyBorder="1" applyAlignment="1">
      <alignment vertical="center"/>
    </xf>
    <xf numFmtId="0" fontId="164" fillId="13" borderId="345" xfId="18" applyFont="1" applyFill="1" applyBorder="1" applyAlignment="1">
      <alignment vertical="center"/>
    </xf>
    <xf numFmtId="49" fontId="28" fillId="0" borderId="334" xfId="18" applyNumberFormat="1" applyFont="1" applyBorder="1" applyAlignment="1">
      <alignment horizontal="left" indent="3"/>
    </xf>
    <xf numFmtId="49" fontId="11" fillId="12" borderId="167" xfId="18" applyNumberFormat="1" applyFont="1" applyFill="1" applyBorder="1" applyAlignment="1">
      <alignment horizontal="left" indent="2"/>
    </xf>
    <xf numFmtId="0" fontId="162" fillId="12" borderId="167" xfId="18" applyFont="1" applyFill="1" applyBorder="1" applyAlignment="1">
      <alignment horizontal="left" vertical="center"/>
    </xf>
    <xf numFmtId="0" fontId="162" fillId="12" borderId="320" xfId="18" applyFont="1" applyFill="1" applyBorder="1" applyAlignment="1">
      <alignment horizontal="left" vertical="center"/>
    </xf>
    <xf numFmtId="49" fontId="25" fillId="13" borderId="5" xfId="18" applyNumberFormat="1" applyFont="1" applyFill="1" applyBorder="1" applyAlignment="1">
      <alignment horizontal="left"/>
    </xf>
    <xf numFmtId="49" fontId="11" fillId="12" borderId="334" xfId="18" applyNumberFormat="1" applyFont="1" applyFill="1" applyBorder="1" applyAlignment="1">
      <alignment horizontal="left" vertical="center" wrapText="1" indent="2"/>
    </xf>
    <xf numFmtId="49" fontId="25" fillId="13" borderId="334" xfId="18" applyNumberFormat="1" applyFont="1" applyFill="1" applyBorder="1" applyAlignment="1">
      <alignment horizontal="left"/>
    </xf>
    <xf numFmtId="0" fontId="162" fillId="13" borderId="334" xfId="18" applyFont="1" applyFill="1" applyBorder="1" applyAlignment="1">
      <alignment vertical="center"/>
    </xf>
    <xf numFmtId="0" fontId="162" fillId="13" borderId="335" xfId="18" applyFont="1" applyFill="1" applyBorder="1" applyAlignment="1">
      <alignment vertical="center"/>
    </xf>
    <xf numFmtId="0" fontId="71" fillId="0" borderId="0" xfId="18" applyFont="1" applyAlignment="1">
      <alignment vertical="center" wrapText="1"/>
    </xf>
    <xf numFmtId="0" fontId="228" fillId="21" borderId="330" xfId="18" applyFont="1" applyFill="1" applyBorder="1" applyAlignment="1">
      <alignment horizontal="center" vertical="center"/>
    </xf>
    <xf numFmtId="49" fontId="229" fillId="21" borderId="5" xfId="18" applyNumberFormat="1" applyFont="1" applyFill="1" applyBorder="1" applyAlignment="1">
      <alignment horizontal="left" vertical="center"/>
    </xf>
    <xf numFmtId="0" fontId="71" fillId="0" borderId="0" xfId="18" applyFont="1" applyAlignment="1">
      <alignment vertical="center"/>
    </xf>
    <xf numFmtId="0" fontId="23" fillId="0" borderId="0" xfId="18" applyFont="1" applyBorder="1" applyAlignment="1">
      <alignment horizontal="center"/>
    </xf>
    <xf numFmtId="0" fontId="14" fillId="0" borderId="0" xfId="18" applyFont="1" applyBorder="1" applyAlignment="1">
      <alignment horizontal="left" indent="1"/>
    </xf>
    <xf numFmtId="0" fontId="23" fillId="0" borderId="0" xfId="18" applyFont="1"/>
    <xf numFmtId="0" fontId="3" fillId="0" borderId="332" xfId="18" applyBorder="1" applyAlignment="1">
      <alignment horizontal="center"/>
    </xf>
    <xf numFmtId="0" fontId="3" fillId="0" borderId="187" xfId="18" applyBorder="1" applyAlignment="1">
      <alignment horizontal="center"/>
    </xf>
    <xf numFmtId="0" fontId="3" fillId="0" borderId="187" xfId="18" applyFont="1" applyBorder="1"/>
    <xf numFmtId="0" fontId="163" fillId="0" borderId="0" xfId="18" applyFont="1" applyAlignment="1">
      <alignment vertical="center"/>
    </xf>
    <xf numFmtId="0" fontId="3" fillId="0" borderId="0" xfId="18" applyAlignment="1">
      <alignment horizontal="center"/>
    </xf>
    <xf numFmtId="0" fontId="111" fillId="15" borderId="334" xfId="18" applyNumberFormat="1" applyFont="1" applyFill="1" applyBorder="1" applyAlignment="1">
      <alignment horizontal="left" vertical="top" wrapText="1"/>
    </xf>
    <xf numFmtId="0" fontId="3" fillId="0" borderId="0" xfId="18" applyFont="1"/>
    <xf numFmtId="0" fontId="234" fillId="12" borderId="334" xfId="0" applyNumberFormat="1" applyFont="1" applyFill="1" applyBorder="1" applyAlignment="1">
      <alignment horizontal="left" vertical="top" wrapText="1"/>
    </xf>
    <xf numFmtId="0" fontId="0" fillId="0" borderId="0" xfId="0" applyBorder="1" applyAlignment="1">
      <alignment horizontal="center"/>
    </xf>
    <xf numFmtId="167" fontId="170" fillId="17" borderId="235" xfId="0" applyNumberFormat="1" applyFont="1" applyFill="1" applyBorder="1" applyAlignment="1"/>
    <xf numFmtId="167" fontId="160" fillId="17" borderId="236" xfId="0" applyNumberFormat="1" applyFont="1" applyFill="1" applyBorder="1" applyAlignment="1">
      <alignment horizontal="right" vertical="top"/>
    </xf>
    <xf numFmtId="49" fontId="5" fillId="0" borderId="15" xfId="0" applyNumberFormat="1" applyFont="1" applyBorder="1" applyAlignment="1">
      <alignment horizontal="center" vertical="center"/>
    </xf>
    <xf numFmtId="49" fontId="5" fillId="0" borderId="146" xfId="0" applyNumberFormat="1" applyFont="1" applyBorder="1" applyAlignment="1">
      <alignment horizontal="center" vertical="center"/>
    </xf>
    <xf numFmtId="164" fontId="12" fillId="0" borderId="334" xfId="0" applyNumberFormat="1" applyFont="1" applyBorder="1" applyAlignment="1">
      <alignment horizontal="right" vertical="top"/>
    </xf>
    <xf numFmtId="49" fontId="12" fillId="0" borderId="334" xfId="0" applyNumberFormat="1" applyFont="1" applyBorder="1" applyAlignment="1">
      <alignment horizontal="left" vertical="top"/>
    </xf>
    <xf numFmtId="166" fontId="12" fillId="0" borderId="334" xfId="0" applyNumberFormat="1" applyFont="1" applyBorder="1" applyAlignment="1">
      <alignment horizontal="right" vertical="top"/>
    </xf>
    <xf numFmtId="168" fontId="12" fillId="0" borderId="334" xfId="0" applyNumberFormat="1" applyFont="1" applyBorder="1" applyAlignment="1">
      <alignment horizontal="right" vertical="top"/>
    </xf>
    <xf numFmtId="179" fontId="12" fillId="0" borderId="334" xfId="0" applyNumberFormat="1" applyFont="1" applyBorder="1" applyAlignment="1">
      <alignment horizontal="right" vertical="top"/>
    </xf>
    <xf numFmtId="0" fontId="12" fillId="0" borderId="334" xfId="0" applyNumberFormat="1" applyFont="1" applyFill="1" applyBorder="1" applyAlignment="1">
      <alignment horizontal="left" vertical="top" wrapText="1" indent="1"/>
    </xf>
    <xf numFmtId="164" fontId="12" fillId="0" borderId="334" xfId="0" applyNumberFormat="1" applyFont="1" applyFill="1" applyBorder="1" applyAlignment="1">
      <alignment horizontal="right" vertical="top"/>
    </xf>
    <xf numFmtId="164" fontId="12" fillId="0" borderId="333" xfId="0" applyNumberFormat="1" applyFont="1" applyFill="1" applyBorder="1" applyAlignment="1">
      <alignment horizontal="right" vertical="top"/>
    </xf>
    <xf numFmtId="0" fontId="110" fillId="12" borderId="334" xfId="0" applyNumberFormat="1" applyFont="1" applyFill="1" applyBorder="1" applyAlignment="1">
      <alignment horizontal="left" vertical="top" wrapText="1" indent="1"/>
    </xf>
    <xf numFmtId="0" fontId="11" fillId="0" borderId="334" xfId="0" applyNumberFormat="1" applyFont="1" applyBorder="1" applyAlignment="1">
      <alignment horizontal="left" vertical="top" wrapText="1" indent="1"/>
    </xf>
    <xf numFmtId="164" fontId="110" fillId="12" borderId="323" xfId="0" applyNumberFormat="1" applyFont="1" applyFill="1" applyBorder="1" applyAlignment="1">
      <alignment horizontal="right" vertical="top"/>
    </xf>
    <xf numFmtId="49" fontId="110" fillId="12" borderId="338" xfId="0" applyNumberFormat="1" applyFont="1" applyFill="1" applyBorder="1" applyAlignment="1">
      <alignment horizontal="center" vertical="top"/>
    </xf>
    <xf numFmtId="49" fontId="110" fillId="12" borderId="339" xfId="0" applyNumberFormat="1" applyFont="1" applyFill="1" applyBorder="1" applyAlignment="1">
      <alignment horizontal="left" vertical="top"/>
    </xf>
    <xf numFmtId="0" fontId="110" fillId="12" borderId="324" xfId="0" applyNumberFormat="1" applyFont="1" applyFill="1" applyBorder="1" applyAlignment="1">
      <alignment horizontal="left" vertical="top" wrapText="1" indent="1"/>
    </xf>
    <xf numFmtId="0" fontId="110" fillId="12" borderId="324" xfId="0" applyNumberFormat="1" applyFont="1" applyFill="1" applyBorder="1" applyAlignment="1">
      <alignment horizontal="left" vertical="top" wrapText="1"/>
    </xf>
    <xf numFmtId="0" fontId="12" fillId="12" borderId="324" xfId="0" applyNumberFormat="1" applyFont="1" applyFill="1" applyBorder="1" applyAlignment="1">
      <alignment horizontal="left" vertical="top" wrapText="1"/>
    </xf>
    <xf numFmtId="49" fontId="12" fillId="12" borderId="324" xfId="0" applyNumberFormat="1" applyFont="1" applyFill="1" applyBorder="1" applyAlignment="1">
      <alignment horizontal="center" vertical="top"/>
    </xf>
    <xf numFmtId="165" fontId="19" fillId="12" borderId="324" xfId="0" applyNumberFormat="1" applyFont="1" applyFill="1" applyBorder="1" applyAlignment="1">
      <alignment horizontal="right" vertical="top"/>
    </xf>
    <xf numFmtId="0" fontId="11" fillId="0" borderId="247" xfId="0" applyFont="1" applyBorder="1"/>
    <xf numFmtId="4" fontId="217" fillId="23" borderId="3" xfId="18" applyNumberFormat="1" applyFont="1" applyFill="1" applyBorder="1" applyAlignment="1">
      <alignment vertical="center"/>
    </xf>
    <xf numFmtId="4" fontId="135" fillId="0" borderId="0" xfId="18" applyNumberFormat="1" applyFont="1" applyBorder="1" applyAlignment="1">
      <alignment vertical="center"/>
    </xf>
    <xf numFmtId="4" fontId="10" fillId="0" borderId="35" xfId="18" applyNumberFormat="1" applyFont="1" applyBorder="1" applyAlignment="1">
      <alignment horizontal="right" vertical="center" wrapText="1"/>
    </xf>
    <xf numFmtId="4" fontId="10" fillId="0" borderId="0" xfId="18" applyNumberFormat="1" applyFont="1" applyBorder="1" applyAlignment="1">
      <alignment horizontal="right" vertical="center"/>
    </xf>
    <xf numFmtId="4" fontId="10" fillId="13" borderId="276" xfId="18" applyNumberFormat="1" applyFont="1" applyFill="1" applyBorder="1" applyAlignment="1">
      <alignment vertical="center"/>
    </xf>
    <xf numFmtId="4" fontId="11" fillId="12" borderId="334" xfId="18" applyNumberFormat="1" applyFont="1" applyFill="1" applyBorder="1" applyAlignment="1">
      <alignment vertical="center"/>
    </xf>
    <xf numFmtId="4" fontId="28" fillId="12" borderId="334" xfId="18" applyNumberFormat="1" applyFont="1" applyFill="1" applyBorder="1" applyAlignment="1">
      <alignment vertical="center"/>
    </xf>
    <xf numFmtId="4" fontId="11" fillId="0" borderId="334" xfId="18" applyNumberFormat="1" applyFont="1" applyBorder="1" applyAlignment="1">
      <alignment vertical="center"/>
    </xf>
    <xf numFmtId="4" fontId="28" fillId="0" borderId="334" xfId="18" applyNumberFormat="1" applyFont="1" applyBorder="1" applyAlignment="1">
      <alignment vertical="center"/>
    </xf>
    <xf numFmtId="4" fontId="11" fillId="0" borderId="167" xfId="18" applyNumberFormat="1" applyFont="1" applyBorder="1" applyAlignment="1">
      <alignment vertical="center"/>
    </xf>
    <xf numFmtId="4" fontId="11" fillId="12" borderId="265" xfId="18" applyNumberFormat="1" applyFont="1" applyFill="1" applyBorder="1" applyAlignment="1">
      <alignment vertical="center"/>
    </xf>
    <xf numFmtId="4" fontId="11" fillId="12" borderId="167" xfId="18" applyNumberFormat="1" applyFont="1" applyFill="1" applyBorder="1" applyAlignment="1">
      <alignment vertical="center"/>
    </xf>
    <xf numFmtId="4" fontId="10" fillId="13" borderId="5" xfId="18" applyNumberFormat="1" applyFont="1" applyFill="1" applyBorder="1" applyAlignment="1">
      <alignment vertical="center"/>
    </xf>
    <xf numFmtId="4" fontId="10" fillId="13" borderId="334" xfId="18" applyNumberFormat="1" applyFont="1" applyFill="1" applyBorder="1" applyAlignment="1">
      <alignment vertical="center"/>
    </xf>
    <xf numFmtId="4" fontId="10" fillId="0" borderId="25" xfId="18" applyNumberFormat="1" applyFont="1" applyBorder="1" applyAlignment="1">
      <alignment vertical="center"/>
    </xf>
    <xf numFmtId="4" fontId="11" fillId="0" borderId="0" xfId="18" applyNumberFormat="1" applyFont="1" applyAlignment="1">
      <alignment vertical="center"/>
    </xf>
    <xf numFmtId="180" fontId="73" fillId="13" borderId="14" xfId="0" applyNumberFormat="1" applyFont="1" applyFill="1" applyBorder="1" applyAlignment="1"/>
    <xf numFmtId="180" fontId="74" fillId="0" borderId="14" xfId="0" applyNumberFormat="1" applyFont="1" applyBorder="1" applyAlignment="1"/>
    <xf numFmtId="180" fontId="72" fillId="0" borderId="14" xfId="0" applyNumberFormat="1" applyFont="1" applyBorder="1" applyAlignment="1"/>
    <xf numFmtId="180" fontId="107" fillId="0" borderId="14" xfId="0" applyNumberFormat="1" applyFont="1" applyBorder="1" applyAlignment="1"/>
    <xf numFmtId="180" fontId="125" fillId="13" borderId="14" xfId="0" applyNumberFormat="1" applyFont="1" applyFill="1" applyBorder="1" applyAlignment="1"/>
    <xf numFmtId="180" fontId="12" fillId="16" borderId="335" xfId="0" applyNumberFormat="1" applyFont="1" applyFill="1" applyBorder="1" applyAlignment="1" applyProtection="1">
      <alignment horizontal="right" vertical="top"/>
      <protection locked="0"/>
    </xf>
    <xf numFmtId="180" fontId="153" fillId="16" borderId="335" xfId="0" applyNumberFormat="1" applyFont="1" applyFill="1" applyBorder="1" applyAlignment="1" applyProtection="1">
      <alignment horizontal="right" vertical="top"/>
      <protection locked="0"/>
    </xf>
    <xf numFmtId="180" fontId="12" fillId="0" borderId="150" xfId="0" applyNumberFormat="1" applyFont="1" applyBorder="1" applyAlignment="1">
      <alignment horizontal="right" vertical="top"/>
    </xf>
    <xf numFmtId="180" fontId="12" fillId="0" borderId="151" xfId="0" applyNumberFormat="1" applyFont="1" applyBorder="1" applyAlignment="1">
      <alignment horizontal="right" vertical="top"/>
    </xf>
    <xf numFmtId="180" fontId="12" fillId="0" borderId="152" xfId="0" applyNumberFormat="1" applyFont="1" applyBorder="1" applyAlignment="1">
      <alignment horizontal="right" vertical="top"/>
    </xf>
    <xf numFmtId="180" fontId="224" fillId="13" borderId="14" xfId="0" applyNumberFormat="1" applyFont="1" applyFill="1" applyBorder="1" applyAlignment="1"/>
    <xf numFmtId="180" fontId="12" fillId="0" borderId="149" xfId="0" applyNumberFormat="1" applyFont="1" applyBorder="1" applyAlignment="1">
      <alignment horizontal="right" vertical="top"/>
    </xf>
    <xf numFmtId="180" fontId="12" fillId="0" borderId="335" xfId="0" applyNumberFormat="1" applyFont="1" applyBorder="1" applyAlignment="1">
      <alignment horizontal="right" vertical="top"/>
    </xf>
    <xf numFmtId="180" fontId="22" fillId="16" borderId="335" xfId="0" applyNumberFormat="1" applyFont="1" applyFill="1" applyBorder="1" applyAlignment="1" applyProtection="1">
      <alignment horizontal="right" vertical="top"/>
      <protection locked="0"/>
    </xf>
    <xf numFmtId="180" fontId="30" fillId="0" borderId="149" xfId="0" applyNumberFormat="1" applyFont="1" applyBorder="1" applyAlignment="1">
      <alignment horizontal="right" vertical="top"/>
    </xf>
    <xf numFmtId="180" fontId="30" fillId="0" borderId="153" xfId="0" applyNumberFormat="1" applyFont="1" applyBorder="1" applyAlignment="1">
      <alignment horizontal="right" vertical="top"/>
    </xf>
    <xf numFmtId="4" fontId="128" fillId="13" borderId="335" xfId="0" applyNumberFormat="1" applyFont="1" applyFill="1" applyBorder="1" applyAlignment="1">
      <alignment vertical="center"/>
    </xf>
    <xf numFmtId="4" fontId="7" fillId="0" borderId="0" xfId="0" applyNumberFormat="1" applyFont="1" applyFill="1" applyBorder="1" applyAlignment="1"/>
    <xf numFmtId="4" fontId="73" fillId="13" borderId="8" xfId="0" applyNumberFormat="1" applyFont="1" applyFill="1" applyBorder="1" applyAlignment="1"/>
    <xf numFmtId="4" fontId="121" fillId="16" borderId="273" xfId="0" applyNumberFormat="1" applyFont="1" applyFill="1" applyBorder="1" applyAlignment="1" applyProtection="1">
      <alignment vertical="center"/>
      <protection locked="0"/>
    </xf>
    <xf numFmtId="4" fontId="108" fillId="13" borderId="8" xfId="0" applyNumberFormat="1" applyFont="1" applyFill="1" applyBorder="1" applyAlignment="1"/>
    <xf numFmtId="4" fontId="129" fillId="0" borderId="150" xfId="0" applyNumberFormat="1" applyFont="1" applyBorder="1" applyAlignment="1">
      <alignment horizontal="right" vertical="top"/>
    </xf>
    <xf numFmtId="4" fontId="12" fillId="24" borderId="322" xfId="0" applyNumberFormat="1" applyFont="1" applyFill="1" applyBorder="1" applyAlignment="1" applyProtection="1">
      <alignment horizontal="right" vertical="top"/>
      <protection locked="0"/>
    </xf>
    <xf numFmtId="4" fontId="12" fillId="0" borderId="150" xfId="0" applyNumberFormat="1" applyFont="1" applyBorder="1" applyAlignment="1">
      <alignment horizontal="right" vertical="top"/>
    </xf>
    <xf numFmtId="4" fontId="8" fillId="24" borderId="8" xfId="0" applyNumberFormat="1" applyFont="1" applyFill="1" applyBorder="1" applyAlignment="1" applyProtection="1">
      <alignment horizontal="left" vertical="top" wrapText="1"/>
      <protection locked="0"/>
    </xf>
    <xf numFmtId="4" fontId="20" fillId="0" borderId="14" xfId="0" applyNumberFormat="1" applyFont="1" applyBorder="1" applyAlignment="1">
      <alignment horizontal="left" vertical="top" wrapText="1"/>
    </xf>
    <xf numFmtId="4" fontId="8" fillId="0" borderId="0" xfId="0" applyNumberFormat="1" applyFont="1" applyFill="1" applyBorder="1" applyAlignment="1">
      <alignment horizontal="left" vertical="top" wrapText="1"/>
    </xf>
    <xf numFmtId="4" fontId="19" fillId="0" borderId="175" xfId="0" applyNumberFormat="1" applyFont="1" applyFill="1" applyBorder="1" applyAlignment="1">
      <alignment horizontal="right" vertical="top"/>
    </xf>
    <xf numFmtId="4" fontId="8" fillId="0" borderId="8" xfId="0" applyNumberFormat="1" applyFont="1" applyFill="1" applyBorder="1" applyAlignment="1">
      <alignment horizontal="left" vertical="top" wrapText="1"/>
    </xf>
    <xf numFmtId="4" fontId="79" fillId="0" borderId="0" xfId="0" applyNumberFormat="1" applyFont="1" applyFill="1" applyBorder="1" applyAlignment="1">
      <alignment horizontal="center" vertical="center"/>
    </xf>
    <xf numFmtId="4" fontId="79" fillId="0" borderId="8" xfId="0" applyNumberFormat="1" applyFont="1" applyFill="1" applyBorder="1" applyAlignment="1">
      <alignment horizontal="center" vertical="center"/>
    </xf>
    <xf numFmtId="4" fontId="108" fillId="0" borderId="0" xfId="0" applyNumberFormat="1" applyFont="1" applyFill="1" applyBorder="1" applyAlignment="1">
      <alignment vertical="center"/>
    </xf>
    <xf numFmtId="4" fontId="79" fillId="0" borderId="14" xfId="0" applyNumberFormat="1" applyFont="1" applyBorder="1" applyAlignment="1">
      <alignment horizontal="center" vertical="center"/>
    </xf>
    <xf numFmtId="4" fontId="8" fillId="24" borderId="8" xfId="0" applyNumberFormat="1" applyFont="1" applyFill="1" applyBorder="1" applyAlignment="1">
      <alignment horizontal="left" vertical="top" wrapText="1"/>
    </xf>
    <xf numFmtId="4" fontId="11" fillId="0" borderId="14" xfId="0" applyNumberFormat="1" applyFont="1" applyBorder="1"/>
    <xf numFmtId="4" fontId="11" fillId="24" borderId="322" xfId="0" applyNumberFormat="1" applyFont="1" applyFill="1" applyBorder="1" applyAlignment="1" applyProtection="1">
      <alignment horizontal="right" vertical="top"/>
      <protection locked="0"/>
    </xf>
    <xf numFmtId="4" fontId="5" fillId="0" borderId="14" xfId="0" applyNumberFormat="1" applyFont="1" applyBorder="1"/>
    <xf numFmtId="4" fontId="5" fillId="0" borderId="0" xfId="0" applyNumberFormat="1" applyFont="1" applyFill="1" applyBorder="1" applyAlignment="1"/>
    <xf numFmtId="4" fontId="5" fillId="0" borderId="8" xfId="0" applyNumberFormat="1" applyFont="1" applyFill="1" applyBorder="1" applyAlignment="1"/>
    <xf numFmtId="4" fontId="126" fillId="13" borderId="273" xfId="0" applyNumberFormat="1" applyFont="1" applyFill="1" applyBorder="1" applyAlignment="1">
      <alignment vertical="center"/>
    </xf>
    <xf numFmtId="4" fontId="130" fillId="16" borderId="273" xfId="0" applyNumberFormat="1" applyFont="1" applyFill="1" applyBorder="1" applyAlignment="1" applyProtection="1">
      <protection locked="0"/>
    </xf>
    <xf numFmtId="4" fontId="20" fillId="0" borderId="14" xfId="0" applyNumberFormat="1" applyFont="1" applyFill="1" applyBorder="1" applyAlignment="1" applyProtection="1">
      <alignment horizontal="left" vertical="top" wrapText="1"/>
      <protection locked="0"/>
    </xf>
    <xf numFmtId="4" fontId="20" fillId="14" borderId="14" xfId="0" applyNumberFormat="1" applyFont="1" applyFill="1" applyBorder="1" applyAlignment="1" applyProtection="1">
      <alignment horizontal="left" vertical="top" wrapText="1"/>
      <protection locked="0"/>
    </xf>
    <xf numFmtId="4" fontId="20" fillId="0" borderId="14" xfId="0" applyNumberFormat="1" applyFont="1" applyBorder="1" applyAlignment="1" applyProtection="1">
      <alignment horizontal="left" vertical="top" wrapText="1"/>
      <protection locked="0"/>
    </xf>
    <xf numFmtId="4" fontId="130" fillId="16" borderId="335" xfId="0" applyNumberFormat="1" applyFont="1" applyFill="1" applyBorder="1" applyAlignment="1" applyProtection="1">
      <protection locked="0"/>
    </xf>
    <xf numFmtId="4" fontId="12" fillId="12" borderId="322" xfId="0" applyNumberFormat="1" applyFont="1" applyFill="1" applyBorder="1" applyAlignment="1">
      <alignment horizontal="right" vertical="top"/>
    </xf>
    <xf numFmtId="4" fontId="0" fillId="0" borderId="14" xfId="0" applyNumberFormat="1" applyBorder="1"/>
    <xf numFmtId="4" fontId="6" fillId="0" borderId="0" xfId="0" applyNumberFormat="1" applyFont="1" applyFill="1" applyBorder="1" applyAlignment="1">
      <alignment horizontal="right" vertical="top"/>
    </xf>
    <xf numFmtId="4" fontId="4" fillId="0" borderId="8" xfId="0" applyNumberFormat="1" applyFont="1" applyFill="1" applyBorder="1" applyAlignment="1">
      <alignment horizontal="right" vertical="top"/>
    </xf>
    <xf numFmtId="4" fontId="130" fillId="16" borderId="273" xfId="0" applyNumberFormat="1" applyFont="1" applyFill="1" applyBorder="1" applyProtection="1">
      <protection locked="0"/>
    </xf>
    <xf numFmtId="4" fontId="130" fillId="16" borderId="335" xfId="0" applyNumberFormat="1" applyFont="1" applyFill="1" applyBorder="1" applyProtection="1">
      <protection locked="0"/>
    </xf>
    <xf numFmtId="4" fontId="126" fillId="13" borderId="335" xfId="0" applyNumberFormat="1" applyFont="1" applyFill="1" applyBorder="1" applyAlignment="1">
      <alignment vertical="center"/>
    </xf>
    <xf numFmtId="4" fontId="130" fillId="16" borderId="325" xfId="0" applyNumberFormat="1" applyFont="1" applyFill="1" applyBorder="1" applyAlignment="1" applyProtection="1">
      <protection locked="0"/>
    </xf>
    <xf numFmtId="4" fontId="12" fillId="24" borderId="166" xfId="0" applyNumberFormat="1" applyFont="1" applyFill="1" applyBorder="1" applyAlignment="1" applyProtection="1">
      <alignment horizontal="right" vertical="top"/>
      <protection locked="0"/>
    </xf>
    <xf numFmtId="0" fontId="235" fillId="0" borderId="0" xfId="23"/>
    <xf numFmtId="0" fontId="80" fillId="0" borderId="0" xfId="18" applyFont="1"/>
    <xf numFmtId="0" fontId="238" fillId="0" borderId="0" xfId="18" applyFont="1" applyAlignment="1">
      <alignment vertical="top"/>
    </xf>
    <xf numFmtId="0" fontId="14" fillId="0" borderId="0" xfId="18" applyNumberFormat="1" applyFont="1" applyBorder="1" applyAlignment="1">
      <alignment horizontal="left" vertical="top"/>
    </xf>
    <xf numFmtId="0" fontId="3" fillId="0" borderId="0" xfId="18" applyAlignment="1">
      <alignment horizontal="left" vertical="center"/>
    </xf>
    <xf numFmtId="0" fontId="3" fillId="0" borderId="0" xfId="18" applyBorder="1"/>
    <xf numFmtId="49" fontId="220" fillId="0" borderId="46" xfId="18" applyNumberFormat="1" applyFont="1" applyBorder="1" applyAlignment="1"/>
    <xf numFmtId="0" fontId="236" fillId="0" borderId="26" xfId="18" applyFont="1" applyBorder="1" applyAlignment="1">
      <alignment horizontal="left" vertical="center" wrapText="1"/>
    </xf>
    <xf numFmtId="0" fontId="14" fillId="0" borderId="26" xfId="18" applyFont="1" applyBorder="1" applyAlignment="1">
      <alignment horizontal="left" vertical="center" wrapText="1"/>
    </xf>
    <xf numFmtId="0" fontId="14" fillId="0" borderId="26" xfId="18" applyNumberFormat="1" applyFont="1" applyBorder="1" applyAlignment="1">
      <alignment horizontal="left" vertical="center"/>
    </xf>
    <xf numFmtId="0" fontId="3" fillId="0" borderId="46" xfId="18" applyBorder="1" applyAlignment="1">
      <alignment horizontal="left" vertical="center"/>
    </xf>
    <xf numFmtId="4" fontId="132" fillId="13" borderId="148" xfId="0" quotePrefix="1" applyNumberFormat="1" applyFont="1" applyFill="1" applyBorder="1" applyAlignment="1"/>
    <xf numFmtId="4" fontId="72" fillId="16" borderId="148" xfId="0" applyNumberFormat="1" applyFont="1" applyFill="1" applyBorder="1" applyAlignment="1" applyProtection="1">
      <protection locked="0"/>
    </xf>
    <xf numFmtId="4" fontId="13" fillId="0" borderId="149" xfId="0" applyNumberFormat="1" applyFont="1" applyBorder="1"/>
    <xf numFmtId="4" fontId="72" fillId="12" borderId="148" xfId="0" applyNumberFormat="1" applyFont="1" applyFill="1" applyBorder="1" applyAlignment="1"/>
    <xf numFmtId="4" fontId="12" fillId="0" borderId="148" xfId="0" applyNumberFormat="1" applyFont="1" applyBorder="1" applyAlignment="1">
      <alignment horizontal="right" vertical="top"/>
    </xf>
    <xf numFmtId="4" fontId="13" fillId="0" borderId="153" xfId="0" applyNumberFormat="1" applyFont="1" applyBorder="1"/>
    <xf numFmtId="181" fontId="17" fillId="0" borderId="14" xfId="18" applyNumberFormat="1" applyFont="1" applyBorder="1" applyAlignment="1"/>
    <xf numFmtId="181" fontId="12" fillId="0" borderId="148" xfId="18" applyNumberFormat="1" applyFont="1" applyBorder="1" applyAlignment="1">
      <alignment horizontal="right" vertical="top"/>
    </xf>
    <xf numFmtId="181" fontId="12" fillId="0" borderId="148" xfId="18" applyNumberFormat="1" applyFont="1" applyFill="1" applyBorder="1" applyAlignment="1">
      <alignment horizontal="right" vertical="top"/>
    </xf>
    <xf numFmtId="180" fontId="132" fillId="0" borderId="14" xfId="0" applyNumberFormat="1" applyFont="1" applyBorder="1" applyAlignment="1"/>
    <xf numFmtId="180" fontId="5" fillId="12" borderId="321" xfId="0" applyNumberFormat="1" applyFont="1" applyFill="1" applyBorder="1" applyAlignment="1">
      <alignment vertical="center"/>
    </xf>
    <xf numFmtId="180" fontId="12" fillId="0" borderId="159" xfId="0" applyNumberFormat="1" applyFont="1" applyBorder="1" applyAlignment="1">
      <alignment horizontal="right" vertical="top"/>
    </xf>
    <xf numFmtId="180" fontId="12" fillId="0" borderId="148" xfId="0" applyNumberFormat="1" applyFont="1" applyBorder="1" applyAlignment="1">
      <alignment horizontal="right" vertical="top"/>
    </xf>
    <xf numFmtId="180" fontId="12" fillId="0" borderId="148" xfId="0" applyNumberFormat="1" applyFont="1" applyFill="1" applyBorder="1" applyAlignment="1">
      <alignment horizontal="right" vertical="top"/>
    </xf>
    <xf numFmtId="180" fontId="12" fillId="0" borderId="177" xfId="0" applyNumberFormat="1" applyFont="1" applyBorder="1" applyAlignment="1">
      <alignment horizontal="right" vertical="top"/>
    </xf>
    <xf numFmtId="166" fontId="12" fillId="0" borderId="1" xfId="0" applyNumberFormat="1" applyFont="1" applyFill="1" applyBorder="1" applyAlignment="1" applyProtection="1">
      <alignment horizontal="right" vertical="top"/>
    </xf>
    <xf numFmtId="49" fontId="158" fillId="0" borderId="0" xfId="0" applyNumberFormat="1" applyFont="1" applyBorder="1" applyAlignment="1">
      <alignment horizontal="center" vertical="top"/>
    </xf>
    <xf numFmtId="181" fontId="126" fillId="13" borderId="148" xfId="0" applyNumberFormat="1" applyFont="1" applyFill="1" applyBorder="1" applyAlignment="1">
      <alignment vertical="center"/>
    </xf>
    <xf numFmtId="181" fontId="5" fillId="0" borderId="14" xfId="0" applyNumberFormat="1" applyFont="1" applyBorder="1" applyAlignment="1"/>
    <xf numFmtId="181" fontId="12" fillId="0" borderId="148" xfId="0" applyNumberFormat="1" applyFont="1" applyBorder="1" applyAlignment="1">
      <alignment horizontal="right" vertical="top"/>
    </xf>
    <xf numFmtId="181" fontId="12" fillId="0" borderId="148" xfId="0" applyNumberFormat="1" applyFont="1" applyFill="1" applyBorder="1" applyAlignment="1">
      <alignment horizontal="right" vertical="top"/>
    </xf>
    <xf numFmtId="181" fontId="12" fillId="0" borderId="325" xfId="0" applyNumberFormat="1" applyFont="1" applyBorder="1" applyAlignment="1">
      <alignment horizontal="right" vertical="top"/>
    </xf>
    <xf numFmtId="166" fontId="12" fillId="0" borderId="322" xfId="0" applyNumberFormat="1" applyFont="1" applyFill="1" applyBorder="1" applyAlignment="1" applyProtection="1">
      <alignment horizontal="right" vertical="top"/>
    </xf>
    <xf numFmtId="181" fontId="12" fillId="0" borderId="148" xfId="0" applyNumberFormat="1" applyFont="1" applyFill="1" applyBorder="1" applyAlignment="1" applyProtection="1">
      <alignment horizontal="right" vertical="top"/>
    </xf>
    <xf numFmtId="166" fontId="12" fillId="0" borderId="1" xfId="18" applyNumberFormat="1" applyFont="1" applyFill="1" applyBorder="1" applyAlignment="1" applyProtection="1">
      <alignment horizontal="right" vertical="top"/>
    </xf>
    <xf numFmtId="0" fontId="28" fillId="18" borderId="0" xfId="0" applyFont="1" applyFill="1"/>
    <xf numFmtId="0" fontId="159" fillId="18" borderId="0" xfId="0" applyFont="1" applyFill="1"/>
    <xf numFmtId="4" fontId="53" fillId="10" borderId="97" xfId="9" applyNumberFormat="1" applyFont="1" applyFill="1" applyBorder="1" applyProtection="1"/>
    <xf numFmtId="4" fontId="53" fillId="10" borderId="216" xfId="9" applyNumberFormat="1" applyFont="1" applyFill="1" applyBorder="1" applyProtection="1"/>
    <xf numFmtId="4" fontId="53" fillId="10" borderId="220" xfId="9" applyNumberFormat="1" applyFont="1" applyFill="1" applyBorder="1" applyProtection="1"/>
    <xf numFmtId="4" fontId="53" fillId="10" borderId="216" xfId="4" applyNumberFormat="1" applyFont="1" applyFill="1" applyBorder="1" applyAlignment="1" applyProtection="1">
      <alignment vertical="center"/>
    </xf>
    <xf numFmtId="0" fontId="242" fillId="5" borderId="238" xfId="9" applyFont="1" applyFill="1" applyBorder="1" applyAlignment="1">
      <alignment horizontal="center"/>
    </xf>
    <xf numFmtId="0" fontId="242" fillId="5" borderId="30" xfId="9" applyFont="1" applyFill="1" applyBorder="1" applyAlignment="1">
      <alignment horizontal="center"/>
    </xf>
    <xf numFmtId="0" fontId="242" fillId="5" borderId="239" xfId="9" applyFont="1" applyFill="1" applyBorder="1" applyAlignment="1">
      <alignment horizontal="center"/>
    </xf>
    <xf numFmtId="4" fontId="243" fillId="5" borderId="240" xfId="4" applyNumberFormat="1" applyFont="1" applyFill="1" applyBorder="1" applyAlignment="1">
      <alignment horizontal="center"/>
    </xf>
    <xf numFmtId="4" fontId="243" fillId="5" borderId="48" xfId="4" applyNumberFormat="1" applyFont="1" applyFill="1" applyBorder="1" applyAlignment="1">
      <alignment horizontal="center"/>
    </xf>
    <xf numFmtId="174" fontId="243" fillId="5" borderId="25" xfId="4" applyNumberFormat="1" applyFont="1" applyFill="1" applyBorder="1" applyAlignment="1">
      <alignment horizontal="center"/>
    </xf>
    <xf numFmtId="0" fontId="244" fillId="5" borderId="241" xfId="9" applyFont="1" applyFill="1" applyBorder="1"/>
    <xf numFmtId="0" fontId="244" fillId="5" borderId="37" xfId="9" applyFont="1" applyFill="1" applyBorder="1"/>
    <xf numFmtId="0" fontId="244" fillId="5" borderId="242" xfId="9" applyFont="1" applyFill="1" applyBorder="1"/>
    <xf numFmtId="4" fontId="245" fillId="7" borderId="64" xfId="4" applyNumberFormat="1" applyFont="1" applyFill="1" applyBorder="1" applyAlignment="1">
      <alignment vertical="center"/>
    </xf>
    <xf numFmtId="4" fontId="245" fillId="7" borderId="10" xfId="4" applyNumberFormat="1" applyFont="1" applyFill="1" applyBorder="1" applyAlignment="1">
      <alignment vertical="center"/>
    </xf>
    <xf numFmtId="174" fontId="246" fillId="7" borderId="243" xfId="4" applyNumberFormat="1" applyFont="1" applyFill="1" applyBorder="1" applyAlignment="1">
      <alignment horizontal="right" vertical="center"/>
    </xf>
    <xf numFmtId="4" fontId="245" fillId="0" borderId="26" xfId="9" applyNumberFormat="1" applyFont="1" applyBorder="1"/>
    <xf numFmtId="174" fontId="245" fillId="0" borderId="40" xfId="9" applyNumberFormat="1" applyFont="1" applyBorder="1"/>
    <xf numFmtId="0" fontId="244" fillId="0" borderId="25" xfId="9" applyFont="1" applyBorder="1"/>
    <xf numFmtId="4" fontId="242" fillId="7" borderId="225" xfId="9" applyNumberFormat="1" applyFont="1" applyFill="1" applyBorder="1"/>
    <xf numFmtId="174" fontId="242" fillId="7" borderId="225" xfId="9" applyNumberFormat="1" applyFont="1" applyFill="1" applyBorder="1"/>
    <xf numFmtId="174" fontId="245" fillId="0" borderId="26" xfId="9" applyNumberFormat="1" applyFont="1" applyBorder="1"/>
    <xf numFmtId="4" fontId="245" fillId="10" borderId="235" xfId="9" applyNumberFormat="1" applyFont="1" applyFill="1" applyBorder="1" applyProtection="1"/>
    <xf numFmtId="4" fontId="245" fillId="10" borderId="237" xfId="9" applyNumberFormat="1" applyFont="1" applyFill="1" applyBorder="1" applyProtection="1"/>
    <xf numFmtId="4" fontId="245" fillId="10" borderId="8" xfId="9" applyNumberFormat="1" applyFont="1" applyFill="1" applyBorder="1" applyProtection="1"/>
    <xf numFmtId="4" fontId="245" fillId="10" borderId="25" xfId="9" applyNumberFormat="1" applyFont="1" applyFill="1" applyBorder="1" applyProtection="1"/>
    <xf numFmtId="4" fontId="245" fillId="25" borderId="26" xfId="9" applyNumberFormat="1" applyFont="1" applyFill="1" applyBorder="1" applyProtection="1">
      <protection locked="0"/>
    </xf>
    <xf numFmtId="174" fontId="245" fillId="25" borderId="26" xfId="9" applyNumberFormat="1" applyFont="1" applyFill="1" applyBorder="1" applyProtection="1">
      <protection locked="0"/>
    </xf>
    <xf numFmtId="49" fontId="7" fillId="25" borderId="0" xfId="0" applyNumberFormat="1" applyFont="1" applyFill="1" applyBorder="1" applyAlignment="1" applyProtection="1">
      <protection locked="0"/>
    </xf>
    <xf numFmtId="4" fontId="147" fillId="25" borderId="26" xfId="9" applyNumberFormat="1" applyFont="1" applyFill="1" applyBorder="1" applyProtection="1">
      <protection locked="0"/>
    </xf>
    <xf numFmtId="4" fontId="147" fillId="0" borderId="26" xfId="9" applyNumberFormat="1" applyFont="1" applyFill="1" applyBorder="1" applyProtection="1"/>
    <xf numFmtId="4" fontId="147" fillId="0" borderId="46" xfId="9" applyNumberFormat="1" applyFont="1" applyFill="1" applyBorder="1" applyProtection="1"/>
    <xf numFmtId="4" fontId="147" fillId="0" borderId="26" xfId="13" applyNumberFormat="1" applyFont="1" applyFill="1" applyBorder="1" applyProtection="1"/>
    <xf numFmtId="4" fontId="147" fillId="10" borderId="26" xfId="13" applyNumberFormat="1" applyFont="1" applyFill="1" applyBorder="1" applyProtection="1"/>
    <xf numFmtId="182" fontId="63" fillId="16" borderId="244" xfId="9" applyNumberFormat="1" applyFont="1" applyFill="1" applyBorder="1" applyProtection="1">
      <protection locked="0"/>
    </xf>
    <xf numFmtId="4" fontId="53" fillId="10" borderId="26" xfId="9" applyNumberFormat="1" applyFont="1" applyFill="1" applyBorder="1" applyProtection="1"/>
    <xf numFmtId="4" fontId="53" fillId="0" borderId="26" xfId="9" applyNumberFormat="1" applyFont="1" applyFill="1" applyBorder="1" applyProtection="1"/>
    <xf numFmtId="4" fontId="53" fillId="0" borderId="26" xfId="9" applyNumberFormat="1" applyFont="1" applyFill="1" applyBorder="1"/>
    <xf numFmtId="4" fontId="82" fillId="0" borderId="225" xfId="5" applyNumberFormat="1" applyFont="1" applyFill="1" applyBorder="1" applyAlignment="1" applyProtection="1">
      <alignment horizontal="center" vertical="center"/>
    </xf>
    <xf numFmtId="3" fontId="85" fillId="0" borderId="225" xfId="0" applyNumberFormat="1" applyFont="1" applyFill="1" applyBorder="1" applyAlignment="1" applyProtection="1">
      <alignment horizontal="center" vertical="center"/>
    </xf>
    <xf numFmtId="4" fontId="85" fillId="0" borderId="254" xfId="0" applyNumberFormat="1" applyFont="1" applyBorder="1" applyAlignment="1">
      <alignment horizontal="center" vertical="center"/>
    </xf>
    <xf numFmtId="4" fontId="82" fillId="0" borderId="225" xfId="0" applyNumberFormat="1" applyFont="1" applyFill="1" applyBorder="1" applyAlignment="1" applyProtection="1">
      <alignment horizontal="center" vertical="center"/>
    </xf>
    <xf numFmtId="180" fontId="132" fillId="13" borderId="0" xfId="0" applyNumberFormat="1" applyFont="1" applyFill="1" applyBorder="1" applyAlignment="1"/>
    <xf numFmtId="180" fontId="5" fillId="0" borderId="0" xfId="0" applyNumberFormat="1" applyFont="1" applyBorder="1" applyAlignment="1"/>
    <xf numFmtId="180" fontId="47" fillId="0" borderId="1" xfId="0" applyNumberFormat="1" applyFont="1" applyBorder="1" applyAlignment="1">
      <alignment horizontal="right" vertical="top"/>
    </xf>
    <xf numFmtId="4" fontId="17" fillId="13" borderId="265" xfId="0" applyNumberFormat="1" applyFont="1" applyFill="1" applyBorder="1" applyAlignment="1"/>
    <xf numFmtId="4" fontId="74" fillId="13" borderId="266" xfId="0" applyNumberFormat="1" applyFont="1" applyFill="1" applyBorder="1" applyAlignment="1"/>
    <xf numFmtId="4" fontId="5" fillId="18" borderId="276" xfId="0" applyNumberFormat="1" applyFont="1" applyFill="1" applyBorder="1" applyAlignment="1"/>
    <xf numFmtId="4" fontId="5" fillId="18" borderId="277" xfId="0" applyNumberFormat="1" applyFont="1" applyFill="1" applyBorder="1" applyAlignment="1"/>
    <xf numFmtId="4" fontId="12" fillId="16" borderId="1" xfId="0" applyNumberFormat="1" applyFont="1" applyFill="1" applyBorder="1" applyAlignment="1" applyProtection="1">
      <alignment horizontal="right" vertical="top"/>
      <protection locked="0"/>
    </xf>
    <xf numFmtId="4" fontId="47" fillId="0" borderId="148" xfId="0" applyNumberFormat="1" applyFont="1" applyBorder="1" applyAlignment="1">
      <alignment horizontal="right" vertical="top"/>
    </xf>
    <xf numFmtId="4" fontId="12" fillId="16" borderId="165" xfId="0" applyNumberFormat="1" applyFont="1" applyFill="1" applyBorder="1" applyAlignment="1" applyProtection="1">
      <alignment horizontal="right" vertical="top"/>
      <protection locked="0"/>
    </xf>
    <xf numFmtId="4" fontId="47" fillId="0" borderId="273" xfId="0" applyNumberFormat="1" applyFont="1" applyBorder="1" applyAlignment="1">
      <alignment horizontal="right" vertical="top"/>
    </xf>
    <xf numFmtId="4" fontId="5" fillId="18" borderId="274" xfId="0" applyNumberFormat="1" applyFont="1" applyFill="1" applyBorder="1" applyAlignment="1"/>
    <xf numFmtId="4" fontId="5" fillId="18" borderId="275" xfId="0" applyNumberFormat="1" applyFont="1" applyFill="1" applyBorder="1" applyAlignment="1"/>
    <xf numFmtId="4" fontId="47" fillId="0" borderId="273" xfId="0" applyNumberFormat="1" applyFont="1" applyFill="1" applyBorder="1" applyAlignment="1">
      <alignment horizontal="right" vertical="top"/>
    </xf>
    <xf numFmtId="4" fontId="47" fillId="0" borderId="148" xfId="0" applyNumberFormat="1" applyFont="1" applyFill="1" applyBorder="1" applyAlignment="1">
      <alignment horizontal="right" vertical="top"/>
    </xf>
    <xf numFmtId="4" fontId="12" fillId="16" borderId="171" xfId="0" applyNumberFormat="1" applyFont="1" applyFill="1" applyBorder="1" applyAlignment="1" applyProtection="1">
      <alignment horizontal="right" vertical="top"/>
      <protection locked="0"/>
    </xf>
    <xf numFmtId="4" fontId="47" fillId="0" borderId="177" xfId="0" applyNumberFormat="1" applyFont="1" applyBorder="1" applyAlignment="1">
      <alignment horizontal="right" vertical="top"/>
    </xf>
    <xf numFmtId="165" fontId="96" fillId="0" borderId="1" xfId="0" applyNumberFormat="1" applyFont="1" applyFill="1" applyBorder="1" applyAlignment="1">
      <alignment horizontal="right" vertical="top"/>
    </xf>
    <xf numFmtId="49" fontId="110" fillId="0" borderId="175" xfId="0" applyNumberFormat="1" applyFont="1" applyBorder="1" applyAlignment="1">
      <alignment horizontal="center" vertical="top"/>
    </xf>
    <xf numFmtId="4" fontId="17" fillId="12" borderId="0" xfId="0" applyNumberFormat="1" applyFont="1" applyFill="1" applyBorder="1" applyAlignment="1"/>
    <xf numFmtId="4" fontId="27" fillId="12" borderId="0" xfId="0" applyNumberFormat="1" applyFont="1" applyFill="1" applyBorder="1" applyAlignment="1"/>
    <xf numFmtId="4" fontId="12" fillId="0" borderId="1" xfId="0" applyNumberFormat="1" applyFont="1" applyBorder="1" applyAlignment="1">
      <alignment horizontal="right" vertical="top"/>
    </xf>
    <xf numFmtId="4" fontId="19" fillId="0" borderId="5" xfId="0" applyNumberFormat="1" applyFont="1" applyFill="1" applyBorder="1" applyAlignment="1">
      <alignment horizontal="right" vertical="top"/>
    </xf>
    <xf numFmtId="4" fontId="12" fillId="0" borderId="5" xfId="0" applyNumberFormat="1" applyFont="1" applyBorder="1" applyAlignment="1">
      <alignment horizontal="right" vertical="top"/>
    </xf>
    <xf numFmtId="4" fontId="19" fillId="0" borderId="1" xfId="0" applyNumberFormat="1" applyFont="1" applyFill="1" applyBorder="1" applyAlignment="1">
      <alignment horizontal="right" vertical="top"/>
    </xf>
    <xf numFmtId="4" fontId="19" fillId="0" borderId="0" xfId="0" applyNumberFormat="1" applyFont="1" applyFill="1" applyBorder="1" applyAlignment="1">
      <alignment horizontal="right" vertical="top"/>
    </xf>
    <xf numFmtId="4" fontId="12" fillId="0" borderId="6" xfId="0" applyNumberFormat="1" applyFont="1" applyBorder="1" applyAlignment="1">
      <alignment horizontal="right" vertical="top"/>
    </xf>
    <xf numFmtId="4" fontId="6" fillId="12" borderId="0" xfId="0" applyNumberFormat="1" applyFont="1" applyFill="1" applyBorder="1" applyAlignment="1">
      <alignment horizontal="right" vertical="top"/>
    </xf>
    <xf numFmtId="4" fontId="12" fillId="0" borderId="0" xfId="0" applyNumberFormat="1" applyFont="1" applyBorder="1" applyAlignment="1">
      <alignment horizontal="right" vertical="top"/>
    </xf>
    <xf numFmtId="4" fontId="19" fillId="12" borderId="1" xfId="0" applyNumberFormat="1" applyFont="1" applyFill="1" applyBorder="1" applyAlignment="1">
      <alignment horizontal="right" vertical="top"/>
    </xf>
    <xf numFmtId="4" fontId="81" fillId="12" borderId="0" xfId="0" applyNumberFormat="1" applyFont="1" applyFill="1" applyBorder="1" applyAlignment="1">
      <alignment horizontal="right" vertical="top"/>
    </xf>
    <xf numFmtId="4" fontId="12" fillId="0" borderId="1" xfId="0" applyNumberFormat="1" applyFont="1" applyBorder="1" applyAlignment="1">
      <alignment horizontal="right"/>
    </xf>
    <xf numFmtId="4" fontId="81" fillId="12" borderId="7" xfId="0" applyNumberFormat="1" applyFont="1" applyFill="1" applyBorder="1" applyAlignment="1">
      <alignment horizontal="right" vertical="top"/>
    </xf>
    <xf numFmtId="4" fontId="4" fillId="0" borderId="0" xfId="0" applyNumberFormat="1" applyFont="1" applyBorder="1" applyAlignment="1">
      <alignment horizontal="right" vertical="top"/>
    </xf>
    <xf numFmtId="4" fontId="81" fillId="0" borderId="0" xfId="0" applyNumberFormat="1" applyFont="1" applyBorder="1" applyAlignment="1">
      <alignment horizontal="right" vertical="top"/>
    </xf>
    <xf numFmtId="4" fontId="11" fillId="0" borderId="1" xfId="0" applyNumberFormat="1" applyFont="1" applyBorder="1" applyAlignment="1">
      <alignment horizontal="right"/>
    </xf>
    <xf numFmtId="4" fontId="11" fillId="0" borderId="1" xfId="0" applyNumberFormat="1" applyFont="1" applyBorder="1" applyAlignment="1">
      <alignment horizontal="right" vertical="top"/>
    </xf>
    <xf numFmtId="4" fontId="12" fillId="16" borderId="94" xfId="0" applyNumberFormat="1" applyFont="1" applyFill="1" applyBorder="1" applyAlignment="1" applyProtection="1">
      <alignment horizontal="right" vertical="top"/>
      <protection locked="0"/>
    </xf>
    <xf numFmtId="4" fontId="12" fillId="0" borderId="94" xfId="0" applyNumberFormat="1" applyFont="1" applyBorder="1" applyAlignment="1">
      <alignment horizontal="right" vertical="top"/>
    </xf>
    <xf numFmtId="179" fontId="73" fillId="13" borderId="0" xfId="0" applyNumberFormat="1" applyFont="1" applyFill="1" applyBorder="1" applyAlignment="1"/>
    <xf numFmtId="179" fontId="8" fillId="0" borderId="0" xfId="0" applyNumberFormat="1" applyFont="1" applyAlignment="1">
      <alignment horizontal="left" vertical="top" wrapText="1"/>
    </xf>
    <xf numFmtId="179" fontId="79" fillId="0" borderId="0" xfId="0" applyNumberFormat="1" applyFont="1" applyAlignment="1">
      <alignment horizontal="center" vertical="center"/>
    </xf>
    <xf numFmtId="0" fontId="11" fillId="0" borderId="0" xfId="0" applyFont="1" applyAlignment="1">
      <alignment horizontal="center"/>
    </xf>
    <xf numFmtId="0" fontId="20" fillId="0" borderId="0" xfId="0" applyFont="1" applyAlignment="1">
      <alignment horizontal="center" vertical="top" wrapText="1"/>
    </xf>
    <xf numFmtId="0" fontId="5" fillId="12" borderId="0" xfId="0" applyFont="1" applyFill="1" applyAlignment="1">
      <alignment horizontal="center"/>
    </xf>
    <xf numFmtId="179" fontId="73" fillId="13" borderId="161" xfId="0" applyNumberFormat="1" applyFont="1" applyFill="1" applyBorder="1" applyAlignment="1"/>
    <xf numFmtId="179" fontId="128" fillId="13" borderId="25" xfId="0" applyNumberFormat="1" applyFont="1" applyFill="1" applyBorder="1" applyAlignment="1"/>
    <xf numFmtId="4" fontId="170" fillId="17" borderId="236" xfId="0" applyNumberFormat="1" applyFont="1" applyFill="1" applyBorder="1" applyAlignment="1"/>
    <xf numFmtId="4" fontId="170" fillId="17" borderId="0" xfId="0" applyNumberFormat="1" applyFont="1" applyFill="1" applyBorder="1" applyAlignment="1"/>
    <xf numFmtId="4" fontId="5" fillId="0" borderId="2" xfId="0" applyNumberFormat="1" applyFont="1" applyBorder="1" applyAlignment="1">
      <alignment horizontal="center" vertical="center"/>
    </xf>
    <xf numFmtId="4" fontId="5" fillId="0" borderId="0" xfId="0" applyNumberFormat="1" applyFont="1" applyBorder="1" applyAlignment="1">
      <alignment horizontal="right"/>
    </xf>
    <xf numFmtId="4" fontId="128" fillId="13" borderId="0" xfId="0" applyNumberFormat="1" applyFont="1" applyFill="1" applyBorder="1" applyAlignment="1"/>
    <xf numFmtId="4" fontId="108" fillId="13" borderId="0" xfId="0" applyNumberFormat="1" applyFont="1" applyFill="1" applyBorder="1" applyAlignment="1"/>
    <xf numFmtId="4" fontId="12" fillId="0" borderId="334" xfId="0" applyNumberFormat="1" applyFont="1" applyBorder="1" applyAlignment="1">
      <alignment horizontal="right" vertical="top"/>
    </xf>
    <xf numFmtId="4" fontId="20" fillId="0" borderId="0" xfId="0" applyNumberFormat="1" applyFont="1" applyBorder="1" applyAlignment="1">
      <alignment horizontal="left" vertical="top" wrapText="1"/>
    </xf>
    <xf numFmtId="4" fontId="8" fillId="0" borderId="0" xfId="0" applyNumberFormat="1" applyFont="1" applyBorder="1" applyAlignment="1">
      <alignment horizontal="left" vertical="top" wrapText="1"/>
    </xf>
    <xf numFmtId="4" fontId="79" fillId="0" borderId="0" xfId="0" applyNumberFormat="1" applyFont="1" applyBorder="1" applyAlignment="1">
      <alignment horizontal="center" vertical="center"/>
    </xf>
    <xf numFmtId="4" fontId="5" fillId="0" borderId="0" xfId="0" applyNumberFormat="1" applyFont="1" applyBorder="1" applyAlignment="1"/>
    <xf numFmtId="4" fontId="19" fillId="12" borderId="334" xfId="0" applyNumberFormat="1" applyFont="1" applyFill="1" applyBorder="1" applyAlignment="1">
      <alignment horizontal="right" vertical="top"/>
    </xf>
    <xf numFmtId="4" fontId="8" fillId="14" borderId="0" xfId="0" applyNumberFormat="1" applyFont="1" applyFill="1" applyBorder="1" applyAlignment="1">
      <alignment horizontal="left" vertical="top" wrapText="1"/>
    </xf>
    <xf numFmtId="4" fontId="19" fillId="12" borderId="167" xfId="0" applyNumberFormat="1" applyFont="1" applyFill="1" applyBorder="1" applyAlignment="1">
      <alignment horizontal="right" vertical="top"/>
    </xf>
    <xf numFmtId="4" fontId="79" fillId="0" borderId="0" xfId="0" applyNumberFormat="1" applyFont="1" applyAlignment="1">
      <alignment horizontal="center" vertical="center"/>
    </xf>
    <xf numFmtId="4" fontId="4" fillId="0" borderId="0" xfId="0" applyNumberFormat="1" applyFont="1" applyAlignment="1">
      <alignment horizontal="right" vertical="top"/>
    </xf>
    <xf numFmtId="4" fontId="75" fillId="0" borderId="0" xfId="0" applyNumberFormat="1" applyFont="1"/>
    <xf numFmtId="167" fontId="170" fillId="17" borderId="237" xfId="0" applyNumberFormat="1" applyFont="1" applyFill="1" applyBorder="1" applyAlignment="1"/>
    <xf numFmtId="179" fontId="12" fillId="0" borderId="86" xfId="0" applyNumberFormat="1" applyFont="1" applyBorder="1" applyAlignment="1">
      <alignment horizontal="right" vertical="top"/>
    </xf>
    <xf numFmtId="179" fontId="108" fillId="0" borderId="25" xfId="0" applyNumberFormat="1" applyFont="1" applyBorder="1"/>
    <xf numFmtId="179" fontId="11" fillId="0" borderId="25" xfId="0" applyNumberFormat="1" applyFont="1" applyBorder="1"/>
    <xf numFmtId="0" fontId="11" fillId="0" borderId="349" xfId="0" applyFont="1" applyBorder="1"/>
    <xf numFmtId="179" fontId="11" fillId="0" borderId="350" xfId="0" applyNumberFormat="1" applyFont="1" applyBorder="1"/>
    <xf numFmtId="4" fontId="71" fillId="0" borderId="0" xfId="18" applyNumberFormat="1" applyFont="1"/>
    <xf numFmtId="4" fontId="132" fillId="13" borderId="164" xfId="0" applyNumberFormat="1" applyFont="1" applyFill="1" applyBorder="1" applyAlignment="1"/>
    <xf numFmtId="4" fontId="132" fillId="13" borderId="1" xfId="0" quotePrefix="1" applyNumberFormat="1" applyFont="1" applyFill="1" applyBorder="1" applyAlignment="1"/>
    <xf numFmtId="4" fontId="72" fillId="12" borderId="164" xfId="0" applyNumberFormat="1" applyFont="1" applyFill="1" applyBorder="1" applyAlignment="1"/>
    <xf numFmtId="4" fontId="72" fillId="12" borderId="1" xfId="0" applyNumberFormat="1" applyFont="1" applyFill="1" applyBorder="1" applyAlignment="1"/>
    <xf numFmtId="4" fontId="12" fillId="24" borderId="164" xfId="0" applyNumberFormat="1" applyFont="1" applyFill="1" applyBorder="1" applyAlignment="1" applyProtection="1">
      <alignment horizontal="right" vertical="top"/>
      <protection locked="0"/>
    </xf>
    <xf numFmtId="4" fontId="22" fillId="12" borderId="164" xfId="0" applyNumberFormat="1" applyFont="1" applyFill="1" applyBorder="1" applyAlignment="1">
      <alignment horizontal="right" vertical="top"/>
    </xf>
    <xf numFmtId="4" fontId="4" fillId="18" borderId="164" xfId="0" applyNumberFormat="1" applyFont="1" applyFill="1" applyBorder="1" applyAlignment="1">
      <alignment horizontal="right" vertical="top"/>
    </xf>
    <xf numFmtId="4" fontId="5" fillId="18" borderId="1" xfId="0" applyNumberFormat="1" applyFont="1" applyFill="1" applyBorder="1" applyAlignment="1"/>
    <xf numFmtId="4" fontId="12" fillId="0" borderId="167" xfId="0" applyNumberFormat="1" applyFont="1" applyBorder="1" applyAlignment="1">
      <alignment horizontal="right" vertical="top"/>
    </xf>
    <xf numFmtId="4" fontId="11" fillId="0" borderId="216" xfId="0" applyNumberFormat="1" applyFont="1" applyFill="1" applyBorder="1" applyAlignment="1" applyProtection="1">
      <alignment horizontal="center" vertical="center" wrapText="1"/>
    </xf>
    <xf numFmtId="179" fontId="148" fillId="5" borderId="251" xfId="9" applyNumberFormat="1" applyFont="1" applyFill="1" applyBorder="1"/>
    <xf numFmtId="179" fontId="143" fillId="0" borderId="25" xfId="9" applyNumberFormat="1" applyFont="1" applyBorder="1"/>
    <xf numFmtId="179" fontId="144" fillId="7" borderId="225" xfId="9" applyNumberFormat="1" applyFont="1" applyFill="1" applyBorder="1"/>
    <xf numFmtId="179" fontId="147" fillId="0" borderId="26" xfId="9" applyNumberFormat="1" applyFont="1" applyBorder="1"/>
    <xf numFmtId="179" fontId="147" fillId="25" borderId="26" xfId="9" applyNumberFormat="1" applyFont="1" applyFill="1" applyBorder="1" applyProtection="1">
      <protection locked="0"/>
    </xf>
    <xf numFmtId="170" fontId="197" fillId="7" borderId="243" xfId="4" applyNumberFormat="1" applyFont="1" applyFill="1" applyBorder="1" applyAlignment="1">
      <alignment horizontal="right" vertical="center"/>
    </xf>
    <xf numFmtId="170" fontId="147" fillId="0" borderId="26" xfId="13" applyNumberFormat="1" applyFont="1" applyBorder="1"/>
    <xf numFmtId="170" fontId="144" fillId="7" borderId="225" xfId="13" applyNumberFormat="1" applyFont="1" applyFill="1" applyBorder="1"/>
    <xf numFmtId="170" fontId="147" fillId="0" borderId="46" xfId="13" applyNumberFormat="1" applyFont="1" applyBorder="1"/>
    <xf numFmtId="170" fontId="144" fillId="7" borderId="225" xfId="9" applyNumberFormat="1" applyFont="1" applyFill="1" applyBorder="1"/>
    <xf numFmtId="170" fontId="147" fillId="24" borderId="26" xfId="13" applyNumberFormat="1" applyFont="1" applyFill="1" applyBorder="1" applyProtection="1">
      <protection locked="0"/>
    </xf>
    <xf numFmtId="4" fontId="53" fillId="0" borderId="97" xfId="9" applyNumberFormat="1" applyFont="1" applyFill="1" applyBorder="1" applyProtection="1"/>
    <xf numFmtId="4" fontId="53" fillId="0" borderId="216" xfId="9" applyNumberFormat="1" applyFont="1" applyFill="1" applyBorder="1" applyProtection="1"/>
    <xf numFmtId="49" fontId="247" fillId="0" borderId="130" xfId="4" applyNumberFormat="1" applyFont="1" applyBorder="1" applyAlignment="1">
      <alignment horizontal="center" vertical="center"/>
    </xf>
    <xf numFmtId="0" fontId="248" fillId="0" borderId="98" xfId="4" applyFont="1" applyFill="1" applyBorder="1" applyAlignment="1">
      <alignment vertical="center" wrapText="1"/>
    </xf>
    <xf numFmtId="0" fontId="249" fillId="0" borderId="98" xfId="4" applyFont="1" applyFill="1" applyBorder="1" applyAlignment="1">
      <alignment horizontal="center" vertical="center"/>
    </xf>
    <xf numFmtId="0" fontId="247" fillId="0" borderId="98" xfId="4" applyFont="1" applyFill="1" applyBorder="1" applyAlignment="1">
      <alignment horizontal="center" vertical="center"/>
    </xf>
    <xf numFmtId="3" fontId="247" fillId="0" borderId="98" xfId="4" applyNumberFormat="1" applyFont="1" applyFill="1" applyBorder="1" applyAlignment="1">
      <alignment horizontal="center" vertical="center"/>
    </xf>
    <xf numFmtId="49" fontId="247" fillId="0" borderId="132" xfId="4" applyNumberFormat="1" applyFont="1" applyBorder="1" applyAlignment="1">
      <alignment horizontal="center" vertical="center"/>
    </xf>
    <xf numFmtId="0" fontId="248" fillId="0" borderId="175" xfId="4" applyFont="1" applyFill="1" applyBorder="1" applyAlignment="1">
      <alignment vertical="center" wrapText="1"/>
    </xf>
    <xf numFmtId="0" fontId="249" fillId="0" borderId="175" xfId="0" applyFont="1" applyBorder="1" applyAlignment="1">
      <alignment horizontal="center" vertical="center"/>
    </xf>
    <xf numFmtId="0" fontId="247" fillId="0" borderId="175" xfId="4" applyFont="1" applyFill="1" applyBorder="1" applyAlignment="1">
      <alignment horizontal="center" vertical="center"/>
    </xf>
    <xf numFmtId="0" fontId="247" fillId="0" borderId="175" xfId="0" applyFont="1" applyBorder="1" applyAlignment="1">
      <alignment horizontal="center" vertical="center"/>
    </xf>
    <xf numFmtId="179" fontId="177" fillId="21" borderId="20" xfId="0" applyNumberFormat="1" applyFont="1" applyFill="1" applyBorder="1" applyAlignment="1">
      <alignment horizontal="center"/>
    </xf>
    <xf numFmtId="179" fontId="0" fillId="0" borderId="14" xfId="0" applyNumberFormat="1" applyBorder="1" applyAlignment="1">
      <alignment horizontal="center"/>
    </xf>
    <xf numFmtId="179" fontId="42" fillId="6" borderId="20" xfId="4" applyNumberFormat="1" applyFont="1" applyFill="1" applyBorder="1" applyAlignment="1">
      <alignment horizontal="right" vertical="center"/>
    </xf>
    <xf numFmtId="179" fontId="42" fillId="6" borderId="14" xfId="4" applyNumberFormat="1" applyFont="1" applyFill="1" applyBorder="1" applyAlignment="1">
      <alignment horizontal="right" vertical="center"/>
    </xf>
    <xf numFmtId="179" fontId="56" fillId="5" borderId="31" xfId="4" applyNumberFormat="1" applyFont="1" applyFill="1" applyBorder="1" applyAlignment="1">
      <alignment horizontal="center" vertical="center"/>
    </xf>
    <xf numFmtId="179" fontId="60" fillId="5" borderId="14" xfId="4" applyNumberFormat="1" applyFont="1" applyFill="1" applyBorder="1" applyAlignment="1">
      <alignment horizontal="center" vertical="center"/>
    </xf>
    <xf numFmtId="179" fontId="42" fillId="5" borderId="58" xfId="4" applyNumberFormat="1" applyFont="1" applyFill="1" applyBorder="1" applyAlignment="1">
      <alignment horizontal="right" vertical="center"/>
    </xf>
    <xf numFmtId="179" fontId="42" fillId="0" borderId="14" xfId="4" applyNumberFormat="1" applyFont="1" applyFill="1" applyBorder="1" applyAlignment="1">
      <alignment horizontal="right" vertical="center"/>
    </xf>
    <xf numFmtId="179" fontId="193" fillId="7" borderId="11" xfId="4" applyNumberFormat="1" applyFont="1" applyFill="1" applyBorder="1" applyAlignment="1">
      <alignment horizontal="right" vertical="center"/>
    </xf>
    <xf numFmtId="179" fontId="62" fillId="0" borderId="14" xfId="4" applyNumberFormat="1" applyFont="1" applyBorder="1" applyAlignment="1">
      <alignment horizontal="right" vertical="center"/>
    </xf>
    <xf numFmtId="179" fontId="192" fillId="7" borderId="11" xfId="4" applyNumberFormat="1" applyFont="1" applyFill="1" applyBorder="1" applyAlignment="1">
      <alignment horizontal="right" vertical="center"/>
    </xf>
    <xf numFmtId="179" fontId="53" fillId="0" borderId="123" xfId="4" applyNumberFormat="1" applyFont="1" applyBorder="1" applyAlignment="1">
      <alignment vertical="center"/>
    </xf>
    <xf numFmtId="179" fontId="53" fillId="0" borderId="125" xfId="4" applyNumberFormat="1" applyFont="1" applyBorder="1" applyAlignment="1">
      <alignment vertical="center"/>
    </xf>
    <xf numFmtId="179" fontId="53" fillId="0" borderId="125" xfId="4" applyNumberFormat="1" applyFont="1" applyFill="1" applyBorder="1" applyAlignment="1">
      <alignment vertical="center"/>
    </xf>
    <xf numFmtId="179" fontId="53" fillId="0" borderId="129" xfId="4" applyNumberFormat="1" applyFont="1" applyBorder="1" applyAlignment="1">
      <alignment vertical="center"/>
    </xf>
    <xf numFmtId="179" fontId="53" fillId="0" borderId="40" xfId="4" applyNumberFormat="1" applyFont="1" applyBorder="1" applyAlignment="1">
      <alignment vertical="center"/>
    </xf>
    <xf numFmtId="179" fontId="53" fillId="0" borderId="131" xfId="4" applyNumberFormat="1" applyFont="1" applyBorder="1" applyAlignment="1">
      <alignment vertical="center"/>
    </xf>
    <xf numFmtId="179" fontId="53" fillId="0" borderId="218" xfId="4" applyNumberFormat="1" applyFont="1" applyBorder="1" applyAlignment="1">
      <alignment vertical="center"/>
    </xf>
    <xf numFmtId="179" fontId="53" fillId="0" borderId="224" xfId="4" applyNumberFormat="1" applyFont="1" applyFill="1" applyBorder="1" applyAlignment="1">
      <alignment vertical="center"/>
    </xf>
    <xf numFmtId="179" fontId="53" fillId="0" borderId="135" xfId="4" applyNumberFormat="1" applyFont="1" applyBorder="1" applyAlignment="1">
      <alignment vertical="center"/>
    </xf>
    <xf numFmtId="179" fontId="192" fillId="7" borderId="11" xfId="4" applyNumberFormat="1" applyFont="1" applyFill="1" applyBorder="1" applyAlignment="1">
      <alignment vertical="center"/>
    </xf>
    <xf numFmtId="179" fontId="42" fillId="0" borderId="0" xfId="4" applyNumberFormat="1" applyFont="1" applyAlignment="1">
      <alignment horizontal="right" vertical="center"/>
    </xf>
    <xf numFmtId="179" fontId="198" fillId="7" borderId="22" xfId="9" applyNumberFormat="1" applyFont="1" applyFill="1" applyBorder="1"/>
    <xf numFmtId="179" fontId="36" fillId="0" borderId="25" xfId="9" applyNumberFormat="1" applyBorder="1"/>
    <xf numFmtId="179" fontId="199" fillId="7" borderId="225" xfId="9" applyNumberFormat="1" applyFont="1" applyFill="1" applyBorder="1"/>
    <xf numFmtId="179" fontId="53" fillId="0" borderId="26" xfId="9" applyNumberFormat="1" applyFont="1" applyBorder="1"/>
    <xf numFmtId="179" fontId="50" fillId="7" borderId="225" xfId="9" applyNumberFormat="1" applyFont="1" applyFill="1" applyBorder="1"/>
    <xf numFmtId="179" fontId="53" fillId="24" borderId="26" xfId="9" applyNumberFormat="1" applyFont="1" applyFill="1" applyBorder="1" applyProtection="1">
      <protection locked="0"/>
    </xf>
    <xf numFmtId="179" fontId="53" fillId="0" borderId="46" xfId="9" applyNumberFormat="1" applyFont="1" applyBorder="1"/>
    <xf numFmtId="182" fontId="250" fillId="16" borderId="244" xfId="9" applyNumberFormat="1" applyFont="1" applyFill="1" applyBorder="1" applyProtection="1">
      <protection locked="0"/>
    </xf>
    <xf numFmtId="4" fontId="17" fillId="0" borderId="0" xfId="0" applyNumberFormat="1" applyFont="1" applyAlignment="1">
      <alignment vertical="top"/>
    </xf>
    <xf numFmtId="4" fontId="205" fillId="12" borderId="351" xfId="0" applyNumberFormat="1" applyFont="1" applyFill="1" applyBorder="1" applyAlignment="1">
      <alignment horizontal="right" vertical="top"/>
    </xf>
    <xf numFmtId="176" fontId="206" fillId="12" borderId="351" xfId="0" applyNumberFormat="1" applyFont="1" applyFill="1" applyBorder="1" applyAlignment="1">
      <alignment horizontal="right" vertical="top"/>
    </xf>
    <xf numFmtId="4" fontId="206" fillId="24" borderId="352" xfId="0" applyNumberFormat="1" applyFont="1" applyFill="1" applyBorder="1" applyAlignment="1" applyProtection="1">
      <alignment horizontal="right" vertical="top"/>
      <protection locked="0"/>
    </xf>
    <xf numFmtId="4" fontId="205" fillId="0" borderId="352" xfId="0" applyNumberFormat="1" applyFont="1" applyBorder="1" applyAlignment="1">
      <alignment horizontal="right" vertical="top"/>
    </xf>
    <xf numFmtId="176" fontId="206" fillId="0" borderId="352" xfId="0" applyNumberFormat="1" applyFont="1" applyBorder="1" applyAlignment="1">
      <alignment horizontal="right" vertical="top"/>
    </xf>
    <xf numFmtId="4" fontId="206" fillId="24" borderId="353" xfId="0" applyNumberFormat="1" applyFont="1" applyFill="1" applyBorder="1" applyAlignment="1" applyProtection="1">
      <alignment horizontal="right" vertical="top"/>
      <protection locked="0"/>
    </xf>
    <xf numFmtId="4" fontId="205" fillId="0" borderId="353" xfId="0" applyNumberFormat="1" applyFont="1" applyBorder="1" applyAlignment="1">
      <alignment horizontal="right" vertical="top"/>
    </xf>
    <xf numFmtId="176" fontId="206" fillId="0" borderId="353" xfId="0" applyNumberFormat="1" applyFont="1" applyBorder="1" applyAlignment="1">
      <alignment horizontal="right" vertical="top"/>
    </xf>
    <xf numFmtId="4" fontId="206" fillId="12" borderId="354" xfId="0" applyNumberFormat="1" applyFont="1" applyFill="1" applyBorder="1" applyAlignment="1">
      <alignment horizontal="right" vertical="top"/>
    </xf>
    <xf numFmtId="4" fontId="205" fillId="12" borderId="355" xfId="0" applyNumberFormat="1" applyFont="1" applyFill="1" applyBorder="1" applyAlignment="1">
      <alignment horizontal="right" vertical="top"/>
    </xf>
    <xf numFmtId="176" fontId="206" fillId="12" borderId="356" xfId="0" applyNumberFormat="1" applyFont="1" applyFill="1" applyBorder="1" applyAlignment="1">
      <alignment horizontal="right" vertical="top"/>
    </xf>
    <xf numFmtId="4" fontId="206" fillId="12" borderId="357" xfId="0" applyNumberFormat="1" applyFont="1" applyFill="1" applyBorder="1" applyAlignment="1">
      <alignment horizontal="right" vertical="top"/>
    </xf>
    <xf numFmtId="4" fontId="206" fillId="12" borderId="358" xfId="0" applyNumberFormat="1" applyFont="1" applyFill="1" applyBorder="1" applyAlignment="1">
      <alignment horizontal="right" vertical="top"/>
    </xf>
    <xf numFmtId="176" fontId="206" fillId="12" borderId="355" xfId="0" applyNumberFormat="1" applyFont="1" applyFill="1" applyBorder="1" applyAlignment="1">
      <alignment horizontal="right" vertical="top"/>
    </xf>
    <xf numFmtId="4" fontId="206" fillId="12" borderId="359" xfId="0" applyNumberFormat="1" applyFont="1" applyFill="1" applyBorder="1" applyAlignment="1">
      <alignment horizontal="right" vertical="top"/>
    </xf>
    <xf numFmtId="4" fontId="205" fillId="12" borderId="356" xfId="0" applyNumberFormat="1" applyFont="1" applyFill="1" applyBorder="1" applyAlignment="1">
      <alignment horizontal="right" vertical="top"/>
    </xf>
    <xf numFmtId="4" fontId="206" fillId="24" borderId="360" xfId="0" applyNumberFormat="1" applyFont="1" applyFill="1" applyBorder="1" applyAlignment="1" applyProtection="1">
      <alignment horizontal="right" vertical="top"/>
      <protection locked="0"/>
    </xf>
    <xf numFmtId="176" fontId="206" fillId="0" borderId="361" xfId="0" applyNumberFormat="1" applyFont="1" applyBorder="1" applyAlignment="1">
      <alignment horizontal="right" vertical="top"/>
    </xf>
    <xf numFmtId="4" fontId="206" fillId="24" borderId="362" xfId="0" applyNumberFormat="1" applyFont="1" applyFill="1" applyBorder="1" applyAlignment="1" applyProtection="1">
      <alignment horizontal="right" vertical="top"/>
      <protection locked="0"/>
    </xf>
    <xf numFmtId="4" fontId="205" fillId="0" borderId="363" xfId="0" applyNumberFormat="1" applyFont="1" applyBorder="1" applyAlignment="1">
      <alignment horizontal="right" vertical="top"/>
    </xf>
    <xf numFmtId="176" fontId="206" fillId="0" borderId="363" xfId="0" applyNumberFormat="1" applyFont="1" applyBorder="1" applyAlignment="1">
      <alignment horizontal="right" vertical="top"/>
    </xf>
    <xf numFmtId="176" fontId="206" fillId="0" borderId="364" xfId="0" applyNumberFormat="1" applyFont="1" applyBorder="1" applyAlignment="1">
      <alignment horizontal="right" vertical="top"/>
    </xf>
    <xf numFmtId="4" fontId="206" fillId="12" borderId="365" xfId="0" applyNumberFormat="1" applyFont="1" applyFill="1" applyBorder="1" applyAlignment="1">
      <alignment horizontal="right" vertical="top"/>
    </xf>
    <xf numFmtId="4" fontId="205" fillId="12" borderId="366" xfId="0" applyNumberFormat="1" applyFont="1" applyFill="1" applyBorder="1" applyAlignment="1">
      <alignment horizontal="right" vertical="top"/>
    </xf>
    <xf numFmtId="176" fontId="206" fillId="12" borderId="366" xfId="0" applyNumberFormat="1" applyFont="1" applyFill="1" applyBorder="1" applyAlignment="1">
      <alignment horizontal="right" vertical="top"/>
    </xf>
    <xf numFmtId="4" fontId="206" fillId="12" borderId="367" xfId="0" applyNumberFormat="1" applyFont="1" applyFill="1" applyBorder="1" applyAlignment="1">
      <alignment horizontal="right" vertical="top"/>
    </xf>
    <xf numFmtId="4" fontId="206" fillId="24" borderId="368" xfId="0" applyNumberFormat="1" applyFont="1" applyFill="1" applyBorder="1" applyAlignment="1" applyProtection="1">
      <alignment horizontal="right" vertical="top"/>
      <protection locked="0"/>
    </xf>
    <xf numFmtId="4" fontId="205" fillId="0" borderId="369" xfId="0" applyNumberFormat="1" applyFont="1" applyBorder="1" applyAlignment="1">
      <alignment horizontal="right" vertical="top"/>
    </xf>
    <xf numFmtId="176" fontId="206" fillId="0" borderId="369" xfId="0" applyNumberFormat="1" applyFont="1" applyBorder="1" applyAlignment="1">
      <alignment horizontal="right" vertical="top"/>
    </xf>
    <xf numFmtId="176" fontId="206" fillId="0" borderId="370" xfId="0" applyNumberFormat="1" applyFont="1" applyBorder="1" applyAlignment="1">
      <alignment horizontal="right" vertical="top"/>
    </xf>
    <xf numFmtId="4" fontId="206" fillId="24" borderId="371" xfId="0" applyNumberFormat="1" applyFont="1" applyFill="1" applyBorder="1" applyAlignment="1" applyProtection="1">
      <alignment horizontal="right" vertical="top"/>
      <protection locked="0"/>
    </xf>
    <xf numFmtId="4" fontId="205" fillId="0" borderId="372" xfId="0" applyNumberFormat="1" applyFont="1" applyBorder="1" applyAlignment="1">
      <alignment horizontal="right" vertical="top"/>
    </xf>
    <xf numFmtId="176" fontId="206" fillId="0" borderId="372" xfId="0" applyNumberFormat="1" applyFont="1" applyBorder="1" applyAlignment="1">
      <alignment horizontal="right" vertical="top"/>
    </xf>
    <xf numFmtId="176" fontId="206" fillId="0" borderId="373" xfId="0" applyNumberFormat="1" applyFont="1" applyBorder="1" applyAlignment="1">
      <alignment horizontal="right" vertical="top"/>
    </xf>
    <xf numFmtId="0" fontId="205" fillId="12" borderId="374" xfId="0" applyFont="1" applyFill="1" applyBorder="1" applyAlignment="1">
      <alignment vertical="top"/>
    </xf>
    <xf numFmtId="176" fontId="206" fillId="12" borderId="375" xfId="0" applyNumberFormat="1" applyFont="1" applyFill="1" applyBorder="1" applyAlignment="1">
      <alignment horizontal="right" vertical="top"/>
    </xf>
    <xf numFmtId="4" fontId="206" fillId="24" borderId="363" xfId="0" applyNumberFormat="1" applyFont="1" applyFill="1" applyBorder="1" applyAlignment="1" applyProtection="1">
      <alignment horizontal="right" vertical="top"/>
      <protection locked="0"/>
    </xf>
    <xf numFmtId="0" fontId="205" fillId="12" borderId="376" xfId="0" applyFont="1" applyFill="1" applyBorder="1" applyAlignment="1">
      <alignment vertical="top"/>
    </xf>
    <xf numFmtId="4" fontId="205" fillId="12" borderId="376" xfId="0" applyNumberFormat="1" applyFont="1" applyFill="1" applyBorder="1" applyAlignment="1">
      <alignment horizontal="right" vertical="top"/>
    </xf>
    <xf numFmtId="176" fontId="205" fillId="12" borderId="376" xfId="0" applyNumberFormat="1" applyFont="1" applyFill="1" applyBorder="1" applyAlignment="1">
      <alignment horizontal="right" vertical="top"/>
    </xf>
    <xf numFmtId="0" fontId="205" fillId="12" borderId="377" xfId="0" applyFont="1" applyFill="1" applyBorder="1" applyAlignment="1">
      <alignment vertical="top"/>
    </xf>
    <xf numFmtId="4" fontId="205" fillId="12" borderId="378" xfId="0" applyNumberFormat="1" applyFont="1" applyFill="1" applyBorder="1" applyAlignment="1">
      <alignment horizontal="right" vertical="top"/>
    </xf>
    <xf numFmtId="176" fontId="206" fillId="12" borderId="378" xfId="0" applyNumberFormat="1" applyFont="1" applyFill="1" applyBorder="1" applyAlignment="1">
      <alignment horizontal="right" vertical="top"/>
    </xf>
    <xf numFmtId="176" fontId="206" fillId="12" borderId="379" xfId="0" applyNumberFormat="1" applyFont="1" applyFill="1" applyBorder="1" applyAlignment="1">
      <alignment horizontal="right" vertical="top"/>
    </xf>
    <xf numFmtId="4" fontId="206" fillId="24" borderId="380" xfId="0" applyNumberFormat="1" applyFont="1" applyFill="1" applyBorder="1" applyAlignment="1" applyProtection="1">
      <alignment horizontal="right" vertical="top"/>
      <protection locked="0"/>
    </xf>
    <xf numFmtId="4" fontId="205" fillId="0" borderId="380" xfId="0" applyNumberFormat="1" applyFont="1" applyBorder="1" applyAlignment="1">
      <alignment horizontal="right" vertical="top"/>
    </xf>
    <xf numFmtId="176" fontId="206" fillId="0" borderId="380" xfId="0" applyNumberFormat="1" applyFont="1" applyBorder="1" applyAlignment="1">
      <alignment horizontal="right" vertical="top"/>
    </xf>
    <xf numFmtId="4" fontId="206" fillId="24" borderId="381" xfId="0" applyNumberFormat="1" applyFont="1" applyFill="1" applyBorder="1" applyAlignment="1" applyProtection="1">
      <alignment horizontal="right" vertical="top"/>
      <protection locked="0"/>
    </xf>
    <xf numFmtId="4" fontId="205" fillId="0" borderId="381" xfId="0" applyNumberFormat="1" applyFont="1" applyBorder="1" applyAlignment="1">
      <alignment horizontal="right" vertical="top"/>
    </xf>
    <xf numFmtId="176" fontId="206" fillId="0" borderId="381" xfId="0" applyNumberFormat="1" applyFont="1" applyBorder="1" applyAlignment="1">
      <alignment horizontal="right" vertical="top"/>
    </xf>
    <xf numFmtId="4" fontId="206" fillId="24" borderId="369" xfId="0" applyNumberFormat="1" applyFont="1" applyFill="1" applyBorder="1" applyAlignment="1" applyProtection="1">
      <alignment horizontal="right" vertical="top"/>
      <protection locked="0"/>
    </xf>
    <xf numFmtId="4" fontId="206" fillId="24" borderId="372" xfId="0" applyNumberFormat="1" applyFont="1" applyFill="1" applyBorder="1" applyAlignment="1" applyProtection="1">
      <alignment horizontal="right" vertical="top"/>
      <protection locked="0"/>
    </xf>
    <xf numFmtId="4" fontId="103" fillId="0" borderId="311" xfId="1" applyNumberFormat="1" applyFont="1" applyBorder="1" applyAlignment="1" applyProtection="1"/>
    <xf numFmtId="4" fontId="103" fillId="18" borderId="310" xfId="1" applyNumberFormat="1" applyFont="1" applyFill="1" applyBorder="1" applyAlignment="1" applyProtection="1">
      <alignment horizontal="center"/>
    </xf>
    <xf numFmtId="4" fontId="103" fillId="0" borderId="312" xfId="1" applyNumberFormat="1" applyFont="1" applyBorder="1" applyAlignment="1" applyProtection="1"/>
    <xf numFmtId="4" fontId="103" fillId="16" borderId="14" xfId="1" applyNumberFormat="1" applyFont="1" applyFill="1" applyBorder="1" applyAlignment="1" applyProtection="1">
      <protection locked="0"/>
    </xf>
    <xf numFmtId="4" fontId="212" fillId="12" borderId="313" xfId="1" applyNumberFormat="1" applyFont="1" applyFill="1" applyBorder="1" applyAlignment="1" applyProtection="1">
      <alignment vertical="center"/>
    </xf>
    <xf numFmtId="4" fontId="103" fillId="0" borderId="14" xfId="1" applyNumberFormat="1" applyFont="1" applyBorder="1" applyAlignment="1" applyProtection="1"/>
    <xf numFmtId="4" fontId="103" fillId="12" borderId="310" xfId="1" applyNumberFormat="1" applyFont="1" applyFill="1" applyBorder="1" applyAlignment="1" applyProtection="1">
      <alignment horizontal="center"/>
    </xf>
    <xf numFmtId="4" fontId="103" fillId="16" borderId="311" xfId="1" applyNumberFormat="1" applyFont="1" applyFill="1" applyBorder="1" applyAlignment="1" applyProtection="1">
      <alignment horizontal="right"/>
      <protection locked="0"/>
    </xf>
    <xf numFmtId="4" fontId="103" fillId="16" borderId="314" xfId="1" applyNumberFormat="1" applyFont="1" applyFill="1" applyBorder="1" applyAlignment="1" applyProtection="1">
      <alignment horizontal="right"/>
      <protection locked="0"/>
    </xf>
    <xf numFmtId="4" fontId="212" fillId="12" borderId="315" xfId="1" applyNumberFormat="1" applyFont="1" applyFill="1" applyBorder="1" applyAlignment="1" applyProtection="1">
      <alignment vertical="center"/>
    </xf>
    <xf numFmtId="4" fontId="103" fillId="0" borderId="0" xfId="1" applyNumberFormat="1" applyFont="1" applyBorder="1" applyAlignment="1" applyProtection="1"/>
    <xf numFmtId="180" fontId="128" fillId="16" borderId="14" xfId="0" applyNumberFormat="1" applyFont="1" applyFill="1" applyBorder="1" applyAlignment="1" applyProtection="1">
      <protection locked="0"/>
    </xf>
    <xf numFmtId="180" fontId="153" fillId="16" borderId="159" xfId="0" applyNumberFormat="1" applyFont="1" applyFill="1" applyBorder="1" applyAlignment="1" applyProtection="1">
      <alignment horizontal="right" vertical="top"/>
      <protection locked="0"/>
    </xf>
    <xf numFmtId="164" fontId="110" fillId="12" borderId="167" xfId="0" applyNumberFormat="1" applyFont="1" applyFill="1" applyBorder="1" applyAlignment="1">
      <alignment horizontal="center" vertical="top"/>
    </xf>
    <xf numFmtId="49" fontId="110" fillId="12" borderId="167" xfId="0" applyNumberFormat="1" applyFont="1" applyFill="1" applyBorder="1" applyAlignment="1">
      <alignment horizontal="center" vertical="top"/>
    </xf>
    <xf numFmtId="49" fontId="110" fillId="12" borderId="169" xfId="0" applyNumberFormat="1" applyFont="1" applyFill="1" applyBorder="1" applyAlignment="1">
      <alignment horizontal="center" vertical="top"/>
    </xf>
    <xf numFmtId="164" fontId="110" fillId="12" borderId="319" xfId="0" applyNumberFormat="1" applyFont="1" applyFill="1" applyBorder="1" applyAlignment="1">
      <alignment horizontal="right" vertical="top"/>
    </xf>
    <xf numFmtId="49" fontId="110" fillId="12" borderId="382" xfId="0" applyNumberFormat="1" applyFont="1" applyFill="1" applyBorder="1" applyAlignment="1">
      <alignment horizontal="left" vertical="top"/>
    </xf>
    <xf numFmtId="0" fontId="110" fillId="12" borderId="167" xfId="0" applyNumberFormat="1" applyFont="1" applyFill="1" applyBorder="1" applyAlignment="1">
      <alignment horizontal="left" vertical="top" wrapText="1"/>
    </xf>
    <xf numFmtId="0" fontId="110" fillId="12" borderId="167" xfId="0" applyNumberFormat="1" applyFont="1" applyFill="1" applyBorder="1" applyAlignment="1">
      <alignment horizontal="left" vertical="center" wrapText="1"/>
    </xf>
    <xf numFmtId="0" fontId="158" fillId="12" borderId="167" xfId="0" applyNumberFormat="1" applyFont="1" applyFill="1" applyBorder="1" applyAlignment="1">
      <alignment horizontal="left" vertical="top" wrapText="1"/>
    </xf>
    <xf numFmtId="49" fontId="12" fillId="12" borderId="167" xfId="0" applyNumberFormat="1" applyFont="1" applyFill="1" applyBorder="1" applyAlignment="1">
      <alignment horizontal="center" vertical="top"/>
    </xf>
    <xf numFmtId="165" fontId="19" fillId="12" borderId="167" xfId="0" applyNumberFormat="1" applyFont="1" applyFill="1" applyBorder="1" applyAlignment="1">
      <alignment horizontal="right" vertical="top"/>
    </xf>
    <xf numFmtId="180" fontId="12" fillId="16" borderId="320" xfId="0" applyNumberFormat="1" applyFont="1" applyFill="1" applyBorder="1" applyAlignment="1" applyProtection="1">
      <alignment horizontal="right" vertical="top"/>
      <protection locked="0"/>
    </xf>
    <xf numFmtId="164" fontId="110" fillId="0" borderId="167" xfId="0" applyNumberFormat="1" applyFont="1" applyBorder="1" applyAlignment="1">
      <alignment horizontal="center" vertical="top"/>
    </xf>
    <xf numFmtId="49" fontId="110" fillId="0" borderId="167" xfId="0" applyNumberFormat="1" applyFont="1" applyBorder="1" applyAlignment="1">
      <alignment horizontal="center" vertical="top"/>
    </xf>
    <xf numFmtId="49" fontId="110" fillId="0" borderId="169" xfId="0" applyNumberFormat="1" applyFont="1" applyBorder="1" applyAlignment="1">
      <alignment horizontal="center" vertical="top"/>
    </xf>
    <xf numFmtId="164" fontId="12" fillId="0" borderId="319" xfId="0" applyNumberFormat="1" applyFont="1" applyBorder="1" applyAlignment="1">
      <alignment horizontal="right" vertical="top"/>
    </xf>
    <xf numFmtId="49" fontId="12" fillId="0" borderId="169" xfId="0" applyNumberFormat="1" applyFont="1" applyBorder="1" applyAlignment="1">
      <alignment horizontal="center" vertical="top"/>
    </xf>
    <xf numFmtId="49" fontId="12" fillId="0" borderId="382" xfId="0" applyNumberFormat="1" applyFont="1" applyBorder="1" applyAlignment="1">
      <alignment horizontal="left" vertical="top"/>
    </xf>
    <xf numFmtId="0" fontId="12" fillId="0" borderId="167" xfId="0" applyNumberFormat="1" applyFont="1" applyBorder="1" applyAlignment="1">
      <alignment horizontal="left" vertical="top" wrapText="1"/>
    </xf>
    <xf numFmtId="49" fontId="12" fillId="0" borderId="167" xfId="0" applyNumberFormat="1" applyFont="1" applyBorder="1" applyAlignment="1">
      <alignment horizontal="center" vertical="top"/>
    </xf>
    <xf numFmtId="165" fontId="19" fillId="0" borderId="167" xfId="0" applyNumberFormat="1" applyFont="1" applyFill="1" applyBorder="1" applyAlignment="1">
      <alignment horizontal="right" vertical="top"/>
    </xf>
    <xf numFmtId="180" fontId="12" fillId="0" borderId="383" xfId="0" applyNumberFormat="1" applyFont="1" applyBorder="1" applyAlignment="1">
      <alignment horizontal="right" vertical="top"/>
    </xf>
    <xf numFmtId="0" fontId="10" fillId="0" borderId="0" xfId="24" applyFont="1" applyBorder="1" applyAlignment="1">
      <alignment horizontal="center"/>
    </xf>
    <xf numFmtId="166" fontId="219" fillId="23" borderId="384" xfId="18" applyNumberFormat="1" applyFont="1" applyFill="1" applyBorder="1" applyAlignment="1"/>
    <xf numFmtId="0" fontId="14" fillId="0" borderId="26" xfId="18" applyFont="1" applyFill="1" applyBorder="1" applyAlignment="1">
      <alignment horizontal="left" vertical="center" wrapText="1"/>
    </xf>
    <xf numFmtId="49" fontId="241" fillId="0" borderId="384" xfId="18" applyNumberFormat="1" applyFont="1" applyBorder="1" applyAlignment="1"/>
    <xf numFmtId="0" fontId="150" fillId="13" borderId="385" xfId="5" applyFont="1" applyFill="1" applyBorder="1" applyAlignment="1">
      <alignment horizontal="center"/>
    </xf>
    <xf numFmtId="0" fontId="151" fillId="13" borderId="137" xfId="5" applyFont="1" applyFill="1" applyBorder="1" applyAlignment="1">
      <alignment vertical="center" wrapText="1"/>
    </xf>
    <xf numFmtId="0" fontId="150" fillId="13" borderId="187" xfId="5" applyFont="1" applyFill="1" applyBorder="1" applyAlignment="1">
      <alignment horizontal="center" vertical="center" wrapText="1"/>
    </xf>
    <xf numFmtId="3" fontId="150" fillId="13" borderId="187" xfId="5" applyNumberFormat="1" applyFont="1" applyFill="1" applyBorder="1" applyAlignment="1">
      <alignment horizontal="center" vertical="center"/>
    </xf>
    <xf numFmtId="4" fontId="150" fillId="13" borderId="187" xfId="5" applyNumberFormat="1" applyFont="1" applyFill="1" applyBorder="1" applyAlignment="1">
      <alignment horizontal="center" vertical="center"/>
    </xf>
    <xf numFmtId="4" fontId="151" fillId="13" borderId="47" xfId="2" applyNumberFormat="1" applyFont="1" applyFill="1" applyBorder="1" applyAlignment="1">
      <alignment horizontal="right" vertical="center"/>
    </xf>
    <xf numFmtId="0" fontId="201" fillId="12" borderId="386" xfId="7" applyFont="1" applyFill="1" applyBorder="1"/>
    <xf numFmtId="0" fontId="82" fillId="12" borderId="384" xfId="7" applyFont="1" applyFill="1" applyBorder="1"/>
    <xf numFmtId="0" fontId="82" fillId="12" borderId="384" xfId="5" applyFont="1" applyFill="1" applyBorder="1" applyAlignment="1">
      <alignment horizontal="center" vertical="center" wrapText="1"/>
    </xf>
    <xf numFmtId="3" fontId="82" fillId="12" borderId="384" xfId="5" applyNumberFormat="1" applyFont="1" applyFill="1" applyBorder="1" applyAlignment="1">
      <alignment horizontal="center" vertical="center" wrapText="1"/>
    </xf>
    <xf numFmtId="4" fontId="82" fillId="12" borderId="384" xfId="5" applyNumberFormat="1" applyFont="1" applyFill="1" applyBorder="1" applyAlignment="1">
      <alignment horizontal="center" vertical="center" wrapText="1"/>
    </xf>
    <xf numFmtId="4" fontId="82" fillId="12" borderId="387" xfId="7" applyNumberFormat="1" applyFont="1" applyFill="1" applyBorder="1"/>
    <xf numFmtId="0" fontId="82" fillId="12" borderId="318" xfId="7" applyFont="1" applyFill="1" applyBorder="1"/>
    <xf numFmtId="0" fontId="82" fillId="12" borderId="388" xfId="7" applyFont="1" applyFill="1" applyBorder="1"/>
    <xf numFmtId="0" fontId="82" fillId="12" borderId="388" xfId="5" applyFont="1" applyFill="1" applyBorder="1" applyAlignment="1">
      <alignment horizontal="center" vertical="center" wrapText="1"/>
    </xf>
    <xf numFmtId="3" fontId="82" fillId="12" borderId="388" xfId="5" applyNumberFormat="1" applyFont="1" applyFill="1" applyBorder="1" applyAlignment="1">
      <alignment horizontal="center" vertical="center" wrapText="1"/>
    </xf>
    <xf numFmtId="4" fontId="82" fillId="12" borderId="388" xfId="5" applyNumberFormat="1" applyFont="1" applyFill="1" applyBorder="1" applyAlignment="1">
      <alignment horizontal="center" vertical="center" wrapText="1"/>
    </xf>
    <xf numFmtId="4" fontId="82" fillId="12" borderId="389" xfId="7" applyNumberFormat="1" applyFont="1" applyFill="1" applyBorder="1"/>
    <xf numFmtId="0" fontId="0" fillId="12" borderId="0" xfId="0" applyFill="1" applyBorder="1"/>
    <xf numFmtId="0" fontId="201" fillId="12" borderId="386" xfId="7" applyFont="1" applyFill="1" applyBorder="1" applyAlignment="1">
      <alignment horizontal="left" vertical="center"/>
    </xf>
    <xf numFmtId="0" fontId="82" fillId="12" borderId="384" xfId="7" applyFont="1" applyFill="1" applyBorder="1" applyAlignment="1">
      <alignment horizontal="left" vertical="center"/>
    </xf>
    <xf numFmtId="4" fontId="82" fillId="12" borderId="384" xfId="7" applyNumberFormat="1" applyFont="1" applyFill="1" applyBorder="1"/>
    <xf numFmtId="0" fontId="82" fillId="13" borderId="385" xfId="21" applyFont="1" applyFill="1" applyBorder="1" applyAlignment="1">
      <alignment horizontal="center" vertical="center"/>
    </xf>
    <xf numFmtId="0" fontId="151" fillId="13" borderId="46" xfId="21" applyFont="1" applyFill="1" applyBorder="1" applyAlignment="1">
      <alignment vertical="center"/>
    </xf>
    <xf numFmtId="0" fontId="82" fillId="13" borderId="46" xfId="21" applyFont="1" applyFill="1" applyBorder="1" applyAlignment="1">
      <alignment horizontal="center" vertical="center"/>
    </xf>
    <xf numFmtId="3" fontId="82" fillId="13" borderId="137" xfId="21" applyNumberFormat="1" applyFont="1" applyFill="1" applyBorder="1" applyAlignment="1">
      <alignment horizontal="center" vertical="center"/>
    </xf>
    <xf numFmtId="0" fontId="82" fillId="13" borderId="8" xfId="21" applyFont="1" applyFill="1" applyBorder="1" applyAlignment="1">
      <alignment horizontal="left"/>
    </xf>
    <xf numFmtId="4" fontId="151" fillId="13" borderId="247" xfId="2" applyNumberFormat="1" applyFont="1" applyFill="1" applyBorder="1" applyAlignment="1">
      <alignment horizontal="right" vertical="center"/>
    </xf>
    <xf numFmtId="0" fontId="83" fillId="12" borderId="318" xfId="7" applyFont="1" applyFill="1" applyBorder="1" applyAlignment="1">
      <alignment horizontal="center" vertical="center"/>
    </xf>
    <xf numFmtId="0" fontId="83" fillId="12" borderId="388" xfId="7" applyFont="1" applyFill="1" applyBorder="1" applyAlignment="1">
      <alignment horizontal="center" vertical="center"/>
    </xf>
    <xf numFmtId="4" fontId="82" fillId="12" borderId="388" xfId="7" applyNumberFormat="1" applyFont="1" applyFill="1" applyBorder="1" applyAlignment="1">
      <alignment horizontal="center" vertical="center"/>
    </xf>
    <xf numFmtId="0" fontId="0" fillId="12" borderId="35" xfId="0" applyFill="1" applyBorder="1"/>
    <xf numFmtId="174" fontId="141" fillId="0" borderId="40" xfId="9" applyNumberFormat="1" applyFont="1" applyFill="1" applyBorder="1"/>
    <xf numFmtId="174" fontId="141" fillId="0" borderId="390" xfId="9" applyNumberFormat="1" applyFont="1" applyFill="1" applyBorder="1"/>
    <xf numFmtId="174" fontId="141" fillId="0" borderId="391" xfId="9" applyNumberFormat="1" applyFont="1" applyFill="1" applyBorder="1"/>
    <xf numFmtId="0" fontId="138" fillId="0" borderId="342" xfId="9" applyFont="1" applyBorder="1"/>
    <xf numFmtId="174" fontId="139" fillId="0" borderId="40" xfId="9" applyNumberFormat="1" applyFont="1" applyFill="1" applyBorder="1"/>
    <xf numFmtId="4" fontId="85" fillId="16" borderId="257" xfId="0" applyNumberFormat="1" applyFont="1" applyFill="1" applyBorder="1" applyAlignment="1" applyProtection="1">
      <alignment horizontal="center" vertical="center"/>
      <protection locked="0"/>
    </xf>
    <xf numFmtId="4" fontId="85" fillId="0" borderId="257" xfId="0" applyNumberFormat="1" applyFont="1" applyFill="1" applyBorder="1" applyAlignment="1">
      <alignment horizontal="center" vertical="center"/>
    </xf>
    <xf numFmtId="0" fontId="85" fillId="0" borderId="257" xfId="0" applyNumberFormat="1" applyFont="1" applyFill="1" applyBorder="1" applyAlignment="1">
      <alignment horizontal="center" vertical="center"/>
    </xf>
    <xf numFmtId="0" fontId="3" fillId="0" borderId="384" xfId="18" applyNumberFormat="1" applyFont="1" applyBorder="1" applyAlignment="1">
      <alignment horizontal="left" vertical="center" wrapText="1"/>
    </xf>
    <xf numFmtId="0" fontId="3" fillId="0" borderId="46" xfId="18" applyNumberFormat="1" applyFont="1" applyBorder="1" applyAlignment="1">
      <alignment horizontal="left" vertical="center" wrapText="1"/>
    </xf>
    <xf numFmtId="49" fontId="5" fillId="0" borderId="260" xfId="0" applyNumberFormat="1" applyFont="1" applyBorder="1" applyAlignment="1">
      <alignment horizontal="center" vertical="center" wrapText="1"/>
    </xf>
    <xf numFmtId="49" fontId="5" fillId="0" borderId="234" xfId="0" applyNumberFormat="1" applyFont="1" applyBorder="1" applyAlignment="1">
      <alignment horizontal="center" vertical="center" wrapText="1"/>
    </xf>
    <xf numFmtId="0" fontId="5" fillId="0" borderId="234" xfId="0" applyNumberFormat="1" applyFont="1" applyBorder="1" applyAlignment="1">
      <alignment horizontal="center" vertical="center" wrapText="1"/>
    </xf>
    <xf numFmtId="49" fontId="216" fillId="0" borderId="234" xfId="0" applyNumberFormat="1" applyFont="1" applyBorder="1" applyAlignment="1">
      <alignment horizontal="center" vertical="center" wrapText="1"/>
    </xf>
    <xf numFmtId="49" fontId="216" fillId="0" borderId="244" xfId="0" applyNumberFormat="1" applyFont="1" applyBorder="1" applyAlignment="1">
      <alignment horizontal="center" vertical="center" wrapText="1"/>
    </xf>
    <xf numFmtId="4" fontId="154" fillId="0" borderId="392" xfId="0" applyNumberFormat="1" applyFont="1" applyBorder="1" applyAlignment="1">
      <alignment horizontal="right" vertical="top"/>
    </xf>
    <xf numFmtId="4" fontId="154" fillId="0" borderId="393" xfId="0" applyNumberFormat="1" applyFont="1" applyBorder="1" applyAlignment="1">
      <alignment horizontal="right" vertical="top"/>
    </xf>
    <xf numFmtId="4" fontId="154" fillId="0" borderId="282" xfId="0" applyNumberFormat="1" applyFont="1" applyBorder="1" applyAlignment="1">
      <alignment horizontal="right" vertical="top"/>
    </xf>
    <xf numFmtId="4" fontId="96" fillId="0" borderId="392" xfId="0" applyNumberFormat="1" applyFont="1" applyBorder="1" applyAlignment="1">
      <alignment horizontal="right" vertical="top"/>
    </xf>
    <xf numFmtId="4" fontId="96" fillId="0" borderId="393" xfId="0" applyNumberFormat="1" applyFont="1" applyBorder="1" applyAlignment="1">
      <alignment horizontal="right" vertical="top"/>
    </xf>
    <xf numFmtId="4" fontId="96" fillId="0" borderId="394" xfId="0" applyNumberFormat="1" applyFont="1" applyBorder="1" applyAlignment="1">
      <alignment horizontal="right" vertical="top"/>
    </xf>
    <xf numFmtId="4" fontId="96" fillId="0" borderId="395" xfId="0" applyNumberFormat="1" applyFont="1" applyBorder="1" applyAlignment="1">
      <alignment horizontal="right" vertical="top"/>
    </xf>
    <xf numFmtId="4" fontId="208" fillId="12" borderId="317" xfId="1" applyNumberFormat="1" applyFont="1" applyFill="1" applyBorder="1" applyAlignment="1" applyProtection="1"/>
    <xf numFmtId="4" fontId="177" fillId="21" borderId="3" xfId="0" applyNumberFormat="1" applyFont="1" applyFill="1" applyBorder="1" applyAlignment="1">
      <alignment horizontal="center"/>
    </xf>
    <xf numFmtId="4" fontId="177" fillId="21" borderId="20" xfId="0" applyNumberFormat="1" applyFont="1" applyFill="1" applyBorder="1" applyAlignment="1">
      <alignment horizontal="center"/>
    </xf>
    <xf numFmtId="4" fontId="0" fillId="0" borderId="35" xfId="0" applyNumberFormat="1" applyBorder="1" applyAlignment="1">
      <alignment horizontal="center"/>
    </xf>
    <xf numFmtId="4" fontId="0" fillId="0" borderId="58" xfId="0" applyNumberFormat="1" applyBorder="1" applyAlignment="1">
      <alignment horizontal="center"/>
    </xf>
    <xf numFmtId="4" fontId="196" fillId="12" borderId="316" xfId="1" applyNumberFormat="1" applyFont="1" applyFill="1" applyBorder="1" applyAlignment="1" applyProtection="1"/>
    <xf numFmtId="4" fontId="210" fillId="12" borderId="68" xfId="1" applyNumberFormat="1" applyFont="1" applyFill="1" applyBorder="1" applyAlignment="1" applyProtection="1"/>
    <xf numFmtId="4" fontId="210" fillId="12" borderId="396" xfId="1" applyNumberFormat="1" applyFont="1" applyFill="1" applyBorder="1" applyAlignment="1" applyProtection="1"/>
    <xf numFmtId="4" fontId="94" fillId="0" borderId="0" xfId="1" applyNumberFormat="1" applyFont="1" applyBorder="1" applyAlignment="1" applyProtection="1"/>
    <xf numFmtId="4" fontId="94" fillId="0" borderId="14" xfId="1" applyNumberFormat="1" applyFont="1" applyBorder="1" applyAlignment="1" applyProtection="1"/>
    <xf numFmtId="4" fontId="103" fillId="12" borderId="69" xfId="1" applyNumberFormat="1" applyFont="1" applyFill="1" applyBorder="1" applyAlignment="1" applyProtection="1">
      <alignment horizontal="center"/>
    </xf>
    <xf numFmtId="4" fontId="103" fillId="12" borderId="300" xfId="1" applyNumberFormat="1" applyFont="1" applyFill="1" applyBorder="1" applyAlignment="1" applyProtection="1">
      <alignment horizontal="center"/>
    </xf>
    <xf numFmtId="4" fontId="103" fillId="12" borderId="0" xfId="1" applyNumberFormat="1" applyFont="1" applyFill="1" applyBorder="1" applyAlignment="1" applyProtection="1">
      <alignment horizontal="center"/>
    </xf>
    <xf numFmtId="4" fontId="103" fillId="12" borderId="14" xfId="1" applyNumberFormat="1" applyFont="1" applyFill="1" applyBorder="1" applyAlignment="1" applyProtection="1">
      <alignment horizontal="center"/>
    </xf>
    <xf numFmtId="4" fontId="103" fillId="18" borderId="71" xfId="1" applyNumberFormat="1" applyFont="1" applyFill="1" applyBorder="1" applyAlignment="1" applyProtection="1">
      <alignment horizontal="center"/>
    </xf>
    <xf numFmtId="4" fontId="103" fillId="16" borderId="73" xfId="1" applyNumberFormat="1" applyFont="1" applyFill="1" applyBorder="1" applyAlignment="1" applyProtection="1">
      <alignment horizontal="right"/>
      <protection locked="0"/>
    </xf>
    <xf numFmtId="4" fontId="103" fillId="16" borderId="85" xfId="1" applyNumberFormat="1" applyFont="1" applyFill="1" applyBorder="1" applyAlignment="1" applyProtection="1">
      <alignment horizontal="right"/>
      <protection locked="0"/>
    </xf>
    <xf numFmtId="4" fontId="103" fillId="0" borderId="82" xfId="1" applyNumberFormat="1" applyFont="1" applyBorder="1" applyAlignment="1" applyProtection="1">
      <alignment horizontal="right"/>
    </xf>
    <xf numFmtId="4" fontId="213" fillId="12" borderId="84" xfId="1" applyNumberFormat="1" applyFont="1" applyFill="1" applyBorder="1" applyAlignment="1" applyProtection="1">
      <alignment horizontal="right" vertical="center"/>
    </xf>
    <xf numFmtId="4" fontId="103" fillId="0" borderId="76" xfId="1" applyNumberFormat="1" applyFont="1" applyBorder="1" applyAlignment="1" applyProtection="1"/>
    <xf numFmtId="4" fontId="103" fillId="12" borderId="71" xfId="1" applyNumberFormat="1" applyFont="1" applyFill="1" applyBorder="1" applyAlignment="1" applyProtection="1">
      <alignment horizontal="center"/>
    </xf>
    <xf numFmtId="4" fontId="103" fillId="0" borderId="73" xfId="1" applyNumberFormat="1" applyFont="1" applyBorder="1" applyAlignment="1" applyProtection="1">
      <alignment horizontal="right"/>
    </xf>
    <xf numFmtId="4" fontId="213" fillId="12" borderId="309" xfId="1" applyNumberFormat="1" applyFont="1" applyFill="1" applyBorder="1" applyAlignment="1" applyProtection="1">
      <alignment horizontal="right" vertical="center"/>
    </xf>
    <xf numFmtId="179" fontId="169" fillId="21" borderId="20" xfId="0" applyNumberFormat="1" applyFont="1" applyFill="1" applyBorder="1" applyAlignment="1" applyProtection="1"/>
    <xf numFmtId="179" fontId="7" fillId="0" borderId="14" xfId="0" applyNumberFormat="1" applyFont="1" applyBorder="1" applyAlignment="1" applyProtection="1"/>
    <xf numFmtId="179" fontId="26" fillId="0" borderId="14" xfId="18" applyNumberFormat="1" applyFont="1" applyFill="1" applyBorder="1" applyAlignment="1" applyProtection="1"/>
    <xf numFmtId="179" fontId="186" fillId="22" borderId="202" xfId="18" applyNumberFormat="1" applyFont="1" applyFill="1" applyBorder="1" applyAlignment="1" applyProtection="1">
      <alignment horizontal="center" vertical="center" wrapText="1"/>
    </xf>
    <xf numFmtId="179" fontId="65" fillId="0" borderId="14" xfId="18" applyNumberFormat="1" applyFont="1" applyFill="1" applyBorder="1" applyAlignment="1" applyProtection="1">
      <alignment horizontal="right" vertical="center"/>
    </xf>
    <xf numFmtId="179" fontId="188" fillId="19" borderId="204" xfId="18" applyNumberFormat="1" applyFont="1" applyFill="1" applyBorder="1" applyAlignment="1" applyProtection="1">
      <alignment vertical="center"/>
    </xf>
    <xf numFmtId="179" fontId="66" fillId="19" borderId="204" xfId="18" applyNumberFormat="1" applyFont="1" applyFill="1" applyBorder="1" applyAlignment="1" applyProtection="1">
      <alignment vertical="center"/>
    </xf>
    <xf numFmtId="179" fontId="65" fillId="0" borderId="207" xfId="18" applyNumberFormat="1" applyFont="1" applyFill="1" applyBorder="1" applyAlignment="1" applyProtection="1">
      <alignment horizontal="right" vertical="center"/>
    </xf>
    <xf numFmtId="179" fontId="66" fillId="19" borderId="210" xfId="18" applyNumberFormat="1" applyFont="1" applyFill="1" applyBorder="1" applyAlignment="1" applyProtection="1">
      <alignment vertical="center"/>
    </xf>
    <xf numFmtId="179" fontId="65" fillId="0" borderId="212" xfId="18" applyNumberFormat="1" applyFont="1" applyFill="1" applyBorder="1" applyAlignment="1" applyProtection="1">
      <alignment horizontal="right" vertical="center"/>
    </xf>
    <xf numFmtId="179" fontId="65" fillId="0" borderId="215" xfId="18" applyNumberFormat="1" applyFont="1" applyFill="1" applyBorder="1" applyAlignment="1" applyProtection="1">
      <alignment horizontal="right" vertical="center"/>
    </xf>
    <xf numFmtId="179" fontId="26" fillId="0" borderId="0" xfId="18" applyNumberFormat="1" applyFont="1" applyFill="1" applyBorder="1" applyAlignment="1" applyProtection="1"/>
    <xf numFmtId="179" fontId="26" fillId="0" borderId="0" xfId="18" applyNumberFormat="1" applyFont="1" applyFill="1" applyBorder="1" applyAlignment="1" applyProtection="1">
      <protection locked="0"/>
    </xf>
    <xf numFmtId="166" fontId="169" fillId="21" borderId="3" xfId="0" applyNumberFormat="1" applyFont="1" applyFill="1" applyBorder="1" applyAlignment="1" applyProtection="1">
      <alignment horizontal="right"/>
    </xf>
    <xf numFmtId="166" fontId="7" fillId="0" borderId="0" xfId="0" applyNumberFormat="1" applyFont="1" applyBorder="1" applyAlignment="1" applyProtection="1">
      <alignment horizontal="right"/>
    </xf>
    <xf numFmtId="0" fontId="26" fillId="0" borderId="0" xfId="18" applyNumberFormat="1" applyFont="1" applyFill="1" applyBorder="1" applyAlignment="1" applyProtection="1">
      <alignment horizontal="right"/>
    </xf>
    <xf numFmtId="4" fontId="186" fillId="22" borderId="62" xfId="18" applyNumberFormat="1" applyFont="1" applyFill="1" applyBorder="1" applyAlignment="1" applyProtection="1">
      <alignment horizontal="right" vertical="center" wrapText="1"/>
    </xf>
    <xf numFmtId="4" fontId="187" fillId="19" borderId="118" xfId="18" applyNumberFormat="1" applyFont="1" applyFill="1" applyBorder="1" applyAlignment="1" applyProtection="1">
      <alignment horizontal="right" vertical="center"/>
    </xf>
    <xf numFmtId="4" fontId="65" fillId="19" borderId="59" xfId="18" applyNumberFormat="1" applyFont="1" applyFill="1" applyBorder="1" applyAlignment="1" applyProtection="1">
      <alignment horizontal="right" vertical="center"/>
    </xf>
    <xf numFmtId="4" fontId="65" fillId="19" borderId="189" xfId="18" applyNumberFormat="1" applyFont="1" applyFill="1" applyBorder="1" applyAlignment="1" applyProtection="1">
      <alignment horizontal="right" vertical="center"/>
    </xf>
    <xf numFmtId="0" fontId="26" fillId="0" borderId="0" xfId="18" applyNumberFormat="1" applyFont="1" applyFill="1" applyBorder="1" applyAlignment="1" applyProtection="1">
      <alignment horizontal="right"/>
      <protection locked="0"/>
    </xf>
    <xf numFmtId="179" fontId="169" fillId="21" borderId="3" xfId="0" applyNumberFormat="1" applyFont="1" applyFill="1" applyBorder="1" applyAlignment="1" applyProtection="1"/>
    <xf numFmtId="179" fontId="7" fillId="0" borderId="0" xfId="0" applyNumberFormat="1" applyFont="1" applyBorder="1" applyAlignment="1" applyProtection="1"/>
    <xf numFmtId="179" fontId="186" fillId="22" borderId="62" xfId="18" applyNumberFormat="1" applyFont="1" applyFill="1" applyBorder="1" applyAlignment="1" applyProtection="1">
      <alignment horizontal="center" vertical="center" wrapText="1"/>
    </xf>
    <xf numFmtId="179" fontId="66" fillId="0" borderId="0" xfId="18" applyNumberFormat="1" applyFont="1" applyFill="1" applyBorder="1" applyAlignment="1" applyProtection="1">
      <alignment horizontal="right" vertical="center"/>
    </xf>
    <xf numFmtId="179" fontId="187" fillId="19" borderId="118" xfId="18" applyNumberFormat="1" applyFont="1" applyFill="1" applyBorder="1" applyAlignment="1" applyProtection="1">
      <alignment horizontal="right" vertical="center"/>
    </xf>
    <xf numFmtId="179" fontId="65" fillId="19" borderId="59" xfId="18" applyNumberFormat="1" applyFont="1" applyFill="1" applyBorder="1" applyAlignment="1" applyProtection="1">
      <alignment horizontal="right" vertical="center"/>
    </xf>
    <xf numFmtId="179" fontId="68" fillId="0" borderId="183" xfId="18" applyNumberFormat="1" applyFont="1" applyFill="1" applyBorder="1" applyAlignment="1" applyProtection="1">
      <alignment horizontal="right" vertical="center"/>
    </xf>
    <xf numFmtId="179" fontId="68" fillId="0" borderId="193" xfId="18" applyNumberFormat="1" applyFont="1" applyFill="1" applyBorder="1" applyAlignment="1" applyProtection="1">
      <alignment horizontal="right" vertical="center"/>
    </xf>
    <xf numFmtId="179" fontId="65" fillId="19" borderId="189" xfId="18" applyNumberFormat="1" applyFont="1" applyFill="1" applyBorder="1" applyAlignment="1" applyProtection="1">
      <alignment horizontal="right" vertical="center"/>
    </xf>
    <xf numFmtId="179" fontId="68" fillId="0" borderId="192" xfId="18" applyNumberFormat="1" applyFont="1" applyFill="1" applyBorder="1" applyAlignment="1" applyProtection="1">
      <alignment horizontal="right" vertical="center"/>
    </xf>
    <xf numFmtId="179" fontId="65" fillId="0" borderId="183" xfId="18" applyNumberFormat="1" applyFont="1" applyFill="1" applyBorder="1" applyAlignment="1" applyProtection="1">
      <alignment horizontal="right" vertical="center"/>
    </xf>
    <xf numFmtId="179" fontId="68" fillId="0" borderId="214" xfId="18" applyNumberFormat="1" applyFont="1" applyFill="1" applyBorder="1" applyAlignment="1" applyProtection="1">
      <alignment horizontal="right" vertical="center"/>
    </xf>
    <xf numFmtId="4" fontId="53" fillId="16" borderId="220" xfId="9" applyNumberFormat="1" applyFont="1" applyFill="1" applyBorder="1" applyProtection="1">
      <protection locked="0"/>
    </xf>
    <xf numFmtId="179" fontId="53" fillId="0" borderId="224" xfId="4" applyNumberFormat="1" applyFont="1" applyBorder="1" applyAlignment="1">
      <alignment vertical="center"/>
    </xf>
    <xf numFmtId="4" fontId="170" fillId="17" borderId="142" xfId="0" applyNumberFormat="1" applyFont="1" applyFill="1" applyBorder="1" applyAlignment="1"/>
    <xf numFmtId="4" fontId="170" fillId="17" borderId="143" xfId="0" applyNumberFormat="1" applyFont="1" applyFill="1" applyBorder="1" applyAlignment="1"/>
    <xf numFmtId="4" fontId="170" fillId="17" borderId="8" xfId="0" applyNumberFormat="1" applyFont="1" applyFill="1" applyBorder="1" applyAlignment="1"/>
    <xf numFmtId="4" fontId="5" fillId="0" borderId="2" xfId="0" applyNumberFormat="1" applyFont="1" applyBorder="1" applyAlignment="1">
      <alignment horizontal="center"/>
    </xf>
    <xf numFmtId="4" fontId="128" fillId="13" borderId="0" xfId="0" applyNumberFormat="1" applyFont="1" applyFill="1" applyAlignment="1"/>
    <xf numFmtId="4" fontId="12" fillId="24" borderId="1" xfId="0" applyNumberFormat="1" applyFont="1" applyFill="1" applyBorder="1" applyAlignment="1" applyProtection="1">
      <alignment horizontal="right" vertical="top"/>
      <protection locked="0"/>
    </xf>
    <xf numFmtId="4" fontId="5" fillId="12" borderId="0" xfId="0" applyNumberFormat="1" applyFont="1" applyFill="1" applyAlignment="1"/>
    <xf numFmtId="49" fontId="12" fillId="0" borderId="333" xfId="0" applyNumberFormat="1" applyFont="1" applyBorder="1" applyAlignment="1">
      <alignment horizontal="left" vertical="top"/>
    </xf>
    <xf numFmtId="164" fontId="12" fillId="0" borderId="334" xfId="0" applyNumberFormat="1" applyFont="1" applyBorder="1" applyAlignment="1">
      <alignment horizontal="center" vertical="top"/>
    </xf>
    <xf numFmtId="169" fontId="12" fillId="0" borderId="334" xfId="0" applyNumberFormat="1" applyFont="1" applyBorder="1" applyAlignment="1">
      <alignment horizontal="right" vertical="top"/>
    </xf>
    <xf numFmtId="49" fontId="177" fillId="21" borderId="397" xfId="0" applyNumberFormat="1" applyFont="1" applyFill="1" applyBorder="1" applyAlignment="1" applyProtection="1">
      <alignment horizontal="center"/>
    </xf>
    <xf numFmtId="49" fontId="169" fillId="21" borderId="398" xfId="0" applyNumberFormat="1" applyFont="1" applyFill="1" applyBorder="1" applyAlignment="1" applyProtection="1"/>
    <xf numFmtId="166" fontId="169" fillId="21" borderId="398" xfId="0" applyNumberFormat="1" applyFont="1" applyFill="1" applyBorder="1" applyAlignment="1" applyProtection="1"/>
    <xf numFmtId="167" fontId="169" fillId="21" borderId="399" xfId="0" applyNumberFormat="1" applyFont="1" applyFill="1" applyBorder="1" applyAlignment="1" applyProtection="1"/>
    <xf numFmtId="165" fontId="6" fillId="0" borderId="0" xfId="0" applyNumberFormat="1" applyFont="1" applyFill="1" applyBorder="1" applyAlignment="1" applyProtection="1">
      <alignment horizontal="right" vertical="top"/>
    </xf>
    <xf numFmtId="167" fontId="170" fillId="17" borderId="142" xfId="0" applyNumberFormat="1" applyFont="1" applyFill="1" applyBorder="1" applyAlignment="1" applyProtection="1"/>
    <xf numFmtId="167" fontId="170" fillId="17" borderId="400" xfId="0" applyNumberFormat="1" applyFont="1" applyFill="1" applyBorder="1" applyAlignment="1" applyProtection="1"/>
    <xf numFmtId="167" fontId="160" fillId="17" borderId="400" xfId="0" applyNumberFormat="1" applyFont="1" applyFill="1" applyBorder="1" applyAlignment="1" applyProtection="1">
      <alignment horizontal="right" vertical="top"/>
    </xf>
    <xf numFmtId="167" fontId="160" fillId="17" borderId="401" xfId="0" applyNumberFormat="1" applyFont="1" applyFill="1" applyBorder="1" applyAlignment="1" applyProtection="1">
      <alignment horizontal="right" vertical="top"/>
    </xf>
    <xf numFmtId="0" fontId="0" fillId="0" borderId="0" xfId="0" applyProtection="1"/>
    <xf numFmtId="49" fontId="7" fillId="0" borderId="333" xfId="0" applyNumberFormat="1" applyFont="1" applyBorder="1" applyAlignment="1" applyProtection="1"/>
    <xf numFmtId="49" fontId="7" fillId="0" borderId="334" xfId="0" applyNumberFormat="1" applyFont="1" applyBorder="1" applyAlignment="1" applyProtection="1"/>
    <xf numFmtId="165" fontId="7" fillId="0" borderId="334" xfId="0" applyNumberFormat="1" applyFont="1" applyFill="1" applyBorder="1" applyAlignment="1" applyProtection="1"/>
    <xf numFmtId="166" fontId="7" fillId="0" borderId="334" xfId="0" applyNumberFormat="1" applyFont="1" applyBorder="1" applyAlignment="1" applyProtection="1"/>
    <xf numFmtId="165" fontId="7" fillId="0" borderId="335" xfId="0" applyNumberFormat="1" applyFont="1" applyFill="1" applyBorder="1" applyAlignment="1" applyProtection="1"/>
    <xf numFmtId="165" fontId="7" fillId="0" borderId="0" xfId="0" applyNumberFormat="1" applyFont="1" applyFill="1" applyBorder="1" applyAlignment="1" applyProtection="1"/>
    <xf numFmtId="165" fontId="170" fillId="17" borderId="8" xfId="0" applyNumberFormat="1" applyFont="1" applyFill="1" applyBorder="1" applyAlignment="1" applyProtection="1"/>
    <xf numFmtId="165" fontId="170" fillId="17" borderId="0" xfId="0" applyNumberFormat="1" applyFont="1" applyFill="1" applyBorder="1" applyAlignment="1" applyProtection="1"/>
    <xf numFmtId="165" fontId="170" fillId="17" borderId="25" xfId="0" applyNumberFormat="1" applyFont="1" applyFill="1" applyBorder="1" applyAlignment="1" applyProtection="1"/>
    <xf numFmtId="49" fontId="5" fillId="0" borderId="333" xfId="0" applyNumberFormat="1" applyFont="1" applyBorder="1" applyAlignment="1" applyProtection="1">
      <alignment horizontal="center"/>
    </xf>
    <xf numFmtId="49" fontId="5" fillId="0" borderId="402" xfId="0" applyNumberFormat="1" applyFont="1" applyBorder="1" applyAlignment="1" applyProtection="1">
      <alignment horizontal="center"/>
    </xf>
    <xf numFmtId="0" fontId="5" fillId="0" borderId="402" xfId="0" applyNumberFormat="1" applyFont="1" applyBorder="1" applyAlignment="1" applyProtection="1">
      <alignment horizontal="center"/>
    </xf>
    <xf numFmtId="49" fontId="123" fillId="0" borderId="403" xfId="0" applyNumberFormat="1" applyFont="1" applyBorder="1" applyAlignment="1" applyProtection="1">
      <alignment horizontal="right" vertical="center" wrapText="1"/>
    </xf>
    <xf numFmtId="49" fontId="5" fillId="0" borderId="404" xfId="0" applyNumberFormat="1" applyFont="1" applyBorder="1" applyAlignment="1" applyProtection="1">
      <alignment horizontal="center" vertical="center"/>
    </xf>
    <xf numFmtId="49" fontId="5" fillId="0" borderId="276" xfId="0" applyNumberFormat="1" applyFont="1" applyBorder="1" applyAlignment="1" applyProtection="1">
      <alignment horizontal="center" vertical="center"/>
    </xf>
    <xf numFmtId="49" fontId="5" fillId="0" borderId="405" xfId="0" applyNumberFormat="1" applyFont="1" applyBorder="1" applyAlignment="1" applyProtection="1">
      <alignment horizontal="center" vertical="center"/>
    </xf>
    <xf numFmtId="0" fontId="15" fillId="0" borderId="0" xfId="0" applyFont="1" applyProtection="1"/>
    <xf numFmtId="49" fontId="5" fillId="0" borderId="5" xfId="0" applyNumberFormat="1" applyFont="1" applyBorder="1" applyAlignment="1" applyProtection="1">
      <alignment horizontal="right"/>
    </xf>
    <xf numFmtId="0" fontId="5" fillId="0" borderId="5" xfId="0" applyNumberFormat="1" applyFont="1" applyBorder="1" applyAlignment="1" applyProtection="1">
      <alignment horizontal="left" wrapText="1"/>
    </xf>
    <xf numFmtId="49" fontId="5" fillId="0" borderId="5" xfId="0" applyNumberFormat="1" applyFont="1" applyBorder="1" applyAlignment="1" applyProtection="1">
      <alignment horizontal="center"/>
    </xf>
    <xf numFmtId="0" fontId="13" fillId="0" borderId="159" xfId="0" applyFont="1" applyBorder="1" applyProtection="1"/>
    <xf numFmtId="49" fontId="5" fillId="0" borderId="322" xfId="0" applyNumberFormat="1" applyFont="1" applyBorder="1" applyAlignment="1" applyProtection="1">
      <alignment horizontal="right"/>
    </xf>
    <xf numFmtId="49" fontId="5" fillId="0" borderId="334" xfId="0" applyNumberFormat="1" applyFont="1" applyBorder="1" applyAlignment="1" applyProtection="1">
      <alignment horizontal="right"/>
    </xf>
    <xf numFmtId="49" fontId="5" fillId="0" borderId="86" xfId="0" applyNumberFormat="1" applyFont="1" applyBorder="1" applyAlignment="1" applyProtection="1">
      <alignment horizontal="right"/>
    </xf>
    <xf numFmtId="49" fontId="17" fillId="0" borderId="333" xfId="0" applyNumberFormat="1" applyFont="1" applyBorder="1" applyAlignment="1" applyProtection="1">
      <alignment horizontal="center"/>
    </xf>
    <xf numFmtId="49" fontId="7" fillId="13" borderId="165" xfId="0" applyNumberFormat="1" applyFont="1" applyFill="1" applyBorder="1" applyAlignment="1" applyProtection="1"/>
    <xf numFmtId="49" fontId="17" fillId="13" borderId="165" xfId="0" applyNumberFormat="1" applyFont="1" applyFill="1" applyBorder="1" applyAlignment="1" applyProtection="1">
      <alignment horizontal="center"/>
    </xf>
    <xf numFmtId="165" fontId="17" fillId="13" borderId="165" xfId="0" applyNumberFormat="1" applyFont="1" applyFill="1" applyBorder="1" applyAlignment="1" applyProtection="1"/>
    <xf numFmtId="166" fontId="17" fillId="13" borderId="165" xfId="0" applyNumberFormat="1" applyFont="1" applyFill="1" applyBorder="1" applyAlignment="1" applyProtection="1"/>
    <xf numFmtId="4" fontId="72" fillId="16" borderId="273" xfId="0" applyNumberFormat="1" applyFont="1" applyFill="1" applyBorder="1" applyAlignment="1" applyProtection="1">
      <protection locked="0"/>
    </xf>
    <xf numFmtId="4" fontId="132" fillId="13" borderId="322" xfId="0" applyNumberFormat="1" applyFont="1" applyFill="1" applyBorder="1" applyAlignment="1" applyProtection="1"/>
    <xf numFmtId="4" fontId="132" fillId="13" borderId="334" xfId="0" quotePrefix="1" applyNumberFormat="1" applyFont="1" applyFill="1" applyBorder="1" applyAlignment="1" applyProtection="1"/>
    <xf numFmtId="168" fontId="132" fillId="13" borderId="334" xfId="0" applyNumberFormat="1" applyFont="1" applyFill="1" applyBorder="1" applyAlignment="1" applyProtection="1"/>
    <xf numFmtId="169" fontId="132" fillId="13" borderId="86" xfId="0" applyNumberFormat="1" applyFont="1" applyFill="1" applyBorder="1" applyAlignment="1" applyProtection="1"/>
    <xf numFmtId="0" fontId="17" fillId="0" borderId="0" xfId="0" applyFont="1" applyProtection="1"/>
    <xf numFmtId="0" fontId="5" fillId="12" borderId="276" xfId="0" applyNumberFormat="1" applyFont="1" applyFill="1" applyBorder="1" applyAlignment="1" applyProtection="1">
      <alignment horizontal="left"/>
    </xf>
    <xf numFmtId="49" fontId="5" fillId="12" borderId="276" xfId="0" applyNumberFormat="1" applyFont="1" applyFill="1" applyBorder="1" applyAlignment="1" applyProtection="1">
      <alignment horizontal="center"/>
    </xf>
    <xf numFmtId="165" fontId="5" fillId="12" borderId="276" xfId="0" applyNumberFormat="1" applyFont="1" applyFill="1" applyBorder="1" applyAlignment="1" applyProtection="1"/>
    <xf numFmtId="166" fontId="5" fillId="12" borderId="276" xfId="0" applyNumberFormat="1" applyFont="1" applyFill="1" applyBorder="1" applyAlignment="1" applyProtection="1"/>
    <xf numFmtId="0" fontId="5" fillId="0" borderId="406" xfId="0" applyFont="1" applyFill="1" applyBorder="1" applyProtection="1"/>
    <xf numFmtId="4" fontId="72" fillId="12" borderId="322" xfId="0" applyNumberFormat="1" applyFont="1" applyFill="1" applyBorder="1" applyAlignment="1" applyProtection="1"/>
    <xf numFmtId="4" fontId="72" fillId="12" borderId="334" xfId="0" applyNumberFormat="1" applyFont="1" applyFill="1" applyBorder="1" applyAlignment="1" applyProtection="1"/>
    <xf numFmtId="168" fontId="72" fillId="12" borderId="334" xfId="0" applyNumberFormat="1" applyFont="1" applyFill="1" applyBorder="1" applyAlignment="1" applyProtection="1"/>
    <xf numFmtId="169" fontId="72" fillId="12" borderId="86" xfId="0" applyNumberFormat="1" applyFont="1" applyFill="1" applyBorder="1" applyAlignment="1" applyProtection="1"/>
    <xf numFmtId="0" fontId="5" fillId="0" borderId="0" xfId="0" applyFont="1" applyProtection="1"/>
    <xf numFmtId="49" fontId="12" fillId="0" borderId="333" xfId="0" applyNumberFormat="1" applyFont="1" applyBorder="1" applyAlignment="1" applyProtection="1">
      <alignment horizontal="center" vertical="top"/>
    </xf>
    <xf numFmtId="49" fontId="12" fillId="0" borderId="334" xfId="0" applyNumberFormat="1" applyFont="1" applyBorder="1" applyAlignment="1" applyProtection="1">
      <alignment horizontal="center" vertical="top"/>
    </xf>
    <xf numFmtId="164" fontId="0" fillId="0" borderId="334" xfId="0" applyNumberFormat="1" applyBorder="1" applyAlignment="1" applyProtection="1">
      <alignment horizontal="left" vertical="center" wrapText="1"/>
    </xf>
    <xf numFmtId="165" fontId="19" fillId="0" borderId="334" xfId="0" applyNumberFormat="1" applyFont="1" applyFill="1" applyBorder="1" applyAlignment="1" applyProtection="1">
      <alignment horizontal="right" vertical="top"/>
    </xf>
    <xf numFmtId="166" fontId="12" fillId="0" borderId="334" xfId="0" applyNumberFormat="1" applyFont="1" applyBorder="1" applyAlignment="1" applyProtection="1">
      <alignment horizontal="right" vertical="top"/>
    </xf>
    <xf numFmtId="165" fontId="19" fillId="0" borderId="266" xfId="0" applyNumberFormat="1" applyFont="1" applyFill="1" applyBorder="1" applyAlignment="1" applyProtection="1">
      <alignment horizontal="right" vertical="top"/>
    </xf>
    <xf numFmtId="4" fontId="12" fillId="0" borderId="334" xfId="0" applyNumberFormat="1" applyFont="1" applyBorder="1" applyAlignment="1" applyProtection="1">
      <alignment horizontal="right" vertical="top"/>
    </xf>
    <xf numFmtId="168" fontId="12" fillId="0" borderId="334" xfId="0" applyNumberFormat="1" applyFont="1" applyBorder="1" applyAlignment="1" applyProtection="1">
      <alignment horizontal="right" vertical="top"/>
    </xf>
    <xf numFmtId="169" fontId="12" fillId="0" borderId="86" xfId="0" applyNumberFormat="1" applyFont="1" applyBorder="1" applyAlignment="1" applyProtection="1">
      <alignment horizontal="right" vertical="top"/>
    </xf>
    <xf numFmtId="0" fontId="11" fillId="0" borderId="0" xfId="0" applyFont="1" applyProtection="1"/>
    <xf numFmtId="49" fontId="4" fillId="0" borderId="334" xfId="0" applyNumberFormat="1" applyFont="1" applyBorder="1" applyAlignment="1" applyProtection="1">
      <alignment horizontal="left" vertical="top" wrapText="1" shrinkToFit="1"/>
    </xf>
    <xf numFmtId="49" fontId="4" fillId="0" borderId="334" xfId="0" applyNumberFormat="1" applyFont="1" applyBorder="1" applyAlignment="1" applyProtection="1">
      <alignment horizontal="center" vertical="top"/>
    </xf>
    <xf numFmtId="49" fontId="79" fillId="0" borderId="333" xfId="0" applyNumberFormat="1" applyFont="1" applyBorder="1" applyAlignment="1" applyProtection="1">
      <alignment horizontal="center" vertical="center"/>
    </xf>
    <xf numFmtId="0" fontId="79" fillId="0" borderId="0" xfId="0" applyFont="1" applyAlignment="1" applyProtection="1">
      <alignment horizontal="center" vertical="center"/>
    </xf>
    <xf numFmtId="49" fontId="4" fillId="0" borderId="333" xfId="0" applyNumberFormat="1" applyFont="1" applyBorder="1" applyAlignment="1" applyProtection="1">
      <alignment horizontal="center" vertical="top"/>
    </xf>
    <xf numFmtId="165" fontId="19" fillId="0" borderId="0" xfId="0" applyNumberFormat="1" applyFont="1" applyFill="1" applyBorder="1" applyAlignment="1" applyProtection="1">
      <alignment horizontal="right" vertical="top"/>
    </xf>
    <xf numFmtId="0" fontId="3" fillId="0" borderId="334" xfId="0" applyNumberFormat="1" applyFont="1" applyFill="1" applyBorder="1" applyAlignment="1" applyProtection="1">
      <alignment horizontal="left" vertical="center" wrapText="1"/>
    </xf>
    <xf numFmtId="4" fontId="12" fillId="0" borderId="322" xfId="0" applyNumberFormat="1" applyFont="1" applyFill="1" applyBorder="1" applyAlignment="1" applyProtection="1">
      <alignment horizontal="right" vertical="top"/>
    </xf>
    <xf numFmtId="4" fontId="12" fillId="0" borderId="334" xfId="0" applyNumberFormat="1" applyFont="1" applyFill="1" applyBorder="1" applyAlignment="1" applyProtection="1">
      <alignment horizontal="right" vertical="top"/>
    </xf>
    <xf numFmtId="168" fontId="12" fillId="0" borderId="334" xfId="0" applyNumberFormat="1" applyFont="1" applyFill="1" applyBorder="1" applyAlignment="1" applyProtection="1">
      <alignment horizontal="right" vertical="top"/>
    </xf>
    <xf numFmtId="169" fontId="12" fillId="0" borderId="86" xfId="0" applyNumberFormat="1" applyFont="1" applyFill="1" applyBorder="1" applyAlignment="1" applyProtection="1">
      <alignment horizontal="right" vertical="top"/>
    </xf>
    <xf numFmtId="0" fontId="5" fillId="0" borderId="266" xfId="0" applyFont="1" applyFill="1" applyBorder="1" applyProtection="1"/>
    <xf numFmtId="0" fontId="0" fillId="0" borderId="0" xfId="0" applyBorder="1" applyProtection="1"/>
    <xf numFmtId="49" fontId="0" fillId="0" borderId="334" xfId="0" applyNumberFormat="1" applyBorder="1" applyAlignment="1" applyProtection="1">
      <alignment vertical="center" wrapText="1"/>
    </xf>
    <xf numFmtId="49" fontId="0" fillId="0" borderId="334" xfId="0" applyNumberFormat="1" applyBorder="1" applyAlignment="1" applyProtection="1">
      <alignment vertical="center" wrapText="1" shrinkToFit="1"/>
    </xf>
    <xf numFmtId="164" fontId="3" fillId="0" borderId="334" xfId="0" applyNumberFormat="1" applyFont="1" applyBorder="1" applyAlignment="1" applyProtection="1">
      <alignment horizontal="left" vertical="center" wrapText="1"/>
    </xf>
    <xf numFmtId="49" fontId="4" fillId="0" borderId="323" xfId="0" applyNumberFormat="1" applyFont="1" applyBorder="1" applyAlignment="1" applyProtection="1">
      <alignment horizontal="center" vertical="top"/>
    </xf>
    <xf numFmtId="49" fontId="4" fillId="0" borderId="324" xfId="0" applyNumberFormat="1" applyFont="1" applyBorder="1" applyAlignment="1" applyProtection="1">
      <alignment horizontal="center" vertical="top"/>
    </xf>
    <xf numFmtId="49" fontId="4" fillId="0" borderId="324" xfId="0" applyNumberFormat="1" applyFont="1" applyBorder="1" applyAlignment="1" applyProtection="1">
      <alignment horizontal="left" vertical="top" wrapText="1" shrinkToFit="1"/>
    </xf>
    <xf numFmtId="165" fontId="19" fillId="0" borderId="324" xfId="0" applyNumberFormat="1" applyFont="1" applyFill="1" applyBorder="1" applyAlignment="1" applyProtection="1">
      <alignment horizontal="right" vertical="top"/>
    </xf>
    <xf numFmtId="166" fontId="12" fillId="0" borderId="324" xfId="0" applyNumberFormat="1" applyFont="1" applyBorder="1" applyAlignment="1" applyProtection="1">
      <alignment horizontal="right" vertical="top"/>
    </xf>
    <xf numFmtId="165" fontId="19" fillId="0" borderId="269" xfId="0" applyNumberFormat="1" applyFont="1" applyFill="1" applyBorder="1" applyAlignment="1" applyProtection="1">
      <alignment horizontal="right" vertical="top"/>
    </xf>
    <xf numFmtId="4" fontId="12" fillId="0" borderId="167" xfId="0" applyNumberFormat="1" applyFont="1" applyBorder="1" applyAlignment="1" applyProtection="1">
      <alignment horizontal="right" vertical="top"/>
    </xf>
    <xf numFmtId="168" fontId="12" fillId="0" borderId="167" xfId="0" applyNumberFormat="1" applyFont="1" applyBorder="1" applyAlignment="1" applyProtection="1">
      <alignment horizontal="right" vertical="top"/>
    </xf>
    <xf numFmtId="169" fontId="12" fillId="0" borderId="168" xfId="0" applyNumberFormat="1" applyFont="1" applyBorder="1" applyAlignment="1" applyProtection="1">
      <alignment horizontal="right" vertical="top"/>
    </xf>
    <xf numFmtId="49" fontId="4" fillId="0" borderId="0" xfId="0" applyNumberFormat="1" applyFont="1" applyAlignment="1" applyProtection="1">
      <alignment horizontal="center" vertical="top"/>
    </xf>
    <xf numFmtId="164" fontId="4" fillId="0" borderId="0" xfId="0" applyNumberFormat="1" applyFont="1" applyAlignment="1" applyProtection="1">
      <alignment horizontal="right" vertical="top"/>
    </xf>
    <xf numFmtId="49" fontId="4" fillId="0" borderId="0" xfId="0" applyNumberFormat="1" applyFont="1" applyAlignment="1" applyProtection="1">
      <alignment horizontal="left" vertical="top" wrapText="1"/>
    </xf>
    <xf numFmtId="166" fontId="4" fillId="0" borderId="0" xfId="0" applyNumberFormat="1" applyFont="1" applyAlignment="1" applyProtection="1">
      <alignment horizontal="right" vertical="top"/>
    </xf>
    <xf numFmtId="167" fontId="4" fillId="0" borderId="0" xfId="0" applyNumberFormat="1" applyFont="1" applyAlignment="1" applyProtection="1">
      <alignment horizontal="right" vertical="top"/>
    </xf>
    <xf numFmtId="168" fontId="4" fillId="0" borderId="0" xfId="0" applyNumberFormat="1" applyFont="1" applyAlignment="1" applyProtection="1">
      <alignment horizontal="right" vertical="top"/>
    </xf>
    <xf numFmtId="3" fontId="183" fillId="21" borderId="407" xfId="0" applyNumberFormat="1" applyFont="1" applyFill="1" applyBorder="1" applyAlignment="1" applyProtection="1">
      <alignment horizontal="center"/>
    </xf>
    <xf numFmtId="49" fontId="7" fillId="0" borderId="336" xfId="0" applyNumberFormat="1" applyFont="1" applyBorder="1" applyAlignment="1" applyProtection="1">
      <alignment horizontal="center"/>
    </xf>
    <xf numFmtId="49" fontId="5" fillId="0" borderId="336" xfId="0" applyNumberFormat="1" applyFont="1" applyBorder="1" applyAlignment="1" applyProtection="1">
      <alignment horizontal="center"/>
    </xf>
    <xf numFmtId="0" fontId="17" fillId="0" borderId="336" xfId="0" applyNumberFormat="1" applyFont="1" applyBorder="1" applyAlignment="1" applyProtection="1">
      <alignment horizontal="center"/>
    </xf>
    <xf numFmtId="0" fontId="5" fillId="0" borderId="336" xfId="0" applyNumberFormat="1" applyFont="1" applyBorder="1" applyAlignment="1" applyProtection="1">
      <alignment horizontal="center"/>
    </xf>
    <xf numFmtId="49" fontId="12" fillId="0" borderId="336" xfId="0" applyNumberFormat="1" applyFont="1" applyBorder="1" applyAlignment="1" applyProtection="1">
      <alignment horizontal="center" vertical="top"/>
    </xf>
    <xf numFmtId="49" fontId="79" fillId="0" borderId="336" xfId="0" applyNumberFormat="1" applyFont="1" applyBorder="1" applyAlignment="1" applyProtection="1">
      <alignment horizontal="center" vertical="center"/>
    </xf>
    <xf numFmtId="49" fontId="4" fillId="0" borderId="336" xfId="0" applyNumberFormat="1" applyFont="1" applyBorder="1" applyAlignment="1" applyProtection="1">
      <alignment horizontal="center" vertical="top"/>
    </xf>
    <xf numFmtId="49" fontId="4" fillId="0" borderId="338" xfId="0" applyNumberFormat="1" applyFont="1" applyBorder="1" applyAlignment="1" applyProtection="1">
      <alignment horizontal="center" vertical="top"/>
    </xf>
    <xf numFmtId="164" fontId="7" fillId="0" borderId="333" xfId="0" applyNumberFormat="1" applyFont="1" applyBorder="1" applyAlignment="1" applyProtection="1"/>
    <xf numFmtId="49" fontId="5" fillId="0" borderId="408" xfId="0" applyNumberFormat="1" applyFont="1" applyBorder="1" applyAlignment="1" applyProtection="1">
      <alignment horizontal="center"/>
    </xf>
    <xf numFmtId="49" fontId="5" fillId="0" borderId="158" xfId="0" applyNumberFormat="1" applyFont="1" applyBorder="1" applyAlignment="1" applyProtection="1">
      <alignment horizontal="right"/>
    </xf>
    <xf numFmtId="164" fontId="17" fillId="13" borderId="272" xfId="0" applyNumberFormat="1" applyFont="1" applyFill="1" applyBorder="1" applyAlignment="1" applyProtection="1"/>
    <xf numFmtId="164" fontId="5" fillId="12" borderId="267" xfId="0" applyNumberFormat="1" applyFont="1" applyFill="1" applyBorder="1" applyAlignment="1" applyProtection="1"/>
    <xf numFmtId="164" fontId="12" fillId="0" borderId="333" xfId="0" applyNumberFormat="1" applyFont="1" applyBorder="1" applyAlignment="1" applyProtection="1">
      <alignment horizontal="right" vertical="top"/>
    </xf>
    <xf numFmtId="164" fontId="12" fillId="0" borderId="323" xfId="0" applyNumberFormat="1" applyFont="1" applyBorder="1" applyAlignment="1" applyProtection="1">
      <alignment horizontal="right" vertical="top"/>
    </xf>
    <xf numFmtId="0" fontId="10" fillId="0" borderId="0" xfId="22" applyFont="1" applyAlignment="1">
      <alignment horizontal="right"/>
    </xf>
    <xf numFmtId="0" fontId="252" fillId="0" borderId="35" xfId="18" applyFont="1" applyBorder="1" applyAlignment="1">
      <alignment horizontal="center" vertical="center" textRotation="90"/>
    </xf>
    <xf numFmtId="0" fontId="252" fillId="13" borderId="328" xfId="18" applyFont="1" applyFill="1" applyBorder="1" applyAlignment="1">
      <alignment horizontal="center"/>
    </xf>
    <xf numFmtId="0" fontId="253" fillId="12" borderId="326" xfId="18" applyFont="1" applyFill="1" applyBorder="1" applyAlignment="1">
      <alignment horizontal="center"/>
    </xf>
    <xf numFmtId="0" fontId="254" fillId="12" borderId="326" xfId="18" applyFont="1" applyFill="1" applyBorder="1" applyAlignment="1">
      <alignment horizontal="center"/>
    </xf>
    <xf numFmtId="0" fontId="252" fillId="0" borderId="326" xfId="18" applyFont="1" applyBorder="1" applyAlignment="1">
      <alignment horizontal="center"/>
    </xf>
    <xf numFmtId="0" fontId="252" fillId="0" borderId="329" xfId="18" applyFont="1" applyBorder="1" applyAlignment="1">
      <alignment horizontal="center"/>
    </xf>
    <xf numFmtId="0" fontId="255" fillId="13" borderId="328" xfId="18" applyFont="1" applyFill="1" applyBorder="1" applyAlignment="1">
      <alignment horizontal="center"/>
    </xf>
    <xf numFmtId="0" fontId="62" fillId="0" borderId="264" xfId="18" applyFont="1" applyBorder="1" applyAlignment="1">
      <alignment horizontal="center"/>
    </xf>
    <xf numFmtId="0" fontId="62" fillId="13" borderId="267" xfId="18" applyFont="1" applyFill="1" applyBorder="1" applyAlignment="1">
      <alignment horizontal="center"/>
    </xf>
    <xf numFmtId="0" fontId="62" fillId="12" borderId="333" xfId="18" applyFont="1" applyFill="1" applyBorder="1" applyAlignment="1">
      <alignment horizontal="center"/>
    </xf>
    <xf numFmtId="0" fontId="62" fillId="0" borderId="333" xfId="18" applyFont="1" applyBorder="1" applyAlignment="1">
      <alignment horizontal="center"/>
    </xf>
    <xf numFmtId="0" fontId="62" fillId="0" borderId="319" xfId="18" applyFont="1" applyBorder="1" applyAlignment="1">
      <alignment horizontal="center"/>
    </xf>
    <xf numFmtId="0" fontId="62" fillId="12" borderId="264" xfId="18" applyFont="1" applyFill="1" applyBorder="1" applyAlignment="1">
      <alignment horizontal="center"/>
    </xf>
    <xf numFmtId="0" fontId="62" fillId="12" borderId="319" xfId="18" applyFont="1" applyFill="1" applyBorder="1" applyAlignment="1">
      <alignment horizontal="center"/>
    </xf>
    <xf numFmtId="0" fontId="62" fillId="13" borderId="158" xfId="18" applyFont="1" applyFill="1" applyBorder="1" applyAlignment="1">
      <alignment horizontal="center"/>
    </xf>
    <xf numFmtId="0" fontId="62" fillId="13" borderId="333" xfId="18" applyFont="1" applyFill="1" applyBorder="1" applyAlignment="1">
      <alignment horizontal="center"/>
    </xf>
    <xf numFmtId="0" fontId="62" fillId="21" borderId="158" xfId="18" applyFont="1" applyFill="1" applyBorder="1" applyAlignment="1">
      <alignment horizontal="center" vertical="center"/>
    </xf>
    <xf numFmtId="0" fontId="62" fillId="0" borderId="0" xfId="18" applyFont="1" applyAlignment="1">
      <alignment horizontal="center"/>
    </xf>
    <xf numFmtId="0" fontId="62" fillId="13" borderId="0" xfId="18" applyFont="1" applyFill="1" applyAlignment="1">
      <alignment horizontal="center"/>
    </xf>
    <xf numFmtId="0" fontId="62" fillId="13" borderId="346" xfId="18" applyFont="1" applyFill="1" applyBorder="1" applyAlignment="1">
      <alignment horizontal="center"/>
    </xf>
    <xf numFmtId="0" fontId="62" fillId="0" borderId="154" xfId="18" applyFont="1" applyBorder="1" applyAlignment="1">
      <alignment horizontal="center"/>
    </xf>
    <xf numFmtId="0" fontId="62" fillId="0" borderId="155" xfId="18" applyFont="1" applyBorder="1" applyAlignment="1">
      <alignment horizontal="center"/>
    </xf>
    <xf numFmtId="0" fontId="62" fillId="13" borderId="0" xfId="18" applyFont="1" applyFill="1" applyAlignment="1">
      <alignment horizontal="center" vertical="center" wrapText="1"/>
    </xf>
    <xf numFmtId="0" fontId="62" fillId="21" borderId="0" xfId="18" applyFont="1" applyFill="1" applyAlignment="1">
      <alignment horizontal="center" vertical="center"/>
    </xf>
    <xf numFmtId="0" fontId="253" fillId="26" borderId="326" xfId="18" applyFont="1" applyFill="1" applyBorder="1" applyAlignment="1">
      <alignment horizontal="center"/>
    </xf>
    <xf numFmtId="49" fontId="11" fillId="0" borderId="334" xfId="18" applyNumberFormat="1" applyFont="1" applyFill="1" applyBorder="1" applyAlignment="1">
      <alignment horizontal="left" indent="2"/>
    </xf>
    <xf numFmtId="0" fontId="253" fillId="28" borderId="326" xfId="18" applyFont="1" applyFill="1" applyBorder="1" applyAlignment="1">
      <alignment horizontal="center"/>
    </xf>
    <xf numFmtId="0" fontId="62" fillId="29" borderId="326" xfId="18" applyFont="1" applyFill="1" applyBorder="1" applyAlignment="1">
      <alignment horizontal="center"/>
    </xf>
    <xf numFmtId="0" fontId="11" fillId="17" borderId="330" xfId="18" applyFont="1" applyFill="1" applyBorder="1" applyAlignment="1">
      <alignment horizontal="center"/>
    </xf>
    <xf numFmtId="0" fontId="3" fillId="17" borderId="326" xfId="18" applyFont="1" applyFill="1" applyBorder="1" applyAlignment="1">
      <alignment horizontal="center"/>
    </xf>
    <xf numFmtId="0" fontId="252" fillId="27" borderId="326" xfId="18" applyFont="1" applyFill="1" applyBorder="1" applyAlignment="1">
      <alignment horizontal="center"/>
    </xf>
    <xf numFmtId="0" fontId="253" fillId="30" borderId="326" xfId="18" applyFont="1" applyFill="1" applyBorder="1" applyAlignment="1">
      <alignment horizontal="center"/>
    </xf>
    <xf numFmtId="0" fontId="252" fillId="30" borderId="326" xfId="18" applyFont="1" applyFill="1" applyBorder="1" applyAlignment="1">
      <alignment horizontal="center"/>
    </xf>
    <xf numFmtId="49" fontId="251" fillId="0" borderId="265" xfId="18" applyNumberFormat="1" applyFont="1" applyFill="1" applyBorder="1" applyAlignment="1">
      <alignment horizontal="left" indent="2"/>
    </xf>
    <xf numFmtId="0" fontId="257" fillId="0" borderId="0" xfId="4" applyFont="1" applyFill="1" applyAlignment="1">
      <alignment vertical="center"/>
    </xf>
    <xf numFmtId="0" fontId="258" fillId="0" borderId="0" xfId="22" applyFont="1" applyAlignment="1">
      <alignment horizontal="right"/>
    </xf>
    <xf numFmtId="0" fontId="222" fillId="0" borderId="0" xfId="18" applyFont="1"/>
    <xf numFmtId="0" fontId="256" fillId="0" borderId="0" xfId="18" applyFont="1" applyAlignment="1">
      <alignment vertical="center" wrapText="1"/>
    </xf>
    <xf numFmtId="0" fontId="135" fillId="0" borderId="0" xfId="22" applyFont="1" applyAlignment="1">
      <alignment horizontal="right"/>
    </xf>
    <xf numFmtId="0" fontId="261" fillId="0" borderId="0" xfId="18" applyFont="1" applyAlignment="1">
      <alignment vertical="center" wrapText="1"/>
    </xf>
    <xf numFmtId="0" fontId="62" fillId="12" borderId="333" xfId="18" applyFont="1" applyFill="1" applyBorder="1" applyAlignment="1">
      <alignment horizontal="center" vertical="center"/>
    </xf>
    <xf numFmtId="0" fontId="231" fillId="12" borderId="326" xfId="18" applyFont="1" applyFill="1" applyBorder="1" applyAlignment="1">
      <alignment horizontal="center" vertical="center"/>
    </xf>
    <xf numFmtId="49" fontId="10" fillId="12" borderId="334" xfId="18" applyNumberFormat="1" applyFont="1" applyFill="1" applyBorder="1" applyAlignment="1">
      <alignment horizontal="left" vertical="center" wrapText="1" indent="2"/>
    </xf>
    <xf numFmtId="4" fontId="28" fillId="12" borderId="336" xfId="18" applyNumberFormat="1" applyFont="1" applyFill="1" applyBorder="1" applyAlignment="1">
      <alignment horizontal="left" vertical="center"/>
    </xf>
    <xf numFmtId="0" fontId="233" fillId="12" borderId="175" xfId="18" applyFont="1" applyFill="1" applyBorder="1" applyAlignment="1">
      <alignment horizontal="left" vertical="center"/>
    </xf>
    <xf numFmtId="0" fontId="233" fillId="12" borderId="217" xfId="18" applyFont="1" applyFill="1" applyBorder="1" applyAlignment="1">
      <alignment horizontal="left" vertical="center" wrapText="1"/>
    </xf>
    <xf numFmtId="4" fontId="28" fillId="12" borderId="336" xfId="18" applyNumberFormat="1" applyFont="1" applyFill="1" applyBorder="1" applyAlignment="1">
      <alignment vertical="center"/>
    </xf>
    <xf numFmtId="4" fontId="28" fillId="12" borderId="169" xfId="18" applyNumberFormat="1" applyFont="1" applyFill="1" applyBorder="1" applyAlignment="1">
      <alignment horizontal="left" vertical="center"/>
    </xf>
    <xf numFmtId="0" fontId="233" fillId="12" borderId="347" xfId="18" applyFont="1" applyFill="1" applyBorder="1" applyAlignment="1">
      <alignment horizontal="left" vertical="center"/>
    </xf>
    <xf numFmtId="0" fontId="233" fillId="12" borderId="348" xfId="18" applyFont="1" applyFill="1" applyBorder="1" applyAlignment="1">
      <alignment horizontal="left" vertical="center" wrapText="1"/>
    </xf>
    <xf numFmtId="0" fontId="62" fillId="13" borderId="0" xfId="18" applyFont="1" applyFill="1" applyAlignment="1">
      <alignment horizontal="center" vertical="center"/>
    </xf>
    <xf numFmtId="0" fontId="62" fillId="13" borderId="158" xfId="18" applyFont="1" applyFill="1" applyBorder="1" applyAlignment="1">
      <alignment horizontal="center" vertical="center"/>
    </xf>
    <xf numFmtId="0" fontId="13" fillId="13" borderId="330" xfId="18" applyFont="1" applyFill="1" applyBorder="1" applyAlignment="1">
      <alignment horizontal="center" vertical="center"/>
    </xf>
    <xf numFmtId="49" fontId="25" fillId="13" borderId="5" xfId="18" applyNumberFormat="1" applyFont="1" applyFill="1" applyBorder="1" applyAlignment="1">
      <alignment horizontal="left" vertical="center"/>
    </xf>
    <xf numFmtId="4" fontId="25" fillId="13" borderId="5" xfId="18" applyNumberFormat="1" applyFont="1" applyFill="1" applyBorder="1" applyAlignment="1">
      <alignment vertical="center"/>
    </xf>
    <xf numFmtId="0" fontId="28" fillId="13" borderId="5" xfId="18" applyFont="1" applyFill="1" applyBorder="1" applyAlignment="1">
      <alignment vertical="center"/>
    </xf>
    <xf numFmtId="0" fontId="28" fillId="13" borderId="159" xfId="18" applyFont="1" applyFill="1" applyBorder="1" applyAlignment="1">
      <alignment vertical="center"/>
    </xf>
    <xf numFmtId="0" fontId="256" fillId="31" borderId="0" xfId="18" applyFont="1" applyFill="1" applyAlignment="1">
      <alignment horizontal="center" vertical="center"/>
    </xf>
    <xf numFmtId="0" fontId="262" fillId="31" borderId="409" xfId="18" applyFont="1" applyFill="1" applyBorder="1" applyAlignment="1">
      <alignment horizontal="center" vertical="center"/>
    </xf>
    <xf numFmtId="0" fontId="259" fillId="31" borderId="410" xfId="18" applyFont="1" applyFill="1" applyBorder="1" applyAlignment="1">
      <alignment horizontal="center" vertical="center"/>
    </xf>
    <xf numFmtId="49" fontId="260" fillId="31" borderId="411" xfId="18" applyNumberFormat="1" applyFont="1" applyFill="1" applyBorder="1" applyAlignment="1">
      <alignment horizontal="left" vertical="center"/>
    </xf>
    <xf numFmtId="4" fontId="260" fillId="31" borderId="411" xfId="18" applyNumberFormat="1" applyFont="1" applyFill="1" applyBorder="1" applyAlignment="1">
      <alignment vertical="center"/>
    </xf>
    <xf numFmtId="0" fontId="230" fillId="31" borderId="411" xfId="18" applyFont="1" applyFill="1" applyBorder="1" applyAlignment="1">
      <alignment vertical="center"/>
    </xf>
    <xf numFmtId="0" fontId="230" fillId="31" borderId="412" xfId="18" applyFont="1" applyFill="1" applyBorder="1" applyAlignment="1">
      <alignment vertical="center"/>
    </xf>
    <xf numFmtId="0" fontId="62" fillId="13" borderId="319" xfId="18" applyFont="1" applyFill="1" applyBorder="1" applyAlignment="1">
      <alignment horizontal="center" vertical="center" wrapText="1"/>
    </xf>
    <xf numFmtId="0" fontId="11" fillId="17" borderId="329" xfId="18" applyFont="1" applyFill="1" applyBorder="1" applyAlignment="1">
      <alignment horizontal="center" vertical="center"/>
    </xf>
    <xf numFmtId="49" fontId="25" fillId="13" borderId="167" xfId="18" applyNumberFormat="1" applyFont="1" applyFill="1" applyBorder="1" applyAlignment="1">
      <alignment horizontal="left" vertical="center" wrapText="1"/>
    </xf>
    <xf numFmtId="4" fontId="10" fillId="13" borderId="167" xfId="18" applyNumberFormat="1" applyFont="1" applyFill="1" applyBorder="1" applyAlignment="1">
      <alignment vertical="center" wrapText="1"/>
    </xf>
    <xf numFmtId="0" fontId="162" fillId="13" borderId="167" xfId="18" applyFont="1" applyFill="1" applyBorder="1" applyAlignment="1">
      <alignment vertical="center" wrapText="1"/>
    </xf>
    <xf numFmtId="0" fontId="162" fillId="13" borderId="320" xfId="18" applyFont="1" applyFill="1" applyBorder="1" applyAlignment="1">
      <alignment vertical="center" wrapText="1"/>
    </xf>
    <xf numFmtId="4" fontId="229" fillId="21" borderId="405" xfId="18" applyNumberFormat="1" applyFont="1" applyFill="1" applyBorder="1" applyAlignment="1">
      <alignment vertical="center"/>
    </xf>
    <xf numFmtId="4" fontId="229" fillId="21" borderId="413" xfId="18" applyNumberFormat="1" applyFont="1" applyFill="1" applyBorder="1" applyAlignment="1">
      <alignment vertical="center"/>
    </xf>
    <xf numFmtId="4" fontId="11" fillId="0" borderId="350" xfId="18" applyNumberFormat="1" applyFont="1" applyBorder="1" applyAlignment="1">
      <alignment vertical="center"/>
    </xf>
    <xf numFmtId="0" fontId="41" fillId="9" borderId="9" xfId="0" applyFont="1" applyFill="1" applyBorder="1" applyAlignment="1">
      <alignment horizontal="center" vertical="center" wrapText="1"/>
    </xf>
    <xf numFmtId="0" fontId="92" fillId="0" borderId="10" xfId="0" applyFont="1" applyBorder="1" applyAlignment="1">
      <alignment horizontal="center" vertical="center"/>
    </xf>
    <xf numFmtId="0" fontId="92" fillId="0" borderId="11" xfId="0" applyFont="1" applyBorder="1" applyAlignment="1">
      <alignment horizontal="center" vertical="center"/>
    </xf>
    <xf numFmtId="0" fontId="48" fillId="6" borderId="65" xfId="13" applyFont="1" applyFill="1" applyBorder="1" applyAlignment="1">
      <alignment horizontal="center" vertical="center"/>
    </xf>
    <xf numFmtId="0" fontId="48" fillId="6" borderId="3" xfId="13" applyFont="1" applyFill="1" applyBorder="1" applyAlignment="1">
      <alignment horizontal="center" vertical="center"/>
    </xf>
    <xf numFmtId="0" fontId="48" fillId="6" borderId="13" xfId="4" applyFont="1" applyFill="1" applyBorder="1" applyAlignment="1">
      <alignment horizontal="center" vertical="center"/>
    </xf>
    <xf numFmtId="0" fontId="48" fillId="6" borderId="0" xfId="4" applyFont="1" applyFill="1" applyBorder="1" applyAlignment="1">
      <alignment horizontal="center" vertical="center"/>
    </xf>
    <xf numFmtId="49" fontId="4" fillId="0" borderId="2" xfId="0" applyNumberFormat="1" applyFont="1" applyBorder="1" applyAlignment="1">
      <alignment horizontal="left" vertical="top" wrapText="1"/>
    </xf>
    <xf numFmtId="0" fontId="0" fillId="0" borderId="2" xfId="0" applyBorder="1" applyAlignment="1">
      <alignment vertical="top" wrapText="1"/>
    </xf>
    <xf numFmtId="0" fontId="48" fillId="6" borderId="65" xfId="9" applyFont="1" applyFill="1" applyBorder="1" applyAlignment="1">
      <alignment horizontal="center"/>
    </xf>
    <xf numFmtId="0" fontId="48" fillId="6" borderId="3" xfId="9" applyFont="1" applyFill="1" applyBorder="1" applyAlignment="1">
      <alignment horizontal="center"/>
    </xf>
    <xf numFmtId="0" fontId="48" fillId="6" borderId="13" xfId="9" applyFont="1" applyFill="1" applyBorder="1" applyAlignment="1">
      <alignment horizontal="center"/>
    </xf>
    <xf numFmtId="0" fontId="48" fillId="6" borderId="0" xfId="9" applyFont="1" applyFill="1" applyBorder="1" applyAlignment="1">
      <alignment horizontal="center"/>
    </xf>
    <xf numFmtId="0" fontId="48" fillId="6" borderId="65" xfId="13" applyFont="1" applyFill="1" applyBorder="1" applyAlignment="1">
      <alignment horizontal="center"/>
    </xf>
    <xf numFmtId="0" fontId="48" fillId="6" borderId="3" xfId="13" applyFont="1" applyFill="1" applyBorder="1" applyAlignment="1">
      <alignment horizontal="center"/>
    </xf>
    <xf numFmtId="0" fontId="48" fillId="6" borderId="13" xfId="13" applyFont="1" applyFill="1" applyBorder="1" applyAlignment="1">
      <alignment horizontal="center"/>
    </xf>
    <xf numFmtId="0" fontId="0" fillId="0" borderId="0" xfId="0" applyBorder="1" applyAlignment="1">
      <alignment horizontal="center"/>
    </xf>
  </cellXfs>
  <cellStyles count="25">
    <cellStyle name="Excel Built-in Currency" xfId="1"/>
    <cellStyle name="Měna" xfId="2" builtinId="4"/>
    <cellStyle name="Název 2" xfId="23"/>
    <cellStyle name="Normální" xfId="0" builtinId="0"/>
    <cellStyle name="Normální 2" xfId="3"/>
    <cellStyle name="normální 2 10" xfId="4"/>
    <cellStyle name="Normální 2 2" xfId="22"/>
    <cellStyle name="Normální 2 2 2" xfId="24"/>
    <cellStyle name="normální 22 2" xfId="5"/>
    <cellStyle name="normální 22 2 2" xfId="21"/>
    <cellStyle name="Normální 3" xfId="18"/>
    <cellStyle name="Normální 4" xfId="6"/>
    <cellStyle name="Normální 5" xfId="19"/>
    <cellStyle name="Normální 8" xfId="7"/>
    <cellStyle name="Normální 8 2" xfId="20"/>
    <cellStyle name="normální_009_05 - Bauhaus Brno_Silnoproud" xfId="8"/>
    <cellStyle name="normální_2005_06_16 TLP Kunice - Transport Logistic Park_3" xfId="9"/>
    <cellStyle name="normální_ELPLAST" xfId="10"/>
    <cellStyle name="normální_estimatif tdr - FRANCO-TCHEQUE-indice2_rv" xfId="11"/>
    <cellStyle name="normální_Interspar Prostějov - vykaz vyměr " xfId="12"/>
    <cellStyle name="normální_Interspar Tábor - vykaz vyměr " xfId="13"/>
    <cellStyle name="normální_List1 2" xfId="14"/>
    <cellStyle name="normální_List12" xfId="15"/>
    <cellStyle name="normální_Lot 02" xfId="16"/>
    <cellStyle name="Styl 1 2" xfId="17"/>
  </cellStyles>
  <dxfs count="0"/>
  <tableStyles count="0" defaultTableStyle="TableStyleMedium9" defaultPivotStyle="PivotStyleLight16"/>
  <colors>
    <mruColors>
      <color rgb="FFFFE1FF"/>
      <color rgb="FFFFFFCC"/>
      <color rgb="FFFFFF99"/>
      <color rgb="FFF8F8F8"/>
      <color rgb="FFFA6E85"/>
      <color rgb="FFE2E286"/>
      <color rgb="FFF7AB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constr\My%20Documents\Czech%20Branch\Promotion\Toyoda%20koki\&#20491;&#21029;&#35211;&#31309;\M&amp;E%20cost%20estimation(2002.10.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e_mobil\KHe_BUSINESS\My%20Documents\Czech%20Branch\Promotion\Koyo%20Seiko\&#20837;&#26413;\&#20491;&#21029;&#35211;&#31309;\Road%20calcuration(Koyo%20Seik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1\projects\Documents%20and%20Settings\vavra\Desktop\vavra\project\daikin\daikin%20II\CONTRACT\Elma-nab-31.8.04\3117806.03%2031.8.2004%20Daikin%20I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1\constr\My%20Documents\Czech%20Branch\10Koito\Management\General%20matter\Emergencynetwork(rev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e_mobil\KHe_BUSINESS\Dokumenty\Jobs\1KOYO%20FUJI\Tenders\KF1%20Budget(Tre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e_mobil\KHe_BUSINESS\Dokumenty\Jobs\1KOYO%20FUJI\Tenders\K_F%20Budget(Tre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bschattke/Dokumenty/Cen&#237;ky%20OBO_pracovn&#237;/Cen&#237;ky%202009/OBO%20Bettermann%20%2002_20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1\FinShare\Year2002\Invoices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jkos/Local%20Settings/Temporary%20Internet%20Files/Content.Outlook/ITEY4W32/RO_Dostavba%20Jedli&#269;kova%20&#250;stavu%20a%20&#353;kol%20-%20II.eta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costest\user\oferty\biurowiec_szucha\dok_25.04.2002\oferta%20do%20wys&#322;ania%2017.03.2002\WINDOWS\Desktop\Kalkulacje\kosztorys.x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1\costest\Documents%20and%20Settings\Kitaori\My%20Documents\NTK%20Project\&#27770;&#35009;&#26360;\20030306&#20184;\NTK%200303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bermannova/Documents/AKCE_stavebni/1505_NovyFzu_dvur/2018_Zhotovitel/Klee_181107_/Nov&#253;%20pavilon%20FZ&#218;%20-%20SoupisPlateb_VV_03_UprKLe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vy\Zak&#225;zky\DOCUME~1\ckyselp\MYDOCU~1\DATA_K~1\07NAB_~1\AKTULN~1\0198_R~1\AAA-DO~1\1K06_0198_10_H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praha\Rozpo&#269;ty\Documents%20and%20Settings\e328813\Local%20Settings\Temporary%20Internet%20Files\OLK10\Temaline_order_4%205_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ocuments%20and%20Settings\Administrator\My%20Documents\ESTIMASTION\KOYO\KOYO%20SEIKO,%20Estimation%202002.09.26%20(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e_mobil\KHe_BUSINESS\My%20Documents\Czech%20Branch\10Koito\estimation_14May2001\&#25552;&#20986;&#29992;\&#23567;&#31992;&#35211;&#31309;&#26126;&#32048;(typeB_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vy\Zak&#225;zky\DOCUME~1\ckyselp\MYDOCU~1\DATA_K~1\07NAB_~1\AKTULN~1\0198_R~1\AAA-DO~1\1K07_0198_20_HO+F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praha\rozpo&#269;ty\projekty2005\093_05%20-%20LIDL%20-%20Praha%20Stod&#367;lky\Nab&#237;dka%20pracovn&#237;\LIDL%20Praha%20Stod&#367;lky%20-%20pra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My%20Documents\Czech%20Branch\Promotion\Koyo%20Seiko\&#20837;&#26413;\&#25552;&#20986;&#36039;&#26009;\&#20809;&#27915;&#31934;&#24037;\&#20877;&#25552;&#20986;&#35211;&#31309;&#26360;&#65288;&#20809;&#27915;2002&#24180;10&#26376;09&#26085;&#25163;&#20803;&#2999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bermannova/Documents/AKCE_stavebni/1505_NovyFzu_dvur/2018_Zhotovitel/Priprava_VZ/VV_SoupisPlateb/Nov&#253;%20pavilon%20FZ&#218;%20-%20SoupisPlateb_VV_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bermannova/Documents/AKCE_stavebni/1505_NovyFzu_dvur/2017_05_DZS_AED/DZS_180927_komplet_po%20revizi/Nov&#253;%20pavilon%20FZ&#218;%20-%20Vykaz%20vymer_upr_02_AED_Z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raha\Rozpo&#269;ty\Documents%20and%20Settings\e328813\Desktop\go%20to\020Zak&#225;zky\RFE\Kalkulace\02_Aktualizace%2017.10.06\Kalkulace\02_RFE%20SO01_17.1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raha\rozpo&#269;ty\back%20up\A-project\2006\01%20projekty\02%20realizovan&#233;\02%20ukon&#269;en&#233;\interspar\FA\FA%202005_06_13_R3_Interspar%20Prost&#283;jov%20-%20vykaz%20vym&#283;r%20k%20So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raha\rozpo&#269;ty\back%20up\A-project\2006\01%20projekty\02%20realizovan&#233;\02%20ukon&#269;en&#233;\interspar\FA\v&#237;cepr&#225;ce\Interspar%20Prost&#283;jov%20chlazen&#237;%20s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rv1\estimation\Projekte\OKUMA%20Juni%2097\Okuma%20Juni%209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raha\rozpo&#269;ty\projekty2006\259_06%20-%20Radio%20svobodn&#225;%20Evropa%20-%20RFE\Nab&#237;dka\Nab&#237;dka%20S0101%2017.10.06%20Spectru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_Total)"/>
      <sheetName val="Electrical Work"/>
      <sheetName val="Mechanical Work"/>
      <sheetName val="Sheet1"/>
      <sheetName val="sum"/>
      <sheetName val="Keyword"/>
      <sheetName val="Interior"/>
      <sheetName val="M&amp;E cost estimation(2002.10"/>
      <sheetName val="Rekapitulace roz.  vč. kapitol"/>
      <sheetName val="Electrical_Work"/>
      <sheetName val="Mechanical_Work"/>
      <sheetName val="M&amp;E_cost_estimation(2002_10"/>
      <sheetName val="Rekapitulace_roz___vč__kapitol"/>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Sheet2"/>
      <sheetName val="keyword"/>
    </sheetNames>
    <sheetDataSet>
      <sheetData sheetId="0"/>
      <sheetData sheetId="1"/>
      <sheetData sheetId="2" refreshError="1">
        <row r="2">
          <cell r="A2" t="str">
            <v>EAST</v>
          </cell>
          <cell r="B2" t="str">
            <v>Road</v>
          </cell>
          <cell r="C2" t="str">
            <v>Asphart</v>
          </cell>
          <cell r="D2">
            <v>-0.1</v>
          </cell>
          <cell r="F2">
            <v>0.63000000000000012</v>
          </cell>
          <cell r="M2">
            <v>0</v>
          </cell>
          <cell r="N2">
            <v>0.1</v>
          </cell>
          <cell r="O2">
            <v>0.15</v>
          </cell>
        </row>
        <row r="3">
          <cell r="A3" t="str">
            <v>WEST</v>
          </cell>
          <cell r="B3" t="str">
            <v>Parking</v>
          </cell>
          <cell r="C3" t="str">
            <v>Gravel</v>
          </cell>
          <cell r="D3">
            <v>-0.2</v>
          </cell>
          <cell r="F3">
            <v>0.51</v>
          </cell>
          <cell r="M3">
            <v>-0.05</v>
          </cell>
          <cell r="N3">
            <v>0.12</v>
          </cell>
          <cell r="O3">
            <v>0.2</v>
          </cell>
        </row>
        <row r="4">
          <cell r="A4" t="str">
            <v>SOUTH</v>
          </cell>
          <cell r="B4" t="str">
            <v>Pavement</v>
          </cell>
          <cell r="C4" t="str">
            <v>Interlock</v>
          </cell>
          <cell r="D4">
            <v>-0.3</v>
          </cell>
          <cell r="F4">
            <v>0.48999999999999994</v>
          </cell>
          <cell r="M4">
            <v>-0.1</v>
          </cell>
          <cell r="N4">
            <v>0.15</v>
          </cell>
          <cell r="O4">
            <v>0.25</v>
          </cell>
        </row>
        <row r="5">
          <cell r="A5" t="str">
            <v>NORTH</v>
          </cell>
          <cell r="B5" t="str">
            <v>Bicycle</v>
          </cell>
          <cell r="C5" t="str">
            <v>SandStone</v>
          </cell>
          <cell r="D5">
            <v>-0.4</v>
          </cell>
          <cell r="F5">
            <v>0.47999999999999993</v>
          </cell>
          <cell r="M5">
            <v>-0.2</v>
          </cell>
          <cell r="N5">
            <v>0.17</v>
          </cell>
          <cell r="O5">
            <v>0.3</v>
          </cell>
        </row>
        <row r="6">
          <cell r="A6" t="str">
            <v>CORNER</v>
          </cell>
          <cell r="B6" t="str">
            <v>Retention Pond</v>
          </cell>
          <cell r="C6" t="str">
            <v>Soil</v>
          </cell>
          <cell r="D6">
            <v>-0.5</v>
          </cell>
          <cell r="F6">
            <v>0.47</v>
          </cell>
          <cell r="M6">
            <v>-0.3</v>
          </cell>
          <cell r="N6">
            <v>0.2</v>
          </cell>
          <cell r="O6">
            <v>0.05</v>
          </cell>
        </row>
        <row r="7">
          <cell r="A7" t="str">
            <v>ENTRANCE</v>
          </cell>
          <cell r="B7" t="str">
            <v>Fire water tank</v>
          </cell>
          <cell r="D7">
            <v>-0.6</v>
          </cell>
          <cell r="F7">
            <v>0.30000000000000004</v>
          </cell>
          <cell r="M7">
            <v>-0.4</v>
          </cell>
          <cell r="N7">
            <v>0.25</v>
          </cell>
          <cell r="O7">
            <v>0.1</v>
          </cell>
        </row>
        <row r="8">
          <cell r="A8" t="str">
            <v>GATE</v>
          </cell>
          <cell r="B8" t="str">
            <v>Gurad house</v>
          </cell>
          <cell r="D8">
            <v>-0.7</v>
          </cell>
          <cell r="F8">
            <v>0</v>
          </cell>
          <cell r="M8">
            <v>-0.8</v>
          </cell>
          <cell r="N8">
            <v>0.3</v>
          </cell>
          <cell r="O8">
            <v>0</v>
          </cell>
        </row>
        <row r="9">
          <cell r="A9" t="str">
            <v>ROUND</v>
          </cell>
          <cell r="B9" t="str">
            <v>Water pave</v>
          </cell>
          <cell r="D9">
            <v>-0.8</v>
          </cell>
          <cell r="F9">
            <v>0</v>
          </cell>
          <cell r="M9">
            <v>-1</v>
          </cell>
          <cell r="N9">
            <v>0.35</v>
          </cell>
        </row>
        <row r="10">
          <cell r="B10" t="str">
            <v>Truckyard</v>
          </cell>
          <cell r="D10">
            <v>-0.9</v>
          </cell>
          <cell r="F10">
            <v>0</v>
          </cell>
          <cell r="M10">
            <v>-1.2</v>
          </cell>
          <cell r="N10">
            <v>0.4</v>
          </cell>
        </row>
        <row r="11">
          <cell r="B11" t="str">
            <v>Terrace</v>
          </cell>
          <cell r="D11">
            <v>-1</v>
          </cell>
          <cell r="F11">
            <v>0</v>
          </cell>
          <cell r="N11">
            <v>0.5</v>
          </cell>
        </row>
        <row r="12">
          <cell r="B12" t="str">
            <v>Road2</v>
          </cell>
          <cell r="F12">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roz.  vč. kapitol"/>
      <sheetName val="Lightning protection"/>
      <sheetName val="22 kV Switching"/>
      <sheetName val="L.V. Power Supply "/>
      <sheetName val="SLP"/>
      <sheetName val="EXTERNAL LIGHTING"/>
      <sheetName val="Outdoor LV connections"/>
      <sheetName val="PRODUCTION HALL"/>
      <sheetName val="SO 33"/>
      <sheetName val="SO34"/>
      <sheetName val="ELECTRICAL ENERGY SO 35"/>
      <sheetName val="ELECTRICAL ENERGY SO 48,49"/>
      <sheetName val="ELECTRICAL ENERGY SO 50"/>
      <sheetName val="Transformer Station TS-2 "/>
      <sheetName val="Earthing Systém SO 32, 33, 34"/>
      <sheetName val="Rekapitulace roz_  vč_ kapitol"/>
      <sheetName val="keywo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ency"/>
      <sheetName val="Sheet2"/>
      <sheetName val="keyword"/>
      <sheetName val="Sheet1"/>
    </sheetNames>
    <sheetDataSet>
      <sheetData sheetId="0"/>
      <sheetData sheetId="1"/>
      <sheetData sheetId="2" refreshError="1">
        <row r="2">
          <cell r="A2" t="str">
            <v>Civil</v>
          </cell>
        </row>
        <row r="3">
          <cell r="A3" t="str">
            <v>Elec.</v>
          </cell>
        </row>
        <row r="4">
          <cell r="A4" t="str">
            <v>Mecha.</v>
          </cell>
        </row>
        <row r="5">
          <cell r="A5" t="str">
            <v>Prepare</v>
          </cell>
        </row>
        <row r="6">
          <cell r="A6" t="str">
            <v>Design</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Tree"/>
      <sheetName val="Maintenance platforms"/>
      <sheetName val="External"/>
      <sheetName val="Coat"/>
      <sheetName val="Floor slab(s)"/>
      <sheetName val="Foundation &amp; Structure"/>
      <sheetName val="Interior"/>
      <sheetName val="Cranes"/>
      <sheetName val="Land Developement"/>
      <sheetName val="Guard House &amp; Flammable"/>
      <sheetName val="Finish Table"/>
      <sheetName val="keyword"/>
      <sheetName val="PCA Specification"/>
      <sheetName val="Estimation_Tree"/>
      <sheetName val="Maintenance_platforms"/>
      <sheetName val="Floor_slab(s)"/>
      <sheetName val="Foundation_&amp;_Structure"/>
      <sheetName val="Land_Developement"/>
      <sheetName val="Guard_House_&amp;_Flammable"/>
      <sheetName val="Finish_Table"/>
      <sheetName val="PCA_Specification"/>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earth</v>
          </cell>
        </row>
        <row r="4">
          <cell r="A4" t="str">
            <v>temporary</v>
          </cell>
        </row>
        <row r="5">
          <cell r="A5" t="str">
            <v>foundation</v>
          </cell>
        </row>
        <row r="6">
          <cell r="A6" t="str">
            <v>structure</v>
          </cell>
        </row>
        <row r="7">
          <cell r="A7" t="str">
            <v>roof</v>
          </cell>
        </row>
        <row r="8">
          <cell r="A8" t="str">
            <v>skylight</v>
          </cell>
        </row>
        <row r="9">
          <cell r="A9" t="str">
            <v>ext.wall</v>
          </cell>
        </row>
        <row r="10">
          <cell r="A10" t="str">
            <v>ext.opening</v>
          </cell>
        </row>
        <row r="11">
          <cell r="A11" t="str">
            <v>ext.other</v>
          </cell>
        </row>
        <row r="12">
          <cell r="A12" t="str">
            <v>int.floor</v>
          </cell>
        </row>
        <row r="13">
          <cell r="A13" t="str">
            <v>partition</v>
          </cell>
        </row>
        <row r="14">
          <cell r="A14" t="str">
            <v>int.opening</v>
          </cell>
        </row>
        <row r="15">
          <cell r="A15" t="str">
            <v>ceiling</v>
          </cell>
        </row>
        <row r="16">
          <cell r="A16" t="str">
            <v>int.other</v>
          </cell>
        </row>
        <row r="18">
          <cell r="A18" t="str">
            <v>glass</v>
          </cell>
        </row>
        <row r="19">
          <cell r="A19" t="str">
            <v>paint</v>
          </cell>
        </row>
        <row r="21">
          <cell r="A21" t="str">
            <v>gate</v>
          </cell>
        </row>
        <row r="22">
          <cell r="A22" t="str">
            <v>fence</v>
          </cell>
        </row>
        <row r="23">
          <cell r="A23" t="str">
            <v>road</v>
          </cell>
        </row>
        <row r="24">
          <cell r="A24" t="str">
            <v>parking</v>
          </cell>
        </row>
        <row r="25">
          <cell r="A25" t="str">
            <v>flag</v>
          </cell>
        </row>
        <row r="26">
          <cell r="A26" t="str">
            <v>green</v>
          </cell>
        </row>
        <row r="27">
          <cell r="A27" t="str">
            <v>sign</v>
          </cell>
        </row>
        <row r="28">
          <cell r="A28" t="str">
            <v>guard</v>
          </cell>
        </row>
        <row r="29">
          <cell r="A29" t="str">
            <v>waste</v>
          </cell>
        </row>
        <row r="30">
          <cell r="A30" t="str">
            <v>wst.oil</v>
          </cell>
        </row>
        <row r="31">
          <cell r="A31" t="str">
            <v>wst.steel</v>
          </cell>
        </row>
        <row r="32">
          <cell r="A32" t="str">
            <v>telace</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Tree"/>
      <sheetName val="Land Development FK"/>
      <sheetName val="Land Developement KF"/>
      <sheetName val="Maintenance platforms"/>
      <sheetName val="External"/>
      <sheetName val="Coat"/>
      <sheetName val="Floor slab(s)"/>
      <sheetName val="Foundation &amp; Structure KF"/>
      <sheetName val="Foundation &amp; Structure FK"/>
      <sheetName val="Interior"/>
      <sheetName val="Cranes"/>
      <sheetName val="Guard House &amp; Flammable"/>
      <sheetName val="Finish Table"/>
      <sheetName val="keyword"/>
      <sheetName val="PCA Specification"/>
      <sheetName val="Estimation_Tree"/>
      <sheetName val="Land_Development_FK"/>
      <sheetName val="Land_Developement_KF"/>
      <sheetName val="Maintenance_platforms"/>
      <sheetName val="Floor_slab(s)"/>
      <sheetName val="Foundation_&amp;_Structure_KF"/>
      <sheetName val="Foundation_&amp;_Structure_FK"/>
      <sheetName val="Guard_House_&amp;_Flammable"/>
      <sheetName val="Finish_Table"/>
      <sheetName val="PCA_Spec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3">
          <cell r="B3" t="str">
            <v>earth</v>
          </cell>
        </row>
        <row r="4">
          <cell r="B4" t="str">
            <v>temporary</v>
          </cell>
        </row>
        <row r="5">
          <cell r="B5" t="str">
            <v>foundation</v>
          </cell>
        </row>
        <row r="6">
          <cell r="B6" t="str">
            <v>structure</v>
          </cell>
        </row>
        <row r="7">
          <cell r="B7" t="str">
            <v>slab</v>
          </cell>
        </row>
        <row r="8">
          <cell r="B8" t="str">
            <v>roof</v>
          </cell>
        </row>
        <row r="9">
          <cell r="B9" t="str">
            <v>façade</v>
          </cell>
        </row>
        <row r="10">
          <cell r="B10" t="str">
            <v>window</v>
          </cell>
        </row>
        <row r="11">
          <cell r="B11" t="str">
            <v>ext.door</v>
          </cell>
        </row>
        <row r="12">
          <cell r="B12" t="str">
            <v>interior</v>
          </cell>
        </row>
        <row r="13">
          <cell r="B13" t="str">
            <v>crane</v>
          </cell>
        </row>
        <row r="14">
          <cell r="B14" t="str">
            <v>elevator</v>
          </cell>
        </row>
        <row r="16">
          <cell r="B16" t="str">
            <v>road</v>
          </cell>
        </row>
        <row r="17">
          <cell r="B17" t="str">
            <v>green</v>
          </cell>
        </row>
        <row r="18">
          <cell r="B18" t="str">
            <v>other</v>
          </cell>
        </row>
        <row r="20">
          <cell r="B20" t="str">
            <v>electric</v>
          </cell>
        </row>
        <row r="21">
          <cell r="B21" t="str">
            <v>sanitary</v>
          </cell>
        </row>
        <row r="22">
          <cell r="B22" t="str">
            <v>ventilation</v>
          </cell>
        </row>
        <row r="23">
          <cell r="B23" t="str">
            <v>production</v>
          </cell>
        </row>
        <row r="24">
          <cell r="B24" t="str">
            <v>external</v>
          </cell>
        </row>
      </sheetData>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bídkový list"/>
      <sheetName val="Cenik"/>
    </sheetNames>
    <sheetDataSet>
      <sheetData sheetId="0" refreshError="1"/>
      <sheetData sheetId="1" refreshError="1">
        <row r="1">
          <cell r="A1" t="str">
            <v>Kód</v>
          </cell>
          <cell r="B1" t="str">
            <v>Popis</v>
          </cell>
          <cell r="C1" t="str">
            <v>Brutto_CZK za MJ</v>
          </cell>
          <cell r="D1" t="str">
            <v>za</v>
          </cell>
          <cell r="E1" t="str">
            <v>MJ</v>
          </cell>
          <cell r="F1" t="str">
            <v xml:space="preserve">Cena </v>
          </cell>
        </row>
        <row r="2">
          <cell r="A2">
            <v>100011</v>
          </cell>
          <cell r="B2" t="str">
            <v>Rámeček 1násobný…205715202</v>
          </cell>
          <cell r="C2">
            <v>380</v>
          </cell>
          <cell r="D2">
            <v>1</v>
          </cell>
          <cell r="E2" t="str">
            <v>KS</v>
          </cell>
          <cell r="F2">
            <v>380</v>
          </cell>
        </row>
        <row r="3">
          <cell r="A3">
            <v>100111</v>
          </cell>
          <cell r="B3" t="str">
            <v>Rámeček 2násobný…205725202</v>
          </cell>
          <cell r="C3">
            <v>640</v>
          </cell>
          <cell r="D3">
            <v>1</v>
          </cell>
          <cell r="E3" t="str">
            <v>KS</v>
          </cell>
          <cell r="F3">
            <v>640</v>
          </cell>
        </row>
        <row r="4">
          <cell r="A4">
            <v>100811</v>
          </cell>
          <cell r="B4" t="str">
            <v>Rámeček 1násobný…205715302</v>
          </cell>
          <cell r="C4">
            <v>380</v>
          </cell>
          <cell r="D4">
            <v>1</v>
          </cell>
          <cell r="E4" t="str">
            <v>KS</v>
          </cell>
          <cell r="F4">
            <v>380</v>
          </cell>
        </row>
        <row r="5">
          <cell r="A5">
            <v>100911</v>
          </cell>
          <cell r="B5" t="str">
            <v>Rámeček 2násobný…205725302</v>
          </cell>
          <cell r="C5">
            <v>640</v>
          </cell>
          <cell r="D5">
            <v>1</v>
          </cell>
          <cell r="E5" t="str">
            <v>KS</v>
          </cell>
          <cell r="F5">
            <v>640</v>
          </cell>
        </row>
        <row r="6">
          <cell r="A6">
            <v>101311</v>
          </cell>
          <cell r="B6" t="str">
            <v>Rámeček 1násobný…205715170</v>
          </cell>
          <cell r="C6">
            <v>391</v>
          </cell>
          <cell r="D6">
            <v>1</v>
          </cell>
          <cell r="E6" t="str">
            <v>KS</v>
          </cell>
          <cell r="F6">
            <v>391</v>
          </cell>
        </row>
        <row r="7">
          <cell r="A7">
            <v>101411</v>
          </cell>
          <cell r="B7" t="str">
            <v>dvojrámeček,ALU…205725170</v>
          </cell>
          <cell r="C7">
            <v>660</v>
          </cell>
          <cell r="D7">
            <v>1</v>
          </cell>
          <cell r="E7" t="str">
            <v>KS</v>
          </cell>
          <cell r="F7">
            <v>660</v>
          </cell>
        </row>
        <row r="8">
          <cell r="A8">
            <v>101511</v>
          </cell>
          <cell r="B8" t="str">
            <v>Rámeček 3násobný…205735170</v>
          </cell>
          <cell r="C8">
            <v>1170</v>
          </cell>
          <cell r="D8">
            <v>1</v>
          </cell>
          <cell r="E8" t="str">
            <v>KS</v>
          </cell>
          <cell r="F8">
            <v>1170</v>
          </cell>
        </row>
        <row r="9">
          <cell r="A9">
            <v>101811</v>
          </cell>
          <cell r="B9" t="str">
            <v>rámeček-matně zelená…205715246</v>
          </cell>
          <cell r="C9">
            <v>391</v>
          </cell>
          <cell r="D9">
            <v>1</v>
          </cell>
          <cell r="E9" t="str">
            <v>KS</v>
          </cell>
          <cell r="F9">
            <v>391</v>
          </cell>
        </row>
        <row r="10">
          <cell r="A10">
            <v>101911</v>
          </cell>
          <cell r="B10" t="str">
            <v>dvojrámeček-matně zelená…205725246</v>
          </cell>
          <cell r="C10">
            <v>660</v>
          </cell>
          <cell r="D10">
            <v>1</v>
          </cell>
          <cell r="E10" t="str">
            <v>KS</v>
          </cell>
          <cell r="F10">
            <v>660</v>
          </cell>
        </row>
        <row r="11">
          <cell r="A11">
            <v>102411</v>
          </cell>
          <cell r="B11" t="str">
            <v>Rámeček 1násobný…205715370</v>
          </cell>
          <cell r="C11">
            <v>486</v>
          </cell>
          <cell r="D11">
            <v>1</v>
          </cell>
          <cell r="E11" t="str">
            <v>KS</v>
          </cell>
          <cell r="F11">
            <v>486</v>
          </cell>
        </row>
        <row r="12">
          <cell r="A12">
            <v>102711</v>
          </cell>
          <cell r="B12" t="str">
            <v>Rámeček 2násobný…205725370</v>
          </cell>
          <cell r="C12">
            <v>820</v>
          </cell>
          <cell r="D12">
            <v>1</v>
          </cell>
          <cell r="E12" t="str">
            <v>KS</v>
          </cell>
          <cell r="F12">
            <v>820</v>
          </cell>
        </row>
        <row r="13">
          <cell r="A13">
            <v>103111</v>
          </cell>
          <cell r="B13" t="str">
            <v>Rámeček 1násobný…205715421</v>
          </cell>
          <cell r="C13">
            <v>480</v>
          </cell>
          <cell r="D13">
            <v>1</v>
          </cell>
          <cell r="E13" t="str">
            <v>KS</v>
          </cell>
          <cell r="F13">
            <v>480</v>
          </cell>
        </row>
        <row r="14">
          <cell r="A14">
            <v>103411</v>
          </cell>
          <cell r="B14" t="str">
            <v>Rámeček 2násobný…205725421</v>
          </cell>
          <cell r="C14">
            <v>897</v>
          </cell>
          <cell r="D14">
            <v>1</v>
          </cell>
          <cell r="E14" t="str">
            <v>KS</v>
          </cell>
          <cell r="F14">
            <v>897</v>
          </cell>
        </row>
        <row r="15">
          <cell r="A15">
            <v>103811</v>
          </cell>
          <cell r="B15" t="str">
            <v>Kolébka s centrální deskou…2054002</v>
          </cell>
          <cell r="C15">
            <v>36</v>
          </cell>
          <cell r="D15">
            <v>1</v>
          </cell>
          <cell r="E15" t="str">
            <v>KS</v>
          </cell>
          <cell r="F15">
            <v>36</v>
          </cell>
        </row>
        <row r="16">
          <cell r="A16">
            <v>104111</v>
          </cell>
          <cell r="B16" t="str">
            <v>klapka s kontrolkou…2054002GL</v>
          </cell>
          <cell r="C16">
            <v>50</v>
          </cell>
          <cell r="D16">
            <v>1</v>
          </cell>
          <cell r="E16" t="str">
            <v>KS</v>
          </cell>
          <cell r="F16">
            <v>50</v>
          </cell>
        </row>
        <row r="17">
          <cell r="A17">
            <v>105211</v>
          </cell>
          <cell r="B17" t="str">
            <v>Kolébka s centrální deskou…2054021</v>
          </cell>
          <cell r="C17">
            <v>41</v>
          </cell>
          <cell r="D17">
            <v>1</v>
          </cell>
          <cell r="E17" t="str">
            <v>KS</v>
          </cell>
          <cell r="F17">
            <v>41</v>
          </cell>
        </row>
        <row r="18">
          <cell r="A18">
            <v>105411</v>
          </cell>
          <cell r="B18" t="str">
            <v>Kolébka s centrální deskou…2054521</v>
          </cell>
          <cell r="C18">
            <v>71</v>
          </cell>
          <cell r="D18">
            <v>1</v>
          </cell>
          <cell r="E18" t="str">
            <v>KS</v>
          </cell>
          <cell r="F18">
            <v>71</v>
          </cell>
        </row>
        <row r="19">
          <cell r="A19">
            <v>106411</v>
          </cell>
          <cell r="B19" t="str">
            <v>Spínač žaluziový…214</v>
          </cell>
          <cell r="C19">
            <v>281</v>
          </cell>
          <cell r="D19">
            <v>1</v>
          </cell>
          <cell r="E19" t="str">
            <v>KS</v>
          </cell>
          <cell r="F19">
            <v>281</v>
          </cell>
        </row>
        <row r="20">
          <cell r="A20">
            <v>107011</v>
          </cell>
          <cell r="B20" t="str">
            <v>Kolébka s centrální deskou…2054070</v>
          </cell>
          <cell r="C20">
            <v>89</v>
          </cell>
          <cell r="D20">
            <v>1</v>
          </cell>
          <cell r="E20" t="str">
            <v>KS</v>
          </cell>
          <cell r="F20">
            <v>89</v>
          </cell>
        </row>
        <row r="21">
          <cell r="A21">
            <v>107311</v>
          </cell>
          <cell r="B21" t="str">
            <v>kryt vypínače, ALU…2054570</v>
          </cell>
          <cell r="C21">
            <v>129</v>
          </cell>
          <cell r="D21">
            <v>1</v>
          </cell>
          <cell r="E21" t="str">
            <v>KS</v>
          </cell>
          <cell r="F21">
            <v>129</v>
          </cell>
        </row>
        <row r="22">
          <cell r="A22">
            <v>110211</v>
          </cell>
          <cell r="B22" t="str">
            <v>Kolébkový spínač…616/2</v>
          </cell>
          <cell r="C22">
            <v>293</v>
          </cell>
          <cell r="D22">
            <v>1</v>
          </cell>
          <cell r="E22" t="str">
            <v>KS</v>
          </cell>
          <cell r="F22">
            <v>293</v>
          </cell>
        </row>
        <row r="23">
          <cell r="A23">
            <v>110411</v>
          </cell>
          <cell r="B23" t="str">
            <v>Roletový kolébkový spínač…616/4</v>
          </cell>
          <cell r="C23">
            <v>263</v>
          </cell>
          <cell r="D23">
            <v>1</v>
          </cell>
          <cell r="E23" t="str">
            <v>KS</v>
          </cell>
          <cell r="F23">
            <v>263</v>
          </cell>
        </row>
        <row r="24">
          <cell r="A24">
            <v>110611</v>
          </cell>
          <cell r="B24" t="str">
            <v>Kolébkový spínač…616/6</v>
          </cell>
          <cell r="C24">
            <v>257</v>
          </cell>
          <cell r="D24">
            <v>1</v>
          </cell>
          <cell r="E24" t="str">
            <v>KS</v>
          </cell>
          <cell r="F24">
            <v>257</v>
          </cell>
        </row>
        <row r="25">
          <cell r="A25">
            <v>110911</v>
          </cell>
          <cell r="B25" t="str">
            <v>strojek (dvojvypínač)…619T</v>
          </cell>
          <cell r="C25">
            <v>274</v>
          </cell>
          <cell r="D25">
            <v>1</v>
          </cell>
          <cell r="E25" t="str">
            <v>KS</v>
          </cell>
          <cell r="F25">
            <v>274</v>
          </cell>
        </row>
        <row r="26">
          <cell r="A26">
            <v>112311</v>
          </cell>
          <cell r="B26" t="str">
            <v>Kolébkový spínač…H613</v>
          </cell>
          <cell r="C26">
            <v>279</v>
          </cell>
          <cell r="D26">
            <v>1</v>
          </cell>
          <cell r="E26" t="str">
            <v>KS</v>
          </cell>
          <cell r="F26">
            <v>279</v>
          </cell>
        </row>
        <row r="27">
          <cell r="A27">
            <v>112641</v>
          </cell>
          <cell r="B27" t="str">
            <v>Zásuvka s ochranným kolíkem…20667102S</v>
          </cell>
          <cell r="C27">
            <v>108</v>
          </cell>
          <cell r="D27">
            <v>1</v>
          </cell>
          <cell r="E27" t="str">
            <v>KS</v>
          </cell>
          <cell r="F27">
            <v>108</v>
          </cell>
        </row>
        <row r="28">
          <cell r="A28">
            <v>116111</v>
          </cell>
          <cell r="B28" t="str">
            <v>Centrál. deska…2067702Z</v>
          </cell>
          <cell r="C28">
            <v>96</v>
          </cell>
          <cell r="D28">
            <v>1</v>
          </cell>
          <cell r="E28" t="str">
            <v>KS</v>
          </cell>
          <cell r="F28">
            <v>96</v>
          </cell>
        </row>
        <row r="29">
          <cell r="A29">
            <v>117211</v>
          </cell>
          <cell r="B29" t="str">
            <v>Centrální deska…2067002ZV</v>
          </cell>
          <cell r="C29">
            <v>30</v>
          </cell>
          <cell r="D29">
            <v>1</v>
          </cell>
          <cell r="E29" t="str">
            <v>KS</v>
          </cell>
          <cell r="F29">
            <v>30</v>
          </cell>
        </row>
        <row r="30">
          <cell r="A30">
            <v>120641</v>
          </cell>
          <cell r="B30" t="str">
            <v>Zásuvka s ochranným kolíkem…20667121S</v>
          </cell>
          <cell r="C30">
            <v>120</v>
          </cell>
          <cell r="D30">
            <v>1</v>
          </cell>
          <cell r="E30" t="str">
            <v>KS</v>
          </cell>
          <cell r="F30">
            <v>120</v>
          </cell>
        </row>
        <row r="31">
          <cell r="A31">
            <v>125011</v>
          </cell>
          <cell r="B31" t="str">
            <v>Kolébka s úplným krytem…80640V</v>
          </cell>
          <cell r="C31">
            <v>72</v>
          </cell>
          <cell r="D31">
            <v>1</v>
          </cell>
          <cell r="E31" t="str">
            <v>KS</v>
          </cell>
          <cell r="F31">
            <v>72</v>
          </cell>
        </row>
        <row r="32">
          <cell r="A32">
            <v>126511</v>
          </cell>
          <cell r="B32" t="str">
            <v>Centrální desky…2061021UA</v>
          </cell>
          <cell r="C32">
            <v>114</v>
          </cell>
          <cell r="D32">
            <v>1</v>
          </cell>
          <cell r="E32" t="str">
            <v>KS</v>
          </cell>
          <cell r="F32">
            <v>114</v>
          </cell>
        </row>
        <row r="33">
          <cell r="A33">
            <v>131513</v>
          </cell>
          <cell r="B33" t="str">
            <v>Kryt otočného stmívače…2081021HR</v>
          </cell>
          <cell r="C33">
            <v>139</v>
          </cell>
          <cell r="D33">
            <v>1</v>
          </cell>
          <cell r="E33" t="str">
            <v>KS</v>
          </cell>
          <cell r="F33">
            <v>139</v>
          </cell>
        </row>
        <row r="34">
          <cell r="A34">
            <v>142711</v>
          </cell>
          <cell r="B34" t="str">
            <v>Anténní zásuvka koax.…8061002TV</v>
          </cell>
          <cell r="C34">
            <v>54</v>
          </cell>
          <cell r="D34">
            <v>1</v>
          </cell>
          <cell r="E34" t="str">
            <v>KS</v>
          </cell>
          <cell r="F34">
            <v>54</v>
          </cell>
        </row>
        <row r="35">
          <cell r="A35">
            <v>148711</v>
          </cell>
          <cell r="B35" t="str">
            <v>Kryt montážní vložky…8061002</v>
          </cell>
          <cell r="C35">
            <v>140</v>
          </cell>
          <cell r="D35">
            <v>1</v>
          </cell>
          <cell r="E35" t="str">
            <v>KS</v>
          </cell>
          <cell r="F35">
            <v>140</v>
          </cell>
        </row>
        <row r="36">
          <cell r="A36">
            <v>150313</v>
          </cell>
          <cell r="B36" t="str">
            <v>Kryt otočného stmívače…8061002</v>
          </cell>
          <cell r="C36">
            <v>87</v>
          </cell>
          <cell r="D36">
            <v>1</v>
          </cell>
          <cell r="E36" t="str">
            <v>KS</v>
          </cell>
          <cell r="F36">
            <v>87</v>
          </cell>
        </row>
        <row r="37">
          <cell r="A37">
            <v>151141</v>
          </cell>
          <cell r="B37" t="str">
            <v>zásuvka, ALU…20667170S</v>
          </cell>
          <cell r="C37">
            <v>148</v>
          </cell>
          <cell r="D37">
            <v>1</v>
          </cell>
          <cell r="E37" t="str">
            <v>KS</v>
          </cell>
          <cell r="F37">
            <v>148</v>
          </cell>
        </row>
        <row r="38">
          <cell r="A38">
            <v>152311</v>
          </cell>
          <cell r="B38" t="str">
            <v>Reproduktorová zásuvka…20193270</v>
          </cell>
          <cell r="C38">
            <v>231</v>
          </cell>
          <cell r="D38">
            <v>1</v>
          </cell>
          <cell r="E38" t="str">
            <v>KS</v>
          </cell>
          <cell r="F38">
            <v>231</v>
          </cell>
        </row>
        <row r="39">
          <cell r="A39">
            <v>152411</v>
          </cell>
          <cell r="B39" t="str">
            <v>Vývod vedení…2061070AT</v>
          </cell>
          <cell r="C39">
            <v>193</v>
          </cell>
          <cell r="D39">
            <v>1</v>
          </cell>
          <cell r="E39" t="str">
            <v>KS</v>
          </cell>
          <cell r="F39">
            <v>193</v>
          </cell>
        </row>
        <row r="40">
          <cell r="A40">
            <v>152811</v>
          </cell>
          <cell r="B40" t="str">
            <v>Centrální deska pro nos. desku…2061070MJ</v>
          </cell>
          <cell r="C40">
            <v>170</v>
          </cell>
          <cell r="D40">
            <v>1</v>
          </cell>
          <cell r="E40" t="str">
            <v>KS</v>
          </cell>
          <cell r="F40">
            <v>170</v>
          </cell>
        </row>
        <row r="41">
          <cell r="A41">
            <v>153111</v>
          </cell>
          <cell r="B41" t="str">
            <v>Centrál. deska…2061070SC</v>
          </cell>
          <cell r="C41">
            <v>269</v>
          </cell>
          <cell r="D41">
            <v>1</v>
          </cell>
          <cell r="E41" t="str">
            <v>KS</v>
          </cell>
          <cell r="F41">
            <v>269</v>
          </cell>
        </row>
        <row r="42">
          <cell r="A42">
            <v>153711</v>
          </cell>
          <cell r="B42" t="str">
            <v>Anténní zásuvka koax.…2061070TV</v>
          </cell>
          <cell r="C42">
            <v>112</v>
          </cell>
          <cell r="D42">
            <v>1</v>
          </cell>
          <cell r="E42" t="str">
            <v>KS</v>
          </cell>
          <cell r="F42">
            <v>112</v>
          </cell>
        </row>
        <row r="43">
          <cell r="A43">
            <v>164911</v>
          </cell>
          <cell r="B43" t="str">
            <v>Kolébka se symbolem…8064002T</v>
          </cell>
          <cell r="C43">
            <v>49</v>
          </cell>
          <cell r="D43">
            <v>1</v>
          </cell>
          <cell r="E43" t="str">
            <v>KS</v>
          </cell>
          <cell r="F43">
            <v>49</v>
          </cell>
        </row>
        <row r="44">
          <cell r="A44">
            <v>165111</v>
          </cell>
          <cell r="B44" t="str">
            <v>Kolébka s úplným krytem…8064002</v>
          </cell>
          <cell r="C44">
            <v>69</v>
          </cell>
          <cell r="D44">
            <v>1</v>
          </cell>
          <cell r="E44" t="str">
            <v>KS</v>
          </cell>
          <cell r="F44">
            <v>69</v>
          </cell>
        </row>
        <row r="45">
          <cell r="A45">
            <v>166011</v>
          </cell>
          <cell r="B45" t="str">
            <v>Kolébka s kontrolkou…8064002NG</v>
          </cell>
          <cell r="C45">
            <v>31.17</v>
          </cell>
          <cell r="D45">
            <v>1</v>
          </cell>
          <cell r="E45" t="str">
            <v>KS</v>
          </cell>
          <cell r="F45">
            <v>31.17</v>
          </cell>
        </row>
        <row r="46">
          <cell r="A46">
            <v>171111</v>
          </cell>
          <cell r="B46" t="str">
            <v>Rámeček 1násobný…2057102T</v>
          </cell>
          <cell r="C46">
            <v>63</v>
          </cell>
          <cell r="D46">
            <v>1</v>
          </cell>
          <cell r="E46" t="str">
            <v>KS</v>
          </cell>
          <cell r="F46">
            <v>63</v>
          </cell>
        </row>
        <row r="47">
          <cell r="A47">
            <v>171611</v>
          </cell>
          <cell r="B47" t="str">
            <v>Rámeček 1násobný…2057170T</v>
          </cell>
          <cell r="C47">
            <v>102</v>
          </cell>
          <cell r="D47">
            <v>1</v>
          </cell>
          <cell r="E47" t="str">
            <v>KS</v>
          </cell>
          <cell r="F47">
            <v>102</v>
          </cell>
        </row>
        <row r="48">
          <cell r="A48">
            <v>171711</v>
          </cell>
          <cell r="B48" t="str">
            <v>Rámeček 2násobný…2057270T</v>
          </cell>
          <cell r="C48">
            <v>158</v>
          </cell>
          <cell r="D48">
            <v>1</v>
          </cell>
          <cell r="E48" t="str">
            <v>KS</v>
          </cell>
          <cell r="F48">
            <v>158</v>
          </cell>
        </row>
        <row r="49">
          <cell r="A49">
            <v>171811</v>
          </cell>
          <cell r="B49" t="str">
            <v>Rámeček 3násobný…2057370T</v>
          </cell>
          <cell r="C49">
            <v>266</v>
          </cell>
          <cell r="D49">
            <v>1</v>
          </cell>
          <cell r="E49" t="str">
            <v>KS</v>
          </cell>
          <cell r="F49">
            <v>266</v>
          </cell>
        </row>
        <row r="50">
          <cell r="A50">
            <v>173511</v>
          </cell>
          <cell r="B50" t="str">
            <v>Rámeček 1násobný…205711370</v>
          </cell>
          <cell r="C50">
            <v>1114</v>
          </cell>
          <cell r="D50">
            <v>1</v>
          </cell>
          <cell r="E50" t="str">
            <v>KS</v>
          </cell>
          <cell r="F50">
            <v>1114</v>
          </cell>
        </row>
        <row r="51">
          <cell r="A51">
            <v>173611</v>
          </cell>
          <cell r="B51" t="str">
            <v>Rámeček 2násobný…205721370</v>
          </cell>
          <cell r="C51">
            <v>1933</v>
          </cell>
          <cell r="D51">
            <v>1</v>
          </cell>
          <cell r="E51" t="str">
            <v>KS</v>
          </cell>
          <cell r="F51">
            <v>1933</v>
          </cell>
        </row>
        <row r="52">
          <cell r="A52">
            <v>175111</v>
          </cell>
          <cell r="B52" t="str">
            <v>Rámeček 1násobný…205711162</v>
          </cell>
          <cell r="C52">
            <v>1114</v>
          </cell>
          <cell r="D52">
            <v>1</v>
          </cell>
          <cell r="E52" t="str">
            <v>KS</v>
          </cell>
          <cell r="F52">
            <v>1114</v>
          </cell>
        </row>
        <row r="53">
          <cell r="A53">
            <v>175311</v>
          </cell>
          <cell r="B53" t="str">
            <v>Rámeček 2násobný…205721162</v>
          </cell>
          <cell r="C53">
            <v>1933</v>
          </cell>
          <cell r="D53">
            <v>1</v>
          </cell>
          <cell r="E53" t="str">
            <v>KS</v>
          </cell>
          <cell r="F53">
            <v>1933</v>
          </cell>
        </row>
        <row r="54">
          <cell r="A54">
            <v>176011</v>
          </cell>
          <cell r="B54" t="str">
            <v>Kolébka s centrální deskou…80640W</v>
          </cell>
          <cell r="C54">
            <v>23.53</v>
          </cell>
          <cell r="D54">
            <v>1</v>
          </cell>
          <cell r="E54" t="str">
            <v>KS</v>
          </cell>
          <cell r="F54">
            <v>23.53</v>
          </cell>
        </row>
        <row r="55">
          <cell r="A55">
            <v>176511</v>
          </cell>
          <cell r="B55" t="str">
            <v>Kolébka s centrální deskou…80645W</v>
          </cell>
          <cell r="C55">
            <v>41.76</v>
          </cell>
          <cell r="D55">
            <v>1</v>
          </cell>
          <cell r="E55" t="str">
            <v>KS</v>
          </cell>
          <cell r="F55">
            <v>41.76</v>
          </cell>
        </row>
        <row r="56">
          <cell r="A56">
            <v>179211</v>
          </cell>
          <cell r="B56" t="str">
            <v>Rámeček 1násobný…205711252</v>
          </cell>
          <cell r="C56">
            <v>1114</v>
          </cell>
          <cell r="D56">
            <v>1</v>
          </cell>
          <cell r="E56" t="str">
            <v>KS</v>
          </cell>
          <cell r="F56">
            <v>1114</v>
          </cell>
        </row>
        <row r="57">
          <cell r="A57">
            <v>179311</v>
          </cell>
          <cell r="B57" t="str">
            <v>Rámeček 2násobný…205721252</v>
          </cell>
          <cell r="C57">
            <v>1933</v>
          </cell>
          <cell r="D57">
            <v>1</v>
          </cell>
          <cell r="E57" t="str">
            <v>KS</v>
          </cell>
          <cell r="F57">
            <v>1933</v>
          </cell>
        </row>
        <row r="58">
          <cell r="A58">
            <v>181311</v>
          </cell>
          <cell r="B58" t="str">
            <v>Rámeček 1násobný…205711117</v>
          </cell>
          <cell r="C58">
            <v>1114</v>
          </cell>
          <cell r="D58">
            <v>1</v>
          </cell>
          <cell r="E58" t="str">
            <v>KS</v>
          </cell>
          <cell r="F58">
            <v>1114</v>
          </cell>
        </row>
        <row r="59">
          <cell r="A59">
            <v>181411</v>
          </cell>
          <cell r="B59" t="str">
            <v>Rámeček 2násobný…205721117</v>
          </cell>
          <cell r="C59">
            <v>1933</v>
          </cell>
          <cell r="D59">
            <v>1</v>
          </cell>
          <cell r="E59" t="str">
            <v>KS</v>
          </cell>
          <cell r="F59">
            <v>1933</v>
          </cell>
        </row>
        <row r="60">
          <cell r="A60">
            <v>182111</v>
          </cell>
          <cell r="B60" t="str">
            <v>Rámeček 1násobný…205711447</v>
          </cell>
          <cell r="C60">
            <v>1114</v>
          </cell>
          <cell r="D60">
            <v>1</v>
          </cell>
          <cell r="E60" t="str">
            <v>KS</v>
          </cell>
          <cell r="F60">
            <v>1114</v>
          </cell>
        </row>
        <row r="61">
          <cell r="A61">
            <v>182211</v>
          </cell>
          <cell r="B61" t="str">
            <v>Rámeček 2násobný…205721447</v>
          </cell>
          <cell r="C61">
            <v>1933</v>
          </cell>
          <cell r="D61">
            <v>1</v>
          </cell>
          <cell r="E61" t="str">
            <v>KS</v>
          </cell>
          <cell r="F61">
            <v>1933</v>
          </cell>
        </row>
        <row r="62">
          <cell r="A62">
            <v>183111</v>
          </cell>
          <cell r="B62" t="str">
            <v>Rámeček 1násobný…8057103</v>
          </cell>
          <cell r="C62">
            <v>16.47</v>
          </cell>
          <cell r="D62">
            <v>1</v>
          </cell>
          <cell r="E62" t="str">
            <v>KS</v>
          </cell>
          <cell r="F62">
            <v>16.47</v>
          </cell>
        </row>
        <row r="63">
          <cell r="A63">
            <v>183211</v>
          </cell>
          <cell r="B63" t="str">
            <v>Rámeček 2násobný…8057203</v>
          </cell>
          <cell r="C63">
            <v>29.41</v>
          </cell>
          <cell r="D63">
            <v>1</v>
          </cell>
          <cell r="E63" t="str">
            <v>KS</v>
          </cell>
          <cell r="F63">
            <v>29.41</v>
          </cell>
        </row>
        <row r="64">
          <cell r="A64">
            <v>183311</v>
          </cell>
          <cell r="B64" t="str">
            <v>Rámeček 3násobný…8057303</v>
          </cell>
          <cell r="C64">
            <v>49.41</v>
          </cell>
          <cell r="D64">
            <v>1</v>
          </cell>
          <cell r="E64" t="str">
            <v>KS</v>
          </cell>
          <cell r="F64">
            <v>49.41</v>
          </cell>
        </row>
        <row r="65">
          <cell r="A65">
            <v>183411</v>
          </cell>
          <cell r="B65" t="str">
            <v>Rámeček 4násobný…8057403</v>
          </cell>
          <cell r="C65">
            <v>135</v>
          </cell>
          <cell r="D65">
            <v>1</v>
          </cell>
          <cell r="E65" t="str">
            <v>KS</v>
          </cell>
          <cell r="F65">
            <v>135</v>
          </cell>
        </row>
        <row r="66">
          <cell r="A66">
            <v>183511</v>
          </cell>
          <cell r="B66" t="str">
            <v>Rámeček 5násobný…8057503</v>
          </cell>
          <cell r="C66">
            <v>222</v>
          </cell>
          <cell r="D66">
            <v>1</v>
          </cell>
          <cell r="E66" t="str">
            <v>KS</v>
          </cell>
          <cell r="F66">
            <v>222</v>
          </cell>
        </row>
        <row r="67">
          <cell r="A67">
            <v>187111</v>
          </cell>
          <cell r="B67" t="str">
            <v>Wippe,RWS…8064002</v>
          </cell>
          <cell r="C67">
            <v>25</v>
          </cell>
          <cell r="D67">
            <v>1</v>
          </cell>
          <cell r="E67" t="str">
            <v>KS</v>
          </cell>
          <cell r="F67">
            <v>25</v>
          </cell>
        </row>
        <row r="68">
          <cell r="A68">
            <v>187311</v>
          </cell>
          <cell r="B68" t="str">
            <v>Kolébka s centrální deskou…8064002NA</v>
          </cell>
          <cell r="C68">
            <v>77</v>
          </cell>
          <cell r="D68">
            <v>1</v>
          </cell>
          <cell r="E68" t="str">
            <v>KS</v>
          </cell>
          <cell r="F68">
            <v>77</v>
          </cell>
        </row>
        <row r="69">
          <cell r="A69">
            <v>187611</v>
          </cell>
          <cell r="B69" t="str">
            <v>Kolébka s centrální deskou…8064202</v>
          </cell>
          <cell r="C69">
            <v>33</v>
          </cell>
          <cell r="D69">
            <v>1</v>
          </cell>
          <cell r="E69" t="str">
            <v>KS</v>
          </cell>
          <cell r="F69">
            <v>33</v>
          </cell>
        </row>
        <row r="70">
          <cell r="A70">
            <v>187711</v>
          </cell>
          <cell r="B70" t="str">
            <v>Kolébka s centrální deskou…8064402</v>
          </cell>
          <cell r="C70">
            <v>98</v>
          </cell>
          <cell r="D70">
            <v>1</v>
          </cell>
          <cell r="E70" t="str">
            <v>KS</v>
          </cell>
          <cell r="F70">
            <v>98</v>
          </cell>
        </row>
        <row r="71">
          <cell r="A71">
            <v>187811</v>
          </cell>
          <cell r="B71" t="str">
            <v>Kolébka dvojitá,č.bílá…8064502</v>
          </cell>
          <cell r="C71">
            <v>46</v>
          </cell>
          <cell r="D71">
            <v>1</v>
          </cell>
          <cell r="E71" t="str">
            <v>KS</v>
          </cell>
          <cell r="F71">
            <v>46</v>
          </cell>
        </row>
        <row r="72">
          <cell r="A72">
            <v>189311</v>
          </cell>
          <cell r="B72" t="str">
            <v>Kolébka pro žaluziový spínač…80.244.02</v>
          </cell>
          <cell r="C72">
            <v>94</v>
          </cell>
          <cell r="D72">
            <v>1</v>
          </cell>
          <cell r="E72" t="str">
            <v>KS</v>
          </cell>
          <cell r="F72">
            <v>94</v>
          </cell>
        </row>
        <row r="73">
          <cell r="A73">
            <v>190511</v>
          </cell>
          <cell r="B73" t="str">
            <v>Vypínač sériový 10 A,250 V…515</v>
          </cell>
          <cell r="C73">
            <v>88.23</v>
          </cell>
          <cell r="D73">
            <v>1</v>
          </cell>
          <cell r="E73" t="str">
            <v>KS</v>
          </cell>
          <cell r="F73">
            <v>88.23</v>
          </cell>
        </row>
        <row r="74">
          <cell r="A74">
            <v>190611</v>
          </cell>
          <cell r="B74" t="str">
            <v>Kolébkový spínač…516</v>
          </cell>
          <cell r="C74">
            <v>59</v>
          </cell>
          <cell r="D74">
            <v>1</v>
          </cell>
          <cell r="E74" t="str">
            <v>KS</v>
          </cell>
          <cell r="F74">
            <v>59</v>
          </cell>
        </row>
        <row r="75">
          <cell r="A75">
            <v>190711</v>
          </cell>
          <cell r="B75" t="str">
            <v>Kolébkový spínač…517</v>
          </cell>
          <cell r="C75">
            <v>109.99</v>
          </cell>
          <cell r="D75">
            <v>1</v>
          </cell>
          <cell r="E75" t="str">
            <v>KS</v>
          </cell>
          <cell r="F75">
            <v>109.99</v>
          </cell>
        </row>
        <row r="76">
          <cell r="A76">
            <v>190811</v>
          </cell>
          <cell r="B76" t="str">
            <v>Ovladač…515T</v>
          </cell>
          <cell r="C76">
            <v>167</v>
          </cell>
          <cell r="D76">
            <v>1</v>
          </cell>
          <cell r="E76" t="str">
            <v>KS</v>
          </cell>
          <cell r="F76">
            <v>167</v>
          </cell>
        </row>
        <row r="77">
          <cell r="A77">
            <v>192611</v>
          </cell>
          <cell r="B77" t="str">
            <v>Kolébkový spínač s kontrolkou…516GLK</v>
          </cell>
          <cell r="C77">
            <v>166</v>
          </cell>
          <cell r="D77">
            <v>1</v>
          </cell>
          <cell r="E77" t="str">
            <v>KS</v>
          </cell>
          <cell r="F77">
            <v>166</v>
          </cell>
        </row>
        <row r="78">
          <cell r="A78">
            <v>193111</v>
          </cell>
          <cell r="B78" t="str">
            <v>Ovladač…550</v>
          </cell>
          <cell r="C78">
            <v>80</v>
          </cell>
          <cell r="D78">
            <v>1</v>
          </cell>
          <cell r="E78" t="str">
            <v>KS</v>
          </cell>
          <cell r="F78">
            <v>80</v>
          </cell>
        </row>
        <row r="79">
          <cell r="A79">
            <v>193711</v>
          </cell>
          <cell r="B79" t="str">
            <v>Ovladač s kontrolkou…550GLK</v>
          </cell>
          <cell r="C79">
            <v>160</v>
          </cell>
          <cell r="D79">
            <v>1</v>
          </cell>
          <cell r="E79" t="str">
            <v>KS</v>
          </cell>
          <cell r="F79">
            <v>160</v>
          </cell>
        </row>
        <row r="80">
          <cell r="A80">
            <v>194811</v>
          </cell>
          <cell r="B80" t="str">
            <v>Hotelový kartový spínač…8055602</v>
          </cell>
          <cell r="C80">
            <v>709</v>
          </cell>
          <cell r="D80">
            <v>1</v>
          </cell>
          <cell r="E80" t="str">
            <v>KS</v>
          </cell>
          <cell r="F80">
            <v>709</v>
          </cell>
        </row>
        <row r="81">
          <cell r="A81">
            <v>194911</v>
          </cell>
          <cell r="B81" t="str">
            <v>Hotelový kartový spínač…9555602HC</v>
          </cell>
          <cell r="C81">
            <v>780</v>
          </cell>
          <cell r="D81">
            <v>1</v>
          </cell>
          <cell r="E81" t="str">
            <v>KS</v>
          </cell>
          <cell r="F81">
            <v>780</v>
          </cell>
        </row>
        <row r="82">
          <cell r="A82">
            <v>199511</v>
          </cell>
          <cell r="B82" t="str">
            <v>Přístr. krabice na omítku…8069102</v>
          </cell>
          <cell r="C82">
            <v>85</v>
          </cell>
          <cell r="D82">
            <v>1</v>
          </cell>
          <cell r="E82" t="str">
            <v>KS</v>
          </cell>
          <cell r="F82">
            <v>85</v>
          </cell>
        </row>
        <row r="83">
          <cell r="A83">
            <v>199611</v>
          </cell>
          <cell r="B83" t="str">
            <v>Přístr. krabice na omítku…8069202</v>
          </cell>
          <cell r="C83">
            <v>146</v>
          </cell>
          <cell r="D83">
            <v>1</v>
          </cell>
          <cell r="E83" t="str">
            <v>KS</v>
          </cell>
          <cell r="F83">
            <v>146</v>
          </cell>
        </row>
        <row r="84">
          <cell r="A84">
            <v>200911</v>
          </cell>
          <cell r="B84" t="str">
            <v>Rámeček 5násobný…8067502</v>
          </cell>
          <cell r="C84">
            <v>220</v>
          </cell>
          <cell r="D84">
            <v>1</v>
          </cell>
          <cell r="E84" t="str">
            <v>KS</v>
          </cell>
          <cell r="F84">
            <v>220</v>
          </cell>
        </row>
        <row r="85">
          <cell r="A85">
            <v>201011</v>
          </cell>
          <cell r="B85" t="str">
            <v>Rámeček 4násobný…8067402</v>
          </cell>
          <cell r="C85">
            <v>146</v>
          </cell>
          <cell r="D85">
            <v>1</v>
          </cell>
          <cell r="E85" t="str">
            <v>KS</v>
          </cell>
          <cell r="F85">
            <v>146</v>
          </cell>
        </row>
        <row r="86">
          <cell r="A86">
            <v>201611</v>
          </cell>
          <cell r="B86" t="str">
            <v>Rámeček 3násobný…8067302</v>
          </cell>
          <cell r="C86">
            <v>49.41</v>
          </cell>
          <cell r="D86">
            <v>1</v>
          </cell>
          <cell r="E86" t="str">
            <v>KS</v>
          </cell>
          <cell r="F86">
            <v>49.41</v>
          </cell>
        </row>
        <row r="87">
          <cell r="A87">
            <v>201711</v>
          </cell>
          <cell r="B87" t="str">
            <v>Rámeček 2násobný…8067202</v>
          </cell>
          <cell r="C87">
            <v>31</v>
          </cell>
          <cell r="D87">
            <v>1</v>
          </cell>
          <cell r="E87" t="str">
            <v>KS</v>
          </cell>
          <cell r="F87">
            <v>31</v>
          </cell>
        </row>
        <row r="88">
          <cell r="A88">
            <v>201811</v>
          </cell>
          <cell r="B88" t="str">
            <v>Rámeček 1násobný…8067102</v>
          </cell>
          <cell r="C88">
            <v>18</v>
          </cell>
          <cell r="D88">
            <v>1</v>
          </cell>
          <cell r="E88" t="str">
            <v>KS</v>
          </cell>
          <cell r="F88">
            <v>18</v>
          </cell>
        </row>
        <row r="89">
          <cell r="A89">
            <v>203611</v>
          </cell>
          <cell r="B89" t="str">
            <v>Rámeček 1násobný…8067102WU</v>
          </cell>
          <cell r="C89">
            <v>115</v>
          </cell>
          <cell r="D89">
            <v>1</v>
          </cell>
          <cell r="E89" t="str">
            <v>KS</v>
          </cell>
          <cell r="F89">
            <v>115</v>
          </cell>
        </row>
        <row r="90">
          <cell r="A90">
            <v>203711</v>
          </cell>
          <cell r="B90" t="str">
            <v>Rámeček 2násobný…8067202WU</v>
          </cell>
          <cell r="C90">
            <v>142</v>
          </cell>
          <cell r="D90">
            <v>1</v>
          </cell>
          <cell r="E90" t="str">
            <v>KS</v>
          </cell>
          <cell r="F90">
            <v>142</v>
          </cell>
        </row>
        <row r="91">
          <cell r="A91">
            <v>208013</v>
          </cell>
          <cell r="B91" t="str">
            <v>Otočný stmívač…434O</v>
          </cell>
          <cell r="C91">
            <v>875</v>
          </cell>
          <cell r="D91">
            <v>1</v>
          </cell>
          <cell r="E91" t="str">
            <v>KS</v>
          </cell>
          <cell r="F91">
            <v>875</v>
          </cell>
        </row>
        <row r="92">
          <cell r="A92">
            <v>209613</v>
          </cell>
          <cell r="B92" t="str">
            <v>Otočný stmívač…436O</v>
          </cell>
          <cell r="C92">
            <v>1260</v>
          </cell>
          <cell r="D92">
            <v>1</v>
          </cell>
          <cell r="E92" t="str">
            <v>KS</v>
          </cell>
          <cell r="F92">
            <v>1260</v>
          </cell>
        </row>
        <row r="93">
          <cell r="A93">
            <v>209913</v>
          </cell>
          <cell r="B93" t="str">
            <v>Otočný stmívač…438HANO</v>
          </cell>
          <cell r="C93">
            <v>2474</v>
          </cell>
          <cell r="D93">
            <v>1</v>
          </cell>
          <cell r="E93" t="str">
            <v>KS</v>
          </cell>
          <cell r="F93">
            <v>2474</v>
          </cell>
        </row>
        <row r="94">
          <cell r="A94">
            <v>213311</v>
          </cell>
          <cell r="B94" t="str">
            <v>Zaslepovací kryt…8067702</v>
          </cell>
          <cell r="C94">
            <v>98</v>
          </cell>
          <cell r="D94">
            <v>1</v>
          </cell>
          <cell r="E94" t="str">
            <v>KS</v>
          </cell>
          <cell r="F94">
            <v>98</v>
          </cell>
        </row>
        <row r="95">
          <cell r="A95">
            <v>233613</v>
          </cell>
          <cell r="B95" t="str">
            <v>Kryt otočného stmívače…81002HRK</v>
          </cell>
          <cell r="C95">
            <v>126</v>
          </cell>
          <cell r="D95">
            <v>1</v>
          </cell>
          <cell r="E95" t="str">
            <v>KS</v>
          </cell>
          <cell r="F95">
            <v>126</v>
          </cell>
        </row>
        <row r="96">
          <cell r="A96">
            <v>240111</v>
          </cell>
          <cell r="B96" t="str">
            <v>Rámeček 1násobný…8057102</v>
          </cell>
          <cell r="C96">
            <v>16.47</v>
          </cell>
          <cell r="D96">
            <v>1</v>
          </cell>
          <cell r="E96" t="str">
            <v>KS</v>
          </cell>
          <cell r="F96">
            <v>16.47</v>
          </cell>
        </row>
        <row r="97">
          <cell r="A97">
            <v>240211</v>
          </cell>
          <cell r="B97" t="str">
            <v>Rámeček 2násobný…8057202</v>
          </cell>
          <cell r="C97">
            <v>29.41</v>
          </cell>
          <cell r="D97">
            <v>1</v>
          </cell>
          <cell r="E97" t="str">
            <v>KS</v>
          </cell>
          <cell r="F97">
            <v>29.41</v>
          </cell>
        </row>
        <row r="98">
          <cell r="A98">
            <v>240311</v>
          </cell>
          <cell r="B98" t="str">
            <v>Rámeček 3násobný…8057302</v>
          </cell>
          <cell r="C98">
            <v>49.41</v>
          </cell>
          <cell r="D98">
            <v>1</v>
          </cell>
          <cell r="E98" t="str">
            <v>KS</v>
          </cell>
          <cell r="F98">
            <v>49.41</v>
          </cell>
        </row>
        <row r="99">
          <cell r="A99">
            <v>240411</v>
          </cell>
          <cell r="B99" t="str">
            <v>Rámeček 4násobný…8057402</v>
          </cell>
          <cell r="C99">
            <v>139</v>
          </cell>
          <cell r="D99">
            <v>1</v>
          </cell>
          <cell r="E99" t="str">
            <v>KS</v>
          </cell>
          <cell r="F99">
            <v>139</v>
          </cell>
        </row>
        <row r="100">
          <cell r="A100">
            <v>240511</v>
          </cell>
          <cell r="B100" t="str">
            <v>Rámeček 5násobný…8057502</v>
          </cell>
          <cell r="C100">
            <v>228</v>
          </cell>
          <cell r="D100">
            <v>1</v>
          </cell>
          <cell r="E100" t="str">
            <v>KS</v>
          </cell>
          <cell r="F100">
            <v>228</v>
          </cell>
        </row>
        <row r="101">
          <cell r="A101">
            <v>241917</v>
          </cell>
          <cell r="B101" t="str">
            <v>Stropní hlásič přítomnosti…891.10</v>
          </cell>
          <cell r="C101">
            <v>718</v>
          </cell>
          <cell r="D101">
            <v>1</v>
          </cell>
          <cell r="E101" t="str">
            <v>KS</v>
          </cell>
          <cell r="F101">
            <v>718</v>
          </cell>
        </row>
        <row r="102">
          <cell r="A102">
            <v>268411</v>
          </cell>
          <cell r="B102" t="str">
            <v>Centrál. deska…8067702Z</v>
          </cell>
          <cell r="C102">
            <v>96</v>
          </cell>
          <cell r="D102">
            <v>1</v>
          </cell>
          <cell r="E102" t="str">
            <v>KS</v>
          </cell>
          <cell r="F102">
            <v>96</v>
          </cell>
        </row>
        <row r="103">
          <cell r="A103">
            <v>270111</v>
          </cell>
          <cell r="B103" t="str">
            <v>Rámeček 1násobný…8057136</v>
          </cell>
          <cell r="C103">
            <v>68</v>
          </cell>
          <cell r="D103">
            <v>1</v>
          </cell>
          <cell r="E103" t="str">
            <v>KS</v>
          </cell>
          <cell r="F103">
            <v>68</v>
          </cell>
        </row>
        <row r="104">
          <cell r="A104">
            <v>300611</v>
          </cell>
          <cell r="B104" t="str">
            <v>Kolébkový spínač…626 WAB</v>
          </cell>
          <cell r="C104">
            <v>160</v>
          </cell>
          <cell r="D104">
            <v>1</v>
          </cell>
          <cell r="E104" t="str">
            <v>KS</v>
          </cell>
          <cell r="F104">
            <v>160</v>
          </cell>
        </row>
        <row r="105">
          <cell r="A105">
            <v>300711</v>
          </cell>
          <cell r="B105" t="str">
            <v>Kolébkový spínač…627 WAB</v>
          </cell>
          <cell r="C105">
            <v>246</v>
          </cell>
          <cell r="D105">
            <v>1</v>
          </cell>
          <cell r="E105" t="str">
            <v>KS</v>
          </cell>
          <cell r="F105">
            <v>246</v>
          </cell>
        </row>
        <row r="106">
          <cell r="A106">
            <v>303111</v>
          </cell>
          <cell r="B106" t="str">
            <v>Ovladač…655 WAB</v>
          </cell>
          <cell r="C106">
            <v>193</v>
          </cell>
          <cell r="D106">
            <v>1</v>
          </cell>
          <cell r="E106" t="str">
            <v>KS</v>
          </cell>
          <cell r="F106">
            <v>193</v>
          </cell>
        </row>
        <row r="107">
          <cell r="A107">
            <v>305641</v>
          </cell>
          <cell r="B107" t="str">
            <v>Zásuvka s ochranným kolíkem…6671 WAB</v>
          </cell>
          <cell r="C107">
            <v>186</v>
          </cell>
          <cell r="D107">
            <v>1</v>
          </cell>
          <cell r="E107" t="str">
            <v>KS</v>
          </cell>
          <cell r="F107">
            <v>186</v>
          </cell>
        </row>
        <row r="108">
          <cell r="A108">
            <v>306111</v>
          </cell>
          <cell r="B108" t="str">
            <v>Zásuvka Schuko s násuvnými svork…6620 WAB</v>
          </cell>
          <cell r="C108">
            <v>131</v>
          </cell>
          <cell r="D108">
            <v>1</v>
          </cell>
          <cell r="E108" t="str">
            <v>KS</v>
          </cell>
          <cell r="F108">
            <v>131</v>
          </cell>
        </row>
        <row r="109">
          <cell r="A109">
            <v>307611</v>
          </cell>
          <cell r="B109" t="str">
            <v>Kombinace…6666 WAB</v>
          </cell>
          <cell r="C109">
            <v>337</v>
          </cell>
          <cell r="D109">
            <v>1</v>
          </cell>
          <cell r="E109" t="str">
            <v>KS</v>
          </cell>
          <cell r="F109">
            <v>337</v>
          </cell>
        </row>
        <row r="110">
          <cell r="A110">
            <v>309811</v>
          </cell>
          <cell r="B110" t="str">
            <v>Kolébka s centrální deskou…9554070</v>
          </cell>
          <cell r="C110">
            <v>111</v>
          </cell>
          <cell r="D110">
            <v>1</v>
          </cell>
          <cell r="E110" t="str">
            <v>KS</v>
          </cell>
          <cell r="F110">
            <v>111</v>
          </cell>
        </row>
        <row r="111">
          <cell r="A111">
            <v>313211</v>
          </cell>
          <cell r="B111" t="str">
            <v>Anténní zásuvka koax.…9561070</v>
          </cell>
          <cell r="C111">
            <v>168</v>
          </cell>
          <cell r="D111">
            <v>1</v>
          </cell>
          <cell r="E111" t="str">
            <v>KS</v>
          </cell>
          <cell r="F111">
            <v>168</v>
          </cell>
        </row>
        <row r="112">
          <cell r="A112">
            <v>314011</v>
          </cell>
          <cell r="B112" t="str">
            <v>Zásuvka Schuko…95651170</v>
          </cell>
          <cell r="C112">
            <v>141</v>
          </cell>
          <cell r="D112">
            <v>1</v>
          </cell>
          <cell r="E112" t="str">
            <v>KS</v>
          </cell>
          <cell r="F112">
            <v>141</v>
          </cell>
        </row>
        <row r="113">
          <cell r="A113">
            <v>315111</v>
          </cell>
          <cell r="B113" t="str">
            <v>Rámeček 1násobný…9557170</v>
          </cell>
          <cell r="C113">
            <v>97</v>
          </cell>
          <cell r="D113">
            <v>1</v>
          </cell>
          <cell r="E113" t="str">
            <v>KS</v>
          </cell>
          <cell r="F113">
            <v>97</v>
          </cell>
        </row>
        <row r="114">
          <cell r="A114">
            <v>315211</v>
          </cell>
          <cell r="B114" t="str">
            <v>Rámeček 2násobný…9557270</v>
          </cell>
          <cell r="C114">
            <v>142</v>
          </cell>
          <cell r="D114">
            <v>1</v>
          </cell>
          <cell r="E114" t="str">
            <v>KS</v>
          </cell>
          <cell r="F114">
            <v>142</v>
          </cell>
        </row>
        <row r="115">
          <cell r="A115">
            <v>315411</v>
          </cell>
          <cell r="B115" t="str">
            <v>Rámeček 4násobný…9557470</v>
          </cell>
          <cell r="C115">
            <v>395</v>
          </cell>
          <cell r="D115">
            <v>1</v>
          </cell>
          <cell r="E115" t="str">
            <v>KS</v>
          </cell>
          <cell r="F115">
            <v>395</v>
          </cell>
        </row>
        <row r="116">
          <cell r="A116">
            <v>315711</v>
          </cell>
          <cell r="B116" t="str">
            <v>Centrální deska…9561070</v>
          </cell>
          <cell r="C116">
            <v>156</v>
          </cell>
          <cell r="D116">
            <v>1</v>
          </cell>
          <cell r="E116" t="str">
            <v>KS</v>
          </cell>
          <cell r="F116">
            <v>156</v>
          </cell>
        </row>
        <row r="117">
          <cell r="A117">
            <v>318711</v>
          </cell>
          <cell r="B117" t="str">
            <v>Centrální deska pro nos. desku…9561070</v>
          </cell>
          <cell r="C117">
            <v>262</v>
          </cell>
          <cell r="D117">
            <v>1</v>
          </cell>
          <cell r="E117" t="str">
            <v>KS</v>
          </cell>
          <cell r="F117">
            <v>262</v>
          </cell>
        </row>
        <row r="118">
          <cell r="A118">
            <v>354111</v>
          </cell>
          <cell r="B118" t="str">
            <v>Kolébka s centrální deskou…8064002ZW</v>
          </cell>
          <cell r="C118">
            <v>107</v>
          </cell>
          <cell r="D118">
            <v>1</v>
          </cell>
          <cell r="E118" t="str">
            <v>KS</v>
          </cell>
          <cell r="F118">
            <v>107</v>
          </cell>
        </row>
        <row r="119">
          <cell r="A119">
            <v>361741</v>
          </cell>
          <cell r="B119" t="str">
            <v>Zásuvka s ochranným kolíkem…95667170</v>
          </cell>
          <cell r="C119">
            <v>175</v>
          </cell>
          <cell r="D119">
            <v>1</v>
          </cell>
          <cell r="E119" t="str">
            <v>KS</v>
          </cell>
          <cell r="F119">
            <v>175</v>
          </cell>
        </row>
        <row r="120">
          <cell r="A120">
            <v>367713</v>
          </cell>
          <cell r="B120" t="str">
            <v>Snímač pohybu pod omítku…8041002BM</v>
          </cell>
          <cell r="C120">
            <v>1896</v>
          </cell>
          <cell r="D120">
            <v>1</v>
          </cell>
          <cell r="E120" t="str">
            <v>KS</v>
          </cell>
          <cell r="F120">
            <v>1896</v>
          </cell>
        </row>
        <row r="121">
          <cell r="A121">
            <v>369111</v>
          </cell>
          <cell r="B121" t="str">
            <v>Rámeček 1násobný…9557178</v>
          </cell>
          <cell r="C121">
            <v>111</v>
          </cell>
          <cell r="D121">
            <v>1</v>
          </cell>
          <cell r="E121" t="str">
            <v>KS</v>
          </cell>
          <cell r="F121">
            <v>111</v>
          </cell>
        </row>
        <row r="122">
          <cell r="A122">
            <v>376921</v>
          </cell>
          <cell r="B122" t="str">
            <v>Tahový spínač s centr. deskou…80161602N</v>
          </cell>
          <cell r="C122">
            <v>248</v>
          </cell>
          <cell r="D122">
            <v>1</v>
          </cell>
          <cell r="E122" t="str">
            <v>KS</v>
          </cell>
          <cell r="F122">
            <v>248</v>
          </cell>
        </row>
        <row r="123">
          <cell r="A123">
            <v>389213</v>
          </cell>
          <cell r="B123" t="str">
            <v>Snímač pohybu…482O.A.</v>
          </cell>
          <cell r="C123">
            <v>1012</v>
          </cell>
          <cell r="D123">
            <v>1</v>
          </cell>
          <cell r="E123" t="str">
            <v>KS</v>
          </cell>
          <cell r="F123">
            <v>1012</v>
          </cell>
        </row>
        <row r="124">
          <cell r="A124">
            <v>389313</v>
          </cell>
          <cell r="B124" t="str">
            <v>Snímač pohybu…483O.A.</v>
          </cell>
          <cell r="C124">
            <v>1363</v>
          </cell>
          <cell r="D124">
            <v>1</v>
          </cell>
          <cell r="E124" t="str">
            <v>KS</v>
          </cell>
          <cell r="F124">
            <v>1363</v>
          </cell>
        </row>
        <row r="125">
          <cell r="A125">
            <v>390611</v>
          </cell>
          <cell r="B125" t="str">
            <v>Kolébkový spínač…626/6 WAB</v>
          </cell>
          <cell r="C125">
            <v>396</v>
          </cell>
          <cell r="D125">
            <v>1</v>
          </cell>
          <cell r="E125" t="str">
            <v>KS</v>
          </cell>
          <cell r="F125">
            <v>396</v>
          </cell>
        </row>
        <row r="126">
          <cell r="A126">
            <v>428821</v>
          </cell>
          <cell r="B126" t="str">
            <v>Zásuvka ochranného pospojení…801942PAW</v>
          </cell>
          <cell r="C126">
            <v>343</v>
          </cell>
          <cell r="D126">
            <v>1</v>
          </cell>
          <cell r="E126" t="str">
            <v>KS</v>
          </cell>
          <cell r="F126">
            <v>343</v>
          </cell>
        </row>
        <row r="127">
          <cell r="A127">
            <v>466111</v>
          </cell>
          <cell r="B127" t="str">
            <v>Zásuvka Schuko 1násobná…6620.02 W</v>
          </cell>
          <cell r="C127">
            <v>143</v>
          </cell>
          <cell r="D127">
            <v>1</v>
          </cell>
          <cell r="E127" t="str">
            <v>KS</v>
          </cell>
          <cell r="F127">
            <v>143</v>
          </cell>
        </row>
        <row r="128">
          <cell r="A128">
            <v>467841</v>
          </cell>
          <cell r="B128" t="str">
            <v>Zásuvka s ochranným kolíkem…806671SIW</v>
          </cell>
          <cell r="C128">
            <v>108</v>
          </cell>
          <cell r="D128">
            <v>1</v>
          </cell>
          <cell r="E128" t="str">
            <v>KS</v>
          </cell>
          <cell r="F128">
            <v>108</v>
          </cell>
        </row>
        <row r="129">
          <cell r="A129">
            <v>481041</v>
          </cell>
          <cell r="B129" t="str">
            <v>Zásuvka s ochranným kolíkem…806671NA</v>
          </cell>
          <cell r="C129">
            <v>173</v>
          </cell>
          <cell r="D129">
            <v>1</v>
          </cell>
          <cell r="E129" t="str">
            <v>KS</v>
          </cell>
          <cell r="F129">
            <v>173</v>
          </cell>
        </row>
        <row r="130">
          <cell r="A130">
            <v>481941</v>
          </cell>
          <cell r="B130" t="str">
            <v>Zásuvka s ochranným kolíkem…80667102</v>
          </cell>
          <cell r="C130">
            <v>73</v>
          </cell>
          <cell r="D130">
            <v>1</v>
          </cell>
          <cell r="E130" t="str">
            <v>KS</v>
          </cell>
          <cell r="F130">
            <v>73</v>
          </cell>
        </row>
        <row r="131">
          <cell r="A131">
            <v>482043</v>
          </cell>
          <cell r="B131" t="str">
            <v>Zásuvka s přep.ochr…80.6671.0</v>
          </cell>
          <cell r="C131">
            <v>626</v>
          </cell>
          <cell r="D131">
            <v>1</v>
          </cell>
          <cell r="E131" t="str">
            <v>KS</v>
          </cell>
          <cell r="F131">
            <v>626</v>
          </cell>
        </row>
        <row r="132">
          <cell r="A132">
            <v>483041</v>
          </cell>
          <cell r="B132" t="str">
            <v>Zásuvka s ochranným kolíkem…806671NA</v>
          </cell>
          <cell r="C132">
            <v>173</v>
          </cell>
          <cell r="D132">
            <v>1</v>
          </cell>
          <cell r="E132" t="str">
            <v>KS</v>
          </cell>
          <cell r="F132">
            <v>173</v>
          </cell>
        </row>
        <row r="133">
          <cell r="A133">
            <v>483141</v>
          </cell>
          <cell r="B133" t="str">
            <v>Zásuvka s ochranným kolíkem…806671NA</v>
          </cell>
          <cell r="C133">
            <v>173</v>
          </cell>
          <cell r="D133">
            <v>1</v>
          </cell>
          <cell r="E133" t="str">
            <v>KS</v>
          </cell>
          <cell r="F133">
            <v>173</v>
          </cell>
        </row>
        <row r="134">
          <cell r="A134">
            <v>483941</v>
          </cell>
          <cell r="B134" t="str">
            <v>Zásuvka s ochranným kolíkem…80667102S</v>
          </cell>
          <cell r="C134">
            <v>112</v>
          </cell>
          <cell r="D134">
            <v>1</v>
          </cell>
          <cell r="E134" t="str">
            <v>KS</v>
          </cell>
          <cell r="F134">
            <v>112</v>
          </cell>
        </row>
        <row r="135">
          <cell r="A135">
            <v>484041</v>
          </cell>
          <cell r="B135" t="str">
            <v>Zásuvka s ochranným kolíkem…80667102K</v>
          </cell>
          <cell r="C135">
            <v>208</v>
          </cell>
          <cell r="D135">
            <v>1</v>
          </cell>
          <cell r="E135" t="str">
            <v>KS</v>
          </cell>
          <cell r="F135">
            <v>208</v>
          </cell>
        </row>
        <row r="136">
          <cell r="A136">
            <v>484241</v>
          </cell>
          <cell r="B136" t="str">
            <v>Zásuvka s ochranným kolíkem…80667102K</v>
          </cell>
          <cell r="C136">
            <v>214</v>
          </cell>
          <cell r="D136">
            <v>1</v>
          </cell>
          <cell r="E136" t="str">
            <v>KS</v>
          </cell>
          <cell r="F136">
            <v>214</v>
          </cell>
        </row>
        <row r="137">
          <cell r="A137">
            <v>552111</v>
          </cell>
          <cell r="B137" t="str">
            <v>Rámeček 1násobný…80671</v>
          </cell>
          <cell r="C137">
            <v>68</v>
          </cell>
          <cell r="D137">
            <v>1</v>
          </cell>
          <cell r="E137" t="str">
            <v>KS</v>
          </cell>
          <cell r="F137">
            <v>68</v>
          </cell>
        </row>
        <row r="138">
          <cell r="A138">
            <v>564111</v>
          </cell>
          <cell r="B138" t="str">
            <v>Rámeček 1násobný…80671</v>
          </cell>
          <cell r="C138">
            <v>69</v>
          </cell>
          <cell r="D138">
            <v>1</v>
          </cell>
          <cell r="E138" t="str">
            <v>KS</v>
          </cell>
          <cell r="F138">
            <v>69</v>
          </cell>
        </row>
        <row r="139">
          <cell r="A139">
            <v>575011</v>
          </cell>
          <cell r="B139" t="str">
            <v>Doutnavkový a žárovkový prvek…GL505</v>
          </cell>
          <cell r="C139">
            <v>61</v>
          </cell>
          <cell r="D139">
            <v>1</v>
          </cell>
          <cell r="E139" t="str">
            <v>KS</v>
          </cell>
          <cell r="F139">
            <v>61</v>
          </cell>
        </row>
        <row r="140">
          <cell r="A140">
            <v>575311</v>
          </cell>
          <cell r="B140" t="str">
            <v>Schémata zapojení instalačních s…LED505/12</v>
          </cell>
          <cell r="C140">
            <v>84</v>
          </cell>
          <cell r="D140">
            <v>1</v>
          </cell>
          <cell r="E140" t="str">
            <v>KS</v>
          </cell>
          <cell r="F140">
            <v>84</v>
          </cell>
        </row>
        <row r="141">
          <cell r="A141">
            <v>589311</v>
          </cell>
          <cell r="B141" t="str">
            <v>Montážní vložka…80KTLU</v>
          </cell>
          <cell r="C141">
            <v>51</v>
          </cell>
          <cell r="D141">
            <v>1</v>
          </cell>
          <cell r="E141" t="str">
            <v>KS</v>
          </cell>
          <cell r="F141">
            <v>51</v>
          </cell>
        </row>
        <row r="142">
          <cell r="A142">
            <v>592911</v>
          </cell>
          <cell r="B142" t="str">
            <v>Montážní vložka…80KTZ</v>
          </cell>
          <cell r="C142">
            <v>42</v>
          </cell>
          <cell r="D142">
            <v>1</v>
          </cell>
          <cell r="E142" t="str">
            <v>KS</v>
          </cell>
          <cell r="F142">
            <v>42</v>
          </cell>
        </row>
        <row r="143">
          <cell r="A143">
            <v>600111</v>
          </cell>
          <cell r="B143" t="str">
            <v>Vypínač…71102</v>
          </cell>
          <cell r="C143">
            <v>106</v>
          </cell>
          <cell r="D143">
            <v>1</v>
          </cell>
          <cell r="E143" t="str">
            <v>KS</v>
          </cell>
          <cell r="F143">
            <v>106</v>
          </cell>
        </row>
        <row r="144">
          <cell r="A144">
            <v>602811</v>
          </cell>
          <cell r="B144" t="str">
            <v>Zásuvka  16A/250V…677102SI</v>
          </cell>
          <cell r="C144">
            <v>97</v>
          </cell>
          <cell r="D144">
            <v>1</v>
          </cell>
          <cell r="E144" t="str">
            <v>KS</v>
          </cell>
          <cell r="F144">
            <v>97</v>
          </cell>
        </row>
        <row r="145">
          <cell r="A145">
            <v>603111</v>
          </cell>
          <cell r="B145" t="str">
            <v>Rámecěk pro el.přístr.(vyp./zás)…77102</v>
          </cell>
          <cell r="C145">
            <v>20</v>
          </cell>
          <cell r="D145">
            <v>1</v>
          </cell>
          <cell r="E145" t="str">
            <v>KS</v>
          </cell>
          <cell r="F145">
            <v>20</v>
          </cell>
        </row>
        <row r="146">
          <cell r="A146">
            <v>603511</v>
          </cell>
          <cell r="B146" t="str">
            <v>Přístr. krab. na omítku 1nás.…79102</v>
          </cell>
          <cell r="C146">
            <v>98</v>
          </cell>
          <cell r="D146">
            <v>1</v>
          </cell>
          <cell r="E146" t="str">
            <v>KS</v>
          </cell>
          <cell r="F146">
            <v>98</v>
          </cell>
        </row>
        <row r="147">
          <cell r="A147">
            <v>603611</v>
          </cell>
          <cell r="B147" t="str">
            <v>Přístr. krab. na omítku plochá…79102F</v>
          </cell>
          <cell r="C147">
            <v>68</v>
          </cell>
          <cell r="D147">
            <v>1</v>
          </cell>
          <cell r="E147" t="str">
            <v>KS</v>
          </cell>
          <cell r="F147">
            <v>68</v>
          </cell>
        </row>
        <row r="148">
          <cell r="A148">
            <v>603811</v>
          </cell>
          <cell r="B148" t="str">
            <v>Zaslepovací kryt…77702</v>
          </cell>
          <cell r="C148">
            <v>21</v>
          </cell>
          <cell r="D148">
            <v>1</v>
          </cell>
          <cell r="E148" t="str">
            <v>KS</v>
          </cell>
          <cell r="F148">
            <v>21</v>
          </cell>
        </row>
        <row r="149">
          <cell r="A149">
            <v>604411</v>
          </cell>
          <cell r="B149" t="str">
            <v>Izolační krabice 1násobná…701DOF</v>
          </cell>
          <cell r="C149">
            <v>27</v>
          </cell>
          <cell r="D149">
            <v>1</v>
          </cell>
          <cell r="E149" t="str">
            <v>KS</v>
          </cell>
          <cell r="F149">
            <v>27</v>
          </cell>
        </row>
        <row r="150">
          <cell r="A150">
            <v>604611</v>
          </cell>
          <cell r="B150" t="str">
            <v>Izolační krabice 1násobná…701DODZ</v>
          </cell>
          <cell r="C150">
            <v>29</v>
          </cell>
          <cell r="D150">
            <v>1</v>
          </cell>
          <cell r="E150" t="str">
            <v>KS</v>
          </cell>
          <cell r="F150">
            <v>29</v>
          </cell>
        </row>
        <row r="151">
          <cell r="A151">
            <v>608511</v>
          </cell>
          <cell r="B151" t="str">
            <v>Přístr. krab. na omítku 1nás.…79126</v>
          </cell>
          <cell r="C151">
            <v>98</v>
          </cell>
          <cell r="D151">
            <v>1</v>
          </cell>
          <cell r="E151" t="str">
            <v>KS</v>
          </cell>
          <cell r="F151">
            <v>98</v>
          </cell>
        </row>
        <row r="152">
          <cell r="A152">
            <v>608811</v>
          </cell>
          <cell r="B152" t="str">
            <v>Zaslepovací kryt…77726</v>
          </cell>
          <cell r="C152">
            <v>21</v>
          </cell>
          <cell r="D152">
            <v>1</v>
          </cell>
          <cell r="E152" t="str">
            <v>KS</v>
          </cell>
          <cell r="F152">
            <v>21</v>
          </cell>
        </row>
        <row r="153">
          <cell r="A153">
            <v>613511</v>
          </cell>
          <cell r="B153" t="str">
            <v>Přístr. krab. na omítku 1nás.…79113</v>
          </cell>
          <cell r="C153">
            <v>98</v>
          </cell>
          <cell r="D153">
            <v>1</v>
          </cell>
          <cell r="E153" t="str">
            <v>KS</v>
          </cell>
          <cell r="F153">
            <v>98</v>
          </cell>
        </row>
        <row r="154">
          <cell r="A154">
            <v>613811</v>
          </cell>
          <cell r="B154" t="str">
            <v>Zaslepovací kryt…77713</v>
          </cell>
          <cell r="C154">
            <v>21</v>
          </cell>
          <cell r="D154">
            <v>1</v>
          </cell>
          <cell r="E154" t="str">
            <v>KS</v>
          </cell>
          <cell r="F154">
            <v>21</v>
          </cell>
        </row>
        <row r="155">
          <cell r="A155">
            <v>618511</v>
          </cell>
          <cell r="B155" t="str">
            <v>Přístr. krab. na omítku 1nás.…79119</v>
          </cell>
          <cell r="C155">
            <v>98</v>
          </cell>
          <cell r="D155">
            <v>1</v>
          </cell>
          <cell r="E155" t="str">
            <v>KS</v>
          </cell>
          <cell r="F155">
            <v>98</v>
          </cell>
        </row>
        <row r="156">
          <cell r="A156">
            <v>618811</v>
          </cell>
          <cell r="B156" t="str">
            <v>Zaslepovací kryt…77719</v>
          </cell>
          <cell r="C156">
            <v>21</v>
          </cell>
          <cell r="D156">
            <v>1</v>
          </cell>
          <cell r="E156" t="str">
            <v>KS</v>
          </cell>
          <cell r="F156">
            <v>21</v>
          </cell>
        </row>
        <row r="157">
          <cell r="A157">
            <v>621211</v>
          </cell>
          <cell r="B157" t="str">
            <v>Zásuvka Schuko…671170K</v>
          </cell>
          <cell r="C157">
            <v>198</v>
          </cell>
          <cell r="D157">
            <v>1</v>
          </cell>
          <cell r="E157" t="str">
            <v>KS</v>
          </cell>
          <cell r="F157">
            <v>198</v>
          </cell>
        </row>
        <row r="158">
          <cell r="A158">
            <v>622011</v>
          </cell>
          <cell r="B158" t="str">
            <v>Zásuvka s ochranným kolíkem…677170K</v>
          </cell>
          <cell r="C158">
            <v>284</v>
          </cell>
          <cell r="D158">
            <v>1</v>
          </cell>
          <cell r="E158" t="str">
            <v>KS</v>
          </cell>
          <cell r="F158">
            <v>284</v>
          </cell>
        </row>
        <row r="159">
          <cell r="A159">
            <v>622211</v>
          </cell>
          <cell r="B159" t="str">
            <v>Zásuvka s ochranným kolíkem…677170SI</v>
          </cell>
          <cell r="C159">
            <v>176</v>
          </cell>
          <cell r="D159">
            <v>1</v>
          </cell>
          <cell r="E159" t="str">
            <v>KS</v>
          </cell>
          <cell r="F159">
            <v>176</v>
          </cell>
        </row>
        <row r="160">
          <cell r="A160">
            <v>622411</v>
          </cell>
          <cell r="B160" t="str">
            <v>Vypínač 1pólový…71170</v>
          </cell>
          <cell r="C160">
            <v>176</v>
          </cell>
          <cell r="D160">
            <v>1</v>
          </cell>
          <cell r="E160" t="str">
            <v>KS</v>
          </cell>
          <cell r="F160">
            <v>176</v>
          </cell>
        </row>
        <row r="161">
          <cell r="A161">
            <v>622811</v>
          </cell>
          <cell r="B161" t="str">
            <v>Sériový spínač…71570</v>
          </cell>
          <cell r="C161">
            <v>237</v>
          </cell>
          <cell r="D161">
            <v>1</v>
          </cell>
          <cell r="E161" t="str">
            <v>KS</v>
          </cell>
          <cell r="F161">
            <v>237</v>
          </cell>
        </row>
        <row r="162">
          <cell r="A162">
            <v>623711</v>
          </cell>
          <cell r="B162" t="str">
            <v>Rámeček 1násobný…77170</v>
          </cell>
          <cell r="C162">
            <v>91</v>
          </cell>
          <cell r="D162">
            <v>1</v>
          </cell>
          <cell r="E162" t="str">
            <v>KS</v>
          </cell>
          <cell r="F162">
            <v>91</v>
          </cell>
        </row>
        <row r="163">
          <cell r="A163">
            <v>624011</v>
          </cell>
          <cell r="B163" t="str">
            <v>Zaslepovací kryt…77770</v>
          </cell>
          <cell r="C163">
            <v>82</v>
          </cell>
          <cell r="D163">
            <v>1</v>
          </cell>
          <cell r="E163" t="str">
            <v>KS</v>
          </cell>
          <cell r="F163">
            <v>82</v>
          </cell>
        </row>
        <row r="164">
          <cell r="A164">
            <v>624111</v>
          </cell>
          <cell r="B164" t="str">
            <v>Přístr. krab. na omítku 1nás.…79170</v>
          </cell>
          <cell r="C164">
            <v>207</v>
          </cell>
          <cell r="D164">
            <v>1</v>
          </cell>
          <cell r="E164" t="str">
            <v>KS</v>
          </cell>
          <cell r="F164">
            <v>207</v>
          </cell>
        </row>
        <row r="165">
          <cell r="A165">
            <v>703111</v>
          </cell>
          <cell r="B165" t="str">
            <v>Rámeček 1násobný…80671UB</v>
          </cell>
          <cell r="C165">
            <v>33</v>
          </cell>
          <cell r="D165">
            <v>1</v>
          </cell>
          <cell r="E165" t="str">
            <v>KS</v>
          </cell>
          <cell r="F165">
            <v>33</v>
          </cell>
        </row>
        <row r="166">
          <cell r="A166">
            <v>703211</v>
          </cell>
          <cell r="B166" t="str">
            <v>Rámeček 2násobný…80672UB</v>
          </cell>
          <cell r="C166">
            <v>58</v>
          </cell>
          <cell r="D166">
            <v>1</v>
          </cell>
          <cell r="E166" t="str">
            <v>KS</v>
          </cell>
          <cell r="F166">
            <v>58</v>
          </cell>
        </row>
        <row r="167">
          <cell r="A167">
            <v>740011</v>
          </cell>
          <cell r="B167" t="str">
            <v>Nosná deska MJ 1…600MJ1</v>
          </cell>
          <cell r="C167">
            <v>70</v>
          </cell>
          <cell r="D167">
            <v>1</v>
          </cell>
          <cell r="E167" t="str">
            <v>KS</v>
          </cell>
          <cell r="F167">
            <v>70</v>
          </cell>
        </row>
        <row r="168">
          <cell r="A168">
            <v>740111</v>
          </cell>
          <cell r="B168" t="str">
            <v>Nosná deska MJ 2…600MJ2</v>
          </cell>
          <cell r="C168">
            <v>77</v>
          </cell>
          <cell r="D168">
            <v>1</v>
          </cell>
          <cell r="E168" t="str">
            <v>KS</v>
          </cell>
          <cell r="F168">
            <v>77</v>
          </cell>
        </row>
        <row r="169">
          <cell r="A169">
            <v>740211</v>
          </cell>
          <cell r="B169" t="str">
            <v>Nosná deska MJ 3…600MJ3</v>
          </cell>
          <cell r="C169">
            <v>70</v>
          </cell>
          <cell r="D169">
            <v>1</v>
          </cell>
          <cell r="E169" t="str">
            <v>KS</v>
          </cell>
          <cell r="F169">
            <v>70</v>
          </cell>
        </row>
        <row r="170">
          <cell r="A170">
            <v>741111</v>
          </cell>
          <cell r="B170" t="str">
            <v>Nosná deska MJ 5…600MJ5</v>
          </cell>
          <cell r="C170">
            <v>68</v>
          </cell>
          <cell r="D170">
            <v>1</v>
          </cell>
          <cell r="E170" t="str">
            <v>KS</v>
          </cell>
          <cell r="F170">
            <v>68</v>
          </cell>
        </row>
        <row r="171">
          <cell r="A171">
            <v>741211</v>
          </cell>
          <cell r="B171" t="str">
            <v>Nosná deska MJ 6…600MJ6</v>
          </cell>
          <cell r="C171">
            <v>77</v>
          </cell>
          <cell r="D171">
            <v>1</v>
          </cell>
          <cell r="E171" t="str">
            <v>KS</v>
          </cell>
          <cell r="F171">
            <v>77</v>
          </cell>
        </row>
        <row r="172">
          <cell r="A172">
            <v>742111</v>
          </cell>
          <cell r="B172" t="str">
            <v>Nosná deska MJ 7…600MJ7</v>
          </cell>
          <cell r="C172">
            <v>67</v>
          </cell>
          <cell r="D172">
            <v>1</v>
          </cell>
          <cell r="E172" t="str">
            <v>KS</v>
          </cell>
          <cell r="F172">
            <v>67</v>
          </cell>
        </row>
        <row r="173">
          <cell r="A173">
            <v>742211</v>
          </cell>
          <cell r="B173" t="str">
            <v>Nosná deska MJ 8…600MJ8</v>
          </cell>
          <cell r="C173">
            <v>67</v>
          </cell>
          <cell r="D173">
            <v>1</v>
          </cell>
          <cell r="E173" t="str">
            <v>KS</v>
          </cell>
          <cell r="F173">
            <v>67</v>
          </cell>
        </row>
        <row r="174">
          <cell r="A174">
            <v>742711</v>
          </cell>
          <cell r="B174" t="str">
            <v>Víčko R+TV+SAT…600MJ10</v>
          </cell>
          <cell r="C174">
            <v>73</v>
          </cell>
          <cell r="D174">
            <v>1</v>
          </cell>
          <cell r="E174" t="str">
            <v>KS</v>
          </cell>
          <cell r="F174">
            <v>73</v>
          </cell>
        </row>
        <row r="175">
          <cell r="A175">
            <v>743111</v>
          </cell>
          <cell r="B175" t="str">
            <v>600 MJ 11…600 MJ 11</v>
          </cell>
          <cell r="C175">
            <v>109</v>
          </cell>
          <cell r="D175">
            <v>1</v>
          </cell>
          <cell r="E175" t="str">
            <v>KS</v>
          </cell>
          <cell r="F175">
            <v>109</v>
          </cell>
        </row>
        <row r="176">
          <cell r="A176">
            <v>743211</v>
          </cell>
          <cell r="B176" t="str">
            <v>600 MJ 12…600 MJ 12</v>
          </cell>
          <cell r="C176">
            <v>139</v>
          </cell>
          <cell r="D176">
            <v>1</v>
          </cell>
          <cell r="E176" t="str">
            <v>KS</v>
          </cell>
          <cell r="F176">
            <v>139</v>
          </cell>
        </row>
        <row r="177">
          <cell r="A177">
            <v>749811</v>
          </cell>
          <cell r="B177" t="str">
            <v>Centrální deska pro nos. desku…80610MJ2N</v>
          </cell>
          <cell r="C177">
            <v>102</v>
          </cell>
          <cell r="D177">
            <v>1</v>
          </cell>
          <cell r="E177" t="str">
            <v>KS</v>
          </cell>
          <cell r="F177">
            <v>102</v>
          </cell>
        </row>
        <row r="178">
          <cell r="A178">
            <v>752411</v>
          </cell>
          <cell r="B178" t="str">
            <v>Centrální deska pro nos. desku…8061002MJ</v>
          </cell>
          <cell r="C178">
            <v>105</v>
          </cell>
          <cell r="D178">
            <v>1</v>
          </cell>
          <cell r="E178" t="str">
            <v>KS</v>
          </cell>
          <cell r="F178">
            <v>105</v>
          </cell>
        </row>
        <row r="179">
          <cell r="A179">
            <v>753111</v>
          </cell>
          <cell r="B179" t="str">
            <v>Centrální deska pro nos. desku…8061002MJ</v>
          </cell>
          <cell r="C179">
            <v>94</v>
          </cell>
          <cell r="D179">
            <v>1</v>
          </cell>
          <cell r="E179" t="str">
            <v>KS</v>
          </cell>
          <cell r="F179">
            <v>94</v>
          </cell>
        </row>
        <row r="180">
          <cell r="A180">
            <v>764011</v>
          </cell>
          <cell r="B180" t="str">
            <v>Klapka…95.540.13</v>
          </cell>
          <cell r="C180">
            <v>98</v>
          </cell>
          <cell r="D180">
            <v>1</v>
          </cell>
          <cell r="E180" t="str">
            <v>KS</v>
          </cell>
          <cell r="F180">
            <v>98</v>
          </cell>
        </row>
        <row r="181">
          <cell r="A181">
            <v>765511</v>
          </cell>
          <cell r="B181" t="str">
            <v>Schuko…95.6511.1</v>
          </cell>
          <cell r="C181">
            <v>129</v>
          </cell>
          <cell r="D181">
            <v>1</v>
          </cell>
          <cell r="E181" t="str">
            <v>KS</v>
          </cell>
          <cell r="F181">
            <v>129</v>
          </cell>
        </row>
        <row r="182">
          <cell r="A182">
            <v>766241</v>
          </cell>
          <cell r="B182" t="str">
            <v>Zásuvka s ochranným kolíkem…95.6671.1</v>
          </cell>
          <cell r="C182">
            <v>222</v>
          </cell>
          <cell r="D182">
            <v>1</v>
          </cell>
          <cell r="E182" t="str">
            <v>KS</v>
          </cell>
          <cell r="F182">
            <v>222</v>
          </cell>
        </row>
        <row r="183">
          <cell r="A183">
            <v>767111</v>
          </cell>
          <cell r="B183" t="str">
            <v>Rám…95.571.13</v>
          </cell>
          <cell r="C183">
            <v>63</v>
          </cell>
          <cell r="D183">
            <v>1</v>
          </cell>
          <cell r="E183" t="str">
            <v>KS</v>
          </cell>
          <cell r="F183">
            <v>63</v>
          </cell>
        </row>
        <row r="184">
          <cell r="A184">
            <v>774011</v>
          </cell>
          <cell r="B184" t="str">
            <v>Klapka…95.540.26</v>
          </cell>
          <cell r="C184">
            <v>98</v>
          </cell>
          <cell r="D184">
            <v>1</v>
          </cell>
          <cell r="E184" t="str">
            <v>KS</v>
          </cell>
          <cell r="F184">
            <v>98</v>
          </cell>
        </row>
        <row r="185">
          <cell r="A185">
            <v>775511</v>
          </cell>
          <cell r="B185" t="str">
            <v>Schuko…95.6511.2</v>
          </cell>
          <cell r="C185">
            <v>129</v>
          </cell>
          <cell r="D185">
            <v>1</v>
          </cell>
          <cell r="E185" t="str">
            <v>KS</v>
          </cell>
          <cell r="F185">
            <v>129</v>
          </cell>
        </row>
        <row r="186">
          <cell r="A186">
            <v>776121</v>
          </cell>
          <cell r="B186" t="str">
            <v>.…95.1911.2</v>
          </cell>
          <cell r="C186">
            <v>156</v>
          </cell>
          <cell r="D186">
            <v>1</v>
          </cell>
          <cell r="E186" t="str">
            <v>KS</v>
          </cell>
          <cell r="F186">
            <v>156</v>
          </cell>
        </row>
        <row r="187">
          <cell r="A187">
            <v>776241</v>
          </cell>
          <cell r="B187" t="str">
            <v>95.6671.2…95.6671.2</v>
          </cell>
          <cell r="C187">
            <v>175</v>
          </cell>
          <cell r="D187">
            <v>1</v>
          </cell>
          <cell r="E187" t="str">
            <v>KS</v>
          </cell>
          <cell r="F187">
            <v>175</v>
          </cell>
        </row>
        <row r="188">
          <cell r="A188">
            <v>777111</v>
          </cell>
          <cell r="B188" t="str">
            <v>95.571.26…95.571.26</v>
          </cell>
          <cell r="C188">
            <v>126</v>
          </cell>
          <cell r="D188">
            <v>1</v>
          </cell>
          <cell r="E188" t="str">
            <v>KS</v>
          </cell>
          <cell r="F188">
            <v>126</v>
          </cell>
        </row>
        <row r="189">
          <cell r="A189">
            <v>789111</v>
          </cell>
          <cell r="B189" t="str">
            <v>Rámeček 1násobný…955714961</v>
          </cell>
          <cell r="C189">
            <v>123</v>
          </cell>
          <cell r="D189">
            <v>1</v>
          </cell>
          <cell r="E189" t="str">
            <v>KS</v>
          </cell>
          <cell r="F189">
            <v>123</v>
          </cell>
        </row>
        <row r="190">
          <cell r="A190">
            <v>792011</v>
          </cell>
          <cell r="B190" t="str">
            <v>Zásuvka Schuko…80651102</v>
          </cell>
          <cell r="C190">
            <v>45.88</v>
          </cell>
          <cell r="D190">
            <v>1</v>
          </cell>
          <cell r="E190" t="str">
            <v>KS</v>
          </cell>
          <cell r="F190">
            <v>45.88</v>
          </cell>
        </row>
        <row r="191">
          <cell r="A191">
            <v>793611</v>
          </cell>
          <cell r="B191" t="str">
            <v>Zásuvka Schuko…806511</v>
          </cell>
          <cell r="C191">
            <v>66</v>
          </cell>
          <cell r="D191">
            <v>1</v>
          </cell>
          <cell r="E191" t="str">
            <v>KS</v>
          </cell>
          <cell r="F191">
            <v>66</v>
          </cell>
        </row>
        <row r="192">
          <cell r="A192">
            <v>801811</v>
          </cell>
          <cell r="B192" t="str">
            <v>Centrální deska pro nos. desku…9561002MJ</v>
          </cell>
          <cell r="C192">
            <v>116</v>
          </cell>
          <cell r="D192">
            <v>1</v>
          </cell>
          <cell r="E192" t="str">
            <v>KS</v>
          </cell>
          <cell r="F192">
            <v>116</v>
          </cell>
        </row>
        <row r="193">
          <cell r="A193">
            <v>802911</v>
          </cell>
          <cell r="B193" t="str">
            <v>Centrální deska pro nos. desku…9561002MJ</v>
          </cell>
          <cell r="C193">
            <v>127</v>
          </cell>
          <cell r="D193">
            <v>1</v>
          </cell>
          <cell r="E193" t="str">
            <v>KS</v>
          </cell>
          <cell r="F193">
            <v>127</v>
          </cell>
        </row>
        <row r="194">
          <cell r="A194">
            <v>803411</v>
          </cell>
          <cell r="B194" t="str">
            <v>Centrální deska pro nos. desku…9561003MJ</v>
          </cell>
          <cell r="C194">
            <v>126</v>
          </cell>
          <cell r="D194">
            <v>1</v>
          </cell>
          <cell r="E194" t="str">
            <v>KS</v>
          </cell>
          <cell r="F194">
            <v>126</v>
          </cell>
        </row>
        <row r="195">
          <cell r="A195">
            <v>804111</v>
          </cell>
          <cell r="B195" t="str">
            <v>Rámeček 1násobný…955711960</v>
          </cell>
          <cell r="C195">
            <v>122</v>
          </cell>
          <cell r="D195">
            <v>1</v>
          </cell>
          <cell r="E195" t="str">
            <v>KS</v>
          </cell>
          <cell r="F195">
            <v>122</v>
          </cell>
        </row>
        <row r="196">
          <cell r="A196">
            <v>807913</v>
          </cell>
          <cell r="B196" t="str">
            <v>Zásuvka Schuko…95661136Ü</v>
          </cell>
          <cell r="C196">
            <v>2338</v>
          </cell>
          <cell r="D196">
            <v>1</v>
          </cell>
          <cell r="E196" t="str">
            <v>KS</v>
          </cell>
          <cell r="F196">
            <v>2338</v>
          </cell>
        </row>
        <row r="197">
          <cell r="A197">
            <v>815341</v>
          </cell>
          <cell r="B197" t="str">
            <v>Zásuvka s ochranným kolíkem…95667102S</v>
          </cell>
          <cell r="C197">
            <v>140</v>
          </cell>
          <cell r="D197">
            <v>1</v>
          </cell>
          <cell r="E197" t="str">
            <v>KS</v>
          </cell>
          <cell r="F197">
            <v>140</v>
          </cell>
        </row>
        <row r="198">
          <cell r="A198">
            <v>815611</v>
          </cell>
          <cell r="B198" t="str">
            <v>Anténní zásuvka koax.…9561002TV</v>
          </cell>
          <cell r="C198">
            <v>129</v>
          </cell>
          <cell r="D198">
            <v>1</v>
          </cell>
          <cell r="E198" t="str">
            <v>KS</v>
          </cell>
          <cell r="F198">
            <v>129</v>
          </cell>
        </row>
        <row r="199">
          <cell r="A199">
            <v>815711</v>
          </cell>
          <cell r="B199" t="str">
            <v>Přístr. krabice na omítku…9569102</v>
          </cell>
          <cell r="C199">
            <v>125</v>
          </cell>
          <cell r="D199">
            <v>1</v>
          </cell>
          <cell r="E199" t="str">
            <v>KS</v>
          </cell>
          <cell r="F199">
            <v>125</v>
          </cell>
        </row>
        <row r="200">
          <cell r="A200">
            <v>816613</v>
          </cell>
          <cell r="B200" t="str">
            <v>Kryt regulátoru otáček…9581002</v>
          </cell>
          <cell r="C200">
            <v>163</v>
          </cell>
          <cell r="D200">
            <v>1</v>
          </cell>
          <cell r="E200" t="str">
            <v>KS</v>
          </cell>
          <cell r="F200">
            <v>163</v>
          </cell>
        </row>
        <row r="201">
          <cell r="A201">
            <v>816713</v>
          </cell>
          <cell r="B201" t="str">
            <v>Kryt otočného stmívače…9581002</v>
          </cell>
          <cell r="C201">
            <v>147</v>
          </cell>
          <cell r="D201">
            <v>1</v>
          </cell>
          <cell r="E201" t="str">
            <v>KS</v>
          </cell>
          <cell r="F201">
            <v>147</v>
          </cell>
        </row>
        <row r="202">
          <cell r="A202">
            <v>820111</v>
          </cell>
          <cell r="B202" t="str">
            <v>Rámeček 1násobný…9557102</v>
          </cell>
          <cell r="C202">
            <v>52</v>
          </cell>
          <cell r="D202">
            <v>1</v>
          </cell>
          <cell r="E202" t="str">
            <v>KS</v>
          </cell>
          <cell r="F202">
            <v>52</v>
          </cell>
        </row>
        <row r="203">
          <cell r="A203">
            <v>820211</v>
          </cell>
          <cell r="B203" t="str">
            <v>Rámeček 2násobný…9557202</v>
          </cell>
          <cell r="C203">
            <v>87</v>
          </cell>
          <cell r="D203">
            <v>1</v>
          </cell>
          <cell r="E203" t="str">
            <v>KS</v>
          </cell>
          <cell r="F203">
            <v>87</v>
          </cell>
        </row>
        <row r="204">
          <cell r="A204">
            <v>820311</v>
          </cell>
          <cell r="B204" t="str">
            <v>Rámeček 3násobný…9557302</v>
          </cell>
          <cell r="C204">
            <v>154</v>
          </cell>
          <cell r="D204">
            <v>1</v>
          </cell>
          <cell r="E204" t="str">
            <v>KS</v>
          </cell>
          <cell r="F204">
            <v>154</v>
          </cell>
        </row>
        <row r="205">
          <cell r="A205">
            <v>820411</v>
          </cell>
          <cell r="B205" t="str">
            <v>Rámeček 4násobný…9557402</v>
          </cell>
          <cell r="C205">
            <v>226</v>
          </cell>
          <cell r="D205">
            <v>1</v>
          </cell>
          <cell r="E205" t="str">
            <v>KS</v>
          </cell>
          <cell r="F205">
            <v>226</v>
          </cell>
        </row>
        <row r="206">
          <cell r="A206">
            <v>820511</v>
          </cell>
          <cell r="B206" t="str">
            <v>Rámeček 5násobný…9557502</v>
          </cell>
          <cell r="C206">
            <v>326</v>
          </cell>
          <cell r="D206">
            <v>1</v>
          </cell>
          <cell r="E206" t="str">
            <v>KS</v>
          </cell>
          <cell r="F206">
            <v>326</v>
          </cell>
        </row>
        <row r="207">
          <cell r="A207">
            <v>820711</v>
          </cell>
          <cell r="B207" t="str">
            <v>Zásuvka Schuko…95651102N</v>
          </cell>
          <cell r="C207">
            <v>135</v>
          </cell>
          <cell r="D207">
            <v>1</v>
          </cell>
          <cell r="E207" t="str">
            <v>KS</v>
          </cell>
          <cell r="F207">
            <v>135</v>
          </cell>
        </row>
        <row r="208">
          <cell r="A208">
            <v>820911</v>
          </cell>
          <cell r="B208" t="str">
            <v>Zásuvka Schuko…95661102G</v>
          </cell>
          <cell r="C208">
            <v>289</v>
          </cell>
          <cell r="D208">
            <v>1</v>
          </cell>
          <cell r="E208" t="str">
            <v>KS</v>
          </cell>
          <cell r="F208">
            <v>289</v>
          </cell>
        </row>
        <row r="209">
          <cell r="A209">
            <v>821611</v>
          </cell>
          <cell r="B209" t="str">
            <v>Kolébka s centrální deskou…9554002</v>
          </cell>
          <cell r="C209">
            <v>70</v>
          </cell>
          <cell r="D209">
            <v>1</v>
          </cell>
          <cell r="E209" t="str">
            <v>KS</v>
          </cell>
          <cell r="F209">
            <v>70</v>
          </cell>
        </row>
        <row r="210">
          <cell r="A210">
            <v>821811</v>
          </cell>
          <cell r="B210" t="str">
            <v>Kolébka s kontrolkou…9554002GL</v>
          </cell>
          <cell r="C210">
            <v>79</v>
          </cell>
          <cell r="D210">
            <v>1</v>
          </cell>
          <cell r="E210" t="str">
            <v>KS</v>
          </cell>
          <cell r="F210">
            <v>79</v>
          </cell>
        </row>
        <row r="211">
          <cell r="A211">
            <v>822411</v>
          </cell>
          <cell r="B211" t="str">
            <v>Kolébka s centrální deskou…9554502</v>
          </cell>
          <cell r="C211">
            <v>98</v>
          </cell>
          <cell r="D211">
            <v>1</v>
          </cell>
          <cell r="E211" t="str">
            <v>KS</v>
          </cell>
          <cell r="F211">
            <v>98</v>
          </cell>
        </row>
        <row r="212">
          <cell r="A212">
            <v>822811</v>
          </cell>
          <cell r="B212" t="str">
            <v>Vývod vedení…9561002</v>
          </cell>
          <cell r="C212">
            <v>176</v>
          </cell>
          <cell r="D212">
            <v>1</v>
          </cell>
          <cell r="E212" t="str">
            <v>KS</v>
          </cell>
          <cell r="F212">
            <v>176</v>
          </cell>
        </row>
        <row r="213">
          <cell r="A213">
            <v>823711</v>
          </cell>
          <cell r="B213" t="str">
            <v>Kolébka s centrální deskou…9564502</v>
          </cell>
          <cell r="C213">
            <v>103</v>
          </cell>
          <cell r="D213">
            <v>1</v>
          </cell>
          <cell r="E213" t="str">
            <v>KS</v>
          </cell>
          <cell r="F213">
            <v>103</v>
          </cell>
        </row>
        <row r="214">
          <cell r="A214">
            <v>823811</v>
          </cell>
          <cell r="B214" t="str">
            <v>Kolébka pro roletu…9564402</v>
          </cell>
          <cell r="C214">
            <v>123</v>
          </cell>
          <cell r="D214">
            <v>1</v>
          </cell>
          <cell r="E214" t="str">
            <v>KS</v>
          </cell>
          <cell r="F214">
            <v>123</v>
          </cell>
        </row>
        <row r="215">
          <cell r="A215">
            <v>824441</v>
          </cell>
          <cell r="B215" t="str">
            <v>Zásuvka s ochranným kolíkem…95667103S</v>
          </cell>
          <cell r="C215">
            <v>132</v>
          </cell>
          <cell r="D215">
            <v>1</v>
          </cell>
          <cell r="E215" t="str">
            <v>KS</v>
          </cell>
          <cell r="F215">
            <v>132</v>
          </cell>
        </row>
        <row r="216">
          <cell r="A216">
            <v>824711</v>
          </cell>
          <cell r="B216" t="str">
            <v>Anténní zásuvka koax.…9561003TV</v>
          </cell>
          <cell r="C216">
            <v>102</v>
          </cell>
          <cell r="D216">
            <v>1</v>
          </cell>
          <cell r="E216" t="str">
            <v>KS</v>
          </cell>
          <cell r="F216">
            <v>102</v>
          </cell>
        </row>
        <row r="217">
          <cell r="A217">
            <v>825713</v>
          </cell>
          <cell r="B217" t="str">
            <v>Kryt regulátoru otáček…9581003</v>
          </cell>
          <cell r="C217">
            <v>144</v>
          </cell>
          <cell r="D217">
            <v>1</v>
          </cell>
          <cell r="E217" t="str">
            <v>KS</v>
          </cell>
          <cell r="F217">
            <v>144</v>
          </cell>
        </row>
        <row r="218">
          <cell r="A218">
            <v>825813</v>
          </cell>
          <cell r="B218" t="str">
            <v>Kryt otočného stmívače…9581003</v>
          </cell>
          <cell r="C218">
            <v>117</v>
          </cell>
          <cell r="D218">
            <v>1</v>
          </cell>
          <cell r="E218" t="str">
            <v>KS</v>
          </cell>
          <cell r="F218">
            <v>117</v>
          </cell>
        </row>
        <row r="219">
          <cell r="A219">
            <v>829111</v>
          </cell>
          <cell r="B219" t="str">
            <v>Rámeček 1násobný…9557103</v>
          </cell>
          <cell r="C219">
            <v>42</v>
          </cell>
          <cell r="D219">
            <v>1</v>
          </cell>
          <cell r="E219" t="str">
            <v>KS</v>
          </cell>
          <cell r="F219">
            <v>42</v>
          </cell>
        </row>
        <row r="220">
          <cell r="A220">
            <v>829211</v>
          </cell>
          <cell r="B220" t="str">
            <v>Rámeček 2násobný…9557203</v>
          </cell>
          <cell r="C220">
            <v>73</v>
          </cell>
          <cell r="D220">
            <v>1</v>
          </cell>
          <cell r="E220" t="str">
            <v>KS</v>
          </cell>
          <cell r="F220">
            <v>73</v>
          </cell>
        </row>
        <row r="221">
          <cell r="A221">
            <v>829311</v>
          </cell>
          <cell r="B221" t="str">
            <v>Rámeček 3násobný…9557303</v>
          </cell>
          <cell r="C221">
            <v>110</v>
          </cell>
          <cell r="D221">
            <v>1</v>
          </cell>
          <cell r="E221" t="str">
            <v>KS</v>
          </cell>
          <cell r="F221">
            <v>110</v>
          </cell>
        </row>
        <row r="222">
          <cell r="A222">
            <v>829411</v>
          </cell>
          <cell r="B222" t="str">
            <v>Rámeček 4násobný…9557403</v>
          </cell>
          <cell r="C222">
            <v>197</v>
          </cell>
          <cell r="D222">
            <v>1</v>
          </cell>
          <cell r="E222" t="str">
            <v>KS</v>
          </cell>
          <cell r="F222">
            <v>197</v>
          </cell>
        </row>
        <row r="223">
          <cell r="A223">
            <v>829611</v>
          </cell>
          <cell r="B223" t="str">
            <v>Zásuvka Schuko…95651103</v>
          </cell>
          <cell r="C223">
            <v>83</v>
          </cell>
          <cell r="D223">
            <v>1</v>
          </cell>
          <cell r="E223" t="str">
            <v>KS</v>
          </cell>
          <cell r="F223">
            <v>83</v>
          </cell>
        </row>
        <row r="224">
          <cell r="A224">
            <v>830611</v>
          </cell>
          <cell r="B224" t="str">
            <v>Kolébka s centrální deskou…9554003</v>
          </cell>
          <cell r="C224">
            <v>53</v>
          </cell>
          <cell r="D224">
            <v>1</v>
          </cell>
          <cell r="E224" t="str">
            <v>KS</v>
          </cell>
          <cell r="F224">
            <v>53</v>
          </cell>
        </row>
        <row r="225">
          <cell r="A225">
            <v>833341</v>
          </cell>
          <cell r="B225" t="str">
            <v>Zásuvka s ochranným kolíkem…95667149</v>
          </cell>
          <cell r="C225">
            <v>172</v>
          </cell>
          <cell r="D225">
            <v>1</v>
          </cell>
          <cell r="E225" t="str">
            <v>KS</v>
          </cell>
          <cell r="F225">
            <v>172</v>
          </cell>
        </row>
        <row r="226">
          <cell r="A226">
            <v>837411</v>
          </cell>
          <cell r="B226" t="str">
            <v>Rámeček 1násobný…9557149</v>
          </cell>
          <cell r="C226">
            <v>68</v>
          </cell>
          <cell r="D226">
            <v>1</v>
          </cell>
          <cell r="E226" t="str">
            <v>KS</v>
          </cell>
          <cell r="F226">
            <v>68</v>
          </cell>
        </row>
        <row r="227">
          <cell r="A227">
            <v>838511</v>
          </cell>
          <cell r="B227" t="str">
            <v>Zásuvka Schuko…95651149</v>
          </cell>
          <cell r="C227">
            <v>133</v>
          </cell>
          <cell r="D227">
            <v>1</v>
          </cell>
          <cell r="E227" t="str">
            <v>KS</v>
          </cell>
          <cell r="F227">
            <v>133</v>
          </cell>
        </row>
        <row r="228">
          <cell r="A228">
            <v>839611</v>
          </cell>
          <cell r="B228" t="str">
            <v>Kolébka s centrální deskou…9554049</v>
          </cell>
          <cell r="C228">
            <v>103</v>
          </cell>
          <cell r="D228">
            <v>1</v>
          </cell>
          <cell r="E228" t="str">
            <v>KS</v>
          </cell>
          <cell r="F228">
            <v>103</v>
          </cell>
        </row>
        <row r="229">
          <cell r="A229">
            <v>842441</v>
          </cell>
          <cell r="B229" t="str">
            <v>Zásuvka s ochranným kolíkem…95667119</v>
          </cell>
          <cell r="C229">
            <v>185</v>
          </cell>
          <cell r="D229">
            <v>1</v>
          </cell>
          <cell r="E229" t="str">
            <v>KS</v>
          </cell>
          <cell r="F229">
            <v>185</v>
          </cell>
        </row>
        <row r="230">
          <cell r="A230">
            <v>845921</v>
          </cell>
          <cell r="B230" t="str">
            <v>Zásuvka ochranného pospojení…95194202P</v>
          </cell>
          <cell r="C230">
            <v>363</v>
          </cell>
          <cell r="D230">
            <v>1</v>
          </cell>
          <cell r="E230" t="str">
            <v>KS</v>
          </cell>
          <cell r="F230">
            <v>363</v>
          </cell>
        </row>
        <row r="231">
          <cell r="A231">
            <v>846021</v>
          </cell>
          <cell r="B231" t="str">
            <v>Zásuvka ochranného pospojení…95194203P</v>
          </cell>
          <cell r="C231">
            <v>405</v>
          </cell>
          <cell r="D231">
            <v>1</v>
          </cell>
          <cell r="E231" t="str">
            <v>KS</v>
          </cell>
          <cell r="F231">
            <v>405</v>
          </cell>
        </row>
        <row r="232">
          <cell r="A232">
            <v>846711</v>
          </cell>
          <cell r="B232" t="str">
            <v>Rámeček 1násobný…9557119</v>
          </cell>
          <cell r="C232">
            <v>68</v>
          </cell>
          <cell r="D232">
            <v>1</v>
          </cell>
          <cell r="E232" t="str">
            <v>KS</v>
          </cell>
          <cell r="F232">
            <v>68</v>
          </cell>
        </row>
        <row r="233">
          <cell r="A233">
            <v>847811</v>
          </cell>
          <cell r="B233" t="str">
            <v>Zásuvka Schuko…95651119</v>
          </cell>
          <cell r="C233">
            <v>133</v>
          </cell>
          <cell r="D233">
            <v>1</v>
          </cell>
          <cell r="E233" t="str">
            <v>KS</v>
          </cell>
          <cell r="F233">
            <v>133</v>
          </cell>
        </row>
        <row r="234">
          <cell r="A234">
            <v>848911</v>
          </cell>
          <cell r="B234" t="str">
            <v>Kolébka s centrální deskou…9554019</v>
          </cell>
          <cell r="C234">
            <v>103</v>
          </cell>
          <cell r="D234">
            <v>1</v>
          </cell>
          <cell r="E234" t="str">
            <v>KS</v>
          </cell>
          <cell r="F234">
            <v>103</v>
          </cell>
        </row>
        <row r="235">
          <cell r="A235">
            <v>858111</v>
          </cell>
          <cell r="B235" t="str">
            <v>Kolébka s centrální deskou…9554402</v>
          </cell>
          <cell r="C235">
            <v>133</v>
          </cell>
          <cell r="D235">
            <v>1</v>
          </cell>
          <cell r="E235" t="str">
            <v>KS</v>
          </cell>
          <cell r="F235">
            <v>133</v>
          </cell>
        </row>
        <row r="236">
          <cell r="A236">
            <v>863541</v>
          </cell>
          <cell r="B236" t="str">
            <v>Zásuvka s ochranným kolíkem…95667127</v>
          </cell>
          <cell r="C236">
            <v>164</v>
          </cell>
          <cell r="D236">
            <v>1</v>
          </cell>
          <cell r="E236" t="str">
            <v>KS</v>
          </cell>
          <cell r="F236">
            <v>164</v>
          </cell>
        </row>
        <row r="237">
          <cell r="A237">
            <v>868011</v>
          </cell>
          <cell r="B237" t="str">
            <v>Zásuvka Schuko…95651127</v>
          </cell>
          <cell r="C237">
            <v>133</v>
          </cell>
          <cell r="D237">
            <v>1</v>
          </cell>
          <cell r="E237" t="str">
            <v>KS</v>
          </cell>
          <cell r="F237">
            <v>133</v>
          </cell>
        </row>
        <row r="238">
          <cell r="A238">
            <v>869111</v>
          </cell>
          <cell r="B238" t="str">
            <v>Kolébka s centrální deskou…9554027</v>
          </cell>
          <cell r="C238">
            <v>103</v>
          </cell>
          <cell r="D238">
            <v>1</v>
          </cell>
          <cell r="E238" t="str">
            <v>KS</v>
          </cell>
          <cell r="F238">
            <v>103</v>
          </cell>
        </row>
        <row r="239">
          <cell r="A239">
            <v>875411</v>
          </cell>
          <cell r="B239" t="str">
            <v>Rámeček 1násobný…9557115</v>
          </cell>
          <cell r="C239">
            <v>68</v>
          </cell>
          <cell r="D239">
            <v>1</v>
          </cell>
          <cell r="E239" t="str">
            <v>KS</v>
          </cell>
          <cell r="F239">
            <v>68</v>
          </cell>
        </row>
        <row r="240">
          <cell r="A240">
            <v>875611</v>
          </cell>
          <cell r="B240" t="str">
            <v>Rámeček 3násobný…9557315</v>
          </cell>
          <cell r="C240">
            <v>158</v>
          </cell>
          <cell r="D240">
            <v>1</v>
          </cell>
          <cell r="E240" t="str">
            <v>KS</v>
          </cell>
          <cell r="F240">
            <v>158</v>
          </cell>
        </row>
        <row r="241">
          <cell r="A241">
            <v>876111</v>
          </cell>
          <cell r="B241" t="str">
            <v>Zásuvka Schuko…95651115</v>
          </cell>
          <cell r="C241">
            <v>133</v>
          </cell>
          <cell r="D241">
            <v>1</v>
          </cell>
          <cell r="E241" t="str">
            <v>KS</v>
          </cell>
          <cell r="F241">
            <v>133</v>
          </cell>
        </row>
        <row r="242">
          <cell r="A242">
            <v>876711</v>
          </cell>
          <cell r="B242" t="str">
            <v>Zásuvka Schuko…95651115K</v>
          </cell>
          <cell r="C242">
            <v>225</v>
          </cell>
          <cell r="D242">
            <v>1</v>
          </cell>
          <cell r="E242" t="str">
            <v>KS</v>
          </cell>
          <cell r="F242">
            <v>225</v>
          </cell>
        </row>
        <row r="243">
          <cell r="A243">
            <v>877211</v>
          </cell>
          <cell r="B243" t="str">
            <v>Kolébka s centrální deskou…9554015</v>
          </cell>
          <cell r="C243">
            <v>98</v>
          </cell>
          <cell r="D243">
            <v>1</v>
          </cell>
          <cell r="E243" t="str">
            <v>KS</v>
          </cell>
          <cell r="F243">
            <v>98</v>
          </cell>
        </row>
        <row r="244">
          <cell r="A244">
            <v>882111</v>
          </cell>
          <cell r="B244" t="str">
            <v>Rámeček 1násobný…955710260</v>
          </cell>
          <cell r="C244">
            <v>123</v>
          </cell>
          <cell r="D244">
            <v>1</v>
          </cell>
          <cell r="E244" t="str">
            <v>KS</v>
          </cell>
          <cell r="F244">
            <v>123</v>
          </cell>
        </row>
        <row r="245">
          <cell r="A245">
            <v>930091</v>
          </cell>
          <cell r="B245" t="str">
            <v>Anténní zásuvka…1921EO.A.</v>
          </cell>
          <cell r="C245">
            <v>508</v>
          </cell>
          <cell r="D245">
            <v>1</v>
          </cell>
          <cell r="E245" t="str">
            <v>KS</v>
          </cell>
          <cell r="F245">
            <v>508</v>
          </cell>
        </row>
        <row r="246">
          <cell r="A246">
            <v>930191</v>
          </cell>
          <cell r="B246" t="str">
            <v>Anténní zásuvka…1921GO.A.</v>
          </cell>
          <cell r="C246">
            <v>493</v>
          </cell>
          <cell r="D246">
            <v>1</v>
          </cell>
          <cell r="E246" t="str">
            <v>KS</v>
          </cell>
          <cell r="F246">
            <v>493</v>
          </cell>
        </row>
        <row r="247">
          <cell r="A247">
            <v>930291</v>
          </cell>
          <cell r="B247" t="str">
            <v>Anténní zásuvka…1922GO.A.</v>
          </cell>
          <cell r="C247">
            <v>507</v>
          </cell>
          <cell r="D247">
            <v>1</v>
          </cell>
          <cell r="E247" t="str">
            <v>KS</v>
          </cell>
          <cell r="F247">
            <v>507</v>
          </cell>
        </row>
        <row r="248">
          <cell r="A248">
            <v>931291</v>
          </cell>
          <cell r="B248" t="str">
            <v>Anténní zásuvka…1923EO.A.</v>
          </cell>
          <cell r="C248">
            <v>630</v>
          </cell>
          <cell r="D248">
            <v>1</v>
          </cell>
          <cell r="E248" t="str">
            <v>KS</v>
          </cell>
          <cell r="F248">
            <v>630</v>
          </cell>
        </row>
        <row r="249">
          <cell r="A249">
            <v>931991</v>
          </cell>
          <cell r="B249" t="str">
            <v>Anténní zásuvka…88EW</v>
          </cell>
          <cell r="C249">
            <v>49</v>
          </cell>
          <cell r="D249">
            <v>1</v>
          </cell>
          <cell r="E249" t="str">
            <v>KS</v>
          </cell>
          <cell r="F249">
            <v>49</v>
          </cell>
        </row>
        <row r="250">
          <cell r="A250">
            <v>932791</v>
          </cell>
          <cell r="B250" t="str">
            <v>Univerzální připoj. jednotka…1958UAEO.</v>
          </cell>
          <cell r="C250">
            <v>298</v>
          </cell>
          <cell r="D250">
            <v>1</v>
          </cell>
          <cell r="E250" t="str">
            <v>KS</v>
          </cell>
          <cell r="F250">
            <v>298</v>
          </cell>
        </row>
        <row r="251">
          <cell r="A251">
            <v>937791</v>
          </cell>
          <cell r="B251" t="str">
            <v>Univerzální připoj. jednotka…1958/8UAE</v>
          </cell>
          <cell r="C251">
            <v>397</v>
          </cell>
          <cell r="D251">
            <v>1</v>
          </cell>
          <cell r="E251" t="str">
            <v>KS</v>
          </cell>
          <cell r="F251">
            <v>397</v>
          </cell>
        </row>
        <row r="252">
          <cell r="A252">
            <v>949893</v>
          </cell>
          <cell r="B252" t="str">
            <v>Stropní hlásič přítomnosti…887 DE-L</v>
          </cell>
          <cell r="C252">
            <v>2589</v>
          </cell>
          <cell r="D252">
            <v>1</v>
          </cell>
          <cell r="E252" t="str">
            <v>KS</v>
          </cell>
          <cell r="F252">
            <v>2589</v>
          </cell>
        </row>
        <row r="253">
          <cell r="A253">
            <v>965591</v>
          </cell>
          <cell r="B253" t="str">
            <v>Úhl. zástrčka ochr. pospojení…1945</v>
          </cell>
          <cell r="C253">
            <v>263</v>
          </cell>
          <cell r="D253">
            <v>1</v>
          </cell>
          <cell r="E253" t="str">
            <v>KS</v>
          </cell>
          <cell r="F253">
            <v>263</v>
          </cell>
        </row>
        <row r="254">
          <cell r="A254">
            <v>971693</v>
          </cell>
          <cell r="B254" t="str">
            <v>Prostorový termostat…635 RTR</v>
          </cell>
          <cell r="C254">
            <v>1353</v>
          </cell>
          <cell r="D254">
            <v>1</v>
          </cell>
          <cell r="E254" t="str">
            <v>KS</v>
          </cell>
          <cell r="F254">
            <v>1353</v>
          </cell>
        </row>
        <row r="255">
          <cell r="A255">
            <v>972893</v>
          </cell>
          <cell r="B255" t="str">
            <v>Kryt prostorového termostatu…9560502</v>
          </cell>
          <cell r="C255">
            <v>222</v>
          </cell>
          <cell r="D255">
            <v>1</v>
          </cell>
          <cell r="E255" t="str">
            <v>KS</v>
          </cell>
          <cell r="F255">
            <v>222</v>
          </cell>
        </row>
        <row r="256">
          <cell r="A256">
            <v>973493</v>
          </cell>
          <cell r="B256" t="str">
            <v>Kryt prostorového termostatu…80606</v>
          </cell>
          <cell r="C256">
            <v>194</v>
          </cell>
          <cell r="D256">
            <v>1</v>
          </cell>
          <cell r="E256" t="str">
            <v>KS</v>
          </cell>
          <cell r="F256">
            <v>194</v>
          </cell>
        </row>
        <row r="257">
          <cell r="A257">
            <v>977893</v>
          </cell>
          <cell r="B257" t="str">
            <v>Snímač pohybu…498.02 BM</v>
          </cell>
          <cell r="C257">
            <v>2700</v>
          </cell>
          <cell r="D257">
            <v>1</v>
          </cell>
          <cell r="E257" t="str">
            <v>KS</v>
          </cell>
          <cell r="F257">
            <v>2700</v>
          </cell>
        </row>
        <row r="258">
          <cell r="A258">
            <v>990593</v>
          </cell>
          <cell r="B258" t="str">
            <v>Automatický spínač…891-2 AS</v>
          </cell>
          <cell r="C258">
            <v>1517</v>
          </cell>
          <cell r="D258">
            <v>1</v>
          </cell>
          <cell r="E258" t="str">
            <v>KS</v>
          </cell>
          <cell r="F258">
            <v>1517</v>
          </cell>
        </row>
        <row r="259">
          <cell r="A259">
            <v>997693</v>
          </cell>
          <cell r="B259" t="str">
            <v>Kryt pro automatický spínač…8081002AS</v>
          </cell>
          <cell r="C259">
            <v>103</v>
          </cell>
          <cell r="D259">
            <v>1</v>
          </cell>
          <cell r="E259" t="str">
            <v>KS</v>
          </cell>
          <cell r="F259">
            <v>103</v>
          </cell>
        </row>
        <row r="260">
          <cell r="A260">
            <v>997993</v>
          </cell>
          <cell r="B260" t="str">
            <v>Kryt pro automatický spínač…9581002AS</v>
          </cell>
          <cell r="C260">
            <v>120</v>
          </cell>
          <cell r="D260">
            <v>1</v>
          </cell>
          <cell r="E260" t="str">
            <v>KS</v>
          </cell>
          <cell r="F260">
            <v>120</v>
          </cell>
        </row>
        <row r="261">
          <cell r="A261">
            <v>1003038</v>
          </cell>
          <cell r="B261" t="str">
            <v>Príchytka  3mm galv.poz.…604/3</v>
          </cell>
          <cell r="C261">
            <v>0.56000000000000005</v>
          </cell>
          <cell r="D261">
            <v>100</v>
          </cell>
          <cell r="E261" t="str">
            <v>KS</v>
          </cell>
          <cell r="F261">
            <v>56</v>
          </cell>
        </row>
        <row r="262">
          <cell r="A262">
            <v>1003046</v>
          </cell>
          <cell r="B262" t="str">
            <v>Upevňovací příchytka…604/4</v>
          </cell>
          <cell r="C262">
            <v>0.56999999999999995</v>
          </cell>
          <cell r="D262">
            <v>100</v>
          </cell>
          <cell r="E262" t="str">
            <v>KS</v>
          </cell>
          <cell r="F262">
            <v>57</v>
          </cell>
        </row>
        <row r="263">
          <cell r="A263">
            <v>1003054</v>
          </cell>
          <cell r="B263" t="str">
            <v>Upevňovací příchytka…604/5</v>
          </cell>
          <cell r="C263">
            <v>0.57999999999999996</v>
          </cell>
          <cell r="D263">
            <v>100</v>
          </cell>
          <cell r="E263" t="str">
            <v>KS</v>
          </cell>
          <cell r="F263">
            <v>58</v>
          </cell>
        </row>
        <row r="264">
          <cell r="A264">
            <v>1003062</v>
          </cell>
          <cell r="B264" t="str">
            <v>Upevňovací příchytka…604/6</v>
          </cell>
          <cell r="C264">
            <v>0.6</v>
          </cell>
          <cell r="D264">
            <v>100</v>
          </cell>
          <cell r="E264" t="str">
            <v>KS</v>
          </cell>
          <cell r="F264">
            <v>60</v>
          </cell>
        </row>
        <row r="265">
          <cell r="A265">
            <v>1003070</v>
          </cell>
          <cell r="B265" t="str">
            <v>Upevňovací příchytka…604/7</v>
          </cell>
          <cell r="C265">
            <v>0.61</v>
          </cell>
          <cell r="D265">
            <v>100</v>
          </cell>
          <cell r="E265" t="str">
            <v>KS</v>
          </cell>
          <cell r="F265">
            <v>61</v>
          </cell>
        </row>
        <row r="266">
          <cell r="A266">
            <v>1003089</v>
          </cell>
          <cell r="B266" t="str">
            <v>Upevňovací příchytka…604/8</v>
          </cell>
          <cell r="C266">
            <v>0.62</v>
          </cell>
          <cell r="D266">
            <v>100</v>
          </cell>
          <cell r="E266" t="str">
            <v>KS</v>
          </cell>
          <cell r="F266">
            <v>62</v>
          </cell>
        </row>
        <row r="267">
          <cell r="A267">
            <v>1003097</v>
          </cell>
          <cell r="B267" t="str">
            <v>Upevňovací příchytka…604/9</v>
          </cell>
          <cell r="C267">
            <v>0.64</v>
          </cell>
          <cell r="D267">
            <v>100</v>
          </cell>
          <cell r="E267" t="str">
            <v>KS</v>
          </cell>
          <cell r="F267">
            <v>64</v>
          </cell>
        </row>
        <row r="268">
          <cell r="A268">
            <v>1003100</v>
          </cell>
          <cell r="B268" t="str">
            <v>Upevňovací příchytka…604/10</v>
          </cell>
          <cell r="C268">
            <v>0.66</v>
          </cell>
          <cell r="D268">
            <v>100</v>
          </cell>
          <cell r="E268" t="str">
            <v>KS</v>
          </cell>
          <cell r="F268">
            <v>66</v>
          </cell>
        </row>
        <row r="269">
          <cell r="A269">
            <v>1003119</v>
          </cell>
          <cell r="B269" t="str">
            <v>Upevňovací příchytka…604/11</v>
          </cell>
          <cell r="C269">
            <v>1.01</v>
          </cell>
          <cell r="D269">
            <v>100</v>
          </cell>
          <cell r="E269" t="str">
            <v>KS</v>
          </cell>
          <cell r="F269">
            <v>101</v>
          </cell>
        </row>
        <row r="270">
          <cell r="A270">
            <v>1003127</v>
          </cell>
          <cell r="B270" t="str">
            <v>Upevňovací příchytka…604/12</v>
          </cell>
          <cell r="C270">
            <v>1.39</v>
          </cell>
          <cell r="D270">
            <v>100</v>
          </cell>
          <cell r="E270" t="str">
            <v>KS</v>
          </cell>
          <cell r="F270">
            <v>139</v>
          </cell>
        </row>
        <row r="271">
          <cell r="A271">
            <v>1003135</v>
          </cell>
          <cell r="B271" t="str">
            <v>Upevňovací příchytka…604/13</v>
          </cell>
          <cell r="C271">
            <v>1.42</v>
          </cell>
          <cell r="D271">
            <v>100</v>
          </cell>
          <cell r="E271" t="str">
            <v>KS</v>
          </cell>
          <cell r="F271">
            <v>142</v>
          </cell>
        </row>
        <row r="272">
          <cell r="A272">
            <v>1003178</v>
          </cell>
          <cell r="B272" t="str">
            <v>Upevňovací příchytka…604/16</v>
          </cell>
          <cell r="C272">
            <v>1.5</v>
          </cell>
          <cell r="D272">
            <v>100</v>
          </cell>
          <cell r="E272" t="str">
            <v>KS</v>
          </cell>
          <cell r="F272">
            <v>150</v>
          </cell>
        </row>
        <row r="273">
          <cell r="A273">
            <v>1003194</v>
          </cell>
          <cell r="B273" t="str">
            <v>Upevňovací příchytka…604/19</v>
          </cell>
          <cell r="C273">
            <v>1.55</v>
          </cell>
          <cell r="D273">
            <v>100</v>
          </cell>
          <cell r="E273" t="str">
            <v>KS</v>
          </cell>
          <cell r="F273">
            <v>155</v>
          </cell>
        </row>
        <row r="274">
          <cell r="A274">
            <v>1003208</v>
          </cell>
          <cell r="B274" t="str">
            <v>Upevňovací příchytka…604/20</v>
          </cell>
          <cell r="C274">
            <v>1.68</v>
          </cell>
          <cell r="D274">
            <v>100</v>
          </cell>
          <cell r="E274" t="str">
            <v>KS</v>
          </cell>
          <cell r="F274">
            <v>168</v>
          </cell>
        </row>
        <row r="275">
          <cell r="A275">
            <v>1003216</v>
          </cell>
          <cell r="B275" t="str">
            <v>Upevňovací příchytka…604/21</v>
          </cell>
          <cell r="C275">
            <v>1.85</v>
          </cell>
          <cell r="D275">
            <v>100</v>
          </cell>
          <cell r="E275" t="str">
            <v>KS</v>
          </cell>
          <cell r="F275">
            <v>185</v>
          </cell>
        </row>
        <row r="276">
          <cell r="A276">
            <v>1003232</v>
          </cell>
          <cell r="B276" t="str">
            <v>Upevňovací příchytka…604/23</v>
          </cell>
          <cell r="C276">
            <v>2</v>
          </cell>
          <cell r="D276">
            <v>100</v>
          </cell>
          <cell r="E276" t="str">
            <v>KS</v>
          </cell>
          <cell r="F276">
            <v>200</v>
          </cell>
        </row>
        <row r="277">
          <cell r="A277">
            <v>1003259</v>
          </cell>
          <cell r="B277" t="str">
            <v>Upevňovací příchytka…604/25</v>
          </cell>
          <cell r="C277">
            <v>2.04</v>
          </cell>
          <cell r="D277">
            <v>100</v>
          </cell>
          <cell r="E277" t="str">
            <v>KS</v>
          </cell>
          <cell r="F277">
            <v>204</v>
          </cell>
        </row>
        <row r="278">
          <cell r="A278">
            <v>1003283</v>
          </cell>
          <cell r="B278" t="str">
            <v>Upevňovací příchytka…604/28</v>
          </cell>
          <cell r="C278">
            <v>2.14</v>
          </cell>
          <cell r="D278">
            <v>100</v>
          </cell>
          <cell r="E278" t="str">
            <v>KS</v>
          </cell>
          <cell r="F278">
            <v>214</v>
          </cell>
        </row>
        <row r="279">
          <cell r="A279">
            <v>1003321</v>
          </cell>
          <cell r="B279" t="str">
            <v>Upevňovací příchytka…604/32</v>
          </cell>
          <cell r="C279">
            <v>3.34</v>
          </cell>
          <cell r="D279">
            <v>100</v>
          </cell>
          <cell r="E279" t="str">
            <v>KS</v>
          </cell>
          <cell r="F279">
            <v>334</v>
          </cell>
        </row>
        <row r="280">
          <cell r="A280">
            <v>1003356</v>
          </cell>
          <cell r="B280" t="str">
            <v>Upevňovací příchytka…604/35</v>
          </cell>
          <cell r="C280">
            <v>3.56</v>
          </cell>
          <cell r="D280">
            <v>100</v>
          </cell>
          <cell r="E280" t="str">
            <v>KS</v>
          </cell>
          <cell r="F280">
            <v>356</v>
          </cell>
        </row>
        <row r="281">
          <cell r="A281">
            <v>1003372</v>
          </cell>
          <cell r="B281" t="str">
            <v>Upevňovací příchytka…604/37</v>
          </cell>
          <cell r="C281">
            <v>3.64</v>
          </cell>
          <cell r="D281">
            <v>100</v>
          </cell>
          <cell r="E281" t="str">
            <v>KS</v>
          </cell>
          <cell r="F281">
            <v>364</v>
          </cell>
        </row>
        <row r="282">
          <cell r="A282">
            <v>1003402</v>
          </cell>
          <cell r="B282" t="str">
            <v>Upevňovací příchytka…604/40</v>
          </cell>
          <cell r="C282">
            <v>13.83</v>
          </cell>
          <cell r="D282">
            <v>100</v>
          </cell>
          <cell r="E282" t="str">
            <v>KS</v>
          </cell>
          <cell r="F282">
            <v>1383</v>
          </cell>
        </row>
        <row r="283">
          <cell r="A283">
            <v>1003461</v>
          </cell>
          <cell r="B283" t="str">
            <v>Upevňovací příchytka…604/47</v>
          </cell>
          <cell r="C283">
            <v>13.6</v>
          </cell>
          <cell r="D283">
            <v>100</v>
          </cell>
          <cell r="E283" t="str">
            <v>KS</v>
          </cell>
          <cell r="F283">
            <v>1360</v>
          </cell>
        </row>
        <row r="284">
          <cell r="A284">
            <v>1004190</v>
          </cell>
          <cell r="B284" t="str">
            <v>Upevňovací příchytka…604/2X19</v>
          </cell>
          <cell r="C284">
            <v>3.05</v>
          </cell>
          <cell r="D284">
            <v>100</v>
          </cell>
          <cell r="E284" t="str">
            <v>KS</v>
          </cell>
          <cell r="F284">
            <v>305</v>
          </cell>
        </row>
        <row r="285">
          <cell r="A285">
            <v>1004212</v>
          </cell>
          <cell r="B285" t="str">
            <v>Upevňovací příchytka…604/2X21</v>
          </cell>
          <cell r="C285">
            <v>4.21</v>
          </cell>
          <cell r="D285">
            <v>100</v>
          </cell>
          <cell r="E285" t="str">
            <v>KS</v>
          </cell>
          <cell r="F285">
            <v>421</v>
          </cell>
        </row>
        <row r="286">
          <cell r="A286">
            <v>1004298</v>
          </cell>
          <cell r="B286" t="str">
            <v>Kabel.příchytka pro 2x28mm,ocel…604/2X28</v>
          </cell>
          <cell r="C286">
            <v>4.9000000000000004</v>
          </cell>
          <cell r="D286">
            <v>100</v>
          </cell>
          <cell r="E286" t="str">
            <v>KS</v>
          </cell>
          <cell r="F286">
            <v>490</v>
          </cell>
        </row>
        <row r="287">
          <cell r="A287">
            <v>1009028</v>
          </cell>
          <cell r="B287" t="str">
            <v>Upevňovací příchytka…1015/5</v>
          </cell>
          <cell r="C287">
            <v>1.99</v>
          </cell>
          <cell r="D287">
            <v>100</v>
          </cell>
          <cell r="E287" t="str">
            <v>KS</v>
          </cell>
          <cell r="F287">
            <v>199</v>
          </cell>
        </row>
        <row r="288">
          <cell r="A288">
            <v>1009036</v>
          </cell>
          <cell r="B288" t="str">
            <v>Upevňovací příchytka…1015/6</v>
          </cell>
          <cell r="C288">
            <v>1.77</v>
          </cell>
          <cell r="D288">
            <v>100</v>
          </cell>
          <cell r="E288" t="str">
            <v>KS</v>
          </cell>
          <cell r="F288">
            <v>177</v>
          </cell>
        </row>
        <row r="289">
          <cell r="A289">
            <v>1009044</v>
          </cell>
          <cell r="B289" t="str">
            <v>Upevňovací příchytka…1015/7</v>
          </cell>
          <cell r="C289">
            <v>2.0299999999999998</v>
          </cell>
          <cell r="D289">
            <v>100</v>
          </cell>
          <cell r="E289" t="str">
            <v>KS</v>
          </cell>
          <cell r="F289">
            <v>203</v>
          </cell>
        </row>
        <row r="290">
          <cell r="A290">
            <v>1009052</v>
          </cell>
          <cell r="B290" t="str">
            <v>Upevňovací příchytka…1015/8</v>
          </cell>
          <cell r="C290">
            <v>2.7</v>
          </cell>
          <cell r="D290">
            <v>100</v>
          </cell>
          <cell r="E290" t="str">
            <v>KS</v>
          </cell>
          <cell r="F290">
            <v>270</v>
          </cell>
        </row>
        <row r="291">
          <cell r="A291">
            <v>1009060</v>
          </cell>
          <cell r="B291" t="str">
            <v>Upevňovací příchytka…1015/9</v>
          </cell>
          <cell r="C291">
            <v>2.69</v>
          </cell>
          <cell r="D291">
            <v>100</v>
          </cell>
          <cell r="E291" t="str">
            <v>KS</v>
          </cell>
          <cell r="F291">
            <v>269</v>
          </cell>
        </row>
        <row r="292">
          <cell r="A292">
            <v>1009079</v>
          </cell>
          <cell r="B292" t="str">
            <v>Upevňovací příchytka…1015/10</v>
          </cell>
          <cell r="C292">
            <v>1.94</v>
          </cell>
          <cell r="D292">
            <v>100</v>
          </cell>
          <cell r="E292" t="str">
            <v>KS</v>
          </cell>
          <cell r="F292">
            <v>194</v>
          </cell>
        </row>
        <row r="293">
          <cell r="A293">
            <v>1009087</v>
          </cell>
          <cell r="B293" t="str">
            <v>Upevňovací příchytka…1015/11</v>
          </cell>
          <cell r="C293">
            <v>2.08</v>
          </cell>
          <cell r="D293">
            <v>100</v>
          </cell>
          <cell r="E293" t="str">
            <v>KS</v>
          </cell>
          <cell r="F293">
            <v>208</v>
          </cell>
        </row>
        <row r="294">
          <cell r="A294">
            <v>1009109</v>
          </cell>
          <cell r="B294" t="str">
            <v>Upevňovací příchytka…1015/12</v>
          </cell>
          <cell r="C294">
            <v>2.12</v>
          </cell>
          <cell r="D294">
            <v>100</v>
          </cell>
          <cell r="E294" t="str">
            <v>KS</v>
          </cell>
          <cell r="F294">
            <v>212</v>
          </cell>
        </row>
        <row r="295">
          <cell r="A295">
            <v>1009117</v>
          </cell>
          <cell r="B295" t="str">
            <v>Upevňovací příchytka…1015/13</v>
          </cell>
          <cell r="C295">
            <v>2.14</v>
          </cell>
          <cell r="D295">
            <v>100</v>
          </cell>
          <cell r="E295" t="str">
            <v>KS</v>
          </cell>
          <cell r="F295">
            <v>214</v>
          </cell>
        </row>
        <row r="296">
          <cell r="A296">
            <v>1009168</v>
          </cell>
          <cell r="B296" t="str">
            <v>Upevňovací příchytka…1015/14</v>
          </cell>
          <cell r="C296">
            <v>2.2599999999999998</v>
          </cell>
          <cell r="D296">
            <v>100</v>
          </cell>
          <cell r="E296" t="str">
            <v>KS</v>
          </cell>
          <cell r="F296">
            <v>226</v>
          </cell>
        </row>
        <row r="297">
          <cell r="A297">
            <v>1009184</v>
          </cell>
          <cell r="B297" t="str">
            <v>Upevňovací příchytka…1015/15</v>
          </cell>
          <cell r="C297">
            <v>2.31</v>
          </cell>
          <cell r="D297">
            <v>100</v>
          </cell>
          <cell r="E297" t="str">
            <v>KS</v>
          </cell>
          <cell r="F297">
            <v>231</v>
          </cell>
        </row>
        <row r="298">
          <cell r="A298">
            <v>1009192</v>
          </cell>
          <cell r="B298" t="str">
            <v>Upevňovací příchytka…1015/16</v>
          </cell>
          <cell r="C298">
            <v>2.39</v>
          </cell>
          <cell r="D298">
            <v>100</v>
          </cell>
          <cell r="E298" t="str">
            <v>KS</v>
          </cell>
          <cell r="F298">
            <v>239</v>
          </cell>
        </row>
        <row r="299">
          <cell r="A299">
            <v>1009214</v>
          </cell>
          <cell r="B299" t="str">
            <v>Upevňovací příchytka…1015/18</v>
          </cell>
          <cell r="C299">
            <v>2.48</v>
          </cell>
          <cell r="D299">
            <v>100</v>
          </cell>
          <cell r="E299" t="str">
            <v>KS</v>
          </cell>
          <cell r="F299">
            <v>248</v>
          </cell>
        </row>
        <row r="300">
          <cell r="A300">
            <v>1009230</v>
          </cell>
          <cell r="B300" t="str">
            <v>Upevňovací příchytka…1015/20</v>
          </cell>
          <cell r="C300">
            <v>2.37</v>
          </cell>
          <cell r="D300">
            <v>100</v>
          </cell>
          <cell r="E300" t="str">
            <v>KS</v>
          </cell>
          <cell r="F300">
            <v>237</v>
          </cell>
        </row>
        <row r="301">
          <cell r="A301">
            <v>1009362</v>
          </cell>
          <cell r="B301" t="str">
            <v>Upevňovací příchytka…1015/28</v>
          </cell>
          <cell r="C301">
            <v>3.02</v>
          </cell>
          <cell r="D301">
            <v>100</v>
          </cell>
          <cell r="E301" t="str">
            <v>KS</v>
          </cell>
          <cell r="F301">
            <v>302</v>
          </cell>
        </row>
        <row r="302">
          <cell r="A302">
            <v>1009427</v>
          </cell>
          <cell r="B302" t="str">
            <v>Upevňovací příchytka…1015/25</v>
          </cell>
          <cell r="C302">
            <v>2.89</v>
          </cell>
          <cell r="D302">
            <v>100</v>
          </cell>
          <cell r="E302" t="str">
            <v>KS</v>
          </cell>
          <cell r="F302">
            <v>289</v>
          </cell>
        </row>
        <row r="303">
          <cell r="A303">
            <v>1011154</v>
          </cell>
          <cell r="B303" t="str">
            <v>Upevňovací příchytka…1015/2X20</v>
          </cell>
          <cell r="C303">
            <v>11.04</v>
          </cell>
          <cell r="D303">
            <v>100</v>
          </cell>
          <cell r="E303" t="str">
            <v>KS</v>
          </cell>
          <cell r="F303">
            <v>1104</v>
          </cell>
        </row>
        <row r="304">
          <cell r="A304">
            <v>1014005</v>
          </cell>
          <cell r="B304" t="str">
            <v>Upevňovací příchytka…822/6</v>
          </cell>
          <cell r="C304">
            <v>2.79</v>
          </cell>
          <cell r="D304">
            <v>100</v>
          </cell>
          <cell r="E304" t="str">
            <v>KS</v>
          </cell>
          <cell r="F304">
            <v>279</v>
          </cell>
        </row>
        <row r="305">
          <cell r="A305">
            <v>1014013</v>
          </cell>
          <cell r="B305" t="str">
            <v>Upevňovací příchytka…822/10</v>
          </cell>
          <cell r="C305">
            <v>3.72</v>
          </cell>
          <cell r="D305">
            <v>100</v>
          </cell>
          <cell r="E305" t="str">
            <v>KS</v>
          </cell>
          <cell r="F305">
            <v>372</v>
          </cell>
        </row>
        <row r="306">
          <cell r="A306">
            <v>1014021</v>
          </cell>
          <cell r="B306" t="str">
            <v>Upevňovací příchytka…822/12</v>
          </cell>
          <cell r="C306">
            <v>3.76</v>
          </cell>
          <cell r="D306">
            <v>100</v>
          </cell>
          <cell r="E306" t="str">
            <v>KS</v>
          </cell>
          <cell r="F306">
            <v>376</v>
          </cell>
        </row>
        <row r="307">
          <cell r="A307">
            <v>1014099</v>
          </cell>
          <cell r="B307" t="str">
            <v>Upevňovací příchytka…822/M16</v>
          </cell>
          <cell r="C307">
            <v>3.67</v>
          </cell>
          <cell r="D307">
            <v>100</v>
          </cell>
          <cell r="E307" t="str">
            <v>KS</v>
          </cell>
          <cell r="F307">
            <v>367</v>
          </cell>
        </row>
        <row r="308">
          <cell r="A308">
            <v>1014110</v>
          </cell>
          <cell r="B308" t="str">
            <v>Upevňovací příchytka…822/PG11</v>
          </cell>
          <cell r="C308">
            <v>5.03</v>
          </cell>
          <cell r="D308">
            <v>100</v>
          </cell>
          <cell r="E308" t="str">
            <v>KS</v>
          </cell>
          <cell r="F308">
            <v>503</v>
          </cell>
        </row>
        <row r="309">
          <cell r="A309">
            <v>1014137</v>
          </cell>
          <cell r="B309" t="str">
            <v>Upevňovací příchytka…822/M20</v>
          </cell>
          <cell r="C309">
            <v>5.73</v>
          </cell>
          <cell r="D309">
            <v>100</v>
          </cell>
          <cell r="E309" t="str">
            <v>KS</v>
          </cell>
          <cell r="F309">
            <v>573</v>
          </cell>
        </row>
        <row r="310">
          <cell r="A310">
            <v>1014161</v>
          </cell>
          <cell r="B310" t="str">
            <v>Upevňovací příchytka…822/PG16</v>
          </cell>
          <cell r="C310">
            <v>5.07</v>
          </cell>
          <cell r="D310">
            <v>100</v>
          </cell>
          <cell r="E310" t="str">
            <v>KS</v>
          </cell>
          <cell r="F310">
            <v>507</v>
          </cell>
        </row>
        <row r="311">
          <cell r="A311">
            <v>1014218</v>
          </cell>
          <cell r="B311" t="str">
            <v>Upevňovací příchytka…822/PG21</v>
          </cell>
          <cell r="C311">
            <v>10.19</v>
          </cell>
          <cell r="D311">
            <v>100</v>
          </cell>
          <cell r="E311" t="str">
            <v>KS</v>
          </cell>
          <cell r="F311">
            <v>1019</v>
          </cell>
        </row>
        <row r="312">
          <cell r="A312">
            <v>1014293</v>
          </cell>
          <cell r="B312" t="str">
            <v>Upevňovací příchytka…822/PG29</v>
          </cell>
          <cell r="C312">
            <v>12.67</v>
          </cell>
          <cell r="D312">
            <v>100</v>
          </cell>
          <cell r="E312" t="str">
            <v>KS</v>
          </cell>
          <cell r="F312">
            <v>1267</v>
          </cell>
        </row>
        <row r="313">
          <cell r="A313">
            <v>1014366</v>
          </cell>
          <cell r="B313" t="str">
            <v>Upevňovací příchytka…822/PG36</v>
          </cell>
          <cell r="C313">
            <v>16.91</v>
          </cell>
          <cell r="D313">
            <v>100</v>
          </cell>
          <cell r="E313" t="str">
            <v>KS</v>
          </cell>
          <cell r="F313">
            <v>1691</v>
          </cell>
        </row>
        <row r="314">
          <cell r="A314">
            <v>1014501</v>
          </cell>
          <cell r="B314" t="str">
            <v>Upevňovací příchytka…822/M25</v>
          </cell>
          <cell r="C314">
            <v>7.3</v>
          </cell>
          <cell r="D314">
            <v>100</v>
          </cell>
          <cell r="E314" t="str">
            <v>KS</v>
          </cell>
          <cell r="F314">
            <v>730</v>
          </cell>
        </row>
        <row r="315">
          <cell r="A315">
            <v>1014528</v>
          </cell>
          <cell r="B315" t="str">
            <v>Upevňovací příchytka…822/M32</v>
          </cell>
          <cell r="C315">
            <v>11.98</v>
          </cell>
          <cell r="D315">
            <v>100</v>
          </cell>
          <cell r="E315" t="str">
            <v>KS</v>
          </cell>
          <cell r="F315">
            <v>1198</v>
          </cell>
        </row>
        <row r="316">
          <cell r="A316">
            <v>1014536</v>
          </cell>
          <cell r="B316" t="str">
            <v>Upevňovací příchytka…822/M40</v>
          </cell>
          <cell r="C316">
            <v>16.2</v>
          </cell>
          <cell r="D316">
            <v>100</v>
          </cell>
          <cell r="E316" t="str">
            <v>KS</v>
          </cell>
          <cell r="F316">
            <v>1620</v>
          </cell>
        </row>
        <row r="317">
          <cell r="A317">
            <v>1014544</v>
          </cell>
          <cell r="B317" t="str">
            <v>Upevňovací příchytka…822/M50</v>
          </cell>
          <cell r="C317">
            <v>25.35</v>
          </cell>
          <cell r="D317">
            <v>100</v>
          </cell>
          <cell r="E317" t="str">
            <v>KS</v>
          </cell>
          <cell r="F317">
            <v>2535</v>
          </cell>
        </row>
        <row r="318">
          <cell r="A318">
            <v>1014552</v>
          </cell>
          <cell r="B318" t="str">
            <v>Upevňovací příchytka…822/M63</v>
          </cell>
          <cell r="C318">
            <v>28.08</v>
          </cell>
          <cell r="D318">
            <v>100</v>
          </cell>
          <cell r="E318" t="str">
            <v>KS</v>
          </cell>
          <cell r="F318">
            <v>2808</v>
          </cell>
        </row>
        <row r="319">
          <cell r="A319">
            <v>1014765</v>
          </cell>
          <cell r="B319" t="str">
            <v>Upevňovací příchytka…822/M20VA</v>
          </cell>
          <cell r="C319">
            <v>20.190000000000001</v>
          </cell>
          <cell r="D319">
            <v>100</v>
          </cell>
          <cell r="E319" t="str">
            <v>KS</v>
          </cell>
          <cell r="F319">
            <v>2019</v>
          </cell>
        </row>
        <row r="320">
          <cell r="A320">
            <v>1015117</v>
          </cell>
          <cell r="B320" t="str">
            <v>Upevňovací příchytka…823/PG11</v>
          </cell>
          <cell r="C320">
            <v>7.28</v>
          </cell>
          <cell r="D320">
            <v>100</v>
          </cell>
          <cell r="E320" t="str">
            <v>KS</v>
          </cell>
          <cell r="F320">
            <v>728</v>
          </cell>
        </row>
        <row r="321">
          <cell r="A321">
            <v>1015133</v>
          </cell>
          <cell r="B321" t="str">
            <v>Upevňovací příchytka…823/M20</v>
          </cell>
          <cell r="C321">
            <v>8.5399999999999991</v>
          </cell>
          <cell r="D321">
            <v>100</v>
          </cell>
          <cell r="E321" t="str">
            <v>KS</v>
          </cell>
          <cell r="F321">
            <v>854</v>
          </cell>
        </row>
        <row r="322">
          <cell r="A322">
            <v>1015168</v>
          </cell>
          <cell r="B322" t="str">
            <v>Upevňovací příchytka…823/PG16</v>
          </cell>
          <cell r="C322">
            <v>8.75</v>
          </cell>
          <cell r="D322">
            <v>100</v>
          </cell>
          <cell r="E322" t="str">
            <v>KS</v>
          </cell>
          <cell r="F322">
            <v>875</v>
          </cell>
        </row>
        <row r="323">
          <cell r="A323">
            <v>1015214</v>
          </cell>
          <cell r="B323" t="str">
            <v>Upevňovací příchytka…823/PG21</v>
          </cell>
          <cell r="C323">
            <v>13.56</v>
          </cell>
          <cell r="D323">
            <v>100</v>
          </cell>
          <cell r="E323" t="str">
            <v>KS</v>
          </cell>
          <cell r="F323">
            <v>1356</v>
          </cell>
        </row>
        <row r="324">
          <cell r="A324">
            <v>1015303</v>
          </cell>
          <cell r="B324" t="str">
            <v>Upevňovací příchytka…823/PG29</v>
          </cell>
          <cell r="C324">
            <v>21.79</v>
          </cell>
          <cell r="D324">
            <v>100</v>
          </cell>
          <cell r="E324" t="str">
            <v>KS</v>
          </cell>
          <cell r="F324">
            <v>2179</v>
          </cell>
        </row>
        <row r="325">
          <cell r="A325">
            <v>1015362</v>
          </cell>
          <cell r="B325" t="str">
            <v>Upevňovací příchytka…823/PG36</v>
          </cell>
          <cell r="C325">
            <v>27.98</v>
          </cell>
          <cell r="D325">
            <v>100</v>
          </cell>
          <cell r="E325" t="str">
            <v>KS</v>
          </cell>
          <cell r="F325">
            <v>2798</v>
          </cell>
        </row>
        <row r="326">
          <cell r="A326">
            <v>1015427</v>
          </cell>
          <cell r="B326" t="str">
            <v>823/PG42…823/PG42</v>
          </cell>
          <cell r="C326">
            <v>30.24</v>
          </cell>
          <cell r="D326">
            <v>100</v>
          </cell>
          <cell r="E326" t="str">
            <v>KS</v>
          </cell>
          <cell r="F326">
            <v>3024</v>
          </cell>
        </row>
        <row r="327">
          <cell r="A327">
            <v>1015486</v>
          </cell>
          <cell r="B327" t="str">
            <v>Upevňovací příchytka…823/PG48</v>
          </cell>
          <cell r="C327">
            <v>30.87</v>
          </cell>
          <cell r="D327">
            <v>100</v>
          </cell>
          <cell r="E327" t="str">
            <v>KS</v>
          </cell>
          <cell r="F327">
            <v>3087</v>
          </cell>
        </row>
        <row r="328">
          <cell r="A328">
            <v>1015494</v>
          </cell>
          <cell r="B328" t="str">
            <v>Upevňovací příchytka…823/M25</v>
          </cell>
          <cell r="C328">
            <v>20.3</v>
          </cell>
          <cell r="D328">
            <v>100</v>
          </cell>
          <cell r="E328" t="str">
            <v>KS</v>
          </cell>
          <cell r="F328">
            <v>2030</v>
          </cell>
        </row>
        <row r="329">
          <cell r="A329">
            <v>1015508</v>
          </cell>
          <cell r="B329" t="str">
            <v>Upevňovací příchytka…823/M63</v>
          </cell>
          <cell r="C329">
            <v>29.16</v>
          </cell>
          <cell r="D329">
            <v>100</v>
          </cell>
          <cell r="E329" t="str">
            <v>KS</v>
          </cell>
          <cell r="F329">
            <v>2916</v>
          </cell>
        </row>
        <row r="330">
          <cell r="A330">
            <v>1016024</v>
          </cell>
          <cell r="B330" t="str">
            <v>Upevňovací příchytka…824/12</v>
          </cell>
          <cell r="C330">
            <v>12.85</v>
          </cell>
          <cell r="D330">
            <v>100</v>
          </cell>
          <cell r="E330" t="str">
            <v>KS</v>
          </cell>
          <cell r="F330">
            <v>1285</v>
          </cell>
        </row>
        <row r="331">
          <cell r="A331">
            <v>1018078</v>
          </cell>
          <cell r="B331" t="str">
            <v>Upevňovací příchytka…605/7</v>
          </cell>
          <cell r="C331">
            <v>1.42</v>
          </cell>
          <cell r="D331">
            <v>100</v>
          </cell>
          <cell r="E331" t="str">
            <v>KS</v>
          </cell>
          <cell r="F331">
            <v>142</v>
          </cell>
        </row>
        <row r="332">
          <cell r="A332">
            <v>1018086</v>
          </cell>
          <cell r="B332" t="str">
            <v>Upevňovací příchytka…605/8</v>
          </cell>
          <cell r="C332">
            <v>1.31</v>
          </cell>
          <cell r="D332">
            <v>100</v>
          </cell>
          <cell r="E332" t="str">
            <v>KS</v>
          </cell>
          <cell r="F332">
            <v>131</v>
          </cell>
        </row>
        <row r="333">
          <cell r="A333">
            <v>1018094</v>
          </cell>
          <cell r="B333" t="str">
            <v>Upevňovací příchytka…605/9</v>
          </cell>
          <cell r="C333">
            <v>1.21</v>
          </cell>
          <cell r="D333">
            <v>100</v>
          </cell>
          <cell r="E333" t="str">
            <v>KS</v>
          </cell>
          <cell r="F333">
            <v>121</v>
          </cell>
        </row>
        <row r="334">
          <cell r="A334">
            <v>1018108</v>
          </cell>
          <cell r="B334" t="str">
            <v>Upevňovací příchytka…605/10</v>
          </cell>
          <cell r="C334">
            <v>1.86</v>
          </cell>
          <cell r="D334">
            <v>100</v>
          </cell>
          <cell r="E334" t="str">
            <v>KS</v>
          </cell>
          <cell r="F334">
            <v>186</v>
          </cell>
        </row>
        <row r="335">
          <cell r="A335">
            <v>1018116</v>
          </cell>
          <cell r="B335" t="str">
            <v>Upevňovací příchytka…605/11</v>
          </cell>
          <cell r="C335">
            <v>1.36</v>
          </cell>
          <cell r="D335">
            <v>100</v>
          </cell>
          <cell r="E335" t="str">
            <v>KS</v>
          </cell>
          <cell r="F335">
            <v>136</v>
          </cell>
        </row>
        <row r="336">
          <cell r="A336">
            <v>1018124</v>
          </cell>
          <cell r="B336" t="str">
            <v>Upevňovací příchytka…605/12</v>
          </cell>
          <cell r="C336">
            <v>1.56</v>
          </cell>
          <cell r="D336">
            <v>100</v>
          </cell>
          <cell r="E336" t="str">
            <v>KS</v>
          </cell>
          <cell r="F336">
            <v>156</v>
          </cell>
        </row>
        <row r="337">
          <cell r="A337">
            <v>1018132</v>
          </cell>
          <cell r="B337" t="str">
            <v>Upevňovací příchytka…605/13</v>
          </cell>
          <cell r="C337">
            <v>1.85</v>
          </cell>
          <cell r="D337">
            <v>100</v>
          </cell>
          <cell r="E337" t="str">
            <v>KS</v>
          </cell>
          <cell r="F337">
            <v>185</v>
          </cell>
        </row>
        <row r="338">
          <cell r="A338">
            <v>1018140</v>
          </cell>
          <cell r="B338" t="str">
            <v>Upevňovací příchytka…605/14</v>
          </cell>
          <cell r="C338">
            <v>2.2599999999999998</v>
          </cell>
          <cell r="D338">
            <v>100</v>
          </cell>
          <cell r="E338" t="str">
            <v>KS</v>
          </cell>
          <cell r="F338">
            <v>226</v>
          </cell>
        </row>
        <row r="339">
          <cell r="A339">
            <v>1018159</v>
          </cell>
          <cell r="B339" t="str">
            <v>Upevňovací příchytka…605/15</v>
          </cell>
          <cell r="C339">
            <v>2.5099999999999998</v>
          </cell>
          <cell r="D339">
            <v>100</v>
          </cell>
          <cell r="E339" t="str">
            <v>KS</v>
          </cell>
          <cell r="F339">
            <v>251</v>
          </cell>
        </row>
        <row r="340">
          <cell r="A340">
            <v>1018167</v>
          </cell>
          <cell r="B340" t="str">
            <v>Upevňovací příchytka…605/16</v>
          </cell>
          <cell r="C340">
            <v>2.4300000000000002</v>
          </cell>
          <cell r="D340">
            <v>100</v>
          </cell>
          <cell r="E340" t="str">
            <v>KS</v>
          </cell>
          <cell r="F340">
            <v>243</v>
          </cell>
        </row>
        <row r="341">
          <cell r="A341">
            <v>1018175</v>
          </cell>
          <cell r="B341" t="str">
            <v>Upevňovací příchytka…605/17</v>
          </cell>
          <cell r="C341">
            <v>2.5299999999999998</v>
          </cell>
          <cell r="D341">
            <v>100</v>
          </cell>
          <cell r="E341" t="str">
            <v>KS</v>
          </cell>
          <cell r="F341">
            <v>253</v>
          </cell>
        </row>
        <row r="342">
          <cell r="A342">
            <v>1018183</v>
          </cell>
          <cell r="B342" t="str">
            <v>Upevňovací příchytka…605/18</v>
          </cell>
          <cell r="C342">
            <v>2.5499999999999998</v>
          </cell>
          <cell r="D342">
            <v>100</v>
          </cell>
          <cell r="E342" t="str">
            <v>KS</v>
          </cell>
          <cell r="F342">
            <v>255</v>
          </cell>
        </row>
        <row r="343">
          <cell r="A343">
            <v>1018191</v>
          </cell>
          <cell r="B343" t="str">
            <v>Upevňovací příchytka…605/19</v>
          </cell>
          <cell r="C343">
            <v>2.4900000000000002</v>
          </cell>
          <cell r="D343">
            <v>100</v>
          </cell>
          <cell r="E343" t="str">
            <v>KS</v>
          </cell>
          <cell r="F343">
            <v>249</v>
          </cell>
        </row>
        <row r="344">
          <cell r="A344">
            <v>1018205</v>
          </cell>
          <cell r="B344" t="str">
            <v>Upevňovací příchytka…605/20</v>
          </cell>
          <cell r="C344">
            <v>2.65</v>
          </cell>
          <cell r="D344">
            <v>100</v>
          </cell>
          <cell r="E344" t="str">
            <v>KS</v>
          </cell>
          <cell r="F344">
            <v>265</v>
          </cell>
        </row>
        <row r="345">
          <cell r="A345">
            <v>1018213</v>
          </cell>
          <cell r="B345" t="str">
            <v>Upevňovací příchytka…605/21</v>
          </cell>
          <cell r="C345">
            <v>2.66</v>
          </cell>
          <cell r="D345">
            <v>100</v>
          </cell>
          <cell r="E345" t="str">
            <v>KS</v>
          </cell>
          <cell r="F345">
            <v>266</v>
          </cell>
        </row>
        <row r="346">
          <cell r="A346">
            <v>1018221</v>
          </cell>
          <cell r="B346" t="str">
            <v>Upevňovací příchytka…605/23</v>
          </cell>
          <cell r="C346">
            <v>2.68</v>
          </cell>
          <cell r="D346">
            <v>100</v>
          </cell>
          <cell r="E346" t="str">
            <v>KS</v>
          </cell>
          <cell r="F346">
            <v>268</v>
          </cell>
        </row>
        <row r="347">
          <cell r="A347">
            <v>1018256</v>
          </cell>
          <cell r="B347" t="str">
            <v>Upevňovací příchytka…605/25</v>
          </cell>
          <cell r="C347">
            <v>2.64</v>
          </cell>
          <cell r="D347">
            <v>100</v>
          </cell>
          <cell r="E347" t="str">
            <v>KS</v>
          </cell>
          <cell r="F347">
            <v>264</v>
          </cell>
        </row>
        <row r="348">
          <cell r="A348">
            <v>1018264</v>
          </cell>
          <cell r="B348" t="str">
            <v>Upevňovací příchytka…605/26</v>
          </cell>
          <cell r="C348">
            <v>3.28</v>
          </cell>
          <cell r="D348">
            <v>100</v>
          </cell>
          <cell r="E348" t="str">
            <v>KS</v>
          </cell>
          <cell r="F348">
            <v>328</v>
          </cell>
        </row>
        <row r="349">
          <cell r="A349">
            <v>1018280</v>
          </cell>
          <cell r="B349" t="str">
            <v>Upevňovací příchytka…605/28</v>
          </cell>
          <cell r="C349">
            <v>3.71</v>
          </cell>
          <cell r="D349">
            <v>100</v>
          </cell>
          <cell r="E349" t="str">
            <v>KS</v>
          </cell>
          <cell r="F349">
            <v>371</v>
          </cell>
        </row>
        <row r="350">
          <cell r="A350">
            <v>1018302</v>
          </cell>
          <cell r="B350" t="str">
            <v>Upevňovací příchytka…605/30</v>
          </cell>
          <cell r="C350">
            <v>3.99</v>
          </cell>
          <cell r="D350">
            <v>100</v>
          </cell>
          <cell r="E350" t="str">
            <v>KS</v>
          </cell>
          <cell r="F350">
            <v>399</v>
          </cell>
        </row>
        <row r="351">
          <cell r="A351">
            <v>1018337</v>
          </cell>
          <cell r="B351" t="str">
            <v>Upevňovací příchytka…605/32</v>
          </cell>
          <cell r="C351">
            <v>4.0199999999999996</v>
          </cell>
          <cell r="D351">
            <v>100</v>
          </cell>
          <cell r="E351" t="str">
            <v>KS</v>
          </cell>
          <cell r="F351">
            <v>402</v>
          </cell>
        </row>
        <row r="352">
          <cell r="A352">
            <v>1018353</v>
          </cell>
          <cell r="B352" t="str">
            <v>Upevňovací příchytka…605/35</v>
          </cell>
          <cell r="C352">
            <v>5.27</v>
          </cell>
          <cell r="D352">
            <v>100</v>
          </cell>
          <cell r="E352" t="str">
            <v>KS</v>
          </cell>
          <cell r="F352">
            <v>527</v>
          </cell>
        </row>
        <row r="353">
          <cell r="A353">
            <v>1018361</v>
          </cell>
          <cell r="B353" t="str">
            <v>Upevňovací příchytka…605/37</v>
          </cell>
          <cell r="C353">
            <v>5.28</v>
          </cell>
          <cell r="D353">
            <v>100</v>
          </cell>
          <cell r="E353" t="str">
            <v>KS</v>
          </cell>
          <cell r="F353">
            <v>528</v>
          </cell>
        </row>
        <row r="354">
          <cell r="A354">
            <v>1018396</v>
          </cell>
          <cell r="B354" t="str">
            <v>Upevňovací příchytka…605/40</v>
          </cell>
          <cell r="C354">
            <v>5.94</v>
          </cell>
          <cell r="D354">
            <v>100</v>
          </cell>
          <cell r="E354" t="str">
            <v>KS</v>
          </cell>
          <cell r="F354">
            <v>594</v>
          </cell>
        </row>
        <row r="355">
          <cell r="A355">
            <v>1018434</v>
          </cell>
          <cell r="B355" t="str">
            <v>Upevňovací příchytka…605/43</v>
          </cell>
          <cell r="C355">
            <v>6.15</v>
          </cell>
          <cell r="D355">
            <v>100</v>
          </cell>
          <cell r="E355" t="str">
            <v>KS</v>
          </cell>
          <cell r="F355">
            <v>615</v>
          </cell>
        </row>
        <row r="356">
          <cell r="A356">
            <v>1018477</v>
          </cell>
          <cell r="B356" t="str">
            <v>Upevňovací příchytka…605/47</v>
          </cell>
          <cell r="C356">
            <v>6.2</v>
          </cell>
          <cell r="D356">
            <v>100</v>
          </cell>
          <cell r="E356" t="str">
            <v>KS</v>
          </cell>
          <cell r="F356">
            <v>620</v>
          </cell>
        </row>
        <row r="357">
          <cell r="A357">
            <v>1018558</v>
          </cell>
          <cell r="B357" t="str">
            <v>Upevňovací příchytka…605/55</v>
          </cell>
          <cell r="C357">
            <v>10.77</v>
          </cell>
          <cell r="D357">
            <v>100</v>
          </cell>
          <cell r="E357" t="str">
            <v>KS</v>
          </cell>
          <cell r="F357">
            <v>1077</v>
          </cell>
        </row>
        <row r="358">
          <cell r="A358">
            <v>1018604</v>
          </cell>
          <cell r="B358" t="str">
            <v>Upevňovací příchytka…605/60</v>
          </cell>
          <cell r="C358">
            <v>10.199999999999999</v>
          </cell>
          <cell r="D358">
            <v>100</v>
          </cell>
          <cell r="E358" t="str">
            <v>KS</v>
          </cell>
          <cell r="F358">
            <v>1020</v>
          </cell>
        </row>
        <row r="359">
          <cell r="A359">
            <v>1043021</v>
          </cell>
          <cell r="B359" t="str">
            <v>Upevňovací příchytka…W7855A2.5</v>
          </cell>
          <cell r="C359">
            <v>2.4300000000000002</v>
          </cell>
          <cell r="D359">
            <v>100</v>
          </cell>
          <cell r="E359" t="str">
            <v>KS</v>
          </cell>
          <cell r="F359">
            <v>243</v>
          </cell>
        </row>
        <row r="360">
          <cell r="A360">
            <v>1043064</v>
          </cell>
          <cell r="B360" t="str">
            <v>Upevňovací příchytka…WN7855A4</v>
          </cell>
          <cell r="C360">
            <v>2.16</v>
          </cell>
          <cell r="D360">
            <v>100</v>
          </cell>
          <cell r="E360" t="str">
            <v>KS</v>
          </cell>
          <cell r="F360">
            <v>216</v>
          </cell>
        </row>
        <row r="361">
          <cell r="A361">
            <v>1043072</v>
          </cell>
          <cell r="B361" t="str">
            <v>Upevňovací příchytka…W7855A4.5</v>
          </cell>
          <cell r="C361">
            <v>2.4300000000000002</v>
          </cell>
          <cell r="D361">
            <v>100</v>
          </cell>
          <cell r="E361" t="str">
            <v>KS</v>
          </cell>
          <cell r="F361">
            <v>243</v>
          </cell>
        </row>
        <row r="362">
          <cell r="A362">
            <v>1043080</v>
          </cell>
          <cell r="B362" t="str">
            <v>Upevňovací příchytka…WN7855A5</v>
          </cell>
          <cell r="C362">
            <v>2.4900000000000002</v>
          </cell>
          <cell r="D362">
            <v>100</v>
          </cell>
          <cell r="E362" t="str">
            <v>KS</v>
          </cell>
          <cell r="F362">
            <v>249</v>
          </cell>
        </row>
        <row r="363">
          <cell r="A363">
            <v>1043102</v>
          </cell>
          <cell r="B363" t="str">
            <v>Upevňovací příchytka…WN7855A6</v>
          </cell>
          <cell r="C363">
            <v>2.54</v>
          </cell>
          <cell r="D363">
            <v>100</v>
          </cell>
          <cell r="E363" t="str">
            <v>KS</v>
          </cell>
          <cell r="F363">
            <v>254</v>
          </cell>
        </row>
        <row r="364">
          <cell r="A364">
            <v>1043129</v>
          </cell>
          <cell r="B364" t="str">
            <v>Upevňovací příchytka…WN7855A7</v>
          </cell>
          <cell r="C364">
            <v>2.63</v>
          </cell>
          <cell r="D364">
            <v>100</v>
          </cell>
          <cell r="E364" t="str">
            <v>KS</v>
          </cell>
          <cell r="F364">
            <v>263</v>
          </cell>
        </row>
        <row r="365">
          <cell r="A365">
            <v>1043145</v>
          </cell>
          <cell r="B365" t="str">
            <v>Upevňovací příchytka…WN7855A8</v>
          </cell>
          <cell r="C365">
            <v>2.66</v>
          </cell>
          <cell r="D365">
            <v>100</v>
          </cell>
          <cell r="E365" t="str">
            <v>KS</v>
          </cell>
          <cell r="F365">
            <v>266</v>
          </cell>
        </row>
        <row r="366">
          <cell r="A366">
            <v>1043161</v>
          </cell>
          <cell r="B366" t="str">
            <v>Upevňovací příchytka…WN7855A9</v>
          </cell>
          <cell r="C366">
            <v>2.71</v>
          </cell>
          <cell r="D366">
            <v>100</v>
          </cell>
          <cell r="E366" t="str">
            <v>KS</v>
          </cell>
          <cell r="F366">
            <v>271</v>
          </cell>
        </row>
        <row r="367">
          <cell r="A367">
            <v>1043196</v>
          </cell>
          <cell r="B367" t="str">
            <v>Upevňovací příchytka…WN7855A10</v>
          </cell>
          <cell r="C367">
            <v>2.71</v>
          </cell>
          <cell r="D367">
            <v>100</v>
          </cell>
          <cell r="E367" t="str">
            <v>KS</v>
          </cell>
          <cell r="F367">
            <v>271</v>
          </cell>
        </row>
        <row r="368">
          <cell r="A368">
            <v>1043242</v>
          </cell>
          <cell r="B368" t="str">
            <v>Upevňovací příchytka…WN7855A14</v>
          </cell>
          <cell r="C368">
            <v>3.26</v>
          </cell>
          <cell r="D368">
            <v>100</v>
          </cell>
          <cell r="E368" t="str">
            <v>KS</v>
          </cell>
          <cell r="F368">
            <v>326</v>
          </cell>
        </row>
        <row r="369">
          <cell r="A369">
            <v>1044044</v>
          </cell>
          <cell r="B369" t="str">
            <v>Upevňovací příchytka…WN7855B3</v>
          </cell>
          <cell r="C369">
            <v>2.15</v>
          </cell>
          <cell r="D369">
            <v>100</v>
          </cell>
          <cell r="E369" t="str">
            <v>KS</v>
          </cell>
          <cell r="F369">
            <v>215</v>
          </cell>
        </row>
        <row r="370">
          <cell r="A370">
            <v>1044060</v>
          </cell>
          <cell r="B370" t="str">
            <v>Upevňovací příchytka…WN7855B4</v>
          </cell>
          <cell r="C370">
            <v>2.23</v>
          </cell>
          <cell r="D370">
            <v>100</v>
          </cell>
          <cell r="E370" t="str">
            <v>KS</v>
          </cell>
          <cell r="F370">
            <v>223</v>
          </cell>
        </row>
        <row r="371">
          <cell r="A371">
            <v>1044079</v>
          </cell>
          <cell r="B371" t="str">
            <v>Upevňovací příchytka…W7855B4.5</v>
          </cell>
          <cell r="C371">
            <v>2.27</v>
          </cell>
          <cell r="D371">
            <v>100</v>
          </cell>
          <cell r="E371" t="str">
            <v>KS</v>
          </cell>
          <cell r="F371">
            <v>227</v>
          </cell>
        </row>
        <row r="372">
          <cell r="A372">
            <v>1044087</v>
          </cell>
          <cell r="B372" t="str">
            <v>Upevňovací příchytka…WN7855B5</v>
          </cell>
          <cell r="C372">
            <v>2.1800000000000002</v>
          </cell>
          <cell r="D372">
            <v>100</v>
          </cell>
          <cell r="E372" t="str">
            <v>KS</v>
          </cell>
          <cell r="F372">
            <v>218</v>
          </cell>
        </row>
        <row r="373">
          <cell r="A373">
            <v>1044109</v>
          </cell>
          <cell r="B373" t="str">
            <v>Upevňovací příchytka…WN7855B6</v>
          </cell>
          <cell r="C373">
            <v>2.33</v>
          </cell>
          <cell r="D373">
            <v>100</v>
          </cell>
          <cell r="E373" t="str">
            <v>KS</v>
          </cell>
          <cell r="F373">
            <v>233</v>
          </cell>
        </row>
        <row r="374">
          <cell r="A374">
            <v>1044125</v>
          </cell>
          <cell r="B374" t="str">
            <v>Upevňovací příchytka…WN7855B7</v>
          </cell>
          <cell r="C374">
            <v>2.4900000000000002</v>
          </cell>
          <cell r="D374">
            <v>100</v>
          </cell>
          <cell r="E374" t="str">
            <v>KS</v>
          </cell>
          <cell r="F374">
            <v>249</v>
          </cell>
        </row>
        <row r="375">
          <cell r="A375">
            <v>1044141</v>
          </cell>
          <cell r="B375" t="str">
            <v>Upevňovací příchytka…WN7855B8</v>
          </cell>
          <cell r="C375">
            <v>2.64</v>
          </cell>
          <cell r="D375">
            <v>100</v>
          </cell>
          <cell r="E375" t="str">
            <v>KS</v>
          </cell>
          <cell r="F375">
            <v>264</v>
          </cell>
        </row>
        <row r="376">
          <cell r="A376">
            <v>1044176</v>
          </cell>
          <cell r="B376" t="str">
            <v>Upevňovací příchytka…WN7855B9</v>
          </cell>
          <cell r="C376">
            <v>2.64</v>
          </cell>
          <cell r="D376">
            <v>100</v>
          </cell>
          <cell r="E376" t="str">
            <v>KS</v>
          </cell>
          <cell r="F376">
            <v>264</v>
          </cell>
        </row>
        <row r="377">
          <cell r="A377">
            <v>1044192</v>
          </cell>
          <cell r="B377" t="str">
            <v>Upevňovací příchytka…WN7855B10</v>
          </cell>
          <cell r="C377">
            <v>2.94</v>
          </cell>
          <cell r="D377">
            <v>100</v>
          </cell>
          <cell r="E377" t="str">
            <v>KS</v>
          </cell>
          <cell r="F377">
            <v>294</v>
          </cell>
        </row>
        <row r="378">
          <cell r="A378">
            <v>1044214</v>
          </cell>
          <cell r="B378" t="str">
            <v>Upevňovací příchytka…WN7855B12</v>
          </cell>
          <cell r="C378">
            <v>3.1</v>
          </cell>
          <cell r="D378">
            <v>100</v>
          </cell>
          <cell r="E378" t="str">
            <v>KS</v>
          </cell>
          <cell r="F378">
            <v>310</v>
          </cell>
        </row>
        <row r="379">
          <cell r="A379">
            <v>1044230</v>
          </cell>
          <cell r="B379" t="str">
            <v>Upevňovací příchytka…WN7855B14</v>
          </cell>
          <cell r="C379">
            <v>3.25</v>
          </cell>
          <cell r="D379">
            <v>100</v>
          </cell>
          <cell r="E379" t="str">
            <v>KS</v>
          </cell>
          <cell r="F379">
            <v>325</v>
          </cell>
        </row>
        <row r="380">
          <cell r="A380">
            <v>1044257</v>
          </cell>
          <cell r="B380" t="str">
            <v>Upevňovací příchytka…WN7855B16</v>
          </cell>
          <cell r="C380">
            <v>3.4</v>
          </cell>
          <cell r="D380">
            <v>100</v>
          </cell>
          <cell r="E380" t="str">
            <v>KS</v>
          </cell>
          <cell r="F380">
            <v>340</v>
          </cell>
        </row>
        <row r="381">
          <cell r="A381">
            <v>1103121</v>
          </cell>
          <cell r="B381" t="str">
            <v>Profilová lišta…2059/S 2M</v>
          </cell>
          <cell r="C381">
            <v>37.380000000000003</v>
          </cell>
          <cell r="D381">
            <v>100</v>
          </cell>
          <cell r="E381" t="str">
            <v>M</v>
          </cell>
          <cell r="F381">
            <v>3738</v>
          </cell>
        </row>
        <row r="382">
          <cell r="A382">
            <v>1104241</v>
          </cell>
          <cell r="B382" t="str">
            <v>Profilová lišta…1268SL150</v>
          </cell>
          <cell r="C382">
            <v>39.51</v>
          </cell>
          <cell r="D382">
            <v>100</v>
          </cell>
          <cell r="E382" t="str">
            <v>KS</v>
          </cell>
          <cell r="F382">
            <v>3951</v>
          </cell>
        </row>
        <row r="383">
          <cell r="A383">
            <v>1104268</v>
          </cell>
          <cell r="B383" t="str">
            <v>Profilová lišta…1268SL200</v>
          </cell>
          <cell r="C383">
            <v>40.92</v>
          </cell>
          <cell r="D383">
            <v>100</v>
          </cell>
          <cell r="E383" t="str">
            <v>KS</v>
          </cell>
          <cell r="F383">
            <v>4092</v>
          </cell>
        </row>
        <row r="384">
          <cell r="A384">
            <v>1104284</v>
          </cell>
          <cell r="B384" t="str">
            <v>Profilová lišta…1268SL300</v>
          </cell>
          <cell r="C384">
            <v>61.15</v>
          </cell>
          <cell r="D384">
            <v>100</v>
          </cell>
          <cell r="E384" t="str">
            <v>KS</v>
          </cell>
          <cell r="F384">
            <v>6115</v>
          </cell>
        </row>
        <row r="385">
          <cell r="A385">
            <v>1104292</v>
          </cell>
          <cell r="B385" t="str">
            <v>Profilová lišta…1268SL400</v>
          </cell>
          <cell r="C385">
            <v>72.09</v>
          </cell>
          <cell r="D385">
            <v>100</v>
          </cell>
          <cell r="E385" t="str">
            <v>KS</v>
          </cell>
          <cell r="F385">
            <v>7209</v>
          </cell>
        </row>
        <row r="386">
          <cell r="A386">
            <v>1104306</v>
          </cell>
          <cell r="B386" t="str">
            <v>Profilová lišta…1268SL500</v>
          </cell>
          <cell r="C386">
            <v>88.05</v>
          </cell>
          <cell r="D386">
            <v>100</v>
          </cell>
          <cell r="E386" t="str">
            <v>KS</v>
          </cell>
          <cell r="F386">
            <v>8805</v>
          </cell>
        </row>
        <row r="387">
          <cell r="A387">
            <v>1104315</v>
          </cell>
          <cell r="B387" t="str">
            <v>Profilová lišta…1268SL700</v>
          </cell>
          <cell r="C387">
            <v>94.6</v>
          </cell>
          <cell r="D387">
            <v>100</v>
          </cell>
          <cell r="E387" t="str">
            <v>KS</v>
          </cell>
          <cell r="F387">
            <v>9460</v>
          </cell>
        </row>
        <row r="388">
          <cell r="A388">
            <v>1104325</v>
          </cell>
          <cell r="B388" t="str">
            <v>Profilová lišta…1268SL900</v>
          </cell>
          <cell r="C388">
            <v>108</v>
          </cell>
          <cell r="D388">
            <v>100</v>
          </cell>
          <cell r="E388" t="str">
            <v>KS</v>
          </cell>
          <cell r="F388">
            <v>10800</v>
          </cell>
        </row>
        <row r="389">
          <cell r="A389">
            <v>1104349</v>
          </cell>
          <cell r="B389" t="str">
            <v>Profilová lišta…1268 S/SL</v>
          </cell>
          <cell r="C389">
            <v>41.04</v>
          </cell>
          <cell r="D389">
            <v>100</v>
          </cell>
          <cell r="E389" t="str">
            <v>KS</v>
          </cell>
          <cell r="F389">
            <v>4104</v>
          </cell>
        </row>
        <row r="390">
          <cell r="A390">
            <v>1104357</v>
          </cell>
          <cell r="B390" t="str">
            <v>Profilová lišta…1268 S/SL</v>
          </cell>
          <cell r="C390">
            <v>55.8</v>
          </cell>
          <cell r="D390">
            <v>100</v>
          </cell>
          <cell r="E390" t="str">
            <v>KS</v>
          </cell>
          <cell r="F390">
            <v>5580</v>
          </cell>
        </row>
        <row r="391">
          <cell r="A391">
            <v>1104373</v>
          </cell>
          <cell r="B391" t="str">
            <v>Profilová lišta…1268 S/SL</v>
          </cell>
          <cell r="C391">
            <v>83.84</v>
          </cell>
          <cell r="D391">
            <v>100</v>
          </cell>
          <cell r="E391" t="str">
            <v>KS</v>
          </cell>
          <cell r="F391">
            <v>8384</v>
          </cell>
        </row>
        <row r="392">
          <cell r="A392">
            <v>1104403</v>
          </cell>
          <cell r="B392" t="str">
            <v>Profilová lišta…1268 S/SL</v>
          </cell>
          <cell r="C392">
            <v>121.14</v>
          </cell>
          <cell r="D392">
            <v>100</v>
          </cell>
          <cell r="E392" t="str">
            <v>KS</v>
          </cell>
          <cell r="F392">
            <v>12114</v>
          </cell>
        </row>
        <row r="393">
          <cell r="A393">
            <v>1104411</v>
          </cell>
          <cell r="B393" t="str">
            <v>Profilová lišta…1268 S/SL</v>
          </cell>
          <cell r="C393">
            <v>139.38999999999999</v>
          </cell>
          <cell r="D393">
            <v>100</v>
          </cell>
          <cell r="E393" t="str">
            <v>KS</v>
          </cell>
          <cell r="F393">
            <v>13939</v>
          </cell>
        </row>
        <row r="394">
          <cell r="A394">
            <v>1104445</v>
          </cell>
          <cell r="B394" t="str">
            <v>Profilová lišta děrovaná…1268 S/SL</v>
          </cell>
          <cell r="C394">
            <v>172.8</v>
          </cell>
          <cell r="D394">
            <v>100</v>
          </cell>
          <cell r="E394" t="str">
            <v>M</v>
          </cell>
          <cell r="F394">
            <v>17280</v>
          </cell>
        </row>
        <row r="395">
          <cell r="A395">
            <v>1104454</v>
          </cell>
          <cell r="B395" t="str">
            <v>Profilová lišta…1268 S/SL</v>
          </cell>
          <cell r="C395">
            <v>145.56</v>
          </cell>
          <cell r="D395">
            <v>100</v>
          </cell>
          <cell r="E395" t="str">
            <v>M</v>
          </cell>
          <cell r="F395">
            <v>14556</v>
          </cell>
        </row>
        <row r="396">
          <cell r="A396">
            <v>1104500</v>
          </cell>
          <cell r="B396" t="str">
            <v>Profilová lišta…1268SL 2M</v>
          </cell>
          <cell r="C396">
            <v>103.2</v>
          </cell>
          <cell r="D396">
            <v>100</v>
          </cell>
          <cell r="E396" t="str">
            <v>M</v>
          </cell>
          <cell r="F396">
            <v>10320</v>
          </cell>
        </row>
        <row r="397">
          <cell r="A397">
            <v>1105124</v>
          </cell>
          <cell r="B397" t="str">
            <v>Profilová lišta…2060/S 2M</v>
          </cell>
          <cell r="C397">
            <v>34.25</v>
          </cell>
          <cell r="D397">
            <v>100</v>
          </cell>
          <cell r="E397" t="str">
            <v>M</v>
          </cell>
          <cell r="F397">
            <v>3425</v>
          </cell>
        </row>
        <row r="398">
          <cell r="A398">
            <v>1106023</v>
          </cell>
          <cell r="B398" t="str">
            <v>Profilová lišta…2060 L 2M</v>
          </cell>
          <cell r="C398">
            <v>43.48</v>
          </cell>
          <cell r="D398">
            <v>100</v>
          </cell>
          <cell r="E398" t="str">
            <v>M</v>
          </cell>
          <cell r="F398">
            <v>4348</v>
          </cell>
        </row>
        <row r="399">
          <cell r="A399">
            <v>1106120</v>
          </cell>
          <cell r="B399" t="str">
            <v>Profilová lišta…2060 SL2M</v>
          </cell>
          <cell r="C399">
            <v>37.869999999999997</v>
          </cell>
          <cell r="D399">
            <v>100</v>
          </cell>
          <cell r="E399" t="str">
            <v>M</v>
          </cell>
          <cell r="F399">
            <v>3787</v>
          </cell>
        </row>
        <row r="400">
          <cell r="A400">
            <v>1106627</v>
          </cell>
          <cell r="B400" t="str">
            <v>Profilová lišta…2060 SL2M</v>
          </cell>
          <cell r="C400">
            <v>46.78</v>
          </cell>
          <cell r="D400">
            <v>100</v>
          </cell>
          <cell r="E400" t="str">
            <v>M</v>
          </cell>
          <cell r="F400">
            <v>4678</v>
          </cell>
        </row>
        <row r="401">
          <cell r="A401">
            <v>1107038</v>
          </cell>
          <cell r="B401" t="str">
            <v>Profilová lišta…2061/2M</v>
          </cell>
          <cell r="C401">
            <v>50.18</v>
          </cell>
          <cell r="D401">
            <v>100</v>
          </cell>
          <cell r="E401" t="str">
            <v>M</v>
          </cell>
          <cell r="F401">
            <v>5018</v>
          </cell>
        </row>
        <row r="402">
          <cell r="A402">
            <v>1107127</v>
          </cell>
          <cell r="B402" t="str">
            <v>Profilová lišta…2061/S 2M</v>
          </cell>
          <cell r="C402">
            <v>50.78</v>
          </cell>
          <cell r="D402">
            <v>100</v>
          </cell>
          <cell r="E402" t="str">
            <v>M</v>
          </cell>
          <cell r="F402">
            <v>5078</v>
          </cell>
        </row>
        <row r="403">
          <cell r="A403">
            <v>1108026</v>
          </cell>
          <cell r="B403" t="str">
            <v>Profilová lišta…2061 L 2M</v>
          </cell>
          <cell r="C403">
            <v>61.65</v>
          </cell>
          <cell r="D403">
            <v>100</v>
          </cell>
          <cell r="E403" t="str">
            <v>M</v>
          </cell>
          <cell r="F403">
            <v>6165</v>
          </cell>
        </row>
        <row r="404">
          <cell r="A404">
            <v>1108123</v>
          </cell>
          <cell r="B404" t="str">
            <v>Profilová lišta děrovaná…2061 SL2M</v>
          </cell>
          <cell r="C404">
            <v>58.56</v>
          </cell>
          <cell r="D404">
            <v>100</v>
          </cell>
          <cell r="E404" t="str">
            <v>M</v>
          </cell>
          <cell r="F404">
            <v>5856</v>
          </cell>
        </row>
        <row r="405">
          <cell r="A405">
            <v>1109014</v>
          </cell>
          <cell r="B405" t="str">
            <v>Profilová lišta…2062/2M</v>
          </cell>
          <cell r="C405">
            <v>89.6</v>
          </cell>
          <cell r="D405">
            <v>100</v>
          </cell>
          <cell r="E405" t="str">
            <v>M</v>
          </cell>
          <cell r="F405">
            <v>8960</v>
          </cell>
        </row>
        <row r="406">
          <cell r="A406">
            <v>1109022</v>
          </cell>
          <cell r="B406" t="str">
            <v>Profilová lišta…2062/F2M</v>
          </cell>
          <cell r="C406">
            <v>174.91</v>
          </cell>
          <cell r="D406">
            <v>100</v>
          </cell>
          <cell r="E406" t="str">
            <v>M</v>
          </cell>
          <cell r="F406">
            <v>17491</v>
          </cell>
        </row>
        <row r="407">
          <cell r="A407">
            <v>1109529</v>
          </cell>
          <cell r="B407" t="str">
            <v>Profilová lišta…2062/F2M</v>
          </cell>
          <cell r="C407">
            <v>216.49</v>
          </cell>
          <cell r="D407">
            <v>100</v>
          </cell>
          <cell r="E407" t="str">
            <v>M</v>
          </cell>
          <cell r="F407">
            <v>21649</v>
          </cell>
        </row>
        <row r="408">
          <cell r="A408">
            <v>1109790</v>
          </cell>
          <cell r="B408" t="str">
            <v>Profilová lišta…C30FL</v>
          </cell>
          <cell r="C408">
            <v>73.44</v>
          </cell>
          <cell r="D408">
            <v>100</v>
          </cell>
          <cell r="E408" t="str">
            <v>KS</v>
          </cell>
          <cell r="F408">
            <v>7344</v>
          </cell>
        </row>
        <row r="409">
          <cell r="A409">
            <v>1109863</v>
          </cell>
          <cell r="B409" t="str">
            <v>Profilová lišta…C30FL</v>
          </cell>
          <cell r="C409">
            <v>177.12</v>
          </cell>
          <cell r="D409">
            <v>100</v>
          </cell>
          <cell r="E409" t="str">
            <v>M</v>
          </cell>
          <cell r="F409">
            <v>17712</v>
          </cell>
        </row>
        <row r="410">
          <cell r="A410">
            <v>1109871</v>
          </cell>
          <cell r="B410" t="str">
            <v>profilová lišta…C30FL</v>
          </cell>
          <cell r="C410">
            <v>206.28</v>
          </cell>
          <cell r="D410">
            <v>100</v>
          </cell>
          <cell r="E410" t="str">
            <v>M</v>
          </cell>
          <cell r="F410">
            <v>20628</v>
          </cell>
        </row>
        <row r="411">
          <cell r="A411">
            <v>1110002</v>
          </cell>
          <cell r="B411" t="str">
            <v>Profil.lišta děrovaná 30x15 FS…C30SL</v>
          </cell>
          <cell r="C411">
            <v>111.24</v>
          </cell>
          <cell r="D411">
            <v>100</v>
          </cell>
          <cell r="E411" t="str">
            <v>M</v>
          </cell>
          <cell r="F411">
            <v>11124</v>
          </cell>
        </row>
        <row r="412">
          <cell r="A412">
            <v>1110004</v>
          </cell>
          <cell r="B412" t="str">
            <v>Profilová lišta…C30S</v>
          </cell>
          <cell r="C412">
            <v>81.72</v>
          </cell>
          <cell r="D412">
            <v>100</v>
          </cell>
          <cell r="E412" t="str">
            <v>M</v>
          </cell>
          <cell r="F412">
            <v>8172</v>
          </cell>
        </row>
        <row r="413">
          <cell r="A413">
            <v>1112023</v>
          </cell>
          <cell r="B413" t="str">
            <v>Profilová lišta…2063/2M</v>
          </cell>
          <cell r="C413">
            <v>110.81</v>
          </cell>
          <cell r="D413">
            <v>100</v>
          </cell>
          <cell r="E413" t="str">
            <v>M</v>
          </cell>
          <cell r="F413">
            <v>11081</v>
          </cell>
        </row>
        <row r="414">
          <cell r="A414">
            <v>1112120</v>
          </cell>
          <cell r="B414" t="str">
            <v>Profilová lišta…2063/S 2M</v>
          </cell>
          <cell r="C414">
            <v>120.73</v>
          </cell>
          <cell r="D414">
            <v>100</v>
          </cell>
          <cell r="E414" t="str">
            <v>M</v>
          </cell>
          <cell r="F414">
            <v>12073</v>
          </cell>
        </row>
        <row r="415">
          <cell r="A415">
            <v>1112139</v>
          </cell>
          <cell r="B415" t="str">
            <v>Profilová lišta…2063/S 6M</v>
          </cell>
          <cell r="C415">
            <v>113.83</v>
          </cell>
          <cell r="D415">
            <v>100</v>
          </cell>
          <cell r="E415" t="str">
            <v>M</v>
          </cell>
          <cell r="F415">
            <v>11383</v>
          </cell>
        </row>
        <row r="416">
          <cell r="A416">
            <v>1112228</v>
          </cell>
          <cell r="B416" t="str">
            <v>Profilová lišta…2063/F2M</v>
          </cell>
          <cell r="C416">
            <v>197.47</v>
          </cell>
          <cell r="D416">
            <v>100</v>
          </cell>
          <cell r="E416" t="str">
            <v>M</v>
          </cell>
          <cell r="F416">
            <v>19747</v>
          </cell>
        </row>
        <row r="417">
          <cell r="A417">
            <v>1112244</v>
          </cell>
          <cell r="B417" t="str">
            <v>Profilová lišta…2063/F6M</v>
          </cell>
          <cell r="C417">
            <v>182.56</v>
          </cell>
          <cell r="D417">
            <v>100</v>
          </cell>
          <cell r="E417" t="str">
            <v>M</v>
          </cell>
          <cell r="F417">
            <v>18256</v>
          </cell>
        </row>
        <row r="418">
          <cell r="A418">
            <v>1112708</v>
          </cell>
          <cell r="B418" t="str">
            <v>Profilová lišta…2063/SL2M</v>
          </cell>
          <cell r="C418">
            <v>134.21</v>
          </cell>
          <cell r="D418">
            <v>100</v>
          </cell>
          <cell r="E418" t="str">
            <v>M</v>
          </cell>
          <cell r="F418">
            <v>13421</v>
          </cell>
        </row>
        <row r="419">
          <cell r="A419">
            <v>1112759</v>
          </cell>
          <cell r="B419" t="str">
            <v>Profilová lišta…2063/FL2M</v>
          </cell>
          <cell r="C419">
            <v>212.24</v>
          </cell>
          <cell r="D419">
            <v>100</v>
          </cell>
          <cell r="E419" t="str">
            <v>M</v>
          </cell>
          <cell r="F419">
            <v>21224</v>
          </cell>
        </row>
        <row r="420">
          <cell r="A420">
            <v>1115057</v>
          </cell>
          <cell r="B420" t="str">
            <v>Nosná lišta…2064GTP2M</v>
          </cell>
          <cell r="C420">
            <v>110.93</v>
          </cell>
          <cell r="D420">
            <v>100</v>
          </cell>
          <cell r="E420" t="str">
            <v>M</v>
          </cell>
          <cell r="F420">
            <v>11093</v>
          </cell>
        </row>
        <row r="421">
          <cell r="A421">
            <v>1115065</v>
          </cell>
          <cell r="B421" t="str">
            <v>Nosná lišta…2064GTPL2</v>
          </cell>
          <cell r="C421">
            <v>111.45</v>
          </cell>
          <cell r="D421">
            <v>100</v>
          </cell>
          <cell r="E421" t="str">
            <v>M</v>
          </cell>
          <cell r="F421">
            <v>11145</v>
          </cell>
        </row>
        <row r="422">
          <cell r="A422">
            <v>1115332</v>
          </cell>
          <cell r="B422" t="str">
            <v>Profilová lišta…46277/GTP</v>
          </cell>
          <cell r="C422">
            <v>54.08</v>
          </cell>
          <cell r="D422">
            <v>100</v>
          </cell>
          <cell r="E422" t="str">
            <v>M</v>
          </cell>
          <cell r="F422">
            <v>5408</v>
          </cell>
        </row>
        <row r="423">
          <cell r="A423">
            <v>1115359</v>
          </cell>
          <cell r="B423" t="str">
            <v>Profilová lišta…46277GTPL</v>
          </cell>
          <cell r="C423">
            <v>62.64</v>
          </cell>
          <cell r="D423">
            <v>100</v>
          </cell>
          <cell r="E423" t="str">
            <v>M</v>
          </cell>
          <cell r="F423">
            <v>6264</v>
          </cell>
        </row>
        <row r="424">
          <cell r="A424">
            <v>1115421</v>
          </cell>
          <cell r="B424" t="str">
            <v>Profilová lišta…2069/15GT</v>
          </cell>
          <cell r="C424">
            <v>125.99</v>
          </cell>
          <cell r="D424">
            <v>100</v>
          </cell>
          <cell r="E424" t="str">
            <v>M</v>
          </cell>
          <cell r="F424">
            <v>12599</v>
          </cell>
        </row>
        <row r="425">
          <cell r="A425">
            <v>1115456</v>
          </cell>
          <cell r="B425" t="str">
            <v>Profilová lišta…2069GTPL1</v>
          </cell>
          <cell r="C425">
            <v>113.28</v>
          </cell>
          <cell r="D425">
            <v>100</v>
          </cell>
          <cell r="E425" t="str">
            <v>M</v>
          </cell>
          <cell r="F425">
            <v>11328</v>
          </cell>
        </row>
        <row r="426">
          <cell r="A426">
            <v>1115553</v>
          </cell>
          <cell r="B426" t="str">
            <v>Profilová lišta…2069/15GT</v>
          </cell>
          <cell r="C426">
            <v>152.91</v>
          </cell>
          <cell r="D426">
            <v>100</v>
          </cell>
          <cell r="E426" t="str">
            <v>M</v>
          </cell>
          <cell r="F426">
            <v>15291</v>
          </cell>
        </row>
        <row r="427">
          <cell r="A427">
            <v>1115596</v>
          </cell>
          <cell r="B427" t="str">
            <v>Profilová lišta…2069GTPL1</v>
          </cell>
          <cell r="C427">
            <v>223.05</v>
          </cell>
          <cell r="D427">
            <v>100</v>
          </cell>
          <cell r="E427" t="str">
            <v>M</v>
          </cell>
          <cell r="F427">
            <v>22305</v>
          </cell>
        </row>
        <row r="428">
          <cell r="A428">
            <v>1115618</v>
          </cell>
          <cell r="B428" t="str">
            <v>Profilová lišta…2069/2M</v>
          </cell>
          <cell r="C428">
            <v>46.72</v>
          </cell>
          <cell r="D428">
            <v>100</v>
          </cell>
          <cell r="E428" t="str">
            <v>M</v>
          </cell>
          <cell r="F428">
            <v>4672</v>
          </cell>
        </row>
        <row r="429">
          <cell r="A429">
            <v>1115626</v>
          </cell>
          <cell r="B429" t="str">
            <v>Profilová lišta…2069/S2M</v>
          </cell>
          <cell r="C429">
            <v>39.94</v>
          </cell>
          <cell r="D429">
            <v>100</v>
          </cell>
          <cell r="E429" t="str">
            <v>M</v>
          </cell>
          <cell r="F429">
            <v>3994</v>
          </cell>
        </row>
        <row r="430">
          <cell r="A430">
            <v>1115650</v>
          </cell>
          <cell r="B430" t="str">
            <v>Profilová lišta…2069/GTP</v>
          </cell>
          <cell r="C430">
            <v>59.67</v>
          </cell>
          <cell r="D430">
            <v>100</v>
          </cell>
          <cell r="E430" t="str">
            <v>M</v>
          </cell>
          <cell r="F430">
            <v>5967</v>
          </cell>
        </row>
        <row r="431">
          <cell r="A431">
            <v>1115669</v>
          </cell>
          <cell r="B431" t="str">
            <v>Profilová lišta…2069/GTPL</v>
          </cell>
          <cell r="C431">
            <v>74.150000000000006</v>
          </cell>
          <cell r="D431">
            <v>100</v>
          </cell>
          <cell r="E431" t="str">
            <v>M</v>
          </cell>
          <cell r="F431">
            <v>7415</v>
          </cell>
        </row>
        <row r="432">
          <cell r="A432">
            <v>1115677</v>
          </cell>
          <cell r="B432" t="str">
            <v>Profilová lišta…2069/S 1M</v>
          </cell>
          <cell r="C432">
            <v>61.18</v>
          </cell>
          <cell r="D432">
            <v>100</v>
          </cell>
          <cell r="E432" t="str">
            <v>M</v>
          </cell>
          <cell r="F432">
            <v>6118</v>
          </cell>
        </row>
        <row r="433">
          <cell r="A433">
            <v>1115685</v>
          </cell>
          <cell r="B433" t="str">
            <v>Profilová lišta…2069/GTP</v>
          </cell>
          <cell r="C433">
            <v>71.37</v>
          </cell>
          <cell r="D433">
            <v>100</v>
          </cell>
          <cell r="E433" t="str">
            <v>M</v>
          </cell>
          <cell r="F433">
            <v>7137</v>
          </cell>
        </row>
        <row r="434">
          <cell r="A434">
            <v>1115804</v>
          </cell>
          <cell r="B434" t="str">
            <v>Profilová lišta…2069/SL2M</v>
          </cell>
          <cell r="C434">
            <v>52.92</v>
          </cell>
          <cell r="D434">
            <v>100</v>
          </cell>
          <cell r="E434" t="str">
            <v>M</v>
          </cell>
          <cell r="F434">
            <v>5292</v>
          </cell>
        </row>
        <row r="435">
          <cell r="A435">
            <v>1117025</v>
          </cell>
          <cell r="B435" t="str">
            <v>Profilová lišta…2066/F2M</v>
          </cell>
          <cell r="C435">
            <v>153.1</v>
          </cell>
          <cell r="D435">
            <v>100</v>
          </cell>
          <cell r="E435" t="str">
            <v>M</v>
          </cell>
          <cell r="F435">
            <v>15310</v>
          </cell>
        </row>
        <row r="436">
          <cell r="A436">
            <v>1117033</v>
          </cell>
          <cell r="B436" t="str">
            <v>Profilová lišta…2066/S2M</v>
          </cell>
          <cell r="C436">
            <v>76.489999999999995</v>
          </cell>
          <cell r="D436">
            <v>100</v>
          </cell>
          <cell r="E436" t="str">
            <v>M</v>
          </cell>
          <cell r="F436">
            <v>7649</v>
          </cell>
        </row>
        <row r="437">
          <cell r="A437">
            <v>1118021</v>
          </cell>
          <cell r="B437" t="str">
            <v>Profilová lišta…2068/2M</v>
          </cell>
          <cell r="C437">
            <v>83.74</v>
          </cell>
          <cell r="D437">
            <v>100</v>
          </cell>
          <cell r="E437" t="str">
            <v>M</v>
          </cell>
          <cell r="F437">
            <v>8374</v>
          </cell>
        </row>
        <row r="438">
          <cell r="A438">
            <v>1118129</v>
          </cell>
          <cell r="B438" t="str">
            <v>Profilová lišta…2068/F2M</v>
          </cell>
          <cell r="C438">
            <v>177.77</v>
          </cell>
          <cell r="D438">
            <v>100</v>
          </cell>
          <cell r="E438" t="str">
            <v>M</v>
          </cell>
          <cell r="F438">
            <v>17777</v>
          </cell>
        </row>
        <row r="439">
          <cell r="A439">
            <v>1118153</v>
          </cell>
          <cell r="B439" t="str">
            <v>Profilová lišta…2068/F6M</v>
          </cell>
          <cell r="C439">
            <v>177.38</v>
          </cell>
          <cell r="D439">
            <v>100</v>
          </cell>
          <cell r="E439" t="str">
            <v>M</v>
          </cell>
          <cell r="F439">
            <v>17738</v>
          </cell>
        </row>
        <row r="440">
          <cell r="A440">
            <v>1118226</v>
          </cell>
          <cell r="B440" t="str">
            <v>Profilová lišta…2068/S 2M</v>
          </cell>
          <cell r="C440">
            <v>97.61</v>
          </cell>
          <cell r="D440">
            <v>100</v>
          </cell>
          <cell r="E440" t="str">
            <v>M</v>
          </cell>
          <cell r="F440">
            <v>9761</v>
          </cell>
        </row>
        <row r="441">
          <cell r="A441">
            <v>1119648</v>
          </cell>
          <cell r="B441" t="str">
            <v>Profilová lišta…2068/SL2M</v>
          </cell>
          <cell r="C441">
            <v>159.18</v>
          </cell>
          <cell r="D441">
            <v>100</v>
          </cell>
          <cell r="E441" t="str">
            <v>M</v>
          </cell>
          <cell r="F441">
            <v>15918</v>
          </cell>
        </row>
        <row r="442">
          <cell r="A442">
            <v>1119656</v>
          </cell>
          <cell r="B442" t="str">
            <v>Profilová lišta…2068/FL2M</v>
          </cell>
          <cell r="C442">
            <v>215.68</v>
          </cell>
          <cell r="D442">
            <v>100</v>
          </cell>
          <cell r="E442" t="str">
            <v>M</v>
          </cell>
          <cell r="F442">
            <v>21568</v>
          </cell>
        </row>
        <row r="443">
          <cell r="A443">
            <v>1119670</v>
          </cell>
          <cell r="B443" t="str">
            <v>2068/FL S…2068/FL S</v>
          </cell>
          <cell r="C443">
            <v>464.4</v>
          </cell>
          <cell r="D443">
            <v>100</v>
          </cell>
          <cell r="E443" t="str">
            <v>M</v>
          </cell>
          <cell r="F443">
            <v>46440</v>
          </cell>
        </row>
        <row r="444">
          <cell r="A444">
            <v>1119672</v>
          </cell>
          <cell r="B444" t="str">
            <v>Profilová lišta…2068FL 1M</v>
          </cell>
          <cell r="C444">
            <v>186.84</v>
          </cell>
          <cell r="D444">
            <v>100</v>
          </cell>
          <cell r="E444" t="str">
            <v>M</v>
          </cell>
          <cell r="F444">
            <v>18684</v>
          </cell>
        </row>
        <row r="445">
          <cell r="A445">
            <v>1119681</v>
          </cell>
          <cell r="B445" t="str">
            <v>Profilová lišta…2068FL700</v>
          </cell>
          <cell r="C445">
            <v>136.08000000000001</v>
          </cell>
          <cell r="D445">
            <v>100</v>
          </cell>
          <cell r="E445" t="str">
            <v>KS</v>
          </cell>
          <cell r="F445">
            <v>13608</v>
          </cell>
        </row>
        <row r="446">
          <cell r="A446">
            <v>1119702</v>
          </cell>
          <cell r="B446" t="str">
            <v>Profilová lišta…2068VAL2M</v>
          </cell>
          <cell r="C446">
            <v>559.1</v>
          </cell>
          <cell r="D446">
            <v>100</v>
          </cell>
          <cell r="E446" t="str">
            <v>M</v>
          </cell>
          <cell r="F446">
            <v>55910</v>
          </cell>
        </row>
        <row r="447">
          <cell r="A447">
            <v>1119729</v>
          </cell>
          <cell r="B447" t="str">
            <v>Profilová lišta…2068VAL6M</v>
          </cell>
          <cell r="C447">
            <v>559.1</v>
          </cell>
          <cell r="D447">
            <v>100</v>
          </cell>
          <cell r="E447" t="str">
            <v>M</v>
          </cell>
          <cell r="F447">
            <v>55910</v>
          </cell>
        </row>
        <row r="448">
          <cell r="A448">
            <v>1120204</v>
          </cell>
          <cell r="B448" t="str">
            <v>Profilová lišta…2100/F 2M</v>
          </cell>
          <cell r="C448">
            <v>315.02999999999997</v>
          </cell>
          <cell r="D448">
            <v>100</v>
          </cell>
          <cell r="E448" t="str">
            <v>M</v>
          </cell>
          <cell r="F448">
            <v>31503</v>
          </cell>
        </row>
        <row r="449">
          <cell r="A449">
            <v>1121227</v>
          </cell>
          <cell r="B449" t="str">
            <v>Profilová lišta…2110/F2M</v>
          </cell>
          <cell r="C449">
            <v>447.47</v>
          </cell>
          <cell r="D449">
            <v>100</v>
          </cell>
          <cell r="E449" t="str">
            <v>M</v>
          </cell>
          <cell r="F449">
            <v>44747</v>
          </cell>
        </row>
        <row r="450">
          <cell r="A450">
            <v>1121405</v>
          </cell>
          <cell r="B450" t="str">
            <v>Profilová lišta…CPS 5G 50</v>
          </cell>
          <cell r="C450">
            <v>322</v>
          </cell>
          <cell r="D450">
            <v>1</v>
          </cell>
          <cell r="E450" t="str">
            <v>KS</v>
          </cell>
          <cell r="F450">
            <v>322</v>
          </cell>
        </row>
        <row r="451">
          <cell r="A451">
            <v>1121464</v>
          </cell>
          <cell r="B451" t="str">
            <v>Profilová lišta…CPS 5G 2M</v>
          </cell>
          <cell r="C451">
            <v>451.83</v>
          </cell>
          <cell r="D451">
            <v>100</v>
          </cell>
          <cell r="E451" t="str">
            <v>M</v>
          </cell>
          <cell r="F451">
            <v>45183</v>
          </cell>
        </row>
        <row r="452">
          <cell r="A452">
            <v>1121472</v>
          </cell>
          <cell r="B452" t="str">
            <v>Profilová lišta…CPS 5G 6M</v>
          </cell>
          <cell r="C452">
            <v>385.1</v>
          </cell>
          <cell r="D452">
            <v>100</v>
          </cell>
          <cell r="E452" t="str">
            <v>M</v>
          </cell>
          <cell r="F452">
            <v>38510</v>
          </cell>
        </row>
        <row r="453">
          <cell r="A453">
            <v>1121480</v>
          </cell>
          <cell r="B453" t="str">
            <v>Profilová lišta…CPS 5G 2M</v>
          </cell>
          <cell r="C453">
            <v>1836.29</v>
          </cell>
          <cell r="D453">
            <v>100</v>
          </cell>
          <cell r="E453" t="str">
            <v>M</v>
          </cell>
          <cell r="F453">
            <v>183629</v>
          </cell>
        </row>
        <row r="454">
          <cell r="A454">
            <v>1121499</v>
          </cell>
          <cell r="B454" t="str">
            <v>Profilová lišta…CPS 5G 6M</v>
          </cell>
          <cell r="C454">
            <v>1836.29</v>
          </cell>
          <cell r="D454">
            <v>100</v>
          </cell>
          <cell r="E454" t="str">
            <v>M</v>
          </cell>
          <cell r="F454">
            <v>183629</v>
          </cell>
        </row>
        <row r="455">
          <cell r="A455">
            <v>1121529</v>
          </cell>
          <cell r="B455" t="str">
            <v>Profilová lišta…C50/30/3</v>
          </cell>
          <cell r="C455">
            <v>462.19</v>
          </cell>
          <cell r="D455">
            <v>100</v>
          </cell>
          <cell r="E455" t="str">
            <v>M</v>
          </cell>
          <cell r="F455">
            <v>46219</v>
          </cell>
        </row>
        <row r="456">
          <cell r="A456">
            <v>1121863</v>
          </cell>
          <cell r="B456" t="str">
            <v>Profilová lišta…C40/22/2</v>
          </cell>
          <cell r="C456">
            <v>192.21</v>
          </cell>
          <cell r="D456">
            <v>100</v>
          </cell>
          <cell r="E456" t="str">
            <v>M</v>
          </cell>
          <cell r="F456">
            <v>19221</v>
          </cell>
        </row>
        <row r="457">
          <cell r="A457">
            <v>1121898</v>
          </cell>
          <cell r="B457" t="str">
            <v>Profilová lišta…CPS 4 G</v>
          </cell>
          <cell r="C457">
            <v>278.05</v>
          </cell>
          <cell r="D457">
            <v>100</v>
          </cell>
          <cell r="E457" t="str">
            <v>M</v>
          </cell>
          <cell r="F457">
            <v>27805</v>
          </cell>
        </row>
        <row r="458">
          <cell r="A458">
            <v>1121901</v>
          </cell>
          <cell r="B458" t="str">
            <v>Profilová lišta…CPS 4G 6M</v>
          </cell>
          <cell r="C458">
            <v>918.19</v>
          </cell>
          <cell r="D458">
            <v>100</v>
          </cell>
          <cell r="E458" t="str">
            <v>M</v>
          </cell>
          <cell r="F458">
            <v>91819</v>
          </cell>
        </row>
        <row r="459">
          <cell r="A459">
            <v>1121960</v>
          </cell>
          <cell r="B459" t="str">
            <v>Profilová lišta…CPS 4G 2M</v>
          </cell>
          <cell r="C459">
            <v>919.31</v>
          </cell>
          <cell r="D459">
            <v>100</v>
          </cell>
          <cell r="E459" t="str">
            <v>M</v>
          </cell>
          <cell r="F459">
            <v>91931</v>
          </cell>
        </row>
        <row r="460">
          <cell r="A460">
            <v>1121979</v>
          </cell>
          <cell r="B460" t="str">
            <v>Profilová lišta…CPS 4 G</v>
          </cell>
          <cell r="C460">
            <v>266.60000000000002</v>
          </cell>
          <cell r="D460">
            <v>100</v>
          </cell>
          <cell r="E460" t="str">
            <v>M</v>
          </cell>
          <cell r="F460">
            <v>26660</v>
          </cell>
        </row>
        <row r="461">
          <cell r="A461">
            <v>1122483</v>
          </cell>
          <cell r="B461" t="str">
            <v>Profilová lišta…MS41-3000</v>
          </cell>
          <cell r="C461">
            <v>616.67999999999995</v>
          </cell>
          <cell r="D461">
            <v>100</v>
          </cell>
          <cell r="E461" t="str">
            <v>M</v>
          </cell>
          <cell r="F461">
            <v>61668</v>
          </cell>
        </row>
        <row r="462">
          <cell r="A462">
            <v>1122487</v>
          </cell>
          <cell r="B462" t="str">
            <v>Profilová lišta…MS41-6000</v>
          </cell>
          <cell r="C462">
            <v>573.48</v>
          </cell>
          <cell r="D462">
            <v>100</v>
          </cell>
          <cell r="E462" t="str">
            <v>M</v>
          </cell>
          <cell r="F462">
            <v>57348</v>
          </cell>
        </row>
        <row r="463">
          <cell r="A463">
            <v>1122606</v>
          </cell>
          <cell r="B463" t="str">
            <v>Profilová lišta…MS41-1000</v>
          </cell>
          <cell r="C463">
            <v>611.28</v>
          </cell>
          <cell r="D463">
            <v>100</v>
          </cell>
          <cell r="E463" t="str">
            <v>M</v>
          </cell>
          <cell r="F463">
            <v>61128</v>
          </cell>
        </row>
        <row r="464">
          <cell r="A464">
            <v>1122657</v>
          </cell>
          <cell r="B464" t="str">
            <v>Profilová lišta…MS41-6000</v>
          </cell>
          <cell r="C464">
            <v>616.67999999999995</v>
          </cell>
          <cell r="D464">
            <v>100</v>
          </cell>
          <cell r="E464" t="str">
            <v>M</v>
          </cell>
          <cell r="F464">
            <v>61668</v>
          </cell>
        </row>
        <row r="465">
          <cell r="A465">
            <v>1122742</v>
          </cell>
          <cell r="B465" t="str">
            <v>Profilová lišta…MS22-3000</v>
          </cell>
          <cell r="C465">
            <v>247.16</v>
          </cell>
          <cell r="D465">
            <v>100</v>
          </cell>
          <cell r="E465" t="str">
            <v>M</v>
          </cell>
          <cell r="F465">
            <v>24716</v>
          </cell>
        </row>
        <row r="466">
          <cell r="A466">
            <v>1124501</v>
          </cell>
          <cell r="B466" t="str">
            <v>Ochranný kryt…1268 SK</v>
          </cell>
          <cell r="C466">
            <v>5.19</v>
          </cell>
          <cell r="D466">
            <v>100</v>
          </cell>
          <cell r="E466" t="str">
            <v>KS</v>
          </cell>
          <cell r="F466">
            <v>519</v>
          </cell>
        </row>
        <row r="467">
          <cell r="A467">
            <v>1124560</v>
          </cell>
          <cell r="B467" t="str">
            <v>Ochranný kryt…CPS 5 SK</v>
          </cell>
          <cell r="C467">
            <v>45.17</v>
          </cell>
          <cell r="D467">
            <v>100</v>
          </cell>
          <cell r="E467" t="str">
            <v>KS</v>
          </cell>
          <cell r="F467">
            <v>4517</v>
          </cell>
        </row>
        <row r="468">
          <cell r="A468">
            <v>1125036</v>
          </cell>
          <cell r="B468" t="str">
            <v>Řezačka na nosné lišty…HTS 35</v>
          </cell>
          <cell r="C468">
            <v>169577</v>
          </cell>
          <cell r="D468">
            <v>1</v>
          </cell>
          <cell r="E468" t="str">
            <v>KS</v>
          </cell>
          <cell r="F468">
            <v>169577</v>
          </cell>
        </row>
        <row r="469">
          <cell r="A469">
            <v>1134027</v>
          </cell>
          <cell r="B469" t="str">
            <v>Kluzná matice…T4012NM.S</v>
          </cell>
          <cell r="C469">
            <v>3.37</v>
          </cell>
          <cell r="D469">
            <v>100</v>
          </cell>
          <cell r="E469" t="str">
            <v>KS</v>
          </cell>
          <cell r="F469">
            <v>337</v>
          </cell>
        </row>
        <row r="470">
          <cell r="A470">
            <v>1134043</v>
          </cell>
          <cell r="B470" t="str">
            <v>Kluzná matice…T4012G/M5</v>
          </cell>
          <cell r="C470">
            <v>4.54</v>
          </cell>
          <cell r="D470">
            <v>100</v>
          </cell>
          <cell r="E470" t="str">
            <v>KS</v>
          </cell>
          <cell r="F470">
            <v>454</v>
          </cell>
        </row>
        <row r="471">
          <cell r="A471">
            <v>1134051</v>
          </cell>
          <cell r="B471" t="str">
            <v>Kluzná matice…T4012NAF</v>
          </cell>
          <cell r="C471">
            <v>4.76</v>
          </cell>
          <cell r="D471">
            <v>100</v>
          </cell>
          <cell r="E471" t="str">
            <v>KS</v>
          </cell>
          <cell r="F471">
            <v>476</v>
          </cell>
        </row>
        <row r="472">
          <cell r="A472">
            <v>1134256</v>
          </cell>
          <cell r="B472" t="str">
            <v>Kluzná matice…T4012G/M5</v>
          </cell>
          <cell r="C472">
            <v>3.12</v>
          </cell>
          <cell r="D472">
            <v>100</v>
          </cell>
          <cell r="E472" t="str">
            <v>KS</v>
          </cell>
          <cell r="F472">
            <v>312</v>
          </cell>
        </row>
        <row r="473">
          <cell r="A473">
            <v>1137018</v>
          </cell>
          <cell r="B473" t="str">
            <v>Kluzná matice…4014NM.S.</v>
          </cell>
          <cell r="C473">
            <v>4.68</v>
          </cell>
          <cell r="D473">
            <v>100</v>
          </cell>
          <cell r="E473" t="str">
            <v>KS</v>
          </cell>
          <cell r="F473">
            <v>468</v>
          </cell>
        </row>
        <row r="474">
          <cell r="A474">
            <v>1137212</v>
          </cell>
          <cell r="B474" t="str">
            <v>Kluzná matice…4014/N</v>
          </cell>
          <cell r="C474">
            <v>3.85</v>
          </cell>
          <cell r="D474">
            <v>100</v>
          </cell>
          <cell r="E474" t="str">
            <v>KS</v>
          </cell>
          <cell r="F474">
            <v>385</v>
          </cell>
        </row>
        <row r="475">
          <cell r="A475">
            <v>1137220</v>
          </cell>
          <cell r="B475" t="str">
            <v>Kluzná matice…4014G O.S</v>
          </cell>
          <cell r="C475">
            <v>4</v>
          </cell>
          <cell r="D475">
            <v>100</v>
          </cell>
          <cell r="E475" t="str">
            <v>KS</v>
          </cell>
          <cell r="F475">
            <v>400</v>
          </cell>
        </row>
        <row r="476">
          <cell r="A476">
            <v>1140213</v>
          </cell>
          <cell r="B476" t="str">
            <v>Kluzná matice…T5012O.S.</v>
          </cell>
          <cell r="C476">
            <v>5.03</v>
          </cell>
          <cell r="D476">
            <v>100</v>
          </cell>
          <cell r="E476" t="str">
            <v>KS</v>
          </cell>
          <cell r="F476">
            <v>503</v>
          </cell>
        </row>
        <row r="477">
          <cell r="A477">
            <v>1141058</v>
          </cell>
          <cell r="B477" t="str">
            <v>Kluzná matice…5015M5/OS</v>
          </cell>
          <cell r="C477">
            <v>3.86</v>
          </cell>
          <cell r="D477">
            <v>100</v>
          </cell>
          <cell r="E477" t="str">
            <v>KS</v>
          </cell>
          <cell r="F477">
            <v>386</v>
          </cell>
        </row>
        <row r="478">
          <cell r="A478">
            <v>1141066</v>
          </cell>
          <cell r="B478" t="str">
            <v>Kluzná matice…5015M6/OS</v>
          </cell>
          <cell r="C478">
            <v>4.0199999999999996</v>
          </cell>
          <cell r="D478">
            <v>100</v>
          </cell>
          <cell r="E478" t="str">
            <v>KS</v>
          </cell>
          <cell r="F478">
            <v>402</v>
          </cell>
        </row>
        <row r="479">
          <cell r="A479">
            <v>1142054</v>
          </cell>
          <cell r="B479" t="str">
            <v>Kluzná matice…5016M5/OS</v>
          </cell>
          <cell r="C479">
            <v>5.36</v>
          </cell>
          <cell r="D479">
            <v>100</v>
          </cell>
          <cell r="E479" t="str">
            <v>KS</v>
          </cell>
          <cell r="F479">
            <v>536</v>
          </cell>
        </row>
        <row r="480">
          <cell r="A480">
            <v>1142062</v>
          </cell>
          <cell r="B480" t="str">
            <v>Kluzná matice…5016M6/OS</v>
          </cell>
          <cell r="C480">
            <v>4.57</v>
          </cell>
          <cell r="D480">
            <v>100</v>
          </cell>
          <cell r="E480" t="str">
            <v>KS</v>
          </cell>
          <cell r="F480">
            <v>457</v>
          </cell>
        </row>
        <row r="481">
          <cell r="A481">
            <v>1143069</v>
          </cell>
          <cell r="B481" t="str">
            <v>Kluzná matice…5017M6/OS</v>
          </cell>
          <cell r="C481">
            <v>5.79</v>
          </cell>
          <cell r="D481">
            <v>100</v>
          </cell>
          <cell r="E481" t="str">
            <v>KS</v>
          </cell>
          <cell r="F481">
            <v>579</v>
          </cell>
        </row>
        <row r="482">
          <cell r="A482">
            <v>1143131</v>
          </cell>
          <cell r="B482" t="str">
            <v>Kluzná matice…5017M6/OS</v>
          </cell>
          <cell r="C482">
            <v>8.2100000000000009</v>
          </cell>
          <cell r="D482">
            <v>100</v>
          </cell>
          <cell r="E482" t="str">
            <v>KS</v>
          </cell>
          <cell r="F482">
            <v>821</v>
          </cell>
        </row>
        <row r="483">
          <cell r="A483">
            <v>1144103</v>
          </cell>
          <cell r="B483" t="str">
            <v>Kluzná matice…5019/ M6</v>
          </cell>
          <cell r="C483">
            <v>6.42</v>
          </cell>
          <cell r="D483">
            <v>100</v>
          </cell>
          <cell r="E483" t="str">
            <v>KS</v>
          </cell>
          <cell r="F483">
            <v>642</v>
          </cell>
        </row>
        <row r="484">
          <cell r="A484">
            <v>1144111</v>
          </cell>
          <cell r="B484" t="str">
            <v>Kluzná matice…5019/ M8</v>
          </cell>
          <cell r="C484">
            <v>8.43</v>
          </cell>
          <cell r="D484">
            <v>100</v>
          </cell>
          <cell r="E484" t="str">
            <v>KS</v>
          </cell>
          <cell r="F484">
            <v>843</v>
          </cell>
        </row>
        <row r="485">
          <cell r="A485">
            <v>1144138</v>
          </cell>
          <cell r="B485" t="str">
            <v>Kluzná matice…5019/ M10</v>
          </cell>
          <cell r="C485">
            <v>10.71</v>
          </cell>
          <cell r="D485">
            <v>100</v>
          </cell>
          <cell r="E485" t="str">
            <v>KS</v>
          </cell>
          <cell r="F485">
            <v>1071</v>
          </cell>
        </row>
        <row r="486">
          <cell r="A486">
            <v>1146335</v>
          </cell>
          <cell r="B486" t="str">
            <v>Kluzná matice…T6012/30</v>
          </cell>
          <cell r="C486">
            <v>4.21</v>
          </cell>
          <cell r="D486">
            <v>100</v>
          </cell>
          <cell r="E486" t="str">
            <v>KS</v>
          </cell>
          <cell r="F486">
            <v>421</v>
          </cell>
        </row>
        <row r="487">
          <cell r="A487">
            <v>1146505</v>
          </cell>
          <cell r="B487" t="str">
            <v>Kluzná matice…GMH18/M6</v>
          </cell>
          <cell r="C487">
            <v>48.27</v>
          </cell>
          <cell r="D487">
            <v>100</v>
          </cell>
          <cell r="E487" t="str">
            <v>KS</v>
          </cell>
          <cell r="F487">
            <v>4827</v>
          </cell>
        </row>
        <row r="488">
          <cell r="A488">
            <v>1146513</v>
          </cell>
          <cell r="B488" t="str">
            <v>Kluzná matice…GMH18/M8</v>
          </cell>
          <cell r="C488">
            <v>48.55</v>
          </cell>
          <cell r="D488">
            <v>100</v>
          </cell>
          <cell r="E488" t="str">
            <v>KS</v>
          </cell>
          <cell r="F488">
            <v>4855</v>
          </cell>
        </row>
        <row r="489">
          <cell r="A489">
            <v>1146521</v>
          </cell>
          <cell r="B489" t="str">
            <v>Kluzná matice…GMH18/M10</v>
          </cell>
          <cell r="C489">
            <v>46.21</v>
          </cell>
          <cell r="D489">
            <v>100</v>
          </cell>
          <cell r="E489" t="str">
            <v>KS</v>
          </cell>
          <cell r="F489">
            <v>4621</v>
          </cell>
        </row>
        <row r="490">
          <cell r="A490">
            <v>1146602</v>
          </cell>
          <cell r="B490" t="str">
            <v>Kluzná matice…GMH22/M6</v>
          </cell>
          <cell r="C490">
            <v>64.73</v>
          </cell>
          <cell r="D490">
            <v>100</v>
          </cell>
          <cell r="E490" t="str">
            <v>KS</v>
          </cell>
          <cell r="F490">
            <v>6473</v>
          </cell>
        </row>
        <row r="491">
          <cell r="A491">
            <v>1146610</v>
          </cell>
          <cell r="B491" t="str">
            <v>kluzná matice M8…GMH22/M8</v>
          </cell>
          <cell r="C491">
            <v>59.4</v>
          </cell>
          <cell r="D491">
            <v>100</v>
          </cell>
          <cell r="E491" t="str">
            <v>KS</v>
          </cell>
          <cell r="F491">
            <v>5940</v>
          </cell>
        </row>
        <row r="492">
          <cell r="A492">
            <v>1146629</v>
          </cell>
          <cell r="B492" t="str">
            <v>Kluzná matice…GMH22/M10</v>
          </cell>
          <cell r="C492">
            <v>54.85</v>
          </cell>
          <cell r="D492">
            <v>100</v>
          </cell>
          <cell r="E492" t="str">
            <v>KS</v>
          </cell>
          <cell r="F492">
            <v>5485</v>
          </cell>
        </row>
        <row r="493">
          <cell r="A493">
            <v>1146637</v>
          </cell>
          <cell r="B493" t="str">
            <v>Kluzná matice…GMH22/M12</v>
          </cell>
          <cell r="C493">
            <v>60.72</v>
          </cell>
          <cell r="D493">
            <v>100</v>
          </cell>
          <cell r="E493" t="str">
            <v>KS</v>
          </cell>
          <cell r="F493">
            <v>6072</v>
          </cell>
        </row>
        <row r="494">
          <cell r="A494">
            <v>1146718</v>
          </cell>
          <cell r="B494" t="str">
            <v>Kluzná matice…HGMH18M6</v>
          </cell>
          <cell r="C494">
            <v>104.83</v>
          </cell>
          <cell r="D494">
            <v>100</v>
          </cell>
          <cell r="E494" t="str">
            <v>KS</v>
          </cell>
          <cell r="F494">
            <v>10483</v>
          </cell>
        </row>
        <row r="495">
          <cell r="A495">
            <v>1146726</v>
          </cell>
          <cell r="B495" t="str">
            <v>Kluzná matice…HGMH18M8</v>
          </cell>
          <cell r="C495">
            <v>104.83</v>
          </cell>
          <cell r="D495">
            <v>100</v>
          </cell>
          <cell r="E495" t="str">
            <v>KS</v>
          </cell>
          <cell r="F495">
            <v>10483</v>
          </cell>
        </row>
        <row r="496">
          <cell r="A496">
            <v>1146734</v>
          </cell>
          <cell r="B496" t="str">
            <v>Kluzná matice…HGMH18M10</v>
          </cell>
          <cell r="C496">
            <v>104.83</v>
          </cell>
          <cell r="D496">
            <v>100</v>
          </cell>
          <cell r="E496" t="str">
            <v>KS</v>
          </cell>
          <cell r="F496">
            <v>10483</v>
          </cell>
        </row>
        <row r="497">
          <cell r="A497">
            <v>1146742</v>
          </cell>
          <cell r="B497" t="str">
            <v>Kluzná matice…HGMH18M12</v>
          </cell>
          <cell r="C497">
            <v>112.9</v>
          </cell>
          <cell r="D497">
            <v>100</v>
          </cell>
          <cell r="E497" t="str">
            <v>KS</v>
          </cell>
          <cell r="F497">
            <v>11290</v>
          </cell>
        </row>
        <row r="498">
          <cell r="A498">
            <v>1146807</v>
          </cell>
          <cell r="B498" t="str">
            <v>Kluzná matice…HGMH22M8</v>
          </cell>
          <cell r="C498">
            <v>131.80000000000001</v>
          </cell>
          <cell r="D498">
            <v>100</v>
          </cell>
          <cell r="E498" t="str">
            <v>KS</v>
          </cell>
          <cell r="F498">
            <v>13180</v>
          </cell>
        </row>
        <row r="499">
          <cell r="A499">
            <v>1146815</v>
          </cell>
          <cell r="B499" t="str">
            <v>Kluzná matice…HGMH22M10</v>
          </cell>
          <cell r="C499">
            <v>125.13</v>
          </cell>
          <cell r="D499">
            <v>100</v>
          </cell>
          <cell r="E499" t="str">
            <v>KS</v>
          </cell>
          <cell r="F499">
            <v>12513</v>
          </cell>
        </row>
        <row r="500">
          <cell r="A500">
            <v>1146823</v>
          </cell>
          <cell r="B500" t="str">
            <v>Kluzná matice…HGMH22M12</v>
          </cell>
          <cell r="C500">
            <v>128.31</v>
          </cell>
          <cell r="D500">
            <v>100</v>
          </cell>
          <cell r="E500" t="str">
            <v>KS</v>
          </cell>
          <cell r="F500">
            <v>12831</v>
          </cell>
        </row>
        <row r="501">
          <cell r="A501">
            <v>1149008</v>
          </cell>
          <cell r="B501" t="str">
            <v>Šroub s hlavou T…5020/6X20</v>
          </cell>
          <cell r="C501">
            <v>16.739999999999998</v>
          </cell>
          <cell r="D501">
            <v>100</v>
          </cell>
          <cell r="E501" t="str">
            <v>KS</v>
          </cell>
          <cell r="F501">
            <v>1674</v>
          </cell>
        </row>
        <row r="502">
          <cell r="A502">
            <v>1149016</v>
          </cell>
          <cell r="B502" t="str">
            <v>Šroub s hlavou T…5020/6X25</v>
          </cell>
          <cell r="C502">
            <v>16.440000000000001</v>
          </cell>
          <cell r="D502">
            <v>100</v>
          </cell>
          <cell r="E502" t="str">
            <v>KS</v>
          </cell>
          <cell r="F502">
            <v>1644</v>
          </cell>
        </row>
        <row r="503">
          <cell r="A503">
            <v>1149210</v>
          </cell>
          <cell r="B503" t="str">
            <v>Šroub s hlavou T…5020/8X25</v>
          </cell>
          <cell r="C503">
            <v>17.28</v>
          </cell>
          <cell r="D503">
            <v>100</v>
          </cell>
          <cell r="E503" t="str">
            <v>KS</v>
          </cell>
          <cell r="F503">
            <v>1728</v>
          </cell>
        </row>
        <row r="504">
          <cell r="A504">
            <v>1149458</v>
          </cell>
          <cell r="B504" t="str">
            <v>Šroub s hlavou T…5020/M10</v>
          </cell>
          <cell r="C504">
            <v>23</v>
          </cell>
          <cell r="D504">
            <v>100</v>
          </cell>
          <cell r="E504" t="str">
            <v>KS</v>
          </cell>
          <cell r="F504">
            <v>2300</v>
          </cell>
        </row>
        <row r="505">
          <cell r="A505">
            <v>1150014</v>
          </cell>
          <cell r="B505" t="str">
            <v>Šroub s hlavou T…5021/6X25</v>
          </cell>
          <cell r="C505">
            <v>17.45</v>
          </cell>
          <cell r="D505">
            <v>100</v>
          </cell>
          <cell r="E505" t="str">
            <v>KS</v>
          </cell>
          <cell r="F505">
            <v>1745</v>
          </cell>
        </row>
        <row r="506">
          <cell r="A506">
            <v>1150200</v>
          </cell>
          <cell r="B506" t="str">
            <v>Šroub s hlavou T…5021/8X20</v>
          </cell>
          <cell r="C506">
            <v>19.23</v>
          </cell>
          <cell r="D506">
            <v>100</v>
          </cell>
          <cell r="E506" t="str">
            <v>KS</v>
          </cell>
          <cell r="F506">
            <v>1923</v>
          </cell>
        </row>
        <row r="507">
          <cell r="A507">
            <v>1150219</v>
          </cell>
          <cell r="B507" t="str">
            <v>Šroub s hlavou T…5021/8X25</v>
          </cell>
          <cell r="C507">
            <v>19.23</v>
          </cell>
          <cell r="D507">
            <v>100</v>
          </cell>
          <cell r="E507" t="str">
            <v>KS</v>
          </cell>
          <cell r="F507">
            <v>1923</v>
          </cell>
        </row>
        <row r="508">
          <cell r="A508">
            <v>1150243</v>
          </cell>
          <cell r="B508" t="str">
            <v>Šroub s hlavou T…5021/8X40</v>
          </cell>
          <cell r="C508">
            <v>20.9</v>
          </cell>
          <cell r="D508">
            <v>100</v>
          </cell>
          <cell r="E508" t="str">
            <v>KS</v>
          </cell>
          <cell r="F508">
            <v>2090</v>
          </cell>
        </row>
        <row r="509">
          <cell r="A509">
            <v>1150456</v>
          </cell>
          <cell r="B509" t="str">
            <v>Šroub s hlavou T…5021/M10</v>
          </cell>
          <cell r="C509">
            <v>24.72</v>
          </cell>
          <cell r="D509">
            <v>100</v>
          </cell>
          <cell r="E509" t="str">
            <v>KS</v>
          </cell>
          <cell r="F509">
            <v>2472</v>
          </cell>
        </row>
        <row r="510">
          <cell r="A510">
            <v>1151010</v>
          </cell>
          <cell r="B510" t="str">
            <v>Šroub s hlavou T…5022/6X25</v>
          </cell>
          <cell r="C510">
            <v>23.11</v>
          </cell>
          <cell r="D510">
            <v>100</v>
          </cell>
          <cell r="E510" t="str">
            <v>KS</v>
          </cell>
          <cell r="F510">
            <v>2311</v>
          </cell>
        </row>
        <row r="511">
          <cell r="A511">
            <v>1151029</v>
          </cell>
          <cell r="B511" t="str">
            <v>Šroub s hlavou T…5022/6X30</v>
          </cell>
          <cell r="C511">
            <v>18.47</v>
          </cell>
          <cell r="D511">
            <v>100</v>
          </cell>
          <cell r="E511" t="str">
            <v>KS</v>
          </cell>
          <cell r="F511">
            <v>1847</v>
          </cell>
        </row>
        <row r="512">
          <cell r="A512">
            <v>1151215</v>
          </cell>
          <cell r="B512" t="str">
            <v>Šroub s hlavou T…5022/8X25</v>
          </cell>
          <cell r="C512">
            <v>22.41</v>
          </cell>
          <cell r="D512">
            <v>100</v>
          </cell>
          <cell r="E512" t="str">
            <v>KS</v>
          </cell>
          <cell r="F512">
            <v>2241</v>
          </cell>
        </row>
        <row r="513">
          <cell r="A513">
            <v>1151223</v>
          </cell>
          <cell r="B513" t="str">
            <v>Šroub s hlavou T…5022/8X30</v>
          </cell>
          <cell r="C513">
            <v>23.37</v>
          </cell>
          <cell r="D513">
            <v>100</v>
          </cell>
          <cell r="E513" t="str">
            <v>KS</v>
          </cell>
          <cell r="F513">
            <v>2337</v>
          </cell>
        </row>
        <row r="514">
          <cell r="A514">
            <v>1151258</v>
          </cell>
          <cell r="B514" t="str">
            <v>Šroub s hlavou T…5022/8X40</v>
          </cell>
          <cell r="C514">
            <v>24.45</v>
          </cell>
          <cell r="D514">
            <v>100</v>
          </cell>
          <cell r="E514" t="str">
            <v>KS</v>
          </cell>
          <cell r="F514">
            <v>2445</v>
          </cell>
        </row>
        <row r="515">
          <cell r="A515">
            <v>1151401</v>
          </cell>
          <cell r="B515" t="str">
            <v>Šroub s hlavou T…5022/M10</v>
          </cell>
          <cell r="C515">
            <v>27.14</v>
          </cell>
          <cell r="D515">
            <v>100</v>
          </cell>
          <cell r="E515" t="str">
            <v>KS</v>
          </cell>
          <cell r="F515">
            <v>2714</v>
          </cell>
        </row>
        <row r="516">
          <cell r="A516">
            <v>1151428</v>
          </cell>
          <cell r="B516" t="str">
            <v>Šroub s hlavou T…5022/M10</v>
          </cell>
          <cell r="C516">
            <v>24.52</v>
          </cell>
          <cell r="D516">
            <v>100</v>
          </cell>
          <cell r="E516" t="str">
            <v>KS</v>
          </cell>
          <cell r="F516">
            <v>2452</v>
          </cell>
        </row>
        <row r="517">
          <cell r="A517">
            <v>1151444</v>
          </cell>
          <cell r="B517" t="str">
            <v>Šroub s hlavou T…5022/M10</v>
          </cell>
          <cell r="C517">
            <v>29.98</v>
          </cell>
          <cell r="D517">
            <v>100</v>
          </cell>
          <cell r="E517" t="str">
            <v>KS</v>
          </cell>
          <cell r="F517">
            <v>2998</v>
          </cell>
        </row>
        <row r="518">
          <cell r="A518">
            <v>1151622</v>
          </cell>
          <cell r="B518" t="str">
            <v>Šroub s hlavou T…5022/M12</v>
          </cell>
          <cell r="C518">
            <v>102.28</v>
          </cell>
          <cell r="D518">
            <v>100</v>
          </cell>
          <cell r="E518" t="str">
            <v>KS</v>
          </cell>
          <cell r="F518">
            <v>10228</v>
          </cell>
        </row>
        <row r="519">
          <cell r="A519">
            <v>1151649</v>
          </cell>
          <cell r="B519" t="str">
            <v>Šroub s hlavou T…5022/M12</v>
          </cell>
          <cell r="C519">
            <v>106.92</v>
          </cell>
          <cell r="D519">
            <v>100</v>
          </cell>
          <cell r="E519" t="str">
            <v>KS</v>
          </cell>
          <cell r="F519">
            <v>10692</v>
          </cell>
        </row>
        <row r="520">
          <cell r="A520">
            <v>1151703</v>
          </cell>
          <cell r="B520" t="str">
            <v>Šroub s hlavou T…5026/6X20</v>
          </cell>
          <cell r="C520">
            <v>40.840000000000003</v>
          </cell>
          <cell r="D520">
            <v>100</v>
          </cell>
          <cell r="E520" t="str">
            <v>KS</v>
          </cell>
          <cell r="F520">
            <v>4084</v>
          </cell>
        </row>
        <row r="521">
          <cell r="A521">
            <v>1151711</v>
          </cell>
          <cell r="B521" t="str">
            <v>Šroub s hlavou T…5026/8X25</v>
          </cell>
          <cell r="C521">
            <v>38.22</v>
          </cell>
          <cell r="D521">
            <v>100</v>
          </cell>
          <cell r="E521" t="str">
            <v>KS</v>
          </cell>
          <cell r="F521">
            <v>3822</v>
          </cell>
        </row>
        <row r="522">
          <cell r="A522">
            <v>1153412</v>
          </cell>
          <cell r="B522" t="str">
            <v>Šroub s hákovitou hlavou…5023/M10</v>
          </cell>
          <cell r="C522">
            <v>63.45</v>
          </cell>
          <cell r="D522">
            <v>100</v>
          </cell>
          <cell r="E522" t="str">
            <v>KS</v>
          </cell>
          <cell r="F522">
            <v>6345</v>
          </cell>
        </row>
        <row r="523">
          <cell r="A523">
            <v>1153420</v>
          </cell>
          <cell r="B523" t="str">
            <v>Šroub s hákovitou hlavou…5023/M10</v>
          </cell>
          <cell r="C523">
            <v>74.03</v>
          </cell>
          <cell r="D523">
            <v>100</v>
          </cell>
          <cell r="E523" t="str">
            <v>KS</v>
          </cell>
          <cell r="F523">
            <v>7403</v>
          </cell>
        </row>
        <row r="524">
          <cell r="A524">
            <v>1153439</v>
          </cell>
          <cell r="B524" t="str">
            <v>Šroub s hákovitou hlavou…5023/M10</v>
          </cell>
          <cell r="C524">
            <v>67.77</v>
          </cell>
          <cell r="D524">
            <v>100</v>
          </cell>
          <cell r="E524" t="str">
            <v>KS</v>
          </cell>
          <cell r="F524">
            <v>6777</v>
          </cell>
        </row>
        <row r="525">
          <cell r="A525">
            <v>1153617</v>
          </cell>
          <cell r="B525" t="str">
            <v>Šroub s hákovitou hlavou…5023/M12</v>
          </cell>
          <cell r="C525">
            <v>77.61</v>
          </cell>
          <cell r="D525">
            <v>100</v>
          </cell>
          <cell r="E525" t="str">
            <v>KS</v>
          </cell>
          <cell r="F525">
            <v>7761</v>
          </cell>
        </row>
        <row r="526">
          <cell r="A526">
            <v>1153625</v>
          </cell>
          <cell r="B526" t="str">
            <v>Šroub s hákovitou hlavou…5023/M12</v>
          </cell>
          <cell r="C526">
            <v>80.599999999999994</v>
          </cell>
          <cell r="D526">
            <v>100</v>
          </cell>
          <cell r="E526" t="str">
            <v>KS</v>
          </cell>
          <cell r="F526">
            <v>8060</v>
          </cell>
        </row>
        <row r="527">
          <cell r="A527">
            <v>1153633</v>
          </cell>
          <cell r="B527" t="str">
            <v>Šroub s hákovitou hlavou…5023/M12</v>
          </cell>
          <cell r="C527">
            <v>82.17</v>
          </cell>
          <cell r="D527">
            <v>100</v>
          </cell>
          <cell r="E527" t="str">
            <v>KS</v>
          </cell>
          <cell r="F527">
            <v>8217</v>
          </cell>
        </row>
        <row r="528">
          <cell r="A528">
            <v>1153641</v>
          </cell>
          <cell r="B528" t="str">
            <v>Šroub s hákovitou hlavou…5023/M12</v>
          </cell>
          <cell r="C528">
            <v>88.32</v>
          </cell>
          <cell r="D528">
            <v>100</v>
          </cell>
          <cell r="E528" t="str">
            <v>KS</v>
          </cell>
          <cell r="F528">
            <v>8832</v>
          </cell>
        </row>
        <row r="529">
          <cell r="A529">
            <v>1154419</v>
          </cell>
          <cell r="B529" t="str">
            <v>Šroub s hákovitou hlavou…5024/M10</v>
          </cell>
          <cell r="C529">
            <v>71.3</v>
          </cell>
          <cell r="D529">
            <v>100</v>
          </cell>
          <cell r="E529" t="str">
            <v>KS</v>
          </cell>
          <cell r="F529">
            <v>7130</v>
          </cell>
        </row>
        <row r="530">
          <cell r="A530">
            <v>1154427</v>
          </cell>
          <cell r="B530" t="str">
            <v>Šroub s hákovitou hlavou…5024/M10</v>
          </cell>
          <cell r="C530">
            <v>77.83</v>
          </cell>
          <cell r="D530">
            <v>100</v>
          </cell>
          <cell r="E530" t="str">
            <v>KS</v>
          </cell>
          <cell r="F530">
            <v>7783</v>
          </cell>
        </row>
        <row r="531">
          <cell r="A531">
            <v>1154435</v>
          </cell>
          <cell r="B531" t="str">
            <v>Šroub s hákovitou hlavou…5024/M10</v>
          </cell>
          <cell r="C531">
            <v>78.03</v>
          </cell>
          <cell r="D531">
            <v>100</v>
          </cell>
          <cell r="E531" t="str">
            <v>KS</v>
          </cell>
          <cell r="F531">
            <v>7803</v>
          </cell>
        </row>
        <row r="532">
          <cell r="A532">
            <v>1154605</v>
          </cell>
          <cell r="B532" t="str">
            <v>Šroub s hákovitou hlavou…5024/M12</v>
          </cell>
          <cell r="C532">
            <v>74.599999999999994</v>
          </cell>
          <cell r="D532">
            <v>100</v>
          </cell>
          <cell r="E532" t="str">
            <v>KS</v>
          </cell>
          <cell r="F532">
            <v>7460</v>
          </cell>
        </row>
        <row r="533">
          <cell r="A533">
            <v>1154613</v>
          </cell>
          <cell r="B533" t="str">
            <v>Šroub s hákovitou hlavou…5024/M12</v>
          </cell>
          <cell r="C533">
            <v>83.43</v>
          </cell>
          <cell r="D533">
            <v>100</v>
          </cell>
          <cell r="E533" t="str">
            <v>KS</v>
          </cell>
          <cell r="F533">
            <v>8343</v>
          </cell>
        </row>
        <row r="534">
          <cell r="A534">
            <v>1154621</v>
          </cell>
          <cell r="B534" t="str">
            <v>Šroub s hákovitou hlavou…5024/M12</v>
          </cell>
          <cell r="C534">
            <v>81.67</v>
          </cell>
          <cell r="D534">
            <v>100</v>
          </cell>
          <cell r="E534" t="str">
            <v>KS</v>
          </cell>
          <cell r="F534">
            <v>8167</v>
          </cell>
        </row>
        <row r="535">
          <cell r="A535">
            <v>1154648</v>
          </cell>
          <cell r="B535" t="str">
            <v>Šroub s hákovitou hlavou…5024/M12</v>
          </cell>
          <cell r="C535">
            <v>85.01</v>
          </cell>
          <cell r="D535">
            <v>100</v>
          </cell>
          <cell r="E535" t="str">
            <v>KS</v>
          </cell>
          <cell r="F535">
            <v>8501</v>
          </cell>
        </row>
        <row r="536">
          <cell r="A536">
            <v>1154990</v>
          </cell>
          <cell r="B536" t="str">
            <v>Šroub s hákovitou hlavou…HS M6</v>
          </cell>
          <cell r="C536">
            <v>28.08</v>
          </cell>
          <cell r="D536">
            <v>100</v>
          </cell>
          <cell r="E536" t="str">
            <v>KS</v>
          </cell>
          <cell r="F536">
            <v>2808</v>
          </cell>
        </row>
        <row r="537">
          <cell r="A537">
            <v>1155407</v>
          </cell>
          <cell r="B537" t="str">
            <v>Třmenová příchytka…2056NM/12</v>
          </cell>
          <cell r="C537">
            <v>21.48</v>
          </cell>
          <cell r="D537">
            <v>100</v>
          </cell>
          <cell r="E537" t="str">
            <v>KS</v>
          </cell>
          <cell r="F537">
            <v>2148</v>
          </cell>
        </row>
        <row r="538">
          <cell r="A538">
            <v>1155415</v>
          </cell>
          <cell r="B538" t="str">
            <v>Třmenová příchytka…2056NM/16</v>
          </cell>
          <cell r="C538">
            <v>20.62</v>
          </cell>
          <cell r="D538">
            <v>100</v>
          </cell>
          <cell r="E538" t="str">
            <v>KS</v>
          </cell>
          <cell r="F538">
            <v>2062</v>
          </cell>
        </row>
        <row r="539">
          <cell r="A539">
            <v>1155423</v>
          </cell>
          <cell r="B539" t="str">
            <v>Třmenová příchytka…2056NM/22</v>
          </cell>
          <cell r="C539">
            <v>23.44</v>
          </cell>
          <cell r="D539">
            <v>100</v>
          </cell>
          <cell r="E539" t="str">
            <v>KS</v>
          </cell>
          <cell r="F539">
            <v>2344</v>
          </cell>
        </row>
        <row r="540">
          <cell r="A540">
            <v>1155431</v>
          </cell>
          <cell r="B540" t="str">
            <v>Třmenová příchytka…2056NM/28</v>
          </cell>
          <cell r="C540">
            <v>25.43</v>
          </cell>
          <cell r="D540">
            <v>100</v>
          </cell>
          <cell r="E540" t="str">
            <v>KS</v>
          </cell>
          <cell r="F540">
            <v>2543</v>
          </cell>
        </row>
        <row r="541">
          <cell r="A541">
            <v>1155458</v>
          </cell>
          <cell r="B541" t="str">
            <v>Třmenová příchytka…2056NM/34</v>
          </cell>
          <cell r="C541">
            <v>30.02</v>
          </cell>
          <cell r="D541">
            <v>100</v>
          </cell>
          <cell r="E541" t="str">
            <v>KS</v>
          </cell>
          <cell r="F541">
            <v>3002</v>
          </cell>
        </row>
        <row r="542">
          <cell r="A542">
            <v>1155466</v>
          </cell>
          <cell r="B542" t="str">
            <v>Třmenová příchytka…2056NM/40</v>
          </cell>
          <cell r="C542">
            <v>32.229999999999997</v>
          </cell>
          <cell r="D542">
            <v>100</v>
          </cell>
          <cell r="E542" t="str">
            <v>KS</v>
          </cell>
          <cell r="F542">
            <v>3223</v>
          </cell>
        </row>
        <row r="543">
          <cell r="A543">
            <v>1155474</v>
          </cell>
          <cell r="B543" t="str">
            <v>Třmenová příchytka…2056NM/46</v>
          </cell>
          <cell r="C543">
            <v>36.630000000000003</v>
          </cell>
          <cell r="D543">
            <v>100</v>
          </cell>
          <cell r="E543" t="str">
            <v>KS</v>
          </cell>
          <cell r="F543">
            <v>3663</v>
          </cell>
        </row>
        <row r="544">
          <cell r="A544">
            <v>1155482</v>
          </cell>
          <cell r="B544" t="str">
            <v>Třmenová příchytka…2056NM/52</v>
          </cell>
          <cell r="C544">
            <v>41.16</v>
          </cell>
          <cell r="D544">
            <v>100</v>
          </cell>
          <cell r="E544" t="str">
            <v>KS</v>
          </cell>
          <cell r="F544">
            <v>4116</v>
          </cell>
        </row>
        <row r="545">
          <cell r="A545">
            <v>1155490</v>
          </cell>
          <cell r="B545" t="str">
            <v>Třmenová příchytka…2056NM/58</v>
          </cell>
          <cell r="C545">
            <v>48.2</v>
          </cell>
          <cell r="D545">
            <v>100</v>
          </cell>
          <cell r="E545" t="str">
            <v>KS</v>
          </cell>
          <cell r="F545">
            <v>4820</v>
          </cell>
        </row>
        <row r="546">
          <cell r="A546">
            <v>1156004</v>
          </cell>
          <cell r="B546" t="str">
            <v>Třmenová příchytka…2056M/12</v>
          </cell>
          <cell r="C546">
            <v>21.31</v>
          </cell>
          <cell r="D546">
            <v>100</v>
          </cell>
          <cell r="E546" t="str">
            <v>KS</v>
          </cell>
          <cell r="F546">
            <v>2131</v>
          </cell>
        </row>
        <row r="547">
          <cell r="A547">
            <v>1156012</v>
          </cell>
          <cell r="B547" t="str">
            <v>Třmenová příchytka…2056M/16</v>
          </cell>
          <cell r="C547">
            <v>23.17</v>
          </cell>
          <cell r="D547">
            <v>100</v>
          </cell>
          <cell r="E547" t="str">
            <v>KS</v>
          </cell>
          <cell r="F547">
            <v>2317</v>
          </cell>
        </row>
        <row r="548">
          <cell r="A548">
            <v>1156020</v>
          </cell>
          <cell r="B548" t="str">
            <v>Třmenová příchytka…2056M/22</v>
          </cell>
          <cell r="C548">
            <v>24.27</v>
          </cell>
          <cell r="D548">
            <v>100</v>
          </cell>
          <cell r="E548" t="str">
            <v>KS</v>
          </cell>
          <cell r="F548">
            <v>2427</v>
          </cell>
        </row>
        <row r="549">
          <cell r="A549">
            <v>1156039</v>
          </cell>
          <cell r="B549" t="str">
            <v>Třmenová příchytka…2056M/28</v>
          </cell>
          <cell r="C549">
            <v>26.3</v>
          </cell>
          <cell r="D549">
            <v>100</v>
          </cell>
          <cell r="E549" t="str">
            <v>KS</v>
          </cell>
          <cell r="F549">
            <v>2630</v>
          </cell>
        </row>
        <row r="550">
          <cell r="A550">
            <v>1156047</v>
          </cell>
          <cell r="B550" t="str">
            <v>Třmenová příchytka…2056M/34</v>
          </cell>
          <cell r="C550">
            <v>31.63</v>
          </cell>
          <cell r="D550">
            <v>100</v>
          </cell>
          <cell r="E550" t="str">
            <v>KS</v>
          </cell>
          <cell r="F550">
            <v>3163</v>
          </cell>
        </row>
        <row r="551">
          <cell r="A551">
            <v>1156055</v>
          </cell>
          <cell r="B551" t="str">
            <v>Třmenová příchytka…2056M/40</v>
          </cell>
          <cell r="C551">
            <v>34.21</v>
          </cell>
          <cell r="D551">
            <v>100</v>
          </cell>
          <cell r="E551" t="str">
            <v>KS</v>
          </cell>
          <cell r="F551">
            <v>3421</v>
          </cell>
        </row>
        <row r="552">
          <cell r="A552">
            <v>1156063</v>
          </cell>
          <cell r="B552" t="str">
            <v>Třmenová příchytka…2056M/46</v>
          </cell>
          <cell r="C552">
            <v>38.21</v>
          </cell>
          <cell r="D552">
            <v>100</v>
          </cell>
          <cell r="E552" t="str">
            <v>KS</v>
          </cell>
          <cell r="F552">
            <v>3821</v>
          </cell>
        </row>
        <row r="553">
          <cell r="A553">
            <v>1156071</v>
          </cell>
          <cell r="B553" t="str">
            <v>Třmenová příchytka…2056M/52</v>
          </cell>
          <cell r="C553">
            <v>41.1</v>
          </cell>
          <cell r="D553">
            <v>100</v>
          </cell>
          <cell r="E553" t="str">
            <v>KS</v>
          </cell>
          <cell r="F553">
            <v>4110</v>
          </cell>
        </row>
        <row r="554">
          <cell r="A554">
            <v>1156098</v>
          </cell>
          <cell r="B554" t="str">
            <v>Třmenová příchytka…2056M/58</v>
          </cell>
          <cell r="C554">
            <v>43.88</v>
          </cell>
          <cell r="D554">
            <v>100</v>
          </cell>
          <cell r="E554" t="str">
            <v>KS</v>
          </cell>
          <cell r="F554">
            <v>4388</v>
          </cell>
        </row>
        <row r="555">
          <cell r="A555">
            <v>1156101</v>
          </cell>
          <cell r="B555" t="str">
            <v>Třmenová příchytka…2056M/64</v>
          </cell>
          <cell r="C555">
            <v>53.55</v>
          </cell>
          <cell r="D555">
            <v>100</v>
          </cell>
          <cell r="E555" t="str">
            <v>KS</v>
          </cell>
          <cell r="F555">
            <v>5355</v>
          </cell>
        </row>
        <row r="556">
          <cell r="A556">
            <v>1156128</v>
          </cell>
          <cell r="B556" t="str">
            <v>Třmenová příchytka…2056M/70</v>
          </cell>
          <cell r="C556">
            <v>60.32</v>
          </cell>
          <cell r="D556">
            <v>100</v>
          </cell>
          <cell r="E556" t="str">
            <v>KS</v>
          </cell>
          <cell r="F556">
            <v>6032</v>
          </cell>
        </row>
        <row r="557">
          <cell r="A557">
            <v>1156136</v>
          </cell>
          <cell r="B557" t="str">
            <v>Třmenová příchytka…2056M/76</v>
          </cell>
          <cell r="C557">
            <v>89.95</v>
          </cell>
          <cell r="D557">
            <v>100</v>
          </cell>
          <cell r="E557" t="str">
            <v>KS</v>
          </cell>
          <cell r="F557">
            <v>8995</v>
          </cell>
        </row>
        <row r="558">
          <cell r="A558">
            <v>1156144</v>
          </cell>
          <cell r="B558" t="str">
            <v>Třmenová příchytka…2056M/82</v>
          </cell>
          <cell r="C558">
            <v>94.16</v>
          </cell>
          <cell r="D558">
            <v>100</v>
          </cell>
          <cell r="E558" t="str">
            <v>KS</v>
          </cell>
          <cell r="F558">
            <v>9416</v>
          </cell>
        </row>
        <row r="559">
          <cell r="A559">
            <v>1156152</v>
          </cell>
          <cell r="B559" t="str">
            <v>Třmenová příchytka…2056M/90</v>
          </cell>
          <cell r="C559">
            <v>107.14</v>
          </cell>
          <cell r="D559">
            <v>100</v>
          </cell>
          <cell r="E559" t="str">
            <v>KS</v>
          </cell>
          <cell r="F559">
            <v>10714</v>
          </cell>
        </row>
        <row r="560">
          <cell r="A560">
            <v>1156160</v>
          </cell>
          <cell r="B560" t="str">
            <v>Třmenová příchytka…2056M/100</v>
          </cell>
          <cell r="C560">
            <v>111.41</v>
          </cell>
          <cell r="D560">
            <v>100</v>
          </cell>
          <cell r="E560" t="str">
            <v>KS</v>
          </cell>
          <cell r="F560">
            <v>11141</v>
          </cell>
        </row>
        <row r="561">
          <cell r="A561">
            <v>1156179</v>
          </cell>
          <cell r="B561" t="str">
            <v>Třmenová příchytka…2056M2/12</v>
          </cell>
          <cell r="C561">
            <v>21.64</v>
          </cell>
          <cell r="D561">
            <v>100</v>
          </cell>
          <cell r="E561" t="str">
            <v>KS</v>
          </cell>
          <cell r="F561">
            <v>2164</v>
          </cell>
        </row>
        <row r="562">
          <cell r="A562">
            <v>1156187</v>
          </cell>
          <cell r="B562" t="str">
            <v>Třmenová příchytka…2056M2/16</v>
          </cell>
          <cell r="C562">
            <v>23.18</v>
          </cell>
          <cell r="D562">
            <v>100</v>
          </cell>
          <cell r="E562" t="str">
            <v>KS</v>
          </cell>
          <cell r="F562">
            <v>2318</v>
          </cell>
        </row>
        <row r="563">
          <cell r="A563">
            <v>1156195</v>
          </cell>
          <cell r="B563" t="str">
            <v>Třmenová příchytka…2056M2/22</v>
          </cell>
          <cell r="C563">
            <v>24.8</v>
          </cell>
          <cell r="D563">
            <v>100</v>
          </cell>
          <cell r="E563" t="str">
            <v>KS</v>
          </cell>
          <cell r="F563">
            <v>2480</v>
          </cell>
        </row>
        <row r="564">
          <cell r="A564">
            <v>1156209</v>
          </cell>
          <cell r="B564" t="str">
            <v>Kabelová příchytka 2x 22-28mm…2056M2/28</v>
          </cell>
          <cell r="C564">
            <v>30.78</v>
          </cell>
          <cell r="D564">
            <v>100</v>
          </cell>
          <cell r="E564" t="str">
            <v>KS</v>
          </cell>
          <cell r="F564">
            <v>3078</v>
          </cell>
        </row>
        <row r="565">
          <cell r="A565">
            <v>1156241</v>
          </cell>
          <cell r="B565" t="str">
            <v>Třmenová příchytka…2056M3/12</v>
          </cell>
          <cell r="C565">
            <v>29.36</v>
          </cell>
          <cell r="D565">
            <v>100</v>
          </cell>
          <cell r="E565" t="str">
            <v>KS</v>
          </cell>
          <cell r="F565">
            <v>2936</v>
          </cell>
        </row>
        <row r="566">
          <cell r="A566">
            <v>1156268</v>
          </cell>
          <cell r="B566" t="str">
            <v>Třmenová příchytka…2056M3/16</v>
          </cell>
          <cell r="C566">
            <v>35.64</v>
          </cell>
          <cell r="D566">
            <v>100</v>
          </cell>
          <cell r="E566" t="str">
            <v>KS</v>
          </cell>
          <cell r="F566">
            <v>3564</v>
          </cell>
        </row>
        <row r="567">
          <cell r="A567">
            <v>1156276</v>
          </cell>
          <cell r="B567" t="str">
            <v>Třmenová příchytka…2056M3/22</v>
          </cell>
          <cell r="C567">
            <v>37.26</v>
          </cell>
          <cell r="D567">
            <v>100</v>
          </cell>
          <cell r="E567" t="str">
            <v>KS</v>
          </cell>
          <cell r="F567">
            <v>3726</v>
          </cell>
        </row>
        <row r="568">
          <cell r="A568">
            <v>1156284</v>
          </cell>
          <cell r="B568" t="str">
            <v>Kabelová příchytka 3x 22-28mm…2056M3/28</v>
          </cell>
          <cell r="C568">
            <v>45.04</v>
          </cell>
          <cell r="D568">
            <v>100</v>
          </cell>
          <cell r="E568" t="str">
            <v>KS</v>
          </cell>
          <cell r="F568">
            <v>4504</v>
          </cell>
        </row>
        <row r="569">
          <cell r="A569">
            <v>1156829</v>
          </cell>
          <cell r="B569" t="str">
            <v>Třmenová příchytka…2056FM/22</v>
          </cell>
          <cell r="C569">
            <v>23.76</v>
          </cell>
          <cell r="D569">
            <v>100</v>
          </cell>
          <cell r="E569" t="str">
            <v>KS</v>
          </cell>
          <cell r="F569">
            <v>2376</v>
          </cell>
        </row>
        <row r="570">
          <cell r="A570">
            <v>1156837</v>
          </cell>
          <cell r="B570" t="str">
            <v>Třmenová příchytka…2056FM/28</v>
          </cell>
          <cell r="C570">
            <v>33.479999999999997</v>
          </cell>
          <cell r="D570">
            <v>100</v>
          </cell>
          <cell r="E570" t="str">
            <v>KS</v>
          </cell>
          <cell r="F570">
            <v>3348</v>
          </cell>
        </row>
        <row r="571">
          <cell r="A571">
            <v>1158007</v>
          </cell>
          <cell r="B571" t="str">
            <v>Třmenová příchytka…2056UM/12</v>
          </cell>
          <cell r="C571">
            <v>24.89</v>
          </cell>
          <cell r="D571">
            <v>100</v>
          </cell>
          <cell r="E571" t="str">
            <v>KS</v>
          </cell>
          <cell r="F571">
            <v>2489</v>
          </cell>
        </row>
        <row r="572">
          <cell r="A572">
            <v>1158015</v>
          </cell>
          <cell r="B572" t="str">
            <v>Třmenová příchytka…2056UM/16</v>
          </cell>
          <cell r="C572">
            <v>25.64</v>
          </cell>
          <cell r="D572">
            <v>100</v>
          </cell>
          <cell r="E572" t="str">
            <v>KS</v>
          </cell>
          <cell r="F572">
            <v>2564</v>
          </cell>
        </row>
        <row r="573">
          <cell r="A573">
            <v>1158023</v>
          </cell>
          <cell r="B573" t="str">
            <v>Třmenová příchytka…2056UM/22</v>
          </cell>
          <cell r="C573">
            <v>22.94</v>
          </cell>
          <cell r="D573">
            <v>100</v>
          </cell>
          <cell r="E573" t="str">
            <v>KS</v>
          </cell>
          <cell r="F573">
            <v>2294</v>
          </cell>
        </row>
        <row r="574">
          <cell r="A574">
            <v>1158031</v>
          </cell>
          <cell r="B574" t="str">
            <v>Třmenová příchytka…2056UM/28</v>
          </cell>
          <cell r="C574">
            <v>22.98</v>
          </cell>
          <cell r="D574">
            <v>100</v>
          </cell>
          <cell r="E574" t="str">
            <v>KS</v>
          </cell>
          <cell r="F574">
            <v>2298</v>
          </cell>
        </row>
        <row r="575">
          <cell r="A575">
            <v>1158058</v>
          </cell>
          <cell r="B575" t="str">
            <v>Třmenová příchytka…2056UM/34</v>
          </cell>
          <cell r="C575">
            <v>40.36</v>
          </cell>
          <cell r="D575">
            <v>100</v>
          </cell>
          <cell r="E575" t="str">
            <v>KS</v>
          </cell>
          <cell r="F575">
            <v>4036</v>
          </cell>
        </row>
        <row r="576">
          <cell r="A576">
            <v>1158066</v>
          </cell>
          <cell r="B576" t="str">
            <v>Třmenová příchytka…2056UM/40</v>
          </cell>
          <cell r="C576">
            <v>49.43</v>
          </cell>
          <cell r="D576">
            <v>100</v>
          </cell>
          <cell r="E576" t="str">
            <v>KS</v>
          </cell>
          <cell r="F576">
            <v>4943</v>
          </cell>
        </row>
        <row r="577">
          <cell r="A577">
            <v>1158074</v>
          </cell>
          <cell r="B577" t="str">
            <v>Třmenová příchytka…2056UM/46</v>
          </cell>
          <cell r="C577">
            <v>51.41</v>
          </cell>
          <cell r="D577">
            <v>100</v>
          </cell>
          <cell r="E577" t="str">
            <v>KS</v>
          </cell>
          <cell r="F577">
            <v>5141</v>
          </cell>
        </row>
        <row r="578">
          <cell r="A578">
            <v>1158082</v>
          </cell>
          <cell r="B578" t="str">
            <v>Třmenová příchytka…2056UM/52</v>
          </cell>
          <cell r="C578">
            <v>50.72</v>
          </cell>
          <cell r="D578">
            <v>100</v>
          </cell>
          <cell r="E578" t="str">
            <v>KS</v>
          </cell>
          <cell r="F578">
            <v>5072</v>
          </cell>
        </row>
        <row r="579">
          <cell r="A579">
            <v>1158090</v>
          </cell>
          <cell r="B579" t="str">
            <v>Třmenová příchytka…2056UM/58</v>
          </cell>
          <cell r="C579">
            <v>60.31</v>
          </cell>
          <cell r="D579">
            <v>100</v>
          </cell>
          <cell r="E579" t="str">
            <v>KS</v>
          </cell>
          <cell r="F579">
            <v>6031</v>
          </cell>
        </row>
        <row r="580">
          <cell r="A580">
            <v>1158104</v>
          </cell>
          <cell r="B580" t="str">
            <v>Třmenová příchytka…2056UM/64</v>
          </cell>
          <cell r="C580">
            <v>64.03</v>
          </cell>
          <cell r="D580">
            <v>100</v>
          </cell>
          <cell r="E580" t="str">
            <v>KS</v>
          </cell>
          <cell r="F580">
            <v>6403</v>
          </cell>
        </row>
        <row r="581">
          <cell r="A581">
            <v>1158112</v>
          </cell>
          <cell r="B581" t="str">
            <v>Třmenová příchytka…2056UM/70</v>
          </cell>
          <cell r="C581">
            <v>64.88</v>
          </cell>
          <cell r="D581">
            <v>100</v>
          </cell>
          <cell r="E581" t="str">
            <v>KS</v>
          </cell>
          <cell r="F581">
            <v>6488</v>
          </cell>
        </row>
        <row r="582">
          <cell r="A582">
            <v>1158120</v>
          </cell>
          <cell r="B582" t="str">
            <v>Třmenová příchytka…2056UM/76</v>
          </cell>
          <cell r="C582">
            <v>88.56</v>
          </cell>
          <cell r="D582">
            <v>100</v>
          </cell>
          <cell r="E582" t="str">
            <v>KS</v>
          </cell>
          <cell r="F582">
            <v>8856</v>
          </cell>
        </row>
        <row r="583">
          <cell r="A583">
            <v>1159518</v>
          </cell>
          <cell r="B583" t="str">
            <v>Třmenová příchytka…2056/12VA</v>
          </cell>
          <cell r="C583">
            <v>44.1</v>
          </cell>
          <cell r="D583">
            <v>100</v>
          </cell>
          <cell r="E583" t="str">
            <v>KS</v>
          </cell>
          <cell r="F583">
            <v>4410</v>
          </cell>
        </row>
        <row r="584">
          <cell r="A584">
            <v>1159526</v>
          </cell>
          <cell r="B584" t="str">
            <v>Třmenová příchytka…2056/16VA</v>
          </cell>
          <cell r="C584">
            <v>45.15</v>
          </cell>
          <cell r="D584">
            <v>100</v>
          </cell>
          <cell r="E584" t="str">
            <v>KS</v>
          </cell>
          <cell r="F584">
            <v>4515</v>
          </cell>
        </row>
        <row r="585">
          <cell r="A585">
            <v>1159534</v>
          </cell>
          <cell r="B585" t="str">
            <v>Třmenová příchytka…2056/22VA</v>
          </cell>
          <cell r="C585">
            <v>46.2</v>
          </cell>
          <cell r="D585">
            <v>100</v>
          </cell>
          <cell r="E585" t="str">
            <v>KS</v>
          </cell>
          <cell r="F585">
            <v>4620</v>
          </cell>
        </row>
        <row r="586">
          <cell r="A586">
            <v>1159542</v>
          </cell>
          <cell r="B586" t="str">
            <v>Třmenová příchytka…2056/28VA</v>
          </cell>
          <cell r="C586">
            <v>50.4</v>
          </cell>
          <cell r="D586">
            <v>100</v>
          </cell>
          <cell r="E586" t="str">
            <v>KS</v>
          </cell>
          <cell r="F586">
            <v>5040</v>
          </cell>
        </row>
        <row r="587">
          <cell r="A587">
            <v>1159550</v>
          </cell>
          <cell r="B587" t="str">
            <v>Třmenová příchytka…2056/34VA</v>
          </cell>
          <cell r="C587">
            <v>60.9</v>
          </cell>
          <cell r="D587">
            <v>100</v>
          </cell>
          <cell r="E587" t="str">
            <v>KS</v>
          </cell>
          <cell r="F587">
            <v>6090</v>
          </cell>
        </row>
        <row r="588">
          <cell r="A588">
            <v>1159569</v>
          </cell>
          <cell r="B588" t="str">
            <v>Třmenová příchytka…2056/40VA</v>
          </cell>
          <cell r="C588">
            <v>65.099999999999994</v>
          </cell>
          <cell r="D588">
            <v>100</v>
          </cell>
          <cell r="E588" t="str">
            <v>KS</v>
          </cell>
          <cell r="F588">
            <v>6510</v>
          </cell>
        </row>
        <row r="589">
          <cell r="A589">
            <v>1159577</v>
          </cell>
          <cell r="B589" t="str">
            <v>Třmenová příchytka…2056/46VA</v>
          </cell>
          <cell r="C589">
            <v>74.55</v>
          </cell>
          <cell r="D589">
            <v>100</v>
          </cell>
          <cell r="E589" t="str">
            <v>KS</v>
          </cell>
          <cell r="F589">
            <v>7455</v>
          </cell>
        </row>
        <row r="590">
          <cell r="A590">
            <v>1159585</v>
          </cell>
          <cell r="B590" t="str">
            <v>Třmenová příchytka…2056/52VA</v>
          </cell>
          <cell r="C590">
            <v>77.7</v>
          </cell>
          <cell r="D590">
            <v>100</v>
          </cell>
          <cell r="E590" t="str">
            <v>KS</v>
          </cell>
          <cell r="F590">
            <v>7770</v>
          </cell>
        </row>
        <row r="591">
          <cell r="A591">
            <v>1159593</v>
          </cell>
          <cell r="B591" t="str">
            <v>Třmenová příchytka…2056/58VA</v>
          </cell>
          <cell r="C591">
            <v>79.8</v>
          </cell>
          <cell r="D591">
            <v>100</v>
          </cell>
          <cell r="E591" t="str">
            <v>KS</v>
          </cell>
          <cell r="F591">
            <v>7980</v>
          </cell>
        </row>
        <row r="592">
          <cell r="A592">
            <v>1159607</v>
          </cell>
          <cell r="B592" t="str">
            <v>Třmenová příchytka…2056/64VA</v>
          </cell>
          <cell r="C592">
            <v>81.900000000000006</v>
          </cell>
          <cell r="D592">
            <v>100</v>
          </cell>
          <cell r="E592" t="str">
            <v>KS</v>
          </cell>
          <cell r="F592">
            <v>8190</v>
          </cell>
        </row>
        <row r="593">
          <cell r="A593">
            <v>1159615</v>
          </cell>
          <cell r="B593" t="str">
            <v>Třmenová příchytka…2056/70VA</v>
          </cell>
          <cell r="C593">
            <v>118.65</v>
          </cell>
          <cell r="D593">
            <v>100</v>
          </cell>
          <cell r="E593" t="str">
            <v>KS</v>
          </cell>
          <cell r="F593">
            <v>11865</v>
          </cell>
        </row>
        <row r="594">
          <cell r="A594">
            <v>1159623</v>
          </cell>
          <cell r="B594" t="str">
            <v>Třmenová příchytka…2056/76VA</v>
          </cell>
          <cell r="C594">
            <v>131.25</v>
          </cell>
          <cell r="D594">
            <v>100</v>
          </cell>
          <cell r="E594" t="str">
            <v>KS</v>
          </cell>
          <cell r="F594">
            <v>13125</v>
          </cell>
        </row>
        <row r="595">
          <cell r="A595">
            <v>1160125</v>
          </cell>
          <cell r="B595" t="str">
            <v>Třmenová příchytka…2056/12</v>
          </cell>
          <cell r="C595">
            <v>11.74</v>
          </cell>
          <cell r="D595">
            <v>100</v>
          </cell>
          <cell r="E595" t="str">
            <v>KS</v>
          </cell>
          <cell r="F595">
            <v>1174</v>
          </cell>
        </row>
        <row r="596">
          <cell r="A596">
            <v>1160168</v>
          </cell>
          <cell r="B596" t="str">
            <v>Třmenová příchytka…2056/16</v>
          </cell>
          <cell r="C596">
            <v>12.41</v>
          </cell>
          <cell r="D596">
            <v>100</v>
          </cell>
          <cell r="E596" t="str">
            <v>KS</v>
          </cell>
          <cell r="F596">
            <v>1241</v>
          </cell>
        </row>
        <row r="597">
          <cell r="A597">
            <v>1160222</v>
          </cell>
          <cell r="B597" t="str">
            <v>Třmenová příchytka…2056/22</v>
          </cell>
          <cell r="C597">
            <v>13.08</v>
          </cell>
          <cell r="D597">
            <v>100</v>
          </cell>
          <cell r="E597" t="str">
            <v>KS</v>
          </cell>
          <cell r="F597">
            <v>1308</v>
          </cell>
        </row>
        <row r="598">
          <cell r="A598">
            <v>1160281</v>
          </cell>
          <cell r="B598" t="str">
            <v>Třmenová příchytka…2056/28</v>
          </cell>
          <cell r="C598">
            <v>16.079999999999998</v>
          </cell>
          <cell r="D598">
            <v>100</v>
          </cell>
          <cell r="E598" t="str">
            <v>KS</v>
          </cell>
          <cell r="F598">
            <v>1608</v>
          </cell>
        </row>
        <row r="599">
          <cell r="A599">
            <v>1160346</v>
          </cell>
          <cell r="B599" t="str">
            <v>Třmenová příchytka…2056/34</v>
          </cell>
          <cell r="C599">
            <v>22.1</v>
          </cell>
          <cell r="D599">
            <v>100</v>
          </cell>
          <cell r="E599" t="str">
            <v>KS</v>
          </cell>
          <cell r="F599">
            <v>2210</v>
          </cell>
        </row>
        <row r="600">
          <cell r="A600">
            <v>1160400</v>
          </cell>
          <cell r="B600" t="str">
            <v>Třmenová příchytka…2056/40</v>
          </cell>
          <cell r="C600">
            <v>24.1</v>
          </cell>
          <cell r="D600">
            <v>100</v>
          </cell>
          <cell r="E600" t="str">
            <v>KS</v>
          </cell>
          <cell r="F600">
            <v>2410</v>
          </cell>
        </row>
        <row r="601">
          <cell r="A601">
            <v>1160451</v>
          </cell>
          <cell r="B601" t="str">
            <v>Třmenová příchytka…2056/46</v>
          </cell>
          <cell r="C601">
            <v>27.62</v>
          </cell>
          <cell r="D601">
            <v>100</v>
          </cell>
          <cell r="E601" t="str">
            <v>KS</v>
          </cell>
          <cell r="F601">
            <v>2762</v>
          </cell>
        </row>
        <row r="602">
          <cell r="A602">
            <v>1160524</v>
          </cell>
          <cell r="B602" t="str">
            <v>Třmenová příchytka…2056/52</v>
          </cell>
          <cell r="C602">
            <v>29.78</v>
          </cell>
          <cell r="D602">
            <v>100</v>
          </cell>
          <cell r="E602" t="str">
            <v>KS</v>
          </cell>
          <cell r="F602">
            <v>2978</v>
          </cell>
        </row>
        <row r="603">
          <cell r="A603">
            <v>1160583</v>
          </cell>
          <cell r="B603" t="str">
            <v>Třmenová příchytka…2056/58</v>
          </cell>
          <cell r="C603">
            <v>34.31</v>
          </cell>
          <cell r="D603">
            <v>100</v>
          </cell>
          <cell r="E603" t="str">
            <v>KS</v>
          </cell>
          <cell r="F603">
            <v>3431</v>
          </cell>
        </row>
        <row r="604">
          <cell r="A604">
            <v>1160648</v>
          </cell>
          <cell r="B604" t="str">
            <v>Třmenová příchytka…2056/64</v>
          </cell>
          <cell r="C604">
            <v>36.49</v>
          </cell>
          <cell r="D604">
            <v>100</v>
          </cell>
          <cell r="E604" t="str">
            <v>KS</v>
          </cell>
          <cell r="F604">
            <v>3649</v>
          </cell>
        </row>
        <row r="605">
          <cell r="A605">
            <v>1160702</v>
          </cell>
          <cell r="B605" t="str">
            <v>Třmenová příchytka…2056/70</v>
          </cell>
          <cell r="C605">
            <v>55.59</v>
          </cell>
          <cell r="D605">
            <v>100</v>
          </cell>
          <cell r="E605" t="str">
            <v>KS</v>
          </cell>
          <cell r="F605">
            <v>5559</v>
          </cell>
        </row>
        <row r="606">
          <cell r="A606">
            <v>1160761</v>
          </cell>
          <cell r="B606" t="str">
            <v>Třmenová příchytka…2056/76</v>
          </cell>
          <cell r="C606">
            <v>85.18</v>
          </cell>
          <cell r="D606">
            <v>100</v>
          </cell>
          <cell r="E606" t="str">
            <v>KS</v>
          </cell>
          <cell r="F606">
            <v>8518</v>
          </cell>
        </row>
        <row r="607">
          <cell r="A607">
            <v>1160826</v>
          </cell>
          <cell r="B607" t="str">
            <v>Třmenová příchytka…2056/82</v>
          </cell>
          <cell r="C607">
            <v>88.53</v>
          </cell>
          <cell r="D607">
            <v>100</v>
          </cell>
          <cell r="E607" t="str">
            <v>KS</v>
          </cell>
          <cell r="F607">
            <v>8853</v>
          </cell>
        </row>
        <row r="608">
          <cell r="A608">
            <v>1160907</v>
          </cell>
          <cell r="B608" t="str">
            <v>Třmenová příchytka…2056/90</v>
          </cell>
          <cell r="C608">
            <v>94.24</v>
          </cell>
          <cell r="D608">
            <v>100</v>
          </cell>
          <cell r="E608" t="str">
            <v>KS</v>
          </cell>
          <cell r="F608">
            <v>9424</v>
          </cell>
        </row>
        <row r="609">
          <cell r="A609">
            <v>1160990</v>
          </cell>
          <cell r="B609" t="str">
            <v>Třmenová příchytka…2056/100</v>
          </cell>
          <cell r="C609">
            <v>106.46</v>
          </cell>
          <cell r="D609">
            <v>100</v>
          </cell>
          <cell r="E609" t="str">
            <v>KS</v>
          </cell>
          <cell r="F609">
            <v>10646</v>
          </cell>
        </row>
        <row r="610">
          <cell r="A610">
            <v>1161121</v>
          </cell>
          <cell r="B610" t="str">
            <v>Třmenová příchytka…57022</v>
          </cell>
          <cell r="C610">
            <v>25.43</v>
          </cell>
          <cell r="D610">
            <v>100</v>
          </cell>
          <cell r="E610" t="str">
            <v>KS</v>
          </cell>
          <cell r="F610">
            <v>2543</v>
          </cell>
        </row>
        <row r="611">
          <cell r="A611">
            <v>1161164</v>
          </cell>
          <cell r="B611" t="str">
            <v>Třmenová příchytka…57026</v>
          </cell>
          <cell r="C611">
            <v>25.5</v>
          </cell>
          <cell r="D611">
            <v>100</v>
          </cell>
          <cell r="E611" t="str">
            <v>KS</v>
          </cell>
          <cell r="F611">
            <v>2550</v>
          </cell>
        </row>
        <row r="612">
          <cell r="A612">
            <v>1161229</v>
          </cell>
          <cell r="B612" t="str">
            <v>Třmenová příchytka…57032</v>
          </cell>
          <cell r="C612">
            <v>26.74</v>
          </cell>
          <cell r="D612">
            <v>100</v>
          </cell>
          <cell r="E612" t="str">
            <v>KS</v>
          </cell>
          <cell r="F612">
            <v>2674</v>
          </cell>
        </row>
        <row r="613">
          <cell r="A613">
            <v>1161288</v>
          </cell>
          <cell r="B613" t="str">
            <v>Třmenová příchytka…57038</v>
          </cell>
          <cell r="C613">
            <v>39.19</v>
          </cell>
          <cell r="D613">
            <v>100</v>
          </cell>
          <cell r="E613" t="str">
            <v>KS</v>
          </cell>
          <cell r="F613">
            <v>3919</v>
          </cell>
        </row>
        <row r="614">
          <cell r="A614">
            <v>1161342</v>
          </cell>
          <cell r="B614" t="str">
            <v>Třmenová příchytka…2056/2/34</v>
          </cell>
          <cell r="C614">
            <v>35.22</v>
          </cell>
          <cell r="D614">
            <v>100</v>
          </cell>
          <cell r="E614" t="str">
            <v>KS</v>
          </cell>
          <cell r="F614">
            <v>3522</v>
          </cell>
        </row>
        <row r="615">
          <cell r="A615">
            <v>1161407</v>
          </cell>
          <cell r="B615" t="str">
            <v>Třmenová příchytka…2056/2/40</v>
          </cell>
          <cell r="C615">
            <v>39.18</v>
          </cell>
          <cell r="D615">
            <v>100</v>
          </cell>
          <cell r="E615" t="str">
            <v>KS</v>
          </cell>
          <cell r="F615">
            <v>3918</v>
          </cell>
        </row>
        <row r="616">
          <cell r="A616">
            <v>1161466</v>
          </cell>
          <cell r="B616" t="str">
            <v>Třmenová příchytka…2056/2/46</v>
          </cell>
          <cell r="C616">
            <v>42.88</v>
          </cell>
          <cell r="D616">
            <v>100</v>
          </cell>
          <cell r="E616" t="str">
            <v>KS</v>
          </cell>
          <cell r="F616">
            <v>4288</v>
          </cell>
        </row>
        <row r="617">
          <cell r="A617">
            <v>1161520</v>
          </cell>
          <cell r="B617" t="str">
            <v>Třmenová příchytka…2056/2/52</v>
          </cell>
          <cell r="C617">
            <v>51.05</v>
          </cell>
          <cell r="D617">
            <v>100</v>
          </cell>
          <cell r="E617" t="str">
            <v>KS</v>
          </cell>
          <cell r="F617">
            <v>5105</v>
          </cell>
        </row>
        <row r="618">
          <cell r="A618">
            <v>1161571</v>
          </cell>
          <cell r="B618" t="str">
            <v>Třmenová příchytka…2056/2/58</v>
          </cell>
          <cell r="C618">
            <v>58.62</v>
          </cell>
          <cell r="D618">
            <v>100</v>
          </cell>
          <cell r="E618" t="str">
            <v>KS</v>
          </cell>
          <cell r="F618">
            <v>5862</v>
          </cell>
        </row>
        <row r="619">
          <cell r="A619">
            <v>1161644</v>
          </cell>
          <cell r="B619" t="str">
            <v>Třmenová příchytka…2056/2/64</v>
          </cell>
          <cell r="C619">
            <v>59.93</v>
          </cell>
          <cell r="D619">
            <v>100</v>
          </cell>
          <cell r="E619" t="str">
            <v>KS</v>
          </cell>
          <cell r="F619">
            <v>5993</v>
          </cell>
        </row>
        <row r="620">
          <cell r="A620">
            <v>1161822</v>
          </cell>
          <cell r="B620" t="str">
            <v>Třmenová příchytka…57032</v>
          </cell>
          <cell r="C620">
            <v>65.5</v>
          </cell>
          <cell r="D620">
            <v>100</v>
          </cell>
          <cell r="E620" t="str">
            <v>KS</v>
          </cell>
          <cell r="F620">
            <v>6550</v>
          </cell>
        </row>
        <row r="621">
          <cell r="A621">
            <v>1161830</v>
          </cell>
          <cell r="B621" t="str">
            <v>Třmenová příchytka…57038</v>
          </cell>
          <cell r="C621">
            <v>78.75</v>
          </cell>
          <cell r="D621">
            <v>100</v>
          </cell>
          <cell r="E621" t="str">
            <v>KS</v>
          </cell>
          <cell r="F621">
            <v>7875</v>
          </cell>
        </row>
        <row r="622">
          <cell r="A622">
            <v>1161849</v>
          </cell>
          <cell r="B622" t="str">
            <v>Třmenová příchytka…2056/2/34</v>
          </cell>
          <cell r="C622">
            <v>93.22</v>
          </cell>
          <cell r="D622">
            <v>100</v>
          </cell>
          <cell r="E622" t="str">
            <v>KS</v>
          </cell>
          <cell r="F622">
            <v>9322</v>
          </cell>
        </row>
        <row r="623">
          <cell r="A623">
            <v>1161857</v>
          </cell>
          <cell r="B623" t="str">
            <v>Třmenová příchytka…2056/2/40</v>
          </cell>
          <cell r="C623">
            <v>96.03</v>
          </cell>
          <cell r="D623">
            <v>100</v>
          </cell>
          <cell r="E623" t="str">
            <v>KS</v>
          </cell>
          <cell r="F623">
            <v>9603</v>
          </cell>
        </row>
        <row r="624">
          <cell r="A624">
            <v>1161865</v>
          </cell>
          <cell r="B624" t="str">
            <v>Třmenová příchytka…2056/2/46</v>
          </cell>
          <cell r="C624">
            <v>102.77</v>
          </cell>
          <cell r="D624">
            <v>100</v>
          </cell>
          <cell r="E624" t="str">
            <v>KS</v>
          </cell>
          <cell r="F624">
            <v>10277</v>
          </cell>
        </row>
        <row r="625">
          <cell r="A625">
            <v>1161873</v>
          </cell>
          <cell r="B625" t="str">
            <v>Třmenová příchytka…2056/2/52</v>
          </cell>
          <cell r="C625">
            <v>115.15</v>
          </cell>
          <cell r="D625">
            <v>100</v>
          </cell>
          <cell r="E625" t="str">
            <v>KS</v>
          </cell>
          <cell r="F625">
            <v>11515</v>
          </cell>
        </row>
        <row r="626">
          <cell r="A626">
            <v>1161881</v>
          </cell>
          <cell r="B626" t="str">
            <v>Třmenová příchytka…2056/2/58</v>
          </cell>
          <cell r="C626">
            <v>118.12</v>
          </cell>
          <cell r="D626">
            <v>100</v>
          </cell>
          <cell r="E626" t="str">
            <v>KS</v>
          </cell>
          <cell r="F626">
            <v>11812</v>
          </cell>
        </row>
        <row r="627">
          <cell r="A627">
            <v>1161903</v>
          </cell>
          <cell r="B627" t="str">
            <v>Třmenová příchytka…2056/2/64</v>
          </cell>
          <cell r="C627">
            <v>118.62</v>
          </cell>
          <cell r="D627">
            <v>100</v>
          </cell>
          <cell r="E627" t="str">
            <v>KS</v>
          </cell>
          <cell r="F627">
            <v>11862</v>
          </cell>
        </row>
        <row r="628">
          <cell r="A628">
            <v>1162128</v>
          </cell>
          <cell r="B628" t="str">
            <v>Třmenová příchytka…57051</v>
          </cell>
          <cell r="C628">
            <v>28.35</v>
          </cell>
          <cell r="D628">
            <v>100</v>
          </cell>
          <cell r="E628" t="str">
            <v>KS</v>
          </cell>
          <cell r="F628">
            <v>2835</v>
          </cell>
        </row>
        <row r="629">
          <cell r="A629">
            <v>1162160</v>
          </cell>
          <cell r="B629" t="str">
            <v>Třmenová příchytka…57055</v>
          </cell>
          <cell r="C629">
            <v>37.200000000000003</v>
          </cell>
          <cell r="D629">
            <v>100</v>
          </cell>
          <cell r="E629" t="str">
            <v>KS</v>
          </cell>
          <cell r="F629">
            <v>3720</v>
          </cell>
        </row>
        <row r="630">
          <cell r="A630">
            <v>1162225</v>
          </cell>
          <cell r="B630" t="str">
            <v>Třmenová příchytka…57061</v>
          </cell>
          <cell r="C630">
            <v>38.29</v>
          </cell>
          <cell r="D630">
            <v>100</v>
          </cell>
          <cell r="E630" t="str">
            <v>KS</v>
          </cell>
          <cell r="F630">
            <v>3829</v>
          </cell>
        </row>
        <row r="631">
          <cell r="A631">
            <v>1162284</v>
          </cell>
          <cell r="B631" t="str">
            <v>Třmenová příchytka…57067</v>
          </cell>
          <cell r="C631">
            <v>48.57</v>
          </cell>
          <cell r="D631">
            <v>100</v>
          </cell>
          <cell r="E631" t="str">
            <v>KS</v>
          </cell>
          <cell r="F631">
            <v>4857</v>
          </cell>
        </row>
        <row r="632">
          <cell r="A632">
            <v>1162349</v>
          </cell>
          <cell r="B632" t="str">
            <v>Třmenová příchytka…2056/3/34</v>
          </cell>
          <cell r="C632">
            <v>45.9</v>
          </cell>
          <cell r="D632">
            <v>100</v>
          </cell>
          <cell r="E632" t="str">
            <v>KS</v>
          </cell>
          <cell r="F632">
            <v>4590</v>
          </cell>
        </row>
        <row r="633">
          <cell r="A633">
            <v>1162403</v>
          </cell>
          <cell r="B633" t="str">
            <v>Třmenová příchytka…2056/3/40</v>
          </cell>
          <cell r="C633">
            <v>51.12</v>
          </cell>
          <cell r="D633">
            <v>100</v>
          </cell>
          <cell r="E633" t="str">
            <v>KS</v>
          </cell>
          <cell r="F633">
            <v>5112</v>
          </cell>
        </row>
        <row r="634">
          <cell r="A634">
            <v>1163124</v>
          </cell>
          <cell r="B634" t="str">
            <v>Třmenová příchytka…2056N/12</v>
          </cell>
          <cell r="C634">
            <v>11.54</v>
          </cell>
          <cell r="D634">
            <v>100</v>
          </cell>
          <cell r="E634" t="str">
            <v>KS</v>
          </cell>
          <cell r="F634">
            <v>1154</v>
          </cell>
        </row>
        <row r="635">
          <cell r="A635">
            <v>1163167</v>
          </cell>
          <cell r="B635" t="str">
            <v>Třmenová příchytka…2056N/16</v>
          </cell>
          <cell r="C635">
            <v>11.91</v>
          </cell>
          <cell r="D635">
            <v>100</v>
          </cell>
          <cell r="E635" t="str">
            <v>KS</v>
          </cell>
          <cell r="F635">
            <v>1191</v>
          </cell>
        </row>
        <row r="636">
          <cell r="A636">
            <v>1163221</v>
          </cell>
          <cell r="B636" t="str">
            <v>Třmenová příchytka…2056N/22</v>
          </cell>
          <cell r="C636">
            <v>12.41</v>
          </cell>
          <cell r="D636">
            <v>100</v>
          </cell>
          <cell r="E636" t="str">
            <v>KS</v>
          </cell>
          <cell r="F636">
            <v>1241</v>
          </cell>
        </row>
        <row r="637">
          <cell r="A637">
            <v>1163280</v>
          </cell>
          <cell r="B637" t="str">
            <v>Třmenová příchytka…2056N/28</v>
          </cell>
          <cell r="C637">
            <v>14.74</v>
          </cell>
          <cell r="D637">
            <v>100</v>
          </cell>
          <cell r="E637" t="str">
            <v>KS</v>
          </cell>
          <cell r="F637">
            <v>1474</v>
          </cell>
        </row>
        <row r="638">
          <cell r="A638">
            <v>1163345</v>
          </cell>
          <cell r="B638" t="str">
            <v>Třmenová příchytka…2056N/34</v>
          </cell>
          <cell r="C638">
            <v>20.92</v>
          </cell>
          <cell r="D638">
            <v>100</v>
          </cell>
          <cell r="E638" t="str">
            <v>KS</v>
          </cell>
          <cell r="F638">
            <v>2092</v>
          </cell>
        </row>
        <row r="639">
          <cell r="A639">
            <v>1163396</v>
          </cell>
          <cell r="B639" t="str">
            <v>Třmenová příchytka…2056N/40</v>
          </cell>
          <cell r="C639">
            <v>21.8</v>
          </cell>
          <cell r="D639">
            <v>100</v>
          </cell>
          <cell r="E639" t="str">
            <v>KS</v>
          </cell>
          <cell r="F639">
            <v>2180</v>
          </cell>
        </row>
        <row r="640">
          <cell r="A640">
            <v>1163469</v>
          </cell>
          <cell r="B640" t="str">
            <v>Třmenová příchytka…2056N/46</v>
          </cell>
          <cell r="C640">
            <v>25.43</v>
          </cell>
          <cell r="D640">
            <v>100</v>
          </cell>
          <cell r="E640" t="str">
            <v>KS</v>
          </cell>
          <cell r="F640">
            <v>2543</v>
          </cell>
        </row>
        <row r="641">
          <cell r="A641">
            <v>1163523</v>
          </cell>
          <cell r="B641" t="str">
            <v>Třmenová příchytka…2056N/52</v>
          </cell>
          <cell r="C641">
            <v>27.29</v>
          </cell>
          <cell r="D641">
            <v>100</v>
          </cell>
          <cell r="E641" t="str">
            <v>KS</v>
          </cell>
          <cell r="F641">
            <v>2729</v>
          </cell>
        </row>
        <row r="642">
          <cell r="A642">
            <v>1163582</v>
          </cell>
          <cell r="B642" t="str">
            <v>Třmenová příchytka…2056N/58</v>
          </cell>
          <cell r="C642">
            <v>36.159999999999997</v>
          </cell>
          <cell r="D642">
            <v>100</v>
          </cell>
          <cell r="E642" t="str">
            <v>KS</v>
          </cell>
          <cell r="F642">
            <v>3616</v>
          </cell>
        </row>
        <row r="643">
          <cell r="A643">
            <v>1163647</v>
          </cell>
          <cell r="B643" t="str">
            <v>Třmenová příchytka…2056N/64</v>
          </cell>
          <cell r="C643">
            <v>36.979999999999997</v>
          </cell>
          <cell r="D643">
            <v>100</v>
          </cell>
          <cell r="E643" t="str">
            <v>KS</v>
          </cell>
          <cell r="F643">
            <v>3698</v>
          </cell>
        </row>
        <row r="644">
          <cell r="A644">
            <v>1163701</v>
          </cell>
          <cell r="B644" t="str">
            <v>Třmenová příchytka…2056N/70</v>
          </cell>
          <cell r="C644">
            <v>57.96</v>
          </cell>
          <cell r="D644">
            <v>100</v>
          </cell>
          <cell r="E644" t="str">
            <v>KS</v>
          </cell>
          <cell r="F644">
            <v>5796</v>
          </cell>
        </row>
        <row r="645">
          <cell r="A645">
            <v>1164120</v>
          </cell>
          <cell r="B645" t="str">
            <v>Třmenová příchytka…2056N2/12</v>
          </cell>
          <cell r="C645">
            <v>28.43</v>
          </cell>
          <cell r="D645">
            <v>100</v>
          </cell>
          <cell r="E645" t="str">
            <v>KS</v>
          </cell>
          <cell r="F645">
            <v>2843</v>
          </cell>
        </row>
        <row r="646">
          <cell r="A646">
            <v>1164163</v>
          </cell>
          <cell r="B646" t="str">
            <v>Třmenová příchytka…2056N2/16</v>
          </cell>
          <cell r="C646">
            <v>29.13</v>
          </cell>
          <cell r="D646">
            <v>100</v>
          </cell>
          <cell r="E646" t="str">
            <v>KS</v>
          </cell>
          <cell r="F646">
            <v>2913</v>
          </cell>
        </row>
        <row r="647">
          <cell r="A647">
            <v>1164228</v>
          </cell>
          <cell r="B647" t="str">
            <v>Třmenová příchytka…2056N2/22</v>
          </cell>
          <cell r="C647">
            <v>26.96</v>
          </cell>
          <cell r="D647">
            <v>100</v>
          </cell>
          <cell r="E647" t="str">
            <v>KS</v>
          </cell>
          <cell r="F647">
            <v>2696</v>
          </cell>
        </row>
        <row r="648">
          <cell r="A648">
            <v>1164287</v>
          </cell>
          <cell r="B648" t="str">
            <v>Třmenová příchytka…2056N2/28</v>
          </cell>
          <cell r="C648">
            <v>38.119999999999997</v>
          </cell>
          <cell r="D648">
            <v>100</v>
          </cell>
          <cell r="E648" t="str">
            <v>KS</v>
          </cell>
          <cell r="F648">
            <v>3812</v>
          </cell>
        </row>
        <row r="649">
          <cell r="A649">
            <v>1164341</v>
          </cell>
          <cell r="B649" t="str">
            <v>Třmenová příchytka…2056N2/34</v>
          </cell>
          <cell r="C649">
            <v>37.86</v>
          </cell>
          <cell r="D649">
            <v>100</v>
          </cell>
          <cell r="E649" t="str">
            <v>KS</v>
          </cell>
          <cell r="F649">
            <v>3786</v>
          </cell>
        </row>
        <row r="650">
          <cell r="A650">
            <v>1164406</v>
          </cell>
          <cell r="B650" t="str">
            <v>Třmenová příchytka…2056N2/40</v>
          </cell>
          <cell r="C650">
            <v>38.42</v>
          </cell>
          <cell r="D650">
            <v>100</v>
          </cell>
          <cell r="E650" t="str">
            <v>KS</v>
          </cell>
          <cell r="F650">
            <v>3842</v>
          </cell>
        </row>
        <row r="651">
          <cell r="A651">
            <v>1164465</v>
          </cell>
          <cell r="B651" t="str">
            <v>Třmenová příchytka…2056N2/46</v>
          </cell>
          <cell r="C651">
            <v>48.49</v>
          </cell>
          <cell r="D651">
            <v>100</v>
          </cell>
          <cell r="E651" t="str">
            <v>KS</v>
          </cell>
          <cell r="F651">
            <v>4849</v>
          </cell>
        </row>
        <row r="652">
          <cell r="A652">
            <v>1164511</v>
          </cell>
          <cell r="B652" t="str">
            <v>Třmenová příchytka…2056N2/52</v>
          </cell>
          <cell r="C652">
            <v>62.16</v>
          </cell>
          <cell r="D652">
            <v>100</v>
          </cell>
          <cell r="E652" t="str">
            <v>KS</v>
          </cell>
          <cell r="F652">
            <v>6216</v>
          </cell>
        </row>
        <row r="653">
          <cell r="A653">
            <v>1164589</v>
          </cell>
          <cell r="B653" t="str">
            <v>Třmenová příchytka…2056N2/58</v>
          </cell>
          <cell r="C653">
            <v>59.19</v>
          </cell>
          <cell r="D653">
            <v>100</v>
          </cell>
          <cell r="E653" t="str">
            <v>KS</v>
          </cell>
          <cell r="F653">
            <v>5919</v>
          </cell>
        </row>
        <row r="654">
          <cell r="A654">
            <v>1166018</v>
          </cell>
          <cell r="B654" t="str">
            <v>Třmenová příchytka…2056N12VA</v>
          </cell>
          <cell r="C654">
            <v>56.14</v>
          </cell>
          <cell r="D654">
            <v>100</v>
          </cell>
          <cell r="E654" t="str">
            <v>KS</v>
          </cell>
          <cell r="F654">
            <v>5614</v>
          </cell>
        </row>
        <row r="655">
          <cell r="A655">
            <v>1166026</v>
          </cell>
          <cell r="B655" t="str">
            <v>Třmenová příchytka…2056N16VA</v>
          </cell>
          <cell r="C655">
            <v>47.54</v>
          </cell>
          <cell r="D655">
            <v>100</v>
          </cell>
          <cell r="E655" t="str">
            <v>KS</v>
          </cell>
          <cell r="F655">
            <v>4754</v>
          </cell>
        </row>
        <row r="656">
          <cell r="A656">
            <v>1166034</v>
          </cell>
          <cell r="B656" t="str">
            <v>Třmenová příchytka…2056N22VA</v>
          </cell>
          <cell r="C656">
            <v>48.05</v>
          </cell>
          <cell r="D656">
            <v>100</v>
          </cell>
          <cell r="E656" t="str">
            <v>KS</v>
          </cell>
          <cell r="F656">
            <v>4805</v>
          </cell>
        </row>
        <row r="657">
          <cell r="A657">
            <v>1166042</v>
          </cell>
          <cell r="B657" t="str">
            <v>Třmenová příchytka…2056N28VA</v>
          </cell>
          <cell r="C657">
            <v>56.03</v>
          </cell>
          <cell r="D657">
            <v>100</v>
          </cell>
          <cell r="E657" t="str">
            <v>KS</v>
          </cell>
          <cell r="F657">
            <v>5603</v>
          </cell>
        </row>
        <row r="658">
          <cell r="A658">
            <v>1166050</v>
          </cell>
          <cell r="B658" t="str">
            <v>Třmenová příchytka…2056N34VA</v>
          </cell>
          <cell r="C658">
            <v>73.25</v>
          </cell>
          <cell r="D658">
            <v>100</v>
          </cell>
          <cell r="E658" t="str">
            <v>KS</v>
          </cell>
          <cell r="F658">
            <v>7325</v>
          </cell>
        </row>
        <row r="659">
          <cell r="A659">
            <v>1166069</v>
          </cell>
          <cell r="B659" t="str">
            <v>Třmenová příchytka…2056N40VA</v>
          </cell>
          <cell r="C659">
            <v>72.180000000000007</v>
          </cell>
          <cell r="D659">
            <v>100</v>
          </cell>
          <cell r="E659" t="str">
            <v>KS</v>
          </cell>
          <cell r="F659">
            <v>7218</v>
          </cell>
        </row>
        <row r="660">
          <cell r="A660">
            <v>1166077</v>
          </cell>
          <cell r="B660" t="str">
            <v>Třmenová příchytka…2056N46VA</v>
          </cell>
          <cell r="C660">
            <v>79.27</v>
          </cell>
          <cell r="D660">
            <v>100</v>
          </cell>
          <cell r="E660" t="str">
            <v>KS</v>
          </cell>
          <cell r="F660">
            <v>7927</v>
          </cell>
        </row>
        <row r="661">
          <cell r="A661">
            <v>1166085</v>
          </cell>
          <cell r="B661" t="str">
            <v>Třmenová příchytka…2056N52VA</v>
          </cell>
          <cell r="C661">
            <v>93.01</v>
          </cell>
          <cell r="D661">
            <v>100</v>
          </cell>
          <cell r="E661" t="str">
            <v>KS</v>
          </cell>
          <cell r="F661">
            <v>9301</v>
          </cell>
        </row>
        <row r="662">
          <cell r="A662">
            <v>1166093</v>
          </cell>
          <cell r="B662" t="str">
            <v>Třmenová příchytka…2056N58VA</v>
          </cell>
          <cell r="C662">
            <v>84.81</v>
          </cell>
          <cell r="D662">
            <v>100</v>
          </cell>
          <cell r="E662" t="str">
            <v>KS</v>
          </cell>
          <cell r="F662">
            <v>8481</v>
          </cell>
        </row>
        <row r="663">
          <cell r="A663">
            <v>1166107</v>
          </cell>
          <cell r="B663" t="str">
            <v>Třmenová příchytka…2056N64VA</v>
          </cell>
          <cell r="C663">
            <v>94.2</v>
          </cell>
          <cell r="D663">
            <v>100</v>
          </cell>
          <cell r="E663" t="str">
            <v>KS</v>
          </cell>
          <cell r="F663">
            <v>9420</v>
          </cell>
        </row>
        <row r="664">
          <cell r="A664">
            <v>1167006</v>
          </cell>
          <cell r="B664" t="str">
            <v>Třmenová příchytka…2056NMG8</v>
          </cell>
          <cell r="C664">
            <v>47.76</v>
          </cell>
          <cell r="D664">
            <v>100</v>
          </cell>
          <cell r="E664" t="str">
            <v>KS</v>
          </cell>
          <cell r="F664">
            <v>4776</v>
          </cell>
        </row>
        <row r="665">
          <cell r="A665">
            <v>1167014</v>
          </cell>
          <cell r="B665" t="str">
            <v>Třmenová příchytka…2056NMG12</v>
          </cell>
          <cell r="C665">
            <v>60.5</v>
          </cell>
          <cell r="D665">
            <v>100</v>
          </cell>
          <cell r="E665" t="str">
            <v>KS</v>
          </cell>
          <cell r="F665">
            <v>6050</v>
          </cell>
        </row>
        <row r="666">
          <cell r="A666">
            <v>1167022</v>
          </cell>
          <cell r="B666" t="str">
            <v>Třmenová příchytka…2056NMG16</v>
          </cell>
          <cell r="C666">
            <v>60.8</v>
          </cell>
          <cell r="D666">
            <v>100</v>
          </cell>
          <cell r="E666" t="str">
            <v>KS</v>
          </cell>
          <cell r="F666">
            <v>6080</v>
          </cell>
        </row>
        <row r="667">
          <cell r="A667">
            <v>1167030</v>
          </cell>
          <cell r="B667" t="str">
            <v>Třmenová příchytka…2056NMG22</v>
          </cell>
          <cell r="C667">
            <v>70.02</v>
          </cell>
          <cell r="D667">
            <v>100</v>
          </cell>
          <cell r="E667" t="str">
            <v>KS</v>
          </cell>
          <cell r="F667">
            <v>7002</v>
          </cell>
        </row>
        <row r="668">
          <cell r="A668">
            <v>1167049</v>
          </cell>
          <cell r="B668" t="str">
            <v>Třmenová příchytka…2056NMG28</v>
          </cell>
          <cell r="C668">
            <v>77.2</v>
          </cell>
          <cell r="D668">
            <v>100</v>
          </cell>
          <cell r="E668" t="str">
            <v>KS</v>
          </cell>
          <cell r="F668">
            <v>7720</v>
          </cell>
        </row>
        <row r="669">
          <cell r="A669">
            <v>1169122</v>
          </cell>
          <cell r="B669" t="str">
            <v>Třmenová příchytka…2056F/12</v>
          </cell>
          <cell r="C669">
            <v>12.57</v>
          </cell>
          <cell r="D669">
            <v>100</v>
          </cell>
          <cell r="E669" t="str">
            <v>KS</v>
          </cell>
          <cell r="F669">
            <v>1257</v>
          </cell>
        </row>
        <row r="670">
          <cell r="A670">
            <v>1169165</v>
          </cell>
          <cell r="B670" t="str">
            <v>Třmenová příchytka…2056F/16</v>
          </cell>
          <cell r="C670">
            <v>12.92</v>
          </cell>
          <cell r="D670">
            <v>100</v>
          </cell>
          <cell r="E670" t="str">
            <v>KS</v>
          </cell>
          <cell r="F670">
            <v>1292</v>
          </cell>
        </row>
        <row r="671">
          <cell r="A671">
            <v>1169211</v>
          </cell>
          <cell r="B671" t="str">
            <v>Třmenová příchytka…2056F/22</v>
          </cell>
          <cell r="C671">
            <v>12.84</v>
          </cell>
          <cell r="D671">
            <v>100</v>
          </cell>
          <cell r="E671" t="str">
            <v>KS</v>
          </cell>
          <cell r="F671">
            <v>1284</v>
          </cell>
        </row>
        <row r="672">
          <cell r="A672">
            <v>1169289</v>
          </cell>
          <cell r="B672" t="str">
            <v>Třmenová příchytka…2056F/28</v>
          </cell>
          <cell r="C672">
            <v>16.57</v>
          </cell>
          <cell r="D672">
            <v>100</v>
          </cell>
          <cell r="E672" t="str">
            <v>KS</v>
          </cell>
          <cell r="F672">
            <v>1657</v>
          </cell>
        </row>
        <row r="673">
          <cell r="A673">
            <v>1169343</v>
          </cell>
          <cell r="B673" t="str">
            <v>Třmenová příchytka…2056F/34</v>
          </cell>
          <cell r="C673">
            <v>21.64</v>
          </cell>
          <cell r="D673">
            <v>100</v>
          </cell>
          <cell r="E673" t="str">
            <v>KS</v>
          </cell>
          <cell r="F673">
            <v>2164</v>
          </cell>
        </row>
        <row r="674">
          <cell r="A674">
            <v>1169408</v>
          </cell>
          <cell r="B674" t="str">
            <v>Třmenová příchytka…2056F/40</v>
          </cell>
          <cell r="C674">
            <v>22.87</v>
          </cell>
          <cell r="D674">
            <v>100</v>
          </cell>
          <cell r="E674" t="str">
            <v>KS</v>
          </cell>
          <cell r="F674">
            <v>2287</v>
          </cell>
        </row>
        <row r="675">
          <cell r="A675">
            <v>1169467</v>
          </cell>
          <cell r="B675" t="str">
            <v>Třmenová příchytka…2056F/46</v>
          </cell>
          <cell r="C675">
            <v>27.15</v>
          </cell>
          <cell r="D675">
            <v>100</v>
          </cell>
          <cell r="E675" t="str">
            <v>KS</v>
          </cell>
          <cell r="F675">
            <v>2715</v>
          </cell>
        </row>
        <row r="676">
          <cell r="A676">
            <v>1169521</v>
          </cell>
          <cell r="B676" t="str">
            <v>Třmenová příchytka…2056F/52</v>
          </cell>
          <cell r="C676">
            <v>30.13</v>
          </cell>
          <cell r="D676">
            <v>100</v>
          </cell>
          <cell r="E676" t="str">
            <v>KS</v>
          </cell>
          <cell r="F676">
            <v>3013</v>
          </cell>
        </row>
        <row r="677">
          <cell r="A677">
            <v>1169580</v>
          </cell>
          <cell r="B677" t="str">
            <v>Třmenová příchytka…2056F/58</v>
          </cell>
          <cell r="C677">
            <v>35.51</v>
          </cell>
          <cell r="D677">
            <v>100</v>
          </cell>
          <cell r="E677" t="str">
            <v>KS</v>
          </cell>
          <cell r="F677">
            <v>3551</v>
          </cell>
        </row>
        <row r="678">
          <cell r="A678">
            <v>1169645</v>
          </cell>
          <cell r="B678" t="str">
            <v>Třmenová příchytka…2056F/64</v>
          </cell>
          <cell r="C678">
            <v>38.85</v>
          </cell>
          <cell r="D678">
            <v>100</v>
          </cell>
          <cell r="E678" t="str">
            <v>KS</v>
          </cell>
          <cell r="F678">
            <v>3885</v>
          </cell>
        </row>
        <row r="679">
          <cell r="A679">
            <v>1169696</v>
          </cell>
          <cell r="B679" t="str">
            <v>Třmenová příchytka…2056F/70</v>
          </cell>
          <cell r="C679">
            <v>57.56</v>
          </cell>
          <cell r="D679">
            <v>100</v>
          </cell>
          <cell r="E679" t="str">
            <v>KS</v>
          </cell>
          <cell r="F679">
            <v>5756</v>
          </cell>
        </row>
        <row r="680">
          <cell r="A680">
            <v>1169769</v>
          </cell>
          <cell r="B680" t="str">
            <v>Třmenová příchytka…2056F/76</v>
          </cell>
          <cell r="C680">
            <v>91.58</v>
          </cell>
          <cell r="D680">
            <v>100</v>
          </cell>
          <cell r="E680" t="str">
            <v>KS</v>
          </cell>
          <cell r="F680">
            <v>9158</v>
          </cell>
        </row>
        <row r="681">
          <cell r="A681">
            <v>1169823</v>
          </cell>
          <cell r="B681" t="str">
            <v>Třmenová příchytka…2056F/82</v>
          </cell>
          <cell r="C681">
            <v>93.37</v>
          </cell>
          <cell r="D681">
            <v>100</v>
          </cell>
          <cell r="E681" t="str">
            <v>KS</v>
          </cell>
          <cell r="F681">
            <v>9337</v>
          </cell>
        </row>
        <row r="682">
          <cell r="A682">
            <v>1169904</v>
          </cell>
          <cell r="B682" t="str">
            <v>Třmenová příchytka…2056F/90</v>
          </cell>
          <cell r="C682">
            <v>102.09</v>
          </cell>
          <cell r="D682">
            <v>100</v>
          </cell>
          <cell r="E682" t="str">
            <v>KS</v>
          </cell>
          <cell r="F682">
            <v>10209</v>
          </cell>
        </row>
        <row r="683">
          <cell r="A683">
            <v>1170120</v>
          </cell>
          <cell r="B683" t="str">
            <v>Třmenová příchytka…2056F2/12</v>
          </cell>
          <cell r="C683">
            <v>25.19</v>
          </cell>
          <cell r="D683">
            <v>100</v>
          </cell>
          <cell r="E683" t="str">
            <v>KS</v>
          </cell>
          <cell r="F683">
            <v>2519</v>
          </cell>
        </row>
        <row r="684">
          <cell r="A684">
            <v>1170163</v>
          </cell>
          <cell r="B684" t="str">
            <v>Třmenová příchytka…2056F2/16</v>
          </cell>
          <cell r="C684">
            <v>27.63</v>
          </cell>
          <cell r="D684">
            <v>100</v>
          </cell>
          <cell r="E684" t="str">
            <v>KS</v>
          </cell>
          <cell r="F684">
            <v>2763</v>
          </cell>
        </row>
        <row r="685">
          <cell r="A685">
            <v>1170228</v>
          </cell>
          <cell r="B685" t="str">
            <v>Třmenová příchytka…2056F2/22</v>
          </cell>
          <cell r="C685">
            <v>29.98</v>
          </cell>
          <cell r="D685">
            <v>100</v>
          </cell>
          <cell r="E685" t="str">
            <v>KS</v>
          </cell>
          <cell r="F685">
            <v>2998</v>
          </cell>
        </row>
        <row r="686">
          <cell r="A686">
            <v>1170287</v>
          </cell>
          <cell r="B686" t="str">
            <v>Třmenová příchytka…2056F2/28</v>
          </cell>
          <cell r="C686">
            <v>41.84</v>
          </cell>
          <cell r="D686">
            <v>100</v>
          </cell>
          <cell r="E686" t="str">
            <v>KS</v>
          </cell>
          <cell r="F686">
            <v>4184</v>
          </cell>
        </row>
        <row r="687">
          <cell r="A687">
            <v>1170341</v>
          </cell>
          <cell r="B687" t="str">
            <v>Třmenová příchytka…2056F2/34</v>
          </cell>
          <cell r="C687">
            <v>38.65</v>
          </cell>
          <cell r="D687">
            <v>100</v>
          </cell>
          <cell r="E687" t="str">
            <v>KS</v>
          </cell>
          <cell r="F687">
            <v>3865</v>
          </cell>
        </row>
        <row r="688">
          <cell r="A688">
            <v>1170406</v>
          </cell>
          <cell r="B688" t="str">
            <v>Třmenová příchytka…2056F2/40</v>
          </cell>
          <cell r="C688">
            <v>41.64</v>
          </cell>
          <cell r="D688">
            <v>100</v>
          </cell>
          <cell r="E688" t="str">
            <v>KS</v>
          </cell>
          <cell r="F688">
            <v>4164</v>
          </cell>
        </row>
        <row r="689">
          <cell r="A689">
            <v>1170465</v>
          </cell>
          <cell r="B689" t="str">
            <v>Třmenová příchytka…2056F2/46</v>
          </cell>
          <cell r="C689">
            <v>49.51</v>
          </cell>
          <cell r="D689">
            <v>100</v>
          </cell>
          <cell r="E689" t="str">
            <v>KS</v>
          </cell>
          <cell r="F689">
            <v>4951</v>
          </cell>
        </row>
        <row r="690">
          <cell r="A690">
            <v>1170511</v>
          </cell>
          <cell r="B690" t="str">
            <v>Třmenová příchytka…2056F2/52</v>
          </cell>
          <cell r="C690">
            <v>48.94</v>
          </cell>
          <cell r="D690">
            <v>100</v>
          </cell>
          <cell r="E690" t="str">
            <v>KS</v>
          </cell>
          <cell r="F690">
            <v>4894</v>
          </cell>
        </row>
        <row r="691">
          <cell r="A691">
            <v>1174053</v>
          </cell>
          <cell r="B691" t="str">
            <v>Třmenová příchytka…2056/BE</v>
          </cell>
          <cell r="C691">
            <v>49.51</v>
          </cell>
          <cell r="D691">
            <v>100</v>
          </cell>
          <cell r="E691" t="str">
            <v>KS</v>
          </cell>
          <cell r="F691">
            <v>4951</v>
          </cell>
        </row>
        <row r="692">
          <cell r="A692">
            <v>1174509</v>
          </cell>
          <cell r="B692" t="str">
            <v>Třmenová příchytka…2056U-E28</v>
          </cell>
          <cell r="C692">
            <v>102.6</v>
          </cell>
          <cell r="D692">
            <v>100</v>
          </cell>
          <cell r="E692" t="str">
            <v>KS</v>
          </cell>
          <cell r="F692">
            <v>10260</v>
          </cell>
        </row>
        <row r="693">
          <cell r="A693">
            <v>1174517</v>
          </cell>
          <cell r="B693" t="str">
            <v>Třmenová příchytka…2056U-E34</v>
          </cell>
          <cell r="C693">
            <v>129.46</v>
          </cell>
          <cell r="D693">
            <v>100</v>
          </cell>
          <cell r="E693" t="str">
            <v>KS</v>
          </cell>
          <cell r="F693">
            <v>12946</v>
          </cell>
        </row>
        <row r="694">
          <cell r="A694">
            <v>1174525</v>
          </cell>
          <cell r="B694" t="str">
            <v>Třmenová příchytka…2056U-E40</v>
          </cell>
          <cell r="C694">
            <v>142.49</v>
          </cell>
          <cell r="D694">
            <v>100</v>
          </cell>
          <cell r="E694" t="str">
            <v>KS</v>
          </cell>
          <cell r="F694">
            <v>14249</v>
          </cell>
        </row>
        <row r="695">
          <cell r="A695">
            <v>1174541</v>
          </cell>
          <cell r="B695" t="str">
            <v>Třmenová příchytka…2056U-E31</v>
          </cell>
          <cell r="C695">
            <v>105.62</v>
          </cell>
          <cell r="D695">
            <v>100</v>
          </cell>
          <cell r="E695" t="str">
            <v>KS</v>
          </cell>
          <cell r="F695">
            <v>10562</v>
          </cell>
        </row>
        <row r="696">
          <cell r="A696">
            <v>1174568</v>
          </cell>
          <cell r="B696" t="str">
            <v>Třmenová příchytka…2056U-E37</v>
          </cell>
          <cell r="C696">
            <v>115.86</v>
          </cell>
          <cell r="D696">
            <v>100</v>
          </cell>
          <cell r="E696" t="str">
            <v>KS</v>
          </cell>
          <cell r="F696">
            <v>11586</v>
          </cell>
        </row>
        <row r="697">
          <cell r="A697">
            <v>1174576</v>
          </cell>
          <cell r="B697" t="str">
            <v>Třmenová příchytka…2056U-E44</v>
          </cell>
          <cell r="C697">
            <v>127.89</v>
          </cell>
          <cell r="D697">
            <v>100</v>
          </cell>
          <cell r="E697" t="str">
            <v>KS</v>
          </cell>
          <cell r="F697">
            <v>12789</v>
          </cell>
        </row>
        <row r="698">
          <cell r="A698">
            <v>1174606</v>
          </cell>
          <cell r="B698" t="str">
            <v>Třmenová příchytka…2056/E 31</v>
          </cell>
          <cell r="C698">
            <v>117.41</v>
          </cell>
          <cell r="D698">
            <v>100</v>
          </cell>
          <cell r="E698" t="str">
            <v>KS</v>
          </cell>
          <cell r="F698">
            <v>11741</v>
          </cell>
        </row>
        <row r="699">
          <cell r="A699">
            <v>1174614</v>
          </cell>
          <cell r="B699" t="str">
            <v>Třmenová příchytka…2056/E 37</v>
          </cell>
          <cell r="C699">
            <v>120.03</v>
          </cell>
          <cell r="D699">
            <v>100</v>
          </cell>
          <cell r="E699" t="str">
            <v>KS</v>
          </cell>
          <cell r="F699">
            <v>12003</v>
          </cell>
        </row>
        <row r="700">
          <cell r="A700">
            <v>1174630</v>
          </cell>
          <cell r="B700" t="str">
            <v>Třmenová příchytka…2056/E 44</v>
          </cell>
          <cell r="C700">
            <v>124.24</v>
          </cell>
          <cell r="D700">
            <v>100</v>
          </cell>
          <cell r="E700" t="str">
            <v>KS</v>
          </cell>
          <cell r="F700">
            <v>12424</v>
          </cell>
        </row>
        <row r="701">
          <cell r="A701">
            <v>1175122</v>
          </cell>
          <cell r="B701" t="str">
            <v>Třmenová příchytka…2056U/12</v>
          </cell>
          <cell r="C701">
            <v>11.3</v>
          </cell>
          <cell r="D701">
            <v>100</v>
          </cell>
          <cell r="E701" t="str">
            <v>KS</v>
          </cell>
          <cell r="F701">
            <v>1130</v>
          </cell>
        </row>
        <row r="702">
          <cell r="A702">
            <v>1175165</v>
          </cell>
          <cell r="B702" t="str">
            <v>Třmenová příchytka…2056U/16</v>
          </cell>
          <cell r="C702">
            <v>12.04</v>
          </cell>
          <cell r="D702">
            <v>100</v>
          </cell>
          <cell r="E702" t="str">
            <v>KS</v>
          </cell>
          <cell r="F702">
            <v>1204</v>
          </cell>
        </row>
        <row r="703">
          <cell r="A703">
            <v>1175211</v>
          </cell>
          <cell r="B703" t="str">
            <v>Třmenová příchytka…2056U/22</v>
          </cell>
          <cell r="C703">
            <v>12.91</v>
          </cell>
          <cell r="D703">
            <v>100</v>
          </cell>
          <cell r="E703" t="str">
            <v>KS</v>
          </cell>
          <cell r="F703">
            <v>1291</v>
          </cell>
        </row>
        <row r="704">
          <cell r="A704">
            <v>1175289</v>
          </cell>
          <cell r="B704" t="str">
            <v>Třmenová příchytka…2056U/28</v>
          </cell>
          <cell r="C704">
            <v>15.55</v>
          </cell>
          <cell r="D704">
            <v>100</v>
          </cell>
          <cell r="E704" t="str">
            <v>KS</v>
          </cell>
          <cell r="F704">
            <v>1555</v>
          </cell>
        </row>
        <row r="705">
          <cell r="A705">
            <v>1175343</v>
          </cell>
          <cell r="B705" t="str">
            <v>Třmenová příchytka…2056U/34</v>
          </cell>
          <cell r="C705">
            <v>21.8</v>
          </cell>
          <cell r="D705">
            <v>100</v>
          </cell>
          <cell r="E705" t="str">
            <v>KS</v>
          </cell>
          <cell r="F705">
            <v>2180</v>
          </cell>
        </row>
        <row r="706">
          <cell r="A706">
            <v>1175408</v>
          </cell>
          <cell r="B706" t="str">
            <v>Třmenová příchytka…2056U/40</v>
          </cell>
          <cell r="C706">
            <v>22.45</v>
          </cell>
          <cell r="D706">
            <v>100</v>
          </cell>
          <cell r="E706" t="str">
            <v>KS</v>
          </cell>
          <cell r="F706">
            <v>2245</v>
          </cell>
        </row>
        <row r="707">
          <cell r="A707">
            <v>1175467</v>
          </cell>
          <cell r="B707" t="str">
            <v>Třmenová příchytka…2056U/46</v>
          </cell>
          <cell r="C707">
            <v>26.13</v>
          </cell>
          <cell r="D707">
            <v>100</v>
          </cell>
          <cell r="E707" t="str">
            <v>KS</v>
          </cell>
          <cell r="F707">
            <v>2613</v>
          </cell>
        </row>
        <row r="708">
          <cell r="A708">
            <v>1175521</v>
          </cell>
          <cell r="B708" t="str">
            <v>Třmenová příchytka…2056U/52</v>
          </cell>
          <cell r="C708">
            <v>29.13</v>
          </cell>
          <cell r="D708">
            <v>100</v>
          </cell>
          <cell r="E708" t="str">
            <v>KS</v>
          </cell>
          <cell r="F708">
            <v>2913</v>
          </cell>
        </row>
        <row r="709">
          <cell r="A709">
            <v>1175580</v>
          </cell>
          <cell r="B709" t="str">
            <v>Třmenová příchytka…2056U/58</v>
          </cell>
          <cell r="C709">
            <v>33.630000000000003</v>
          </cell>
          <cell r="D709">
            <v>100</v>
          </cell>
          <cell r="E709" t="str">
            <v>KS</v>
          </cell>
          <cell r="F709">
            <v>3363</v>
          </cell>
        </row>
        <row r="710">
          <cell r="A710">
            <v>1175645</v>
          </cell>
          <cell r="B710" t="str">
            <v>Třmenová příchytka…2056U/64</v>
          </cell>
          <cell r="C710">
            <v>36.67</v>
          </cell>
          <cell r="D710">
            <v>100</v>
          </cell>
          <cell r="E710" t="str">
            <v>KS</v>
          </cell>
          <cell r="F710">
            <v>3667</v>
          </cell>
        </row>
        <row r="711">
          <cell r="A711">
            <v>1175696</v>
          </cell>
          <cell r="B711" t="str">
            <v>Třmenová příchytka…2056U/70</v>
          </cell>
          <cell r="C711">
            <v>54.12</v>
          </cell>
          <cell r="D711">
            <v>100</v>
          </cell>
          <cell r="E711" t="str">
            <v>KS</v>
          </cell>
          <cell r="F711">
            <v>5412</v>
          </cell>
        </row>
        <row r="712">
          <cell r="A712">
            <v>1175769</v>
          </cell>
          <cell r="B712" t="str">
            <v>Třmenová příchytka…2056U/76</v>
          </cell>
          <cell r="C712">
            <v>91.5</v>
          </cell>
          <cell r="D712">
            <v>100</v>
          </cell>
          <cell r="E712" t="str">
            <v>KS</v>
          </cell>
          <cell r="F712">
            <v>9150</v>
          </cell>
        </row>
        <row r="713">
          <cell r="A713">
            <v>1175823</v>
          </cell>
          <cell r="B713" t="str">
            <v>Třmenová příchytka…2056U/82</v>
          </cell>
          <cell r="C713">
            <v>91.72</v>
          </cell>
          <cell r="D713">
            <v>100</v>
          </cell>
          <cell r="E713" t="str">
            <v>KS</v>
          </cell>
          <cell r="F713">
            <v>9172</v>
          </cell>
        </row>
        <row r="714">
          <cell r="A714">
            <v>1175904</v>
          </cell>
          <cell r="B714" t="str">
            <v>Třmenová příchytka…2056U/90</v>
          </cell>
          <cell r="C714">
            <v>97.18</v>
          </cell>
          <cell r="D714">
            <v>100</v>
          </cell>
          <cell r="E714" t="str">
            <v>KS</v>
          </cell>
          <cell r="F714">
            <v>9718</v>
          </cell>
        </row>
        <row r="715">
          <cell r="A715">
            <v>1175998</v>
          </cell>
          <cell r="B715" t="str">
            <v>Třmenová příchytka…2056U/100</v>
          </cell>
          <cell r="C715">
            <v>111.89</v>
          </cell>
          <cell r="D715">
            <v>100</v>
          </cell>
          <cell r="E715" t="str">
            <v>KS</v>
          </cell>
          <cell r="F715">
            <v>11189</v>
          </cell>
        </row>
        <row r="716">
          <cell r="A716">
            <v>1176129</v>
          </cell>
          <cell r="B716" t="str">
            <v>Třmenová příchytka…2056U2/12</v>
          </cell>
          <cell r="C716">
            <v>25.73</v>
          </cell>
          <cell r="D716">
            <v>100</v>
          </cell>
          <cell r="E716" t="str">
            <v>KS</v>
          </cell>
          <cell r="F716">
            <v>2573</v>
          </cell>
        </row>
        <row r="717">
          <cell r="A717">
            <v>1176161</v>
          </cell>
          <cell r="B717" t="str">
            <v>Třmenová příchytka…2056U2/16</v>
          </cell>
          <cell r="C717">
            <v>25.86</v>
          </cell>
          <cell r="D717">
            <v>100</v>
          </cell>
          <cell r="E717" t="str">
            <v>KS</v>
          </cell>
          <cell r="F717">
            <v>2586</v>
          </cell>
        </row>
        <row r="718">
          <cell r="A718">
            <v>1176226</v>
          </cell>
          <cell r="B718" t="str">
            <v>Třmenová příchytka…2056U2/22</v>
          </cell>
          <cell r="C718">
            <v>30.83</v>
          </cell>
          <cell r="D718">
            <v>100</v>
          </cell>
          <cell r="E718" t="str">
            <v>KS</v>
          </cell>
          <cell r="F718">
            <v>3083</v>
          </cell>
        </row>
        <row r="719">
          <cell r="A719">
            <v>1176285</v>
          </cell>
          <cell r="B719" t="str">
            <v>Třmenová příchytka…2056U2/28</v>
          </cell>
          <cell r="C719">
            <v>38.79</v>
          </cell>
          <cell r="D719">
            <v>100</v>
          </cell>
          <cell r="E719" t="str">
            <v>KS</v>
          </cell>
          <cell r="F719">
            <v>3879</v>
          </cell>
        </row>
        <row r="720">
          <cell r="A720">
            <v>1176331</v>
          </cell>
          <cell r="B720" t="str">
            <v>Třmenová příchytka…2056U2/34</v>
          </cell>
          <cell r="C720">
            <v>36.32</v>
          </cell>
          <cell r="D720">
            <v>100</v>
          </cell>
          <cell r="E720" t="str">
            <v>KS</v>
          </cell>
          <cell r="F720">
            <v>3632</v>
          </cell>
        </row>
        <row r="721">
          <cell r="A721">
            <v>1176404</v>
          </cell>
          <cell r="B721" t="str">
            <v>Třmenová příchytka…2056U2/40</v>
          </cell>
          <cell r="C721">
            <v>41.51</v>
          </cell>
          <cell r="D721">
            <v>100</v>
          </cell>
          <cell r="E721" t="str">
            <v>KS</v>
          </cell>
          <cell r="F721">
            <v>4151</v>
          </cell>
        </row>
        <row r="722">
          <cell r="A722">
            <v>1176463</v>
          </cell>
          <cell r="B722" t="str">
            <v>Třmenová příchytka…2056U2/46</v>
          </cell>
          <cell r="C722">
            <v>44.72</v>
          </cell>
          <cell r="D722">
            <v>100</v>
          </cell>
          <cell r="E722" t="str">
            <v>KS</v>
          </cell>
          <cell r="F722">
            <v>4472</v>
          </cell>
        </row>
        <row r="723">
          <cell r="A723">
            <v>1176528</v>
          </cell>
          <cell r="B723" t="str">
            <v>Třmenová příchytka…2056U2/52</v>
          </cell>
          <cell r="C723">
            <v>52.84</v>
          </cell>
          <cell r="D723">
            <v>100</v>
          </cell>
          <cell r="E723" t="str">
            <v>KS</v>
          </cell>
          <cell r="F723">
            <v>5284</v>
          </cell>
        </row>
        <row r="724">
          <cell r="A724">
            <v>1176587</v>
          </cell>
          <cell r="B724" t="str">
            <v>Třmenová příchytka…2056U2/58</v>
          </cell>
          <cell r="C724">
            <v>61.56</v>
          </cell>
          <cell r="D724">
            <v>100</v>
          </cell>
          <cell r="E724" t="str">
            <v>KS</v>
          </cell>
          <cell r="F724">
            <v>6156</v>
          </cell>
        </row>
        <row r="725">
          <cell r="A725">
            <v>1177168</v>
          </cell>
          <cell r="B725" t="str">
            <v>Třmenová příchytka…2056U3/16</v>
          </cell>
          <cell r="C725">
            <v>36.880000000000003</v>
          </cell>
          <cell r="D725">
            <v>100</v>
          </cell>
          <cell r="E725" t="str">
            <v>KS</v>
          </cell>
          <cell r="F725">
            <v>3688</v>
          </cell>
        </row>
        <row r="726">
          <cell r="A726">
            <v>1177222</v>
          </cell>
          <cell r="B726" t="str">
            <v>Třmenová příchytka…2056U3/22</v>
          </cell>
          <cell r="C726">
            <v>41.51</v>
          </cell>
          <cell r="D726">
            <v>100</v>
          </cell>
          <cell r="E726" t="str">
            <v>KS</v>
          </cell>
          <cell r="F726">
            <v>4151</v>
          </cell>
        </row>
        <row r="727">
          <cell r="A727">
            <v>1177281</v>
          </cell>
          <cell r="B727" t="str">
            <v>Třmenová příchytka…2056U3/28</v>
          </cell>
          <cell r="C727">
            <v>41.41</v>
          </cell>
          <cell r="D727">
            <v>100</v>
          </cell>
          <cell r="E727" t="str">
            <v>KS</v>
          </cell>
          <cell r="F727">
            <v>4141</v>
          </cell>
        </row>
        <row r="728">
          <cell r="A728">
            <v>1177346</v>
          </cell>
          <cell r="B728" t="str">
            <v>Třmenová příchytka…2056U3/34</v>
          </cell>
          <cell r="C728">
            <v>41.65</v>
          </cell>
          <cell r="D728">
            <v>100</v>
          </cell>
          <cell r="E728" t="str">
            <v>KS</v>
          </cell>
          <cell r="F728">
            <v>4165</v>
          </cell>
        </row>
        <row r="729">
          <cell r="A729">
            <v>1177400</v>
          </cell>
          <cell r="B729" t="str">
            <v>Třmenová příchytka…2056U3/40</v>
          </cell>
          <cell r="C729">
            <v>45.35</v>
          </cell>
          <cell r="D729">
            <v>100</v>
          </cell>
          <cell r="E729" t="str">
            <v>KS</v>
          </cell>
          <cell r="F729">
            <v>4535</v>
          </cell>
        </row>
        <row r="730">
          <cell r="A730">
            <v>1177451</v>
          </cell>
          <cell r="B730" t="str">
            <v>Třmenová příchytka…2056U3/46</v>
          </cell>
          <cell r="C730">
            <v>55.08</v>
          </cell>
          <cell r="D730">
            <v>100</v>
          </cell>
          <cell r="E730" t="str">
            <v>KS</v>
          </cell>
          <cell r="F730">
            <v>5508</v>
          </cell>
        </row>
        <row r="731">
          <cell r="A731">
            <v>1178504</v>
          </cell>
          <cell r="B731" t="str">
            <v>Třmenová příchytka…2056U12VA</v>
          </cell>
          <cell r="C731">
            <v>47.25</v>
          </cell>
          <cell r="D731">
            <v>100</v>
          </cell>
          <cell r="E731" t="str">
            <v>KS</v>
          </cell>
          <cell r="F731">
            <v>4725</v>
          </cell>
        </row>
        <row r="732">
          <cell r="A732">
            <v>1178512</v>
          </cell>
          <cell r="B732" t="str">
            <v>Třmenová příchytka…2056U16VA</v>
          </cell>
          <cell r="C732">
            <v>51.45</v>
          </cell>
          <cell r="D732">
            <v>100</v>
          </cell>
          <cell r="E732" t="str">
            <v>KS</v>
          </cell>
          <cell r="F732">
            <v>5145</v>
          </cell>
        </row>
        <row r="733">
          <cell r="A733">
            <v>1178520</v>
          </cell>
          <cell r="B733" t="str">
            <v>Třmenová příchytka…2056U22VA</v>
          </cell>
          <cell r="C733">
            <v>49.35</v>
          </cell>
          <cell r="D733">
            <v>100</v>
          </cell>
          <cell r="E733" t="str">
            <v>KS</v>
          </cell>
          <cell r="F733">
            <v>4935</v>
          </cell>
        </row>
        <row r="734">
          <cell r="A734">
            <v>1178539</v>
          </cell>
          <cell r="B734" t="str">
            <v>Třmenová příchytka…2056U28VA</v>
          </cell>
          <cell r="C734">
            <v>54.6</v>
          </cell>
          <cell r="D734">
            <v>100</v>
          </cell>
          <cell r="E734" t="str">
            <v>KS</v>
          </cell>
          <cell r="F734">
            <v>5460</v>
          </cell>
        </row>
        <row r="735">
          <cell r="A735">
            <v>1178547</v>
          </cell>
          <cell r="B735" t="str">
            <v>Třmenová příchytka…2056U34VA</v>
          </cell>
          <cell r="C735">
            <v>69.3</v>
          </cell>
          <cell r="D735">
            <v>100</v>
          </cell>
          <cell r="E735" t="str">
            <v>KS</v>
          </cell>
          <cell r="F735">
            <v>6930</v>
          </cell>
        </row>
        <row r="736">
          <cell r="A736">
            <v>1178555</v>
          </cell>
          <cell r="B736" t="str">
            <v>Třmenová příchytka…2056U40VA</v>
          </cell>
          <cell r="C736">
            <v>71.400000000000006</v>
          </cell>
          <cell r="D736">
            <v>100</v>
          </cell>
          <cell r="E736" t="str">
            <v>KS</v>
          </cell>
          <cell r="F736">
            <v>7140</v>
          </cell>
        </row>
        <row r="737">
          <cell r="A737">
            <v>1178563</v>
          </cell>
          <cell r="B737" t="str">
            <v>Třmenová příchytka…2056U46VA</v>
          </cell>
          <cell r="C737">
            <v>72.45</v>
          </cell>
          <cell r="D737">
            <v>100</v>
          </cell>
          <cell r="E737" t="str">
            <v>KS</v>
          </cell>
          <cell r="F737">
            <v>7245</v>
          </cell>
        </row>
        <row r="738">
          <cell r="A738">
            <v>1178571</v>
          </cell>
          <cell r="B738" t="str">
            <v>Třmenová příchytka…2056U52VA</v>
          </cell>
          <cell r="C738">
            <v>86.1</v>
          </cell>
          <cell r="D738">
            <v>100</v>
          </cell>
          <cell r="E738" t="str">
            <v>KS</v>
          </cell>
          <cell r="F738">
            <v>8610</v>
          </cell>
        </row>
        <row r="739">
          <cell r="A739">
            <v>1178598</v>
          </cell>
          <cell r="B739" t="str">
            <v>Třmenová příchytka…2056U58VA</v>
          </cell>
          <cell r="C739">
            <v>87.15</v>
          </cell>
          <cell r="D739">
            <v>100</v>
          </cell>
          <cell r="E739" t="str">
            <v>KS</v>
          </cell>
          <cell r="F739">
            <v>8715</v>
          </cell>
        </row>
        <row r="740">
          <cell r="A740">
            <v>1178601</v>
          </cell>
          <cell r="B740" t="str">
            <v>Třmenová příchytka…2056U64VA</v>
          </cell>
          <cell r="C740">
            <v>93.45</v>
          </cell>
          <cell r="D740">
            <v>100</v>
          </cell>
          <cell r="E740" t="str">
            <v>KS</v>
          </cell>
          <cell r="F740">
            <v>9345</v>
          </cell>
        </row>
        <row r="741">
          <cell r="A741">
            <v>1178628</v>
          </cell>
          <cell r="B741" t="str">
            <v>Třmenová příchytka…2056U70VA</v>
          </cell>
          <cell r="C741">
            <v>114.45</v>
          </cell>
          <cell r="D741">
            <v>100</v>
          </cell>
          <cell r="E741" t="str">
            <v>KS</v>
          </cell>
          <cell r="F741">
            <v>11445</v>
          </cell>
        </row>
        <row r="742">
          <cell r="A742">
            <v>1178636</v>
          </cell>
          <cell r="B742" t="str">
            <v>Třmenová příchytka…2056U76VA</v>
          </cell>
          <cell r="C742">
            <v>121.8</v>
          </cell>
          <cell r="D742">
            <v>100</v>
          </cell>
          <cell r="E742" t="str">
            <v>KS</v>
          </cell>
          <cell r="F742">
            <v>12180</v>
          </cell>
        </row>
        <row r="743">
          <cell r="A743">
            <v>1180126</v>
          </cell>
          <cell r="B743" t="str">
            <v>Třmenová příchytka…2056W/12</v>
          </cell>
          <cell r="C743">
            <v>13.97</v>
          </cell>
          <cell r="D743">
            <v>100</v>
          </cell>
          <cell r="E743" t="str">
            <v>KS</v>
          </cell>
          <cell r="F743">
            <v>1397</v>
          </cell>
        </row>
        <row r="744">
          <cell r="A744">
            <v>1180169</v>
          </cell>
          <cell r="B744" t="str">
            <v>Třmenová příchytka…2056W/16</v>
          </cell>
          <cell r="C744">
            <v>14.52</v>
          </cell>
          <cell r="D744">
            <v>100</v>
          </cell>
          <cell r="E744" t="str">
            <v>KS</v>
          </cell>
          <cell r="F744">
            <v>1452</v>
          </cell>
        </row>
        <row r="745">
          <cell r="A745">
            <v>1180223</v>
          </cell>
          <cell r="B745" t="str">
            <v>Třmenová příchytka…2056W/22</v>
          </cell>
          <cell r="C745">
            <v>15.59</v>
          </cell>
          <cell r="D745">
            <v>100</v>
          </cell>
          <cell r="E745" t="str">
            <v>KS</v>
          </cell>
          <cell r="F745">
            <v>1559</v>
          </cell>
        </row>
        <row r="746">
          <cell r="A746">
            <v>1180282</v>
          </cell>
          <cell r="B746" t="str">
            <v>Třmenová příchytka…2056W/28</v>
          </cell>
          <cell r="C746">
            <v>19.510000000000002</v>
          </cell>
          <cell r="D746">
            <v>100</v>
          </cell>
          <cell r="E746" t="str">
            <v>KS</v>
          </cell>
          <cell r="F746">
            <v>1951</v>
          </cell>
        </row>
        <row r="747">
          <cell r="A747">
            <v>1180347</v>
          </cell>
          <cell r="B747" t="str">
            <v>Třmenová příchytka…2056W/34</v>
          </cell>
          <cell r="C747">
            <v>25.68</v>
          </cell>
          <cell r="D747">
            <v>100</v>
          </cell>
          <cell r="E747" t="str">
            <v>KS</v>
          </cell>
          <cell r="F747">
            <v>2568</v>
          </cell>
        </row>
        <row r="748">
          <cell r="A748">
            <v>1180401</v>
          </cell>
          <cell r="B748" t="str">
            <v>Třmenová příchytka…2056W/40</v>
          </cell>
          <cell r="C748">
            <v>27.15</v>
          </cell>
          <cell r="D748">
            <v>100</v>
          </cell>
          <cell r="E748" t="str">
            <v>KS</v>
          </cell>
          <cell r="F748">
            <v>2715</v>
          </cell>
        </row>
        <row r="749">
          <cell r="A749">
            <v>1180460</v>
          </cell>
          <cell r="B749" t="str">
            <v>Třmenová příchytka…2056W/46</v>
          </cell>
          <cell r="C749">
            <v>36.99</v>
          </cell>
          <cell r="D749">
            <v>100</v>
          </cell>
          <cell r="E749" t="str">
            <v>KS</v>
          </cell>
          <cell r="F749">
            <v>3699</v>
          </cell>
        </row>
        <row r="750">
          <cell r="A750">
            <v>1180525</v>
          </cell>
          <cell r="B750" t="str">
            <v>Třmenová příchytka…2056W/52</v>
          </cell>
          <cell r="C750">
            <v>38.92</v>
          </cell>
          <cell r="D750">
            <v>100</v>
          </cell>
          <cell r="E750" t="str">
            <v>KS</v>
          </cell>
          <cell r="F750">
            <v>3892</v>
          </cell>
        </row>
        <row r="751">
          <cell r="A751">
            <v>1180584</v>
          </cell>
          <cell r="B751" t="str">
            <v>Třmenová příchytka…2056W/58</v>
          </cell>
          <cell r="C751">
            <v>46.51</v>
          </cell>
          <cell r="D751">
            <v>100</v>
          </cell>
          <cell r="E751" t="str">
            <v>KS</v>
          </cell>
          <cell r="F751">
            <v>4651</v>
          </cell>
        </row>
        <row r="752">
          <cell r="A752">
            <v>1180649</v>
          </cell>
          <cell r="B752" t="str">
            <v>Třmenová příchytka…2056W/64</v>
          </cell>
          <cell r="C752">
            <v>48.93</v>
          </cell>
          <cell r="D752">
            <v>100</v>
          </cell>
          <cell r="E752" t="str">
            <v>KS</v>
          </cell>
          <cell r="F752">
            <v>4893</v>
          </cell>
        </row>
        <row r="753">
          <cell r="A753">
            <v>1180681</v>
          </cell>
          <cell r="B753" t="str">
            <v>Třmenová příchytka…2056W/70</v>
          </cell>
          <cell r="C753">
            <v>67.58</v>
          </cell>
          <cell r="D753">
            <v>100</v>
          </cell>
          <cell r="E753" t="str">
            <v>KS</v>
          </cell>
          <cell r="F753">
            <v>6758</v>
          </cell>
        </row>
        <row r="754">
          <cell r="A754">
            <v>1180908</v>
          </cell>
          <cell r="B754" t="str">
            <v>Třmenová příchytka…2056W/90</v>
          </cell>
          <cell r="C754">
            <v>117.72</v>
          </cell>
          <cell r="D754">
            <v>100</v>
          </cell>
          <cell r="E754" t="str">
            <v>KS</v>
          </cell>
          <cell r="F754">
            <v>11772</v>
          </cell>
        </row>
        <row r="755">
          <cell r="A755">
            <v>1181165</v>
          </cell>
          <cell r="B755" t="str">
            <v>Třmenová příchytka…2056W2/16</v>
          </cell>
          <cell r="C755">
            <v>37.68</v>
          </cell>
          <cell r="D755">
            <v>100</v>
          </cell>
          <cell r="E755" t="str">
            <v>KS</v>
          </cell>
          <cell r="F755">
            <v>3768</v>
          </cell>
        </row>
        <row r="756">
          <cell r="A756">
            <v>1181211</v>
          </cell>
          <cell r="B756" t="str">
            <v>Třmenová příchytka…2056W2/22</v>
          </cell>
          <cell r="C756">
            <v>38.92</v>
          </cell>
          <cell r="D756">
            <v>100</v>
          </cell>
          <cell r="E756" t="str">
            <v>KS</v>
          </cell>
          <cell r="F756">
            <v>3892</v>
          </cell>
        </row>
        <row r="757">
          <cell r="A757">
            <v>1181289</v>
          </cell>
          <cell r="B757" t="str">
            <v>Třmenová příchytka…2056W2/28</v>
          </cell>
          <cell r="C757">
            <v>41.97</v>
          </cell>
          <cell r="D757">
            <v>100</v>
          </cell>
          <cell r="E757" t="str">
            <v>KS</v>
          </cell>
          <cell r="F757">
            <v>4197</v>
          </cell>
        </row>
        <row r="758">
          <cell r="A758">
            <v>1181408</v>
          </cell>
          <cell r="B758" t="str">
            <v>Třmenová příchytka…2056W2/40</v>
          </cell>
          <cell r="C758">
            <v>43.58</v>
          </cell>
          <cell r="D758">
            <v>100</v>
          </cell>
          <cell r="E758" t="str">
            <v>KS</v>
          </cell>
          <cell r="F758">
            <v>4358</v>
          </cell>
        </row>
        <row r="759">
          <cell r="A759">
            <v>1181467</v>
          </cell>
          <cell r="B759" t="str">
            <v>Třmenová příchytka…2056W2/46</v>
          </cell>
          <cell r="C759">
            <v>48.6</v>
          </cell>
          <cell r="D759">
            <v>100</v>
          </cell>
          <cell r="E759" t="str">
            <v>KS</v>
          </cell>
          <cell r="F759">
            <v>4860</v>
          </cell>
        </row>
        <row r="760">
          <cell r="A760">
            <v>1181580</v>
          </cell>
          <cell r="B760" t="str">
            <v>Třmenová příchytka…2056W2/58</v>
          </cell>
          <cell r="C760">
            <v>63.33</v>
          </cell>
          <cell r="D760">
            <v>100</v>
          </cell>
          <cell r="E760" t="str">
            <v>KS</v>
          </cell>
          <cell r="F760">
            <v>6333</v>
          </cell>
        </row>
        <row r="761">
          <cell r="A761">
            <v>1183206</v>
          </cell>
          <cell r="B761" t="str">
            <v>Třmenová příchytka…2056/12AL</v>
          </cell>
          <cell r="C761">
            <v>28.51</v>
          </cell>
          <cell r="D761">
            <v>100</v>
          </cell>
          <cell r="E761" t="str">
            <v>KS</v>
          </cell>
          <cell r="F761">
            <v>2851</v>
          </cell>
        </row>
        <row r="762">
          <cell r="A762">
            <v>1183214</v>
          </cell>
          <cell r="B762" t="str">
            <v>Třmenová příchytka…2056/16AL</v>
          </cell>
          <cell r="C762">
            <v>27.04</v>
          </cell>
          <cell r="D762">
            <v>100</v>
          </cell>
          <cell r="E762" t="str">
            <v>KS</v>
          </cell>
          <cell r="F762">
            <v>2704</v>
          </cell>
        </row>
        <row r="763">
          <cell r="A763">
            <v>1183222</v>
          </cell>
          <cell r="B763" t="str">
            <v>Třmenová příchytka…2056/22AL</v>
          </cell>
          <cell r="C763">
            <v>29.31</v>
          </cell>
          <cell r="D763">
            <v>100</v>
          </cell>
          <cell r="E763" t="str">
            <v>KS</v>
          </cell>
          <cell r="F763">
            <v>2931</v>
          </cell>
        </row>
        <row r="764">
          <cell r="A764">
            <v>1183230</v>
          </cell>
          <cell r="B764" t="str">
            <v>Třmenová příchytka…2056/28AL</v>
          </cell>
          <cell r="C764">
            <v>30.64</v>
          </cell>
          <cell r="D764">
            <v>100</v>
          </cell>
          <cell r="E764" t="str">
            <v>KS</v>
          </cell>
          <cell r="F764">
            <v>3064</v>
          </cell>
        </row>
        <row r="765">
          <cell r="A765">
            <v>1183249</v>
          </cell>
          <cell r="B765" t="str">
            <v>Třmenová příchytka…2056/34AL</v>
          </cell>
          <cell r="C765">
            <v>33.58</v>
          </cell>
          <cell r="D765">
            <v>100</v>
          </cell>
          <cell r="E765" t="str">
            <v>KS</v>
          </cell>
          <cell r="F765">
            <v>3358</v>
          </cell>
        </row>
        <row r="766">
          <cell r="A766">
            <v>1183257</v>
          </cell>
          <cell r="B766" t="str">
            <v>Třmenová příchytka…2056/40AL</v>
          </cell>
          <cell r="C766">
            <v>35.630000000000003</v>
          </cell>
          <cell r="D766">
            <v>100</v>
          </cell>
          <cell r="E766" t="str">
            <v>KS</v>
          </cell>
          <cell r="F766">
            <v>3563</v>
          </cell>
        </row>
        <row r="767">
          <cell r="A767">
            <v>1183265</v>
          </cell>
          <cell r="B767" t="str">
            <v>Třmenová příchytka…2056/46AL</v>
          </cell>
          <cell r="C767">
            <v>38.99</v>
          </cell>
          <cell r="D767">
            <v>100</v>
          </cell>
          <cell r="E767" t="str">
            <v>KS</v>
          </cell>
          <cell r="F767">
            <v>3899</v>
          </cell>
        </row>
        <row r="768">
          <cell r="A768">
            <v>1183273</v>
          </cell>
          <cell r="B768" t="str">
            <v>Třmenová příchytka…2056/52AL</v>
          </cell>
          <cell r="C768">
            <v>42.54</v>
          </cell>
          <cell r="D768">
            <v>100</v>
          </cell>
          <cell r="E768" t="str">
            <v>KS</v>
          </cell>
          <cell r="F768">
            <v>4254</v>
          </cell>
        </row>
        <row r="769">
          <cell r="A769">
            <v>1183281</v>
          </cell>
          <cell r="B769" t="str">
            <v>Třmenová příchytka…2056/58AL</v>
          </cell>
          <cell r="C769">
            <v>46.7</v>
          </cell>
          <cell r="D769">
            <v>100</v>
          </cell>
          <cell r="E769" t="str">
            <v>KS</v>
          </cell>
          <cell r="F769">
            <v>4670</v>
          </cell>
        </row>
        <row r="770">
          <cell r="A770">
            <v>1183303</v>
          </cell>
          <cell r="B770" t="str">
            <v>Třmenová příchytka…2056/64AL</v>
          </cell>
          <cell r="C770">
            <v>51.29</v>
          </cell>
          <cell r="D770">
            <v>100</v>
          </cell>
          <cell r="E770" t="str">
            <v>KS</v>
          </cell>
          <cell r="F770">
            <v>5129</v>
          </cell>
        </row>
        <row r="771">
          <cell r="A771">
            <v>1183311</v>
          </cell>
          <cell r="B771" t="str">
            <v>Třmenová příchytka…2056/70AL</v>
          </cell>
          <cell r="C771">
            <v>58.32</v>
          </cell>
          <cell r="D771">
            <v>100</v>
          </cell>
          <cell r="E771" t="str">
            <v>KS</v>
          </cell>
          <cell r="F771">
            <v>5832</v>
          </cell>
        </row>
        <row r="772">
          <cell r="A772">
            <v>1183338</v>
          </cell>
          <cell r="B772" t="str">
            <v>Třmenová příchytka…2056/76AL</v>
          </cell>
          <cell r="C772">
            <v>102.66</v>
          </cell>
          <cell r="D772">
            <v>100</v>
          </cell>
          <cell r="E772" t="str">
            <v>KS</v>
          </cell>
          <cell r="F772">
            <v>10266</v>
          </cell>
        </row>
        <row r="773">
          <cell r="A773">
            <v>1183419</v>
          </cell>
          <cell r="B773" t="str">
            <v>Třmenová příchytka…2056/2ALU</v>
          </cell>
          <cell r="C773">
            <v>43.4</v>
          </cell>
          <cell r="D773">
            <v>100</v>
          </cell>
          <cell r="E773" t="str">
            <v>KS</v>
          </cell>
          <cell r="F773">
            <v>4340</v>
          </cell>
        </row>
        <row r="774">
          <cell r="A774">
            <v>1183427</v>
          </cell>
          <cell r="B774" t="str">
            <v>Třmenová příchytka…2056/2ALU</v>
          </cell>
          <cell r="C774">
            <v>46.85</v>
          </cell>
          <cell r="D774">
            <v>100</v>
          </cell>
          <cell r="E774" t="str">
            <v>KS</v>
          </cell>
          <cell r="F774">
            <v>4685</v>
          </cell>
        </row>
        <row r="775">
          <cell r="A775">
            <v>1183435</v>
          </cell>
          <cell r="B775" t="str">
            <v>Třmenová příchytka…2056/2ALU</v>
          </cell>
          <cell r="C775">
            <v>53.98</v>
          </cell>
          <cell r="D775">
            <v>100</v>
          </cell>
          <cell r="E775" t="str">
            <v>KS</v>
          </cell>
          <cell r="F775">
            <v>5398</v>
          </cell>
        </row>
        <row r="776">
          <cell r="A776">
            <v>1183443</v>
          </cell>
          <cell r="B776" t="str">
            <v>Třmenová příchytka…2056/2ALU</v>
          </cell>
          <cell r="C776">
            <v>57.05</v>
          </cell>
          <cell r="D776">
            <v>100</v>
          </cell>
          <cell r="E776" t="str">
            <v>KS</v>
          </cell>
          <cell r="F776">
            <v>5705</v>
          </cell>
        </row>
        <row r="777">
          <cell r="A777">
            <v>1183524</v>
          </cell>
          <cell r="B777" t="str">
            <v>Třmenová příchytka…2056/3ALU</v>
          </cell>
          <cell r="C777">
            <v>59.28</v>
          </cell>
          <cell r="D777">
            <v>100</v>
          </cell>
          <cell r="E777" t="str">
            <v>KS</v>
          </cell>
          <cell r="F777">
            <v>5928</v>
          </cell>
        </row>
        <row r="778">
          <cell r="A778">
            <v>1183532</v>
          </cell>
          <cell r="B778" t="str">
            <v>Třmenová příchytka…2056/3ALU</v>
          </cell>
          <cell r="C778">
            <v>50.96</v>
          </cell>
          <cell r="D778">
            <v>100</v>
          </cell>
          <cell r="E778" t="str">
            <v>KS</v>
          </cell>
          <cell r="F778">
            <v>5096</v>
          </cell>
        </row>
        <row r="779">
          <cell r="A779">
            <v>1183605</v>
          </cell>
          <cell r="B779" t="str">
            <v>Třmenová příchytka…2056N12AL</v>
          </cell>
          <cell r="C779">
            <v>29.27</v>
          </cell>
          <cell r="D779">
            <v>100</v>
          </cell>
          <cell r="E779" t="str">
            <v>KS</v>
          </cell>
          <cell r="F779">
            <v>2927</v>
          </cell>
        </row>
        <row r="780">
          <cell r="A780">
            <v>1183613</v>
          </cell>
          <cell r="B780" t="str">
            <v>Třmenová příchytka…2056N16AL</v>
          </cell>
          <cell r="C780">
            <v>29.54</v>
          </cell>
          <cell r="D780">
            <v>100</v>
          </cell>
          <cell r="E780" t="str">
            <v>KS</v>
          </cell>
          <cell r="F780">
            <v>2954</v>
          </cell>
        </row>
        <row r="781">
          <cell r="A781">
            <v>1183621</v>
          </cell>
          <cell r="B781" t="str">
            <v>Třmenová příchytka…2056N22AL</v>
          </cell>
          <cell r="C781">
            <v>30.04</v>
          </cell>
          <cell r="D781">
            <v>100</v>
          </cell>
          <cell r="E781" t="str">
            <v>KS</v>
          </cell>
          <cell r="F781">
            <v>3004</v>
          </cell>
        </row>
        <row r="782">
          <cell r="A782">
            <v>1183648</v>
          </cell>
          <cell r="B782" t="str">
            <v>Třmenová příchytka…2056N28AL</v>
          </cell>
          <cell r="C782">
            <v>30.41</v>
          </cell>
          <cell r="D782">
            <v>100</v>
          </cell>
          <cell r="E782" t="str">
            <v>KS</v>
          </cell>
          <cell r="F782">
            <v>3041</v>
          </cell>
        </row>
        <row r="783">
          <cell r="A783">
            <v>1183656</v>
          </cell>
          <cell r="B783" t="str">
            <v>Třmenová příchytka…2056N34AL</v>
          </cell>
          <cell r="C783">
            <v>33.6</v>
          </cell>
          <cell r="D783">
            <v>100</v>
          </cell>
          <cell r="E783" t="str">
            <v>KS</v>
          </cell>
          <cell r="F783">
            <v>3360</v>
          </cell>
        </row>
        <row r="784">
          <cell r="A784">
            <v>1183664</v>
          </cell>
          <cell r="B784" t="str">
            <v>Třmenová příchytka…2056N40AL</v>
          </cell>
          <cell r="C784">
            <v>34.799999999999997</v>
          </cell>
          <cell r="D784">
            <v>100</v>
          </cell>
          <cell r="E784" t="str">
            <v>KS</v>
          </cell>
          <cell r="F784">
            <v>3480</v>
          </cell>
        </row>
        <row r="785">
          <cell r="A785">
            <v>1183672</v>
          </cell>
          <cell r="B785" t="str">
            <v>Třmenová příchytka…2056N46AL</v>
          </cell>
          <cell r="C785">
            <v>39.619999999999997</v>
          </cell>
          <cell r="D785">
            <v>100</v>
          </cell>
          <cell r="E785" t="str">
            <v>KS</v>
          </cell>
          <cell r="F785">
            <v>3962</v>
          </cell>
        </row>
        <row r="786">
          <cell r="A786">
            <v>1183680</v>
          </cell>
          <cell r="B786" t="str">
            <v>Třmenová příchytka…2056N52AL</v>
          </cell>
          <cell r="C786">
            <v>46.11</v>
          </cell>
          <cell r="D786">
            <v>100</v>
          </cell>
          <cell r="E786" t="str">
            <v>KS</v>
          </cell>
          <cell r="F786">
            <v>4611</v>
          </cell>
        </row>
        <row r="787">
          <cell r="A787">
            <v>1183699</v>
          </cell>
          <cell r="B787" t="str">
            <v>Třmenová příchytka…2056N58AL</v>
          </cell>
          <cell r="C787">
            <v>56.58</v>
          </cell>
          <cell r="D787">
            <v>100</v>
          </cell>
          <cell r="E787" t="str">
            <v>KS</v>
          </cell>
          <cell r="F787">
            <v>5658</v>
          </cell>
        </row>
        <row r="788">
          <cell r="A788">
            <v>1184024</v>
          </cell>
          <cell r="B788" t="str">
            <v>Třmenová příchytka…2056W22AL</v>
          </cell>
          <cell r="C788">
            <v>40.130000000000003</v>
          </cell>
          <cell r="D788">
            <v>100</v>
          </cell>
          <cell r="E788" t="str">
            <v>KS</v>
          </cell>
          <cell r="F788">
            <v>4013</v>
          </cell>
        </row>
        <row r="789">
          <cell r="A789">
            <v>1184032</v>
          </cell>
          <cell r="B789" t="str">
            <v>Třmenová příchytka…2056W28AL</v>
          </cell>
          <cell r="C789">
            <v>40.39</v>
          </cell>
          <cell r="D789">
            <v>100</v>
          </cell>
          <cell r="E789" t="str">
            <v>KS</v>
          </cell>
          <cell r="F789">
            <v>4039</v>
          </cell>
        </row>
        <row r="790">
          <cell r="A790">
            <v>1184040</v>
          </cell>
          <cell r="B790" t="str">
            <v>Třmenová příchytka…2056W34AL</v>
          </cell>
          <cell r="C790">
            <v>40.82</v>
          </cell>
          <cell r="D790">
            <v>100</v>
          </cell>
          <cell r="E790" t="str">
            <v>KS</v>
          </cell>
          <cell r="F790">
            <v>4082</v>
          </cell>
        </row>
        <row r="791">
          <cell r="A791">
            <v>1184059</v>
          </cell>
          <cell r="B791" t="str">
            <v>Třmenová příchytka…2056W40AL</v>
          </cell>
          <cell r="C791">
            <v>41.97</v>
          </cell>
          <cell r="D791">
            <v>100</v>
          </cell>
          <cell r="E791" t="str">
            <v>KS</v>
          </cell>
          <cell r="F791">
            <v>4197</v>
          </cell>
        </row>
        <row r="792">
          <cell r="A792">
            <v>1184067</v>
          </cell>
          <cell r="B792" t="str">
            <v>Třmenová příchytka…2056W46AL</v>
          </cell>
          <cell r="C792">
            <v>48.71</v>
          </cell>
          <cell r="D792">
            <v>100</v>
          </cell>
          <cell r="E792" t="str">
            <v>KS</v>
          </cell>
          <cell r="F792">
            <v>4871</v>
          </cell>
        </row>
        <row r="793">
          <cell r="A793">
            <v>1184075</v>
          </cell>
          <cell r="B793" t="str">
            <v>Třmenová příchytka…2056W52AL</v>
          </cell>
          <cell r="C793">
            <v>54.32</v>
          </cell>
          <cell r="D793">
            <v>100</v>
          </cell>
          <cell r="E793" t="str">
            <v>KS</v>
          </cell>
          <cell r="F793">
            <v>5432</v>
          </cell>
        </row>
        <row r="794">
          <cell r="A794">
            <v>1184083</v>
          </cell>
          <cell r="B794" t="str">
            <v>Třmenová příchytka…2056W58AL</v>
          </cell>
          <cell r="C794">
            <v>62.11</v>
          </cell>
          <cell r="D794">
            <v>100</v>
          </cell>
          <cell r="E794" t="str">
            <v>KS</v>
          </cell>
          <cell r="F794">
            <v>6211</v>
          </cell>
        </row>
        <row r="795">
          <cell r="A795">
            <v>1184091</v>
          </cell>
          <cell r="B795" t="str">
            <v>Třmenová příchytka…2056W64AL</v>
          </cell>
          <cell r="C795">
            <v>69.88</v>
          </cell>
          <cell r="D795">
            <v>100</v>
          </cell>
          <cell r="E795" t="str">
            <v>KS</v>
          </cell>
          <cell r="F795">
            <v>6988</v>
          </cell>
        </row>
        <row r="796">
          <cell r="A796">
            <v>1184415</v>
          </cell>
          <cell r="B796" t="str">
            <v>třmenová příchytka,alu…2056U16AL</v>
          </cell>
          <cell r="C796">
            <v>31.23</v>
          </cell>
          <cell r="D796">
            <v>100</v>
          </cell>
          <cell r="E796" t="str">
            <v>KS</v>
          </cell>
          <cell r="F796">
            <v>3123</v>
          </cell>
        </row>
        <row r="797">
          <cell r="A797">
            <v>1184423</v>
          </cell>
          <cell r="B797" t="str">
            <v>Třmenová příchytka…2056U22AL</v>
          </cell>
          <cell r="C797">
            <v>31.56</v>
          </cell>
          <cell r="D797">
            <v>100</v>
          </cell>
          <cell r="E797" t="str">
            <v>KS</v>
          </cell>
          <cell r="F797">
            <v>3156</v>
          </cell>
        </row>
        <row r="798">
          <cell r="A798">
            <v>1184431</v>
          </cell>
          <cell r="B798" t="str">
            <v>Třmenová příchytka…2056U28AL</v>
          </cell>
          <cell r="C798">
            <v>31.98</v>
          </cell>
          <cell r="D798">
            <v>100</v>
          </cell>
          <cell r="E798" t="str">
            <v>KS</v>
          </cell>
          <cell r="F798">
            <v>3198</v>
          </cell>
        </row>
        <row r="799">
          <cell r="A799">
            <v>1184458</v>
          </cell>
          <cell r="B799" t="str">
            <v>Třmenová příchytka…2056U34AL</v>
          </cell>
          <cell r="C799">
            <v>33</v>
          </cell>
          <cell r="D799">
            <v>100</v>
          </cell>
          <cell r="E799" t="str">
            <v>KS</v>
          </cell>
          <cell r="F799">
            <v>3300</v>
          </cell>
        </row>
        <row r="800">
          <cell r="A800">
            <v>1184466</v>
          </cell>
          <cell r="B800" t="str">
            <v>Třmenová příchytka…2056U40AL</v>
          </cell>
          <cell r="C800">
            <v>35.729999999999997</v>
          </cell>
          <cell r="D800">
            <v>100</v>
          </cell>
          <cell r="E800" t="str">
            <v>KS</v>
          </cell>
          <cell r="F800">
            <v>3573</v>
          </cell>
        </row>
        <row r="801">
          <cell r="A801">
            <v>1184474</v>
          </cell>
          <cell r="B801" t="str">
            <v>Třmenová příchytka…2056U46AL</v>
          </cell>
          <cell r="C801">
            <v>44.18</v>
          </cell>
          <cell r="D801">
            <v>100</v>
          </cell>
          <cell r="E801" t="str">
            <v>KS</v>
          </cell>
          <cell r="F801">
            <v>4418</v>
          </cell>
        </row>
        <row r="802">
          <cell r="A802">
            <v>1184482</v>
          </cell>
          <cell r="B802" t="str">
            <v>Třmenová příchytka…2056U52AL</v>
          </cell>
          <cell r="C802">
            <v>52.2</v>
          </cell>
          <cell r="D802">
            <v>100</v>
          </cell>
          <cell r="E802" t="str">
            <v>KS</v>
          </cell>
          <cell r="F802">
            <v>5220</v>
          </cell>
        </row>
        <row r="803">
          <cell r="A803">
            <v>1184490</v>
          </cell>
          <cell r="B803" t="str">
            <v>Třmenová příchytka…2056U58AL</v>
          </cell>
          <cell r="C803">
            <v>57.24</v>
          </cell>
          <cell r="D803">
            <v>100</v>
          </cell>
          <cell r="E803" t="str">
            <v>KS</v>
          </cell>
          <cell r="F803">
            <v>5724</v>
          </cell>
        </row>
        <row r="804">
          <cell r="A804">
            <v>1184504</v>
          </cell>
          <cell r="B804" t="str">
            <v>Třmenová příchytka…2056U64AL</v>
          </cell>
          <cell r="C804">
            <v>68.13</v>
          </cell>
          <cell r="D804">
            <v>100</v>
          </cell>
          <cell r="E804" t="str">
            <v>KS</v>
          </cell>
          <cell r="F804">
            <v>6813</v>
          </cell>
        </row>
        <row r="805">
          <cell r="A805">
            <v>1184512</v>
          </cell>
          <cell r="B805" t="str">
            <v>Třmenová příchytka…2056U76AL</v>
          </cell>
          <cell r="C805">
            <v>84.44</v>
          </cell>
          <cell r="D805">
            <v>100</v>
          </cell>
          <cell r="E805" t="str">
            <v>KS</v>
          </cell>
          <cell r="F805">
            <v>8444</v>
          </cell>
        </row>
        <row r="806">
          <cell r="A806">
            <v>1184539</v>
          </cell>
          <cell r="B806" t="str">
            <v>Třmenová příchytka…2056U70AL</v>
          </cell>
          <cell r="C806">
            <v>90.3</v>
          </cell>
          <cell r="D806">
            <v>100</v>
          </cell>
          <cell r="E806" t="str">
            <v>KS</v>
          </cell>
          <cell r="F806">
            <v>9030</v>
          </cell>
        </row>
        <row r="807">
          <cell r="A807">
            <v>1184709</v>
          </cell>
          <cell r="B807" t="str">
            <v>Třmenová příchytka…2056F12AL</v>
          </cell>
          <cell r="C807">
            <v>35.590000000000003</v>
          </cell>
          <cell r="D807">
            <v>100</v>
          </cell>
          <cell r="E807" t="str">
            <v>KS</v>
          </cell>
          <cell r="F807">
            <v>3559</v>
          </cell>
        </row>
        <row r="808">
          <cell r="A808">
            <v>1184717</v>
          </cell>
          <cell r="B808" t="str">
            <v>Třmenová příchytka…2056F16AL</v>
          </cell>
          <cell r="C808">
            <v>35.840000000000003</v>
          </cell>
          <cell r="D808">
            <v>100</v>
          </cell>
          <cell r="E808" t="str">
            <v>KS</v>
          </cell>
          <cell r="F808">
            <v>3584</v>
          </cell>
        </row>
        <row r="809">
          <cell r="A809">
            <v>1184725</v>
          </cell>
          <cell r="B809" t="str">
            <v>Třmenová příchytka…2056F22AL</v>
          </cell>
          <cell r="C809">
            <v>36</v>
          </cell>
          <cell r="D809">
            <v>100</v>
          </cell>
          <cell r="E809" t="str">
            <v>KS</v>
          </cell>
          <cell r="F809">
            <v>3600</v>
          </cell>
        </row>
        <row r="810">
          <cell r="A810">
            <v>1184733</v>
          </cell>
          <cell r="B810" t="str">
            <v>Třmenová příchytka…2056F28AL</v>
          </cell>
          <cell r="C810">
            <v>36.380000000000003</v>
          </cell>
          <cell r="D810">
            <v>100</v>
          </cell>
          <cell r="E810" t="str">
            <v>KS</v>
          </cell>
          <cell r="F810">
            <v>3638</v>
          </cell>
        </row>
        <row r="811">
          <cell r="A811">
            <v>1184741</v>
          </cell>
          <cell r="B811" t="str">
            <v>Třmenová příchytka…2056F34AL</v>
          </cell>
          <cell r="C811">
            <v>40.29</v>
          </cell>
          <cell r="D811">
            <v>100</v>
          </cell>
          <cell r="E811" t="str">
            <v>KS</v>
          </cell>
          <cell r="F811">
            <v>4029</v>
          </cell>
        </row>
        <row r="812">
          <cell r="A812">
            <v>1184768</v>
          </cell>
          <cell r="B812" t="str">
            <v>Třmenová příchytka…2056F40AL</v>
          </cell>
          <cell r="C812">
            <v>42.09</v>
          </cell>
          <cell r="D812">
            <v>100</v>
          </cell>
          <cell r="E812" t="str">
            <v>KS</v>
          </cell>
          <cell r="F812">
            <v>4209</v>
          </cell>
        </row>
        <row r="813">
          <cell r="A813">
            <v>1184776</v>
          </cell>
          <cell r="B813" t="str">
            <v>Třmenová příchytka…2056F46AL</v>
          </cell>
          <cell r="C813">
            <v>45.12</v>
          </cell>
          <cell r="D813">
            <v>100</v>
          </cell>
          <cell r="E813" t="str">
            <v>KS</v>
          </cell>
          <cell r="F813">
            <v>4512</v>
          </cell>
        </row>
        <row r="814">
          <cell r="A814">
            <v>1185004</v>
          </cell>
          <cell r="B814" t="str">
            <v>Třmenová příchytka…2056F12VA</v>
          </cell>
          <cell r="C814">
            <v>51.59</v>
          </cell>
          <cell r="D814">
            <v>100</v>
          </cell>
          <cell r="E814" t="str">
            <v>KS</v>
          </cell>
          <cell r="F814">
            <v>5159</v>
          </cell>
        </row>
        <row r="815">
          <cell r="A815">
            <v>1185012</v>
          </cell>
          <cell r="B815" t="str">
            <v>Třmenová příchytka…2056F16VA</v>
          </cell>
          <cell r="C815">
            <v>52.73</v>
          </cell>
          <cell r="D815">
            <v>100</v>
          </cell>
          <cell r="E815" t="str">
            <v>KS</v>
          </cell>
          <cell r="F815">
            <v>5273</v>
          </cell>
        </row>
        <row r="816">
          <cell r="A816">
            <v>1185020</v>
          </cell>
          <cell r="B816" t="str">
            <v>Třmenová příchytka…2056F22VA</v>
          </cell>
          <cell r="C816">
            <v>52.11</v>
          </cell>
          <cell r="D816">
            <v>100</v>
          </cell>
          <cell r="E816" t="str">
            <v>KS</v>
          </cell>
          <cell r="F816">
            <v>5211</v>
          </cell>
        </row>
        <row r="817">
          <cell r="A817">
            <v>1185039</v>
          </cell>
          <cell r="B817" t="str">
            <v>Třmenová příchytka…2056F28VA</v>
          </cell>
          <cell r="C817">
            <v>57.5</v>
          </cell>
          <cell r="D817">
            <v>100</v>
          </cell>
          <cell r="E817" t="str">
            <v>KS</v>
          </cell>
          <cell r="F817">
            <v>5750</v>
          </cell>
        </row>
        <row r="818">
          <cell r="A818">
            <v>1185047</v>
          </cell>
          <cell r="B818" t="str">
            <v>Třmenová příchytka…2056F34VA</v>
          </cell>
          <cell r="C818">
            <v>70.650000000000006</v>
          </cell>
          <cell r="D818">
            <v>100</v>
          </cell>
          <cell r="E818" t="str">
            <v>KS</v>
          </cell>
          <cell r="F818">
            <v>7065</v>
          </cell>
        </row>
        <row r="819">
          <cell r="A819">
            <v>1185055</v>
          </cell>
          <cell r="B819" t="str">
            <v>Třmenová příchytka…2056F40VA</v>
          </cell>
          <cell r="C819">
            <v>73.55</v>
          </cell>
          <cell r="D819">
            <v>100</v>
          </cell>
          <cell r="E819" t="str">
            <v>KS</v>
          </cell>
          <cell r="F819">
            <v>7355</v>
          </cell>
        </row>
        <row r="820">
          <cell r="A820">
            <v>1185063</v>
          </cell>
          <cell r="B820" t="str">
            <v>Třmenová příchytka…2056F46VA</v>
          </cell>
          <cell r="C820">
            <v>81.11</v>
          </cell>
          <cell r="D820">
            <v>100</v>
          </cell>
          <cell r="E820" t="str">
            <v>KS</v>
          </cell>
          <cell r="F820">
            <v>8111</v>
          </cell>
        </row>
        <row r="821">
          <cell r="A821">
            <v>1185071</v>
          </cell>
          <cell r="B821" t="str">
            <v>Třmenová příchytka…2056F52VA</v>
          </cell>
          <cell r="C821">
            <v>93.52</v>
          </cell>
          <cell r="D821">
            <v>100</v>
          </cell>
          <cell r="E821" t="str">
            <v>KS</v>
          </cell>
          <cell r="F821">
            <v>9352</v>
          </cell>
        </row>
        <row r="822">
          <cell r="A822">
            <v>1185098</v>
          </cell>
          <cell r="B822" t="str">
            <v>Třmenová příchytka…2056F58VA</v>
          </cell>
          <cell r="C822">
            <v>99.56</v>
          </cell>
          <cell r="D822">
            <v>100</v>
          </cell>
          <cell r="E822" t="str">
            <v>KS</v>
          </cell>
          <cell r="F822">
            <v>9956</v>
          </cell>
        </row>
        <row r="823">
          <cell r="A823">
            <v>1185101</v>
          </cell>
          <cell r="B823" t="str">
            <v>Třmenová příchytka…2056F64VA</v>
          </cell>
          <cell r="C823">
            <v>103.95</v>
          </cell>
          <cell r="D823">
            <v>100</v>
          </cell>
          <cell r="E823" t="str">
            <v>KS</v>
          </cell>
          <cell r="F823">
            <v>10395</v>
          </cell>
        </row>
        <row r="824">
          <cell r="A824">
            <v>1185446</v>
          </cell>
          <cell r="B824" t="str">
            <v>Třmenová příchytka…2056W28VA</v>
          </cell>
          <cell r="C824">
            <v>71.22</v>
          </cell>
          <cell r="D824">
            <v>100</v>
          </cell>
          <cell r="E824" t="str">
            <v>KS</v>
          </cell>
          <cell r="F824">
            <v>7122</v>
          </cell>
        </row>
        <row r="825">
          <cell r="A825">
            <v>1185462</v>
          </cell>
          <cell r="B825" t="str">
            <v>Třmenová příchytka…2056W40VA</v>
          </cell>
          <cell r="C825">
            <v>87.31</v>
          </cell>
          <cell r="D825">
            <v>100</v>
          </cell>
          <cell r="E825" t="str">
            <v>KS</v>
          </cell>
          <cell r="F825">
            <v>8731</v>
          </cell>
        </row>
        <row r="826">
          <cell r="A826">
            <v>1185470</v>
          </cell>
          <cell r="B826" t="str">
            <v>Třmenová příchytka…2056W46VA</v>
          </cell>
          <cell r="C826">
            <v>94.62</v>
          </cell>
          <cell r="D826">
            <v>100</v>
          </cell>
          <cell r="E826" t="str">
            <v>KS</v>
          </cell>
          <cell r="F826">
            <v>9462</v>
          </cell>
        </row>
        <row r="827">
          <cell r="A827">
            <v>1194046</v>
          </cell>
          <cell r="B827" t="str">
            <v>Svazková příchytka…2056/B/40</v>
          </cell>
          <cell r="C827">
            <v>137.46</v>
          </cell>
          <cell r="D827">
            <v>100</v>
          </cell>
          <cell r="E827" t="str">
            <v>KS</v>
          </cell>
          <cell r="F827">
            <v>13746</v>
          </cell>
        </row>
        <row r="828">
          <cell r="A828">
            <v>1194054</v>
          </cell>
          <cell r="B828" t="str">
            <v>Svazková příchytka…2056/B/35</v>
          </cell>
          <cell r="C828">
            <v>120.45</v>
          </cell>
          <cell r="D828">
            <v>100</v>
          </cell>
          <cell r="E828" t="str">
            <v>KS</v>
          </cell>
          <cell r="F828">
            <v>12045</v>
          </cell>
        </row>
        <row r="829">
          <cell r="A829">
            <v>1194089</v>
          </cell>
          <cell r="B829" t="str">
            <v>Svazková příchytka…2056/B/80</v>
          </cell>
          <cell r="C829">
            <v>145.85</v>
          </cell>
          <cell r="D829">
            <v>100</v>
          </cell>
          <cell r="E829" t="str">
            <v>KS</v>
          </cell>
          <cell r="F829">
            <v>14585</v>
          </cell>
        </row>
        <row r="830">
          <cell r="A830">
            <v>1195123</v>
          </cell>
          <cell r="B830" t="str">
            <v>Podélná opěrka…2058/12</v>
          </cell>
          <cell r="C830">
            <v>1.93</v>
          </cell>
          <cell r="D830">
            <v>100</v>
          </cell>
          <cell r="E830" t="str">
            <v>KS</v>
          </cell>
          <cell r="F830">
            <v>193</v>
          </cell>
        </row>
        <row r="831">
          <cell r="A831">
            <v>1195166</v>
          </cell>
          <cell r="B831" t="str">
            <v>Podélná opěrka…2058/16</v>
          </cell>
          <cell r="C831">
            <v>2.76</v>
          </cell>
          <cell r="D831">
            <v>100</v>
          </cell>
          <cell r="E831" t="str">
            <v>KS</v>
          </cell>
          <cell r="F831">
            <v>276</v>
          </cell>
        </row>
        <row r="832">
          <cell r="A832">
            <v>1195220</v>
          </cell>
          <cell r="B832" t="str">
            <v>Podélná opěrka…2058/22</v>
          </cell>
          <cell r="C832">
            <v>3.45</v>
          </cell>
          <cell r="D832">
            <v>100</v>
          </cell>
          <cell r="E832" t="str">
            <v>KS</v>
          </cell>
          <cell r="F832">
            <v>345</v>
          </cell>
        </row>
        <row r="833">
          <cell r="A833">
            <v>1195271</v>
          </cell>
          <cell r="B833" t="str">
            <v>Podélná opěrka…2058/28</v>
          </cell>
          <cell r="C833">
            <v>4.2</v>
          </cell>
          <cell r="D833">
            <v>100</v>
          </cell>
          <cell r="E833" t="str">
            <v>KS</v>
          </cell>
          <cell r="F833">
            <v>420</v>
          </cell>
        </row>
        <row r="834">
          <cell r="A834">
            <v>1195344</v>
          </cell>
          <cell r="B834" t="str">
            <v>Podélná opěrka…2058/34</v>
          </cell>
          <cell r="C834">
            <v>5.41</v>
          </cell>
          <cell r="D834">
            <v>100</v>
          </cell>
          <cell r="E834" t="str">
            <v>KS</v>
          </cell>
          <cell r="F834">
            <v>541</v>
          </cell>
        </row>
        <row r="835">
          <cell r="A835">
            <v>1195409</v>
          </cell>
          <cell r="B835" t="str">
            <v>Podélná opěrka…2058/40</v>
          </cell>
          <cell r="C835">
            <v>6.08</v>
          </cell>
          <cell r="D835">
            <v>100</v>
          </cell>
          <cell r="E835" t="str">
            <v>KS</v>
          </cell>
          <cell r="F835">
            <v>608</v>
          </cell>
        </row>
        <row r="836">
          <cell r="A836">
            <v>1195468</v>
          </cell>
          <cell r="B836" t="str">
            <v>Podélná opěrka…2058/46</v>
          </cell>
          <cell r="C836">
            <v>6.97</v>
          </cell>
          <cell r="D836">
            <v>100</v>
          </cell>
          <cell r="E836" t="str">
            <v>KS</v>
          </cell>
          <cell r="F836">
            <v>697</v>
          </cell>
        </row>
        <row r="837">
          <cell r="A837">
            <v>1195522</v>
          </cell>
          <cell r="B837" t="str">
            <v>Podélná opěrka…2058/52</v>
          </cell>
          <cell r="C837">
            <v>7.76</v>
          </cell>
          <cell r="D837">
            <v>100</v>
          </cell>
          <cell r="E837" t="str">
            <v>KS</v>
          </cell>
          <cell r="F837">
            <v>776</v>
          </cell>
        </row>
        <row r="838">
          <cell r="A838">
            <v>1195581</v>
          </cell>
          <cell r="B838" t="str">
            <v>Podélná opěrka…2058/58</v>
          </cell>
          <cell r="C838">
            <v>7.96</v>
          </cell>
          <cell r="D838">
            <v>100</v>
          </cell>
          <cell r="E838" t="str">
            <v>KS</v>
          </cell>
          <cell r="F838">
            <v>796</v>
          </cell>
        </row>
        <row r="839">
          <cell r="A839">
            <v>1195646</v>
          </cell>
          <cell r="B839" t="str">
            <v>Podélná opěrka…2058/64</v>
          </cell>
          <cell r="C839">
            <v>9.58</v>
          </cell>
          <cell r="D839">
            <v>100</v>
          </cell>
          <cell r="E839" t="str">
            <v>KS</v>
          </cell>
          <cell r="F839">
            <v>958</v>
          </cell>
        </row>
        <row r="840">
          <cell r="A840">
            <v>1195700</v>
          </cell>
          <cell r="B840" t="str">
            <v>Podélná opěrka…2058/70</v>
          </cell>
          <cell r="C840">
            <v>11.01</v>
          </cell>
          <cell r="D840">
            <v>100</v>
          </cell>
          <cell r="E840" t="str">
            <v>KS</v>
          </cell>
          <cell r="F840">
            <v>1101</v>
          </cell>
        </row>
        <row r="841">
          <cell r="A841">
            <v>1195794</v>
          </cell>
          <cell r="B841" t="str">
            <v>Podélná opěrka…2058/LW10</v>
          </cell>
          <cell r="C841">
            <v>17</v>
          </cell>
          <cell r="D841">
            <v>100</v>
          </cell>
          <cell r="E841" t="str">
            <v>KS</v>
          </cell>
          <cell r="F841">
            <v>1700</v>
          </cell>
        </row>
        <row r="842">
          <cell r="A842">
            <v>1195808</v>
          </cell>
          <cell r="B842" t="str">
            <v>Podélná opěrka…2058/LW14</v>
          </cell>
          <cell r="C842">
            <v>16.260000000000002</v>
          </cell>
          <cell r="D842">
            <v>100</v>
          </cell>
          <cell r="E842" t="str">
            <v>KS</v>
          </cell>
          <cell r="F842">
            <v>1626</v>
          </cell>
        </row>
        <row r="843">
          <cell r="A843">
            <v>1195816</v>
          </cell>
          <cell r="B843" t="str">
            <v>Podélná opěrka…2058/LW20</v>
          </cell>
          <cell r="C843">
            <v>18</v>
          </cell>
          <cell r="D843">
            <v>100</v>
          </cell>
          <cell r="E843" t="str">
            <v>KS</v>
          </cell>
          <cell r="F843">
            <v>1800</v>
          </cell>
        </row>
        <row r="844">
          <cell r="A844">
            <v>1195824</v>
          </cell>
          <cell r="B844" t="str">
            <v>Podélná opěrka…2058/LW26</v>
          </cell>
          <cell r="C844">
            <v>24.8</v>
          </cell>
          <cell r="D844">
            <v>100</v>
          </cell>
          <cell r="E844" t="str">
            <v>KS</v>
          </cell>
          <cell r="F844">
            <v>2480</v>
          </cell>
        </row>
        <row r="845">
          <cell r="A845">
            <v>1195832</v>
          </cell>
          <cell r="B845" t="str">
            <v>Podélná opěrka…2058/LW32</v>
          </cell>
          <cell r="C845">
            <v>23</v>
          </cell>
          <cell r="D845">
            <v>100</v>
          </cell>
          <cell r="E845" t="str">
            <v>KS</v>
          </cell>
          <cell r="F845">
            <v>2300</v>
          </cell>
        </row>
        <row r="846">
          <cell r="A846">
            <v>1195840</v>
          </cell>
          <cell r="B846" t="str">
            <v>Podélná opěrka…2058/LW38</v>
          </cell>
          <cell r="C846">
            <v>36.78</v>
          </cell>
          <cell r="D846">
            <v>100</v>
          </cell>
          <cell r="E846" t="str">
            <v>KS</v>
          </cell>
          <cell r="F846">
            <v>3678</v>
          </cell>
        </row>
        <row r="847">
          <cell r="A847">
            <v>1195859</v>
          </cell>
          <cell r="B847" t="str">
            <v>Podélná opěrka…2058/LW44</v>
          </cell>
          <cell r="C847">
            <v>30.2</v>
          </cell>
          <cell r="D847">
            <v>100</v>
          </cell>
          <cell r="E847" t="str">
            <v>KS</v>
          </cell>
          <cell r="F847">
            <v>3020</v>
          </cell>
        </row>
        <row r="848">
          <cell r="A848">
            <v>1195875</v>
          </cell>
          <cell r="B848" t="str">
            <v>Podélná opěrka…2058/LW56</v>
          </cell>
          <cell r="C848">
            <v>43.7</v>
          </cell>
          <cell r="D848">
            <v>100</v>
          </cell>
          <cell r="E848" t="str">
            <v>KS</v>
          </cell>
          <cell r="F848">
            <v>4370</v>
          </cell>
        </row>
        <row r="849">
          <cell r="A849">
            <v>1196111</v>
          </cell>
          <cell r="B849" t="str">
            <v>Dvojitá podélná opěrka…57753</v>
          </cell>
          <cell r="C849">
            <v>2.78</v>
          </cell>
          <cell r="D849">
            <v>100</v>
          </cell>
          <cell r="E849" t="str">
            <v>KS</v>
          </cell>
          <cell r="F849">
            <v>278</v>
          </cell>
        </row>
        <row r="850">
          <cell r="A850">
            <v>1196162</v>
          </cell>
          <cell r="B850" t="str">
            <v>Dvojitá podélná opěrka…57757</v>
          </cell>
          <cell r="C850">
            <v>3.6</v>
          </cell>
          <cell r="D850">
            <v>100</v>
          </cell>
          <cell r="E850" t="str">
            <v>KS</v>
          </cell>
          <cell r="F850">
            <v>360</v>
          </cell>
        </row>
        <row r="851">
          <cell r="A851">
            <v>1196227</v>
          </cell>
          <cell r="B851" t="str">
            <v>Dvojitá podélná opěrka…57763</v>
          </cell>
          <cell r="C851">
            <v>3.68</v>
          </cell>
          <cell r="D851">
            <v>100</v>
          </cell>
          <cell r="E851" t="str">
            <v>KS</v>
          </cell>
          <cell r="F851">
            <v>368</v>
          </cell>
        </row>
        <row r="852">
          <cell r="A852">
            <v>1196286</v>
          </cell>
          <cell r="B852" t="str">
            <v>Dvojitá podélná opěrka…57769</v>
          </cell>
          <cell r="C852">
            <v>5.38</v>
          </cell>
          <cell r="D852">
            <v>100</v>
          </cell>
          <cell r="E852" t="str">
            <v>KS</v>
          </cell>
          <cell r="F852">
            <v>538</v>
          </cell>
        </row>
        <row r="853">
          <cell r="A853">
            <v>1196340</v>
          </cell>
          <cell r="B853" t="str">
            <v>Dvojitá podélná opěrka…2058/2/34</v>
          </cell>
          <cell r="C853">
            <v>8.8800000000000008</v>
          </cell>
          <cell r="D853">
            <v>100</v>
          </cell>
          <cell r="E853" t="str">
            <v>KS</v>
          </cell>
          <cell r="F853">
            <v>888</v>
          </cell>
        </row>
        <row r="854">
          <cell r="A854">
            <v>1196405</v>
          </cell>
          <cell r="B854" t="str">
            <v>Dvojitá podélná opěrka…2058/2/40</v>
          </cell>
          <cell r="C854">
            <v>12.76</v>
          </cell>
          <cell r="D854">
            <v>100</v>
          </cell>
          <cell r="E854" t="str">
            <v>KS</v>
          </cell>
          <cell r="F854">
            <v>1276</v>
          </cell>
        </row>
        <row r="855">
          <cell r="A855">
            <v>1196464</v>
          </cell>
          <cell r="B855" t="str">
            <v>Dvojitá podélná opěrka…2058/2/46</v>
          </cell>
          <cell r="C855">
            <v>17.12</v>
          </cell>
          <cell r="D855">
            <v>100</v>
          </cell>
          <cell r="E855" t="str">
            <v>KS</v>
          </cell>
          <cell r="F855">
            <v>1712</v>
          </cell>
        </row>
        <row r="856">
          <cell r="A856">
            <v>1196529</v>
          </cell>
          <cell r="B856" t="str">
            <v>Dvojitá podélná opěrka…2058/2/52</v>
          </cell>
          <cell r="C856">
            <v>20.239999999999998</v>
          </cell>
          <cell r="D856">
            <v>100</v>
          </cell>
          <cell r="E856" t="str">
            <v>KS</v>
          </cell>
          <cell r="F856">
            <v>2024</v>
          </cell>
        </row>
        <row r="857">
          <cell r="A857">
            <v>1196588</v>
          </cell>
          <cell r="B857" t="str">
            <v>Dvojitá podélná opěrka…2058/2/58</v>
          </cell>
          <cell r="C857">
            <v>23.06</v>
          </cell>
          <cell r="D857">
            <v>100</v>
          </cell>
          <cell r="E857" t="str">
            <v>KS</v>
          </cell>
          <cell r="F857">
            <v>2306</v>
          </cell>
        </row>
        <row r="858">
          <cell r="A858">
            <v>1197126</v>
          </cell>
          <cell r="B858" t="str">
            <v>Podélná opěrka…2058FW/12</v>
          </cell>
          <cell r="C858">
            <v>3.21</v>
          </cell>
          <cell r="D858">
            <v>100</v>
          </cell>
          <cell r="E858" t="str">
            <v>KS</v>
          </cell>
          <cell r="F858">
            <v>321</v>
          </cell>
        </row>
        <row r="859">
          <cell r="A859">
            <v>1197169</v>
          </cell>
          <cell r="B859" t="str">
            <v>Podélná opěrka…2058FW/16</v>
          </cell>
          <cell r="C859">
            <v>3.32</v>
          </cell>
          <cell r="D859">
            <v>100</v>
          </cell>
          <cell r="E859" t="str">
            <v>KS</v>
          </cell>
          <cell r="F859">
            <v>332</v>
          </cell>
        </row>
        <row r="860">
          <cell r="A860">
            <v>1197223</v>
          </cell>
          <cell r="B860" t="str">
            <v>Podélná opěrka…2058FW/22</v>
          </cell>
          <cell r="C860">
            <v>3.4</v>
          </cell>
          <cell r="D860">
            <v>100</v>
          </cell>
          <cell r="E860" t="str">
            <v>KS</v>
          </cell>
          <cell r="F860">
            <v>340</v>
          </cell>
        </row>
        <row r="861">
          <cell r="A861">
            <v>1197282</v>
          </cell>
          <cell r="B861" t="str">
            <v>Podélná opěrka…2058FW/28</v>
          </cell>
          <cell r="C861">
            <v>3.59</v>
          </cell>
          <cell r="D861">
            <v>100</v>
          </cell>
          <cell r="E861" t="str">
            <v>KS</v>
          </cell>
          <cell r="F861">
            <v>359</v>
          </cell>
        </row>
        <row r="862">
          <cell r="A862">
            <v>1197347</v>
          </cell>
          <cell r="B862" t="str">
            <v>Podélná opěrka…2058FW/34</v>
          </cell>
          <cell r="C862">
            <v>3.78</v>
          </cell>
          <cell r="D862">
            <v>100</v>
          </cell>
          <cell r="E862" t="str">
            <v>KS</v>
          </cell>
          <cell r="F862">
            <v>378</v>
          </cell>
        </row>
        <row r="863">
          <cell r="A863">
            <v>1197401</v>
          </cell>
          <cell r="B863" t="str">
            <v>Podélná opěrka…2058FW/40</v>
          </cell>
          <cell r="C863">
            <v>4.4400000000000004</v>
          </cell>
          <cell r="D863">
            <v>100</v>
          </cell>
          <cell r="E863" t="str">
            <v>KS</v>
          </cell>
          <cell r="F863">
            <v>444</v>
          </cell>
        </row>
        <row r="864">
          <cell r="A864">
            <v>1197460</v>
          </cell>
          <cell r="B864" t="str">
            <v>Podélná opěrka…2058FW/46</v>
          </cell>
          <cell r="C864">
            <v>5.2</v>
          </cell>
          <cell r="D864">
            <v>100</v>
          </cell>
          <cell r="E864" t="str">
            <v>KS</v>
          </cell>
          <cell r="F864">
            <v>520</v>
          </cell>
        </row>
        <row r="865">
          <cell r="A865">
            <v>1197525</v>
          </cell>
          <cell r="B865" t="str">
            <v>Podélná opěrka…2058FW/52</v>
          </cell>
          <cell r="C865">
            <v>6.04</v>
          </cell>
          <cell r="D865">
            <v>100</v>
          </cell>
          <cell r="E865" t="str">
            <v>KS</v>
          </cell>
          <cell r="F865">
            <v>604</v>
          </cell>
        </row>
        <row r="866">
          <cell r="A866">
            <v>1197584</v>
          </cell>
          <cell r="B866" t="str">
            <v>Podélná opěrka…2058FW/58</v>
          </cell>
          <cell r="C866">
            <v>7.27</v>
          </cell>
          <cell r="D866">
            <v>100</v>
          </cell>
          <cell r="E866" t="str">
            <v>KS</v>
          </cell>
          <cell r="F866">
            <v>727</v>
          </cell>
        </row>
        <row r="867">
          <cell r="A867">
            <v>1197649</v>
          </cell>
          <cell r="B867" t="str">
            <v>Podélná opěrka…2058FW/64</v>
          </cell>
          <cell r="C867">
            <v>8.7899999999999991</v>
          </cell>
          <cell r="D867">
            <v>100</v>
          </cell>
          <cell r="E867" t="str">
            <v>KS</v>
          </cell>
          <cell r="F867">
            <v>879</v>
          </cell>
        </row>
        <row r="868">
          <cell r="A868">
            <v>1197703</v>
          </cell>
          <cell r="B868" t="str">
            <v>Podélná opěrka…2058FW/70</v>
          </cell>
          <cell r="C868">
            <v>10.49</v>
          </cell>
          <cell r="D868">
            <v>100</v>
          </cell>
          <cell r="E868" t="str">
            <v>KS</v>
          </cell>
          <cell r="F868">
            <v>1049</v>
          </cell>
        </row>
        <row r="869">
          <cell r="A869">
            <v>1197762</v>
          </cell>
          <cell r="B869" t="str">
            <v>Podélná opěrka…2058FW/76</v>
          </cell>
          <cell r="C869">
            <v>12.47</v>
          </cell>
          <cell r="D869">
            <v>100</v>
          </cell>
          <cell r="E869" t="str">
            <v>KS</v>
          </cell>
          <cell r="F869">
            <v>1247</v>
          </cell>
        </row>
        <row r="870">
          <cell r="A870">
            <v>1197827</v>
          </cell>
          <cell r="B870" t="str">
            <v>Podélná opěrka…2058FW/82</v>
          </cell>
          <cell r="C870">
            <v>15.26</v>
          </cell>
          <cell r="D870">
            <v>100</v>
          </cell>
          <cell r="E870" t="str">
            <v>KS</v>
          </cell>
          <cell r="F870">
            <v>1526</v>
          </cell>
        </row>
        <row r="871">
          <cell r="A871">
            <v>1197908</v>
          </cell>
          <cell r="B871" t="str">
            <v>Podélná opěrka…2058FW/90</v>
          </cell>
          <cell r="C871">
            <v>18.88</v>
          </cell>
          <cell r="D871">
            <v>100</v>
          </cell>
          <cell r="E871" t="str">
            <v>KS</v>
          </cell>
          <cell r="F871">
            <v>1888</v>
          </cell>
        </row>
        <row r="872">
          <cell r="A872">
            <v>1199706</v>
          </cell>
          <cell r="B872" t="str">
            <v>Dvojitá podélná opěrka…2058M2/12</v>
          </cell>
          <cell r="C872">
            <v>19.649999999999999</v>
          </cell>
          <cell r="D872">
            <v>100</v>
          </cell>
          <cell r="E872" t="str">
            <v>KS</v>
          </cell>
          <cell r="F872">
            <v>1965</v>
          </cell>
        </row>
        <row r="873">
          <cell r="A873">
            <v>1199722</v>
          </cell>
          <cell r="B873" t="str">
            <v>Dvojitá podélná opěrka…2058M2/22</v>
          </cell>
          <cell r="C873">
            <v>27.07</v>
          </cell>
          <cell r="D873">
            <v>100</v>
          </cell>
          <cell r="E873" t="str">
            <v>KS</v>
          </cell>
          <cell r="F873">
            <v>2707</v>
          </cell>
        </row>
        <row r="874">
          <cell r="A874">
            <v>1199846</v>
          </cell>
          <cell r="B874" t="str">
            <v>Podélná opěrka…2058FWM12</v>
          </cell>
          <cell r="C874">
            <v>13.34</v>
          </cell>
          <cell r="D874">
            <v>100</v>
          </cell>
          <cell r="E874" t="str">
            <v>KS</v>
          </cell>
          <cell r="F874">
            <v>1334</v>
          </cell>
        </row>
        <row r="875">
          <cell r="A875">
            <v>1199854</v>
          </cell>
          <cell r="B875" t="str">
            <v>Podélná opěrka…2058FWM16</v>
          </cell>
          <cell r="C875">
            <v>13.71</v>
          </cell>
          <cell r="D875">
            <v>100</v>
          </cell>
          <cell r="E875" t="str">
            <v>KS</v>
          </cell>
          <cell r="F875">
            <v>1371</v>
          </cell>
        </row>
        <row r="876">
          <cell r="A876">
            <v>1199862</v>
          </cell>
          <cell r="B876" t="str">
            <v>Podélná opěrka…2058FWM22</v>
          </cell>
          <cell r="C876">
            <v>14.15</v>
          </cell>
          <cell r="D876">
            <v>100</v>
          </cell>
          <cell r="E876" t="str">
            <v>KS</v>
          </cell>
          <cell r="F876">
            <v>1415</v>
          </cell>
        </row>
        <row r="877">
          <cell r="A877">
            <v>1199870</v>
          </cell>
          <cell r="B877" t="str">
            <v>Podélná opěrka…2058FWM28</v>
          </cell>
          <cell r="C877">
            <v>14.39</v>
          </cell>
          <cell r="D877">
            <v>100</v>
          </cell>
          <cell r="E877" t="str">
            <v>KS</v>
          </cell>
          <cell r="F877">
            <v>1439</v>
          </cell>
        </row>
        <row r="878">
          <cell r="A878">
            <v>1199889</v>
          </cell>
          <cell r="B878" t="str">
            <v>Podélná opěrka…2058FWM34</v>
          </cell>
          <cell r="C878">
            <v>15.85</v>
          </cell>
          <cell r="D878">
            <v>100</v>
          </cell>
          <cell r="E878" t="str">
            <v>KS</v>
          </cell>
          <cell r="F878">
            <v>1585</v>
          </cell>
        </row>
        <row r="879">
          <cell r="A879">
            <v>1199897</v>
          </cell>
          <cell r="B879" t="str">
            <v>Podélná opěrka…2058FWM40</v>
          </cell>
          <cell r="C879">
            <v>16.510000000000002</v>
          </cell>
          <cell r="D879">
            <v>100</v>
          </cell>
          <cell r="E879" t="str">
            <v>KS</v>
          </cell>
          <cell r="F879">
            <v>1651</v>
          </cell>
        </row>
        <row r="880">
          <cell r="A880">
            <v>1199900</v>
          </cell>
          <cell r="B880" t="str">
            <v>Podélná opěrka…2058FWM46</v>
          </cell>
          <cell r="C880">
            <v>16.77</v>
          </cell>
          <cell r="D880">
            <v>100</v>
          </cell>
          <cell r="E880" t="str">
            <v>KS</v>
          </cell>
          <cell r="F880">
            <v>1677</v>
          </cell>
        </row>
        <row r="881">
          <cell r="A881">
            <v>1199919</v>
          </cell>
          <cell r="B881" t="str">
            <v>Podélná opěrka…2058FWM52</v>
          </cell>
          <cell r="C881">
            <v>17.84</v>
          </cell>
          <cell r="D881">
            <v>100</v>
          </cell>
          <cell r="E881" t="str">
            <v>KS</v>
          </cell>
          <cell r="F881">
            <v>1784</v>
          </cell>
        </row>
        <row r="882">
          <cell r="A882">
            <v>1199927</v>
          </cell>
          <cell r="B882" t="str">
            <v>Podélná opěrka…2058FWM58</v>
          </cell>
          <cell r="C882">
            <v>20.48</v>
          </cell>
          <cell r="D882">
            <v>100</v>
          </cell>
          <cell r="E882" t="str">
            <v>KS</v>
          </cell>
          <cell r="F882">
            <v>2048</v>
          </cell>
        </row>
        <row r="883">
          <cell r="A883">
            <v>1199935</v>
          </cell>
          <cell r="B883" t="str">
            <v>Podélná opěrka…2058FWM64</v>
          </cell>
          <cell r="C883">
            <v>20.89</v>
          </cell>
          <cell r="D883">
            <v>100</v>
          </cell>
          <cell r="E883" t="str">
            <v>KS</v>
          </cell>
          <cell r="F883">
            <v>2089</v>
          </cell>
        </row>
        <row r="884">
          <cell r="A884">
            <v>1303546</v>
          </cell>
          <cell r="B884" t="str">
            <v>Distanční příchytka…703/54</v>
          </cell>
          <cell r="C884">
            <v>32.96</v>
          </cell>
          <cell r="D884">
            <v>100</v>
          </cell>
          <cell r="E884" t="str">
            <v>KS</v>
          </cell>
          <cell r="F884">
            <v>3296</v>
          </cell>
        </row>
        <row r="885">
          <cell r="A885">
            <v>1310615</v>
          </cell>
          <cell r="B885" t="str">
            <v>Příchytka distanční…1060/45</v>
          </cell>
          <cell r="C885">
            <v>52.92</v>
          </cell>
          <cell r="D885">
            <v>100</v>
          </cell>
          <cell r="E885" t="str">
            <v>KS</v>
          </cell>
          <cell r="F885">
            <v>5292</v>
          </cell>
        </row>
        <row r="886">
          <cell r="A886">
            <v>1360051</v>
          </cell>
          <cell r="B886" t="str">
            <v>Distanční příchytka…732/6</v>
          </cell>
          <cell r="C886">
            <v>13.5</v>
          </cell>
          <cell r="D886">
            <v>100</v>
          </cell>
          <cell r="E886" t="str">
            <v>KS</v>
          </cell>
          <cell r="F886">
            <v>1350</v>
          </cell>
        </row>
        <row r="887">
          <cell r="A887">
            <v>1360086</v>
          </cell>
          <cell r="B887" t="str">
            <v>Distanční příchytka…732/8</v>
          </cell>
          <cell r="C887">
            <v>12.23</v>
          </cell>
          <cell r="D887">
            <v>100</v>
          </cell>
          <cell r="E887" t="str">
            <v>KS</v>
          </cell>
          <cell r="F887">
            <v>1223</v>
          </cell>
        </row>
        <row r="888">
          <cell r="A888">
            <v>1360108</v>
          </cell>
          <cell r="B888" t="str">
            <v>Distanční příchytka…732/10</v>
          </cell>
          <cell r="C888">
            <v>12.53</v>
          </cell>
          <cell r="D888">
            <v>100</v>
          </cell>
          <cell r="E888" t="str">
            <v>KS</v>
          </cell>
          <cell r="F888">
            <v>1253</v>
          </cell>
        </row>
        <row r="889">
          <cell r="A889">
            <v>1360124</v>
          </cell>
          <cell r="B889" t="str">
            <v>Distanční příchytka…732/12</v>
          </cell>
          <cell r="C889">
            <v>13.24</v>
          </cell>
          <cell r="D889">
            <v>100</v>
          </cell>
          <cell r="E889" t="str">
            <v>KS</v>
          </cell>
          <cell r="F889">
            <v>1324</v>
          </cell>
        </row>
        <row r="890">
          <cell r="A890">
            <v>1360140</v>
          </cell>
          <cell r="B890" t="str">
            <v>Distanční příchytka…732/14</v>
          </cell>
          <cell r="C890">
            <v>12.3</v>
          </cell>
          <cell r="D890">
            <v>100</v>
          </cell>
          <cell r="E890" t="str">
            <v>KS</v>
          </cell>
          <cell r="F890">
            <v>1230</v>
          </cell>
        </row>
        <row r="891">
          <cell r="A891">
            <v>1360159</v>
          </cell>
          <cell r="B891" t="str">
            <v>Distanční příchytka…732/15</v>
          </cell>
          <cell r="C891">
            <v>13.72</v>
          </cell>
          <cell r="D891">
            <v>100</v>
          </cell>
          <cell r="E891" t="str">
            <v>KS</v>
          </cell>
          <cell r="F891">
            <v>1372</v>
          </cell>
        </row>
        <row r="892">
          <cell r="A892">
            <v>1360167</v>
          </cell>
          <cell r="B892" t="str">
            <v>Distanční příchytka…732/16</v>
          </cell>
          <cell r="C892">
            <v>12.68</v>
          </cell>
          <cell r="D892">
            <v>100</v>
          </cell>
          <cell r="E892" t="str">
            <v>KS</v>
          </cell>
          <cell r="F892">
            <v>1268</v>
          </cell>
        </row>
        <row r="893">
          <cell r="A893">
            <v>1360183</v>
          </cell>
          <cell r="B893" t="str">
            <v>Distanční příchytka…732/18</v>
          </cell>
          <cell r="C893">
            <v>13.24</v>
          </cell>
          <cell r="D893">
            <v>100</v>
          </cell>
          <cell r="E893" t="str">
            <v>KS</v>
          </cell>
          <cell r="F893">
            <v>1324</v>
          </cell>
        </row>
        <row r="894">
          <cell r="A894">
            <v>1360205</v>
          </cell>
          <cell r="B894" t="str">
            <v>Distanční příchytka…732/20</v>
          </cell>
          <cell r="C894">
            <v>13.41</v>
          </cell>
          <cell r="D894">
            <v>100</v>
          </cell>
          <cell r="E894" t="str">
            <v>KS</v>
          </cell>
          <cell r="F894">
            <v>1341</v>
          </cell>
        </row>
        <row r="895">
          <cell r="A895">
            <v>1360221</v>
          </cell>
          <cell r="B895" t="str">
            <v>Distanční příchytka…732/22</v>
          </cell>
          <cell r="C895">
            <v>13.46</v>
          </cell>
          <cell r="D895">
            <v>100</v>
          </cell>
          <cell r="E895" t="str">
            <v>KS</v>
          </cell>
          <cell r="F895">
            <v>1346</v>
          </cell>
        </row>
        <row r="896">
          <cell r="A896">
            <v>1360248</v>
          </cell>
          <cell r="B896" t="str">
            <v>Distanční příchytka…732/24</v>
          </cell>
          <cell r="C896">
            <v>14</v>
          </cell>
          <cell r="D896">
            <v>100</v>
          </cell>
          <cell r="E896" t="str">
            <v>KS</v>
          </cell>
          <cell r="F896">
            <v>1400</v>
          </cell>
        </row>
        <row r="897">
          <cell r="A897">
            <v>1360264</v>
          </cell>
          <cell r="B897" t="str">
            <v>Distanční příchytka…732/26</v>
          </cell>
          <cell r="C897">
            <v>14.15</v>
          </cell>
          <cell r="D897">
            <v>100</v>
          </cell>
          <cell r="E897" t="str">
            <v>KS</v>
          </cell>
          <cell r="F897">
            <v>1415</v>
          </cell>
        </row>
        <row r="898">
          <cell r="A898">
            <v>1360280</v>
          </cell>
          <cell r="B898" t="str">
            <v>Distanční příchytka…732/28</v>
          </cell>
          <cell r="C898">
            <v>16.920000000000002</v>
          </cell>
          <cell r="D898">
            <v>100</v>
          </cell>
          <cell r="E898" t="str">
            <v>KS</v>
          </cell>
          <cell r="F898">
            <v>1692</v>
          </cell>
        </row>
        <row r="899">
          <cell r="A899">
            <v>1360302</v>
          </cell>
          <cell r="B899" t="str">
            <v>Distanční příchytka…732/30</v>
          </cell>
          <cell r="C899">
            <v>18.059999999999999</v>
          </cell>
          <cell r="D899">
            <v>100</v>
          </cell>
          <cell r="E899" t="str">
            <v>KS</v>
          </cell>
          <cell r="F899">
            <v>1806</v>
          </cell>
        </row>
        <row r="900">
          <cell r="A900">
            <v>1360337</v>
          </cell>
          <cell r="B900" t="str">
            <v>Distanční příchytka…732/33</v>
          </cell>
          <cell r="C900">
            <v>18.68</v>
          </cell>
          <cell r="D900">
            <v>100</v>
          </cell>
          <cell r="E900" t="str">
            <v>KS</v>
          </cell>
          <cell r="F900">
            <v>1868</v>
          </cell>
        </row>
        <row r="901">
          <cell r="A901">
            <v>1360353</v>
          </cell>
          <cell r="B901" t="str">
            <v>Distanční příchytka…732/35</v>
          </cell>
          <cell r="C901">
            <v>23.18</v>
          </cell>
          <cell r="D901">
            <v>100</v>
          </cell>
          <cell r="E901" t="str">
            <v>KS</v>
          </cell>
          <cell r="F901">
            <v>2318</v>
          </cell>
        </row>
        <row r="902">
          <cell r="A902">
            <v>1360388</v>
          </cell>
          <cell r="B902" t="str">
            <v>Distanční příchytka…732/38</v>
          </cell>
          <cell r="C902">
            <v>20.72</v>
          </cell>
          <cell r="D902">
            <v>100</v>
          </cell>
          <cell r="E902" t="str">
            <v>KS</v>
          </cell>
          <cell r="F902">
            <v>2072</v>
          </cell>
        </row>
        <row r="903">
          <cell r="A903">
            <v>1360396</v>
          </cell>
          <cell r="B903" t="str">
            <v>Distanční příchytka…732/40</v>
          </cell>
          <cell r="C903">
            <v>22.9</v>
          </cell>
          <cell r="D903">
            <v>100</v>
          </cell>
          <cell r="E903" t="str">
            <v>KS</v>
          </cell>
          <cell r="F903">
            <v>2290</v>
          </cell>
        </row>
        <row r="904">
          <cell r="A904">
            <v>1360426</v>
          </cell>
          <cell r="B904" t="str">
            <v>Distanční příchytka…732/42</v>
          </cell>
          <cell r="C904">
            <v>22.41</v>
          </cell>
          <cell r="D904">
            <v>100</v>
          </cell>
          <cell r="E904" t="str">
            <v>KS</v>
          </cell>
          <cell r="F904">
            <v>2241</v>
          </cell>
        </row>
        <row r="905">
          <cell r="A905">
            <v>1360450</v>
          </cell>
          <cell r="B905" t="str">
            <v>Distanční příchytka…732/45</v>
          </cell>
          <cell r="C905">
            <v>25.73</v>
          </cell>
          <cell r="D905">
            <v>100</v>
          </cell>
          <cell r="E905" t="str">
            <v>KS</v>
          </cell>
          <cell r="F905">
            <v>2573</v>
          </cell>
        </row>
        <row r="906">
          <cell r="A906">
            <v>1360485</v>
          </cell>
          <cell r="B906" t="str">
            <v>Distanční příchytka…732/48</v>
          </cell>
          <cell r="C906">
            <v>26.14</v>
          </cell>
          <cell r="D906">
            <v>100</v>
          </cell>
          <cell r="E906" t="str">
            <v>KS</v>
          </cell>
          <cell r="F906">
            <v>2614</v>
          </cell>
        </row>
        <row r="907">
          <cell r="A907">
            <v>1360507</v>
          </cell>
          <cell r="B907" t="str">
            <v>Distanční příchytka…732/50</v>
          </cell>
          <cell r="C907">
            <v>23.53</v>
          </cell>
          <cell r="D907">
            <v>100</v>
          </cell>
          <cell r="E907" t="str">
            <v>KS</v>
          </cell>
          <cell r="F907">
            <v>2353</v>
          </cell>
        </row>
        <row r="908">
          <cell r="A908">
            <v>1360604</v>
          </cell>
          <cell r="B908" t="str">
            <v>Distanční příchytka…732/60</v>
          </cell>
          <cell r="C908">
            <v>35.35</v>
          </cell>
          <cell r="D908">
            <v>100</v>
          </cell>
          <cell r="E908" t="str">
            <v>KS</v>
          </cell>
          <cell r="F908">
            <v>3535</v>
          </cell>
        </row>
        <row r="909">
          <cell r="A909">
            <v>1360639</v>
          </cell>
          <cell r="B909" t="str">
            <v>Distanční příchytka…732/63</v>
          </cell>
          <cell r="C909">
            <v>37.799999999999997</v>
          </cell>
          <cell r="D909">
            <v>100</v>
          </cell>
          <cell r="E909" t="str">
            <v>KS</v>
          </cell>
          <cell r="F909">
            <v>3780</v>
          </cell>
        </row>
        <row r="910">
          <cell r="A910">
            <v>1361091</v>
          </cell>
          <cell r="B910" t="str">
            <v>Distanční příchytka…733/11-13</v>
          </cell>
          <cell r="C910">
            <v>25.92</v>
          </cell>
          <cell r="D910">
            <v>100</v>
          </cell>
          <cell r="E910" t="str">
            <v>KS</v>
          </cell>
          <cell r="F910">
            <v>2592</v>
          </cell>
        </row>
        <row r="911">
          <cell r="A911">
            <v>1361094</v>
          </cell>
          <cell r="B911" t="str">
            <v>Distanční příchytka…733/14-16</v>
          </cell>
          <cell r="C911">
            <v>27</v>
          </cell>
          <cell r="D911">
            <v>100</v>
          </cell>
          <cell r="E911" t="str">
            <v>KS</v>
          </cell>
          <cell r="F911">
            <v>2700</v>
          </cell>
        </row>
        <row r="912">
          <cell r="A912">
            <v>1361097</v>
          </cell>
          <cell r="B912" t="str">
            <v>Distanční příchytka…733/17-19</v>
          </cell>
          <cell r="C912">
            <v>28</v>
          </cell>
          <cell r="D912">
            <v>100</v>
          </cell>
          <cell r="E912" t="str">
            <v>KS</v>
          </cell>
          <cell r="F912">
            <v>2800</v>
          </cell>
        </row>
        <row r="913">
          <cell r="A913">
            <v>1361100</v>
          </cell>
          <cell r="B913" t="str">
            <v>Distanční příchytka…733/19-21</v>
          </cell>
          <cell r="C913">
            <v>29</v>
          </cell>
          <cell r="D913">
            <v>100</v>
          </cell>
          <cell r="E913" t="str">
            <v>KS</v>
          </cell>
          <cell r="F913">
            <v>2900</v>
          </cell>
        </row>
        <row r="914">
          <cell r="A914">
            <v>1361103</v>
          </cell>
          <cell r="B914" t="str">
            <v>Distanční příchytka…733/21-23</v>
          </cell>
          <cell r="C914">
            <v>30.24</v>
          </cell>
          <cell r="D914">
            <v>100</v>
          </cell>
          <cell r="E914" t="str">
            <v>KS</v>
          </cell>
          <cell r="F914">
            <v>3024</v>
          </cell>
        </row>
        <row r="915">
          <cell r="A915">
            <v>1361106</v>
          </cell>
          <cell r="B915" t="str">
            <v>Distanční příchytka…733/24-29</v>
          </cell>
          <cell r="C915">
            <v>32.4</v>
          </cell>
          <cell r="D915">
            <v>100</v>
          </cell>
          <cell r="E915" t="str">
            <v>KS</v>
          </cell>
          <cell r="F915">
            <v>3240</v>
          </cell>
        </row>
        <row r="916">
          <cell r="A916">
            <v>1361109</v>
          </cell>
          <cell r="B916" t="str">
            <v>Distanční příchytka…733/30-38</v>
          </cell>
          <cell r="C916">
            <v>33.5</v>
          </cell>
          <cell r="D916">
            <v>100</v>
          </cell>
          <cell r="E916" t="str">
            <v>KS</v>
          </cell>
          <cell r="F916">
            <v>3350</v>
          </cell>
        </row>
        <row r="917">
          <cell r="A917">
            <v>1361112</v>
          </cell>
          <cell r="B917" t="str">
            <v>Distanční příchytka…733/39-48</v>
          </cell>
          <cell r="C917">
            <v>36.72</v>
          </cell>
          <cell r="D917">
            <v>100</v>
          </cell>
          <cell r="E917" t="str">
            <v>KS</v>
          </cell>
          <cell r="F917">
            <v>3672</v>
          </cell>
        </row>
        <row r="918">
          <cell r="A918">
            <v>1361115</v>
          </cell>
          <cell r="B918" t="str">
            <v>Distanční příchytka 53-61…733</v>
          </cell>
          <cell r="C918">
            <v>38.5</v>
          </cell>
          <cell r="D918">
            <v>100</v>
          </cell>
          <cell r="E918" t="str">
            <v>KS</v>
          </cell>
          <cell r="F918">
            <v>3850</v>
          </cell>
        </row>
        <row r="919">
          <cell r="A919">
            <v>1361139</v>
          </cell>
          <cell r="B919" t="str">
            <v>Distanční příchytka…733/11-13</v>
          </cell>
          <cell r="C919">
            <v>25.62</v>
          </cell>
          <cell r="D919">
            <v>100</v>
          </cell>
          <cell r="E919" t="str">
            <v>KS</v>
          </cell>
          <cell r="F919">
            <v>2562</v>
          </cell>
        </row>
        <row r="920">
          <cell r="A920">
            <v>1361163</v>
          </cell>
          <cell r="B920" t="str">
            <v>Distanční příchytka…733/14-16</v>
          </cell>
          <cell r="C920">
            <v>24.73</v>
          </cell>
          <cell r="D920">
            <v>100</v>
          </cell>
          <cell r="E920" t="str">
            <v>KS</v>
          </cell>
          <cell r="F920">
            <v>2473</v>
          </cell>
        </row>
        <row r="921">
          <cell r="A921">
            <v>1361198</v>
          </cell>
          <cell r="B921" t="str">
            <v>Distanční příchytka…733/17-19</v>
          </cell>
          <cell r="C921">
            <v>25.62</v>
          </cell>
          <cell r="D921">
            <v>100</v>
          </cell>
          <cell r="E921" t="str">
            <v>KS</v>
          </cell>
          <cell r="F921">
            <v>2562</v>
          </cell>
        </row>
        <row r="922">
          <cell r="A922">
            <v>1361201</v>
          </cell>
          <cell r="B922" t="str">
            <v>Distanční příchytka…733/19-21</v>
          </cell>
          <cell r="C922">
            <v>25.78</v>
          </cell>
          <cell r="D922">
            <v>100</v>
          </cell>
          <cell r="E922" t="str">
            <v>KS</v>
          </cell>
          <cell r="F922">
            <v>2578</v>
          </cell>
        </row>
        <row r="923">
          <cell r="A923">
            <v>1361236</v>
          </cell>
          <cell r="B923" t="str">
            <v>Distanční příchytka…733/21-23</v>
          </cell>
          <cell r="C923">
            <v>24.71</v>
          </cell>
          <cell r="D923">
            <v>100</v>
          </cell>
          <cell r="E923" t="str">
            <v>KS</v>
          </cell>
          <cell r="F923">
            <v>2471</v>
          </cell>
        </row>
        <row r="924">
          <cell r="A924">
            <v>1361295</v>
          </cell>
          <cell r="B924" t="str">
            <v>Distanční příchytka…733/24-29</v>
          </cell>
          <cell r="C924">
            <v>26.14</v>
          </cell>
          <cell r="D924">
            <v>100</v>
          </cell>
          <cell r="E924" t="str">
            <v>KS</v>
          </cell>
          <cell r="F924">
            <v>2614</v>
          </cell>
        </row>
        <row r="925">
          <cell r="A925">
            <v>1361384</v>
          </cell>
          <cell r="B925" t="str">
            <v>Distanční příchytka…733/30-38</v>
          </cell>
          <cell r="C925">
            <v>26.67</v>
          </cell>
          <cell r="D925">
            <v>100</v>
          </cell>
          <cell r="E925" t="str">
            <v>KS</v>
          </cell>
          <cell r="F925">
            <v>2667</v>
          </cell>
        </row>
        <row r="926">
          <cell r="A926">
            <v>1361481</v>
          </cell>
          <cell r="B926" t="str">
            <v>Distanční příchytka…733/39-48</v>
          </cell>
          <cell r="C926">
            <v>26.8</v>
          </cell>
          <cell r="D926">
            <v>100</v>
          </cell>
          <cell r="E926" t="str">
            <v>KS</v>
          </cell>
          <cell r="F926">
            <v>2680</v>
          </cell>
        </row>
        <row r="927">
          <cell r="A927">
            <v>1361511</v>
          </cell>
          <cell r="B927" t="str">
            <v>Distanční příchytka…733/48-54</v>
          </cell>
          <cell r="C927">
            <v>35.659999999999997</v>
          </cell>
          <cell r="D927">
            <v>100</v>
          </cell>
          <cell r="E927" t="str">
            <v>KS</v>
          </cell>
          <cell r="F927">
            <v>3566</v>
          </cell>
        </row>
        <row r="928">
          <cell r="A928">
            <v>1361619</v>
          </cell>
          <cell r="B928" t="str">
            <v>Distanční příchytka…733/53-61</v>
          </cell>
          <cell r="C928">
            <v>37.47</v>
          </cell>
          <cell r="D928">
            <v>100</v>
          </cell>
          <cell r="E928" t="str">
            <v>KS</v>
          </cell>
          <cell r="F928">
            <v>3747</v>
          </cell>
        </row>
        <row r="929">
          <cell r="A929">
            <v>1361635</v>
          </cell>
          <cell r="B929" t="str">
            <v>Distanční příchytka…733/63</v>
          </cell>
          <cell r="C929">
            <v>58.32</v>
          </cell>
          <cell r="D929">
            <v>100</v>
          </cell>
          <cell r="E929" t="str">
            <v>KS</v>
          </cell>
          <cell r="F929">
            <v>5832</v>
          </cell>
        </row>
        <row r="930">
          <cell r="A930">
            <v>1362011</v>
          </cell>
          <cell r="B930" t="str">
            <v>Distanční příchytka…733/16V2A</v>
          </cell>
          <cell r="C930">
            <v>46.2</v>
          </cell>
          <cell r="D930">
            <v>100</v>
          </cell>
          <cell r="E930" t="str">
            <v>KS</v>
          </cell>
          <cell r="F930">
            <v>4620</v>
          </cell>
        </row>
        <row r="931">
          <cell r="A931">
            <v>1362038</v>
          </cell>
          <cell r="B931" t="str">
            <v>Distanční příchytka…733/19V2A</v>
          </cell>
          <cell r="C931">
            <v>47.25</v>
          </cell>
          <cell r="D931">
            <v>100</v>
          </cell>
          <cell r="E931" t="str">
            <v>KS</v>
          </cell>
          <cell r="F931">
            <v>4725</v>
          </cell>
        </row>
        <row r="932">
          <cell r="A932">
            <v>1362046</v>
          </cell>
          <cell r="B932" t="str">
            <v>distanční příchytka M20…733/21V2A</v>
          </cell>
          <cell r="C932">
            <v>48.3</v>
          </cell>
          <cell r="D932">
            <v>100</v>
          </cell>
          <cell r="E932" t="str">
            <v>KS</v>
          </cell>
          <cell r="F932">
            <v>4830</v>
          </cell>
        </row>
        <row r="933">
          <cell r="A933">
            <v>1362054</v>
          </cell>
          <cell r="B933" t="str">
            <v>Distanční příchytka…733/23V2A</v>
          </cell>
          <cell r="C933">
            <v>49.35</v>
          </cell>
          <cell r="D933">
            <v>100</v>
          </cell>
          <cell r="E933" t="str">
            <v>KS</v>
          </cell>
          <cell r="F933">
            <v>4935</v>
          </cell>
        </row>
        <row r="934">
          <cell r="A934">
            <v>1362062</v>
          </cell>
          <cell r="B934" t="str">
            <v>Distanční příchytka…733/29V2A</v>
          </cell>
          <cell r="C934">
            <v>50.4</v>
          </cell>
          <cell r="D934">
            <v>100</v>
          </cell>
          <cell r="E934" t="str">
            <v>KS</v>
          </cell>
          <cell r="F934">
            <v>5040</v>
          </cell>
        </row>
        <row r="935">
          <cell r="A935">
            <v>1362070</v>
          </cell>
          <cell r="B935" t="str">
            <v>Distanční příchytka…733/38V2A</v>
          </cell>
          <cell r="C935">
            <v>55.34</v>
          </cell>
          <cell r="D935">
            <v>100</v>
          </cell>
          <cell r="E935" t="str">
            <v>KS</v>
          </cell>
          <cell r="F935">
            <v>5534</v>
          </cell>
        </row>
        <row r="936">
          <cell r="A936">
            <v>1362089</v>
          </cell>
          <cell r="B936" t="str">
            <v>Distanční příchytka…733/48V2A</v>
          </cell>
          <cell r="C936">
            <v>61.95</v>
          </cell>
          <cell r="D936">
            <v>100</v>
          </cell>
          <cell r="E936" t="str">
            <v>KS</v>
          </cell>
          <cell r="F936">
            <v>6195</v>
          </cell>
        </row>
        <row r="937">
          <cell r="A937">
            <v>1362097</v>
          </cell>
          <cell r="B937" t="str">
            <v>Distanční příchytka…733/54V2A</v>
          </cell>
          <cell r="C937">
            <v>63</v>
          </cell>
          <cell r="D937">
            <v>100</v>
          </cell>
          <cell r="E937" t="str">
            <v>KS</v>
          </cell>
          <cell r="F937">
            <v>6300</v>
          </cell>
        </row>
        <row r="938">
          <cell r="A938">
            <v>1362526</v>
          </cell>
          <cell r="B938" t="str">
            <v>Distanční příchytka…733M16 AL</v>
          </cell>
          <cell r="C938">
            <v>43.68</v>
          </cell>
          <cell r="D938">
            <v>100</v>
          </cell>
          <cell r="E938" t="str">
            <v>KS</v>
          </cell>
          <cell r="F938">
            <v>4368</v>
          </cell>
        </row>
        <row r="939">
          <cell r="A939">
            <v>1362534</v>
          </cell>
          <cell r="B939" t="str">
            <v>Distanční příchytka…733PG11AL</v>
          </cell>
          <cell r="C939">
            <v>36.4</v>
          </cell>
          <cell r="D939">
            <v>100</v>
          </cell>
          <cell r="E939" t="str">
            <v>KS</v>
          </cell>
          <cell r="F939">
            <v>3640</v>
          </cell>
        </row>
        <row r="940">
          <cell r="A940">
            <v>1362542</v>
          </cell>
          <cell r="B940" t="str">
            <v>Distanční příchytka…733M20 AL</v>
          </cell>
          <cell r="C940">
            <v>37.799999999999997</v>
          </cell>
          <cell r="D940">
            <v>100</v>
          </cell>
          <cell r="E940" t="str">
            <v>KS</v>
          </cell>
          <cell r="F940">
            <v>3780</v>
          </cell>
        </row>
        <row r="941">
          <cell r="A941">
            <v>1362569</v>
          </cell>
          <cell r="B941" t="str">
            <v>Distanční příchytka…733M25 AL</v>
          </cell>
          <cell r="C941">
            <v>39.520000000000003</v>
          </cell>
          <cell r="D941">
            <v>100</v>
          </cell>
          <cell r="E941" t="str">
            <v>KS</v>
          </cell>
          <cell r="F941">
            <v>3952</v>
          </cell>
        </row>
        <row r="942">
          <cell r="A942">
            <v>1362577</v>
          </cell>
          <cell r="B942" t="str">
            <v>Distanční příchytka…733M32 AL</v>
          </cell>
          <cell r="C942">
            <v>48.06</v>
          </cell>
          <cell r="D942">
            <v>100</v>
          </cell>
          <cell r="E942" t="str">
            <v>KS</v>
          </cell>
          <cell r="F942">
            <v>4806</v>
          </cell>
        </row>
        <row r="943">
          <cell r="A943">
            <v>1362585</v>
          </cell>
          <cell r="B943" t="str">
            <v>Distanční příchytka…733M40 AL</v>
          </cell>
          <cell r="C943">
            <v>48.07</v>
          </cell>
          <cell r="D943">
            <v>100</v>
          </cell>
          <cell r="E943" t="str">
            <v>KS</v>
          </cell>
          <cell r="F943">
            <v>4807</v>
          </cell>
        </row>
        <row r="944">
          <cell r="A944">
            <v>1362593</v>
          </cell>
          <cell r="B944" t="str">
            <v>Distanční příchytka…733M50 AL</v>
          </cell>
          <cell r="C944">
            <v>44.72</v>
          </cell>
          <cell r="D944">
            <v>100</v>
          </cell>
          <cell r="E944" t="str">
            <v>KS</v>
          </cell>
          <cell r="F944">
            <v>4472</v>
          </cell>
        </row>
        <row r="945">
          <cell r="A945">
            <v>1366122</v>
          </cell>
          <cell r="B945" t="str">
            <v>Distanční příchytka…731/W12VZ</v>
          </cell>
          <cell r="C945">
            <v>19.11</v>
          </cell>
          <cell r="D945">
            <v>100</v>
          </cell>
          <cell r="E945" t="str">
            <v>KS</v>
          </cell>
          <cell r="F945">
            <v>1911</v>
          </cell>
        </row>
        <row r="946">
          <cell r="A946">
            <v>1366165</v>
          </cell>
          <cell r="B946" t="str">
            <v>Distanční příchytka…731/W16VZ</v>
          </cell>
          <cell r="C946">
            <v>22.29</v>
          </cell>
          <cell r="D946">
            <v>100</v>
          </cell>
          <cell r="E946" t="str">
            <v>KS</v>
          </cell>
          <cell r="F946">
            <v>2229</v>
          </cell>
        </row>
        <row r="947">
          <cell r="A947">
            <v>1366203</v>
          </cell>
          <cell r="B947" t="str">
            <v>Distanční příchytka…731/W20VZ</v>
          </cell>
          <cell r="C947">
            <v>23.18</v>
          </cell>
          <cell r="D947">
            <v>100</v>
          </cell>
          <cell r="E947" t="str">
            <v>KS</v>
          </cell>
          <cell r="F947">
            <v>2318</v>
          </cell>
        </row>
        <row r="948">
          <cell r="A948">
            <v>1366254</v>
          </cell>
          <cell r="B948" t="str">
            <v>Distanční příchytka…731/W25VZ</v>
          </cell>
          <cell r="C948">
            <v>27.81</v>
          </cell>
          <cell r="D948">
            <v>100</v>
          </cell>
          <cell r="E948" t="str">
            <v>KS</v>
          </cell>
          <cell r="F948">
            <v>2781</v>
          </cell>
        </row>
        <row r="949">
          <cell r="A949">
            <v>1366300</v>
          </cell>
          <cell r="B949" t="str">
            <v>Distanční příchytka…731/W30VZ</v>
          </cell>
          <cell r="C949">
            <v>29.89</v>
          </cell>
          <cell r="D949">
            <v>100</v>
          </cell>
          <cell r="E949" t="str">
            <v>KS</v>
          </cell>
          <cell r="F949">
            <v>2989</v>
          </cell>
        </row>
        <row r="950">
          <cell r="A950">
            <v>1366351</v>
          </cell>
          <cell r="B950" t="str">
            <v>Distanční příchytka…731/W35VZ</v>
          </cell>
          <cell r="C950">
            <v>28.3</v>
          </cell>
          <cell r="D950">
            <v>100</v>
          </cell>
          <cell r="E950" t="str">
            <v>KS</v>
          </cell>
          <cell r="F950">
            <v>2830</v>
          </cell>
        </row>
        <row r="951">
          <cell r="A951">
            <v>1366629</v>
          </cell>
          <cell r="B951" t="str">
            <v>Distanční příchytka…731/W12VK</v>
          </cell>
          <cell r="C951">
            <v>26.34</v>
          </cell>
          <cell r="D951">
            <v>100</v>
          </cell>
          <cell r="E951" t="str">
            <v>KS</v>
          </cell>
          <cell r="F951">
            <v>2634</v>
          </cell>
        </row>
        <row r="952">
          <cell r="A952">
            <v>1371207</v>
          </cell>
          <cell r="B952" t="str">
            <v>Distanční příchytka…705M6DIII</v>
          </cell>
          <cell r="C952">
            <v>24.84</v>
          </cell>
          <cell r="D952">
            <v>100</v>
          </cell>
          <cell r="E952" t="str">
            <v>KS</v>
          </cell>
          <cell r="F952">
            <v>2484</v>
          </cell>
        </row>
        <row r="953">
          <cell r="A953">
            <v>1380222</v>
          </cell>
          <cell r="B953" t="str">
            <v>Distanční příchytka…2071/M6</v>
          </cell>
          <cell r="C953">
            <v>23.18</v>
          </cell>
          <cell r="D953">
            <v>100</v>
          </cell>
          <cell r="E953" t="str">
            <v>KS</v>
          </cell>
          <cell r="F953">
            <v>2318</v>
          </cell>
        </row>
        <row r="954">
          <cell r="A954">
            <v>1380427</v>
          </cell>
          <cell r="B954" t="str">
            <v>Distanční příchytka…2072/M6</v>
          </cell>
          <cell r="C954">
            <v>26</v>
          </cell>
          <cell r="D954">
            <v>100</v>
          </cell>
          <cell r="E954" t="str">
            <v>KS</v>
          </cell>
          <cell r="F954">
            <v>2600</v>
          </cell>
        </row>
        <row r="955">
          <cell r="A955">
            <v>1380729</v>
          </cell>
          <cell r="B955" t="str">
            <v>Distanční příchytka…2073/M6</v>
          </cell>
          <cell r="C955">
            <v>39</v>
          </cell>
          <cell r="D955">
            <v>100</v>
          </cell>
          <cell r="E955" t="str">
            <v>KS</v>
          </cell>
          <cell r="F955">
            <v>3900</v>
          </cell>
        </row>
        <row r="956">
          <cell r="A956">
            <v>1383094</v>
          </cell>
          <cell r="B956" t="str">
            <v>Distanční příchytka…2900/M16</v>
          </cell>
          <cell r="C956">
            <v>15.93</v>
          </cell>
          <cell r="D956">
            <v>100</v>
          </cell>
          <cell r="E956" t="str">
            <v>KS</v>
          </cell>
          <cell r="F956">
            <v>1593</v>
          </cell>
        </row>
        <row r="957">
          <cell r="A957">
            <v>1383116</v>
          </cell>
          <cell r="B957" t="str">
            <v>Distanční příchytka…2900/PG11</v>
          </cell>
          <cell r="C957">
            <v>16.260000000000002</v>
          </cell>
          <cell r="D957">
            <v>100</v>
          </cell>
          <cell r="E957" t="str">
            <v>KS</v>
          </cell>
          <cell r="F957">
            <v>1626</v>
          </cell>
        </row>
        <row r="958">
          <cell r="A958">
            <v>1383132</v>
          </cell>
          <cell r="B958" t="str">
            <v>Distanční příchytka…2900/M20</v>
          </cell>
          <cell r="C958">
            <v>17.09</v>
          </cell>
          <cell r="D958">
            <v>100</v>
          </cell>
          <cell r="E958" t="str">
            <v>KS</v>
          </cell>
          <cell r="F958">
            <v>1709</v>
          </cell>
        </row>
        <row r="959">
          <cell r="A959">
            <v>1383167</v>
          </cell>
          <cell r="B959" t="str">
            <v>Distanční příchytka…2900/PG16</v>
          </cell>
          <cell r="C959">
            <v>17.420000000000002</v>
          </cell>
          <cell r="D959">
            <v>100</v>
          </cell>
          <cell r="E959" t="str">
            <v>KS</v>
          </cell>
          <cell r="F959">
            <v>1742</v>
          </cell>
        </row>
        <row r="960">
          <cell r="A960">
            <v>1383213</v>
          </cell>
          <cell r="B960" t="str">
            <v>Distanční příchytka…2900/M25</v>
          </cell>
          <cell r="C960">
            <v>17.93</v>
          </cell>
          <cell r="D960">
            <v>100</v>
          </cell>
          <cell r="E960" t="str">
            <v>KS</v>
          </cell>
          <cell r="F960">
            <v>1793</v>
          </cell>
        </row>
        <row r="961">
          <cell r="A961">
            <v>1383299</v>
          </cell>
          <cell r="B961" t="str">
            <v>Distanční příchytka…2900/PG29</v>
          </cell>
          <cell r="C961">
            <v>27.29</v>
          </cell>
          <cell r="D961">
            <v>100</v>
          </cell>
          <cell r="E961" t="str">
            <v>KS</v>
          </cell>
          <cell r="F961">
            <v>2729</v>
          </cell>
        </row>
        <row r="962">
          <cell r="A962">
            <v>1383310</v>
          </cell>
          <cell r="B962" t="str">
            <v>Distanční příchytka…2900/M32</v>
          </cell>
          <cell r="C962">
            <v>17.489999999999998</v>
          </cell>
          <cell r="D962">
            <v>100</v>
          </cell>
          <cell r="E962" t="str">
            <v>KS</v>
          </cell>
          <cell r="F962">
            <v>1749</v>
          </cell>
        </row>
        <row r="963">
          <cell r="A963">
            <v>1383361</v>
          </cell>
          <cell r="B963" t="str">
            <v>Distanční příchytka…2900/PG36</v>
          </cell>
          <cell r="C963">
            <v>28.44</v>
          </cell>
          <cell r="D963">
            <v>100</v>
          </cell>
          <cell r="E963" t="str">
            <v>KS</v>
          </cell>
          <cell r="F963">
            <v>2844</v>
          </cell>
        </row>
        <row r="964">
          <cell r="A964">
            <v>1383418</v>
          </cell>
          <cell r="B964" t="str">
            <v>Distanční příchytka…2900/M40</v>
          </cell>
          <cell r="C964">
            <v>21.28</v>
          </cell>
          <cell r="D964">
            <v>100</v>
          </cell>
          <cell r="E964" t="str">
            <v>KS</v>
          </cell>
          <cell r="F964">
            <v>2128</v>
          </cell>
        </row>
        <row r="965">
          <cell r="A965">
            <v>1383426</v>
          </cell>
          <cell r="B965" t="str">
            <v>Distanční příchytka…2900/M50</v>
          </cell>
          <cell r="C965">
            <v>40.97</v>
          </cell>
          <cell r="D965">
            <v>100</v>
          </cell>
          <cell r="E965" t="str">
            <v>KS</v>
          </cell>
          <cell r="F965">
            <v>4097</v>
          </cell>
        </row>
        <row r="966">
          <cell r="A966">
            <v>1383485</v>
          </cell>
          <cell r="B966" t="str">
            <v>Distanční příchytka…2900/PG48</v>
          </cell>
          <cell r="C966">
            <v>42.87</v>
          </cell>
          <cell r="D966">
            <v>100</v>
          </cell>
          <cell r="E966" t="str">
            <v>KS</v>
          </cell>
          <cell r="F966">
            <v>4287</v>
          </cell>
        </row>
        <row r="967">
          <cell r="A967">
            <v>1385003</v>
          </cell>
          <cell r="B967" t="str">
            <v>Distanční příchytka…2900/W1/4</v>
          </cell>
          <cell r="C967">
            <v>50.76</v>
          </cell>
          <cell r="D967">
            <v>100</v>
          </cell>
          <cell r="E967" t="str">
            <v>KS</v>
          </cell>
          <cell r="F967">
            <v>5076</v>
          </cell>
        </row>
        <row r="968">
          <cell r="A968">
            <v>1385011</v>
          </cell>
          <cell r="B968" t="str">
            <v>Distanční příchytka…2900/W3/8</v>
          </cell>
          <cell r="C968">
            <v>51.84</v>
          </cell>
          <cell r="D968">
            <v>100</v>
          </cell>
          <cell r="E968" t="str">
            <v>KS</v>
          </cell>
          <cell r="F968">
            <v>5184</v>
          </cell>
        </row>
        <row r="969">
          <cell r="A969">
            <v>1385038</v>
          </cell>
          <cell r="B969" t="str">
            <v>Distanční příchytka…2900/W1/2</v>
          </cell>
          <cell r="C969">
            <v>44.52</v>
          </cell>
          <cell r="D969">
            <v>100</v>
          </cell>
          <cell r="E969" t="str">
            <v>KS</v>
          </cell>
          <cell r="F969">
            <v>4452</v>
          </cell>
        </row>
        <row r="970">
          <cell r="A970">
            <v>1385054</v>
          </cell>
          <cell r="B970" t="str">
            <v>Distanční příchytka…2900/W3/4</v>
          </cell>
          <cell r="C970">
            <v>46.52</v>
          </cell>
          <cell r="D970">
            <v>100</v>
          </cell>
          <cell r="E970" t="str">
            <v>KS</v>
          </cell>
          <cell r="F970">
            <v>4652</v>
          </cell>
        </row>
        <row r="971">
          <cell r="A971">
            <v>1385062</v>
          </cell>
          <cell r="B971" t="str">
            <v>Distanční příchytka…2900/W1M6</v>
          </cell>
          <cell r="C971">
            <v>43.19</v>
          </cell>
          <cell r="D971">
            <v>100</v>
          </cell>
          <cell r="E971" t="str">
            <v>KS</v>
          </cell>
          <cell r="F971">
            <v>4319</v>
          </cell>
        </row>
        <row r="972">
          <cell r="A972">
            <v>1385089</v>
          </cell>
          <cell r="B972" t="str">
            <v>Distanční příchytka…2900/W</v>
          </cell>
          <cell r="C972">
            <v>55.62</v>
          </cell>
          <cell r="D972">
            <v>100</v>
          </cell>
          <cell r="E972" t="str">
            <v>KS</v>
          </cell>
          <cell r="F972">
            <v>5562</v>
          </cell>
        </row>
        <row r="973">
          <cell r="A973">
            <v>1385119</v>
          </cell>
          <cell r="B973" t="str">
            <v>Distanční příchytka…2900/W</v>
          </cell>
          <cell r="C973">
            <v>54.08</v>
          </cell>
          <cell r="D973">
            <v>100</v>
          </cell>
          <cell r="E973" t="str">
            <v>KS</v>
          </cell>
          <cell r="F973">
            <v>5408</v>
          </cell>
        </row>
        <row r="974">
          <cell r="A974">
            <v>1385127</v>
          </cell>
          <cell r="B974" t="str">
            <v>Distanční příchytka…2900/W</v>
          </cell>
          <cell r="C974">
            <v>66.31</v>
          </cell>
          <cell r="D974">
            <v>100</v>
          </cell>
          <cell r="E974" t="str">
            <v>KS</v>
          </cell>
          <cell r="F974">
            <v>6631</v>
          </cell>
        </row>
        <row r="975">
          <cell r="A975">
            <v>1385135</v>
          </cell>
          <cell r="B975" t="str">
            <v>Distanční příchytka…2900/W2M6</v>
          </cell>
          <cell r="C975">
            <v>63.72</v>
          </cell>
          <cell r="D975">
            <v>100</v>
          </cell>
          <cell r="E975" t="str">
            <v>KS</v>
          </cell>
          <cell r="F975">
            <v>6372</v>
          </cell>
        </row>
        <row r="976">
          <cell r="A976">
            <v>1387030</v>
          </cell>
          <cell r="B976" t="str">
            <v>Distanční příchytka…2900W1/2</v>
          </cell>
          <cell r="C976">
            <v>47.07</v>
          </cell>
          <cell r="D976">
            <v>100</v>
          </cell>
          <cell r="E976" t="str">
            <v>KS</v>
          </cell>
          <cell r="F976">
            <v>4707</v>
          </cell>
        </row>
        <row r="977">
          <cell r="A977">
            <v>1387057</v>
          </cell>
          <cell r="B977" t="str">
            <v>Distanční příchytka…2900W3/4</v>
          </cell>
          <cell r="C977">
            <v>52.86</v>
          </cell>
          <cell r="D977">
            <v>100</v>
          </cell>
          <cell r="E977" t="str">
            <v>KS</v>
          </cell>
          <cell r="F977">
            <v>5286</v>
          </cell>
        </row>
        <row r="978">
          <cell r="A978">
            <v>1387065</v>
          </cell>
          <cell r="B978" t="str">
            <v>Distanční příchytka…2900W1M8</v>
          </cell>
          <cell r="C978">
            <v>49.85</v>
          </cell>
          <cell r="D978">
            <v>100</v>
          </cell>
          <cell r="E978" t="str">
            <v>KS</v>
          </cell>
          <cell r="F978">
            <v>4985</v>
          </cell>
        </row>
        <row r="979">
          <cell r="A979">
            <v>1387081</v>
          </cell>
          <cell r="B979" t="str">
            <v>Distanční příchytka…2900 W</v>
          </cell>
          <cell r="C979">
            <v>52.87</v>
          </cell>
          <cell r="D979">
            <v>100</v>
          </cell>
          <cell r="E979" t="str">
            <v>KS</v>
          </cell>
          <cell r="F979">
            <v>5287</v>
          </cell>
        </row>
        <row r="980">
          <cell r="A980">
            <v>1387111</v>
          </cell>
          <cell r="B980" t="str">
            <v>Distanční příchytka…2900/W</v>
          </cell>
          <cell r="C980">
            <v>54.35</v>
          </cell>
          <cell r="D980">
            <v>100</v>
          </cell>
          <cell r="E980" t="str">
            <v>KS</v>
          </cell>
          <cell r="F980">
            <v>5435</v>
          </cell>
        </row>
        <row r="981">
          <cell r="A981">
            <v>1387138</v>
          </cell>
          <cell r="B981" t="str">
            <v>Distanční příchytka…2900/W2M8</v>
          </cell>
          <cell r="C981">
            <v>60.47</v>
          </cell>
          <cell r="D981">
            <v>100</v>
          </cell>
          <cell r="E981" t="str">
            <v>KS</v>
          </cell>
          <cell r="F981">
            <v>6047</v>
          </cell>
        </row>
        <row r="982">
          <cell r="A982">
            <v>1387154</v>
          </cell>
          <cell r="B982" t="str">
            <v>Distanční příchytka…2900/W</v>
          </cell>
          <cell r="C982">
            <v>95.67</v>
          </cell>
          <cell r="D982">
            <v>100</v>
          </cell>
          <cell r="E982" t="str">
            <v>KS</v>
          </cell>
          <cell r="F982">
            <v>9567</v>
          </cell>
        </row>
        <row r="983">
          <cell r="A983">
            <v>1387170</v>
          </cell>
          <cell r="B983" t="str">
            <v>Distanční příchytka…2900/W3M8</v>
          </cell>
          <cell r="C983">
            <v>82.08</v>
          </cell>
          <cell r="D983">
            <v>100</v>
          </cell>
          <cell r="E983" t="str">
            <v>KS</v>
          </cell>
          <cell r="F983">
            <v>8208</v>
          </cell>
        </row>
        <row r="984">
          <cell r="A984">
            <v>1388053</v>
          </cell>
          <cell r="B984" t="str">
            <v>Distanční příchytka…2900/W3/4</v>
          </cell>
          <cell r="C984">
            <v>46.98</v>
          </cell>
          <cell r="D984">
            <v>100</v>
          </cell>
          <cell r="E984" t="str">
            <v>KS</v>
          </cell>
          <cell r="F984">
            <v>4698</v>
          </cell>
        </row>
        <row r="985">
          <cell r="A985">
            <v>1388061</v>
          </cell>
          <cell r="B985" t="str">
            <v>Distanční příchytka…2900/W1</v>
          </cell>
          <cell r="C985">
            <v>49.95</v>
          </cell>
          <cell r="D985">
            <v>100</v>
          </cell>
          <cell r="E985" t="str">
            <v>KS</v>
          </cell>
          <cell r="F985">
            <v>4995</v>
          </cell>
        </row>
        <row r="986">
          <cell r="A986">
            <v>1388118</v>
          </cell>
          <cell r="B986" t="str">
            <v>Distanční příchytka…2900/W</v>
          </cell>
          <cell r="C986">
            <v>61.92</v>
          </cell>
          <cell r="D986">
            <v>100</v>
          </cell>
          <cell r="E986" t="str">
            <v>KS</v>
          </cell>
          <cell r="F986">
            <v>6192</v>
          </cell>
        </row>
        <row r="987">
          <cell r="A987">
            <v>1404164</v>
          </cell>
          <cell r="B987" t="str">
            <v>Příchytka napínacího drátu…1020/16</v>
          </cell>
          <cell r="C987">
            <v>20.88</v>
          </cell>
          <cell r="D987">
            <v>100</v>
          </cell>
          <cell r="E987" t="str">
            <v>KS</v>
          </cell>
          <cell r="F987">
            <v>2088</v>
          </cell>
        </row>
        <row r="988">
          <cell r="A988">
            <v>1404180</v>
          </cell>
          <cell r="B988" t="str">
            <v>Příchytka napínacího drátu…1020/18</v>
          </cell>
          <cell r="C988">
            <v>27.31</v>
          </cell>
          <cell r="D988">
            <v>100</v>
          </cell>
          <cell r="E988" t="str">
            <v>KS</v>
          </cell>
          <cell r="F988">
            <v>2731</v>
          </cell>
        </row>
        <row r="989">
          <cell r="A989">
            <v>1404288</v>
          </cell>
          <cell r="B989" t="str">
            <v>Příchytka napínacího drátu…1020/28</v>
          </cell>
          <cell r="C989">
            <v>28.41</v>
          </cell>
          <cell r="D989">
            <v>100</v>
          </cell>
          <cell r="E989" t="str">
            <v>KS</v>
          </cell>
          <cell r="F989">
            <v>2841</v>
          </cell>
        </row>
        <row r="990">
          <cell r="A990">
            <v>1408011</v>
          </cell>
          <cell r="B990" t="str">
            <v>Nosníková spona…328/1</v>
          </cell>
          <cell r="C990">
            <v>140.16999999999999</v>
          </cell>
          <cell r="D990">
            <v>100</v>
          </cell>
          <cell r="E990" t="str">
            <v>KS</v>
          </cell>
          <cell r="F990">
            <v>14017</v>
          </cell>
        </row>
        <row r="991">
          <cell r="A991">
            <v>1408046</v>
          </cell>
          <cell r="B991" t="str">
            <v>Nosníková spona…328/2</v>
          </cell>
          <cell r="C991">
            <v>157.13999999999999</v>
          </cell>
          <cell r="D991">
            <v>100</v>
          </cell>
          <cell r="E991" t="str">
            <v>KS</v>
          </cell>
          <cell r="F991">
            <v>15714</v>
          </cell>
        </row>
        <row r="992">
          <cell r="A992">
            <v>1408518</v>
          </cell>
          <cell r="B992" t="str">
            <v>Nosníková svorka šroubovací…339/1</v>
          </cell>
          <cell r="C992">
            <v>73.760000000000005</v>
          </cell>
          <cell r="D992">
            <v>100</v>
          </cell>
          <cell r="E992" t="str">
            <v>PAR</v>
          </cell>
          <cell r="F992">
            <v>7376</v>
          </cell>
        </row>
        <row r="993">
          <cell r="A993">
            <v>1408534</v>
          </cell>
          <cell r="B993" t="str">
            <v>Nosníková svorka šroubovací…339/2</v>
          </cell>
          <cell r="C993">
            <v>165.85</v>
          </cell>
          <cell r="D993">
            <v>100</v>
          </cell>
          <cell r="E993" t="str">
            <v>PAR</v>
          </cell>
          <cell r="F993">
            <v>16585</v>
          </cell>
        </row>
        <row r="994">
          <cell r="A994">
            <v>1435019</v>
          </cell>
          <cell r="B994" t="str">
            <v>Příchytka pro odlehč. tahu…7901/I</v>
          </cell>
          <cell r="C994">
            <v>1.61</v>
          </cell>
          <cell r="D994">
            <v>100</v>
          </cell>
          <cell r="E994" t="str">
            <v>KS</v>
          </cell>
          <cell r="F994">
            <v>161</v>
          </cell>
        </row>
        <row r="995">
          <cell r="A995">
            <v>1435027</v>
          </cell>
          <cell r="B995" t="str">
            <v>Příchytka pro odlehč. tahu…7901/II</v>
          </cell>
          <cell r="C995">
            <v>2.08</v>
          </cell>
          <cell r="D995">
            <v>100</v>
          </cell>
          <cell r="E995" t="str">
            <v>KS</v>
          </cell>
          <cell r="F995">
            <v>208</v>
          </cell>
        </row>
        <row r="996">
          <cell r="A996">
            <v>1436015</v>
          </cell>
          <cell r="B996" t="str">
            <v>Příchytka pro odlehč. tahu…7902/I</v>
          </cell>
          <cell r="C996">
            <v>1.78</v>
          </cell>
          <cell r="D996">
            <v>100</v>
          </cell>
          <cell r="E996" t="str">
            <v>KS</v>
          </cell>
          <cell r="F996">
            <v>178</v>
          </cell>
        </row>
        <row r="997">
          <cell r="A997">
            <v>1436023</v>
          </cell>
          <cell r="B997" t="str">
            <v>Příchytka pro odlehč. tahu…7902/II</v>
          </cell>
          <cell r="C997">
            <v>2.46</v>
          </cell>
          <cell r="D997">
            <v>100</v>
          </cell>
          <cell r="E997" t="str">
            <v>KS</v>
          </cell>
          <cell r="F997">
            <v>246</v>
          </cell>
        </row>
        <row r="998">
          <cell r="A998">
            <v>1437003</v>
          </cell>
          <cell r="B998" t="str">
            <v>Příchytka pro odlehč. tahu…7903/I</v>
          </cell>
          <cell r="C998">
            <v>1.78</v>
          </cell>
          <cell r="D998">
            <v>100</v>
          </cell>
          <cell r="E998" t="str">
            <v>KS</v>
          </cell>
          <cell r="F998">
            <v>178</v>
          </cell>
        </row>
        <row r="999">
          <cell r="A999">
            <v>1437011</v>
          </cell>
          <cell r="B999" t="str">
            <v>Příchytka pro odlehč. tahu…7903/II</v>
          </cell>
          <cell r="C999">
            <v>1.78</v>
          </cell>
          <cell r="D999">
            <v>100</v>
          </cell>
          <cell r="E999" t="str">
            <v>KS</v>
          </cell>
          <cell r="F999">
            <v>178</v>
          </cell>
        </row>
        <row r="1000">
          <cell r="A1000">
            <v>1437038</v>
          </cell>
          <cell r="B1000" t="str">
            <v>Příchytka pro odlehč. tahu…7903/III</v>
          </cell>
          <cell r="C1000">
            <v>1.85</v>
          </cell>
          <cell r="D1000">
            <v>100</v>
          </cell>
          <cell r="E1000" t="str">
            <v>KS</v>
          </cell>
          <cell r="F1000">
            <v>185</v>
          </cell>
        </row>
        <row r="1001">
          <cell r="A1001">
            <v>1438018</v>
          </cell>
          <cell r="B1001" t="str">
            <v>Příchytka pro odlehč. tahu…7904/I</v>
          </cell>
          <cell r="C1001">
            <v>9.93</v>
          </cell>
          <cell r="D1001">
            <v>100</v>
          </cell>
          <cell r="E1001" t="str">
            <v>KS</v>
          </cell>
          <cell r="F1001">
            <v>993</v>
          </cell>
        </row>
        <row r="1002">
          <cell r="A1002">
            <v>1439014</v>
          </cell>
          <cell r="B1002" t="str">
            <v>Příchytka pro odlehč. tahu…7905/I</v>
          </cell>
          <cell r="C1002">
            <v>1.57</v>
          </cell>
          <cell r="D1002">
            <v>100</v>
          </cell>
          <cell r="E1002" t="str">
            <v>KS</v>
          </cell>
          <cell r="F1002">
            <v>157</v>
          </cell>
        </row>
        <row r="1003">
          <cell r="A1003">
            <v>1442015</v>
          </cell>
          <cell r="B1003" t="str">
            <v>Příchytka pro odlehč. tahu…7908</v>
          </cell>
          <cell r="C1003">
            <v>25.92</v>
          </cell>
          <cell r="D1003">
            <v>100</v>
          </cell>
          <cell r="E1003" t="str">
            <v>KS</v>
          </cell>
          <cell r="F1003">
            <v>2592</v>
          </cell>
        </row>
        <row r="1004">
          <cell r="A1004">
            <v>1443011</v>
          </cell>
          <cell r="B1004" t="str">
            <v>Příchytka pro odlehč. tahu…7909</v>
          </cell>
          <cell r="C1004">
            <v>24.84</v>
          </cell>
          <cell r="D1004">
            <v>100</v>
          </cell>
          <cell r="E1004" t="str">
            <v>KS</v>
          </cell>
          <cell r="F1004">
            <v>2484</v>
          </cell>
        </row>
        <row r="1005">
          <cell r="A1005">
            <v>1465082</v>
          </cell>
          <cell r="B1005" t="str">
            <v>Perforovaný pás…5050/20X3</v>
          </cell>
          <cell r="C1005">
            <v>101.49</v>
          </cell>
          <cell r="D1005">
            <v>100</v>
          </cell>
          <cell r="E1005" t="str">
            <v>M</v>
          </cell>
          <cell r="F1005">
            <v>10149</v>
          </cell>
        </row>
        <row r="1006">
          <cell r="A1006">
            <v>1465104</v>
          </cell>
          <cell r="B1006" t="str">
            <v>Perforovaný pás…5050/25X3</v>
          </cell>
          <cell r="C1006">
            <v>143.59</v>
          </cell>
          <cell r="D1006">
            <v>100</v>
          </cell>
          <cell r="E1006" t="str">
            <v>M</v>
          </cell>
          <cell r="F1006">
            <v>14359</v>
          </cell>
        </row>
        <row r="1007">
          <cell r="A1007">
            <v>1465147</v>
          </cell>
          <cell r="B1007" t="str">
            <v>Perforovaný pás…5050/30X3</v>
          </cell>
          <cell r="C1007">
            <v>161.26</v>
          </cell>
          <cell r="D1007">
            <v>100</v>
          </cell>
          <cell r="E1007" t="str">
            <v>M</v>
          </cell>
          <cell r="F1007">
            <v>16126</v>
          </cell>
        </row>
        <row r="1008">
          <cell r="A1008">
            <v>1465163</v>
          </cell>
          <cell r="B1008" t="str">
            <v>Perforovaný pás…5050/30X4</v>
          </cell>
          <cell r="C1008">
            <v>162.79</v>
          </cell>
          <cell r="D1008">
            <v>100</v>
          </cell>
          <cell r="E1008" t="str">
            <v>M</v>
          </cell>
          <cell r="F1008">
            <v>16279</v>
          </cell>
        </row>
        <row r="1009">
          <cell r="A1009">
            <v>1465198</v>
          </cell>
          <cell r="B1009" t="str">
            <v>Perforovaný pás…5050/40X4</v>
          </cell>
          <cell r="C1009">
            <v>237.83</v>
          </cell>
          <cell r="D1009">
            <v>100</v>
          </cell>
          <cell r="E1009" t="str">
            <v>M</v>
          </cell>
          <cell r="F1009">
            <v>23783</v>
          </cell>
        </row>
        <row r="1010">
          <cell r="A1010">
            <v>1465600</v>
          </cell>
          <cell r="B1010" t="str">
            <v>Perforovaný pás…5050/</v>
          </cell>
          <cell r="C1010">
            <v>38.130000000000003</v>
          </cell>
          <cell r="D1010">
            <v>100</v>
          </cell>
          <cell r="E1010" t="str">
            <v>M</v>
          </cell>
          <cell r="F1010">
            <v>3813</v>
          </cell>
        </row>
        <row r="1011">
          <cell r="A1011">
            <v>1465767</v>
          </cell>
          <cell r="B1011" t="str">
            <v>Perforovaný pás…5050/20X3</v>
          </cell>
          <cell r="C1011">
            <v>86.06</v>
          </cell>
          <cell r="D1011">
            <v>100</v>
          </cell>
          <cell r="E1011" t="str">
            <v>M</v>
          </cell>
          <cell r="F1011">
            <v>8606</v>
          </cell>
        </row>
        <row r="1012">
          <cell r="A1012">
            <v>1465775</v>
          </cell>
          <cell r="B1012" t="str">
            <v>Perforovaný pás pás=3m…5050/25X3</v>
          </cell>
          <cell r="C1012">
            <v>121.82</v>
          </cell>
          <cell r="D1012">
            <v>100</v>
          </cell>
          <cell r="E1012" t="str">
            <v>M</v>
          </cell>
          <cell r="F1012">
            <v>12182</v>
          </cell>
        </row>
        <row r="1013">
          <cell r="A1013">
            <v>1465791</v>
          </cell>
          <cell r="B1013" t="str">
            <v>Perforovaný pás…5050/30X3</v>
          </cell>
          <cell r="C1013">
            <v>130.41</v>
          </cell>
          <cell r="D1013">
            <v>100</v>
          </cell>
          <cell r="E1013" t="str">
            <v>M</v>
          </cell>
          <cell r="F1013">
            <v>13041</v>
          </cell>
        </row>
        <row r="1014">
          <cell r="A1014">
            <v>1465805</v>
          </cell>
          <cell r="B1014" t="str">
            <v>Perforovaný pás…5050/30X4</v>
          </cell>
          <cell r="C1014">
            <v>162.11000000000001</v>
          </cell>
          <cell r="D1014">
            <v>100</v>
          </cell>
          <cell r="E1014" t="str">
            <v>M</v>
          </cell>
          <cell r="F1014">
            <v>16211</v>
          </cell>
        </row>
        <row r="1015">
          <cell r="A1015">
            <v>1465821</v>
          </cell>
          <cell r="B1015" t="str">
            <v>Perforovaný pás…5050/40X4</v>
          </cell>
          <cell r="C1015">
            <v>177.59</v>
          </cell>
          <cell r="D1015">
            <v>100</v>
          </cell>
          <cell r="E1015" t="str">
            <v>M</v>
          </cell>
          <cell r="F1015">
            <v>17759</v>
          </cell>
        </row>
        <row r="1016">
          <cell r="A1016">
            <v>1466267</v>
          </cell>
          <cell r="B1016" t="str">
            <v>Perforovaný pás…5050/SB30</v>
          </cell>
          <cell r="C1016">
            <v>152.93</v>
          </cell>
          <cell r="D1016">
            <v>100</v>
          </cell>
          <cell r="E1016" t="str">
            <v>M</v>
          </cell>
          <cell r="F1016">
            <v>15293</v>
          </cell>
        </row>
        <row r="1017">
          <cell r="A1017">
            <v>1470124</v>
          </cell>
          <cell r="B1017" t="str">
            <v>Montážní pás…5055/I</v>
          </cell>
          <cell r="C1017">
            <v>238</v>
          </cell>
          <cell r="D1017">
            <v>1</v>
          </cell>
          <cell r="E1017" t="str">
            <v>KS</v>
          </cell>
          <cell r="F1017">
            <v>238</v>
          </cell>
        </row>
        <row r="1018">
          <cell r="A1018">
            <v>1470175</v>
          </cell>
          <cell r="B1018" t="str">
            <v>Montážní pás…5055/II</v>
          </cell>
          <cell r="C1018">
            <v>270</v>
          </cell>
          <cell r="D1018">
            <v>1</v>
          </cell>
          <cell r="E1018" t="str">
            <v>KS</v>
          </cell>
          <cell r="F1018">
            <v>270</v>
          </cell>
        </row>
        <row r="1019">
          <cell r="A1019">
            <v>1470264</v>
          </cell>
          <cell r="B1019" t="str">
            <v>Montážní pás…5055/III</v>
          </cell>
          <cell r="C1019">
            <v>411</v>
          </cell>
          <cell r="D1019">
            <v>1</v>
          </cell>
          <cell r="E1019" t="str">
            <v>KS</v>
          </cell>
          <cell r="F1019">
            <v>411</v>
          </cell>
        </row>
        <row r="1020">
          <cell r="A1020">
            <v>1471120</v>
          </cell>
          <cell r="B1020" t="str">
            <v>Montážní pás…5055L/I</v>
          </cell>
          <cell r="C1020">
            <v>200</v>
          </cell>
          <cell r="D1020">
            <v>1</v>
          </cell>
          <cell r="E1020" t="str">
            <v>KS</v>
          </cell>
          <cell r="F1020">
            <v>200</v>
          </cell>
        </row>
        <row r="1021">
          <cell r="A1021">
            <v>1471171</v>
          </cell>
          <cell r="B1021" t="str">
            <v>Montážní pás…5055L/II</v>
          </cell>
          <cell r="C1021">
            <v>234</v>
          </cell>
          <cell r="D1021">
            <v>1</v>
          </cell>
          <cell r="E1021" t="str">
            <v>KS</v>
          </cell>
          <cell r="F1021">
            <v>234</v>
          </cell>
        </row>
        <row r="1022">
          <cell r="A1022">
            <v>1471260</v>
          </cell>
          <cell r="B1022" t="str">
            <v>Montážní pás…5055L/III</v>
          </cell>
          <cell r="C1022">
            <v>391</v>
          </cell>
          <cell r="D1022">
            <v>1</v>
          </cell>
          <cell r="E1022" t="str">
            <v>KS</v>
          </cell>
          <cell r="F1022">
            <v>391</v>
          </cell>
        </row>
        <row r="1023">
          <cell r="A1023">
            <v>1473220</v>
          </cell>
          <cell r="B1023" t="str">
            <v>Montážní pás…5055L/PE1</v>
          </cell>
          <cell r="C1023">
            <v>322</v>
          </cell>
          <cell r="D1023">
            <v>1</v>
          </cell>
          <cell r="E1023" t="str">
            <v>KS</v>
          </cell>
          <cell r="F1023">
            <v>322</v>
          </cell>
        </row>
        <row r="1024">
          <cell r="A1024">
            <v>1473271</v>
          </cell>
          <cell r="B1024" t="str">
            <v>Montážní pás…5055L/PE2</v>
          </cell>
          <cell r="C1024">
            <v>370</v>
          </cell>
          <cell r="D1024">
            <v>1</v>
          </cell>
          <cell r="E1024" t="str">
            <v>KS</v>
          </cell>
          <cell r="F1024">
            <v>370</v>
          </cell>
        </row>
        <row r="1025">
          <cell r="A1025">
            <v>1473360</v>
          </cell>
          <cell r="B1025" t="str">
            <v>Montážní pás…5055L/PE3</v>
          </cell>
          <cell r="C1025">
            <v>562</v>
          </cell>
          <cell r="D1025">
            <v>1</v>
          </cell>
          <cell r="E1025" t="str">
            <v>KS</v>
          </cell>
          <cell r="F1025">
            <v>562</v>
          </cell>
        </row>
        <row r="1026">
          <cell r="A1026">
            <v>1475126</v>
          </cell>
          <cell r="B1026" t="str">
            <v>Montážní pás…5062/I</v>
          </cell>
          <cell r="C1026">
            <v>217</v>
          </cell>
          <cell r="D1026">
            <v>1</v>
          </cell>
          <cell r="E1026" t="str">
            <v>KS</v>
          </cell>
          <cell r="F1026">
            <v>217</v>
          </cell>
        </row>
        <row r="1027">
          <cell r="A1027">
            <v>1475177</v>
          </cell>
          <cell r="B1027" t="str">
            <v>Montážní pás…5062/II</v>
          </cell>
          <cell r="C1027">
            <v>258</v>
          </cell>
          <cell r="D1027">
            <v>1</v>
          </cell>
          <cell r="E1027" t="str">
            <v>KS</v>
          </cell>
          <cell r="F1027">
            <v>258</v>
          </cell>
        </row>
        <row r="1028">
          <cell r="A1028">
            <v>1475266</v>
          </cell>
          <cell r="B1028" t="str">
            <v>Montážní pás…5062/III</v>
          </cell>
          <cell r="C1028">
            <v>514</v>
          </cell>
          <cell r="D1028">
            <v>1</v>
          </cell>
          <cell r="E1028" t="str">
            <v>KS</v>
          </cell>
          <cell r="F1028">
            <v>514</v>
          </cell>
        </row>
        <row r="1029">
          <cell r="A1029">
            <v>1475622</v>
          </cell>
          <cell r="B1029" t="str">
            <v>Montážní pás…5062/LI</v>
          </cell>
          <cell r="C1029">
            <v>205</v>
          </cell>
          <cell r="D1029">
            <v>1</v>
          </cell>
          <cell r="E1029" t="str">
            <v>KS</v>
          </cell>
          <cell r="F1029">
            <v>205</v>
          </cell>
        </row>
        <row r="1030">
          <cell r="A1030">
            <v>1475673</v>
          </cell>
          <cell r="B1030" t="str">
            <v>Montážní pás…5062/LII</v>
          </cell>
          <cell r="C1030">
            <v>213</v>
          </cell>
          <cell r="D1030">
            <v>1</v>
          </cell>
          <cell r="E1030" t="str">
            <v>KS</v>
          </cell>
          <cell r="F1030">
            <v>213</v>
          </cell>
        </row>
        <row r="1031">
          <cell r="A1031">
            <v>1475762</v>
          </cell>
          <cell r="B1031" t="str">
            <v>Montážní pás…5062/LIII</v>
          </cell>
          <cell r="C1031">
            <v>460</v>
          </cell>
          <cell r="D1031">
            <v>1</v>
          </cell>
          <cell r="E1031" t="str">
            <v>KS</v>
          </cell>
          <cell r="F1031">
            <v>460</v>
          </cell>
        </row>
        <row r="1032">
          <cell r="A1032">
            <v>1481010</v>
          </cell>
          <cell r="B1032" t="str">
            <v>Nosníková spona…TK  6-0</v>
          </cell>
          <cell r="C1032">
            <v>18.91</v>
          </cell>
          <cell r="D1032">
            <v>100</v>
          </cell>
          <cell r="E1032" t="str">
            <v>KS</v>
          </cell>
          <cell r="F1032">
            <v>1891</v>
          </cell>
        </row>
        <row r="1033">
          <cell r="A1033">
            <v>1481029</v>
          </cell>
          <cell r="B1033" t="str">
            <v>Nosníková spona…TK 13-0</v>
          </cell>
          <cell r="C1033">
            <v>25.18</v>
          </cell>
          <cell r="D1033">
            <v>100</v>
          </cell>
          <cell r="E1033" t="str">
            <v>KS</v>
          </cell>
          <cell r="F1033">
            <v>2518</v>
          </cell>
        </row>
        <row r="1034">
          <cell r="A1034">
            <v>1481045</v>
          </cell>
          <cell r="B1034" t="str">
            <v>Nosníková spona…TK 19-0</v>
          </cell>
          <cell r="C1034">
            <v>28.5</v>
          </cell>
          <cell r="D1034">
            <v>100</v>
          </cell>
          <cell r="E1034" t="str">
            <v>KS</v>
          </cell>
          <cell r="F1034">
            <v>2850</v>
          </cell>
        </row>
        <row r="1035">
          <cell r="A1035">
            <v>1481207</v>
          </cell>
          <cell r="B1035" t="str">
            <v>Nosníková spona…TKB 6</v>
          </cell>
          <cell r="C1035">
            <v>34.04</v>
          </cell>
          <cell r="D1035">
            <v>100</v>
          </cell>
          <cell r="E1035" t="str">
            <v>KS</v>
          </cell>
          <cell r="F1035">
            <v>3404</v>
          </cell>
        </row>
        <row r="1036">
          <cell r="A1036">
            <v>1481215</v>
          </cell>
          <cell r="B1036" t="str">
            <v>Nosníková spona…TKB 13</v>
          </cell>
          <cell r="C1036">
            <v>47.69</v>
          </cell>
          <cell r="D1036">
            <v>100</v>
          </cell>
          <cell r="E1036" t="str">
            <v>KS</v>
          </cell>
          <cell r="F1036">
            <v>4769</v>
          </cell>
        </row>
        <row r="1037">
          <cell r="A1037">
            <v>1481231</v>
          </cell>
          <cell r="B1037" t="str">
            <v>Nosníková spona…TKB 19</v>
          </cell>
          <cell r="C1037">
            <v>49.05</v>
          </cell>
          <cell r="D1037">
            <v>100</v>
          </cell>
          <cell r="E1037" t="str">
            <v>KS</v>
          </cell>
          <cell r="F1037">
            <v>4905</v>
          </cell>
        </row>
        <row r="1038">
          <cell r="A1038">
            <v>1481401</v>
          </cell>
          <cell r="B1038" t="str">
            <v>Nosníková spona…TKK 6-240</v>
          </cell>
          <cell r="C1038">
            <v>42.54</v>
          </cell>
          <cell r="D1038">
            <v>100</v>
          </cell>
          <cell r="E1038" t="str">
            <v>KS</v>
          </cell>
          <cell r="F1038">
            <v>4254</v>
          </cell>
        </row>
        <row r="1039">
          <cell r="A1039">
            <v>1481428</v>
          </cell>
          <cell r="B1039" t="str">
            <v>Nosníková spona…TKK 6-365</v>
          </cell>
          <cell r="C1039">
            <v>48.92</v>
          </cell>
          <cell r="D1039">
            <v>100</v>
          </cell>
          <cell r="E1039" t="str">
            <v>KS</v>
          </cell>
          <cell r="F1039">
            <v>4892</v>
          </cell>
        </row>
        <row r="1040">
          <cell r="A1040">
            <v>1481452</v>
          </cell>
          <cell r="B1040" t="str">
            <v>Nosníková spona…TKK13-240</v>
          </cell>
          <cell r="C1040">
            <v>41.35</v>
          </cell>
          <cell r="D1040">
            <v>100</v>
          </cell>
          <cell r="E1040" t="str">
            <v>KS</v>
          </cell>
          <cell r="F1040">
            <v>4135</v>
          </cell>
        </row>
        <row r="1041">
          <cell r="A1041">
            <v>1481460</v>
          </cell>
          <cell r="B1041" t="str">
            <v>Nosníková spona…TKK13-365</v>
          </cell>
          <cell r="C1041">
            <v>68.19</v>
          </cell>
          <cell r="D1041">
            <v>100</v>
          </cell>
          <cell r="E1041" t="str">
            <v>KS</v>
          </cell>
          <cell r="F1041">
            <v>6819</v>
          </cell>
        </row>
        <row r="1042">
          <cell r="A1042">
            <v>1481533</v>
          </cell>
          <cell r="B1042" t="str">
            <v>Nosníková spona…TKK19-240</v>
          </cell>
          <cell r="C1042">
            <v>49.26</v>
          </cell>
          <cell r="D1042">
            <v>100</v>
          </cell>
          <cell r="E1042" t="str">
            <v>KS</v>
          </cell>
          <cell r="F1042">
            <v>4926</v>
          </cell>
        </row>
        <row r="1043">
          <cell r="A1043">
            <v>1481541</v>
          </cell>
          <cell r="B1043" t="str">
            <v>Nosníková spona…TKK19-365</v>
          </cell>
          <cell r="C1043">
            <v>77.099999999999994</v>
          </cell>
          <cell r="D1043">
            <v>100</v>
          </cell>
          <cell r="E1043" t="str">
            <v>KS</v>
          </cell>
          <cell r="F1043">
            <v>7710</v>
          </cell>
        </row>
        <row r="1044">
          <cell r="A1044">
            <v>1481703</v>
          </cell>
          <cell r="B1044" t="str">
            <v>Nosníková spona…TKR 6</v>
          </cell>
          <cell r="C1044">
            <v>38.78</v>
          </cell>
          <cell r="D1044">
            <v>100</v>
          </cell>
          <cell r="E1044" t="str">
            <v>KS</v>
          </cell>
          <cell r="F1044">
            <v>3878</v>
          </cell>
        </row>
        <row r="1045">
          <cell r="A1045">
            <v>1481711</v>
          </cell>
          <cell r="B1045" t="str">
            <v>Nosníková spona…TKR 9</v>
          </cell>
          <cell r="C1045">
            <v>45.89</v>
          </cell>
          <cell r="D1045">
            <v>100</v>
          </cell>
          <cell r="E1045" t="str">
            <v>KS</v>
          </cell>
          <cell r="F1045">
            <v>4589</v>
          </cell>
        </row>
        <row r="1046">
          <cell r="A1046">
            <v>1481746</v>
          </cell>
          <cell r="B1046" t="str">
            <v>Nosníková spona…TKR 19</v>
          </cell>
          <cell r="C1046">
            <v>46.94</v>
          </cell>
          <cell r="D1046">
            <v>100</v>
          </cell>
          <cell r="E1046" t="str">
            <v>KS</v>
          </cell>
          <cell r="F1046">
            <v>4694</v>
          </cell>
        </row>
        <row r="1047">
          <cell r="A1047">
            <v>1482068</v>
          </cell>
          <cell r="B1047" t="str">
            <v>Nosníková spona…TKR  13-6</v>
          </cell>
          <cell r="C1047">
            <v>43.27</v>
          </cell>
          <cell r="D1047">
            <v>100</v>
          </cell>
          <cell r="E1047" t="str">
            <v>KS</v>
          </cell>
          <cell r="F1047">
            <v>4327</v>
          </cell>
        </row>
        <row r="1048">
          <cell r="A1048">
            <v>1482076</v>
          </cell>
          <cell r="B1048" t="str">
            <v>Nosníková spona…TKR  13-8</v>
          </cell>
          <cell r="C1048">
            <v>43.27</v>
          </cell>
          <cell r="D1048">
            <v>100</v>
          </cell>
          <cell r="E1048" t="str">
            <v>KS</v>
          </cell>
          <cell r="F1048">
            <v>4327</v>
          </cell>
        </row>
        <row r="1049">
          <cell r="A1049">
            <v>1482084</v>
          </cell>
          <cell r="B1049" t="str">
            <v>Nosníková spona…TKR 13-10</v>
          </cell>
          <cell r="C1049">
            <v>43.27</v>
          </cell>
          <cell r="D1049">
            <v>100</v>
          </cell>
          <cell r="E1049" t="str">
            <v>KS</v>
          </cell>
          <cell r="F1049">
            <v>4327</v>
          </cell>
        </row>
        <row r="1050">
          <cell r="A1050">
            <v>1482114</v>
          </cell>
          <cell r="B1050" t="str">
            <v>Nosníková spona…TKR  19-6</v>
          </cell>
          <cell r="C1050">
            <v>46.37</v>
          </cell>
          <cell r="D1050">
            <v>100</v>
          </cell>
          <cell r="E1050" t="str">
            <v>KS</v>
          </cell>
          <cell r="F1050">
            <v>4637</v>
          </cell>
        </row>
        <row r="1051">
          <cell r="A1051">
            <v>1482122</v>
          </cell>
          <cell r="B1051" t="str">
            <v>Nosníková spona…TKR  19-8</v>
          </cell>
          <cell r="C1051">
            <v>45.57</v>
          </cell>
          <cell r="D1051">
            <v>100</v>
          </cell>
          <cell r="E1051" t="str">
            <v>KS</v>
          </cell>
          <cell r="F1051">
            <v>4557</v>
          </cell>
        </row>
        <row r="1052">
          <cell r="A1052">
            <v>1482408</v>
          </cell>
          <cell r="B1052" t="str">
            <v>Nosníková spona…TKC  6-20</v>
          </cell>
          <cell r="C1052">
            <v>46.23</v>
          </cell>
          <cell r="D1052">
            <v>100</v>
          </cell>
          <cell r="E1052" t="str">
            <v>KS</v>
          </cell>
          <cell r="F1052">
            <v>4623</v>
          </cell>
        </row>
        <row r="1053">
          <cell r="A1053">
            <v>1482416</v>
          </cell>
          <cell r="B1053" t="str">
            <v>Nosníková spona…TKC  6-25</v>
          </cell>
          <cell r="C1053">
            <v>45.35</v>
          </cell>
          <cell r="D1053">
            <v>100</v>
          </cell>
          <cell r="E1053" t="str">
            <v>KS</v>
          </cell>
          <cell r="F1053">
            <v>4535</v>
          </cell>
        </row>
        <row r="1054">
          <cell r="A1054">
            <v>1482467</v>
          </cell>
          <cell r="B1054" t="str">
            <v>Nosníková spona…TKC 13-20</v>
          </cell>
          <cell r="C1054">
            <v>55</v>
          </cell>
          <cell r="D1054">
            <v>100</v>
          </cell>
          <cell r="E1054" t="str">
            <v>KS</v>
          </cell>
          <cell r="F1054">
            <v>5500</v>
          </cell>
        </row>
        <row r="1055">
          <cell r="A1055">
            <v>1482475</v>
          </cell>
          <cell r="B1055" t="str">
            <v>Nosníková spona…TKC  9-25</v>
          </cell>
          <cell r="C1055">
            <v>53</v>
          </cell>
          <cell r="D1055">
            <v>100</v>
          </cell>
          <cell r="E1055" t="str">
            <v>KS</v>
          </cell>
          <cell r="F1055">
            <v>5300</v>
          </cell>
        </row>
        <row r="1056">
          <cell r="A1056">
            <v>1482483</v>
          </cell>
          <cell r="B1056" t="str">
            <v>Nosníková spona…TKC 13-32</v>
          </cell>
          <cell r="C1056">
            <v>50.7</v>
          </cell>
          <cell r="D1056">
            <v>100</v>
          </cell>
          <cell r="E1056" t="str">
            <v>KS</v>
          </cell>
          <cell r="F1056">
            <v>5070</v>
          </cell>
        </row>
        <row r="1057">
          <cell r="A1057">
            <v>1482602</v>
          </cell>
          <cell r="B1057" t="str">
            <v>Nosníková spona…TKC 19-20</v>
          </cell>
          <cell r="C1057">
            <v>50.6</v>
          </cell>
          <cell r="D1057">
            <v>100</v>
          </cell>
          <cell r="E1057" t="str">
            <v>KS</v>
          </cell>
          <cell r="F1057">
            <v>5060</v>
          </cell>
        </row>
        <row r="1058">
          <cell r="A1058">
            <v>1482610</v>
          </cell>
          <cell r="B1058" t="str">
            <v>Nosníková spona…TKC 19-25</v>
          </cell>
          <cell r="C1058">
            <v>52</v>
          </cell>
          <cell r="D1058">
            <v>100</v>
          </cell>
          <cell r="E1058" t="str">
            <v>KS</v>
          </cell>
          <cell r="F1058">
            <v>5200</v>
          </cell>
        </row>
        <row r="1059">
          <cell r="A1059">
            <v>1482629</v>
          </cell>
          <cell r="B1059" t="str">
            <v>Nosníková spona…TKC 19-32</v>
          </cell>
          <cell r="C1059">
            <v>51.88</v>
          </cell>
          <cell r="D1059">
            <v>100</v>
          </cell>
          <cell r="E1059" t="str">
            <v>KS</v>
          </cell>
          <cell r="F1059">
            <v>5188</v>
          </cell>
        </row>
        <row r="1060">
          <cell r="A1060">
            <v>1483013</v>
          </cell>
          <cell r="B1060" t="str">
            <v>Nosníková spona…TKS  6-25</v>
          </cell>
          <cell r="C1060">
            <v>47.44</v>
          </cell>
          <cell r="D1060">
            <v>100</v>
          </cell>
          <cell r="E1060" t="str">
            <v>KS</v>
          </cell>
          <cell r="F1060">
            <v>4744</v>
          </cell>
        </row>
        <row r="1061">
          <cell r="A1061">
            <v>1483021</v>
          </cell>
          <cell r="B1061" t="str">
            <v>Nosníková spona…TKS  6-32</v>
          </cell>
          <cell r="C1061">
            <v>56.14</v>
          </cell>
          <cell r="D1061">
            <v>100</v>
          </cell>
          <cell r="E1061" t="str">
            <v>KS</v>
          </cell>
          <cell r="F1061">
            <v>5614</v>
          </cell>
        </row>
        <row r="1062">
          <cell r="A1062">
            <v>1483048</v>
          </cell>
          <cell r="B1062" t="str">
            <v>Nosníková spona…TKS  6-37</v>
          </cell>
          <cell r="C1062">
            <v>57.34</v>
          </cell>
          <cell r="D1062">
            <v>100</v>
          </cell>
          <cell r="E1062" t="str">
            <v>KS</v>
          </cell>
          <cell r="F1062">
            <v>5734</v>
          </cell>
        </row>
        <row r="1063">
          <cell r="A1063">
            <v>1483056</v>
          </cell>
          <cell r="B1063" t="str">
            <v>Nosníková spona…TKS  6-42</v>
          </cell>
          <cell r="C1063">
            <v>75.040000000000006</v>
          </cell>
          <cell r="D1063">
            <v>100</v>
          </cell>
          <cell r="E1063" t="str">
            <v>KS</v>
          </cell>
          <cell r="F1063">
            <v>7504</v>
          </cell>
        </row>
        <row r="1064">
          <cell r="A1064">
            <v>1483102</v>
          </cell>
          <cell r="B1064" t="str">
            <v>Nosníková spona…TKS 13-25</v>
          </cell>
          <cell r="C1064">
            <v>59.98</v>
          </cell>
          <cell r="D1064">
            <v>100</v>
          </cell>
          <cell r="E1064" t="str">
            <v>KS</v>
          </cell>
          <cell r="F1064">
            <v>5998</v>
          </cell>
        </row>
        <row r="1065">
          <cell r="A1065">
            <v>1483110</v>
          </cell>
          <cell r="B1065" t="str">
            <v>Nosníková spona…TKS 13-32</v>
          </cell>
          <cell r="C1065">
            <v>63.39</v>
          </cell>
          <cell r="D1065">
            <v>100</v>
          </cell>
          <cell r="E1065" t="str">
            <v>KS</v>
          </cell>
          <cell r="F1065">
            <v>6339</v>
          </cell>
        </row>
        <row r="1066">
          <cell r="A1066">
            <v>1483129</v>
          </cell>
          <cell r="B1066" t="str">
            <v>Nosníková spona…TKS 13-37</v>
          </cell>
          <cell r="C1066">
            <v>66.319999999999993</v>
          </cell>
          <cell r="D1066">
            <v>100</v>
          </cell>
          <cell r="E1066" t="str">
            <v>KS</v>
          </cell>
          <cell r="F1066">
            <v>6632</v>
          </cell>
        </row>
        <row r="1067">
          <cell r="A1067">
            <v>1483137</v>
          </cell>
          <cell r="B1067" t="str">
            <v>Nosníková spona…TKS 13-42</v>
          </cell>
          <cell r="C1067">
            <v>67.28</v>
          </cell>
          <cell r="D1067">
            <v>100</v>
          </cell>
          <cell r="E1067" t="str">
            <v>KS</v>
          </cell>
          <cell r="F1067">
            <v>6728</v>
          </cell>
        </row>
        <row r="1068">
          <cell r="A1068">
            <v>1483307</v>
          </cell>
          <cell r="B1068" t="str">
            <v>Nosníková spona…TKS 19-25</v>
          </cell>
          <cell r="C1068">
            <v>61.97</v>
          </cell>
          <cell r="D1068">
            <v>100</v>
          </cell>
          <cell r="E1068" t="str">
            <v>KS</v>
          </cell>
          <cell r="F1068">
            <v>6197</v>
          </cell>
        </row>
        <row r="1069">
          <cell r="A1069">
            <v>1483315</v>
          </cell>
          <cell r="B1069" t="str">
            <v>Nosníková spona…TKS 19-32</v>
          </cell>
          <cell r="C1069">
            <v>61.07</v>
          </cell>
          <cell r="D1069">
            <v>100</v>
          </cell>
          <cell r="E1069" t="str">
            <v>KS</v>
          </cell>
          <cell r="F1069">
            <v>6107</v>
          </cell>
        </row>
        <row r="1070">
          <cell r="A1070">
            <v>1483323</v>
          </cell>
          <cell r="B1070" t="str">
            <v>Nosníková spona…TKS 19-37</v>
          </cell>
          <cell r="C1070">
            <v>66.03</v>
          </cell>
          <cell r="D1070">
            <v>100</v>
          </cell>
          <cell r="E1070" t="str">
            <v>KS</v>
          </cell>
          <cell r="F1070">
            <v>6603</v>
          </cell>
        </row>
        <row r="1071">
          <cell r="A1071">
            <v>1483447</v>
          </cell>
          <cell r="B1071" t="str">
            <v>Nosníková spona…TKG  7-6</v>
          </cell>
          <cell r="C1071">
            <v>44.81</v>
          </cell>
          <cell r="D1071">
            <v>100</v>
          </cell>
          <cell r="E1071" t="str">
            <v>KS</v>
          </cell>
          <cell r="F1071">
            <v>4481</v>
          </cell>
        </row>
        <row r="1072">
          <cell r="A1072">
            <v>1483455</v>
          </cell>
          <cell r="B1072" t="str">
            <v>Nosníková spona…TKG 13-6</v>
          </cell>
          <cell r="C1072">
            <v>48.23</v>
          </cell>
          <cell r="D1072">
            <v>100</v>
          </cell>
          <cell r="E1072" t="str">
            <v>KS</v>
          </cell>
          <cell r="F1072">
            <v>4823</v>
          </cell>
        </row>
        <row r="1073">
          <cell r="A1073">
            <v>1483463</v>
          </cell>
          <cell r="B1073" t="str">
            <v>Nosníková spona…TKG 19-6</v>
          </cell>
          <cell r="C1073">
            <v>58.9</v>
          </cell>
          <cell r="D1073">
            <v>100</v>
          </cell>
          <cell r="E1073" t="str">
            <v>KS</v>
          </cell>
          <cell r="F1073">
            <v>5890</v>
          </cell>
        </row>
        <row r="1074">
          <cell r="A1074">
            <v>1483579</v>
          </cell>
          <cell r="B1074" t="str">
            <v>Nosníková spona…TKI  7-6</v>
          </cell>
          <cell r="C1074">
            <v>31.63</v>
          </cell>
          <cell r="D1074">
            <v>100</v>
          </cell>
          <cell r="E1074" t="str">
            <v>KS</v>
          </cell>
          <cell r="F1074">
            <v>3163</v>
          </cell>
        </row>
        <row r="1075">
          <cell r="A1075">
            <v>1483587</v>
          </cell>
          <cell r="B1075" t="str">
            <v>Nosníková spona…TKI 13-6</v>
          </cell>
          <cell r="C1075">
            <v>35.67</v>
          </cell>
          <cell r="D1075">
            <v>100</v>
          </cell>
          <cell r="E1075" t="str">
            <v>KS</v>
          </cell>
          <cell r="F1075">
            <v>3567</v>
          </cell>
        </row>
        <row r="1076">
          <cell r="A1076">
            <v>1483595</v>
          </cell>
          <cell r="B1076" t="str">
            <v>Nosníková spona…TKI 19-6</v>
          </cell>
          <cell r="C1076">
            <v>41.24</v>
          </cell>
          <cell r="D1076">
            <v>100</v>
          </cell>
          <cell r="E1076" t="str">
            <v>KS</v>
          </cell>
          <cell r="F1076">
            <v>4124</v>
          </cell>
        </row>
        <row r="1077">
          <cell r="A1077">
            <v>1484001</v>
          </cell>
          <cell r="B1077" t="str">
            <v>Nosníková spona…TKCU 7-20</v>
          </cell>
          <cell r="C1077">
            <v>56.88</v>
          </cell>
          <cell r="D1077">
            <v>100</v>
          </cell>
          <cell r="E1077" t="str">
            <v>KS</v>
          </cell>
          <cell r="F1077">
            <v>5688</v>
          </cell>
        </row>
        <row r="1078">
          <cell r="A1078">
            <v>1484028</v>
          </cell>
          <cell r="B1078" t="str">
            <v>Nosníková spona…TKCU 7-25</v>
          </cell>
          <cell r="C1078">
            <v>59.82</v>
          </cell>
          <cell r="D1078">
            <v>100</v>
          </cell>
          <cell r="E1078" t="str">
            <v>KS</v>
          </cell>
          <cell r="F1078">
            <v>5982</v>
          </cell>
        </row>
        <row r="1079">
          <cell r="A1079">
            <v>1484036</v>
          </cell>
          <cell r="B1079" t="str">
            <v>Nosníková spona…TKCU 7-32</v>
          </cell>
          <cell r="C1079">
            <v>58.16</v>
          </cell>
          <cell r="D1079">
            <v>100</v>
          </cell>
          <cell r="E1079" t="str">
            <v>KS</v>
          </cell>
          <cell r="F1079">
            <v>5816</v>
          </cell>
        </row>
        <row r="1080">
          <cell r="A1080">
            <v>1484079</v>
          </cell>
          <cell r="B1080" t="str">
            <v>Nosníková spona…TKCU13-20</v>
          </cell>
          <cell r="C1080">
            <v>63.23</v>
          </cell>
          <cell r="D1080">
            <v>100</v>
          </cell>
          <cell r="E1080" t="str">
            <v>KS</v>
          </cell>
          <cell r="F1080">
            <v>6323</v>
          </cell>
        </row>
        <row r="1081">
          <cell r="A1081">
            <v>1484087</v>
          </cell>
          <cell r="B1081" t="str">
            <v>Nosníková spona…TKCU13-25</v>
          </cell>
          <cell r="C1081">
            <v>66.319999999999993</v>
          </cell>
          <cell r="D1081">
            <v>100</v>
          </cell>
          <cell r="E1081" t="str">
            <v>KS</v>
          </cell>
          <cell r="F1081">
            <v>6632</v>
          </cell>
        </row>
        <row r="1082">
          <cell r="A1082">
            <v>1484095</v>
          </cell>
          <cell r="B1082" t="str">
            <v>Nosníková spona…TKCU13-32</v>
          </cell>
          <cell r="C1082">
            <v>59.27</v>
          </cell>
          <cell r="D1082">
            <v>100</v>
          </cell>
          <cell r="E1082" t="str">
            <v>KS</v>
          </cell>
          <cell r="F1082">
            <v>5927</v>
          </cell>
        </row>
        <row r="1083">
          <cell r="A1083">
            <v>1484133</v>
          </cell>
          <cell r="B1083" t="str">
            <v>Nosníková spona…TKCU19-20</v>
          </cell>
          <cell r="C1083">
            <v>79.95</v>
          </cell>
          <cell r="D1083">
            <v>100</v>
          </cell>
          <cell r="E1083" t="str">
            <v>KS</v>
          </cell>
          <cell r="F1083">
            <v>7995</v>
          </cell>
        </row>
        <row r="1084">
          <cell r="A1084">
            <v>1484141</v>
          </cell>
          <cell r="B1084" t="str">
            <v>Nosníková spona…TKCU19-25</v>
          </cell>
          <cell r="C1084">
            <v>85.82</v>
          </cell>
          <cell r="D1084">
            <v>100</v>
          </cell>
          <cell r="E1084" t="str">
            <v>KS</v>
          </cell>
          <cell r="F1084">
            <v>8582</v>
          </cell>
        </row>
        <row r="1085">
          <cell r="A1085">
            <v>1484168</v>
          </cell>
          <cell r="B1085" t="str">
            <v>Nosníková spona…TKCU19-32</v>
          </cell>
          <cell r="C1085">
            <v>78.680000000000007</v>
          </cell>
          <cell r="D1085">
            <v>100</v>
          </cell>
          <cell r="E1085" t="str">
            <v>KS</v>
          </cell>
          <cell r="F1085">
            <v>7868</v>
          </cell>
        </row>
        <row r="1086">
          <cell r="A1086">
            <v>1484303</v>
          </cell>
          <cell r="B1086" t="str">
            <v>Nosníková spona…TKSU 7-25</v>
          </cell>
          <cell r="C1086">
            <v>62.61</v>
          </cell>
          <cell r="D1086">
            <v>100</v>
          </cell>
          <cell r="E1086" t="str">
            <v>KS</v>
          </cell>
          <cell r="F1086">
            <v>6261</v>
          </cell>
        </row>
        <row r="1087">
          <cell r="A1087">
            <v>1484311</v>
          </cell>
          <cell r="B1087" t="str">
            <v>Nosníková spona…TKSU 7-32</v>
          </cell>
          <cell r="C1087">
            <v>65.09</v>
          </cell>
          <cell r="D1087">
            <v>100</v>
          </cell>
          <cell r="E1087" t="str">
            <v>KS</v>
          </cell>
          <cell r="F1087">
            <v>6509</v>
          </cell>
        </row>
        <row r="1088">
          <cell r="A1088">
            <v>1484338</v>
          </cell>
          <cell r="B1088" t="str">
            <v>Nosníková spona…TKSU 7-37</v>
          </cell>
          <cell r="C1088">
            <v>77.08</v>
          </cell>
          <cell r="D1088">
            <v>100</v>
          </cell>
          <cell r="E1088" t="str">
            <v>KS</v>
          </cell>
          <cell r="F1088">
            <v>7708</v>
          </cell>
        </row>
        <row r="1089">
          <cell r="A1089">
            <v>1484346</v>
          </cell>
          <cell r="B1089" t="str">
            <v>Nosníková spona…TKSU 7-42</v>
          </cell>
          <cell r="C1089">
            <v>71.099999999999994</v>
          </cell>
          <cell r="D1089">
            <v>100</v>
          </cell>
          <cell r="E1089" t="str">
            <v>KS</v>
          </cell>
          <cell r="F1089">
            <v>7110</v>
          </cell>
        </row>
        <row r="1090">
          <cell r="A1090">
            <v>1484400</v>
          </cell>
          <cell r="B1090" t="str">
            <v>Nosníková spona…TKSU13-25</v>
          </cell>
          <cell r="C1090">
            <v>65.42</v>
          </cell>
          <cell r="D1090">
            <v>100</v>
          </cell>
          <cell r="E1090" t="str">
            <v>KS</v>
          </cell>
          <cell r="F1090">
            <v>6542</v>
          </cell>
        </row>
        <row r="1091">
          <cell r="A1091">
            <v>1484419</v>
          </cell>
          <cell r="B1091" t="str">
            <v>Nosníková spona…TKSU13-32</v>
          </cell>
          <cell r="C1091">
            <v>64.37</v>
          </cell>
          <cell r="D1091">
            <v>100</v>
          </cell>
          <cell r="E1091" t="str">
            <v>KS</v>
          </cell>
          <cell r="F1091">
            <v>6437</v>
          </cell>
        </row>
        <row r="1092">
          <cell r="A1092">
            <v>1484427</v>
          </cell>
          <cell r="B1092" t="str">
            <v>Nosníková spona…TKSU13-37</v>
          </cell>
          <cell r="C1092">
            <v>75.319999999999993</v>
          </cell>
          <cell r="D1092">
            <v>100</v>
          </cell>
          <cell r="E1092" t="str">
            <v>KS</v>
          </cell>
          <cell r="F1092">
            <v>7532</v>
          </cell>
        </row>
        <row r="1093">
          <cell r="A1093">
            <v>1484435</v>
          </cell>
          <cell r="B1093" t="str">
            <v>Nosníková spona…TKSU13-42</v>
          </cell>
          <cell r="C1093">
            <v>90.38</v>
          </cell>
          <cell r="D1093">
            <v>100</v>
          </cell>
          <cell r="E1093" t="str">
            <v>KS</v>
          </cell>
          <cell r="F1093">
            <v>9038</v>
          </cell>
        </row>
        <row r="1094">
          <cell r="A1094">
            <v>1484508</v>
          </cell>
          <cell r="B1094" t="str">
            <v>Nosníková spona…TKSU19-25</v>
          </cell>
          <cell r="C1094">
            <v>67.569999999999993</v>
          </cell>
          <cell r="D1094">
            <v>100</v>
          </cell>
          <cell r="E1094" t="str">
            <v>KS</v>
          </cell>
          <cell r="F1094">
            <v>6757</v>
          </cell>
        </row>
        <row r="1095">
          <cell r="A1095">
            <v>1484516</v>
          </cell>
          <cell r="B1095" t="str">
            <v>Nosníková spona…TKSU19-32</v>
          </cell>
          <cell r="C1095">
            <v>73.39</v>
          </cell>
          <cell r="D1095">
            <v>100</v>
          </cell>
          <cell r="E1095" t="str">
            <v>KS</v>
          </cell>
          <cell r="F1095">
            <v>7339</v>
          </cell>
        </row>
        <row r="1096">
          <cell r="A1096">
            <v>1484524</v>
          </cell>
          <cell r="B1096" t="str">
            <v>Nosníková spona…TKSU19-37</v>
          </cell>
          <cell r="C1096">
            <v>77.5</v>
          </cell>
          <cell r="D1096">
            <v>100</v>
          </cell>
          <cell r="E1096" t="str">
            <v>KS</v>
          </cell>
          <cell r="F1096">
            <v>7750</v>
          </cell>
        </row>
        <row r="1097">
          <cell r="A1097">
            <v>1484702</v>
          </cell>
          <cell r="B1097" t="str">
            <v>Nosníková svorka šroubovací…TK 213</v>
          </cell>
          <cell r="C1097">
            <v>58.28</v>
          </cell>
          <cell r="D1097">
            <v>100</v>
          </cell>
          <cell r="E1097" t="str">
            <v>KS</v>
          </cell>
          <cell r="F1097">
            <v>5828</v>
          </cell>
        </row>
        <row r="1098">
          <cell r="A1098">
            <v>1484818</v>
          </cell>
          <cell r="B1098" t="str">
            <v>Nosníková svorka šroubovací…TKS213-25</v>
          </cell>
          <cell r="C1098">
            <v>100.87</v>
          </cell>
          <cell r="D1098">
            <v>100</v>
          </cell>
          <cell r="E1098" t="str">
            <v>KS</v>
          </cell>
          <cell r="F1098">
            <v>10087</v>
          </cell>
        </row>
        <row r="1099">
          <cell r="A1099">
            <v>1484826</v>
          </cell>
          <cell r="B1099" t="str">
            <v>Nosníková svorka šroubovací…TKS213-32</v>
          </cell>
          <cell r="C1099">
            <v>97.98</v>
          </cell>
          <cell r="D1099">
            <v>100</v>
          </cell>
          <cell r="E1099" t="str">
            <v>KS</v>
          </cell>
          <cell r="F1099">
            <v>9798</v>
          </cell>
        </row>
        <row r="1100">
          <cell r="A1100">
            <v>1484834</v>
          </cell>
          <cell r="B1100" t="str">
            <v>Nosníková svorka 2-13mm32mm/PG21…TKS213-37</v>
          </cell>
          <cell r="C1100">
            <v>110</v>
          </cell>
          <cell r="D1100">
            <v>100</v>
          </cell>
          <cell r="E1100" t="str">
            <v>KS</v>
          </cell>
          <cell r="F1100">
            <v>11000</v>
          </cell>
        </row>
        <row r="1101">
          <cell r="A1101">
            <v>1484842</v>
          </cell>
          <cell r="B1101" t="str">
            <v>Nosníková svorka šroubovací…TKS213-42</v>
          </cell>
          <cell r="C1101">
            <v>100.09</v>
          </cell>
          <cell r="D1101">
            <v>100</v>
          </cell>
          <cell r="E1101" t="str">
            <v>KS</v>
          </cell>
          <cell r="F1101">
            <v>10009</v>
          </cell>
        </row>
        <row r="1102">
          <cell r="A1102">
            <v>1485105</v>
          </cell>
          <cell r="B1102" t="str">
            <v>Nosníková spona…TKL 4</v>
          </cell>
          <cell r="C1102">
            <v>22.23</v>
          </cell>
          <cell r="D1102">
            <v>100</v>
          </cell>
          <cell r="E1102" t="str">
            <v>KS</v>
          </cell>
          <cell r="F1102">
            <v>2223</v>
          </cell>
        </row>
        <row r="1103">
          <cell r="A1103">
            <v>1485113</v>
          </cell>
          <cell r="B1103" t="str">
            <v>Nosníková spona…TKL 6</v>
          </cell>
          <cell r="C1103">
            <v>20.12</v>
          </cell>
          <cell r="D1103">
            <v>100</v>
          </cell>
          <cell r="E1103" t="str">
            <v>KS</v>
          </cell>
          <cell r="F1103">
            <v>2012</v>
          </cell>
        </row>
        <row r="1104">
          <cell r="A1104">
            <v>1486306</v>
          </cell>
          <cell r="B1104" t="str">
            <v>Příchytka trubková…S 25</v>
          </cell>
          <cell r="C1104">
            <v>24.32</v>
          </cell>
          <cell r="D1104">
            <v>100</v>
          </cell>
          <cell r="E1104" t="str">
            <v>KS</v>
          </cell>
          <cell r="F1104">
            <v>2432</v>
          </cell>
        </row>
        <row r="1105">
          <cell r="A1105">
            <v>1486314</v>
          </cell>
          <cell r="B1105" t="str">
            <v>Příchytka trubková…S 32</v>
          </cell>
          <cell r="C1105">
            <v>22.89</v>
          </cell>
          <cell r="D1105">
            <v>100</v>
          </cell>
          <cell r="E1105" t="str">
            <v>KS</v>
          </cell>
          <cell r="F1105">
            <v>2289</v>
          </cell>
        </row>
        <row r="1106">
          <cell r="A1106">
            <v>1486322</v>
          </cell>
          <cell r="B1106" t="str">
            <v>Příchytka trubková…S 37</v>
          </cell>
          <cell r="C1106">
            <v>31.48</v>
          </cell>
          <cell r="D1106">
            <v>100</v>
          </cell>
          <cell r="E1106" t="str">
            <v>KS</v>
          </cell>
          <cell r="F1106">
            <v>3148</v>
          </cell>
        </row>
        <row r="1107">
          <cell r="A1107">
            <v>1486608</v>
          </cell>
          <cell r="B1107" t="str">
            <v>Příchytka…TKD- 9</v>
          </cell>
          <cell r="C1107">
            <v>30.05</v>
          </cell>
          <cell r="D1107">
            <v>100</v>
          </cell>
          <cell r="E1107" t="str">
            <v>KS</v>
          </cell>
          <cell r="F1107">
            <v>3005</v>
          </cell>
        </row>
        <row r="1108">
          <cell r="A1108">
            <v>1486616</v>
          </cell>
          <cell r="B1108" t="str">
            <v>Příchytka…TKD-16</v>
          </cell>
          <cell r="C1108">
            <v>34.24</v>
          </cell>
          <cell r="D1108">
            <v>100</v>
          </cell>
          <cell r="E1108" t="str">
            <v>KS</v>
          </cell>
          <cell r="F1108">
            <v>3424</v>
          </cell>
        </row>
        <row r="1109">
          <cell r="A1109">
            <v>1486624</v>
          </cell>
          <cell r="B1109" t="str">
            <v>Příchytka…TKD-25</v>
          </cell>
          <cell r="C1109">
            <v>35.51</v>
          </cell>
          <cell r="D1109">
            <v>100</v>
          </cell>
          <cell r="E1109" t="str">
            <v>KS</v>
          </cell>
          <cell r="F1109">
            <v>3551</v>
          </cell>
        </row>
        <row r="1110">
          <cell r="A1110">
            <v>1486632</v>
          </cell>
          <cell r="B1110" t="str">
            <v>Příchytka…TKD-38</v>
          </cell>
          <cell r="C1110">
            <v>36.9</v>
          </cell>
          <cell r="D1110">
            <v>100</v>
          </cell>
          <cell r="E1110" t="str">
            <v>KS</v>
          </cell>
          <cell r="F1110">
            <v>3690</v>
          </cell>
        </row>
        <row r="1111">
          <cell r="A1111">
            <v>1486675</v>
          </cell>
          <cell r="B1111" t="str">
            <v>Pojistná matice…TKD-G</v>
          </cell>
          <cell r="C1111">
            <v>12.56</v>
          </cell>
          <cell r="D1111">
            <v>100</v>
          </cell>
          <cell r="E1111" t="str">
            <v>KS</v>
          </cell>
          <cell r="F1111">
            <v>1256</v>
          </cell>
        </row>
        <row r="1112">
          <cell r="A1112">
            <v>1486861</v>
          </cell>
          <cell r="B1112" t="str">
            <v>Závěs do profil. stropu…TKT</v>
          </cell>
          <cell r="C1112">
            <v>23.04</v>
          </cell>
          <cell r="D1112">
            <v>100</v>
          </cell>
          <cell r="E1112" t="str">
            <v>KS</v>
          </cell>
          <cell r="F1112">
            <v>2304</v>
          </cell>
        </row>
        <row r="1113">
          <cell r="A1113">
            <v>1487000</v>
          </cell>
          <cell r="B1113" t="str">
            <v>Adaptér T…TKCI 5- 7</v>
          </cell>
          <cell r="C1113">
            <v>5.61</v>
          </cell>
          <cell r="D1113">
            <v>100</v>
          </cell>
          <cell r="E1113" t="str">
            <v>KS</v>
          </cell>
          <cell r="F1113">
            <v>561</v>
          </cell>
        </row>
        <row r="1114">
          <cell r="A1114">
            <v>1487019</v>
          </cell>
          <cell r="B1114" t="str">
            <v>Adaptér T…TKCI 5- 9</v>
          </cell>
          <cell r="C1114">
            <v>7.4</v>
          </cell>
          <cell r="D1114">
            <v>100</v>
          </cell>
          <cell r="E1114" t="str">
            <v>KS</v>
          </cell>
          <cell r="F1114">
            <v>740</v>
          </cell>
        </row>
        <row r="1115">
          <cell r="A1115">
            <v>1487027</v>
          </cell>
          <cell r="B1115" t="str">
            <v>Adaptér T…TKCI 5-11</v>
          </cell>
          <cell r="C1115">
            <v>7.8</v>
          </cell>
          <cell r="D1115">
            <v>100</v>
          </cell>
          <cell r="E1115" t="str">
            <v>KS</v>
          </cell>
          <cell r="F1115">
            <v>780</v>
          </cell>
        </row>
        <row r="1116">
          <cell r="A1116">
            <v>1487035</v>
          </cell>
          <cell r="B1116" t="str">
            <v>Adaptér T…TKCI 5-14</v>
          </cell>
          <cell r="C1116">
            <v>8.6999999999999993</v>
          </cell>
          <cell r="D1116">
            <v>100</v>
          </cell>
          <cell r="E1116" t="str">
            <v>KS</v>
          </cell>
          <cell r="F1116">
            <v>870</v>
          </cell>
        </row>
        <row r="1117">
          <cell r="A1117">
            <v>1487043</v>
          </cell>
          <cell r="B1117" t="str">
            <v>Adaptér T…TKCI 5-18</v>
          </cell>
          <cell r="C1117">
            <v>7.68</v>
          </cell>
          <cell r="D1117">
            <v>100</v>
          </cell>
          <cell r="E1117" t="str">
            <v>KS</v>
          </cell>
          <cell r="F1117">
            <v>768</v>
          </cell>
        </row>
        <row r="1118">
          <cell r="A1118">
            <v>1487051</v>
          </cell>
          <cell r="B1118" t="str">
            <v>Adaptér T…TKCI 5-24</v>
          </cell>
          <cell r="C1118">
            <v>8.39</v>
          </cell>
          <cell r="D1118">
            <v>100</v>
          </cell>
          <cell r="E1118" t="str">
            <v>KS</v>
          </cell>
          <cell r="F1118">
            <v>839</v>
          </cell>
        </row>
        <row r="1119">
          <cell r="A1119">
            <v>1487078</v>
          </cell>
          <cell r="B1119" t="str">
            <v>Adaptér T…TKCI 5-32</v>
          </cell>
          <cell r="C1119">
            <v>9.07</v>
          </cell>
          <cell r="D1119">
            <v>100</v>
          </cell>
          <cell r="E1119" t="str">
            <v>KS</v>
          </cell>
          <cell r="F1119">
            <v>907</v>
          </cell>
        </row>
        <row r="1120">
          <cell r="A1120">
            <v>1487205</v>
          </cell>
          <cell r="B1120" t="str">
            <v>Adaptér T…TKCI 7- 7</v>
          </cell>
          <cell r="C1120">
            <v>6.66</v>
          </cell>
          <cell r="D1120">
            <v>100</v>
          </cell>
          <cell r="E1120" t="str">
            <v>KS</v>
          </cell>
          <cell r="F1120">
            <v>666</v>
          </cell>
        </row>
        <row r="1121">
          <cell r="A1121">
            <v>1487213</v>
          </cell>
          <cell r="B1121" t="str">
            <v>Adaptér T…TKCI 7- 9</v>
          </cell>
          <cell r="C1121">
            <v>7.4</v>
          </cell>
          <cell r="D1121">
            <v>100</v>
          </cell>
          <cell r="E1121" t="str">
            <v>KS</v>
          </cell>
          <cell r="F1121">
            <v>740</v>
          </cell>
        </row>
        <row r="1122">
          <cell r="A1122">
            <v>1487221</v>
          </cell>
          <cell r="B1122" t="str">
            <v>Adaptér T…TKCI 7-11</v>
          </cell>
          <cell r="C1122">
            <v>7.27</v>
          </cell>
          <cell r="D1122">
            <v>100</v>
          </cell>
          <cell r="E1122" t="str">
            <v>KS</v>
          </cell>
          <cell r="F1122">
            <v>727</v>
          </cell>
        </row>
        <row r="1123">
          <cell r="A1123">
            <v>1487248</v>
          </cell>
          <cell r="B1123" t="str">
            <v>Adaptér T…TKCI 7-14</v>
          </cell>
          <cell r="C1123">
            <v>7.08</v>
          </cell>
          <cell r="D1123">
            <v>100</v>
          </cell>
          <cell r="E1123" t="str">
            <v>KS</v>
          </cell>
          <cell r="F1123">
            <v>708</v>
          </cell>
        </row>
        <row r="1124">
          <cell r="A1124">
            <v>1487256</v>
          </cell>
          <cell r="B1124" t="str">
            <v>Adaptér T…TKCI 7-18</v>
          </cell>
          <cell r="C1124">
            <v>7.43</v>
          </cell>
          <cell r="D1124">
            <v>100</v>
          </cell>
          <cell r="E1124" t="str">
            <v>KS</v>
          </cell>
          <cell r="F1124">
            <v>743</v>
          </cell>
        </row>
        <row r="1125">
          <cell r="A1125">
            <v>1487264</v>
          </cell>
          <cell r="B1125" t="str">
            <v>Adaptér T…TKCI 7-24</v>
          </cell>
          <cell r="C1125">
            <v>8.4700000000000006</v>
          </cell>
          <cell r="D1125">
            <v>100</v>
          </cell>
          <cell r="E1125" t="str">
            <v>KS</v>
          </cell>
          <cell r="F1125">
            <v>847</v>
          </cell>
        </row>
        <row r="1126">
          <cell r="A1126">
            <v>1487272</v>
          </cell>
          <cell r="B1126" t="str">
            <v>Adaptér T…TKCI 7-32</v>
          </cell>
          <cell r="C1126">
            <v>9.51</v>
          </cell>
          <cell r="D1126">
            <v>100</v>
          </cell>
          <cell r="E1126" t="str">
            <v>KS</v>
          </cell>
          <cell r="F1126">
            <v>951</v>
          </cell>
        </row>
        <row r="1127">
          <cell r="A1127">
            <v>1487418</v>
          </cell>
          <cell r="B1127" t="str">
            <v>Adaptér T…TKCI12- 7</v>
          </cell>
          <cell r="C1127">
            <v>6.94</v>
          </cell>
          <cell r="D1127">
            <v>100</v>
          </cell>
          <cell r="E1127" t="str">
            <v>KS</v>
          </cell>
          <cell r="F1127">
            <v>694</v>
          </cell>
        </row>
        <row r="1128">
          <cell r="A1128">
            <v>1487426</v>
          </cell>
          <cell r="B1128" t="str">
            <v>Adaptér T…TKCI12- 9</v>
          </cell>
          <cell r="C1128">
            <v>6.85</v>
          </cell>
          <cell r="D1128">
            <v>100</v>
          </cell>
          <cell r="E1128" t="str">
            <v>KS</v>
          </cell>
          <cell r="F1128">
            <v>685</v>
          </cell>
        </row>
        <row r="1129">
          <cell r="A1129">
            <v>1487434</v>
          </cell>
          <cell r="B1129" t="str">
            <v>Adaptér T…TKCI12-11</v>
          </cell>
          <cell r="C1129">
            <v>6.97</v>
          </cell>
          <cell r="D1129">
            <v>100</v>
          </cell>
          <cell r="E1129" t="str">
            <v>KS</v>
          </cell>
          <cell r="F1129">
            <v>697</v>
          </cell>
        </row>
        <row r="1130">
          <cell r="A1130">
            <v>1487442</v>
          </cell>
          <cell r="B1130" t="str">
            <v>Adaptér T…TKCI12-14</v>
          </cell>
          <cell r="C1130">
            <v>7.19</v>
          </cell>
          <cell r="D1130">
            <v>100</v>
          </cell>
          <cell r="E1130" t="str">
            <v>KS</v>
          </cell>
          <cell r="F1130">
            <v>719</v>
          </cell>
        </row>
        <row r="1131">
          <cell r="A1131">
            <v>1487450</v>
          </cell>
          <cell r="B1131" t="str">
            <v>Adaptér T…TKCI12-18</v>
          </cell>
          <cell r="C1131">
            <v>7.89</v>
          </cell>
          <cell r="D1131">
            <v>100</v>
          </cell>
          <cell r="E1131" t="str">
            <v>KS</v>
          </cell>
          <cell r="F1131">
            <v>789</v>
          </cell>
        </row>
        <row r="1132">
          <cell r="A1132">
            <v>1487469</v>
          </cell>
          <cell r="B1132" t="str">
            <v>Adaptér T…TKCI12-24</v>
          </cell>
          <cell r="C1132">
            <v>8.73</v>
          </cell>
          <cell r="D1132">
            <v>100</v>
          </cell>
          <cell r="E1132" t="str">
            <v>KS</v>
          </cell>
          <cell r="F1132">
            <v>873</v>
          </cell>
        </row>
        <row r="1133">
          <cell r="A1133">
            <v>1487477</v>
          </cell>
          <cell r="B1133" t="str">
            <v>Adaptér T…TKCI12-32</v>
          </cell>
          <cell r="C1133">
            <v>9.51</v>
          </cell>
          <cell r="D1133">
            <v>100</v>
          </cell>
          <cell r="E1133" t="str">
            <v>KS</v>
          </cell>
          <cell r="F1133">
            <v>951</v>
          </cell>
        </row>
        <row r="1134">
          <cell r="A1134">
            <v>1487701</v>
          </cell>
          <cell r="B1134" t="str">
            <v>Nosníková spona…TC 7-10</v>
          </cell>
          <cell r="C1134">
            <v>19.86</v>
          </cell>
          <cell r="D1134">
            <v>100</v>
          </cell>
          <cell r="E1134" t="str">
            <v>KS</v>
          </cell>
          <cell r="F1134">
            <v>1986</v>
          </cell>
        </row>
        <row r="1135">
          <cell r="A1135">
            <v>1487728</v>
          </cell>
          <cell r="B1135" t="str">
            <v>Nosníková spona…TC 9-20</v>
          </cell>
          <cell r="C1135">
            <v>21</v>
          </cell>
          <cell r="D1135">
            <v>100</v>
          </cell>
          <cell r="E1135" t="str">
            <v>KS</v>
          </cell>
          <cell r="F1135">
            <v>2100</v>
          </cell>
        </row>
        <row r="1136">
          <cell r="A1136">
            <v>1488015</v>
          </cell>
          <cell r="B1136" t="str">
            <v>Nosníková svorka šroubovací…FL 1</v>
          </cell>
          <cell r="C1136">
            <v>62.49</v>
          </cell>
          <cell r="D1136">
            <v>100</v>
          </cell>
          <cell r="E1136" t="str">
            <v>KS</v>
          </cell>
          <cell r="F1136">
            <v>6249</v>
          </cell>
        </row>
        <row r="1137">
          <cell r="A1137">
            <v>1488023</v>
          </cell>
          <cell r="B1137" t="str">
            <v>Nosníková svorka šroubovací…FL 2</v>
          </cell>
          <cell r="C1137">
            <v>70.959999999999994</v>
          </cell>
          <cell r="D1137">
            <v>100</v>
          </cell>
          <cell r="E1137" t="str">
            <v>KS</v>
          </cell>
          <cell r="F1137">
            <v>7096</v>
          </cell>
        </row>
        <row r="1138">
          <cell r="A1138">
            <v>1488031</v>
          </cell>
          <cell r="B1138" t="str">
            <v>Nosníková svorka šroubovací…FL 3</v>
          </cell>
          <cell r="C1138">
            <v>105.59</v>
          </cell>
          <cell r="D1138">
            <v>100</v>
          </cell>
          <cell r="E1138" t="str">
            <v>KS</v>
          </cell>
          <cell r="F1138">
            <v>10559</v>
          </cell>
        </row>
        <row r="1139">
          <cell r="A1139">
            <v>1488074</v>
          </cell>
          <cell r="B1139" t="str">
            <v>Nosníková svorka šroubovací…FL1-GM 8</v>
          </cell>
          <cell r="C1139">
            <v>62.47</v>
          </cell>
          <cell r="D1139">
            <v>100</v>
          </cell>
          <cell r="E1139" t="str">
            <v>KS</v>
          </cell>
          <cell r="F1139">
            <v>6247</v>
          </cell>
        </row>
        <row r="1140">
          <cell r="A1140">
            <v>1488082</v>
          </cell>
          <cell r="B1140" t="str">
            <v>Nosníková svorka šroubovací…FL2-GM10</v>
          </cell>
          <cell r="C1140">
            <v>69.17</v>
          </cell>
          <cell r="D1140">
            <v>100</v>
          </cell>
          <cell r="E1140" t="str">
            <v>KS</v>
          </cell>
          <cell r="F1140">
            <v>6917</v>
          </cell>
        </row>
        <row r="1141">
          <cell r="A1141">
            <v>1488090</v>
          </cell>
          <cell r="B1141" t="str">
            <v>Nosníková svorka šroubovací…FL3-GM12</v>
          </cell>
          <cell r="C1141">
            <v>97.96</v>
          </cell>
          <cell r="D1141">
            <v>100</v>
          </cell>
          <cell r="E1141" t="str">
            <v>KS</v>
          </cell>
          <cell r="F1141">
            <v>9796</v>
          </cell>
        </row>
        <row r="1142">
          <cell r="A1142">
            <v>1488201</v>
          </cell>
          <cell r="B1142" t="str">
            <v>Řetěz…K-C30</v>
          </cell>
          <cell r="C1142">
            <v>50.93</v>
          </cell>
          <cell r="D1142">
            <v>100</v>
          </cell>
          <cell r="E1142" t="str">
            <v>M</v>
          </cell>
          <cell r="F1142">
            <v>5093</v>
          </cell>
        </row>
        <row r="1143">
          <cell r="A1143">
            <v>1488252</v>
          </cell>
          <cell r="B1143" t="str">
            <v>Hák S…SH 40</v>
          </cell>
          <cell r="C1143">
            <v>8.0500000000000007</v>
          </cell>
          <cell r="D1143">
            <v>100</v>
          </cell>
          <cell r="E1143" t="str">
            <v>KS</v>
          </cell>
          <cell r="F1143">
            <v>805</v>
          </cell>
        </row>
        <row r="1144">
          <cell r="A1144">
            <v>2000016</v>
          </cell>
          <cell r="B1144" t="str">
            <v>Odbočná hranatá krabice…A8</v>
          </cell>
          <cell r="C1144">
            <v>22.54</v>
          </cell>
          <cell r="D1144">
            <v>100</v>
          </cell>
          <cell r="E1144" t="str">
            <v>KS</v>
          </cell>
          <cell r="F1144">
            <v>2254</v>
          </cell>
        </row>
        <row r="1145">
          <cell r="A1145">
            <v>2000024</v>
          </cell>
          <cell r="B1145" t="str">
            <v>Odbočná hranatá krabice…A8/5 VDE</v>
          </cell>
          <cell r="C1145">
            <v>44.44</v>
          </cell>
          <cell r="D1145">
            <v>100</v>
          </cell>
          <cell r="E1145" t="str">
            <v>KS</v>
          </cell>
          <cell r="F1145">
            <v>4444</v>
          </cell>
        </row>
        <row r="1146">
          <cell r="A1146">
            <v>2000059</v>
          </cell>
          <cell r="B1146" t="str">
            <v>Odbočná hranatá krabice…A8/HF RT</v>
          </cell>
          <cell r="C1146">
            <v>39.520000000000003</v>
          </cell>
          <cell r="D1146">
            <v>100</v>
          </cell>
          <cell r="E1146" t="str">
            <v>KS</v>
          </cell>
          <cell r="F1146">
            <v>3952</v>
          </cell>
        </row>
        <row r="1147">
          <cell r="A1147">
            <v>2000075</v>
          </cell>
          <cell r="B1147" t="str">
            <v>Odbočná hranatá krabice…A8/HF</v>
          </cell>
          <cell r="C1147">
            <v>27.04</v>
          </cell>
          <cell r="D1147">
            <v>100</v>
          </cell>
          <cell r="E1147" t="str">
            <v>KS</v>
          </cell>
          <cell r="F1147">
            <v>2704</v>
          </cell>
        </row>
        <row r="1148">
          <cell r="A1148">
            <v>2000091</v>
          </cell>
          <cell r="B1148" t="str">
            <v>Odbočná hranatá krabice…A9</v>
          </cell>
          <cell r="C1148">
            <v>58.49</v>
          </cell>
          <cell r="D1148">
            <v>100</v>
          </cell>
          <cell r="E1148" t="str">
            <v>KS</v>
          </cell>
          <cell r="F1148">
            <v>5849</v>
          </cell>
        </row>
        <row r="1149">
          <cell r="A1149">
            <v>2000164</v>
          </cell>
          <cell r="B1149" t="str">
            <v>Odbočná hranatá krabice…A11/HF RT</v>
          </cell>
          <cell r="C1149">
            <v>56.16</v>
          </cell>
          <cell r="D1149">
            <v>100</v>
          </cell>
          <cell r="E1149" t="str">
            <v>KS</v>
          </cell>
          <cell r="F1149">
            <v>5616</v>
          </cell>
        </row>
        <row r="1150">
          <cell r="A1150">
            <v>2000180</v>
          </cell>
          <cell r="B1150" t="str">
            <v>Odbočná hranatá krabice…A11/HF</v>
          </cell>
          <cell r="C1150">
            <v>28.89</v>
          </cell>
          <cell r="D1150">
            <v>100</v>
          </cell>
          <cell r="E1150" t="str">
            <v>KS</v>
          </cell>
          <cell r="F1150">
            <v>2889</v>
          </cell>
        </row>
        <row r="1151">
          <cell r="A1151">
            <v>2000326</v>
          </cell>
          <cell r="B1151" t="str">
            <v>Odbočná hranatá krabice…A11/5</v>
          </cell>
          <cell r="C1151">
            <v>48.48</v>
          </cell>
          <cell r="D1151">
            <v>100</v>
          </cell>
          <cell r="E1151" t="str">
            <v>KS</v>
          </cell>
          <cell r="F1151">
            <v>4848</v>
          </cell>
        </row>
        <row r="1152">
          <cell r="A1152">
            <v>2000342</v>
          </cell>
          <cell r="B1152" t="str">
            <v>Odbočná hranatá krabice…A11</v>
          </cell>
          <cell r="C1152">
            <v>25.17</v>
          </cell>
          <cell r="D1152">
            <v>100</v>
          </cell>
          <cell r="E1152" t="str">
            <v>KS</v>
          </cell>
          <cell r="F1152">
            <v>2517</v>
          </cell>
        </row>
        <row r="1153">
          <cell r="A1153">
            <v>2001000</v>
          </cell>
          <cell r="B1153" t="str">
            <v>Odbočná hranatá krabice…ECO10 LGR</v>
          </cell>
          <cell r="C1153">
            <v>22.21</v>
          </cell>
          <cell r="D1153">
            <v>100</v>
          </cell>
          <cell r="E1153" t="str">
            <v>KS</v>
          </cell>
          <cell r="F1153">
            <v>2221</v>
          </cell>
        </row>
        <row r="1154">
          <cell r="A1154">
            <v>2001006</v>
          </cell>
          <cell r="B1154" t="str">
            <v>Odbočná hranatá krabice…ECO12 LGR</v>
          </cell>
          <cell r="C1154">
            <v>22.79</v>
          </cell>
          <cell r="D1154">
            <v>100</v>
          </cell>
          <cell r="E1154" t="str">
            <v>KS</v>
          </cell>
          <cell r="F1154">
            <v>2279</v>
          </cell>
        </row>
        <row r="1155">
          <cell r="A1155">
            <v>2001007</v>
          </cell>
          <cell r="B1155" t="str">
            <v>Odbočná hranatá krabice…ECO12/5LG</v>
          </cell>
          <cell r="C1155">
            <v>45.74</v>
          </cell>
          <cell r="D1155">
            <v>100</v>
          </cell>
          <cell r="E1155" t="str">
            <v>KS</v>
          </cell>
          <cell r="F1155">
            <v>4574</v>
          </cell>
        </row>
        <row r="1156">
          <cell r="A1156">
            <v>2001012</v>
          </cell>
          <cell r="B1156" t="str">
            <v>Odbočná hranatá krabice…ECO14 LGR</v>
          </cell>
          <cell r="C1156">
            <v>25.93</v>
          </cell>
          <cell r="D1156">
            <v>100</v>
          </cell>
          <cell r="E1156" t="str">
            <v>KS</v>
          </cell>
          <cell r="F1156">
            <v>2593</v>
          </cell>
        </row>
        <row r="1157">
          <cell r="A1157">
            <v>2001013</v>
          </cell>
          <cell r="B1157" t="str">
            <v>Odbočná hranatá krabice…ECO14/5LG</v>
          </cell>
          <cell r="C1157">
            <v>47.92</v>
          </cell>
          <cell r="D1157">
            <v>100</v>
          </cell>
          <cell r="E1157" t="str">
            <v>KS</v>
          </cell>
          <cell r="F1157">
            <v>4792</v>
          </cell>
        </row>
        <row r="1158">
          <cell r="A1158">
            <v>2001018</v>
          </cell>
          <cell r="B1158" t="str">
            <v>Odbočná hranatá krabice…ECO18 LGR</v>
          </cell>
          <cell r="C1158">
            <v>30.37</v>
          </cell>
          <cell r="D1158">
            <v>100</v>
          </cell>
          <cell r="E1158" t="str">
            <v>KS</v>
          </cell>
          <cell r="F1158">
            <v>3037</v>
          </cell>
        </row>
        <row r="1159">
          <cell r="A1159">
            <v>2001019</v>
          </cell>
          <cell r="B1159" t="str">
            <v>Odbočná hranatá krabice…ECO18/5LG</v>
          </cell>
          <cell r="C1159">
            <v>46.38</v>
          </cell>
          <cell r="D1159">
            <v>100</v>
          </cell>
          <cell r="E1159" t="str">
            <v>KS</v>
          </cell>
          <cell r="F1159">
            <v>4638</v>
          </cell>
        </row>
        <row r="1160">
          <cell r="A1160">
            <v>2001030</v>
          </cell>
          <cell r="B1160" t="str">
            <v>Odbočná hranatá krabice…ECO10 RWS</v>
          </cell>
          <cell r="C1160">
            <v>22.76</v>
          </cell>
          <cell r="D1160">
            <v>100</v>
          </cell>
          <cell r="E1160" t="str">
            <v>KS</v>
          </cell>
          <cell r="F1160">
            <v>2276</v>
          </cell>
        </row>
        <row r="1161">
          <cell r="A1161">
            <v>2001033</v>
          </cell>
          <cell r="B1161" t="str">
            <v>Odbočná hranatá krabice…ECO12 RWS</v>
          </cell>
          <cell r="C1161">
            <v>22.79</v>
          </cell>
          <cell r="D1161">
            <v>100</v>
          </cell>
          <cell r="E1161" t="str">
            <v>KS</v>
          </cell>
          <cell r="F1161">
            <v>2279</v>
          </cell>
        </row>
        <row r="1162">
          <cell r="A1162">
            <v>2001036</v>
          </cell>
          <cell r="B1162" t="str">
            <v>Odbočná hranatá krabice…ECO14 RWS</v>
          </cell>
          <cell r="C1162">
            <v>25.93</v>
          </cell>
          <cell r="D1162">
            <v>100</v>
          </cell>
          <cell r="E1162" t="str">
            <v>KS</v>
          </cell>
          <cell r="F1162">
            <v>2593</v>
          </cell>
        </row>
        <row r="1163">
          <cell r="A1163">
            <v>2001039</v>
          </cell>
          <cell r="B1163" t="str">
            <v>Odbočná hranatá krabice…ECO18 RWS</v>
          </cell>
          <cell r="C1163">
            <v>30.37</v>
          </cell>
          <cell r="D1163">
            <v>100</v>
          </cell>
          <cell r="E1163" t="str">
            <v>KS</v>
          </cell>
          <cell r="F1163">
            <v>3037</v>
          </cell>
        </row>
        <row r="1164">
          <cell r="A1164">
            <v>2001049</v>
          </cell>
          <cell r="B1164" t="str">
            <v>Odbočná hranatá krabice…ECO14 ROT</v>
          </cell>
          <cell r="C1164">
            <v>26.5</v>
          </cell>
          <cell r="D1164">
            <v>100</v>
          </cell>
          <cell r="E1164" t="str">
            <v>KS</v>
          </cell>
          <cell r="F1164">
            <v>2650</v>
          </cell>
        </row>
        <row r="1165">
          <cell r="A1165">
            <v>2001055</v>
          </cell>
          <cell r="B1165" t="str">
            <v>Odbočná hranatá krabice…A6 LEER</v>
          </cell>
          <cell r="C1165">
            <v>26</v>
          </cell>
          <cell r="D1165">
            <v>100</v>
          </cell>
          <cell r="E1165" t="str">
            <v>KS</v>
          </cell>
          <cell r="F1165">
            <v>2600</v>
          </cell>
        </row>
        <row r="1166">
          <cell r="A1166">
            <v>2001128</v>
          </cell>
          <cell r="B1166" t="str">
            <v>Odbočná hranatá krabice…B25M</v>
          </cell>
          <cell r="C1166">
            <v>220.06</v>
          </cell>
          <cell r="D1166">
            <v>100</v>
          </cell>
          <cell r="E1166" t="str">
            <v>KS</v>
          </cell>
          <cell r="F1166">
            <v>22006</v>
          </cell>
        </row>
        <row r="1167">
          <cell r="A1167">
            <v>2001136</v>
          </cell>
          <cell r="B1167" t="str">
            <v>Odbočná hranatá krabice…B25M LEER</v>
          </cell>
          <cell r="C1167">
            <v>119.8</v>
          </cell>
          <cell r="D1167">
            <v>100</v>
          </cell>
          <cell r="E1167" t="str">
            <v>KS</v>
          </cell>
          <cell r="F1167">
            <v>11980</v>
          </cell>
        </row>
        <row r="1168">
          <cell r="A1168">
            <v>2001160</v>
          </cell>
          <cell r="B1168" t="str">
            <v>Odbočná hranatá krabice…B40M</v>
          </cell>
          <cell r="C1168">
            <v>262.88</v>
          </cell>
          <cell r="D1168">
            <v>100</v>
          </cell>
          <cell r="E1168" t="str">
            <v>KS</v>
          </cell>
          <cell r="F1168">
            <v>26288</v>
          </cell>
        </row>
        <row r="1169">
          <cell r="A1169">
            <v>2001179</v>
          </cell>
          <cell r="B1169" t="str">
            <v>Odbočná hranatá krabice…B40M LEER</v>
          </cell>
          <cell r="C1169">
            <v>125.42</v>
          </cell>
          <cell r="D1169">
            <v>100</v>
          </cell>
          <cell r="E1169" t="str">
            <v>KS</v>
          </cell>
          <cell r="F1169">
            <v>12542</v>
          </cell>
        </row>
        <row r="1170">
          <cell r="A1170">
            <v>2001209</v>
          </cell>
          <cell r="B1170" t="str">
            <v>Odbočná hranatá krabice…B60M</v>
          </cell>
          <cell r="C1170">
            <v>270.95999999999998</v>
          </cell>
          <cell r="D1170">
            <v>100</v>
          </cell>
          <cell r="E1170" t="str">
            <v>KS</v>
          </cell>
          <cell r="F1170">
            <v>27096</v>
          </cell>
        </row>
        <row r="1171">
          <cell r="A1171">
            <v>2001217</v>
          </cell>
          <cell r="B1171" t="str">
            <v>Odbočná hranatá krabice…B60M LEER</v>
          </cell>
          <cell r="C1171">
            <v>132.99</v>
          </cell>
          <cell r="D1171">
            <v>100</v>
          </cell>
          <cell r="E1171" t="str">
            <v>KS</v>
          </cell>
          <cell r="F1171">
            <v>13299</v>
          </cell>
        </row>
        <row r="1172">
          <cell r="A1172">
            <v>2001241</v>
          </cell>
          <cell r="B1172" t="str">
            <v>Odbočná hranatá krabice…B100M</v>
          </cell>
          <cell r="C1172">
            <v>412.53</v>
          </cell>
          <cell r="D1172">
            <v>100</v>
          </cell>
          <cell r="E1172" t="str">
            <v>KS</v>
          </cell>
          <cell r="F1172">
            <v>41253</v>
          </cell>
        </row>
        <row r="1173">
          <cell r="A1173">
            <v>2001268</v>
          </cell>
          <cell r="B1173" t="str">
            <v>Odbočná hranatá krabice…B100MLEER</v>
          </cell>
          <cell r="C1173">
            <v>178.9</v>
          </cell>
          <cell r="D1173">
            <v>100</v>
          </cell>
          <cell r="E1173" t="str">
            <v>KS</v>
          </cell>
          <cell r="F1173">
            <v>17890</v>
          </cell>
        </row>
        <row r="1174">
          <cell r="A1174">
            <v>2001292</v>
          </cell>
          <cell r="B1174" t="str">
            <v>Odbočná hranatá krabice…B160M</v>
          </cell>
          <cell r="C1174">
            <v>827.1</v>
          </cell>
          <cell r="D1174">
            <v>100</v>
          </cell>
          <cell r="E1174" t="str">
            <v>KS</v>
          </cell>
          <cell r="F1174">
            <v>82710</v>
          </cell>
        </row>
        <row r="1175">
          <cell r="A1175">
            <v>2001306</v>
          </cell>
          <cell r="B1175" t="str">
            <v>Odbočná hranatá krabice…B160MLEER</v>
          </cell>
          <cell r="C1175">
            <v>411.05</v>
          </cell>
          <cell r="D1175">
            <v>100</v>
          </cell>
          <cell r="E1175" t="str">
            <v>KS</v>
          </cell>
          <cell r="F1175">
            <v>41105</v>
          </cell>
        </row>
        <row r="1176">
          <cell r="A1176">
            <v>2001330</v>
          </cell>
          <cell r="B1176" t="str">
            <v>Odbočná hranatá krabice…B250M</v>
          </cell>
          <cell r="C1176">
            <v>1758.21</v>
          </cell>
          <cell r="D1176">
            <v>100</v>
          </cell>
          <cell r="E1176" t="str">
            <v>KS</v>
          </cell>
          <cell r="F1176">
            <v>175821</v>
          </cell>
        </row>
        <row r="1177">
          <cell r="A1177">
            <v>2001349</v>
          </cell>
          <cell r="B1177" t="str">
            <v>Odbočná hranatá krabice…B250MLEER</v>
          </cell>
          <cell r="C1177">
            <v>795.46</v>
          </cell>
          <cell r="D1177">
            <v>100</v>
          </cell>
          <cell r="E1177" t="str">
            <v>KS</v>
          </cell>
          <cell r="F1177">
            <v>79546</v>
          </cell>
        </row>
        <row r="1178">
          <cell r="A1178">
            <v>2001616</v>
          </cell>
          <cell r="B1178" t="str">
            <v>Odbočná hranatá krabice…B9B/4M</v>
          </cell>
          <cell r="C1178">
            <v>238.86</v>
          </cell>
          <cell r="D1178">
            <v>100</v>
          </cell>
          <cell r="E1178" t="str">
            <v>KS</v>
          </cell>
          <cell r="F1178">
            <v>23886</v>
          </cell>
        </row>
        <row r="1179">
          <cell r="A1179">
            <v>2001802</v>
          </cell>
          <cell r="B1179" t="str">
            <v>Odbočná hranatá krabice…B9/T</v>
          </cell>
          <cell r="C1179">
            <v>192.35</v>
          </cell>
          <cell r="D1179">
            <v>100</v>
          </cell>
          <cell r="E1179" t="str">
            <v>KS</v>
          </cell>
          <cell r="F1179">
            <v>19235</v>
          </cell>
        </row>
        <row r="1180">
          <cell r="A1180">
            <v>2001810</v>
          </cell>
          <cell r="B1180" t="str">
            <v>Odbočná hranatá krabice…B9/T LEER</v>
          </cell>
          <cell r="C1180">
            <v>126.72</v>
          </cell>
          <cell r="D1180">
            <v>100</v>
          </cell>
          <cell r="E1180" t="str">
            <v>KS</v>
          </cell>
          <cell r="F1180">
            <v>12672</v>
          </cell>
        </row>
        <row r="1181">
          <cell r="A1181">
            <v>2001829</v>
          </cell>
          <cell r="B1181" t="str">
            <v>Odbočná hranatá krabice…B9/T NL</v>
          </cell>
          <cell r="C1181">
            <v>174.61</v>
          </cell>
          <cell r="D1181">
            <v>100</v>
          </cell>
          <cell r="E1181" t="str">
            <v>KS</v>
          </cell>
          <cell r="F1181">
            <v>17461</v>
          </cell>
        </row>
        <row r="1182">
          <cell r="A1182">
            <v>2001845</v>
          </cell>
          <cell r="B1182" t="str">
            <v>Odbočná hranatá krabice…B9/TM</v>
          </cell>
          <cell r="C1182">
            <v>203.99</v>
          </cell>
          <cell r="D1182">
            <v>100</v>
          </cell>
          <cell r="E1182" t="str">
            <v>KS</v>
          </cell>
          <cell r="F1182">
            <v>20399</v>
          </cell>
        </row>
        <row r="1183">
          <cell r="A1183">
            <v>2001853</v>
          </cell>
          <cell r="B1183" t="str">
            <v>Odbočná hranatá krabice…B9/TMLEER</v>
          </cell>
          <cell r="C1183">
            <v>136.35</v>
          </cell>
          <cell r="D1183">
            <v>100</v>
          </cell>
          <cell r="E1183" t="str">
            <v>KS</v>
          </cell>
          <cell r="F1183">
            <v>13635</v>
          </cell>
        </row>
        <row r="1184">
          <cell r="A1184">
            <v>2001861</v>
          </cell>
          <cell r="B1184" t="str">
            <v>Odbočná hranatá krabice…B9/TM NL</v>
          </cell>
          <cell r="C1184">
            <v>167.5</v>
          </cell>
          <cell r="D1184">
            <v>100</v>
          </cell>
          <cell r="E1184" t="str">
            <v>KS</v>
          </cell>
          <cell r="F1184">
            <v>16750</v>
          </cell>
        </row>
        <row r="1185">
          <cell r="A1185">
            <v>2001888</v>
          </cell>
          <cell r="B1185" t="str">
            <v>Odbočná hranatá krabice…B9/TM ROT</v>
          </cell>
          <cell r="C1185">
            <v>147.68</v>
          </cell>
          <cell r="D1185">
            <v>100</v>
          </cell>
          <cell r="E1185" t="str">
            <v>KS</v>
          </cell>
          <cell r="F1185">
            <v>14768</v>
          </cell>
        </row>
        <row r="1186">
          <cell r="A1186">
            <v>2001934</v>
          </cell>
          <cell r="B1186" t="str">
            <v>Odbočná hranatá krabice…B9/K</v>
          </cell>
          <cell r="C1186">
            <v>139.85</v>
          </cell>
          <cell r="D1186">
            <v>100</v>
          </cell>
          <cell r="E1186" t="str">
            <v>KS</v>
          </cell>
          <cell r="F1186">
            <v>13985</v>
          </cell>
        </row>
        <row r="1187">
          <cell r="A1187">
            <v>2001942</v>
          </cell>
          <cell r="B1187" t="str">
            <v>Odbočná hranatá krabice…B9/K M</v>
          </cell>
          <cell r="C1187">
            <v>139.9</v>
          </cell>
          <cell r="D1187">
            <v>100</v>
          </cell>
          <cell r="E1187" t="str">
            <v>KS</v>
          </cell>
          <cell r="F1187">
            <v>13990</v>
          </cell>
        </row>
        <row r="1188">
          <cell r="A1188">
            <v>2002329</v>
          </cell>
          <cell r="B1188" t="str">
            <v>Odbočná hranatá krabice…B11/LM</v>
          </cell>
          <cell r="C1188">
            <v>560.67999999999995</v>
          </cell>
          <cell r="D1188">
            <v>100</v>
          </cell>
          <cell r="E1188" t="str">
            <v>KS</v>
          </cell>
          <cell r="F1188">
            <v>56068</v>
          </cell>
        </row>
        <row r="1189">
          <cell r="A1189">
            <v>2002345</v>
          </cell>
          <cell r="B1189" t="str">
            <v>Odbočná hranatá krabice…B11M LEER</v>
          </cell>
          <cell r="C1189">
            <v>242.35</v>
          </cell>
          <cell r="D1189">
            <v>100</v>
          </cell>
          <cell r="E1189" t="str">
            <v>KS</v>
          </cell>
          <cell r="F1189">
            <v>24235</v>
          </cell>
        </row>
        <row r="1190">
          <cell r="A1190">
            <v>2002507</v>
          </cell>
          <cell r="B1190" t="str">
            <v>Odbočná hranatá krabice…B12/16M</v>
          </cell>
          <cell r="C1190">
            <v>959.92</v>
          </cell>
          <cell r="D1190">
            <v>100</v>
          </cell>
          <cell r="E1190" t="str">
            <v>KS</v>
          </cell>
          <cell r="F1190">
            <v>95992</v>
          </cell>
        </row>
        <row r="1191">
          <cell r="A1191">
            <v>2002523</v>
          </cell>
          <cell r="B1191" t="str">
            <v>Odbočná hranatá krabice…B12M LEER</v>
          </cell>
          <cell r="C1191">
            <v>453.81</v>
          </cell>
          <cell r="D1191">
            <v>100</v>
          </cell>
          <cell r="E1191" t="str">
            <v>KS</v>
          </cell>
          <cell r="F1191">
            <v>45381</v>
          </cell>
        </row>
        <row r="1192">
          <cell r="A1192">
            <v>2003015</v>
          </cell>
          <cell r="B1192" t="str">
            <v>Přístrojová krabice…UG60D</v>
          </cell>
          <cell r="C1192">
            <v>4.79</v>
          </cell>
          <cell r="D1192">
            <v>100</v>
          </cell>
          <cell r="E1192" t="str">
            <v>KS</v>
          </cell>
          <cell r="F1192">
            <v>479</v>
          </cell>
        </row>
        <row r="1193">
          <cell r="A1193">
            <v>2003019</v>
          </cell>
          <cell r="B1193" t="str">
            <v>Přístrojová/propojovací krab.…UG60VD</v>
          </cell>
          <cell r="C1193">
            <v>9.57</v>
          </cell>
          <cell r="D1193">
            <v>100</v>
          </cell>
          <cell r="E1193" t="str">
            <v>KS</v>
          </cell>
          <cell r="F1193">
            <v>957</v>
          </cell>
        </row>
        <row r="1194">
          <cell r="A1194">
            <v>2003023</v>
          </cell>
          <cell r="B1194" t="str">
            <v>Přístr./propoj. hran. krab.…UG 60 VK</v>
          </cell>
          <cell r="C1194">
            <v>57.93</v>
          </cell>
          <cell r="D1194">
            <v>100</v>
          </cell>
          <cell r="E1194" t="str">
            <v>KS</v>
          </cell>
          <cell r="F1194">
            <v>5793</v>
          </cell>
        </row>
        <row r="1195">
          <cell r="A1195">
            <v>2003031</v>
          </cell>
          <cell r="B1195" t="str">
            <v>Přístrojová krabice…UG60DNL</v>
          </cell>
          <cell r="C1195">
            <v>12.68</v>
          </cell>
          <cell r="D1195">
            <v>100</v>
          </cell>
          <cell r="E1195" t="str">
            <v>KS</v>
          </cell>
          <cell r="F1195">
            <v>1268</v>
          </cell>
        </row>
        <row r="1196">
          <cell r="A1196">
            <v>2003035</v>
          </cell>
          <cell r="B1196" t="str">
            <v>Přístrojová/propojovací krab.…UG60VDNL</v>
          </cell>
          <cell r="C1196">
            <v>19.239999999999998</v>
          </cell>
          <cell r="D1196">
            <v>100</v>
          </cell>
          <cell r="E1196" t="str">
            <v>KS</v>
          </cell>
          <cell r="F1196">
            <v>1924</v>
          </cell>
        </row>
        <row r="1197">
          <cell r="A1197">
            <v>2003043</v>
          </cell>
          <cell r="B1197" t="str">
            <v>Propojovací krabice…UV70D</v>
          </cell>
          <cell r="C1197">
            <v>7.7</v>
          </cell>
          <cell r="D1197">
            <v>100</v>
          </cell>
          <cell r="E1197" t="str">
            <v>KS</v>
          </cell>
          <cell r="F1197">
            <v>770</v>
          </cell>
        </row>
        <row r="1198">
          <cell r="A1198">
            <v>2003047</v>
          </cell>
          <cell r="B1198" t="str">
            <v>Propojovací krabice…UV70DNL</v>
          </cell>
          <cell r="C1198">
            <v>17.47</v>
          </cell>
          <cell r="D1198">
            <v>100</v>
          </cell>
          <cell r="E1198" t="str">
            <v>KS</v>
          </cell>
          <cell r="F1198">
            <v>1747</v>
          </cell>
        </row>
        <row r="1199">
          <cell r="A1199">
            <v>2003082</v>
          </cell>
          <cell r="B1199" t="str">
            <v>Příp. krab. pro nást. svítidla…UWA</v>
          </cell>
          <cell r="C1199">
            <v>15.19</v>
          </cell>
          <cell r="D1199">
            <v>100</v>
          </cell>
          <cell r="E1199" t="str">
            <v>KS</v>
          </cell>
          <cell r="F1199">
            <v>1519</v>
          </cell>
        </row>
        <row r="1200">
          <cell r="A1200">
            <v>2003112</v>
          </cell>
          <cell r="B1200" t="str">
            <v>Propojovací hranatá krabice…UV80K</v>
          </cell>
          <cell r="C1200">
            <v>74.260000000000005</v>
          </cell>
          <cell r="D1200">
            <v>100</v>
          </cell>
          <cell r="E1200" t="str">
            <v>KS</v>
          </cell>
          <cell r="F1200">
            <v>7426</v>
          </cell>
        </row>
        <row r="1201">
          <cell r="A1201">
            <v>2003118</v>
          </cell>
          <cell r="B1201" t="str">
            <v>Propojovací hranatá krabice…UV100K</v>
          </cell>
          <cell r="C1201">
            <v>78.63</v>
          </cell>
          <cell r="D1201">
            <v>100</v>
          </cell>
          <cell r="E1201" t="str">
            <v>KS</v>
          </cell>
          <cell r="F1201">
            <v>7863</v>
          </cell>
        </row>
        <row r="1202">
          <cell r="A1202">
            <v>2003124</v>
          </cell>
          <cell r="B1202" t="str">
            <v>Propojovací hranatá krabice…UV150K</v>
          </cell>
          <cell r="C1202">
            <v>114.39</v>
          </cell>
          <cell r="D1202">
            <v>100</v>
          </cell>
          <cell r="E1202" t="str">
            <v>KS</v>
          </cell>
          <cell r="F1202">
            <v>11439</v>
          </cell>
        </row>
        <row r="1203">
          <cell r="A1203">
            <v>2003136</v>
          </cell>
          <cell r="B1203" t="str">
            <v>Propojovací hranatá krabice…UV250K</v>
          </cell>
          <cell r="C1203">
            <v>322.41000000000003</v>
          </cell>
          <cell r="D1203">
            <v>100</v>
          </cell>
          <cell r="E1203" t="str">
            <v>KS</v>
          </cell>
          <cell r="F1203">
            <v>32241</v>
          </cell>
        </row>
        <row r="1204">
          <cell r="A1204">
            <v>2003212</v>
          </cell>
          <cell r="B1204" t="str">
            <v>Násuvná spojka…UGAS</v>
          </cell>
          <cell r="C1204">
            <v>26.73</v>
          </cell>
          <cell r="D1204">
            <v>100</v>
          </cell>
          <cell r="E1204" t="str">
            <v>KS</v>
          </cell>
          <cell r="F1204">
            <v>2673</v>
          </cell>
        </row>
        <row r="1205">
          <cell r="A1205">
            <v>2003223</v>
          </cell>
          <cell r="B1205" t="str">
            <v>Víko s pružinou…UG60FD</v>
          </cell>
          <cell r="C1205">
            <v>5</v>
          </cell>
          <cell r="D1205">
            <v>100</v>
          </cell>
          <cell r="E1205" t="str">
            <v>KS</v>
          </cell>
          <cell r="F1205">
            <v>500</v>
          </cell>
        </row>
        <row r="1206">
          <cell r="A1206">
            <v>2003227</v>
          </cell>
          <cell r="B1206" t="str">
            <v>Víko s pružinou…UV70FD</v>
          </cell>
          <cell r="C1206">
            <v>6.24</v>
          </cell>
          <cell r="D1206">
            <v>100</v>
          </cell>
          <cell r="E1206" t="str">
            <v>KS</v>
          </cell>
          <cell r="F1206">
            <v>624</v>
          </cell>
        </row>
        <row r="1207">
          <cell r="A1207">
            <v>2003236</v>
          </cell>
          <cell r="B1207" t="str">
            <v>Univerzální víko…UG UD</v>
          </cell>
          <cell r="C1207">
            <v>14.04</v>
          </cell>
          <cell r="D1207">
            <v>100</v>
          </cell>
          <cell r="E1207" t="str">
            <v>KS</v>
          </cell>
          <cell r="F1207">
            <v>1404</v>
          </cell>
        </row>
        <row r="1208">
          <cell r="A1208">
            <v>2003265</v>
          </cell>
          <cell r="B1208" t="str">
            <v>Přístrojový šroub…U15GS</v>
          </cell>
          <cell r="C1208">
            <v>1.87</v>
          </cell>
          <cell r="D1208">
            <v>100</v>
          </cell>
          <cell r="E1208" t="str">
            <v>KS</v>
          </cell>
          <cell r="F1208">
            <v>187</v>
          </cell>
        </row>
        <row r="1209">
          <cell r="A1209">
            <v>2003282</v>
          </cell>
          <cell r="B1209" t="str">
            <v>Přístrojový šroub…U18PS</v>
          </cell>
          <cell r="C1209">
            <v>21.84</v>
          </cell>
          <cell r="D1209">
            <v>100</v>
          </cell>
          <cell r="E1209" t="str">
            <v>KS</v>
          </cell>
          <cell r="F1209">
            <v>2184</v>
          </cell>
        </row>
        <row r="1210">
          <cell r="A1210">
            <v>2003317</v>
          </cell>
          <cell r="B1210" t="str">
            <v>Signální víko…UG60SD</v>
          </cell>
          <cell r="C1210">
            <v>4.68</v>
          </cell>
          <cell r="D1210">
            <v>100</v>
          </cell>
          <cell r="E1210" t="str">
            <v>KS</v>
          </cell>
          <cell r="F1210">
            <v>468</v>
          </cell>
        </row>
        <row r="1211">
          <cell r="A1211">
            <v>2003414</v>
          </cell>
          <cell r="B1211" t="str">
            <v>Přístrojová krabice…HG60</v>
          </cell>
          <cell r="C1211">
            <v>25.17</v>
          </cell>
          <cell r="D1211">
            <v>100</v>
          </cell>
          <cell r="E1211" t="str">
            <v>KS</v>
          </cell>
          <cell r="F1211">
            <v>2517</v>
          </cell>
        </row>
        <row r="1212">
          <cell r="A1212">
            <v>2003422</v>
          </cell>
          <cell r="B1212" t="str">
            <v>Dvojitá přístrojová krabice…HG60/2</v>
          </cell>
          <cell r="C1212">
            <v>88.4</v>
          </cell>
          <cell r="D1212">
            <v>100</v>
          </cell>
          <cell r="E1212" t="str">
            <v>KS</v>
          </cell>
          <cell r="F1212">
            <v>8840</v>
          </cell>
        </row>
        <row r="1213">
          <cell r="A1213">
            <v>2003426</v>
          </cell>
          <cell r="B1213" t="str">
            <v>Přístrojová krabice…HG60-35</v>
          </cell>
          <cell r="C1213">
            <v>19.66</v>
          </cell>
          <cell r="D1213">
            <v>100</v>
          </cell>
          <cell r="E1213" t="str">
            <v>KS</v>
          </cell>
          <cell r="F1213">
            <v>1966</v>
          </cell>
        </row>
        <row r="1214">
          <cell r="A1214">
            <v>2003430</v>
          </cell>
          <cell r="B1214" t="str">
            <v>Propojovací krabice…HV70D</v>
          </cell>
          <cell r="C1214">
            <v>59.8</v>
          </cell>
          <cell r="D1214">
            <v>100</v>
          </cell>
          <cell r="E1214" t="str">
            <v>KS</v>
          </cell>
          <cell r="F1214">
            <v>5980</v>
          </cell>
        </row>
        <row r="1215">
          <cell r="A1215">
            <v>2003442</v>
          </cell>
          <cell r="B1215" t="str">
            <v>Přístrojová/propojovací krab.…HV60</v>
          </cell>
          <cell r="C1215">
            <v>27.35</v>
          </cell>
          <cell r="D1215">
            <v>100</v>
          </cell>
          <cell r="E1215" t="str">
            <v>KS</v>
          </cell>
          <cell r="F1215">
            <v>2735</v>
          </cell>
        </row>
        <row r="1216">
          <cell r="A1216">
            <v>2003449</v>
          </cell>
          <cell r="B1216" t="str">
            <v>Propojovací hranatá krabice…HV100KD</v>
          </cell>
          <cell r="C1216">
            <v>200.2</v>
          </cell>
          <cell r="D1216">
            <v>100</v>
          </cell>
          <cell r="E1216" t="str">
            <v>KS</v>
          </cell>
          <cell r="F1216">
            <v>20020</v>
          </cell>
        </row>
        <row r="1217">
          <cell r="A1217">
            <v>2003603</v>
          </cell>
          <cell r="B1217" t="str">
            <v>Přístrojová krabice…HG60-35MW</v>
          </cell>
          <cell r="C1217">
            <v>22.88</v>
          </cell>
          <cell r="D1217">
            <v>100</v>
          </cell>
          <cell r="E1217" t="str">
            <v>KS</v>
          </cell>
          <cell r="F1217">
            <v>2288</v>
          </cell>
        </row>
        <row r="1218">
          <cell r="A1218">
            <v>2003611</v>
          </cell>
          <cell r="B1218" t="str">
            <v>Přístrojová krabice…HG 60 MW</v>
          </cell>
          <cell r="C1218">
            <v>24.96</v>
          </cell>
          <cell r="D1218">
            <v>100</v>
          </cell>
          <cell r="E1218" t="str">
            <v>KS</v>
          </cell>
          <cell r="F1218">
            <v>2496</v>
          </cell>
        </row>
        <row r="1219">
          <cell r="A1219">
            <v>2003619</v>
          </cell>
          <cell r="B1219" t="str">
            <v>Přístrojová krabice…HV 60 MW</v>
          </cell>
          <cell r="C1219">
            <v>27.04</v>
          </cell>
          <cell r="D1219">
            <v>100</v>
          </cell>
          <cell r="E1219" t="str">
            <v>KS</v>
          </cell>
          <cell r="F1219">
            <v>2704</v>
          </cell>
        </row>
        <row r="1220">
          <cell r="A1220">
            <v>2007029</v>
          </cell>
          <cell r="B1220" t="str">
            <v>Odbočná krabice…T 25</v>
          </cell>
          <cell r="C1220">
            <v>25.12</v>
          </cell>
          <cell r="D1220">
            <v>100</v>
          </cell>
          <cell r="E1220" t="str">
            <v>KS</v>
          </cell>
          <cell r="F1220">
            <v>2512</v>
          </cell>
        </row>
        <row r="1221">
          <cell r="A1221">
            <v>2007045</v>
          </cell>
          <cell r="B1221" t="str">
            <v>Odbočná krabice…T 40</v>
          </cell>
          <cell r="C1221">
            <v>30.15</v>
          </cell>
          <cell r="D1221">
            <v>100</v>
          </cell>
          <cell r="E1221" t="str">
            <v>KS</v>
          </cell>
          <cell r="F1221">
            <v>3015</v>
          </cell>
        </row>
        <row r="1222">
          <cell r="A1222">
            <v>2007061</v>
          </cell>
          <cell r="B1222" t="str">
            <v>Odbočná krabice…T 60</v>
          </cell>
          <cell r="C1222">
            <v>63.33</v>
          </cell>
          <cell r="D1222">
            <v>100</v>
          </cell>
          <cell r="E1222" t="str">
            <v>KS</v>
          </cell>
          <cell r="F1222">
            <v>6333</v>
          </cell>
        </row>
        <row r="1223">
          <cell r="A1223">
            <v>2007077</v>
          </cell>
          <cell r="B1223" t="str">
            <v>Odbočná krabice…T 100</v>
          </cell>
          <cell r="C1223">
            <v>93</v>
          </cell>
          <cell r="D1223">
            <v>1</v>
          </cell>
          <cell r="E1223" t="str">
            <v>KS</v>
          </cell>
          <cell r="F1223">
            <v>93</v>
          </cell>
        </row>
        <row r="1224">
          <cell r="A1224">
            <v>2007093</v>
          </cell>
          <cell r="B1224" t="str">
            <v>Odbočná krabice…T 160</v>
          </cell>
          <cell r="C1224">
            <v>149.59</v>
          </cell>
          <cell r="D1224">
            <v>100</v>
          </cell>
          <cell r="E1224" t="str">
            <v>KS</v>
          </cell>
          <cell r="F1224">
            <v>14959</v>
          </cell>
        </row>
        <row r="1225">
          <cell r="A1225">
            <v>2007109</v>
          </cell>
          <cell r="B1225" t="str">
            <v>Odbočná krabice…T 250</v>
          </cell>
          <cell r="C1225">
            <v>210.74</v>
          </cell>
          <cell r="D1225">
            <v>100</v>
          </cell>
          <cell r="E1225" t="str">
            <v>KS</v>
          </cell>
          <cell r="F1225">
            <v>21074</v>
          </cell>
        </row>
        <row r="1226">
          <cell r="A1226">
            <v>2007125</v>
          </cell>
          <cell r="B1226" t="str">
            <v>Odbočná krabice…T 350</v>
          </cell>
          <cell r="C1226">
            <v>632.55999999999995</v>
          </cell>
          <cell r="D1226">
            <v>100</v>
          </cell>
          <cell r="E1226" t="str">
            <v>KS</v>
          </cell>
          <cell r="F1226">
            <v>63256</v>
          </cell>
        </row>
        <row r="1227">
          <cell r="A1227">
            <v>2007223</v>
          </cell>
          <cell r="B1227" t="str">
            <v>Odbočná krabice…T 40</v>
          </cell>
          <cell r="C1227">
            <v>30.15</v>
          </cell>
          <cell r="D1227">
            <v>100</v>
          </cell>
          <cell r="E1227" t="str">
            <v>KS</v>
          </cell>
          <cell r="F1227">
            <v>3015</v>
          </cell>
        </row>
        <row r="1228">
          <cell r="A1228">
            <v>2007239</v>
          </cell>
          <cell r="B1228" t="str">
            <v>Odbočná krabice…T 60</v>
          </cell>
          <cell r="C1228">
            <v>63.33</v>
          </cell>
          <cell r="D1228">
            <v>100</v>
          </cell>
          <cell r="E1228" t="str">
            <v>KS</v>
          </cell>
          <cell r="F1228">
            <v>6333</v>
          </cell>
        </row>
        <row r="1229">
          <cell r="A1229">
            <v>2007255</v>
          </cell>
          <cell r="B1229" t="str">
            <v>Odbočná krabice…T 100</v>
          </cell>
          <cell r="C1229">
            <v>116.83</v>
          </cell>
          <cell r="D1229">
            <v>100</v>
          </cell>
          <cell r="E1229" t="str">
            <v>KS</v>
          </cell>
          <cell r="F1229">
            <v>11683</v>
          </cell>
        </row>
        <row r="1230">
          <cell r="A1230">
            <v>2007271</v>
          </cell>
          <cell r="B1230" t="str">
            <v>Odbočná krabice…T 160</v>
          </cell>
          <cell r="C1230">
            <v>148.65</v>
          </cell>
          <cell r="D1230">
            <v>100</v>
          </cell>
          <cell r="E1230" t="str">
            <v>KS</v>
          </cell>
          <cell r="F1230">
            <v>14865</v>
          </cell>
        </row>
        <row r="1231">
          <cell r="A1231">
            <v>2007287</v>
          </cell>
          <cell r="B1231" t="str">
            <v>Odbočná krabice…T 250</v>
          </cell>
          <cell r="C1231">
            <v>210.5</v>
          </cell>
          <cell r="D1231">
            <v>100</v>
          </cell>
          <cell r="E1231" t="str">
            <v>KS</v>
          </cell>
          <cell r="F1231">
            <v>21050</v>
          </cell>
        </row>
        <row r="1232">
          <cell r="A1232">
            <v>2007303</v>
          </cell>
          <cell r="B1232" t="str">
            <v>Odbočná krabice…T 350</v>
          </cell>
          <cell r="C1232">
            <v>632.55999999999995</v>
          </cell>
          <cell r="D1232">
            <v>100</v>
          </cell>
          <cell r="E1232" t="str">
            <v>KS</v>
          </cell>
          <cell r="F1232">
            <v>63256</v>
          </cell>
        </row>
        <row r="1233">
          <cell r="A1233">
            <v>2007312</v>
          </cell>
          <cell r="B1233" t="str">
            <v>Odbočná krabice…T 25F</v>
          </cell>
          <cell r="C1233">
            <v>36.42</v>
          </cell>
          <cell r="D1233">
            <v>100</v>
          </cell>
          <cell r="E1233" t="str">
            <v>KS</v>
          </cell>
          <cell r="F1233">
            <v>3642</v>
          </cell>
        </row>
        <row r="1234">
          <cell r="A1234">
            <v>2007320</v>
          </cell>
          <cell r="B1234" t="str">
            <v>Odbočná krabice…T 40F</v>
          </cell>
          <cell r="C1234">
            <v>43.7</v>
          </cell>
          <cell r="D1234">
            <v>100</v>
          </cell>
          <cell r="E1234" t="str">
            <v>KS</v>
          </cell>
          <cell r="F1234">
            <v>4370</v>
          </cell>
        </row>
        <row r="1235">
          <cell r="A1235">
            <v>2007339</v>
          </cell>
          <cell r="B1235" t="str">
            <v>Odbočná krabice…T 60F</v>
          </cell>
          <cell r="C1235">
            <v>91.82</v>
          </cell>
          <cell r="D1235">
            <v>100</v>
          </cell>
          <cell r="E1235" t="str">
            <v>KS</v>
          </cell>
          <cell r="F1235">
            <v>9182</v>
          </cell>
        </row>
        <row r="1236">
          <cell r="A1236">
            <v>2007347</v>
          </cell>
          <cell r="B1236" t="str">
            <v>Odbočná krabice…T 100F</v>
          </cell>
          <cell r="C1236">
            <v>169.26</v>
          </cell>
          <cell r="D1236">
            <v>100</v>
          </cell>
          <cell r="E1236" t="str">
            <v>KS</v>
          </cell>
          <cell r="F1236">
            <v>16926</v>
          </cell>
        </row>
        <row r="1237">
          <cell r="A1237">
            <v>2007355</v>
          </cell>
          <cell r="B1237" t="str">
            <v>Odbočná krabice…T 160F</v>
          </cell>
          <cell r="C1237">
            <v>215.91</v>
          </cell>
          <cell r="D1237">
            <v>100</v>
          </cell>
          <cell r="E1237" t="str">
            <v>KS</v>
          </cell>
          <cell r="F1237">
            <v>21591</v>
          </cell>
        </row>
        <row r="1238">
          <cell r="A1238">
            <v>2007363</v>
          </cell>
          <cell r="B1238" t="str">
            <v>Odbočná krabice…T 250F</v>
          </cell>
          <cell r="C1238">
            <v>275.56</v>
          </cell>
          <cell r="D1238">
            <v>100</v>
          </cell>
          <cell r="E1238" t="str">
            <v>KS</v>
          </cell>
          <cell r="F1238">
            <v>27556</v>
          </cell>
        </row>
        <row r="1239">
          <cell r="A1239">
            <v>2007371</v>
          </cell>
          <cell r="B1239" t="str">
            <v>Odbočná krabice…T 350F</v>
          </cell>
          <cell r="C1239">
            <v>917.91</v>
          </cell>
          <cell r="D1239">
            <v>100</v>
          </cell>
          <cell r="E1239" t="str">
            <v>KS</v>
          </cell>
          <cell r="F1239">
            <v>91791</v>
          </cell>
        </row>
        <row r="1240">
          <cell r="A1240">
            <v>2007412</v>
          </cell>
          <cell r="B1240" t="str">
            <v>Odbočná krabice…T 60 UV</v>
          </cell>
          <cell r="C1240">
            <v>74.87</v>
          </cell>
          <cell r="D1240">
            <v>100</v>
          </cell>
          <cell r="E1240" t="str">
            <v>KS</v>
          </cell>
          <cell r="F1240">
            <v>7487</v>
          </cell>
        </row>
        <row r="1241">
          <cell r="A1241">
            <v>2007416</v>
          </cell>
          <cell r="B1241" t="str">
            <v>Odbočná krabice…T 160 UV</v>
          </cell>
          <cell r="C1241">
            <v>208.32</v>
          </cell>
          <cell r="D1241">
            <v>100</v>
          </cell>
          <cell r="E1241" t="str">
            <v>KS</v>
          </cell>
          <cell r="F1241">
            <v>20832</v>
          </cell>
        </row>
        <row r="1242">
          <cell r="A1242">
            <v>2007509</v>
          </cell>
          <cell r="B1242" t="str">
            <v>Odbočná krabice…T 25</v>
          </cell>
          <cell r="C1242">
            <v>25.1</v>
          </cell>
          <cell r="D1242">
            <v>100</v>
          </cell>
          <cell r="E1242" t="str">
            <v>KS</v>
          </cell>
          <cell r="F1242">
            <v>2510</v>
          </cell>
        </row>
        <row r="1243">
          <cell r="A1243">
            <v>2007517</v>
          </cell>
          <cell r="B1243" t="str">
            <v>Odbočná krabice…T 40</v>
          </cell>
          <cell r="C1243">
            <v>30.15</v>
          </cell>
          <cell r="D1243">
            <v>100</v>
          </cell>
          <cell r="E1243" t="str">
            <v>KS</v>
          </cell>
          <cell r="F1243">
            <v>3015</v>
          </cell>
        </row>
        <row r="1244">
          <cell r="A1244">
            <v>2007525</v>
          </cell>
          <cell r="B1244" t="str">
            <v>Odbočná krabice…T 60</v>
          </cell>
          <cell r="C1244">
            <v>62.25</v>
          </cell>
          <cell r="D1244">
            <v>100</v>
          </cell>
          <cell r="E1244" t="str">
            <v>KS</v>
          </cell>
          <cell r="F1244">
            <v>6225</v>
          </cell>
        </row>
        <row r="1245">
          <cell r="A1245">
            <v>2007533</v>
          </cell>
          <cell r="B1245" t="str">
            <v>Odbočná krabice…T 100</v>
          </cell>
          <cell r="C1245">
            <v>116.1</v>
          </cell>
          <cell r="D1245">
            <v>100</v>
          </cell>
          <cell r="E1245" t="str">
            <v>KS</v>
          </cell>
          <cell r="F1245">
            <v>11610</v>
          </cell>
        </row>
        <row r="1246">
          <cell r="A1246">
            <v>2007541</v>
          </cell>
          <cell r="B1246" t="str">
            <v>Odbočná krabice…T 160</v>
          </cell>
          <cell r="C1246">
            <v>148.65</v>
          </cell>
          <cell r="D1246">
            <v>100</v>
          </cell>
          <cell r="E1246" t="str">
            <v>KS</v>
          </cell>
          <cell r="F1246">
            <v>14865</v>
          </cell>
        </row>
        <row r="1247">
          <cell r="A1247">
            <v>2007554</v>
          </cell>
          <cell r="B1247" t="str">
            <v>Odbočná krabice…T 250</v>
          </cell>
          <cell r="C1247">
            <v>210.5</v>
          </cell>
          <cell r="D1247">
            <v>100</v>
          </cell>
          <cell r="E1247" t="str">
            <v>KS</v>
          </cell>
          <cell r="F1247">
            <v>21050</v>
          </cell>
        </row>
        <row r="1248">
          <cell r="A1248">
            <v>2007568</v>
          </cell>
          <cell r="B1248" t="str">
            <v>Odbočná krabice…T 350</v>
          </cell>
          <cell r="C1248">
            <v>632.55999999999995</v>
          </cell>
          <cell r="D1248">
            <v>100</v>
          </cell>
          <cell r="E1248" t="str">
            <v>KS</v>
          </cell>
          <cell r="F1248">
            <v>63256</v>
          </cell>
        </row>
        <row r="1249">
          <cell r="A1249">
            <v>2007581</v>
          </cell>
          <cell r="B1249" t="str">
            <v>Odbočná krabice…T 25</v>
          </cell>
          <cell r="C1249">
            <v>25.1</v>
          </cell>
          <cell r="D1249">
            <v>100</v>
          </cell>
          <cell r="E1249" t="str">
            <v>KS</v>
          </cell>
          <cell r="F1249">
            <v>2510</v>
          </cell>
        </row>
        <row r="1250">
          <cell r="A1250">
            <v>2007584</v>
          </cell>
          <cell r="B1250" t="str">
            <v>Odbočná krabice…T 40</v>
          </cell>
          <cell r="C1250">
            <v>30.15</v>
          </cell>
          <cell r="D1250">
            <v>100</v>
          </cell>
          <cell r="E1250" t="str">
            <v>KS</v>
          </cell>
          <cell r="F1250">
            <v>3015</v>
          </cell>
        </row>
        <row r="1251">
          <cell r="A1251">
            <v>2007587</v>
          </cell>
          <cell r="B1251" t="str">
            <v>Odbočná krabice…T 60</v>
          </cell>
          <cell r="C1251">
            <v>63.33</v>
          </cell>
          <cell r="D1251">
            <v>100</v>
          </cell>
          <cell r="E1251" t="str">
            <v>KS</v>
          </cell>
          <cell r="F1251">
            <v>6333</v>
          </cell>
        </row>
        <row r="1252">
          <cell r="A1252">
            <v>2007590</v>
          </cell>
          <cell r="B1252" t="str">
            <v>Odbočná krabice…T 100</v>
          </cell>
          <cell r="C1252">
            <v>116.1</v>
          </cell>
          <cell r="D1252">
            <v>100</v>
          </cell>
          <cell r="E1252" t="str">
            <v>KS</v>
          </cell>
          <cell r="F1252">
            <v>11610</v>
          </cell>
        </row>
        <row r="1253">
          <cell r="A1253">
            <v>2007593</v>
          </cell>
          <cell r="B1253" t="str">
            <v>Odbočná krabice…T 160</v>
          </cell>
          <cell r="C1253">
            <v>148.65</v>
          </cell>
          <cell r="D1253">
            <v>100</v>
          </cell>
          <cell r="E1253" t="str">
            <v>KS</v>
          </cell>
          <cell r="F1253">
            <v>14865</v>
          </cell>
        </row>
        <row r="1254">
          <cell r="A1254">
            <v>2007596</v>
          </cell>
          <cell r="B1254" t="str">
            <v>Odbočná krabice…T 250</v>
          </cell>
          <cell r="C1254">
            <v>210.5</v>
          </cell>
          <cell r="D1254">
            <v>100</v>
          </cell>
          <cell r="E1254" t="str">
            <v>KS</v>
          </cell>
          <cell r="F1254">
            <v>21050</v>
          </cell>
        </row>
        <row r="1255">
          <cell r="A1255">
            <v>2007599</v>
          </cell>
          <cell r="B1255" t="str">
            <v>Odbočná krabice…T 350</v>
          </cell>
          <cell r="C1255">
            <v>632.55999999999995</v>
          </cell>
          <cell r="D1255">
            <v>100</v>
          </cell>
          <cell r="E1255" t="str">
            <v>KS</v>
          </cell>
          <cell r="F1255">
            <v>63256</v>
          </cell>
        </row>
        <row r="1256">
          <cell r="A1256">
            <v>2007630</v>
          </cell>
          <cell r="B1256" t="str">
            <v>Odbočná hranatá krabice…T 40</v>
          </cell>
          <cell r="C1256">
            <v>39.590000000000003</v>
          </cell>
          <cell r="D1256">
            <v>100</v>
          </cell>
          <cell r="E1256" t="str">
            <v>KS</v>
          </cell>
          <cell r="F1256">
            <v>3959</v>
          </cell>
        </row>
        <row r="1257">
          <cell r="A1257">
            <v>2007638</v>
          </cell>
          <cell r="B1257" t="str">
            <v>Odbočná krabice…T 60</v>
          </cell>
          <cell r="C1257">
            <v>91.8</v>
          </cell>
          <cell r="D1257">
            <v>100</v>
          </cell>
          <cell r="E1257" t="str">
            <v>KS</v>
          </cell>
          <cell r="F1257">
            <v>9180</v>
          </cell>
        </row>
        <row r="1258">
          <cell r="A1258">
            <v>2007644</v>
          </cell>
          <cell r="B1258" t="str">
            <v>Odbočná krabice…T 100</v>
          </cell>
          <cell r="C1258">
            <v>152.99</v>
          </cell>
          <cell r="D1258">
            <v>100</v>
          </cell>
          <cell r="E1258" t="str">
            <v>KS</v>
          </cell>
          <cell r="F1258">
            <v>15299</v>
          </cell>
        </row>
        <row r="1259">
          <cell r="A1259">
            <v>2008068</v>
          </cell>
          <cell r="B1259" t="str">
            <v>Odbočná hranatá krabice…VBX25LEER</v>
          </cell>
          <cell r="C1259">
            <v>86.93</v>
          </cell>
          <cell r="D1259">
            <v>100</v>
          </cell>
          <cell r="E1259" t="str">
            <v>KS</v>
          </cell>
          <cell r="F1259">
            <v>8693</v>
          </cell>
        </row>
        <row r="1260">
          <cell r="A1260">
            <v>2008076</v>
          </cell>
          <cell r="B1260" t="str">
            <v>Odbočná hranatá krabice…VBX25M LE</v>
          </cell>
          <cell r="C1260">
            <v>84.69</v>
          </cell>
          <cell r="D1260">
            <v>100</v>
          </cell>
          <cell r="E1260" t="str">
            <v>KS</v>
          </cell>
          <cell r="F1260">
            <v>8469</v>
          </cell>
        </row>
        <row r="1261">
          <cell r="A1261">
            <v>2008106</v>
          </cell>
          <cell r="B1261" t="str">
            <v>Odbočná hranatá krabice…VBX60LEER</v>
          </cell>
          <cell r="C1261">
            <v>112.18</v>
          </cell>
          <cell r="D1261">
            <v>100</v>
          </cell>
          <cell r="E1261" t="str">
            <v>KS</v>
          </cell>
          <cell r="F1261">
            <v>11218</v>
          </cell>
        </row>
        <row r="1262">
          <cell r="A1262">
            <v>2008114</v>
          </cell>
          <cell r="B1262" t="str">
            <v>Odbočná hranatá krabice…VBX60M LE</v>
          </cell>
          <cell r="C1262">
            <v>83.37</v>
          </cell>
          <cell r="D1262">
            <v>100</v>
          </cell>
          <cell r="E1262" t="str">
            <v>KS</v>
          </cell>
          <cell r="F1262">
            <v>8337</v>
          </cell>
        </row>
        <row r="1263">
          <cell r="A1263">
            <v>2008386</v>
          </cell>
          <cell r="B1263" t="str">
            <v>Odbočná hranatá krabice…B9T DK ST</v>
          </cell>
          <cell r="C1263">
            <v>403.09</v>
          </cell>
          <cell r="D1263">
            <v>100</v>
          </cell>
          <cell r="E1263" t="str">
            <v>KS</v>
          </cell>
          <cell r="F1263">
            <v>40309</v>
          </cell>
        </row>
        <row r="1264">
          <cell r="A1264">
            <v>2008432</v>
          </cell>
          <cell r="B1264" t="str">
            <v>Odbočná hranatá krabice…VBX25</v>
          </cell>
          <cell r="C1264">
            <v>152.46</v>
          </cell>
          <cell r="D1264">
            <v>100</v>
          </cell>
          <cell r="E1264" t="str">
            <v>KS</v>
          </cell>
          <cell r="F1264">
            <v>15246</v>
          </cell>
        </row>
        <row r="1265">
          <cell r="A1265">
            <v>2008440</v>
          </cell>
          <cell r="B1265" t="str">
            <v>Odbočná hranatá krabice…VBX25M</v>
          </cell>
          <cell r="C1265">
            <v>169.26</v>
          </cell>
          <cell r="D1265">
            <v>100</v>
          </cell>
          <cell r="E1265" t="str">
            <v>KS</v>
          </cell>
          <cell r="F1265">
            <v>16926</v>
          </cell>
        </row>
        <row r="1266">
          <cell r="A1266">
            <v>2008556</v>
          </cell>
          <cell r="B1266" t="str">
            <v>Odbočná hranatá krabice…VBX60</v>
          </cell>
          <cell r="C1266">
            <v>250.64</v>
          </cell>
          <cell r="D1266">
            <v>100</v>
          </cell>
          <cell r="E1266" t="str">
            <v>KS</v>
          </cell>
          <cell r="F1266">
            <v>25064</v>
          </cell>
        </row>
        <row r="1267">
          <cell r="A1267">
            <v>2008564</v>
          </cell>
          <cell r="B1267" t="str">
            <v>Odbočná hranatá krabice…VBX60M</v>
          </cell>
          <cell r="C1267">
            <v>250.64</v>
          </cell>
          <cell r="D1267">
            <v>100</v>
          </cell>
          <cell r="E1267" t="str">
            <v>KS</v>
          </cell>
          <cell r="F1267">
            <v>25064</v>
          </cell>
        </row>
        <row r="1268">
          <cell r="A1268">
            <v>2008971</v>
          </cell>
          <cell r="B1268" t="str">
            <v>Montážní deska…VBX/MO</v>
          </cell>
          <cell r="C1268">
            <v>295</v>
          </cell>
          <cell r="D1268">
            <v>1</v>
          </cell>
          <cell r="E1268" t="str">
            <v>KS</v>
          </cell>
          <cell r="F1268">
            <v>295</v>
          </cell>
        </row>
        <row r="1269">
          <cell r="A1269">
            <v>2009102</v>
          </cell>
          <cell r="B1269" t="str">
            <v>Svorkovnice…VBX/KL25</v>
          </cell>
          <cell r="C1269">
            <v>83.13</v>
          </cell>
          <cell r="D1269">
            <v>100</v>
          </cell>
          <cell r="E1269" t="str">
            <v>KS</v>
          </cell>
          <cell r="F1269">
            <v>8313</v>
          </cell>
        </row>
        <row r="1270">
          <cell r="A1270">
            <v>2009110</v>
          </cell>
          <cell r="B1270" t="str">
            <v>Svorkovnice…VBX/KL60</v>
          </cell>
          <cell r="C1270">
            <v>79.27</v>
          </cell>
          <cell r="D1270">
            <v>100</v>
          </cell>
          <cell r="E1270" t="str">
            <v>KS</v>
          </cell>
          <cell r="F1270">
            <v>7927</v>
          </cell>
        </row>
        <row r="1271">
          <cell r="A1271">
            <v>2012014</v>
          </cell>
          <cell r="B1271" t="str">
            <v>Vsuvka…98</v>
          </cell>
          <cell r="C1271">
            <v>1.75</v>
          </cell>
          <cell r="D1271">
            <v>100</v>
          </cell>
          <cell r="E1271" t="str">
            <v>KS</v>
          </cell>
          <cell r="F1271">
            <v>175</v>
          </cell>
        </row>
        <row r="1272">
          <cell r="A1272">
            <v>2012030</v>
          </cell>
          <cell r="B1272" t="str">
            <v>Vsuvka…89</v>
          </cell>
          <cell r="C1272">
            <v>1.45</v>
          </cell>
          <cell r="D1272">
            <v>100</v>
          </cell>
          <cell r="E1272" t="str">
            <v>KS</v>
          </cell>
          <cell r="F1272">
            <v>145</v>
          </cell>
        </row>
        <row r="1273">
          <cell r="A1273">
            <v>2012049</v>
          </cell>
          <cell r="B1273" t="str">
            <v>Vsuvka…89/RK</v>
          </cell>
          <cell r="C1273">
            <v>1.52</v>
          </cell>
          <cell r="D1273">
            <v>100</v>
          </cell>
          <cell r="E1273" t="str">
            <v>KS</v>
          </cell>
          <cell r="F1273">
            <v>152</v>
          </cell>
        </row>
        <row r="1274">
          <cell r="A1274">
            <v>2012154</v>
          </cell>
          <cell r="B1274" t="str">
            <v>Uzavírací ucpávka…VS 13</v>
          </cell>
          <cell r="C1274">
            <v>1.45</v>
          </cell>
          <cell r="D1274">
            <v>100</v>
          </cell>
          <cell r="E1274" t="str">
            <v>KS</v>
          </cell>
          <cell r="F1274">
            <v>145</v>
          </cell>
        </row>
        <row r="1275">
          <cell r="A1275">
            <v>2012162</v>
          </cell>
          <cell r="B1275" t="str">
            <v>Uzavírací ucpávka…VS 16</v>
          </cell>
          <cell r="C1275">
            <v>1.88</v>
          </cell>
          <cell r="D1275">
            <v>100</v>
          </cell>
          <cell r="E1275" t="str">
            <v>KS</v>
          </cell>
          <cell r="F1275">
            <v>188</v>
          </cell>
        </row>
        <row r="1276">
          <cell r="A1276">
            <v>2012375</v>
          </cell>
          <cell r="B1276" t="str">
            <v>Těsnění…EDVS 20</v>
          </cell>
          <cell r="C1276">
            <v>5.8</v>
          </cell>
          <cell r="D1276">
            <v>100</v>
          </cell>
          <cell r="E1276" t="str">
            <v>KS</v>
          </cell>
          <cell r="F1276">
            <v>580</v>
          </cell>
        </row>
        <row r="1277">
          <cell r="A1277">
            <v>2012383</v>
          </cell>
          <cell r="B1277" t="str">
            <v>Těsnění…EDVS 25</v>
          </cell>
          <cell r="C1277">
            <v>6.21</v>
          </cell>
          <cell r="D1277">
            <v>100</v>
          </cell>
          <cell r="E1277" t="str">
            <v>KS</v>
          </cell>
          <cell r="F1277">
            <v>621</v>
          </cell>
        </row>
        <row r="1278">
          <cell r="A1278">
            <v>2012391</v>
          </cell>
          <cell r="B1278" t="str">
            <v>Těsnění…EDVS 32</v>
          </cell>
          <cell r="C1278">
            <v>6.83</v>
          </cell>
          <cell r="D1278">
            <v>100</v>
          </cell>
          <cell r="E1278" t="str">
            <v>KS</v>
          </cell>
          <cell r="F1278">
            <v>683</v>
          </cell>
        </row>
        <row r="1279">
          <cell r="A1279">
            <v>2012758</v>
          </cell>
          <cell r="B1279" t="str">
            <v>Plochá kabelová vývodka…106/FL 16</v>
          </cell>
          <cell r="C1279">
            <v>20.49</v>
          </cell>
          <cell r="D1279">
            <v>100</v>
          </cell>
          <cell r="E1279" t="str">
            <v>KS</v>
          </cell>
          <cell r="F1279">
            <v>2049</v>
          </cell>
        </row>
        <row r="1280">
          <cell r="A1280">
            <v>2012774</v>
          </cell>
          <cell r="B1280" t="str">
            <v>Plochá kabelová vývodka…106/FL 29</v>
          </cell>
          <cell r="C1280">
            <v>37.090000000000003</v>
          </cell>
          <cell r="D1280">
            <v>100</v>
          </cell>
          <cell r="E1280" t="str">
            <v>KS</v>
          </cell>
          <cell r="F1280">
            <v>3709</v>
          </cell>
        </row>
        <row r="1281">
          <cell r="A1281">
            <v>2012782</v>
          </cell>
          <cell r="B1281" t="str">
            <v>Plochá kabelová vývodka…106/FL 21</v>
          </cell>
          <cell r="C1281">
            <v>31.29</v>
          </cell>
          <cell r="D1281">
            <v>100</v>
          </cell>
          <cell r="E1281" t="str">
            <v>KS</v>
          </cell>
          <cell r="F1281">
            <v>3129</v>
          </cell>
        </row>
        <row r="1282">
          <cell r="A1282">
            <v>2012804</v>
          </cell>
          <cell r="B1282" t="str">
            <v>Plochá kabelová vývodka…106/FL 21</v>
          </cell>
          <cell r="C1282">
            <v>31.29</v>
          </cell>
          <cell r="D1282">
            <v>100</v>
          </cell>
          <cell r="E1282" t="str">
            <v>KS</v>
          </cell>
          <cell r="F1282">
            <v>3129</v>
          </cell>
        </row>
        <row r="1283">
          <cell r="A1283">
            <v>2012820</v>
          </cell>
          <cell r="B1283" t="str">
            <v>Plochá kabelová vývodka…106/FL 21</v>
          </cell>
          <cell r="C1283">
            <v>31.29</v>
          </cell>
          <cell r="D1283">
            <v>100</v>
          </cell>
          <cell r="E1283" t="str">
            <v>KS</v>
          </cell>
          <cell r="F1283">
            <v>3129</v>
          </cell>
        </row>
        <row r="1284">
          <cell r="A1284">
            <v>2012839</v>
          </cell>
          <cell r="B1284" t="str">
            <v>Plochá kabelová vývodka…106/FL 21</v>
          </cell>
          <cell r="C1284">
            <v>31.29</v>
          </cell>
          <cell r="D1284">
            <v>100</v>
          </cell>
          <cell r="E1284" t="str">
            <v>KS</v>
          </cell>
          <cell r="F1284">
            <v>3129</v>
          </cell>
        </row>
        <row r="1285">
          <cell r="A1285">
            <v>2012847</v>
          </cell>
          <cell r="B1285" t="str">
            <v>Plochá kabelová vývodka…106/FL 21</v>
          </cell>
          <cell r="C1285">
            <v>31.29</v>
          </cell>
          <cell r="D1285">
            <v>100</v>
          </cell>
          <cell r="E1285" t="str">
            <v>KS</v>
          </cell>
          <cell r="F1285">
            <v>3129</v>
          </cell>
        </row>
        <row r="1286">
          <cell r="A1286">
            <v>2012855</v>
          </cell>
          <cell r="B1286" t="str">
            <v>Plochá kabelová vývodka…106/FL 21</v>
          </cell>
          <cell r="C1286">
            <v>31.29</v>
          </cell>
          <cell r="D1286">
            <v>100</v>
          </cell>
          <cell r="E1286" t="str">
            <v>KS</v>
          </cell>
          <cell r="F1286">
            <v>3129</v>
          </cell>
        </row>
        <row r="1287">
          <cell r="A1287">
            <v>2012871</v>
          </cell>
          <cell r="B1287" t="str">
            <v>Plochá kabelová vývodka…106/FL 21</v>
          </cell>
          <cell r="C1287">
            <v>31.63</v>
          </cell>
          <cell r="D1287">
            <v>100</v>
          </cell>
          <cell r="E1287" t="str">
            <v>KS</v>
          </cell>
          <cell r="F1287">
            <v>3163</v>
          </cell>
        </row>
        <row r="1288">
          <cell r="A1288">
            <v>2012928</v>
          </cell>
          <cell r="B1288" t="str">
            <v>Plochá kabelová vývodka…106/FL 21</v>
          </cell>
          <cell r="C1288">
            <v>31</v>
          </cell>
          <cell r="D1288">
            <v>100</v>
          </cell>
          <cell r="E1288" t="str">
            <v>KS</v>
          </cell>
          <cell r="F1288">
            <v>3100</v>
          </cell>
        </row>
        <row r="1289">
          <cell r="A1289">
            <v>2013002</v>
          </cell>
          <cell r="B1289" t="str">
            <v>Plochá kabelová vývodka…106FL M20</v>
          </cell>
          <cell r="C1289">
            <v>18</v>
          </cell>
          <cell r="D1289">
            <v>100</v>
          </cell>
          <cell r="E1289" t="str">
            <v>KS</v>
          </cell>
          <cell r="F1289">
            <v>1800</v>
          </cell>
        </row>
        <row r="1290">
          <cell r="A1290">
            <v>2013006</v>
          </cell>
          <cell r="B1290" t="str">
            <v>Plochá kabelová vývodka…106FL M25</v>
          </cell>
          <cell r="C1290">
            <v>20.69</v>
          </cell>
          <cell r="D1290">
            <v>100</v>
          </cell>
          <cell r="E1290" t="str">
            <v>KS</v>
          </cell>
          <cell r="F1290">
            <v>2069</v>
          </cell>
        </row>
        <row r="1291">
          <cell r="A1291">
            <v>2013007</v>
          </cell>
          <cell r="B1291" t="str">
            <v>Plochá kabelová vývodka…106FL M25</v>
          </cell>
          <cell r="C1291">
            <v>20.76</v>
          </cell>
          <cell r="D1291">
            <v>100</v>
          </cell>
          <cell r="E1291" t="str">
            <v>KS</v>
          </cell>
          <cell r="F1291">
            <v>2076</v>
          </cell>
        </row>
        <row r="1292">
          <cell r="A1292">
            <v>2013009</v>
          </cell>
          <cell r="B1292" t="str">
            <v>Plochá kabelová vývodka…106FL M25</v>
          </cell>
          <cell r="C1292">
            <v>20.9</v>
          </cell>
          <cell r="D1292">
            <v>100</v>
          </cell>
          <cell r="E1292" t="str">
            <v>KS</v>
          </cell>
          <cell r="F1292">
            <v>2090</v>
          </cell>
        </row>
        <row r="1293">
          <cell r="A1293">
            <v>2013011</v>
          </cell>
          <cell r="B1293" t="str">
            <v>Plochá kabelová vývodka…106FL M25</v>
          </cell>
          <cell r="C1293">
            <v>20.9</v>
          </cell>
          <cell r="D1293">
            <v>100</v>
          </cell>
          <cell r="E1293" t="str">
            <v>KS</v>
          </cell>
          <cell r="F1293">
            <v>2090</v>
          </cell>
        </row>
        <row r="1294">
          <cell r="A1294">
            <v>2013012</v>
          </cell>
          <cell r="B1294" t="str">
            <v>Plochá kabelová vývodka…106FL M25</v>
          </cell>
          <cell r="C1294">
            <v>23.75</v>
          </cell>
          <cell r="D1294">
            <v>100</v>
          </cell>
          <cell r="E1294" t="str">
            <v>KS</v>
          </cell>
          <cell r="F1294">
            <v>2375</v>
          </cell>
        </row>
        <row r="1295">
          <cell r="A1295">
            <v>2013017</v>
          </cell>
          <cell r="B1295" t="str">
            <v>Plochá kabelová vývodka…106FL M32</v>
          </cell>
          <cell r="C1295">
            <v>25.65</v>
          </cell>
          <cell r="D1295">
            <v>100</v>
          </cell>
          <cell r="E1295" t="str">
            <v>KS</v>
          </cell>
          <cell r="F1295">
            <v>2565</v>
          </cell>
        </row>
        <row r="1296">
          <cell r="A1296">
            <v>2013031</v>
          </cell>
          <cell r="B1296" t="str">
            <v>Plochá kabelová vývodka…106FL M40</v>
          </cell>
          <cell r="C1296">
            <v>26.22</v>
          </cell>
          <cell r="D1296">
            <v>100</v>
          </cell>
          <cell r="E1296" t="str">
            <v>KS</v>
          </cell>
          <cell r="F1296">
            <v>2622</v>
          </cell>
        </row>
        <row r="1297">
          <cell r="A1297">
            <v>2013061</v>
          </cell>
          <cell r="B1297" t="str">
            <v>Přítlačné šroubení…157/PG7</v>
          </cell>
          <cell r="C1297">
            <v>77.53</v>
          </cell>
          <cell r="D1297">
            <v>100</v>
          </cell>
          <cell r="E1297" t="str">
            <v>KS</v>
          </cell>
          <cell r="F1297">
            <v>7753</v>
          </cell>
        </row>
        <row r="1298">
          <cell r="A1298">
            <v>2013096</v>
          </cell>
          <cell r="B1298" t="str">
            <v>Přítlačné šroubení…157/PG9</v>
          </cell>
          <cell r="C1298">
            <v>76.040000000000006</v>
          </cell>
          <cell r="D1298">
            <v>100</v>
          </cell>
          <cell r="E1298" t="str">
            <v>KS</v>
          </cell>
          <cell r="F1298">
            <v>7604</v>
          </cell>
        </row>
        <row r="1299">
          <cell r="A1299">
            <v>2013118</v>
          </cell>
          <cell r="B1299" t="str">
            <v>Přítlačné šroubení…157/PG11</v>
          </cell>
          <cell r="C1299">
            <v>86.25</v>
          </cell>
          <cell r="D1299">
            <v>100</v>
          </cell>
          <cell r="E1299" t="str">
            <v>KS</v>
          </cell>
          <cell r="F1299">
            <v>8625</v>
          </cell>
        </row>
        <row r="1300">
          <cell r="A1300">
            <v>2013134</v>
          </cell>
          <cell r="B1300" t="str">
            <v>Přítlačné šroubení…157PG13,5</v>
          </cell>
          <cell r="C1300">
            <v>92.39</v>
          </cell>
          <cell r="D1300">
            <v>100</v>
          </cell>
          <cell r="E1300" t="str">
            <v>KS</v>
          </cell>
          <cell r="F1300">
            <v>9239</v>
          </cell>
        </row>
        <row r="1301">
          <cell r="A1301">
            <v>2013169</v>
          </cell>
          <cell r="B1301" t="str">
            <v>Přítlačné šroubení…157/PG16</v>
          </cell>
          <cell r="C1301">
            <v>102.06</v>
          </cell>
          <cell r="D1301">
            <v>100</v>
          </cell>
          <cell r="E1301" t="str">
            <v>KS</v>
          </cell>
          <cell r="F1301">
            <v>10206</v>
          </cell>
        </row>
        <row r="1302">
          <cell r="A1302">
            <v>2013215</v>
          </cell>
          <cell r="B1302" t="str">
            <v>Přítlačné šroubení…157/PG21</v>
          </cell>
          <cell r="C1302">
            <v>147.11000000000001</v>
          </cell>
          <cell r="D1302">
            <v>100</v>
          </cell>
          <cell r="E1302" t="str">
            <v>KS</v>
          </cell>
          <cell r="F1302">
            <v>14711</v>
          </cell>
        </row>
        <row r="1303">
          <cell r="A1303">
            <v>2013290</v>
          </cell>
          <cell r="B1303" t="str">
            <v>Přítlačné šroubení…157/PG29</v>
          </cell>
          <cell r="C1303">
            <v>228.67</v>
          </cell>
          <cell r="D1303">
            <v>100</v>
          </cell>
          <cell r="E1303" t="str">
            <v>KS</v>
          </cell>
          <cell r="F1303">
            <v>22867</v>
          </cell>
        </row>
        <row r="1304">
          <cell r="A1304">
            <v>2013363</v>
          </cell>
          <cell r="B1304" t="str">
            <v>Přítlačné šroubení…157/PG36</v>
          </cell>
          <cell r="C1304">
            <v>379.48</v>
          </cell>
          <cell r="D1304">
            <v>100</v>
          </cell>
          <cell r="E1304" t="str">
            <v>KS</v>
          </cell>
          <cell r="F1304">
            <v>37948</v>
          </cell>
        </row>
        <row r="1305">
          <cell r="A1305">
            <v>2013428</v>
          </cell>
          <cell r="B1305" t="str">
            <v>Přítlačné šroubení…157/PG42</v>
          </cell>
          <cell r="C1305">
            <v>512.27</v>
          </cell>
          <cell r="D1305">
            <v>100</v>
          </cell>
          <cell r="E1305" t="str">
            <v>KS</v>
          </cell>
          <cell r="F1305">
            <v>51227</v>
          </cell>
        </row>
        <row r="1306">
          <cell r="A1306">
            <v>2016125</v>
          </cell>
          <cell r="B1306" t="str">
            <v>Svorkovnice…KL 100</v>
          </cell>
          <cell r="C1306">
            <v>278.83999999999997</v>
          </cell>
          <cell r="D1306">
            <v>100</v>
          </cell>
          <cell r="E1306" t="str">
            <v>KS</v>
          </cell>
          <cell r="F1306">
            <v>27884</v>
          </cell>
        </row>
        <row r="1307">
          <cell r="A1307">
            <v>2017326</v>
          </cell>
          <cell r="B1307" t="str">
            <v>Svorkovnice…700/4 BM</v>
          </cell>
          <cell r="C1307">
            <v>77.7</v>
          </cell>
          <cell r="D1307">
            <v>100</v>
          </cell>
          <cell r="E1307" t="str">
            <v>KS</v>
          </cell>
          <cell r="F1307">
            <v>7770</v>
          </cell>
        </row>
        <row r="1308">
          <cell r="A1308">
            <v>2017342</v>
          </cell>
          <cell r="B1308" t="str">
            <v>Svorkovnice…689</v>
          </cell>
          <cell r="C1308">
            <v>26.05</v>
          </cell>
          <cell r="D1308">
            <v>100</v>
          </cell>
          <cell r="E1308" t="str">
            <v>KS</v>
          </cell>
          <cell r="F1308">
            <v>2605</v>
          </cell>
        </row>
        <row r="1309">
          <cell r="A1309">
            <v>2022028</v>
          </cell>
          <cell r="B1309" t="str">
            <v>Kabelová spojka…117/2,5</v>
          </cell>
          <cell r="C1309">
            <v>361.47</v>
          </cell>
          <cell r="D1309">
            <v>100</v>
          </cell>
          <cell r="E1309" t="str">
            <v>KS</v>
          </cell>
          <cell r="F1309">
            <v>36147</v>
          </cell>
        </row>
        <row r="1310">
          <cell r="A1310">
            <v>2022060</v>
          </cell>
          <cell r="B1310" t="str">
            <v>Kabelová spojka…117/6</v>
          </cell>
          <cell r="C1310">
            <v>765.41</v>
          </cell>
          <cell r="D1310">
            <v>100</v>
          </cell>
          <cell r="E1310" t="str">
            <v>KS</v>
          </cell>
          <cell r="F1310">
            <v>76541</v>
          </cell>
        </row>
        <row r="1311">
          <cell r="A1311">
            <v>2022184</v>
          </cell>
          <cell r="B1311" t="str">
            <v>Kabelová vývodka…V-TEC M12</v>
          </cell>
          <cell r="C1311">
            <v>6.95</v>
          </cell>
          <cell r="D1311">
            <v>100</v>
          </cell>
          <cell r="E1311" t="str">
            <v>KS</v>
          </cell>
          <cell r="F1311">
            <v>695</v>
          </cell>
        </row>
        <row r="1312">
          <cell r="A1312">
            <v>2022192</v>
          </cell>
          <cell r="B1312" t="str">
            <v>Kabelová vývodka…V-TEC M16</v>
          </cell>
          <cell r="C1312">
            <v>9.35</v>
          </cell>
          <cell r="D1312">
            <v>100</v>
          </cell>
          <cell r="E1312" t="str">
            <v>KS</v>
          </cell>
          <cell r="F1312">
            <v>935</v>
          </cell>
        </row>
        <row r="1313">
          <cell r="A1313">
            <v>2022206</v>
          </cell>
          <cell r="B1313" t="str">
            <v>Kabelová vývodka…V-TEC M20</v>
          </cell>
          <cell r="C1313">
            <v>14.29</v>
          </cell>
          <cell r="D1313">
            <v>100</v>
          </cell>
          <cell r="E1313" t="str">
            <v>KS</v>
          </cell>
          <cell r="F1313">
            <v>1429</v>
          </cell>
        </row>
        <row r="1314">
          <cell r="A1314">
            <v>2022214</v>
          </cell>
          <cell r="B1314" t="str">
            <v>Kabelová vývodka…V-TEC M25</v>
          </cell>
          <cell r="C1314">
            <v>26.32</v>
          </cell>
          <cell r="D1314">
            <v>100</v>
          </cell>
          <cell r="E1314" t="str">
            <v>KS</v>
          </cell>
          <cell r="F1314">
            <v>2632</v>
          </cell>
        </row>
        <row r="1315">
          <cell r="A1315">
            <v>2022257</v>
          </cell>
          <cell r="B1315" t="str">
            <v>Kabelová vývodka…V-TEC M12</v>
          </cell>
          <cell r="C1315">
            <v>8.26</v>
          </cell>
          <cell r="D1315">
            <v>100</v>
          </cell>
          <cell r="E1315" t="str">
            <v>KS</v>
          </cell>
          <cell r="F1315">
            <v>826</v>
          </cell>
        </row>
        <row r="1316">
          <cell r="A1316">
            <v>2022265</v>
          </cell>
          <cell r="B1316" t="str">
            <v>Kabelová vývodka…V-TEC M16</v>
          </cell>
          <cell r="C1316">
            <v>10.08</v>
          </cell>
          <cell r="D1316">
            <v>100</v>
          </cell>
          <cell r="E1316" t="str">
            <v>KS</v>
          </cell>
          <cell r="F1316">
            <v>1008</v>
          </cell>
        </row>
        <row r="1317">
          <cell r="A1317">
            <v>2022273</v>
          </cell>
          <cell r="B1317" t="str">
            <v>Kabelová vývodka…V-TEC M20</v>
          </cell>
          <cell r="C1317">
            <v>14.32</v>
          </cell>
          <cell r="D1317">
            <v>100</v>
          </cell>
          <cell r="E1317" t="str">
            <v>KS</v>
          </cell>
          <cell r="F1317">
            <v>1432</v>
          </cell>
        </row>
        <row r="1318">
          <cell r="A1318">
            <v>2022281</v>
          </cell>
          <cell r="B1318" t="str">
            <v>Kabelová vývodka…V-TEC M25</v>
          </cell>
          <cell r="C1318">
            <v>23.66</v>
          </cell>
          <cell r="D1318">
            <v>100</v>
          </cell>
          <cell r="E1318" t="str">
            <v>KS</v>
          </cell>
          <cell r="F1318">
            <v>2366</v>
          </cell>
        </row>
        <row r="1319">
          <cell r="A1319">
            <v>2022303</v>
          </cell>
          <cell r="B1319" t="str">
            <v>Kabelová vývodka…V-TEC M32</v>
          </cell>
          <cell r="C1319">
            <v>42.75</v>
          </cell>
          <cell r="D1319">
            <v>100</v>
          </cell>
          <cell r="E1319" t="str">
            <v>KS</v>
          </cell>
          <cell r="F1319">
            <v>4275</v>
          </cell>
        </row>
        <row r="1320">
          <cell r="A1320">
            <v>2022311</v>
          </cell>
          <cell r="B1320" t="str">
            <v>Kabelová vývodka…V-TEC M40</v>
          </cell>
          <cell r="C1320">
            <v>213.57</v>
          </cell>
          <cell r="D1320">
            <v>100</v>
          </cell>
          <cell r="E1320" t="str">
            <v>KS</v>
          </cell>
          <cell r="F1320">
            <v>21357</v>
          </cell>
        </row>
        <row r="1321">
          <cell r="A1321">
            <v>2022338</v>
          </cell>
          <cell r="B1321" t="str">
            <v>Kabelová vývodka…V-TEC M12</v>
          </cell>
          <cell r="C1321">
            <v>9.84</v>
          </cell>
          <cell r="D1321">
            <v>100</v>
          </cell>
          <cell r="E1321" t="str">
            <v>KS</v>
          </cell>
          <cell r="F1321">
            <v>984</v>
          </cell>
        </row>
        <row r="1322">
          <cell r="A1322">
            <v>2022346</v>
          </cell>
          <cell r="B1322" t="str">
            <v>Kabelová vývodka…V-TEC M16</v>
          </cell>
          <cell r="C1322">
            <v>10.56</v>
          </cell>
          <cell r="D1322">
            <v>100</v>
          </cell>
          <cell r="E1322" t="str">
            <v>KS</v>
          </cell>
          <cell r="F1322">
            <v>1056</v>
          </cell>
        </row>
        <row r="1323">
          <cell r="A1323">
            <v>2022354</v>
          </cell>
          <cell r="B1323" t="str">
            <v>Kabelová vývodka…V-TEC M20</v>
          </cell>
          <cell r="C1323">
            <v>14.92</v>
          </cell>
          <cell r="D1323">
            <v>100</v>
          </cell>
          <cell r="E1323" t="str">
            <v>KS</v>
          </cell>
          <cell r="F1323">
            <v>1492</v>
          </cell>
        </row>
        <row r="1324">
          <cell r="A1324">
            <v>2022362</v>
          </cell>
          <cell r="B1324" t="str">
            <v>Kabelová vývodka…V-TEC M25</v>
          </cell>
          <cell r="C1324">
            <v>24.23</v>
          </cell>
          <cell r="D1324">
            <v>100</v>
          </cell>
          <cell r="E1324" t="str">
            <v>KS</v>
          </cell>
          <cell r="F1324">
            <v>2423</v>
          </cell>
        </row>
        <row r="1325">
          <cell r="A1325">
            <v>2022370</v>
          </cell>
          <cell r="B1325" t="str">
            <v>Kabelová vývodka…V-TEC M32</v>
          </cell>
          <cell r="C1325">
            <v>55.96</v>
          </cell>
          <cell r="D1325">
            <v>100</v>
          </cell>
          <cell r="E1325" t="str">
            <v>KS</v>
          </cell>
          <cell r="F1325">
            <v>5596</v>
          </cell>
        </row>
        <row r="1326">
          <cell r="A1326">
            <v>2022397</v>
          </cell>
          <cell r="B1326" t="str">
            <v>Kabelová vývodka…V-TEC M40</v>
          </cell>
          <cell r="C1326">
            <v>196.49</v>
          </cell>
          <cell r="D1326">
            <v>100</v>
          </cell>
          <cell r="E1326" t="str">
            <v>KS</v>
          </cell>
          <cell r="F1326">
            <v>19649</v>
          </cell>
        </row>
        <row r="1327">
          <cell r="A1327">
            <v>2022435</v>
          </cell>
          <cell r="B1327" t="str">
            <v>Kabelová vývodka…V-TEC M50</v>
          </cell>
          <cell r="C1327">
            <v>213.63</v>
          </cell>
          <cell r="D1327">
            <v>100</v>
          </cell>
          <cell r="E1327" t="str">
            <v>KS</v>
          </cell>
          <cell r="F1327">
            <v>21363</v>
          </cell>
        </row>
        <row r="1328">
          <cell r="A1328">
            <v>2022451</v>
          </cell>
          <cell r="B1328" t="str">
            <v>Kabelová vývodka…V-TEC M50</v>
          </cell>
          <cell r="C1328">
            <v>206.44</v>
          </cell>
          <cell r="D1328">
            <v>100</v>
          </cell>
          <cell r="E1328" t="str">
            <v>KS</v>
          </cell>
          <cell r="F1328">
            <v>20644</v>
          </cell>
        </row>
        <row r="1329">
          <cell r="A1329">
            <v>2022478</v>
          </cell>
          <cell r="B1329" t="str">
            <v>Kabelová vývodka…V-TEC M63</v>
          </cell>
          <cell r="C1329">
            <v>214.92</v>
          </cell>
          <cell r="D1329">
            <v>100</v>
          </cell>
          <cell r="E1329" t="str">
            <v>KS</v>
          </cell>
          <cell r="F1329">
            <v>21492</v>
          </cell>
        </row>
        <row r="1330">
          <cell r="A1330">
            <v>2022486</v>
          </cell>
          <cell r="B1330" t="str">
            <v>Kabelová vývodka…V-TEC M50</v>
          </cell>
          <cell r="C1330">
            <v>213.63</v>
          </cell>
          <cell r="D1330">
            <v>100</v>
          </cell>
          <cell r="E1330" t="str">
            <v>KS</v>
          </cell>
          <cell r="F1330">
            <v>21363</v>
          </cell>
        </row>
        <row r="1331">
          <cell r="A1331">
            <v>2022494</v>
          </cell>
          <cell r="B1331" t="str">
            <v>Kabelová vývodka…V-TEC M63</v>
          </cell>
          <cell r="C1331">
            <v>226.36</v>
          </cell>
          <cell r="D1331">
            <v>100</v>
          </cell>
          <cell r="E1331" t="str">
            <v>KS</v>
          </cell>
          <cell r="F1331">
            <v>22636</v>
          </cell>
        </row>
        <row r="1332">
          <cell r="A1332">
            <v>2022605</v>
          </cell>
          <cell r="B1332" t="str">
            <v>Kabelová vývodka…V-TEC 7</v>
          </cell>
          <cell r="C1332">
            <v>9.2200000000000006</v>
          </cell>
          <cell r="D1332">
            <v>100</v>
          </cell>
          <cell r="E1332" t="str">
            <v>KS</v>
          </cell>
          <cell r="F1332">
            <v>922</v>
          </cell>
        </row>
        <row r="1333">
          <cell r="A1333">
            <v>2022613</v>
          </cell>
          <cell r="B1333" t="str">
            <v>Kabelová vývodka…V-TEC 9</v>
          </cell>
          <cell r="C1333">
            <v>10.45</v>
          </cell>
          <cell r="D1333">
            <v>100</v>
          </cell>
          <cell r="E1333" t="str">
            <v>KS</v>
          </cell>
          <cell r="F1333">
            <v>1045</v>
          </cell>
        </row>
        <row r="1334">
          <cell r="A1334">
            <v>2022621</v>
          </cell>
          <cell r="B1334" t="str">
            <v>Kabelová vývodka…V-TEC11</v>
          </cell>
          <cell r="C1334">
            <v>12.73</v>
          </cell>
          <cell r="D1334">
            <v>100</v>
          </cell>
          <cell r="E1334" t="str">
            <v>KS</v>
          </cell>
          <cell r="F1334">
            <v>1273</v>
          </cell>
        </row>
        <row r="1335">
          <cell r="A1335">
            <v>2022648</v>
          </cell>
          <cell r="B1335" t="str">
            <v>Kabelová vývodka…V-TEC13,5</v>
          </cell>
          <cell r="C1335">
            <v>14.43</v>
          </cell>
          <cell r="D1335">
            <v>100</v>
          </cell>
          <cell r="E1335" t="str">
            <v>KS</v>
          </cell>
          <cell r="F1335">
            <v>1443</v>
          </cell>
        </row>
        <row r="1336">
          <cell r="A1336">
            <v>2022656</v>
          </cell>
          <cell r="B1336" t="str">
            <v>Kabelová vývodka…V-TEC16</v>
          </cell>
          <cell r="C1336">
            <v>16.53</v>
          </cell>
          <cell r="D1336">
            <v>100</v>
          </cell>
          <cell r="E1336" t="str">
            <v>KS</v>
          </cell>
          <cell r="F1336">
            <v>1653</v>
          </cell>
        </row>
        <row r="1337">
          <cell r="A1337">
            <v>2022664</v>
          </cell>
          <cell r="B1337" t="str">
            <v>Kabelová vývodka…V-TEC21</v>
          </cell>
          <cell r="C1337">
            <v>26.41</v>
          </cell>
          <cell r="D1337">
            <v>100</v>
          </cell>
          <cell r="E1337" t="str">
            <v>KS</v>
          </cell>
          <cell r="F1337">
            <v>2641</v>
          </cell>
        </row>
        <row r="1338">
          <cell r="A1338">
            <v>2022672</v>
          </cell>
          <cell r="B1338" t="str">
            <v>Kabelová vývodka…V-TEC29</v>
          </cell>
          <cell r="C1338">
            <v>49.8</v>
          </cell>
          <cell r="D1338">
            <v>100</v>
          </cell>
          <cell r="E1338" t="str">
            <v>KS</v>
          </cell>
          <cell r="F1338">
            <v>4980</v>
          </cell>
        </row>
        <row r="1339">
          <cell r="A1339">
            <v>2022680</v>
          </cell>
          <cell r="B1339" t="str">
            <v>Kabelová vývodka…V-TEC36</v>
          </cell>
          <cell r="C1339">
            <v>202.41</v>
          </cell>
          <cell r="D1339">
            <v>100</v>
          </cell>
          <cell r="E1339" t="str">
            <v>KS</v>
          </cell>
          <cell r="F1339">
            <v>20241</v>
          </cell>
        </row>
        <row r="1340">
          <cell r="A1340">
            <v>2022699</v>
          </cell>
          <cell r="B1340" t="str">
            <v>Kabelová vývodka…V-TEC42</v>
          </cell>
          <cell r="C1340">
            <v>219.12</v>
          </cell>
          <cell r="D1340">
            <v>100</v>
          </cell>
          <cell r="E1340" t="str">
            <v>KS</v>
          </cell>
          <cell r="F1340">
            <v>21912</v>
          </cell>
        </row>
        <row r="1341">
          <cell r="A1341">
            <v>2022702</v>
          </cell>
          <cell r="B1341" t="str">
            <v>Kabelová vývodka…V-TEC48</v>
          </cell>
          <cell r="C1341">
            <v>221.54</v>
          </cell>
          <cell r="D1341">
            <v>100</v>
          </cell>
          <cell r="E1341" t="str">
            <v>KS</v>
          </cell>
          <cell r="F1341">
            <v>22154</v>
          </cell>
        </row>
        <row r="1342">
          <cell r="A1342">
            <v>2022843</v>
          </cell>
          <cell r="B1342" t="str">
            <v>Kabelová vývodka…VTEC VM12</v>
          </cell>
          <cell r="C1342">
            <v>10</v>
          </cell>
          <cell r="D1342">
            <v>100</v>
          </cell>
          <cell r="E1342" t="str">
            <v>KS</v>
          </cell>
          <cell r="F1342">
            <v>1000</v>
          </cell>
        </row>
        <row r="1343">
          <cell r="A1343">
            <v>2022845</v>
          </cell>
          <cell r="B1343" t="str">
            <v>Kabelová vývodka…VTEC VM16</v>
          </cell>
          <cell r="C1343">
            <v>11.7</v>
          </cell>
          <cell r="D1343">
            <v>100</v>
          </cell>
          <cell r="E1343" t="str">
            <v>KS</v>
          </cell>
          <cell r="F1343">
            <v>1170</v>
          </cell>
        </row>
        <row r="1344">
          <cell r="A1344">
            <v>2022847</v>
          </cell>
          <cell r="B1344" t="str">
            <v>Kabelová vývodka…VTEC VM20</v>
          </cell>
          <cell r="C1344">
            <v>14.11</v>
          </cell>
          <cell r="D1344">
            <v>100</v>
          </cell>
          <cell r="E1344" t="str">
            <v>KS</v>
          </cell>
          <cell r="F1344">
            <v>1411</v>
          </cell>
        </row>
        <row r="1345">
          <cell r="A1345">
            <v>2022849</v>
          </cell>
          <cell r="B1345" t="str">
            <v>Kabelová vývodka…VTEC VM25</v>
          </cell>
          <cell r="C1345">
            <v>21.94</v>
          </cell>
          <cell r="D1345">
            <v>100</v>
          </cell>
          <cell r="E1345" t="str">
            <v>KS</v>
          </cell>
          <cell r="F1345">
            <v>2194</v>
          </cell>
        </row>
        <row r="1346">
          <cell r="A1346">
            <v>2022851</v>
          </cell>
          <cell r="B1346" t="str">
            <v>Kabelová vývodka…VTEC VM32</v>
          </cell>
          <cell r="C1346">
            <v>47.69</v>
          </cell>
          <cell r="D1346">
            <v>100</v>
          </cell>
          <cell r="E1346" t="str">
            <v>KS</v>
          </cell>
          <cell r="F1346">
            <v>4769</v>
          </cell>
        </row>
        <row r="1347">
          <cell r="A1347">
            <v>2022853</v>
          </cell>
          <cell r="B1347" t="str">
            <v>Kabelová vývodka…VTEC VM40</v>
          </cell>
          <cell r="C1347">
            <v>72.2</v>
          </cell>
          <cell r="D1347">
            <v>100</v>
          </cell>
          <cell r="E1347" t="str">
            <v>KS</v>
          </cell>
          <cell r="F1347">
            <v>7220</v>
          </cell>
        </row>
        <row r="1348">
          <cell r="A1348">
            <v>2022855</v>
          </cell>
          <cell r="B1348" t="str">
            <v>Kabelová vývodka…VTEC VM50</v>
          </cell>
          <cell r="C1348">
            <v>117.8</v>
          </cell>
          <cell r="D1348">
            <v>100</v>
          </cell>
          <cell r="E1348" t="str">
            <v>KS</v>
          </cell>
          <cell r="F1348">
            <v>11780</v>
          </cell>
        </row>
        <row r="1349">
          <cell r="A1349">
            <v>2022857</v>
          </cell>
          <cell r="B1349" t="str">
            <v>Kabelová vývodka…VTEC VM63</v>
          </cell>
          <cell r="C1349">
            <v>135.85</v>
          </cell>
          <cell r="D1349">
            <v>100</v>
          </cell>
          <cell r="E1349" t="str">
            <v>KS</v>
          </cell>
          <cell r="F1349">
            <v>13585</v>
          </cell>
        </row>
        <row r="1350">
          <cell r="A1350">
            <v>2022862</v>
          </cell>
          <cell r="B1350" t="str">
            <v>Kabelová vývodka…VTEC VM12</v>
          </cell>
          <cell r="C1350">
            <v>10</v>
          </cell>
          <cell r="D1350">
            <v>100</v>
          </cell>
          <cell r="E1350" t="str">
            <v>KS</v>
          </cell>
          <cell r="F1350">
            <v>1000</v>
          </cell>
        </row>
        <row r="1351">
          <cell r="A1351">
            <v>2022864</v>
          </cell>
          <cell r="B1351" t="str">
            <v>Kabelová vývodka…VTEC VM16</v>
          </cell>
          <cell r="C1351">
            <v>11.7</v>
          </cell>
          <cell r="D1351">
            <v>100</v>
          </cell>
          <cell r="E1351" t="str">
            <v>KS</v>
          </cell>
          <cell r="F1351">
            <v>1170</v>
          </cell>
        </row>
        <row r="1352">
          <cell r="A1352">
            <v>2022866</v>
          </cell>
          <cell r="B1352" t="str">
            <v>Kabelová vývodka…VTEC VM20</v>
          </cell>
          <cell r="C1352">
            <v>16.39</v>
          </cell>
          <cell r="D1352">
            <v>100</v>
          </cell>
          <cell r="E1352" t="str">
            <v>KS</v>
          </cell>
          <cell r="F1352">
            <v>1639</v>
          </cell>
        </row>
        <row r="1353">
          <cell r="A1353">
            <v>2022868</v>
          </cell>
          <cell r="B1353" t="str">
            <v>Kabelová vývodka…VTEC VM25</v>
          </cell>
          <cell r="C1353">
            <v>27.23</v>
          </cell>
          <cell r="D1353">
            <v>100</v>
          </cell>
          <cell r="E1353" t="str">
            <v>KS</v>
          </cell>
          <cell r="F1353">
            <v>2723</v>
          </cell>
        </row>
        <row r="1354">
          <cell r="A1354">
            <v>2022870</v>
          </cell>
          <cell r="B1354" t="str">
            <v>Kabelová vývodka…VTEC VM32</v>
          </cell>
          <cell r="C1354">
            <v>55.96</v>
          </cell>
          <cell r="D1354">
            <v>100</v>
          </cell>
          <cell r="E1354" t="str">
            <v>KS</v>
          </cell>
          <cell r="F1354">
            <v>5596</v>
          </cell>
        </row>
        <row r="1355">
          <cell r="A1355">
            <v>2022872</v>
          </cell>
          <cell r="B1355" t="str">
            <v>Kabelová vývodka…VTEC VM40</v>
          </cell>
          <cell r="C1355">
            <v>74.099999999999994</v>
          </cell>
          <cell r="D1355">
            <v>100</v>
          </cell>
          <cell r="E1355" t="str">
            <v>KS</v>
          </cell>
          <cell r="F1355">
            <v>7410</v>
          </cell>
        </row>
        <row r="1356">
          <cell r="A1356">
            <v>2022874</v>
          </cell>
          <cell r="B1356" t="str">
            <v>Kabelová vývodka…VTEC VM50</v>
          </cell>
          <cell r="C1356">
            <v>124.45</v>
          </cell>
          <cell r="D1356">
            <v>100</v>
          </cell>
          <cell r="E1356" t="str">
            <v>KS</v>
          </cell>
          <cell r="F1356">
            <v>12445</v>
          </cell>
        </row>
        <row r="1357">
          <cell r="A1357">
            <v>2022876</v>
          </cell>
          <cell r="B1357" t="str">
            <v>Kabelová vývodka…VTEC VM63</v>
          </cell>
          <cell r="C1357">
            <v>141.55000000000001</v>
          </cell>
          <cell r="D1357">
            <v>100</v>
          </cell>
          <cell r="E1357" t="str">
            <v>KS</v>
          </cell>
          <cell r="F1357">
            <v>14155</v>
          </cell>
        </row>
        <row r="1358">
          <cell r="A1358">
            <v>2022883</v>
          </cell>
          <cell r="B1358" t="str">
            <v>Kabelová vývodka…VTEC VM12</v>
          </cell>
          <cell r="C1358">
            <v>10</v>
          </cell>
          <cell r="D1358">
            <v>100</v>
          </cell>
          <cell r="E1358" t="str">
            <v>KS</v>
          </cell>
          <cell r="F1358">
            <v>1000</v>
          </cell>
        </row>
        <row r="1359">
          <cell r="A1359">
            <v>2022885</v>
          </cell>
          <cell r="B1359" t="str">
            <v>Kabelová vývodka…VTEC VM16</v>
          </cell>
          <cell r="C1359">
            <v>11.7</v>
          </cell>
          <cell r="D1359">
            <v>100</v>
          </cell>
          <cell r="E1359" t="str">
            <v>KS</v>
          </cell>
          <cell r="F1359">
            <v>1170</v>
          </cell>
        </row>
        <row r="1360">
          <cell r="A1360">
            <v>2022887</v>
          </cell>
          <cell r="B1360" t="str">
            <v>Kabelová vývodka…VTEC VM20</v>
          </cell>
          <cell r="C1360">
            <v>16.059999999999999</v>
          </cell>
          <cell r="D1360">
            <v>100</v>
          </cell>
          <cell r="E1360" t="str">
            <v>KS</v>
          </cell>
          <cell r="F1360">
            <v>1606</v>
          </cell>
        </row>
        <row r="1361">
          <cell r="A1361">
            <v>2022889</v>
          </cell>
          <cell r="B1361" t="str">
            <v>Kabelová vývodka…VTEC VM25</v>
          </cell>
          <cell r="C1361">
            <v>26.32</v>
          </cell>
          <cell r="D1361">
            <v>100</v>
          </cell>
          <cell r="E1361" t="str">
            <v>KS</v>
          </cell>
          <cell r="F1361">
            <v>2632</v>
          </cell>
        </row>
        <row r="1362">
          <cell r="A1362">
            <v>2022891</v>
          </cell>
          <cell r="B1362" t="str">
            <v>Kabelová vývodka…VTEC VM32</v>
          </cell>
          <cell r="C1362">
            <v>54.44</v>
          </cell>
          <cell r="D1362">
            <v>100</v>
          </cell>
          <cell r="E1362" t="str">
            <v>KS</v>
          </cell>
          <cell r="F1362">
            <v>5444</v>
          </cell>
        </row>
        <row r="1363">
          <cell r="A1363">
            <v>2022893</v>
          </cell>
          <cell r="B1363" t="str">
            <v>Kabelová vývodka…VTEC VM40</v>
          </cell>
          <cell r="C1363">
            <v>71.25</v>
          </cell>
          <cell r="D1363">
            <v>100</v>
          </cell>
          <cell r="E1363" t="str">
            <v>KS</v>
          </cell>
          <cell r="F1363">
            <v>7125</v>
          </cell>
        </row>
        <row r="1364">
          <cell r="A1364">
            <v>2022895</v>
          </cell>
          <cell r="B1364" t="str">
            <v>Kabelová vývodka…VTEC VM50</v>
          </cell>
          <cell r="C1364">
            <v>136</v>
          </cell>
          <cell r="D1364">
            <v>100</v>
          </cell>
          <cell r="E1364" t="str">
            <v>KS</v>
          </cell>
          <cell r="F1364">
            <v>13600</v>
          </cell>
        </row>
        <row r="1365">
          <cell r="A1365">
            <v>2022897</v>
          </cell>
          <cell r="B1365" t="str">
            <v>Kabelová vývodka…VTEC VM63</v>
          </cell>
          <cell r="C1365">
            <v>156</v>
          </cell>
          <cell r="D1365">
            <v>100</v>
          </cell>
          <cell r="E1365" t="str">
            <v>KS</v>
          </cell>
          <cell r="F1365">
            <v>15600</v>
          </cell>
        </row>
        <row r="1366">
          <cell r="A1366">
            <v>2022928</v>
          </cell>
          <cell r="B1366" t="str">
            <v>Kabelová vývodka…VTECVML25</v>
          </cell>
          <cell r="C1366">
            <v>26.6</v>
          </cell>
          <cell r="D1366">
            <v>100</v>
          </cell>
          <cell r="E1366" t="str">
            <v>KS</v>
          </cell>
          <cell r="F1366">
            <v>2660</v>
          </cell>
        </row>
        <row r="1367">
          <cell r="A1367">
            <v>2022957</v>
          </cell>
          <cell r="B1367" t="str">
            <v>Kabelová vývodka…VTECVML63</v>
          </cell>
          <cell r="C1367">
            <v>125</v>
          </cell>
          <cell r="D1367">
            <v>100</v>
          </cell>
          <cell r="E1367" t="str">
            <v>KS</v>
          </cell>
          <cell r="F1367">
            <v>12500</v>
          </cell>
        </row>
        <row r="1368">
          <cell r="A1368">
            <v>2023091</v>
          </cell>
          <cell r="B1368" t="str">
            <v>Přítlačné šroubení…107/Z/9</v>
          </cell>
          <cell r="C1368">
            <v>48.27</v>
          </cell>
          <cell r="D1368">
            <v>100</v>
          </cell>
          <cell r="E1368" t="str">
            <v>KS</v>
          </cell>
          <cell r="F1368">
            <v>4827</v>
          </cell>
        </row>
        <row r="1369">
          <cell r="A1369">
            <v>2023113</v>
          </cell>
          <cell r="B1369" t="str">
            <v>Přítlačné šroubení…107/Z/11</v>
          </cell>
          <cell r="C1369">
            <v>48.74</v>
          </cell>
          <cell r="D1369">
            <v>100</v>
          </cell>
          <cell r="E1369" t="str">
            <v>KS</v>
          </cell>
          <cell r="F1369">
            <v>4874</v>
          </cell>
        </row>
        <row r="1370">
          <cell r="A1370">
            <v>2023121</v>
          </cell>
          <cell r="B1370" t="str">
            <v>Přítlačné šroubení…107/Z13,5</v>
          </cell>
          <cell r="C1370">
            <v>57.2</v>
          </cell>
          <cell r="D1370">
            <v>100</v>
          </cell>
          <cell r="E1370" t="str">
            <v>KS</v>
          </cell>
          <cell r="F1370">
            <v>5720</v>
          </cell>
        </row>
        <row r="1371">
          <cell r="A1371">
            <v>2023164</v>
          </cell>
          <cell r="B1371" t="str">
            <v>Přítlačné šroubení…107/Z/16</v>
          </cell>
          <cell r="C1371">
            <v>58.31</v>
          </cell>
          <cell r="D1371">
            <v>100</v>
          </cell>
          <cell r="E1371" t="str">
            <v>KS</v>
          </cell>
          <cell r="F1371">
            <v>5831</v>
          </cell>
        </row>
        <row r="1372">
          <cell r="A1372">
            <v>2023210</v>
          </cell>
          <cell r="B1372" t="str">
            <v>Přítlačné šroubení…107/Z/21</v>
          </cell>
          <cell r="C1372">
            <v>59.69</v>
          </cell>
          <cell r="D1372">
            <v>100</v>
          </cell>
          <cell r="E1372" t="str">
            <v>KS</v>
          </cell>
          <cell r="F1372">
            <v>5969</v>
          </cell>
        </row>
        <row r="1373">
          <cell r="A1373">
            <v>2023296</v>
          </cell>
          <cell r="B1373" t="str">
            <v>Přítlačné šroubení…107/Z/29</v>
          </cell>
          <cell r="C1373">
            <v>106.74</v>
          </cell>
          <cell r="D1373">
            <v>100</v>
          </cell>
          <cell r="E1373" t="str">
            <v>KS</v>
          </cell>
          <cell r="F1373">
            <v>10674</v>
          </cell>
        </row>
        <row r="1374">
          <cell r="A1374">
            <v>2023504</v>
          </cell>
          <cell r="B1374" t="str">
            <v>Kabelová vývodka…106/Z/9</v>
          </cell>
          <cell r="C1374">
            <v>16.29</v>
          </cell>
          <cell r="D1374">
            <v>100</v>
          </cell>
          <cell r="E1374" t="str">
            <v>KS</v>
          </cell>
          <cell r="F1374">
            <v>1629</v>
          </cell>
        </row>
        <row r="1375">
          <cell r="A1375">
            <v>2023512</v>
          </cell>
          <cell r="B1375" t="str">
            <v>Kabelová vývodka…106/Z/11</v>
          </cell>
          <cell r="C1375">
            <v>17.27</v>
          </cell>
          <cell r="D1375">
            <v>100</v>
          </cell>
          <cell r="E1375" t="str">
            <v>KS</v>
          </cell>
          <cell r="F1375">
            <v>1727</v>
          </cell>
        </row>
        <row r="1376">
          <cell r="A1376">
            <v>2023520</v>
          </cell>
          <cell r="B1376" t="str">
            <v>Kabelová vývodka…106/Z13,5</v>
          </cell>
          <cell r="C1376">
            <v>18.41</v>
          </cell>
          <cell r="D1376">
            <v>100</v>
          </cell>
          <cell r="E1376" t="str">
            <v>KS</v>
          </cell>
          <cell r="F1376">
            <v>1841</v>
          </cell>
        </row>
        <row r="1377">
          <cell r="A1377">
            <v>2023539</v>
          </cell>
          <cell r="B1377" t="str">
            <v>Kabelová vývodka…106/Z/16</v>
          </cell>
          <cell r="C1377">
            <v>18.93</v>
          </cell>
          <cell r="D1377">
            <v>100</v>
          </cell>
          <cell r="E1377" t="str">
            <v>KS</v>
          </cell>
          <cell r="F1377">
            <v>1893</v>
          </cell>
        </row>
        <row r="1378">
          <cell r="A1378">
            <v>2023547</v>
          </cell>
          <cell r="B1378" t="str">
            <v>Kabelová vývodka…106/Z/21</v>
          </cell>
          <cell r="C1378">
            <v>33.01</v>
          </cell>
          <cell r="D1378">
            <v>100</v>
          </cell>
          <cell r="E1378" t="str">
            <v>KS</v>
          </cell>
          <cell r="F1378">
            <v>3301</v>
          </cell>
        </row>
        <row r="1379">
          <cell r="A1379">
            <v>2023709</v>
          </cell>
          <cell r="B1379" t="str">
            <v>Kabelová vývodka…106/ZB/9</v>
          </cell>
          <cell r="C1379">
            <v>17.13</v>
          </cell>
          <cell r="D1379">
            <v>100</v>
          </cell>
          <cell r="E1379" t="str">
            <v>KS</v>
          </cell>
          <cell r="F1379">
            <v>1713</v>
          </cell>
        </row>
        <row r="1380">
          <cell r="A1380">
            <v>2023717</v>
          </cell>
          <cell r="B1380" t="str">
            <v>Kabelová vývodka…106/ZB/11</v>
          </cell>
          <cell r="C1380">
            <v>17.34</v>
          </cell>
          <cell r="D1380">
            <v>100</v>
          </cell>
          <cell r="E1380" t="str">
            <v>KS</v>
          </cell>
          <cell r="F1380">
            <v>1734</v>
          </cell>
        </row>
        <row r="1381">
          <cell r="A1381">
            <v>2023725</v>
          </cell>
          <cell r="B1381" t="str">
            <v>Kabelová vývodka…106ZB13,5</v>
          </cell>
          <cell r="C1381">
            <v>20.399999999999999</v>
          </cell>
          <cell r="D1381">
            <v>100</v>
          </cell>
          <cell r="E1381" t="str">
            <v>KS</v>
          </cell>
          <cell r="F1381">
            <v>2040</v>
          </cell>
        </row>
        <row r="1382">
          <cell r="A1382">
            <v>2023733</v>
          </cell>
          <cell r="B1382" t="str">
            <v>Kabelová vývodka…106/ZB/16</v>
          </cell>
          <cell r="C1382">
            <v>24.02</v>
          </cell>
          <cell r="D1382">
            <v>100</v>
          </cell>
          <cell r="E1382" t="str">
            <v>KS</v>
          </cell>
          <cell r="F1382">
            <v>2402</v>
          </cell>
        </row>
        <row r="1383">
          <cell r="A1383">
            <v>2023741</v>
          </cell>
          <cell r="B1383" t="str">
            <v>Kabelová vývodka…106/ZB/21</v>
          </cell>
          <cell r="C1383">
            <v>37.71</v>
          </cell>
          <cell r="D1383">
            <v>100</v>
          </cell>
          <cell r="E1383" t="str">
            <v>KS</v>
          </cell>
          <cell r="F1383">
            <v>3771</v>
          </cell>
        </row>
        <row r="1384">
          <cell r="A1384">
            <v>2023768</v>
          </cell>
          <cell r="B1384" t="str">
            <v>Kabelová vývodka…106/ZB/29</v>
          </cell>
          <cell r="C1384">
            <v>57.25</v>
          </cell>
          <cell r="D1384">
            <v>100</v>
          </cell>
          <cell r="E1384" t="str">
            <v>KS</v>
          </cell>
          <cell r="F1384">
            <v>5725</v>
          </cell>
        </row>
        <row r="1385">
          <cell r="A1385">
            <v>2024063</v>
          </cell>
          <cell r="B1385" t="str">
            <v>Vývodka kabel. dvojitá…113/M20</v>
          </cell>
          <cell r="C1385">
            <v>99.28</v>
          </cell>
          <cell r="D1385">
            <v>100</v>
          </cell>
          <cell r="E1385" t="str">
            <v>KS</v>
          </cell>
          <cell r="F1385">
            <v>9928</v>
          </cell>
        </row>
        <row r="1386">
          <cell r="A1386">
            <v>2024136</v>
          </cell>
          <cell r="B1386" t="str">
            <v>Vývodka kabel. dvojitá…113/13,5</v>
          </cell>
          <cell r="C1386">
            <v>112.59</v>
          </cell>
          <cell r="D1386">
            <v>100</v>
          </cell>
          <cell r="E1386" t="str">
            <v>KS</v>
          </cell>
          <cell r="F1386">
            <v>11259</v>
          </cell>
        </row>
        <row r="1387">
          <cell r="A1387">
            <v>2024160</v>
          </cell>
          <cell r="B1387" t="str">
            <v>Vývodka kabel. dvojitá…113/16</v>
          </cell>
          <cell r="C1387">
            <v>115.06</v>
          </cell>
          <cell r="D1387">
            <v>100</v>
          </cell>
          <cell r="E1387" t="str">
            <v>KS</v>
          </cell>
          <cell r="F1387">
            <v>11506</v>
          </cell>
        </row>
        <row r="1388">
          <cell r="A1388">
            <v>2024179</v>
          </cell>
          <cell r="B1388" t="str">
            <v>Kabelová vývodka…V-TEC/L 7</v>
          </cell>
          <cell r="C1388">
            <v>9.34</v>
          </cell>
          <cell r="D1388">
            <v>100</v>
          </cell>
          <cell r="E1388" t="str">
            <v>KS</v>
          </cell>
          <cell r="F1388">
            <v>934</v>
          </cell>
        </row>
        <row r="1389">
          <cell r="A1389">
            <v>2024187</v>
          </cell>
          <cell r="B1389" t="str">
            <v>Kabelová vývodka…V-TEC/L 9</v>
          </cell>
          <cell r="C1389">
            <v>10.65</v>
          </cell>
          <cell r="D1389">
            <v>100</v>
          </cell>
          <cell r="E1389" t="str">
            <v>KS</v>
          </cell>
          <cell r="F1389">
            <v>1065</v>
          </cell>
        </row>
        <row r="1390">
          <cell r="A1390">
            <v>2024195</v>
          </cell>
          <cell r="B1390" t="str">
            <v>Kabelová vývodka…V-TEC/L11</v>
          </cell>
          <cell r="C1390">
            <v>12.98</v>
          </cell>
          <cell r="D1390">
            <v>100</v>
          </cell>
          <cell r="E1390" t="str">
            <v>KS</v>
          </cell>
          <cell r="F1390">
            <v>1298</v>
          </cell>
        </row>
        <row r="1391">
          <cell r="A1391">
            <v>2024209</v>
          </cell>
          <cell r="B1391" t="str">
            <v>Kabelová vývodka…V-TEC/L13</v>
          </cell>
          <cell r="C1391">
            <v>14.73</v>
          </cell>
          <cell r="D1391">
            <v>100</v>
          </cell>
          <cell r="E1391" t="str">
            <v>KS</v>
          </cell>
          <cell r="F1391">
            <v>1473</v>
          </cell>
        </row>
        <row r="1392">
          <cell r="A1392">
            <v>2024217</v>
          </cell>
          <cell r="B1392" t="str">
            <v>Kabelová vývodka…V-TEC/L16</v>
          </cell>
          <cell r="C1392">
            <v>16.53</v>
          </cell>
          <cell r="D1392">
            <v>100</v>
          </cell>
          <cell r="E1392" t="str">
            <v>KS</v>
          </cell>
          <cell r="F1392">
            <v>1653</v>
          </cell>
        </row>
        <row r="1393">
          <cell r="A1393">
            <v>2024225</v>
          </cell>
          <cell r="B1393" t="str">
            <v>Kabelová vývodka…V-TEC/L21</v>
          </cell>
          <cell r="C1393">
            <v>26.68</v>
          </cell>
          <cell r="D1393">
            <v>100</v>
          </cell>
          <cell r="E1393" t="str">
            <v>KS</v>
          </cell>
          <cell r="F1393">
            <v>2668</v>
          </cell>
        </row>
        <row r="1394">
          <cell r="A1394">
            <v>2024233</v>
          </cell>
          <cell r="B1394" t="str">
            <v>Kabelová vývodka…V-TEC/L29</v>
          </cell>
          <cell r="C1394">
            <v>50.69</v>
          </cell>
          <cell r="D1394">
            <v>100</v>
          </cell>
          <cell r="E1394" t="str">
            <v>KS</v>
          </cell>
          <cell r="F1394">
            <v>5069</v>
          </cell>
        </row>
        <row r="1395">
          <cell r="A1395">
            <v>2024241</v>
          </cell>
          <cell r="B1395" t="str">
            <v>Kabelová vývodka…V-TEC/L36</v>
          </cell>
          <cell r="C1395">
            <v>208.65</v>
          </cell>
          <cell r="D1395">
            <v>100</v>
          </cell>
          <cell r="E1395" t="str">
            <v>KS</v>
          </cell>
          <cell r="F1395">
            <v>20865</v>
          </cell>
        </row>
        <row r="1396">
          <cell r="A1396">
            <v>2024284</v>
          </cell>
          <cell r="B1396" t="str">
            <v>Kabelová vývodka…V-TEC/L 7</v>
          </cell>
          <cell r="C1396">
            <v>9.34</v>
          </cell>
          <cell r="D1396">
            <v>100</v>
          </cell>
          <cell r="E1396" t="str">
            <v>KS</v>
          </cell>
          <cell r="F1396">
            <v>934</v>
          </cell>
        </row>
        <row r="1397">
          <cell r="A1397">
            <v>2024292</v>
          </cell>
          <cell r="B1397" t="str">
            <v>Kabelová vývodka…V-TEC/L 9</v>
          </cell>
          <cell r="C1397">
            <v>11.31</v>
          </cell>
          <cell r="D1397">
            <v>100</v>
          </cell>
          <cell r="E1397" t="str">
            <v>KS</v>
          </cell>
          <cell r="F1397">
            <v>1131</v>
          </cell>
        </row>
        <row r="1398">
          <cell r="A1398">
            <v>2024306</v>
          </cell>
          <cell r="B1398" t="str">
            <v>Kabelová vývodka…V-TEC/L11</v>
          </cell>
          <cell r="C1398">
            <v>12.98</v>
          </cell>
          <cell r="D1398">
            <v>100</v>
          </cell>
          <cell r="E1398" t="str">
            <v>KS</v>
          </cell>
          <cell r="F1398">
            <v>1298</v>
          </cell>
        </row>
        <row r="1399">
          <cell r="A1399">
            <v>2024314</v>
          </cell>
          <cell r="B1399" t="str">
            <v>Kabelová vývodka…V-TEC/L13</v>
          </cell>
          <cell r="C1399">
            <v>14.73</v>
          </cell>
          <cell r="D1399">
            <v>100</v>
          </cell>
          <cell r="E1399" t="str">
            <v>KS</v>
          </cell>
          <cell r="F1399">
            <v>1473</v>
          </cell>
        </row>
        <row r="1400">
          <cell r="A1400">
            <v>2024322</v>
          </cell>
          <cell r="B1400" t="str">
            <v>Kabelová vývodka…V-TEC/L16</v>
          </cell>
          <cell r="C1400">
            <v>16.53</v>
          </cell>
          <cell r="D1400">
            <v>100</v>
          </cell>
          <cell r="E1400" t="str">
            <v>KS</v>
          </cell>
          <cell r="F1400">
            <v>1653</v>
          </cell>
        </row>
        <row r="1401">
          <cell r="A1401">
            <v>2024330</v>
          </cell>
          <cell r="B1401" t="str">
            <v>Kabelová vývodka…V-TEC/L21</v>
          </cell>
          <cell r="C1401">
            <v>25.65</v>
          </cell>
          <cell r="D1401">
            <v>100</v>
          </cell>
          <cell r="E1401" t="str">
            <v>KS</v>
          </cell>
          <cell r="F1401">
            <v>2565</v>
          </cell>
        </row>
        <row r="1402">
          <cell r="A1402">
            <v>2024349</v>
          </cell>
          <cell r="B1402" t="str">
            <v>Kabelová vývodka…V-TEC/L29</v>
          </cell>
          <cell r="C1402">
            <v>48.61</v>
          </cell>
          <cell r="D1402">
            <v>100</v>
          </cell>
          <cell r="E1402" t="str">
            <v>KS</v>
          </cell>
          <cell r="F1402">
            <v>4861</v>
          </cell>
        </row>
        <row r="1403">
          <cell r="A1403">
            <v>2024357</v>
          </cell>
          <cell r="B1403" t="str">
            <v>Kabelová vývodka…V-TEC/L36</v>
          </cell>
          <cell r="C1403">
            <v>228</v>
          </cell>
          <cell r="D1403">
            <v>100</v>
          </cell>
          <cell r="E1403" t="str">
            <v>KS</v>
          </cell>
          <cell r="F1403">
            <v>22800</v>
          </cell>
        </row>
        <row r="1404">
          <cell r="A1404">
            <v>2024365</v>
          </cell>
          <cell r="B1404" t="str">
            <v>Kabelová vývodka…V-TEC/L42</v>
          </cell>
          <cell r="C1404">
            <v>256.5</v>
          </cell>
          <cell r="D1404">
            <v>100</v>
          </cell>
          <cell r="E1404" t="str">
            <v>KS</v>
          </cell>
          <cell r="F1404">
            <v>25650</v>
          </cell>
        </row>
        <row r="1405">
          <cell r="A1405">
            <v>2024373</v>
          </cell>
          <cell r="B1405" t="str">
            <v>Kabelová vývodka…V-TEC/L48</v>
          </cell>
          <cell r="C1405">
            <v>242.43</v>
          </cell>
          <cell r="D1405">
            <v>100</v>
          </cell>
          <cell r="E1405" t="str">
            <v>KS</v>
          </cell>
          <cell r="F1405">
            <v>24243</v>
          </cell>
        </row>
        <row r="1406">
          <cell r="A1406">
            <v>2024519</v>
          </cell>
          <cell r="B1406" t="str">
            <v>Kabelová vývodka…V-TEC 7SW</v>
          </cell>
          <cell r="C1406">
            <v>9.65</v>
          </cell>
          <cell r="D1406">
            <v>100</v>
          </cell>
          <cell r="E1406" t="str">
            <v>KS</v>
          </cell>
          <cell r="F1406">
            <v>965</v>
          </cell>
        </row>
        <row r="1407">
          <cell r="A1407">
            <v>2024535</v>
          </cell>
          <cell r="B1407" t="str">
            <v>Kabelová vývodka…V-TEC 9SW</v>
          </cell>
          <cell r="C1407">
            <v>10.36</v>
          </cell>
          <cell r="D1407">
            <v>100</v>
          </cell>
          <cell r="E1407" t="str">
            <v>KS</v>
          </cell>
          <cell r="F1407">
            <v>1036</v>
          </cell>
        </row>
        <row r="1408">
          <cell r="A1408">
            <v>2024543</v>
          </cell>
          <cell r="B1408" t="str">
            <v>Kabelová vývodka…V-TEC11SW</v>
          </cell>
          <cell r="C1408">
            <v>13.3</v>
          </cell>
          <cell r="D1408">
            <v>100</v>
          </cell>
          <cell r="E1408" t="str">
            <v>KS</v>
          </cell>
          <cell r="F1408">
            <v>1330</v>
          </cell>
        </row>
        <row r="1409">
          <cell r="A1409">
            <v>2024551</v>
          </cell>
          <cell r="B1409" t="str">
            <v>Kabelová vývodka…V-TEC13SW</v>
          </cell>
          <cell r="C1409">
            <v>14.37</v>
          </cell>
          <cell r="D1409">
            <v>100</v>
          </cell>
          <cell r="E1409" t="str">
            <v>KS</v>
          </cell>
          <cell r="F1409">
            <v>1437</v>
          </cell>
        </row>
        <row r="1410">
          <cell r="A1410">
            <v>2024578</v>
          </cell>
          <cell r="B1410" t="str">
            <v>Kabelová vývodka…V-TEC16SW</v>
          </cell>
          <cell r="C1410">
            <v>17.25</v>
          </cell>
          <cell r="D1410">
            <v>100</v>
          </cell>
          <cell r="E1410" t="str">
            <v>KS</v>
          </cell>
          <cell r="F1410">
            <v>1725</v>
          </cell>
        </row>
        <row r="1411">
          <cell r="A1411">
            <v>2024586</v>
          </cell>
          <cell r="B1411" t="str">
            <v>Kabelová vývodka…V-TEC21SW</v>
          </cell>
          <cell r="C1411">
            <v>27.53</v>
          </cell>
          <cell r="D1411">
            <v>100</v>
          </cell>
          <cell r="E1411" t="str">
            <v>KS</v>
          </cell>
          <cell r="F1411">
            <v>2753</v>
          </cell>
        </row>
        <row r="1412">
          <cell r="A1412">
            <v>2024594</v>
          </cell>
          <cell r="B1412" t="str">
            <v>Kabelová vývodka…V-TEC29SW</v>
          </cell>
          <cell r="C1412">
            <v>51.93</v>
          </cell>
          <cell r="D1412">
            <v>100</v>
          </cell>
          <cell r="E1412" t="str">
            <v>KS</v>
          </cell>
          <cell r="F1412">
            <v>5193</v>
          </cell>
        </row>
        <row r="1413">
          <cell r="A1413">
            <v>2024608</v>
          </cell>
          <cell r="B1413" t="str">
            <v>Kabelová vývodka…V-TEC36SW</v>
          </cell>
          <cell r="C1413">
            <v>202.41</v>
          </cell>
          <cell r="D1413">
            <v>100</v>
          </cell>
          <cell r="E1413" t="str">
            <v>KS</v>
          </cell>
          <cell r="F1413">
            <v>20241</v>
          </cell>
        </row>
        <row r="1414">
          <cell r="A1414">
            <v>2024705</v>
          </cell>
          <cell r="B1414" t="str">
            <v>Kabelová vývodka…V-TEC 7</v>
          </cell>
          <cell r="C1414">
            <v>9.51</v>
          </cell>
          <cell r="D1414">
            <v>100</v>
          </cell>
          <cell r="E1414" t="str">
            <v>KS</v>
          </cell>
          <cell r="F1414">
            <v>951</v>
          </cell>
        </row>
        <row r="1415">
          <cell r="A1415">
            <v>2024713</v>
          </cell>
          <cell r="B1415" t="str">
            <v>Kabelová vývodka…V-TEC 9</v>
          </cell>
          <cell r="C1415">
            <v>10.36</v>
          </cell>
          <cell r="D1415">
            <v>100</v>
          </cell>
          <cell r="E1415" t="str">
            <v>KS</v>
          </cell>
          <cell r="F1415">
            <v>1036</v>
          </cell>
        </row>
        <row r="1416">
          <cell r="A1416">
            <v>2024721</v>
          </cell>
          <cell r="B1416" t="str">
            <v>Kabelová vývodka…V-TEC11</v>
          </cell>
          <cell r="C1416">
            <v>12.64</v>
          </cell>
          <cell r="D1416">
            <v>100</v>
          </cell>
          <cell r="E1416" t="str">
            <v>KS</v>
          </cell>
          <cell r="F1416">
            <v>1264</v>
          </cell>
        </row>
        <row r="1417">
          <cell r="A1417">
            <v>2024748</v>
          </cell>
          <cell r="B1417" t="str">
            <v>Kabelová vývodka…V-TEC13</v>
          </cell>
          <cell r="C1417">
            <v>14.32</v>
          </cell>
          <cell r="D1417">
            <v>100</v>
          </cell>
          <cell r="E1417" t="str">
            <v>KS</v>
          </cell>
          <cell r="F1417">
            <v>1432</v>
          </cell>
        </row>
        <row r="1418">
          <cell r="A1418">
            <v>2024756</v>
          </cell>
          <cell r="B1418" t="str">
            <v>Kabelová vývodka…V-TEC16</v>
          </cell>
          <cell r="C1418">
            <v>16.329999999999998</v>
          </cell>
          <cell r="D1418">
            <v>100</v>
          </cell>
          <cell r="E1418" t="str">
            <v>KS</v>
          </cell>
          <cell r="F1418">
            <v>1633</v>
          </cell>
        </row>
        <row r="1419">
          <cell r="A1419">
            <v>2024764</v>
          </cell>
          <cell r="B1419" t="str">
            <v>Kabelová vývodka…V-TEC21</v>
          </cell>
          <cell r="C1419">
            <v>26.22</v>
          </cell>
          <cell r="D1419">
            <v>100</v>
          </cell>
          <cell r="E1419" t="str">
            <v>KS</v>
          </cell>
          <cell r="F1419">
            <v>2622</v>
          </cell>
        </row>
        <row r="1420">
          <cell r="A1420">
            <v>2024772</v>
          </cell>
          <cell r="B1420" t="str">
            <v>Kabelová vývodka…V-TEC29</v>
          </cell>
          <cell r="C1420">
            <v>49.55</v>
          </cell>
          <cell r="D1420">
            <v>100</v>
          </cell>
          <cell r="E1420" t="str">
            <v>KS</v>
          </cell>
          <cell r="F1420">
            <v>4955</v>
          </cell>
        </row>
        <row r="1421">
          <cell r="A1421">
            <v>2024780</v>
          </cell>
          <cell r="B1421" t="str">
            <v>Kabelová vývodka…V-TEC36</v>
          </cell>
          <cell r="C1421">
            <v>201.92</v>
          </cell>
          <cell r="D1421">
            <v>100</v>
          </cell>
          <cell r="E1421" t="str">
            <v>KS</v>
          </cell>
          <cell r="F1421">
            <v>20192</v>
          </cell>
        </row>
        <row r="1422">
          <cell r="A1422">
            <v>2024799</v>
          </cell>
          <cell r="B1422" t="str">
            <v>Kabelová vývodka…V-TEC42</v>
          </cell>
          <cell r="C1422">
            <v>218.16</v>
          </cell>
          <cell r="D1422">
            <v>100</v>
          </cell>
          <cell r="E1422" t="str">
            <v>KS</v>
          </cell>
          <cell r="F1422">
            <v>21816</v>
          </cell>
        </row>
        <row r="1423">
          <cell r="A1423">
            <v>2024802</v>
          </cell>
          <cell r="B1423" t="str">
            <v>Kabelová vývodka…V-TEC48</v>
          </cell>
          <cell r="C1423">
            <v>220.6</v>
          </cell>
          <cell r="D1423">
            <v>100</v>
          </cell>
          <cell r="E1423" t="str">
            <v>KS</v>
          </cell>
          <cell r="F1423">
            <v>22060</v>
          </cell>
        </row>
        <row r="1424">
          <cell r="A1424">
            <v>2024861</v>
          </cell>
          <cell r="B1424" t="str">
            <v>Kabelová vývodka…VTEC/KA16</v>
          </cell>
          <cell r="C1424">
            <v>15.92</v>
          </cell>
          <cell r="D1424">
            <v>100</v>
          </cell>
          <cell r="E1424" t="str">
            <v>KS</v>
          </cell>
          <cell r="F1424">
            <v>1592</v>
          </cell>
        </row>
        <row r="1425">
          <cell r="A1425">
            <v>2025078</v>
          </cell>
          <cell r="B1425" t="str">
            <v>Přítlačné šroubení…107/E/7</v>
          </cell>
          <cell r="C1425">
            <v>1.41</v>
          </cell>
          <cell r="D1425">
            <v>100</v>
          </cell>
          <cell r="E1425" t="str">
            <v>KS</v>
          </cell>
          <cell r="F1425">
            <v>141</v>
          </cell>
        </row>
        <row r="1426">
          <cell r="A1426">
            <v>2025094</v>
          </cell>
          <cell r="B1426" t="str">
            <v>Přítlačné šroubení…107/E/9</v>
          </cell>
          <cell r="C1426">
            <v>1.33</v>
          </cell>
          <cell r="D1426">
            <v>100</v>
          </cell>
          <cell r="E1426" t="str">
            <v>KS</v>
          </cell>
          <cell r="F1426">
            <v>133</v>
          </cell>
        </row>
        <row r="1427">
          <cell r="A1427">
            <v>2025116</v>
          </cell>
          <cell r="B1427" t="str">
            <v>Přítlačné šroubení…107/E/11</v>
          </cell>
          <cell r="C1427">
            <v>1.44</v>
          </cell>
          <cell r="D1427">
            <v>100</v>
          </cell>
          <cell r="E1427" t="str">
            <v>KS</v>
          </cell>
          <cell r="F1427">
            <v>144</v>
          </cell>
        </row>
        <row r="1428">
          <cell r="A1428">
            <v>2025132</v>
          </cell>
          <cell r="B1428" t="str">
            <v>Přítlačné šroubení…107/E13,5</v>
          </cell>
          <cell r="C1428">
            <v>1.65</v>
          </cell>
          <cell r="D1428">
            <v>100</v>
          </cell>
          <cell r="E1428" t="str">
            <v>KS</v>
          </cell>
          <cell r="F1428">
            <v>165</v>
          </cell>
        </row>
        <row r="1429">
          <cell r="A1429">
            <v>2025167</v>
          </cell>
          <cell r="B1429" t="str">
            <v>Přítlačné šroubení…107/E/16</v>
          </cell>
          <cell r="C1429">
            <v>2.14</v>
          </cell>
          <cell r="D1429">
            <v>100</v>
          </cell>
          <cell r="E1429" t="str">
            <v>KS</v>
          </cell>
          <cell r="F1429">
            <v>214</v>
          </cell>
        </row>
        <row r="1430">
          <cell r="A1430">
            <v>2025213</v>
          </cell>
          <cell r="B1430" t="str">
            <v>Přítlačné šroubení…107/E/21</v>
          </cell>
          <cell r="C1430">
            <v>2.77</v>
          </cell>
          <cell r="D1430">
            <v>100</v>
          </cell>
          <cell r="E1430" t="str">
            <v>KS</v>
          </cell>
          <cell r="F1430">
            <v>277</v>
          </cell>
        </row>
        <row r="1431">
          <cell r="A1431">
            <v>2025299</v>
          </cell>
          <cell r="B1431" t="str">
            <v>Přítlačné šroubení…107/E/29</v>
          </cell>
          <cell r="C1431">
            <v>7.13</v>
          </cell>
          <cell r="D1431">
            <v>100</v>
          </cell>
          <cell r="E1431" t="str">
            <v>KS</v>
          </cell>
          <cell r="F1431">
            <v>713</v>
          </cell>
        </row>
        <row r="1432">
          <cell r="A1432">
            <v>2025361</v>
          </cell>
          <cell r="B1432" t="str">
            <v>Přítlačné šroubení…107/E/36</v>
          </cell>
          <cell r="C1432">
            <v>12.38</v>
          </cell>
          <cell r="D1432">
            <v>100</v>
          </cell>
          <cell r="E1432" t="str">
            <v>KS</v>
          </cell>
          <cell r="F1432">
            <v>1238</v>
          </cell>
        </row>
        <row r="1433">
          <cell r="A1433">
            <v>2025426</v>
          </cell>
          <cell r="B1433" t="str">
            <v>Přítlačné šroubení…107/E/42</v>
          </cell>
          <cell r="C1433">
            <v>18.149999999999999</v>
          </cell>
          <cell r="D1433">
            <v>100</v>
          </cell>
          <cell r="E1433" t="str">
            <v>KS</v>
          </cell>
          <cell r="F1433">
            <v>1815</v>
          </cell>
        </row>
        <row r="1434">
          <cell r="A1434">
            <v>2025485</v>
          </cell>
          <cell r="B1434" t="str">
            <v>Přítlačné šroubení…107/E/48</v>
          </cell>
          <cell r="C1434">
            <v>18.7</v>
          </cell>
          <cell r="D1434">
            <v>100</v>
          </cell>
          <cell r="E1434" t="str">
            <v>KS</v>
          </cell>
          <cell r="F1434">
            <v>1870</v>
          </cell>
        </row>
        <row r="1435">
          <cell r="A1435">
            <v>2025531</v>
          </cell>
          <cell r="B1435" t="str">
            <v>Přítlačné šroubení…107/E11PA</v>
          </cell>
          <cell r="C1435">
            <v>2.76</v>
          </cell>
          <cell r="D1435">
            <v>100</v>
          </cell>
          <cell r="E1435" t="str">
            <v>KS</v>
          </cell>
          <cell r="F1435">
            <v>276</v>
          </cell>
        </row>
        <row r="1436">
          <cell r="A1436">
            <v>2025566</v>
          </cell>
          <cell r="B1436" t="str">
            <v>Přítlačné šroubení…107/E13PA</v>
          </cell>
          <cell r="C1436">
            <v>2.74</v>
          </cell>
          <cell r="D1436">
            <v>100</v>
          </cell>
          <cell r="E1436" t="str">
            <v>KS</v>
          </cell>
          <cell r="F1436">
            <v>274</v>
          </cell>
        </row>
        <row r="1437">
          <cell r="A1437">
            <v>2025604</v>
          </cell>
          <cell r="B1437" t="str">
            <v>Přítlačné šroubení…107/E21PA</v>
          </cell>
          <cell r="C1437">
            <v>5.66</v>
          </cell>
          <cell r="D1437">
            <v>100</v>
          </cell>
          <cell r="E1437" t="str">
            <v>KS</v>
          </cell>
          <cell r="F1437">
            <v>566</v>
          </cell>
        </row>
        <row r="1438">
          <cell r="A1438">
            <v>2025647</v>
          </cell>
          <cell r="B1438" t="str">
            <v>Přítlačné šroubení…107/E36PA</v>
          </cell>
          <cell r="C1438">
            <v>24.44</v>
          </cell>
          <cell r="D1438">
            <v>100</v>
          </cell>
          <cell r="E1438" t="str">
            <v>KS</v>
          </cell>
          <cell r="F1438">
            <v>2444</v>
          </cell>
        </row>
        <row r="1439">
          <cell r="A1439">
            <v>2026090</v>
          </cell>
          <cell r="B1439" t="str">
            <v>Přítlačné šroubení…107/E/9SW</v>
          </cell>
          <cell r="C1439">
            <v>1.55</v>
          </cell>
          <cell r="D1439">
            <v>100</v>
          </cell>
          <cell r="E1439" t="str">
            <v>KS</v>
          </cell>
          <cell r="F1439">
            <v>155</v>
          </cell>
        </row>
        <row r="1440">
          <cell r="A1440">
            <v>2027070</v>
          </cell>
          <cell r="B1440" t="str">
            <v>Přítlačný kroužek…107/D/7</v>
          </cell>
          <cell r="C1440">
            <v>0.82</v>
          </cell>
          <cell r="D1440">
            <v>100</v>
          </cell>
          <cell r="E1440" t="str">
            <v>KS</v>
          </cell>
          <cell r="F1440">
            <v>82</v>
          </cell>
        </row>
        <row r="1441">
          <cell r="A1441">
            <v>2027097</v>
          </cell>
          <cell r="B1441" t="str">
            <v>Přítlačný kroužek…107/D/9</v>
          </cell>
          <cell r="C1441">
            <v>1.01</v>
          </cell>
          <cell r="D1441">
            <v>100</v>
          </cell>
          <cell r="E1441" t="str">
            <v>KS</v>
          </cell>
          <cell r="F1441">
            <v>101</v>
          </cell>
        </row>
        <row r="1442">
          <cell r="A1442">
            <v>2027119</v>
          </cell>
          <cell r="B1442" t="str">
            <v>Přítlačný kroužek…107/D/11</v>
          </cell>
          <cell r="C1442">
            <v>1.2</v>
          </cell>
          <cell r="D1442">
            <v>100</v>
          </cell>
          <cell r="E1442" t="str">
            <v>KS</v>
          </cell>
          <cell r="F1442">
            <v>120</v>
          </cell>
        </row>
        <row r="1443">
          <cell r="A1443">
            <v>2027135</v>
          </cell>
          <cell r="B1443" t="str">
            <v>Přítlačný kroužek…107/D13,5</v>
          </cell>
          <cell r="C1443">
            <v>1.32</v>
          </cell>
          <cell r="D1443">
            <v>100</v>
          </cell>
          <cell r="E1443" t="str">
            <v>KS</v>
          </cell>
          <cell r="F1443">
            <v>132</v>
          </cell>
        </row>
        <row r="1444">
          <cell r="A1444">
            <v>2027151</v>
          </cell>
          <cell r="B1444" t="str">
            <v>Přítlačný kroužek…107/D/16</v>
          </cell>
          <cell r="C1444">
            <v>1.38</v>
          </cell>
          <cell r="D1444">
            <v>100</v>
          </cell>
          <cell r="E1444" t="str">
            <v>KS</v>
          </cell>
          <cell r="F1444">
            <v>138</v>
          </cell>
        </row>
        <row r="1445">
          <cell r="A1445">
            <v>2027216</v>
          </cell>
          <cell r="B1445" t="str">
            <v>Přítlačný kroužek…107/D/21</v>
          </cell>
          <cell r="C1445">
            <v>1.4</v>
          </cell>
          <cell r="D1445">
            <v>100</v>
          </cell>
          <cell r="E1445" t="str">
            <v>KS</v>
          </cell>
          <cell r="F1445">
            <v>140</v>
          </cell>
        </row>
        <row r="1446">
          <cell r="A1446">
            <v>2027291</v>
          </cell>
          <cell r="B1446" t="str">
            <v>Přítlačný kroužek…107/D/29</v>
          </cell>
          <cell r="C1446">
            <v>3.11</v>
          </cell>
          <cell r="D1446">
            <v>100</v>
          </cell>
          <cell r="E1446" t="str">
            <v>KS</v>
          </cell>
          <cell r="F1446">
            <v>311</v>
          </cell>
        </row>
        <row r="1447">
          <cell r="A1447">
            <v>2028026</v>
          </cell>
          <cell r="B1447" t="str">
            <v>Těsnění…107/A13,5</v>
          </cell>
          <cell r="C1447">
            <v>2.67</v>
          </cell>
          <cell r="D1447">
            <v>100</v>
          </cell>
          <cell r="E1447" t="str">
            <v>KS</v>
          </cell>
          <cell r="F1447">
            <v>267</v>
          </cell>
        </row>
        <row r="1448">
          <cell r="A1448">
            <v>2028034</v>
          </cell>
          <cell r="B1448" t="str">
            <v>Těsnění…107/A/16</v>
          </cell>
          <cell r="C1448">
            <v>2.92</v>
          </cell>
          <cell r="D1448">
            <v>100</v>
          </cell>
          <cell r="E1448" t="str">
            <v>KS</v>
          </cell>
          <cell r="F1448">
            <v>292</v>
          </cell>
        </row>
        <row r="1449">
          <cell r="A1449">
            <v>2028212</v>
          </cell>
          <cell r="B1449" t="str">
            <v>Těsnicí kroužek…107/A/21</v>
          </cell>
          <cell r="C1449">
            <v>3.99</v>
          </cell>
          <cell r="D1449">
            <v>100</v>
          </cell>
          <cell r="E1449" t="str">
            <v>KS</v>
          </cell>
          <cell r="F1449">
            <v>399</v>
          </cell>
        </row>
        <row r="1450">
          <cell r="A1450">
            <v>2028298</v>
          </cell>
          <cell r="B1450" t="str">
            <v>Těsnicí kroužek…107/A/29</v>
          </cell>
          <cell r="C1450">
            <v>7.22</v>
          </cell>
          <cell r="D1450">
            <v>100</v>
          </cell>
          <cell r="E1450" t="str">
            <v>KS</v>
          </cell>
          <cell r="F1450">
            <v>722</v>
          </cell>
        </row>
        <row r="1451">
          <cell r="A1451">
            <v>2028360</v>
          </cell>
          <cell r="B1451" t="str">
            <v>Těsnicí kroužek…107/A/36</v>
          </cell>
          <cell r="C1451">
            <v>12.64</v>
          </cell>
          <cell r="D1451">
            <v>100</v>
          </cell>
          <cell r="E1451" t="str">
            <v>KS</v>
          </cell>
          <cell r="F1451">
            <v>1264</v>
          </cell>
        </row>
        <row r="1452">
          <cell r="A1452">
            <v>2028425</v>
          </cell>
          <cell r="B1452" t="str">
            <v>Těsnicí kroužek…107/A/42</v>
          </cell>
          <cell r="C1452">
            <v>25.9</v>
          </cell>
          <cell r="D1452">
            <v>100</v>
          </cell>
          <cell r="E1452" t="str">
            <v>KS</v>
          </cell>
          <cell r="F1452">
            <v>2590</v>
          </cell>
        </row>
        <row r="1453">
          <cell r="A1453">
            <v>2028873</v>
          </cell>
          <cell r="B1453" t="str">
            <v>Protiprachová destička…107S/VM16</v>
          </cell>
          <cell r="C1453">
            <v>2.95</v>
          </cell>
          <cell r="D1453">
            <v>100</v>
          </cell>
          <cell r="E1453" t="str">
            <v>KS</v>
          </cell>
          <cell r="F1453">
            <v>295</v>
          </cell>
        </row>
        <row r="1454">
          <cell r="A1454">
            <v>2028875</v>
          </cell>
          <cell r="B1454" t="str">
            <v>Protiprachová destička…107S/VM20</v>
          </cell>
          <cell r="C1454">
            <v>3.23</v>
          </cell>
          <cell r="D1454">
            <v>100</v>
          </cell>
          <cell r="E1454" t="str">
            <v>KS</v>
          </cell>
          <cell r="F1454">
            <v>323</v>
          </cell>
        </row>
        <row r="1455">
          <cell r="A1455">
            <v>2028877</v>
          </cell>
          <cell r="B1455" t="str">
            <v>Protiprachová destička…107S/VM25</v>
          </cell>
          <cell r="C1455">
            <v>5.32</v>
          </cell>
          <cell r="D1455">
            <v>100</v>
          </cell>
          <cell r="E1455" t="str">
            <v>KS</v>
          </cell>
          <cell r="F1455">
            <v>532</v>
          </cell>
        </row>
        <row r="1456">
          <cell r="A1456">
            <v>2028880</v>
          </cell>
          <cell r="B1456" t="str">
            <v>Protiprachová destička…107S/VM32</v>
          </cell>
          <cell r="C1456">
            <v>5.23</v>
          </cell>
          <cell r="D1456">
            <v>100</v>
          </cell>
          <cell r="E1456" t="str">
            <v>KS</v>
          </cell>
          <cell r="F1456">
            <v>523</v>
          </cell>
        </row>
        <row r="1457">
          <cell r="A1457">
            <v>2028883</v>
          </cell>
          <cell r="B1457" t="str">
            <v>Protiprachová destička…107S/VM40</v>
          </cell>
          <cell r="C1457">
            <v>8.93</v>
          </cell>
          <cell r="D1457">
            <v>100</v>
          </cell>
          <cell r="E1457" t="str">
            <v>KS</v>
          </cell>
          <cell r="F1457">
            <v>893</v>
          </cell>
        </row>
        <row r="1458">
          <cell r="A1458">
            <v>2028905</v>
          </cell>
          <cell r="B1458" t="str">
            <v>Protiprachová destička…107S/VTEC</v>
          </cell>
          <cell r="C1458">
            <v>1.76</v>
          </cell>
          <cell r="D1458">
            <v>100</v>
          </cell>
          <cell r="E1458" t="str">
            <v>KS</v>
          </cell>
          <cell r="F1458">
            <v>176</v>
          </cell>
        </row>
        <row r="1459">
          <cell r="A1459">
            <v>2028913</v>
          </cell>
          <cell r="B1459" t="str">
            <v>Protiprachová destička…107S/VTEC</v>
          </cell>
          <cell r="C1459">
            <v>1.9</v>
          </cell>
          <cell r="D1459">
            <v>100</v>
          </cell>
          <cell r="E1459" t="str">
            <v>KS</v>
          </cell>
          <cell r="F1459">
            <v>190</v>
          </cell>
        </row>
        <row r="1460">
          <cell r="A1460">
            <v>2028921</v>
          </cell>
          <cell r="B1460" t="str">
            <v>Protiprachová destička…107S/VTEC</v>
          </cell>
          <cell r="C1460">
            <v>2.02</v>
          </cell>
          <cell r="D1460">
            <v>100</v>
          </cell>
          <cell r="E1460" t="str">
            <v>KS</v>
          </cell>
          <cell r="F1460">
            <v>202</v>
          </cell>
        </row>
        <row r="1461">
          <cell r="A1461">
            <v>2028948</v>
          </cell>
          <cell r="B1461" t="str">
            <v>Protiprachová destička…107S/VTEC</v>
          </cell>
          <cell r="C1461">
            <v>2.2799999999999998</v>
          </cell>
          <cell r="D1461">
            <v>100</v>
          </cell>
          <cell r="E1461" t="str">
            <v>KS</v>
          </cell>
          <cell r="F1461">
            <v>228</v>
          </cell>
        </row>
        <row r="1462">
          <cell r="A1462">
            <v>2028956</v>
          </cell>
          <cell r="B1462" t="str">
            <v>Protiprachová destička…107S/VTEC</v>
          </cell>
          <cell r="C1462">
            <v>2.4500000000000002</v>
          </cell>
          <cell r="D1462">
            <v>100</v>
          </cell>
          <cell r="E1462" t="str">
            <v>KS</v>
          </cell>
          <cell r="F1462">
            <v>245</v>
          </cell>
        </row>
        <row r="1463">
          <cell r="A1463">
            <v>2028964</v>
          </cell>
          <cell r="B1463" t="str">
            <v>Protiprachová destička…107S/VTEC</v>
          </cell>
          <cell r="C1463">
            <v>3.15</v>
          </cell>
          <cell r="D1463">
            <v>100</v>
          </cell>
          <cell r="E1463" t="str">
            <v>KS</v>
          </cell>
          <cell r="F1463">
            <v>315</v>
          </cell>
        </row>
        <row r="1464">
          <cell r="A1464">
            <v>2028972</v>
          </cell>
          <cell r="B1464" t="str">
            <v>Protiprachová destička…107S/VTEC</v>
          </cell>
          <cell r="C1464">
            <v>5.56</v>
          </cell>
          <cell r="D1464">
            <v>100</v>
          </cell>
          <cell r="E1464" t="str">
            <v>KS</v>
          </cell>
          <cell r="F1464">
            <v>556</v>
          </cell>
        </row>
        <row r="1465">
          <cell r="A1465">
            <v>2028999</v>
          </cell>
          <cell r="B1465" t="str">
            <v>Protiprachová destička…107S/VTEC</v>
          </cell>
          <cell r="C1465">
            <v>7.3</v>
          </cell>
          <cell r="D1465">
            <v>100</v>
          </cell>
          <cell r="E1465" t="str">
            <v>KS</v>
          </cell>
          <cell r="F1465">
            <v>730</v>
          </cell>
        </row>
        <row r="1466">
          <cell r="A1466">
            <v>2029103</v>
          </cell>
          <cell r="B1466" t="str">
            <v>Zářezový kroužek…107/B/ 9</v>
          </cell>
          <cell r="C1466">
            <v>2.2799999999999998</v>
          </cell>
          <cell r="D1466">
            <v>100</v>
          </cell>
          <cell r="E1466" t="str">
            <v>KS</v>
          </cell>
          <cell r="F1466">
            <v>228</v>
          </cell>
        </row>
        <row r="1467">
          <cell r="A1467">
            <v>2029111</v>
          </cell>
          <cell r="B1467" t="str">
            <v>Zářezový kroužek…107/B/11</v>
          </cell>
          <cell r="C1467">
            <v>2.57</v>
          </cell>
          <cell r="D1467">
            <v>100</v>
          </cell>
          <cell r="E1467" t="str">
            <v>KS</v>
          </cell>
          <cell r="F1467">
            <v>257</v>
          </cell>
        </row>
        <row r="1468">
          <cell r="A1468">
            <v>2029138</v>
          </cell>
          <cell r="B1468" t="str">
            <v>Zářezový kroužek…107/B13,5</v>
          </cell>
          <cell r="C1468">
            <v>2.67</v>
          </cell>
          <cell r="D1468">
            <v>100</v>
          </cell>
          <cell r="E1468" t="str">
            <v>KS</v>
          </cell>
          <cell r="F1468">
            <v>267</v>
          </cell>
        </row>
        <row r="1469">
          <cell r="A1469">
            <v>2029162</v>
          </cell>
          <cell r="B1469" t="str">
            <v>Zářezový kroužek…107/B/16</v>
          </cell>
          <cell r="C1469">
            <v>2.98</v>
          </cell>
          <cell r="D1469">
            <v>100</v>
          </cell>
          <cell r="E1469" t="str">
            <v>KS</v>
          </cell>
          <cell r="F1469">
            <v>298</v>
          </cell>
        </row>
        <row r="1470">
          <cell r="A1470">
            <v>2029219</v>
          </cell>
          <cell r="B1470" t="str">
            <v>Zářezový kroužek…107/B/21</v>
          </cell>
          <cell r="C1470">
            <v>4.8899999999999997</v>
          </cell>
          <cell r="D1470">
            <v>100</v>
          </cell>
          <cell r="E1470" t="str">
            <v>KS</v>
          </cell>
          <cell r="F1470">
            <v>489</v>
          </cell>
        </row>
        <row r="1471">
          <cell r="A1471">
            <v>2029294</v>
          </cell>
          <cell r="B1471" t="str">
            <v>Zářezový kroužek…107/B/29</v>
          </cell>
          <cell r="C1471">
            <v>11.59</v>
          </cell>
          <cell r="D1471">
            <v>100</v>
          </cell>
          <cell r="E1471" t="str">
            <v>KS</v>
          </cell>
          <cell r="F1471">
            <v>1159</v>
          </cell>
        </row>
        <row r="1472">
          <cell r="A1472">
            <v>2029367</v>
          </cell>
          <cell r="B1472" t="str">
            <v>Zářezový kroužek…107/B/36</v>
          </cell>
          <cell r="C1472">
            <v>27.53</v>
          </cell>
          <cell r="D1472">
            <v>100</v>
          </cell>
          <cell r="E1472" t="str">
            <v>KS</v>
          </cell>
          <cell r="F1472">
            <v>2753</v>
          </cell>
        </row>
        <row r="1473">
          <cell r="A1473">
            <v>2029421</v>
          </cell>
          <cell r="B1473" t="str">
            <v>Zářezový kroužek…107/B/42</v>
          </cell>
          <cell r="C1473">
            <v>35.520000000000003</v>
          </cell>
          <cell r="D1473">
            <v>100</v>
          </cell>
          <cell r="E1473" t="str">
            <v>KS</v>
          </cell>
          <cell r="F1473">
            <v>3552</v>
          </cell>
        </row>
        <row r="1474">
          <cell r="A1474">
            <v>2029480</v>
          </cell>
          <cell r="B1474" t="str">
            <v>Zářezový kroužek…107/B/48</v>
          </cell>
          <cell r="C1474">
            <v>38.049999999999997</v>
          </cell>
          <cell r="D1474">
            <v>100</v>
          </cell>
          <cell r="E1474" t="str">
            <v>KS</v>
          </cell>
          <cell r="F1474">
            <v>3805</v>
          </cell>
        </row>
        <row r="1475">
          <cell r="A1475">
            <v>2029563</v>
          </cell>
          <cell r="B1475" t="str">
            <v>107CR/VM…107CR/VM</v>
          </cell>
          <cell r="C1475">
            <v>27.55</v>
          </cell>
          <cell r="D1475">
            <v>100</v>
          </cell>
          <cell r="E1475" t="str">
            <v>KS</v>
          </cell>
          <cell r="F1475">
            <v>2755</v>
          </cell>
        </row>
        <row r="1476">
          <cell r="A1476">
            <v>2029566</v>
          </cell>
          <cell r="B1476" t="str">
            <v>107CR/VM…107CR/VM</v>
          </cell>
          <cell r="C1476">
            <v>26.4</v>
          </cell>
          <cell r="D1476">
            <v>100</v>
          </cell>
          <cell r="E1476" t="str">
            <v>KS</v>
          </cell>
          <cell r="F1476">
            <v>2640</v>
          </cell>
        </row>
        <row r="1477">
          <cell r="A1477">
            <v>2029618</v>
          </cell>
          <cell r="B1477" t="str">
            <v>Vícenásobná těsnicí vložka…107C/VTEC</v>
          </cell>
          <cell r="C1477">
            <v>15.75</v>
          </cell>
          <cell r="D1477">
            <v>100</v>
          </cell>
          <cell r="E1477" t="str">
            <v>KS</v>
          </cell>
          <cell r="F1477">
            <v>1575</v>
          </cell>
        </row>
        <row r="1478">
          <cell r="A1478">
            <v>2029626</v>
          </cell>
          <cell r="B1478" t="str">
            <v>Vícenásobná těsnicí vložka…107C/VTEC</v>
          </cell>
          <cell r="C1478">
            <v>15.95</v>
          </cell>
          <cell r="D1478">
            <v>100</v>
          </cell>
          <cell r="E1478" t="str">
            <v>KS</v>
          </cell>
          <cell r="F1478">
            <v>1595</v>
          </cell>
        </row>
        <row r="1479">
          <cell r="A1479">
            <v>2029634</v>
          </cell>
          <cell r="B1479" t="str">
            <v>Vícenásobná těsnicí vložka…107C/VTEC</v>
          </cell>
          <cell r="C1479">
            <v>15.75</v>
          </cell>
          <cell r="D1479">
            <v>100</v>
          </cell>
          <cell r="E1479" t="str">
            <v>KS</v>
          </cell>
          <cell r="F1479">
            <v>1575</v>
          </cell>
        </row>
        <row r="1480">
          <cell r="A1480">
            <v>2029642</v>
          </cell>
          <cell r="B1480" t="str">
            <v>Vícenásobná těsnicí vložka…107C/VTEC</v>
          </cell>
          <cell r="C1480">
            <v>16.39</v>
          </cell>
          <cell r="D1480">
            <v>100</v>
          </cell>
          <cell r="E1480" t="str">
            <v>KS</v>
          </cell>
          <cell r="F1480">
            <v>1639</v>
          </cell>
        </row>
        <row r="1481">
          <cell r="A1481">
            <v>2029650</v>
          </cell>
          <cell r="B1481" t="str">
            <v>Vícenásobná těsnicí vložka…107C/VTEC</v>
          </cell>
          <cell r="C1481">
            <v>19.98</v>
          </cell>
          <cell r="D1481">
            <v>100</v>
          </cell>
          <cell r="E1481" t="str">
            <v>KS</v>
          </cell>
          <cell r="F1481">
            <v>1998</v>
          </cell>
        </row>
        <row r="1482">
          <cell r="A1482">
            <v>2029669</v>
          </cell>
          <cell r="B1482" t="str">
            <v>Vícenásobná těsnicí vložka…107C/VTEC</v>
          </cell>
          <cell r="C1482">
            <v>19.29</v>
          </cell>
          <cell r="D1482">
            <v>100</v>
          </cell>
          <cell r="E1482" t="str">
            <v>KS</v>
          </cell>
          <cell r="F1482">
            <v>1929</v>
          </cell>
        </row>
        <row r="1483">
          <cell r="A1483">
            <v>2029672</v>
          </cell>
          <cell r="B1483" t="str">
            <v>Vícenásobná těsnicí vložka…107C/VM20</v>
          </cell>
          <cell r="C1483">
            <v>19</v>
          </cell>
          <cell r="D1483">
            <v>100</v>
          </cell>
          <cell r="E1483" t="str">
            <v>KS</v>
          </cell>
          <cell r="F1483">
            <v>1900</v>
          </cell>
        </row>
        <row r="1484">
          <cell r="A1484">
            <v>2029675</v>
          </cell>
          <cell r="B1484" t="str">
            <v>Vícenásobná těsnicí vložka…107C/VM20</v>
          </cell>
          <cell r="C1484">
            <v>21</v>
          </cell>
          <cell r="D1484">
            <v>100</v>
          </cell>
          <cell r="E1484" t="str">
            <v>KS</v>
          </cell>
          <cell r="F1484">
            <v>2100</v>
          </cell>
        </row>
        <row r="1485">
          <cell r="A1485">
            <v>2029677</v>
          </cell>
          <cell r="B1485" t="str">
            <v>Vícenásobná těsnicí vložka…107C/VM20</v>
          </cell>
          <cell r="C1485">
            <v>21</v>
          </cell>
          <cell r="D1485">
            <v>100</v>
          </cell>
          <cell r="E1485" t="str">
            <v>KS</v>
          </cell>
          <cell r="F1485">
            <v>2100</v>
          </cell>
        </row>
        <row r="1486">
          <cell r="A1486">
            <v>2029679</v>
          </cell>
          <cell r="B1486" t="str">
            <v>Vícenásobná těsnicí vložka…107C/VM25</v>
          </cell>
          <cell r="C1486">
            <v>21.85</v>
          </cell>
          <cell r="D1486">
            <v>100</v>
          </cell>
          <cell r="E1486" t="str">
            <v>KS</v>
          </cell>
          <cell r="F1486">
            <v>2185</v>
          </cell>
        </row>
        <row r="1487">
          <cell r="A1487">
            <v>2029682</v>
          </cell>
          <cell r="B1487" t="str">
            <v>Vícenásobná těsnicí vložka…107C/VM25</v>
          </cell>
          <cell r="C1487">
            <v>22.8</v>
          </cell>
          <cell r="D1487">
            <v>100</v>
          </cell>
          <cell r="E1487" t="str">
            <v>KS</v>
          </cell>
          <cell r="F1487">
            <v>2280</v>
          </cell>
        </row>
        <row r="1488">
          <cell r="A1488">
            <v>2029685</v>
          </cell>
          <cell r="B1488" t="str">
            <v>Vícenásobná těsnicí vložka…107C/VM25</v>
          </cell>
          <cell r="C1488">
            <v>19.95</v>
          </cell>
          <cell r="D1488">
            <v>100</v>
          </cell>
          <cell r="E1488" t="str">
            <v>KS</v>
          </cell>
          <cell r="F1488">
            <v>1995</v>
          </cell>
        </row>
        <row r="1489">
          <cell r="A1489">
            <v>2029688</v>
          </cell>
          <cell r="B1489" t="str">
            <v>Vícenásobná těsnicí vložka…107C/VM25</v>
          </cell>
          <cell r="C1489">
            <v>21.85</v>
          </cell>
          <cell r="D1489">
            <v>100</v>
          </cell>
          <cell r="E1489" t="str">
            <v>KS</v>
          </cell>
          <cell r="F1489">
            <v>2185</v>
          </cell>
        </row>
        <row r="1490">
          <cell r="A1490">
            <v>2029690</v>
          </cell>
          <cell r="B1490" t="str">
            <v>Vícenásobná těsnicí vložka…107C/VM25</v>
          </cell>
          <cell r="C1490">
            <v>19.95</v>
          </cell>
          <cell r="D1490">
            <v>100</v>
          </cell>
          <cell r="E1490" t="str">
            <v>KS</v>
          </cell>
          <cell r="F1490">
            <v>1995</v>
          </cell>
        </row>
        <row r="1491">
          <cell r="A1491">
            <v>2029693</v>
          </cell>
          <cell r="B1491" t="str">
            <v>Vícenásobná těsnicí vložka…107C/VM32</v>
          </cell>
          <cell r="C1491">
            <v>43.89</v>
          </cell>
          <cell r="D1491">
            <v>100</v>
          </cell>
          <cell r="E1491" t="str">
            <v>KS</v>
          </cell>
          <cell r="F1491">
            <v>4389</v>
          </cell>
        </row>
        <row r="1492">
          <cell r="A1492">
            <v>2029696</v>
          </cell>
          <cell r="B1492" t="str">
            <v>Vícenásobná těsnicí vložka…107C/VM32</v>
          </cell>
          <cell r="C1492">
            <v>43.89</v>
          </cell>
          <cell r="D1492">
            <v>100</v>
          </cell>
          <cell r="E1492" t="str">
            <v>KS</v>
          </cell>
          <cell r="F1492">
            <v>4389</v>
          </cell>
        </row>
        <row r="1493">
          <cell r="A1493">
            <v>2029707</v>
          </cell>
          <cell r="B1493" t="str">
            <v>Ucpávka…107/V/ 7</v>
          </cell>
          <cell r="C1493">
            <v>3.52</v>
          </cell>
          <cell r="D1493">
            <v>100</v>
          </cell>
          <cell r="E1493" t="str">
            <v>KS</v>
          </cell>
          <cell r="F1493">
            <v>352</v>
          </cell>
        </row>
        <row r="1494">
          <cell r="A1494">
            <v>2029715</v>
          </cell>
          <cell r="B1494" t="str">
            <v>Ucpávka…107/V/ 9</v>
          </cell>
          <cell r="C1494">
            <v>3.5</v>
          </cell>
          <cell r="D1494">
            <v>100</v>
          </cell>
          <cell r="E1494" t="str">
            <v>KS</v>
          </cell>
          <cell r="F1494">
            <v>350</v>
          </cell>
        </row>
        <row r="1495">
          <cell r="A1495">
            <v>2029723</v>
          </cell>
          <cell r="B1495" t="str">
            <v>Ucpávka…107/V/11</v>
          </cell>
          <cell r="C1495">
            <v>3.42</v>
          </cell>
          <cell r="D1495">
            <v>100</v>
          </cell>
          <cell r="E1495" t="str">
            <v>KS</v>
          </cell>
          <cell r="F1495">
            <v>342</v>
          </cell>
        </row>
        <row r="1496">
          <cell r="A1496">
            <v>2029731</v>
          </cell>
          <cell r="B1496" t="str">
            <v>Ucpávka…107/V13,5</v>
          </cell>
          <cell r="C1496">
            <v>3.52</v>
          </cell>
          <cell r="D1496">
            <v>100</v>
          </cell>
          <cell r="E1496" t="str">
            <v>KS</v>
          </cell>
          <cell r="F1496">
            <v>352</v>
          </cell>
        </row>
        <row r="1497">
          <cell r="A1497">
            <v>2029758</v>
          </cell>
          <cell r="B1497" t="str">
            <v>Ucpávka…107/V/16</v>
          </cell>
          <cell r="C1497">
            <v>3.76</v>
          </cell>
          <cell r="D1497">
            <v>100</v>
          </cell>
          <cell r="E1497" t="str">
            <v>KS</v>
          </cell>
          <cell r="F1497">
            <v>376</v>
          </cell>
        </row>
        <row r="1498">
          <cell r="A1498">
            <v>2029766</v>
          </cell>
          <cell r="B1498" t="str">
            <v>Ucpávka…107/V/21</v>
          </cell>
          <cell r="C1498">
            <v>4.49</v>
          </cell>
          <cell r="D1498">
            <v>100</v>
          </cell>
          <cell r="E1498" t="str">
            <v>KS</v>
          </cell>
          <cell r="F1498">
            <v>449</v>
          </cell>
        </row>
        <row r="1499">
          <cell r="A1499">
            <v>2029774</v>
          </cell>
          <cell r="B1499" t="str">
            <v>Ucpávka…107/V/29</v>
          </cell>
          <cell r="C1499">
            <v>4.8099999999999996</v>
          </cell>
          <cell r="D1499">
            <v>100</v>
          </cell>
          <cell r="E1499" t="str">
            <v>KS</v>
          </cell>
          <cell r="F1499">
            <v>481</v>
          </cell>
        </row>
        <row r="1500">
          <cell r="A1500">
            <v>2029790</v>
          </cell>
          <cell r="B1500" t="str">
            <v>Ucpávka…107/V/42</v>
          </cell>
          <cell r="C1500">
            <v>5.74</v>
          </cell>
          <cell r="D1500">
            <v>100</v>
          </cell>
          <cell r="E1500" t="str">
            <v>KS</v>
          </cell>
          <cell r="F1500">
            <v>574</v>
          </cell>
        </row>
        <row r="1501">
          <cell r="A1501">
            <v>2029901</v>
          </cell>
          <cell r="B1501" t="str">
            <v>Úhlová vývodka…107/W  9</v>
          </cell>
          <cell r="C1501">
            <v>61.54</v>
          </cell>
          <cell r="D1501">
            <v>100</v>
          </cell>
          <cell r="E1501" t="str">
            <v>KS</v>
          </cell>
          <cell r="F1501">
            <v>6154</v>
          </cell>
        </row>
        <row r="1502">
          <cell r="A1502">
            <v>2029928</v>
          </cell>
          <cell r="B1502" t="str">
            <v>Úhlová vývodka…107/W 11</v>
          </cell>
          <cell r="C1502">
            <v>61.89</v>
          </cell>
          <cell r="D1502">
            <v>100</v>
          </cell>
          <cell r="E1502" t="str">
            <v>KS</v>
          </cell>
          <cell r="F1502">
            <v>6189</v>
          </cell>
        </row>
        <row r="1503">
          <cell r="A1503">
            <v>2029936</v>
          </cell>
          <cell r="B1503" t="str">
            <v>Úhlová vývodka…107/W 13</v>
          </cell>
          <cell r="C1503">
            <v>66.819999999999993</v>
          </cell>
          <cell r="D1503">
            <v>100</v>
          </cell>
          <cell r="E1503" t="str">
            <v>KS</v>
          </cell>
          <cell r="F1503">
            <v>6682</v>
          </cell>
        </row>
        <row r="1504">
          <cell r="A1504">
            <v>2029944</v>
          </cell>
          <cell r="B1504" t="str">
            <v>Úhlová vývodka…107/W 16</v>
          </cell>
          <cell r="C1504">
            <v>69.81</v>
          </cell>
          <cell r="D1504">
            <v>100</v>
          </cell>
          <cell r="E1504" t="str">
            <v>KS</v>
          </cell>
          <cell r="F1504">
            <v>6981</v>
          </cell>
        </row>
        <row r="1505">
          <cell r="A1505">
            <v>2029952</v>
          </cell>
          <cell r="B1505" t="str">
            <v>Úhlová vývodka…107/W 21</v>
          </cell>
          <cell r="C1505">
            <v>108.45</v>
          </cell>
          <cell r="D1505">
            <v>100</v>
          </cell>
          <cell r="E1505" t="str">
            <v>KS</v>
          </cell>
          <cell r="F1505">
            <v>10845</v>
          </cell>
        </row>
        <row r="1506">
          <cell r="A1506">
            <v>2030004</v>
          </cell>
          <cell r="B1506" t="str">
            <v>Těsnící kroužek přip. závitu…107/F M12</v>
          </cell>
          <cell r="C1506">
            <v>1.62</v>
          </cell>
          <cell r="D1506">
            <v>100</v>
          </cell>
          <cell r="E1506" t="str">
            <v>KS</v>
          </cell>
          <cell r="F1506">
            <v>162</v>
          </cell>
        </row>
        <row r="1507">
          <cell r="A1507">
            <v>2030008</v>
          </cell>
          <cell r="B1507" t="str">
            <v>Těsnící kroužek přip. závitu…107/F M16</v>
          </cell>
          <cell r="C1507">
            <v>1.81</v>
          </cell>
          <cell r="D1507">
            <v>100</v>
          </cell>
          <cell r="E1507" t="str">
            <v>KS</v>
          </cell>
          <cell r="F1507">
            <v>181</v>
          </cell>
        </row>
        <row r="1508">
          <cell r="A1508">
            <v>2030012</v>
          </cell>
          <cell r="B1508" t="str">
            <v>Těsnící kroužek přip. závitu…107/F M20</v>
          </cell>
          <cell r="C1508">
            <v>2.02</v>
          </cell>
          <cell r="D1508">
            <v>100</v>
          </cell>
          <cell r="E1508" t="str">
            <v>KS</v>
          </cell>
          <cell r="F1508">
            <v>202</v>
          </cell>
        </row>
        <row r="1509">
          <cell r="A1509">
            <v>2030016</v>
          </cell>
          <cell r="B1509" t="str">
            <v>Těsnící kroužek přip. závitu…107/F M25</v>
          </cell>
          <cell r="C1509">
            <v>2.4700000000000002</v>
          </cell>
          <cell r="D1509">
            <v>100</v>
          </cell>
          <cell r="E1509" t="str">
            <v>KS</v>
          </cell>
          <cell r="F1509">
            <v>247</v>
          </cell>
        </row>
        <row r="1510">
          <cell r="A1510">
            <v>2030020</v>
          </cell>
          <cell r="B1510" t="str">
            <v>Těsnící kroužek přip. závitu…107/F M32</v>
          </cell>
          <cell r="C1510">
            <v>3.73</v>
          </cell>
          <cell r="D1510">
            <v>100</v>
          </cell>
          <cell r="E1510" t="str">
            <v>KS</v>
          </cell>
          <cell r="F1510">
            <v>373</v>
          </cell>
        </row>
        <row r="1511">
          <cell r="A1511">
            <v>2030024</v>
          </cell>
          <cell r="B1511" t="str">
            <v>Těsnící kroužek přip. závitu…107/F M40</v>
          </cell>
          <cell r="C1511">
            <v>4.92</v>
          </cell>
          <cell r="D1511">
            <v>100</v>
          </cell>
          <cell r="E1511" t="str">
            <v>KS</v>
          </cell>
          <cell r="F1511">
            <v>492</v>
          </cell>
        </row>
        <row r="1512">
          <cell r="A1512">
            <v>2030028</v>
          </cell>
          <cell r="B1512" t="str">
            <v>Těsnící kroužek přip. závitu…107/F M50</v>
          </cell>
          <cell r="C1512">
            <v>7.87</v>
          </cell>
          <cell r="D1512">
            <v>100</v>
          </cell>
          <cell r="E1512" t="str">
            <v>KS</v>
          </cell>
          <cell r="F1512">
            <v>787</v>
          </cell>
        </row>
        <row r="1513">
          <cell r="A1513">
            <v>2030032</v>
          </cell>
          <cell r="B1513" t="str">
            <v>Těsnící kroužek přip. závitu…107/F M63</v>
          </cell>
          <cell r="C1513">
            <v>8.84</v>
          </cell>
          <cell r="D1513">
            <v>100</v>
          </cell>
          <cell r="E1513" t="str">
            <v>KS</v>
          </cell>
          <cell r="F1513">
            <v>884</v>
          </cell>
        </row>
        <row r="1514">
          <cell r="A1514">
            <v>2030071</v>
          </cell>
          <cell r="B1514" t="str">
            <v>Těsnící kroužek přip. závitu…107/F/7</v>
          </cell>
          <cell r="C1514">
            <v>0.71</v>
          </cell>
          <cell r="D1514">
            <v>100</v>
          </cell>
          <cell r="E1514" t="str">
            <v>KS</v>
          </cell>
          <cell r="F1514">
            <v>71</v>
          </cell>
        </row>
        <row r="1515">
          <cell r="A1515">
            <v>2030098</v>
          </cell>
          <cell r="B1515" t="str">
            <v>Těsnící kroužek přip. závitu…107/F/9</v>
          </cell>
          <cell r="C1515">
            <v>0.8</v>
          </cell>
          <cell r="D1515">
            <v>100</v>
          </cell>
          <cell r="E1515" t="str">
            <v>KS</v>
          </cell>
          <cell r="F1515">
            <v>80</v>
          </cell>
        </row>
        <row r="1516">
          <cell r="A1516">
            <v>2030101</v>
          </cell>
          <cell r="B1516" t="str">
            <v>Těsnící kroužek přip. závitu…107/F/11</v>
          </cell>
          <cell r="C1516">
            <v>0.94</v>
          </cell>
          <cell r="D1516">
            <v>100</v>
          </cell>
          <cell r="E1516" t="str">
            <v>KS</v>
          </cell>
          <cell r="F1516">
            <v>94</v>
          </cell>
        </row>
        <row r="1517">
          <cell r="A1517">
            <v>2030136</v>
          </cell>
          <cell r="B1517" t="str">
            <v>Těsnící kroužek přip. závitu…107/F13,5</v>
          </cell>
          <cell r="C1517">
            <v>1.06</v>
          </cell>
          <cell r="D1517">
            <v>100</v>
          </cell>
          <cell r="E1517" t="str">
            <v>KS</v>
          </cell>
          <cell r="F1517">
            <v>106</v>
          </cell>
        </row>
        <row r="1518">
          <cell r="A1518">
            <v>2030160</v>
          </cell>
          <cell r="B1518" t="str">
            <v>Těsnící kroužek přip. závitu…107/F/16</v>
          </cell>
          <cell r="C1518">
            <v>1.23</v>
          </cell>
          <cell r="D1518">
            <v>100</v>
          </cell>
          <cell r="E1518" t="str">
            <v>KS</v>
          </cell>
          <cell r="F1518">
            <v>123</v>
          </cell>
        </row>
        <row r="1519">
          <cell r="A1519">
            <v>2030217</v>
          </cell>
          <cell r="B1519" t="str">
            <v>Těsnící kroužek přip. závitu…107/F/21</v>
          </cell>
          <cell r="C1519">
            <v>1.61</v>
          </cell>
          <cell r="D1519">
            <v>100</v>
          </cell>
          <cell r="E1519" t="str">
            <v>KS</v>
          </cell>
          <cell r="F1519">
            <v>161</v>
          </cell>
        </row>
        <row r="1520">
          <cell r="A1520">
            <v>2030292</v>
          </cell>
          <cell r="B1520" t="str">
            <v>Těsnící kroužek přip. závitu…107/F/29</v>
          </cell>
          <cell r="C1520">
            <v>2.02</v>
          </cell>
          <cell r="D1520">
            <v>100</v>
          </cell>
          <cell r="E1520" t="str">
            <v>KS</v>
          </cell>
          <cell r="F1520">
            <v>202</v>
          </cell>
        </row>
        <row r="1521">
          <cell r="A1521">
            <v>2030365</v>
          </cell>
          <cell r="B1521" t="str">
            <v>Těsnící kroužek přip. závitu…107/F/36</v>
          </cell>
          <cell r="C1521">
            <v>2.4500000000000002</v>
          </cell>
          <cell r="D1521">
            <v>100</v>
          </cell>
          <cell r="E1521" t="str">
            <v>KS</v>
          </cell>
          <cell r="F1521">
            <v>245</v>
          </cell>
        </row>
        <row r="1522">
          <cell r="A1522">
            <v>2030411</v>
          </cell>
          <cell r="B1522" t="str">
            <v>Těsnící kroužek přip. závitu…107/F/42</v>
          </cell>
          <cell r="C1522">
            <v>7.73</v>
          </cell>
          <cell r="D1522">
            <v>100</v>
          </cell>
          <cell r="E1522" t="str">
            <v>KS</v>
          </cell>
          <cell r="F1522">
            <v>773</v>
          </cell>
        </row>
        <row r="1523">
          <cell r="A1523">
            <v>2030489</v>
          </cell>
          <cell r="B1523" t="str">
            <v>Těsnící kroužek přip. závitu…107/F/48</v>
          </cell>
          <cell r="C1523">
            <v>7.92</v>
          </cell>
          <cell r="D1523">
            <v>100</v>
          </cell>
          <cell r="E1523" t="str">
            <v>KS</v>
          </cell>
          <cell r="F1523">
            <v>792</v>
          </cell>
        </row>
        <row r="1524">
          <cell r="A1524">
            <v>2030616</v>
          </cell>
          <cell r="B1524" t="str">
            <v>Redukce…107RM2012</v>
          </cell>
          <cell r="C1524">
            <v>17.54</v>
          </cell>
          <cell r="D1524">
            <v>100</v>
          </cell>
          <cell r="E1524" t="str">
            <v>KS</v>
          </cell>
          <cell r="F1524">
            <v>1754</v>
          </cell>
        </row>
        <row r="1525">
          <cell r="A1525">
            <v>2030619</v>
          </cell>
          <cell r="B1525" t="str">
            <v>Redukce…107RM2016</v>
          </cell>
          <cell r="C1525">
            <v>16.940000000000001</v>
          </cell>
          <cell r="D1525">
            <v>100</v>
          </cell>
          <cell r="E1525" t="str">
            <v>KS</v>
          </cell>
          <cell r="F1525">
            <v>1694</v>
          </cell>
        </row>
        <row r="1526">
          <cell r="A1526">
            <v>2030624</v>
          </cell>
          <cell r="B1526" t="str">
            <v>Redukce…107RM2512</v>
          </cell>
          <cell r="C1526">
            <v>19.64</v>
          </cell>
          <cell r="D1526">
            <v>100</v>
          </cell>
          <cell r="E1526" t="str">
            <v>KS</v>
          </cell>
          <cell r="F1526">
            <v>1964</v>
          </cell>
        </row>
        <row r="1527">
          <cell r="A1527">
            <v>2030626</v>
          </cell>
          <cell r="B1527" t="str">
            <v>Redukce…107RM2516</v>
          </cell>
          <cell r="C1527">
            <v>18.97</v>
          </cell>
          <cell r="D1527">
            <v>100</v>
          </cell>
          <cell r="E1527" t="str">
            <v>KS</v>
          </cell>
          <cell r="F1527">
            <v>1897</v>
          </cell>
        </row>
        <row r="1528">
          <cell r="A1528">
            <v>2030628</v>
          </cell>
          <cell r="B1528" t="str">
            <v>Redukce…107RM2520</v>
          </cell>
          <cell r="C1528">
            <v>18.97</v>
          </cell>
          <cell r="D1528">
            <v>100</v>
          </cell>
          <cell r="E1528" t="str">
            <v>KS</v>
          </cell>
          <cell r="F1528">
            <v>1897</v>
          </cell>
        </row>
        <row r="1529">
          <cell r="A1529">
            <v>2030632</v>
          </cell>
          <cell r="B1529" t="str">
            <v>Redukce…107RM3212</v>
          </cell>
          <cell r="C1529">
            <v>28.82</v>
          </cell>
          <cell r="D1529">
            <v>100</v>
          </cell>
          <cell r="E1529" t="str">
            <v>KS</v>
          </cell>
          <cell r="F1529">
            <v>2882</v>
          </cell>
        </row>
        <row r="1530">
          <cell r="A1530">
            <v>2030634</v>
          </cell>
          <cell r="B1530" t="str">
            <v>Redukce…107RM3216</v>
          </cell>
          <cell r="C1530">
            <v>27.65</v>
          </cell>
          <cell r="D1530">
            <v>100</v>
          </cell>
          <cell r="E1530" t="str">
            <v>KS</v>
          </cell>
          <cell r="F1530">
            <v>2765</v>
          </cell>
        </row>
        <row r="1531">
          <cell r="A1531">
            <v>2030637</v>
          </cell>
          <cell r="B1531" t="str">
            <v>Redukce…107RM3220</v>
          </cell>
          <cell r="C1531">
            <v>27.65</v>
          </cell>
          <cell r="D1531">
            <v>100</v>
          </cell>
          <cell r="E1531" t="str">
            <v>KS</v>
          </cell>
          <cell r="F1531">
            <v>2765</v>
          </cell>
        </row>
        <row r="1532">
          <cell r="A1532">
            <v>2030640</v>
          </cell>
          <cell r="B1532" t="str">
            <v>Redukce…107RM3225</v>
          </cell>
          <cell r="C1532">
            <v>27.65</v>
          </cell>
          <cell r="D1532">
            <v>100</v>
          </cell>
          <cell r="E1532" t="str">
            <v>KS</v>
          </cell>
          <cell r="F1532">
            <v>2765</v>
          </cell>
        </row>
        <row r="1533">
          <cell r="A1533">
            <v>2030643</v>
          </cell>
          <cell r="B1533" t="str">
            <v>Redukce…107RM4016</v>
          </cell>
          <cell r="C1533">
            <v>53.65</v>
          </cell>
          <cell r="D1533">
            <v>100</v>
          </cell>
          <cell r="E1533" t="str">
            <v>KS</v>
          </cell>
          <cell r="F1533">
            <v>5365</v>
          </cell>
        </row>
        <row r="1534">
          <cell r="A1534">
            <v>2030646</v>
          </cell>
          <cell r="B1534" t="str">
            <v>Redukce…107RM4020</v>
          </cell>
          <cell r="C1534">
            <v>56.42</v>
          </cell>
          <cell r="D1534">
            <v>100</v>
          </cell>
          <cell r="E1534" t="str">
            <v>KS</v>
          </cell>
          <cell r="F1534">
            <v>5642</v>
          </cell>
        </row>
        <row r="1535">
          <cell r="A1535">
            <v>2030649</v>
          </cell>
          <cell r="B1535" t="str">
            <v>Redukce…107RM4025</v>
          </cell>
          <cell r="C1535">
            <v>56.42</v>
          </cell>
          <cell r="D1535">
            <v>100</v>
          </cell>
          <cell r="E1535" t="str">
            <v>KS</v>
          </cell>
          <cell r="F1535">
            <v>5642</v>
          </cell>
        </row>
        <row r="1536">
          <cell r="A1536">
            <v>2030652</v>
          </cell>
          <cell r="B1536" t="str">
            <v>Redukce…107RM4032</v>
          </cell>
          <cell r="C1536">
            <v>56.38</v>
          </cell>
          <cell r="D1536">
            <v>100</v>
          </cell>
          <cell r="E1536" t="str">
            <v>KS</v>
          </cell>
          <cell r="F1536">
            <v>5638</v>
          </cell>
        </row>
        <row r="1537">
          <cell r="A1537">
            <v>2030655</v>
          </cell>
          <cell r="B1537" t="str">
            <v>Redukce…107RM5020</v>
          </cell>
          <cell r="C1537">
            <v>102.79</v>
          </cell>
          <cell r="D1537">
            <v>100</v>
          </cell>
          <cell r="E1537" t="str">
            <v>KS</v>
          </cell>
          <cell r="F1537">
            <v>10279</v>
          </cell>
        </row>
        <row r="1538">
          <cell r="A1538">
            <v>2030659</v>
          </cell>
          <cell r="B1538" t="str">
            <v>Redukce…107RM5025</v>
          </cell>
          <cell r="C1538">
            <v>102.79</v>
          </cell>
          <cell r="D1538">
            <v>100</v>
          </cell>
          <cell r="E1538" t="str">
            <v>KS</v>
          </cell>
          <cell r="F1538">
            <v>10279</v>
          </cell>
        </row>
        <row r="1539">
          <cell r="A1539">
            <v>2030661</v>
          </cell>
          <cell r="B1539" t="str">
            <v>Redukce…107RM5032</v>
          </cell>
          <cell r="C1539">
            <v>99.29</v>
          </cell>
          <cell r="D1539">
            <v>100</v>
          </cell>
          <cell r="E1539" t="str">
            <v>KS</v>
          </cell>
          <cell r="F1539">
            <v>9929</v>
          </cell>
        </row>
        <row r="1540">
          <cell r="A1540">
            <v>2030664</v>
          </cell>
          <cell r="B1540" t="str">
            <v>Redukce…107RM5040</v>
          </cell>
          <cell r="C1540">
            <v>99.29</v>
          </cell>
          <cell r="D1540">
            <v>100</v>
          </cell>
          <cell r="E1540" t="str">
            <v>KS</v>
          </cell>
          <cell r="F1540">
            <v>9929</v>
          </cell>
        </row>
        <row r="1541">
          <cell r="A1541">
            <v>2030667</v>
          </cell>
          <cell r="B1541" t="str">
            <v>Redukce…107RM6325</v>
          </cell>
          <cell r="C1541">
            <v>187.95</v>
          </cell>
          <cell r="D1541">
            <v>100</v>
          </cell>
          <cell r="E1541" t="str">
            <v>KS</v>
          </cell>
          <cell r="F1541">
            <v>18795</v>
          </cell>
        </row>
        <row r="1542">
          <cell r="A1542">
            <v>2030670</v>
          </cell>
          <cell r="B1542" t="str">
            <v>Redukce…107RM6332</v>
          </cell>
          <cell r="C1542">
            <v>187.95</v>
          </cell>
          <cell r="D1542">
            <v>100</v>
          </cell>
          <cell r="E1542" t="str">
            <v>KS</v>
          </cell>
          <cell r="F1542">
            <v>18795</v>
          </cell>
        </row>
        <row r="1543">
          <cell r="A1543">
            <v>2030673</v>
          </cell>
          <cell r="B1543" t="str">
            <v>Redukce…107RM6340</v>
          </cell>
          <cell r="C1543">
            <v>190.48</v>
          </cell>
          <cell r="D1543">
            <v>100</v>
          </cell>
          <cell r="E1543" t="str">
            <v>KS</v>
          </cell>
          <cell r="F1543">
            <v>19048</v>
          </cell>
        </row>
        <row r="1544">
          <cell r="A1544">
            <v>2030675</v>
          </cell>
          <cell r="B1544" t="str">
            <v>Redukce…107RM6350</v>
          </cell>
          <cell r="C1544">
            <v>181.96</v>
          </cell>
          <cell r="D1544">
            <v>100</v>
          </cell>
          <cell r="E1544" t="str">
            <v>KS</v>
          </cell>
          <cell r="F1544">
            <v>18196</v>
          </cell>
        </row>
        <row r="1545">
          <cell r="A1545">
            <v>2030705</v>
          </cell>
          <cell r="B1545" t="str">
            <v>Redukce…107R11- 7</v>
          </cell>
          <cell r="C1545">
            <v>12.79</v>
          </cell>
          <cell r="D1545">
            <v>100</v>
          </cell>
          <cell r="E1545" t="str">
            <v>KS</v>
          </cell>
          <cell r="F1545">
            <v>1279</v>
          </cell>
        </row>
        <row r="1546">
          <cell r="A1546">
            <v>2030713</v>
          </cell>
          <cell r="B1546" t="str">
            <v>Redukce…107R13- 9</v>
          </cell>
          <cell r="C1546">
            <v>15.75</v>
          </cell>
          <cell r="D1546">
            <v>100</v>
          </cell>
          <cell r="E1546" t="str">
            <v>KS</v>
          </cell>
          <cell r="F1546">
            <v>1575</v>
          </cell>
        </row>
        <row r="1547">
          <cell r="A1547">
            <v>2030748</v>
          </cell>
          <cell r="B1547" t="str">
            <v>Redukce…107R16- 9</v>
          </cell>
          <cell r="C1547">
            <v>18.77</v>
          </cell>
          <cell r="D1547">
            <v>100</v>
          </cell>
          <cell r="E1547" t="str">
            <v>KS</v>
          </cell>
          <cell r="F1547">
            <v>1877</v>
          </cell>
        </row>
        <row r="1548">
          <cell r="A1548">
            <v>2030756</v>
          </cell>
          <cell r="B1548" t="str">
            <v>Redukce…107R16-11</v>
          </cell>
          <cell r="C1548">
            <v>20.5</v>
          </cell>
          <cell r="D1548">
            <v>100</v>
          </cell>
          <cell r="E1548" t="str">
            <v>KS</v>
          </cell>
          <cell r="F1548">
            <v>2050</v>
          </cell>
        </row>
        <row r="1549">
          <cell r="A1549">
            <v>2030764</v>
          </cell>
          <cell r="B1549" t="str">
            <v>Redukce…107R21-11</v>
          </cell>
          <cell r="C1549">
            <v>29.28</v>
          </cell>
          <cell r="D1549">
            <v>100</v>
          </cell>
          <cell r="E1549" t="str">
            <v>KS</v>
          </cell>
          <cell r="F1549">
            <v>2928</v>
          </cell>
        </row>
        <row r="1550">
          <cell r="A1550">
            <v>2030772</v>
          </cell>
          <cell r="B1550" t="str">
            <v>Redukce…107R21-13</v>
          </cell>
          <cell r="C1550">
            <v>24.5</v>
          </cell>
          <cell r="D1550">
            <v>100</v>
          </cell>
          <cell r="E1550" t="str">
            <v>KS</v>
          </cell>
          <cell r="F1550">
            <v>2450</v>
          </cell>
        </row>
        <row r="1551">
          <cell r="A1551">
            <v>2030780</v>
          </cell>
          <cell r="B1551" t="str">
            <v>Redukce…107R21-16</v>
          </cell>
          <cell r="C1551">
            <v>25.03</v>
          </cell>
          <cell r="D1551">
            <v>100</v>
          </cell>
          <cell r="E1551" t="str">
            <v>KS</v>
          </cell>
          <cell r="F1551">
            <v>2503</v>
          </cell>
        </row>
        <row r="1552">
          <cell r="A1552">
            <v>2030799</v>
          </cell>
          <cell r="B1552" t="str">
            <v>Redukce…107R29-16</v>
          </cell>
          <cell r="C1552">
            <v>52.54</v>
          </cell>
          <cell r="D1552">
            <v>100</v>
          </cell>
          <cell r="E1552" t="str">
            <v>KS</v>
          </cell>
          <cell r="F1552">
            <v>5254</v>
          </cell>
        </row>
        <row r="1553">
          <cell r="A1553">
            <v>2030802</v>
          </cell>
          <cell r="B1553" t="str">
            <v>Redukce…107R29-21</v>
          </cell>
          <cell r="C1553">
            <v>55.42</v>
          </cell>
          <cell r="D1553">
            <v>100</v>
          </cell>
          <cell r="E1553" t="str">
            <v>KS</v>
          </cell>
          <cell r="F1553">
            <v>5542</v>
          </cell>
        </row>
        <row r="1554">
          <cell r="A1554">
            <v>2030810</v>
          </cell>
          <cell r="B1554" t="str">
            <v>Redukce…107R36-29</v>
          </cell>
          <cell r="C1554">
            <v>88.84</v>
          </cell>
          <cell r="D1554">
            <v>100</v>
          </cell>
          <cell r="E1554" t="str">
            <v>KS</v>
          </cell>
          <cell r="F1554">
            <v>8884</v>
          </cell>
        </row>
        <row r="1555">
          <cell r="A1555">
            <v>2030829</v>
          </cell>
          <cell r="B1555" t="str">
            <v>Redukce…107R36-21</v>
          </cell>
          <cell r="C1555">
            <v>88.84</v>
          </cell>
          <cell r="D1555">
            <v>100</v>
          </cell>
          <cell r="E1555" t="str">
            <v>KS</v>
          </cell>
          <cell r="F1555">
            <v>8884</v>
          </cell>
        </row>
        <row r="1556">
          <cell r="A1556">
            <v>2030837</v>
          </cell>
          <cell r="B1556" t="str">
            <v>Redukce…107R42-29</v>
          </cell>
          <cell r="C1556">
            <v>133.19999999999999</v>
          </cell>
          <cell r="D1556">
            <v>100</v>
          </cell>
          <cell r="E1556" t="str">
            <v>KS</v>
          </cell>
          <cell r="F1556">
            <v>13320</v>
          </cell>
        </row>
        <row r="1557">
          <cell r="A1557">
            <v>2030896</v>
          </cell>
          <cell r="B1557" t="str">
            <v>Rozšiřovací šroubení…107EZ9-11</v>
          </cell>
          <cell r="C1557">
            <v>4.9000000000000004</v>
          </cell>
          <cell r="D1557">
            <v>100</v>
          </cell>
          <cell r="E1557" t="str">
            <v>KS</v>
          </cell>
          <cell r="F1557">
            <v>490</v>
          </cell>
        </row>
        <row r="1558">
          <cell r="A1558">
            <v>2030934</v>
          </cell>
          <cell r="B1558" t="str">
            <v>Rozšiřovací šroubení…107EZ1113</v>
          </cell>
          <cell r="C1558">
            <v>14.63</v>
          </cell>
          <cell r="D1558">
            <v>100</v>
          </cell>
          <cell r="E1558" t="str">
            <v>KS</v>
          </cell>
          <cell r="F1558">
            <v>1463</v>
          </cell>
        </row>
        <row r="1559">
          <cell r="A1559">
            <v>2030950</v>
          </cell>
          <cell r="B1559" t="str">
            <v>Rozšiřovací šroubení…107EZ1316</v>
          </cell>
          <cell r="C1559">
            <v>16.14</v>
          </cell>
          <cell r="D1559">
            <v>100</v>
          </cell>
          <cell r="E1559" t="str">
            <v>KS</v>
          </cell>
          <cell r="F1559">
            <v>1614</v>
          </cell>
        </row>
        <row r="1560">
          <cell r="A1560">
            <v>2030977</v>
          </cell>
          <cell r="B1560" t="str">
            <v>Rozšiřovací šroubení…107EZ1621</v>
          </cell>
          <cell r="C1560">
            <v>23.78</v>
          </cell>
          <cell r="D1560">
            <v>100</v>
          </cell>
          <cell r="E1560" t="str">
            <v>KS</v>
          </cell>
          <cell r="F1560">
            <v>2378</v>
          </cell>
        </row>
        <row r="1561">
          <cell r="A1561">
            <v>2030985</v>
          </cell>
          <cell r="B1561" t="str">
            <v>Rozšiřovací šroubení…107EZ2936</v>
          </cell>
          <cell r="C1561">
            <v>53.05</v>
          </cell>
          <cell r="D1561">
            <v>100</v>
          </cell>
          <cell r="E1561" t="str">
            <v>KS</v>
          </cell>
          <cell r="F1561">
            <v>5305</v>
          </cell>
        </row>
        <row r="1562">
          <cell r="A1562">
            <v>2030993</v>
          </cell>
          <cell r="B1562" t="str">
            <v>Rozšiřovací šroubení…107EZ2129</v>
          </cell>
          <cell r="C1562">
            <v>50.86</v>
          </cell>
          <cell r="D1562">
            <v>100</v>
          </cell>
          <cell r="E1562" t="str">
            <v>KS</v>
          </cell>
          <cell r="F1562">
            <v>5086</v>
          </cell>
        </row>
        <row r="1563">
          <cell r="A1563">
            <v>2031302</v>
          </cell>
          <cell r="B1563" t="str">
            <v>Redukční šroubení…107RZ 9-7</v>
          </cell>
          <cell r="C1563">
            <v>12.01</v>
          </cell>
          <cell r="D1563">
            <v>100</v>
          </cell>
          <cell r="E1563" t="str">
            <v>KS</v>
          </cell>
          <cell r="F1563">
            <v>1201</v>
          </cell>
        </row>
        <row r="1564">
          <cell r="A1564">
            <v>2031329</v>
          </cell>
          <cell r="B1564" t="str">
            <v>Redukční šroubení…107RZ11-9</v>
          </cell>
          <cell r="C1564">
            <v>4.8099999999999996</v>
          </cell>
          <cell r="D1564">
            <v>100</v>
          </cell>
          <cell r="E1564" t="str">
            <v>KS</v>
          </cell>
          <cell r="F1564">
            <v>481</v>
          </cell>
        </row>
        <row r="1565">
          <cell r="A1565">
            <v>2031345</v>
          </cell>
          <cell r="B1565" t="str">
            <v>Redukční šroubení…107RZ1311</v>
          </cell>
          <cell r="C1565">
            <v>5.0199999999999996</v>
          </cell>
          <cell r="D1565">
            <v>100</v>
          </cell>
          <cell r="E1565" t="str">
            <v>KS</v>
          </cell>
          <cell r="F1565">
            <v>502</v>
          </cell>
        </row>
        <row r="1566">
          <cell r="A1566">
            <v>2031361</v>
          </cell>
          <cell r="B1566" t="str">
            <v>Redukční šroubení…107RZ1611</v>
          </cell>
          <cell r="C1566">
            <v>5.28</v>
          </cell>
          <cell r="D1566">
            <v>100</v>
          </cell>
          <cell r="E1566" t="str">
            <v>KS</v>
          </cell>
          <cell r="F1566">
            <v>528</v>
          </cell>
        </row>
        <row r="1567">
          <cell r="A1567">
            <v>2031388</v>
          </cell>
          <cell r="B1567" t="str">
            <v>Redukční šroubení…107RZ1613</v>
          </cell>
          <cell r="C1567">
            <v>5.28</v>
          </cell>
          <cell r="D1567">
            <v>100</v>
          </cell>
          <cell r="E1567" t="str">
            <v>KS</v>
          </cell>
          <cell r="F1567">
            <v>528</v>
          </cell>
        </row>
        <row r="1568">
          <cell r="A1568">
            <v>2031418</v>
          </cell>
          <cell r="B1568" t="str">
            <v>Redukční šroubení…107RZ2116</v>
          </cell>
          <cell r="C1568">
            <v>6.88</v>
          </cell>
          <cell r="D1568">
            <v>100</v>
          </cell>
          <cell r="E1568" t="str">
            <v>KS</v>
          </cell>
          <cell r="F1568">
            <v>688</v>
          </cell>
        </row>
        <row r="1569">
          <cell r="A1569">
            <v>2031442</v>
          </cell>
          <cell r="B1569" t="str">
            <v>Redukční šroubení…107RZ2921</v>
          </cell>
          <cell r="C1569">
            <v>11.28</v>
          </cell>
          <cell r="D1569">
            <v>100</v>
          </cell>
          <cell r="E1569" t="str">
            <v>KS</v>
          </cell>
          <cell r="F1569">
            <v>1128</v>
          </cell>
        </row>
        <row r="1570">
          <cell r="A1570">
            <v>2032007</v>
          </cell>
          <cell r="B1570" t="str">
            <v>Ucpávková vývodka šroubovací…90 M12 OF</v>
          </cell>
          <cell r="C1570">
            <v>5.32</v>
          </cell>
          <cell r="D1570">
            <v>100</v>
          </cell>
          <cell r="E1570" t="str">
            <v>KS</v>
          </cell>
          <cell r="F1570">
            <v>532</v>
          </cell>
        </row>
        <row r="1571">
          <cell r="A1571">
            <v>2032011</v>
          </cell>
          <cell r="B1571" t="str">
            <v>Ucpávková vývodka šroubovací…90 M16 OF</v>
          </cell>
          <cell r="C1571">
            <v>6.59</v>
          </cell>
          <cell r="D1571">
            <v>100</v>
          </cell>
          <cell r="E1571" t="str">
            <v>KS</v>
          </cell>
          <cell r="F1571">
            <v>659</v>
          </cell>
        </row>
        <row r="1572">
          <cell r="A1572">
            <v>2032015</v>
          </cell>
          <cell r="B1572" t="str">
            <v>Ucpávková vývodka šroubovací…90 M20 OF</v>
          </cell>
          <cell r="C1572">
            <v>7.7</v>
          </cell>
          <cell r="D1572">
            <v>100</v>
          </cell>
          <cell r="E1572" t="str">
            <v>KS</v>
          </cell>
          <cell r="F1572">
            <v>770</v>
          </cell>
        </row>
        <row r="1573">
          <cell r="A1573">
            <v>2032019</v>
          </cell>
          <cell r="B1573" t="str">
            <v>Ucpávková vývodka šroubovací…90 M25 OF</v>
          </cell>
          <cell r="C1573">
            <v>8.8000000000000007</v>
          </cell>
          <cell r="D1573">
            <v>100</v>
          </cell>
          <cell r="E1573" t="str">
            <v>KS</v>
          </cell>
          <cell r="F1573">
            <v>880</v>
          </cell>
        </row>
        <row r="1574">
          <cell r="A1574">
            <v>2032023</v>
          </cell>
          <cell r="B1574" t="str">
            <v>Ucpávková vývodka šroubovací…90 M32 OF</v>
          </cell>
          <cell r="C1574">
            <v>8.08</v>
          </cell>
          <cell r="D1574">
            <v>100</v>
          </cell>
          <cell r="E1574" t="str">
            <v>KS</v>
          </cell>
          <cell r="F1574">
            <v>808</v>
          </cell>
        </row>
        <row r="1575">
          <cell r="A1575">
            <v>2032031</v>
          </cell>
          <cell r="B1575" t="str">
            <v>Ucpávková vývodka šroubovací…90 M40 OF</v>
          </cell>
          <cell r="C1575">
            <v>9.98</v>
          </cell>
          <cell r="D1575">
            <v>100</v>
          </cell>
          <cell r="E1575" t="str">
            <v>KS</v>
          </cell>
          <cell r="F1575">
            <v>998</v>
          </cell>
        </row>
        <row r="1576">
          <cell r="A1576">
            <v>2032090</v>
          </cell>
          <cell r="B1576" t="str">
            <v>Ucpávková vývodka šroubovací…90/9</v>
          </cell>
          <cell r="C1576">
            <v>1.39</v>
          </cell>
          <cell r="D1576">
            <v>100</v>
          </cell>
          <cell r="E1576" t="str">
            <v>KS</v>
          </cell>
          <cell r="F1576">
            <v>139</v>
          </cell>
        </row>
        <row r="1577">
          <cell r="A1577">
            <v>2032112</v>
          </cell>
          <cell r="B1577" t="str">
            <v>Ucpávková vývodka šroubovací…90/11</v>
          </cell>
          <cell r="C1577">
            <v>1.55</v>
          </cell>
          <cell r="D1577">
            <v>100</v>
          </cell>
          <cell r="E1577" t="str">
            <v>KS</v>
          </cell>
          <cell r="F1577">
            <v>155</v>
          </cell>
        </row>
        <row r="1578">
          <cell r="A1578">
            <v>2032139</v>
          </cell>
          <cell r="B1578" t="str">
            <v>Ucpávková vývodka šroubovací…90/13,5</v>
          </cell>
          <cell r="C1578">
            <v>1.65</v>
          </cell>
          <cell r="D1578">
            <v>100</v>
          </cell>
          <cell r="E1578" t="str">
            <v>KS</v>
          </cell>
          <cell r="F1578">
            <v>165</v>
          </cell>
        </row>
        <row r="1579">
          <cell r="A1579">
            <v>2032163</v>
          </cell>
          <cell r="B1579" t="str">
            <v>Ucpávková vývodka šroubovací…90/16</v>
          </cell>
          <cell r="C1579">
            <v>1.92</v>
          </cell>
          <cell r="D1579">
            <v>100</v>
          </cell>
          <cell r="E1579" t="str">
            <v>KS</v>
          </cell>
          <cell r="F1579">
            <v>192</v>
          </cell>
        </row>
        <row r="1580">
          <cell r="A1580">
            <v>2032201</v>
          </cell>
          <cell r="B1580" t="str">
            <v>Ucpávková vývodka šroubovací…90/21</v>
          </cell>
          <cell r="C1580">
            <v>2.14</v>
          </cell>
          <cell r="D1580">
            <v>100</v>
          </cell>
          <cell r="E1580" t="str">
            <v>KS</v>
          </cell>
          <cell r="F1580">
            <v>214</v>
          </cell>
        </row>
        <row r="1581">
          <cell r="A1581">
            <v>2032378</v>
          </cell>
          <cell r="B1581" t="str">
            <v>Ucpávková vývodka šroubovací…90 M12 GE</v>
          </cell>
          <cell r="C1581">
            <v>5.81</v>
          </cell>
          <cell r="D1581">
            <v>100</v>
          </cell>
          <cell r="E1581" t="str">
            <v>KS</v>
          </cell>
          <cell r="F1581">
            <v>581</v>
          </cell>
        </row>
        <row r="1582">
          <cell r="A1582">
            <v>2032380</v>
          </cell>
          <cell r="B1582" t="str">
            <v>Ucpávková vývodka šroubovací…90 M16 GE</v>
          </cell>
          <cell r="C1582">
            <v>6.31</v>
          </cell>
          <cell r="D1582">
            <v>100</v>
          </cell>
          <cell r="E1582" t="str">
            <v>KS</v>
          </cell>
          <cell r="F1582">
            <v>631</v>
          </cell>
        </row>
        <row r="1583">
          <cell r="A1583">
            <v>2032382</v>
          </cell>
          <cell r="B1583" t="str">
            <v>Ucpávková vývodka šroubovací…90 M20 GE</v>
          </cell>
          <cell r="C1583">
            <v>6.67</v>
          </cell>
          <cell r="D1583">
            <v>100</v>
          </cell>
          <cell r="E1583" t="str">
            <v>KS</v>
          </cell>
          <cell r="F1583">
            <v>667</v>
          </cell>
        </row>
        <row r="1584">
          <cell r="A1584">
            <v>2032384</v>
          </cell>
          <cell r="B1584" t="str">
            <v>Ucpávková vývodka šroubovací…90 M25 GE</v>
          </cell>
          <cell r="C1584">
            <v>6.98</v>
          </cell>
          <cell r="D1584">
            <v>100</v>
          </cell>
          <cell r="E1584" t="str">
            <v>KS</v>
          </cell>
          <cell r="F1584">
            <v>698</v>
          </cell>
        </row>
        <row r="1585">
          <cell r="A1585">
            <v>2032386</v>
          </cell>
          <cell r="B1585" t="str">
            <v>Ucpávková vývodka šroubovací…90 M32 GE</v>
          </cell>
          <cell r="C1585">
            <v>8.24</v>
          </cell>
          <cell r="D1585">
            <v>100</v>
          </cell>
          <cell r="E1585" t="str">
            <v>KS</v>
          </cell>
          <cell r="F1585">
            <v>824</v>
          </cell>
        </row>
        <row r="1586">
          <cell r="A1586">
            <v>2032388</v>
          </cell>
          <cell r="B1586" t="str">
            <v>Ucpávková vývodka šroubovací…90 M40 GE</v>
          </cell>
          <cell r="C1586">
            <v>9.52</v>
          </cell>
          <cell r="D1586">
            <v>100</v>
          </cell>
          <cell r="E1586" t="str">
            <v>KS</v>
          </cell>
          <cell r="F1586">
            <v>952</v>
          </cell>
        </row>
        <row r="1587">
          <cell r="A1587">
            <v>2032503</v>
          </cell>
          <cell r="B1587" t="str">
            <v>Ucpávková vývodka šroubovací…90/9 DSMB</v>
          </cell>
          <cell r="C1587">
            <v>1.61</v>
          </cell>
          <cell r="D1587">
            <v>100</v>
          </cell>
          <cell r="E1587" t="str">
            <v>KS</v>
          </cell>
          <cell r="F1587">
            <v>161</v>
          </cell>
        </row>
        <row r="1588">
          <cell r="A1588">
            <v>2032511</v>
          </cell>
          <cell r="B1588" t="str">
            <v>Ucpávková vývodka šroubovací…90/11DSMB</v>
          </cell>
          <cell r="C1588">
            <v>1.76</v>
          </cell>
          <cell r="D1588">
            <v>100</v>
          </cell>
          <cell r="E1588" t="str">
            <v>KS</v>
          </cell>
          <cell r="F1588">
            <v>176</v>
          </cell>
        </row>
        <row r="1589">
          <cell r="A1589">
            <v>2032538</v>
          </cell>
          <cell r="B1589" t="str">
            <v>Ucpávková vývodka šroubovací…90/13DSMB</v>
          </cell>
          <cell r="C1589">
            <v>1.92</v>
          </cell>
          <cell r="D1589">
            <v>100</v>
          </cell>
          <cell r="E1589" t="str">
            <v>KS</v>
          </cell>
          <cell r="F1589">
            <v>192</v>
          </cell>
        </row>
        <row r="1590">
          <cell r="A1590">
            <v>2032546</v>
          </cell>
          <cell r="B1590" t="str">
            <v>Ucpávková vývodka šroubovací…90/16DSMB</v>
          </cell>
          <cell r="C1590">
            <v>2.02</v>
          </cell>
          <cell r="D1590">
            <v>100</v>
          </cell>
          <cell r="E1590" t="str">
            <v>KS</v>
          </cell>
          <cell r="F1590">
            <v>202</v>
          </cell>
        </row>
        <row r="1591">
          <cell r="A1591">
            <v>2032554</v>
          </cell>
          <cell r="B1591" t="str">
            <v>Ucpávková vývodka šroubovací…90/21DSMB</v>
          </cell>
          <cell r="C1591">
            <v>2.2999999999999998</v>
          </cell>
          <cell r="D1591">
            <v>100</v>
          </cell>
          <cell r="E1591" t="str">
            <v>KS</v>
          </cell>
          <cell r="F1591">
            <v>230</v>
          </cell>
        </row>
        <row r="1592">
          <cell r="A1592">
            <v>2032562</v>
          </cell>
          <cell r="B1592" t="str">
            <v>Ucpávková vývodka šroubovací…90/29DSMB</v>
          </cell>
          <cell r="C1592">
            <v>6.3</v>
          </cell>
          <cell r="D1592">
            <v>100</v>
          </cell>
          <cell r="E1592" t="str">
            <v>KS</v>
          </cell>
          <cell r="F1592">
            <v>630</v>
          </cell>
        </row>
        <row r="1593">
          <cell r="A1593">
            <v>2033003</v>
          </cell>
          <cell r="B1593" t="str">
            <v>Závěrný šroub…108/M12</v>
          </cell>
          <cell r="C1593">
            <v>5.44</v>
          </cell>
          <cell r="D1593">
            <v>100</v>
          </cell>
          <cell r="E1593" t="str">
            <v>KS</v>
          </cell>
          <cell r="F1593">
            <v>544</v>
          </cell>
        </row>
        <row r="1594">
          <cell r="A1594">
            <v>2033007</v>
          </cell>
          <cell r="B1594" t="str">
            <v>Závěrný šroub…108/M16</v>
          </cell>
          <cell r="C1594">
            <v>6.34</v>
          </cell>
          <cell r="D1594">
            <v>100</v>
          </cell>
          <cell r="E1594" t="str">
            <v>KS</v>
          </cell>
          <cell r="F1594">
            <v>634</v>
          </cell>
        </row>
        <row r="1595">
          <cell r="A1595">
            <v>2033011</v>
          </cell>
          <cell r="B1595" t="str">
            <v>Závěrný šroub…108/M20</v>
          </cell>
          <cell r="C1595">
            <v>6.88</v>
          </cell>
          <cell r="D1595">
            <v>100</v>
          </cell>
          <cell r="E1595" t="str">
            <v>KS</v>
          </cell>
          <cell r="F1595">
            <v>688</v>
          </cell>
        </row>
        <row r="1596">
          <cell r="A1596">
            <v>2033016</v>
          </cell>
          <cell r="B1596" t="str">
            <v>Závěrný šroub…108/M25</v>
          </cell>
          <cell r="C1596">
            <v>8.09</v>
          </cell>
          <cell r="D1596">
            <v>100</v>
          </cell>
          <cell r="E1596" t="str">
            <v>KS</v>
          </cell>
          <cell r="F1596">
            <v>809</v>
          </cell>
        </row>
        <row r="1597">
          <cell r="A1597">
            <v>2033021</v>
          </cell>
          <cell r="B1597" t="str">
            <v>Závěrný šroub…108/M32</v>
          </cell>
          <cell r="C1597">
            <v>8.32</v>
          </cell>
          <cell r="D1597">
            <v>100</v>
          </cell>
          <cell r="E1597" t="str">
            <v>KS</v>
          </cell>
          <cell r="F1597">
            <v>832</v>
          </cell>
        </row>
        <row r="1598">
          <cell r="A1598">
            <v>2033026</v>
          </cell>
          <cell r="B1598" t="str">
            <v>Závěrný šroub…108/M40</v>
          </cell>
          <cell r="C1598">
            <v>15.06</v>
          </cell>
          <cell r="D1598">
            <v>100</v>
          </cell>
          <cell r="E1598" t="str">
            <v>KS</v>
          </cell>
          <cell r="F1598">
            <v>1506</v>
          </cell>
        </row>
        <row r="1599">
          <cell r="A1599">
            <v>2033032</v>
          </cell>
          <cell r="B1599" t="str">
            <v>Závěrný šroub…108/M50</v>
          </cell>
          <cell r="C1599">
            <v>35.06</v>
          </cell>
          <cell r="D1599">
            <v>100</v>
          </cell>
          <cell r="E1599" t="str">
            <v>KS</v>
          </cell>
          <cell r="F1599">
            <v>3506</v>
          </cell>
        </row>
        <row r="1600">
          <cell r="A1600">
            <v>2033038</v>
          </cell>
          <cell r="B1600" t="str">
            <v>Závěrný šroub…108/M63</v>
          </cell>
          <cell r="C1600">
            <v>39.11</v>
          </cell>
          <cell r="D1600">
            <v>100</v>
          </cell>
          <cell r="E1600" t="str">
            <v>KS</v>
          </cell>
          <cell r="F1600">
            <v>3911</v>
          </cell>
        </row>
        <row r="1601">
          <cell r="A1601">
            <v>2033070</v>
          </cell>
          <cell r="B1601" t="str">
            <v>Závěrný šroub…108/7</v>
          </cell>
          <cell r="C1601">
            <v>5.55</v>
          </cell>
          <cell r="D1601">
            <v>100</v>
          </cell>
          <cell r="E1601" t="str">
            <v>KS</v>
          </cell>
          <cell r="F1601">
            <v>555</v>
          </cell>
        </row>
        <row r="1602">
          <cell r="A1602">
            <v>2033097</v>
          </cell>
          <cell r="B1602" t="str">
            <v>Závěrný šroub…108/9</v>
          </cell>
          <cell r="C1602">
            <v>1.39</v>
          </cell>
          <cell r="D1602">
            <v>100</v>
          </cell>
          <cell r="E1602" t="str">
            <v>KS</v>
          </cell>
          <cell r="F1602">
            <v>139</v>
          </cell>
        </row>
        <row r="1603">
          <cell r="A1603">
            <v>2033119</v>
          </cell>
          <cell r="B1603" t="str">
            <v>Závěrný šroub…108/11</v>
          </cell>
          <cell r="C1603">
            <v>1.55</v>
          </cell>
          <cell r="D1603">
            <v>100</v>
          </cell>
          <cell r="E1603" t="str">
            <v>KS</v>
          </cell>
          <cell r="F1603">
            <v>155</v>
          </cell>
        </row>
        <row r="1604">
          <cell r="A1604">
            <v>2033135</v>
          </cell>
          <cell r="B1604" t="str">
            <v>Závěrný šroub…108/13,5</v>
          </cell>
          <cell r="C1604">
            <v>1.65</v>
          </cell>
          <cell r="D1604">
            <v>100</v>
          </cell>
          <cell r="E1604" t="str">
            <v>KS</v>
          </cell>
          <cell r="F1604">
            <v>165</v>
          </cell>
        </row>
        <row r="1605">
          <cell r="A1605">
            <v>2033151</v>
          </cell>
          <cell r="B1605" t="str">
            <v>Závěrný šroub…108/16</v>
          </cell>
          <cell r="C1605">
            <v>1.76</v>
          </cell>
          <cell r="D1605">
            <v>100</v>
          </cell>
          <cell r="E1605" t="str">
            <v>KS</v>
          </cell>
          <cell r="F1605">
            <v>176</v>
          </cell>
        </row>
        <row r="1606">
          <cell r="A1606">
            <v>2033216</v>
          </cell>
          <cell r="B1606" t="str">
            <v>Závěrný šroub…108/21</v>
          </cell>
          <cell r="C1606">
            <v>2.02</v>
          </cell>
          <cell r="D1606">
            <v>100</v>
          </cell>
          <cell r="E1606" t="str">
            <v>KS</v>
          </cell>
          <cell r="F1606">
            <v>202</v>
          </cell>
        </row>
        <row r="1607">
          <cell r="A1607">
            <v>2033291</v>
          </cell>
          <cell r="B1607" t="str">
            <v>Závěrný šroub…108/29</v>
          </cell>
          <cell r="C1607">
            <v>4.91</v>
          </cell>
          <cell r="D1607">
            <v>100</v>
          </cell>
          <cell r="E1607" t="str">
            <v>KS</v>
          </cell>
          <cell r="F1607">
            <v>491</v>
          </cell>
        </row>
        <row r="1608">
          <cell r="A1608">
            <v>2033364</v>
          </cell>
          <cell r="B1608" t="str">
            <v>Závěrný šroub…108/36</v>
          </cell>
          <cell r="C1608">
            <v>7.25</v>
          </cell>
          <cell r="D1608">
            <v>100</v>
          </cell>
          <cell r="E1608" t="str">
            <v>KS</v>
          </cell>
          <cell r="F1608">
            <v>725</v>
          </cell>
        </row>
        <row r="1609">
          <cell r="A1609">
            <v>2033429</v>
          </cell>
          <cell r="B1609" t="str">
            <v>Závěrný šroub…108/42</v>
          </cell>
          <cell r="C1609">
            <v>10.29</v>
          </cell>
          <cell r="D1609">
            <v>100</v>
          </cell>
          <cell r="E1609" t="str">
            <v>KS</v>
          </cell>
          <cell r="F1609">
            <v>1029</v>
          </cell>
        </row>
        <row r="1610">
          <cell r="A1610">
            <v>2033488</v>
          </cell>
          <cell r="B1610" t="str">
            <v>Závěrný šroub…108/48</v>
          </cell>
          <cell r="C1610">
            <v>13.79</v>
          </cell>
          <cell r="D1610">
            <v>100</v>
          </cell>
          <cell r="E1610" t="str">
            <v>KS</v>
          </cell>
          <cell r="F1610">
            <v>1379</v>
          </cell>
        </row>
        <row r="1611">
          <cell r="A1611">
            <v>2035316</v>
          </cell>
          <cell r="B1611" t="str">
            <v>Kabelová vývodka…106/M12</v>
          </cell>
          <cell r="C1611">
            <v>7.83</v>
          </cell>
          <cell r="D1611">
            <v>100</v>
          </cell>
          <cell r="E1611" t="str">
            <v>KS</v>
          </cell>
          <cell r="F1611">
            <v>783</v>
          </cell>
        </row>
        <row r="1612">
          <cell r="A1612">
            <v>2035324</v>
          </cell>
          <cell r="B1612" t="str">
            <v>Kabelová vývodka…106/M16</v>
          </cell>
          <cell r="C1612">
            <v>8.09</v>
          </cell>
          <cell r="D1612">
            <v>100</v>
          </cell>
          <cell r="E1612" t="str">
            <v>KS</v>
          </cell>
          <cell r="F1612">
            <v>809</v>
          </cell>
        </row>
        <row r="1613">
          <cell r="A1613">
            <v>2035332</v>
          </cell>
          <cell r="B1613" t="str">
            <v>Kabelová vývodka…106/M20</v>
          </cell>
          <cell r="C1613">
            <v>8.3699999999999992</v>
          </cell>
          <cell r="D1613">
            <v>100</v>
          </cell>
          <cell r="E1613" t="str">
            <v>KS</v>
          </cell>
          <cell r="F1613">
            <v>837</v>
          </cell>
        </row>
        <row r="1614">
          <cell r="A1614">
            <v>2035340</v>
          </cell>
          <cell r="B1614" t="str">
            <v>Kabelová vývodka…106/M25</v>
          </cell>
          <cell r="C1614">
            <v>8.76</v>
          </cell>
          <cell r="D1614">
            <v>100</v>
          </cell>
          <cell r="E1614" t="str">
            <v>KS</v>
          </cell>
          <cell r="F1614">
            <v>876</v>
          </cell>
        </row>
        <row r="1615">
          <cell r="A1615">
            <v>2035359</v>
          </cell>
          <cell r="B1615" t="str">
            <v>Kabelová vývodka…106/M32</v>
          </cell>
          <cell r="C1615">
            <v>26.98</v>
          </cell>
          <cell r="D1615">
            <v>100</v>
          </cell>
          <cell r="E1615" t="str">
            <v>KS</v>
          </cell>
          <cell r="F1615">
            <v>2698</v>
          </cell>
        </row>
        <row r="1616">
          <cell r="A1616">
            <v>2035367</v>
          </cell>
          <cell r="B1616" t="str">
            <v>Kabelová vývodka…106/M40</v>
          </cell>
          <cell r="C1616">
            <v>42.07</v>
          </cell>
          <cell r="D1616">
            <v>100</v>
          </cell>
          <cell r="E1616" t="str">
            <v>KS</v>
          </cell>
          <cell r="F1616">
            <v>4207</v>
          </cell>
        </row>
        <row r="1617">
          <cell r="A1617">
            <v>2035375</v>
          </cell>
          <cell r="B1617" t="str">
            <v>Kabelová vývodka…106/M50</v>
          </cell>
          <cell r="C1617">
            <v>60.71</v>
          </cell>
          <cell r="D1617">
            <v>100</v>
          </cell>
          <cell r="E1617" t="str">
            <v>KS</v>
          </cell>
          <cell r="F1617">
            <v>6071</v>
          </cell>
        </row>
        <row r="1618">
          <cell r="A1618">
            <v>2035383</v>
          </cell>
          <cell r="B1618" t="str">
            <v>Kabelová vývodka…106/M63</v>
          </cell>
          <cell r="C1618">
            <v>61.5</v>
          </cell>
          <cell r="D1618">
            <v>100</v>
          </cell>
          <cell r="E1618" t="str">
            <v>KS</v>
          </cell>
          <cell r="F1618">
            <v>6150</v>
          </cell>
        </row>
        <row r="1619">
          <cell r="A1619">
            <v>2035421</v>
          </cell>
          <cell r="B1619" t="str">
            <v>Kabelová vývodka…106/M16PA</v>
          </cell>
          <cell r="C1619">
            <v>9.8699999999999992</v>
          </cell>
          <cell r="D1619">
            <v>100</v>
          </cell>
          <cell r="E1619" t="str">
            <v>KS</v>
          </cell>
          <cell r="F1619">
            <v>987</v>
          </cell>
        </row>
        <row r="1620">
          <cell r="A1620">
            <v>2035448</v>
          </cell>
          <cell r="B1620" t="str">
            <v>Kabelová vývodka…106/M20PA</v>
          </cell>
          <cell r="C1620">
            <v>10.61</v>
          </cell>
          <cell r="D1620">
            <v>100</v>
          </cell>
          <cell r="E1620" t="str">
            <v>KS</v>
          </cell>
          <cell r="F1620">
            <v>1061</v>
          </cell>
        </row>
        <row r="1621">
          <cell r="A1621">
            <v>2035456</v>
          </cell>
          <cell r="B1621" t="str">
            <v>Kabelová vývodka…106/M25PA</v>
          </cell>
          <cell r="C1621">
            <v>10.92</v>
          </cell>
          <cell r="D1621">
            <v>100</v>
          </cell>
          <cell r="E1621" t="str">
            <v>KS</v>
          </cell>
          <cell r="F1621">
            <v>1092</v>
          </cell>
        </row>
        <row r="1622">
          <cell r="A1622">
            <v>2035464</v>
          </cell>
          <cell r="B1622" t="str">
            <v>Kabelová vývodka…106/M32PA</v>
          </cell>
          <cell r="C1622">
            <v>34.9</v>
          </cell>
          <cell r="D1622">
            <v>100</v>
          </cell>
          <cell r="E1622" t="str">
            <v>KS</v>
          </cell>
          <cell r="F1622">
            <v>3490</v>
          </cell>
        </row>
        <row r="1623">
          <cell r="A1623">
            <v>2035472</v>
          </cell>
          <cell r="B1623" t="str">
            <v>Kabelová vývodka…106/M40PA</v>
          </cell>
          <cell r="C1623">
            <v>56.52</v>
          </cell>
          <cell r="D1623">
            <v>100</v>
          </cell>
          <cell r="E1623" t="str">
            <v>KS</v>
          </cell>
          <cell r="F1623">
            <v>5652</v>
          </cell>
        </row>
        <row r="1624">
          <cell r="A1624">
            <v>2035480</v>
          </cell>
          <cell r="B1624" t="str">
            <v>Kabelová vývodka…106/M50PA</v>
          </cell>
          <cell r="C1624">
            <v>71.25</v>
          </cell>
          <cell r="D1624">
            <v>100</v>
          </cell>
          <cell r="E1624" t="str">
            <v>KS</v>
          </cell>
          <cell r="F1624">
            <v>7125</v>
          </cell>
        </row>
        <row r="1625">
          <cell r="A1625">
            <v>2035499</v>
          </cell>
          <cell r="B1625" t="str">
            <v>Kabelová vývodka…106/M63PA</v>
          </cell>
          <cell r="C1625">
            <v>90.99</v>
          </cell>
          <cell r="D1625">
            <v>100</v>
          </cell>
          <cell r="E1625" t="str">
            <v>KS</v>
          </cell>
          <cell r="F1625">
            <v>9099</v>
          </cell>
        </row>
        <row r="1626">
          <cell r="A1626">
            <v>2035514</v>
          </cell>
          <cell r="B1626" t="str">
            <v>Kabelová vývodka…106/B M25</v>
          </cell>
          <cell r="C1626">
            <v>7.89</v>
          </cell>
          <cell r="D1626">
            <v>100</v>
          </cell>
          <cell r="E1626" t="str">
            <v>KS</v>
          </cell>
          <cell r="F1626">
            <v>789</v>
          </cell>
        </row>
        <row r="1627">
          <cell r="A1627">
            <v>2035516</v>
          </cell>
          <cell r="B1627" t="str">
            <v>Kabelová vývodka…106/B M32</v>
          </cell>
          <cell r="C1627">
            <v>25.65</v>
          </cell>
          <cell r="D1627">
            <v>100</v>
          </cell>
          <cell r="E1627" t="str">
            <v>KS</v>
          </cell>
          <cell r="F1627">
            <v>2565</v>
          </cell>
        </row>
        <row r="1628">
          <cell r="A1628">
            <v>2035518</v>
          </cell>
          <cell r="B1628" t="str">
            <v>Kabelová vývodka…106/B M40</v>
          </cell>
          <cell r="C1628">
            <v>43.7</v>
          </cell>
          <cell r="D1628">
            <v>100</v>
          </cell>
          <cell r="E1628" t="str">
            <v>KS</v>
          </cell>
          <cell r="F1628">
            <v>4370</v>
          </cell>
        </row>
        <row r="1629">
          <cell r="A1629">
            <v>2035995</v>
          </cell>
          <cell r="B1629" t="str">
            <v>Kabelová vývodka…106/16 SO</v>
          </cell>
          <cell r="C1629">
            <v>4.5599999999999996</v>
          </cell>
          <cell r="D1629">
            <v>100</v>
          </cell>
          <cell r="E1629" t="str">
            <v>KS</v>
          </cell>
          <cell r="F1629">
            <v>456</v>
          </cell>
        </row>
        <row r="1630">
          <cell r="A1630">
            <v>2036061</v>
          </cell>
          <cell r="B1630" t="str">
            <v>Kabelová vývodka…106/7</v>
          </cell>
          <cell r="C1630">
            <v>8.09</v>
          </cell>
          <cell r="D1630">
            <v>100</v>
          </cell>
          <cell r="E1630" t="str">
            <v>KS</v>
          </cell>
          <cell r="F1630">
            <v>809</v>
          </cell>
        </row>
        <row r="1631">
          <cell r="A1631">
            <v>2036088</v>
          </cell>
          <cell r="B1631" t="str">
            <v>Kabelová vývodka…106/B 9</v>
          </cell>
          <cell r="C1631">
            <v>9.1300000000000008</v>
          </cell>
          <cell r="D1631">
            <v>100</v>
          </cell>
          <cell r="E1631" t="str">
            <v>KS</v>
          </cell>
          <cell r="F1631">
            <v>913</v>
          </cell>
        </row>
        <row r="1632">
          <cell r="A1632">
            <v>2036096</v>
          </cell>
          <cell r="B1632" t="str">
            <v>Kabelová vývodka…106/9</v>
          </cell>
          <cell r="C1632">
            <v>8.4499999999999993</v>
          </cell>
          <cell r="D1632">
            <v>100</v>
          </cell>
          <cell r="E1632" t="str">
            <v>KS</v>
          </cell>
          <cell r="F1632">
            <v>845</v>
          </cell>
        </row>
        <row r="1633">
          <cell r="A1633">
            <v>2036118</v>
          </cell>
          <cell r="B1633" t="str">
            <v>Kabelová vývodka…106/11</v>
          </cell>
          <cell r="C1633">
            <v>8.5500000000000007</v>
          </cell>
          <cell r="D1633">
            <v>100</v>
          </cell>
          <cell r="E1633" t="str">
            <v>KS</v>
          </cell>
          <cell r="F1633">
            <v>855</v>
          </cell>
        </row>
        <row r="1634">
          <cell r="A1634">
            <v>2036126</v>
          </cell>
          <cell r="B1634" t="str">
            <v>Kabelová vývodka…106/B 11</v>
          </cell>
          <cell r="C1634">
            <v>9.6999999999999993</v>
          </cell>
          <cell r="D1634">
            <v>100</v>
          </cell>
          <cell r="E1634" t="str">
            <v>KS</v>
          </cell>
          <cell r="F1634">
            <v>970</v>
          </cell>
        </row>
        <row r="1635">
          <cell r="A1635">
            <v>2036134</v>
          </cell>
          <cell r="B1635" t="str">
            <v>Kabelová vývodka…106/13,5</v>
          </cell>
          <cell r="C1635">
            <v>9.1300000000000008</v>
          </cell>
          <cell r="D1635">
            <v>100</v>
          </cell>
          <cell r="E1635" t="str">
            <v>KS</v>
          </cell>
          <cell r="F1635">
            <v>913</v>
          </cell>
        </row>
        <row r="1636">
          <cell r="A1636">
            <v>2036142</v>
          </cell>
          <cell r="B1636" t="str">
            <v>Kabelová vývodka…106/B13,5</v>
          </cell>
          <cell r="C1636">
            <v>12.52</v>
          </cell>
          <cell r="D1636">
            <v>100</v>
          </cell>
          <cell r="E1636" t="str">
            <v>KS</v>
          </cell>
          <cell r="F1636">
            <v>1252</v>
          </cell>
        </row>
        <row r="1637">
          <cell r="A1637">
            <v>2036150</v>
          </cell>
          <cell r="B1637" t="str">
            <v>Kabelová vývodka…106/B 16</v>
          </cell>
          <cell r="C1637">
            <v>14.78</v>
          </cell>
          <cell r="D1637">
            <v>100</v>
          </cell>
          <cell r="E1637" t="str">
            <v>KS</v>
          </cell>
          <cell r="F1637">
            <v>1478</v>
          </cell>
        </row>
        <row r="1638">
          <cell r="A1638">
            <v>2036169</v>
          </cell>
          <cell r="B1638" t="str">
            <v>Kabelová vývodka…106/16</v>
          </cell>
          <cell r="C1638">
            <v>11.44</v>
          </cell>
          <cell r="D1638">
            <v>100</v>
          </cell>
          <cell r="E1638" t="str">
            <v>KS</v>
          </cell>
          <cell r="F1638">
            <v>1144</v>
          </cell>
        </row>
        <row r="1639">
          <cell r="A1639">
            <v>2036215</v>
          </cell>
          <cell r="B1639" t="str">
            <v>Kabelová vývodka…106/21</v>
          </cell>
          <cell r="C1639">
            <v>14.09</v>
          </cell>
          <cell r="D1639">
            <v>100</v>
          </cell>
          <cell r="E1639" t="str">
            <v>KS</v>
          </cell>
          <cell r="F1639">
            <v>1409</v>
          </cell>
        </row>
        <row r="1640">
          <cell r="A1640">
            <v>2036223</v>
          </cell>
          <cell r="B1640" t="str">
            <v>Kabelová vývodka…106/B 21</v>
          </cell>
          <cell r="C1640">
            <v>18.37</v>
          </cell>
          <cell r="D1640">
            <v>100</v>
          </cell>
          <cell r="E1640" t="str">
            <v>KS</v>
          </cell>
          <cell r="F1640">
            <v>1837</v>
          </cell>
        </row>
        <row r="1641">
          <cell r="A1641">
            <v>2036290</v>
          </cell>
          <cell r="B1641" t="str">
            <v>Kabelová vývodka…106/29</v>
          </cell>
          <cell r="C1641">
            <v>25.17</v>
          </cell>
          <cell r="D1641">
            <v>100</v>
          </cell>
          <cell r="E1641" t="str">
            <v>KS</v>
          </cell>
          <cell r="F1641">
            <v>2517</v>
          </cell>
        </row>
        <row r="1642">
          <cell r="A1642">
            <v>2036304</v>
          </cell>
          <cell r="B1642" t="str">
            <v>Kabelová vývodka…106/B 29</v>
          </cell>
          <cell r="C1642">
            <v>36.270000000000003</v>
          </cell>
          <cell r="D1642">
            <v>100</v>
          </cell>
          <cell r="E1642" t="str">
            <v>KS</v>
          </cell>
          <cell r="F1642">
            <v>3627</v>
          </cell>
        </row>
        <row r="1643">
          <cell r="A1643">
            <v>2036363</v>
          </cell>
          <cell r="B1643" t="str">
            <v>Kabelová vývodka…106/36</v>
          </cell>
          <cell r="C1643">
            <v>42.63</v>
          </cell>
          <cell r="D1643">
            <v>100</v>
          </cell>
          <cell r="E1643" t="str">
            <v>KS</v>
          </cell>
          <cell r="F1643">
            <v>4263</v>
          </cell>
        </row>
        <row r="1644">
          <cell r="A1644">
            <v>2036371</v>
          </cell>
          <cell r="B1644" t="str">
            <v>Kabelová vývodka…106/B 36</v>
          </cell>
          <cell r="C1644">
            <v>61.99</v>
          </cell>
          <cell r="D1644">
            <v>100</v>
          </cell>
          <cell r="E1644" t="str">
            <v>KS</v>
          </cell>
          <cell r="F1644">
            <v>6199</v>
          </cell>
        </row>
        <row r="1645">
          <cell r="A1645">
            <v>2036428</v>
          </cell>
          <cell r="B1645" t="str">
            <v>Kabelová vývodka…106/42</v>
          </cell>
          <cell r="C1645">
            <v>62.31</v>
          </cell>
          <cell r="D1645">
            <v>100</v>
          </cell>
          <cell r="E1645" t="str">
            <v>KS</v>
          </cell>
          <cell r="F1645">
            <v>6231</v>
          </cell>
        </row>
        <row r="1646">
          <cell r="A1646">
            <v>2036436</v>
          </cell>
          <cell r="B1646" t="str">
            <v>Kabelová vývodka…106/B 42</v>
          </cell>
          <cell r="C1646">
            <v>83.08</v>
          </cell>
          <cell r="D1646">
            <v>100</v>
          </cell>
          <cell r="E1646" t="str">
            <v>KS</v>
          </cell>
          <cell r="F1646">
            <v>8308</v>
          </cell>
        </row>
        <row r="1647">
          <cell r="A1647">
            <v>2036487</v>
          </cell>
          <cell r="B1647" t="str">
            <v>Kabelová vývodka…106/48</v>
          </cell>
          <cell r="C1647">
            <v>61.56</v>
          </cell>
          <cell r="D1647">
            <v>100</v>
          </cell>
          <cell r="E1647" t="str">
            <v>KS</v>
          </cell>
          <cell r="F1647">
            <v>6156</v>
          </cell>
        </row>
        <row r="1648">
          <cell r="A1648">
            <v>2036495</v>
          </cell>
          <cell r="B1648" t="str">
            <v>Kabelová vývodka…106/B 48</v>
          </cell>
          <cell r="C1648">
            <v>90.09</v>
          </cell>
          <cell r="D1648">
            <v>100</v>
          </cell>
          <cell r="E1648" t="str">
            <v>KS</v>
          </cell>
          <cell r="F1648">
            <v>9009</v>
          </cell>
        </row>
        <row r="1649">
          <cell r="A1649">
            <v>2036509</v>
          </cell>
          <cell r="B1649" t="str">
            <v>Kabelová vývodka…106/ 7 PA</v>
          </cell>
          <cell r="C1649">
            <v>10.14</v>
          </cell>
          <cell r="D1649">
            <v>100</v>
          </cell>
          <cell r="E1649" t="str">
            <v>KS</v>
          </cell>
          <cell r="F1649">
            <v>1014</v>
          </cell>
        </row>
        <row r="1650">
          <cell r="A1650">
            <v>2036517</v>
          </cell>
          <cell r="B1650" t="str">
            <v>Kabelová vývodka…106/ 9 PA</v>
          </cell>
          <cell r="C1650">
            <v>11.44</v>
          </cell>
          <cell r="D1650">
            <v>100</v>
          </cell>
          <cell r="E1650" t="str">
            <v>KS</v>
          </cell>
          <cell r="F1650">
            <v>1144</v>
          </cell>
        </row>
        <row r="1651">
          <cell r="A1651">
            <v>2036533</v>
          </cell>
          <cell r="B1651" t="str">
            <v>Kabelová vývodka…106/11 PA</v>
          </cell>
          <cell r="C1651">
            <v>13.02</v>
          </cell>
          <cell r="D1651">
            <v>100</v>
          </cell>
          <cell r="E1651" t="str">
            <v>KS</v>
          </cell>
          <cell r="F1651">
            <v>1302</v>
          </cell>
        </row>
        <row r="1652">
          <cell r="A1652">
            <v>2036576</v>
          </cell>
          <cell r="B1652" t="str">
            <v>Kabelová vývodka…106/13 PA</v>
          </cell>
          <cell r="C1652">
            <v>14.52</v>
          </cell>
          <cell r="D1652">
            <v>100</v>
          </cell>
          <cell r="E1652" t="str">
            <v>KS</v>
          </cell>
          <cell r="F1652">
            <v>1452</v>
          </cell>
        </row>
        <row r="1653">
          <cell r="A1653">
            <v>2036592</v>
          </cell>
          <cell r="B1653" t="str">
            <v>Kabelová vývodka…106/16 PA</v>
          </cell>
          <cell r="C1653">
            <v>16.75</v>
          </cell>
          <cell r="D1653">
            <v>100</v>
          </cell>
          <cell r="E1653" t="str">
            <v>KS</v>
          </cell>
          <cell r="F1653">
            <v>1675</v>
          </cell>
        </row>
        <row r="1654">
          <cell r="A1654">
            <v>2036614</v>
          </cell>
          <cell r="B1654" t="str">
            <v>Kabelová vývodka…106/21 PA</v>
          </cell>
          <cell r="C1654">
            <v>21.48</v>
          </cell>
          <cell r="D1654">
            <v>100</v>
          </cell>
          <cell r="E1654" t="str">
            <v>KS</v>
          </cell>
          <cell r="F1654">
            <v>2148</v>
          </cell>
        </row>
        <row r="1655">
          <cell r="A1655">
            <v>2036630</v>
          </cell>
          <cell r="B1655" t="str">
            <v>Kabelová vývodka…106/29 PA</v>
          </cell>
          <cell r="C1655">
            <v>36.25</v>
          </cell>
          <cell r="D1655">
            <v>100</v>
          </cell>
          <cell r="E1655" t="str">
            <v>KS</v>
          </cell>
          <cell r="F1655">
            <v>3625</v>
          </cell>
        </row>
        <row r="1656">
          <cell r="A1656">
            <v>2036657</v>
          </cell>
          <cell r="B1656" t="str">
            <v>Kabelová vývodka…106/36 PA</v>
          </cell>
          <cell r="C1656">
            <v>61.34</v>
          </cell>
          <cell r="D1656">
            <v>100</v>
          </cell>
          <cell r="E1656" t="str">
            <v>KS</v>
          </cell>
          <cell r="F1656">
            <v>6134</v>
          </cell>
        </row>
        <row r="1657">
          <cell r="A1657">
            <v>2036703</v>
          </cell>
          <cell r="B1657" t="str">
            <v>Kabelová vývodka…106/48 PA</v>
          </cell>
          <cell r="C1657">
            <v>83.51</v>
          </cell>
          <cell r="D1657">
            <v>100</v>
          </cell>
          <cell r="E1657" t="str">
            <v>KS</v>
          </cell>
          <cell r="F1657">
            <v>8351</v>
          </cell>
        </row>
        <row r="1658">
          <cell r="A1658">
            <v>2038048</v>
          </cell>
          <cell r="B1658" t="str">
            <v>Kabelová vývodka…106/K/16</v>
          </cell>
          <cell r="C1658">
            <v>7.79</v>
          </cell>
          <cell r="D1658">
            <v>100</v>
          </cell>
          <cell r="E1658" t="str">
            <v>KS</v>
          </cell>
          <cell r="F1658">
            <v>779</v>
          </cell>
        </row>
        <row r="1659">
          <cell r="A1659">
            <v>2038072</v>
          </cell>
          <cell r="B1659" t="str">
            <v>Kabelová vývodka…106/K M20</v>
          </cell>
          <cell r="C1659">
            <v>10.93</v>
          </cell>
          <cell r="D1659">
            <v>100</v>
          </cell>
          <cell r="E1659" t="str">
            <v>KS</v>
          </cell>
          <cell r="F1659">
            <v>1093</v>
          </cell>
        </row>
        <row r="1660">
          <cell r="A1660">
            <v>2038358</v>
          </cell>
          <cell r="B1660" t="str">
            <v>Kabelová vývodka…106/11 SO</v>
          </cell>
          <cell r="C1660">
            <v>6.27</v>
          </cell>
          <cell r="D1660">
            <v>100</v>
          </cell>
          <cell r="E1660" t="str">
            <v>KS</v>
          </cell>
          <cell r="F1660">
            <v>627</v>
          </cell>
        </row>
        <row r="1661">
          <cell r="A1661">
            <v>2039028</v>
          </cell>
          <cell r="B1661" t="str">
            <v>Kabelová vývodka…106/L/9</v>
          </cell>
          <cell r="C1661">
            <v>8.8000000000000007</v>
          </cell>
          <cell r="D1661">
            <v>100</v>
          </cell>
          <cell r="E1661" t="str">
            <v>KS</v>
          </cell>
          <cell r="F1661">
            <v>880</v>
          </cell>
        </row>
        <row r="1662">
          <cell r="A1662">
            <v>2039044</v>
          </cell>
          <cell r="B1662" t="str">
            <v>Kabelová vývodka…106/L/11</v>
          </cell>
          <cell r="C1662">
            <v>8.89</v>
          </cell>
          <cell r="D1662">
            <v>100</v>
          </cell>
          <cell r="E1662" t="str">
            <v>KS</v>
          </cell>
          <cell r="F1662">
            <v>889</v>
          </cell>
        </row>
        <row r="1663">
          <cell r="A1663">
            <v>2039060</v>
          </cell>
          <cell r="B1663" t="str">
            <v>Kabelová vývodka…106/L13,5</v>
          </cell>
          <cell r="C1663">
            <v>9.5500000000000007</v>
          </cell>
          <cell r="D1663">
            <v>100</v>
          </cell>
          <cell r="E1663" t="str">
            <v>KS</v>
          </cell>
          <cell r="F1663">
            <v>955</v>
          </cell>
        </row>
        <row r="1664">
          <cell r="A1664">
            <v>2039087</v>
          </cell>
          <cell r="B1664" t="str">
            <v>Kabelová vývodka…106/L/16</v>
          </cell>
          <cell r="C1664">
            <v>9.51</v>
          </cell>
          <cell r="D1664">
            <v>100</v>
          </cell>
          <cell r="E1664" t="str">
            <v>KS</v>
          </cell>
          <cell r="F1664">
            <v>951</v>
          </cell>
        </row>
        <row r="1665">
          <cell r="A1665">
            <v>2039109</v>
          </cell>
          <cell r="B1665" t="str">
            <v>Kabelová vývodka…106/L/21</v>
          </cell>
          <cell r="C1665">
            <v>16.78</v>
          </cell>
          <cell r="D1665">
            <v>100</v>
          </cell>
          <cell r="E1665" t="str">
            <v>KS</v>
          </cell>
          <cell r="F1665">
            <v>1678</v>
          </cell>
        </row>
        <row r="1666">
          <cell r="A1666">
            <v>2039125</v>
          </cell>
          <cell r="B1666" t="str">
            <v>Kabelová vývodka…106/L/29</v>
          </cell>
          <cell r="C1666">
            <v>30.72</v>
          </cell>
          <cell r="D1666">
            <v>100</v>
          </cell>
          <cell r="E1666" t="str">
            <v>KS</v>
          </cell>
          <cell r="F1666">
            <v>3072</v>
          </cell>
        </row>
        <row r="1667">
          <cell r="A1667">
            <v>2040026</v>
          </cell>
          <cell r="B1667" t="str">
            <v>Kabelová vývodka…106/R11-9</v>
          </cell>
          <cell r="C1667">
            <v>9.6999999999999993</v>
          </cell>
          <cell r="D1667">
            <v>100</v>
          </cell>
          <cell r="E1667" t="str">
            <v>KS</v>
          </cell>
          <cell r="F1667">
            <v>970</v>
          </cell>
        </row>
        <row r="1668">
          <cell r="A1668">
            <v>2040042</v>
          </cell>
          <cell r="B1668" t="str">
            <v>Kabelová vývodka…106/R13-9</v>
          </cell>
          <cell r="C1668">
            <v>9.15</v>
          </cell>
          <cell r="D1668">
            <v>100</v>
          </cell>
          <cell r="E1668" t="str">
            <v>KS</v>
          </cell>
          <cell r="F1668">
            <v>915</v>
          </cell>
        </row>
        <row r="1669">
          <cell r="A1669">
            <v>2040069</v>
          </cell>
          <cell r="B1669" t="str">
            <v>Kabelová vývodka…106R13-11</v>
          </cell>
          <cell r="C1669">
            <v>10.14</v>
          </cell>
          <cell r="D1669">
            <v>100</v>
          </cell>
          <cell r="E1669" t="str">
            <v>KS</v>
          </cell>
          <cell r="F1669">
            <v>1014</v>
          </cell>
        </row>
        <row r="1670">
          <cell r="A1670">
            <v>2040085</v>
          </cell>
          <cell r="B1670" t="str">
            <v>Kabelová vývodka…106R16-11</v>
          </cell>
          <cell r="C1670">
            <v>10.16</v>
          </cell>
          <cell r="D1670">
            <v>100</v>
          </cell>
          <cell r="E1670" t="str">
            <v>KS</v>
          </cell>
          <cell r="F1670">
            <v>1016</v>
          </cell>
        </row>
        <row r="1671">
          <cell r="A1671">
            <v>2040107</v>
          </cell>
          <cell r="B1671" t="str">
            <v>Kabelová vývodka…106R16-13</v>
          </cell>
          <cell r="C1671">
            <v>10.9</v>
          </cell>
          <cell r="D1671">
            <v>100</v>
          </cell>
          <cell r="E1671" t="str">
            <v>KS</v>
          </cell>
          <cell r="F1671">
            <v>1090</v>
          </cell>
        </row>
        <row r="1672">
          <cell r="A1672">
            <v>2043076</v>
          </cell>
          <cell r="B1672" t="str">
            <v>Pojistná matice…116/7</v>
          </cell>
          <cell r="C1672">
            <v>1.4</v>
          </cell>
          <cell r="D1672">
            <v>100</v>
          </cell>
          <cell r="E1672" t="str">
            <v>KS</v>
          </cell>
          <cell r="F1672">
            <v>140</v>
          </cell>
        </row>
        <row r="1673">
          <cell r="A1673">
            <v>2043092</v>
          </cell>
          <cell r="B1673" t="str">
            <v>Pojistná matice…116/9</v>
          </cell>
          <cell r="C1673">
            <v>1.25</v>
          </cell>
          <cell r="D1673">
            <v>100</v>
          </cell>
          <cell r="E1673" t="str">
            <v>KS</v>
          </cell>
          <cell r="F1673">
            <v>125</v>
          </cell>
        </row>
        <row r="1674">
          <cell r="A1674">
            <v>2043114</v>
          </cell>
          <cell r="B1674" t="str">
            <v>Pojistná matice…116/11</v>
          </cell>
          <cell r="C1674">
            <v>1.7</v>
          </cell>
          <cell r="D1674">
            <v>100</v>
          </cell>
          <cell r="E1674" t="str">
            <v>KS</v>
          </cell>
          <cell r="F1674">
            <v>170</v>
          </cell>
        </row>
        <row r="1675">
          <cell r="A1675">
            <v>2043130</v>
          </cell>
          <cell r="B1675" t="str">
            <v>Pojistná matice…116/13,5</v>
          </cell>
          <cell r="C1675">
            <v>1.89</v>
          </cell>
          <cell r="D1675">
            <v>100</v>
          </cell>
          <cell r="E1675" t="str">
            <v>KS</v>
          </cell>
          <cell r="F1675">
            <v>189</v>
          </cell>
        </row>
        <row r="1676">
          <cell r="A1676">
            <v>2043165</v>
          </cell>
          <cell r="B1676" t="str">
            <v>Pojistná matice…116/16</v>
          </cell>
          <cell r="C1676">
            <v>2.11</v>
          </cell>
          <cell r="D1676">
            <v>100</v>
          </cell>
          <cell r="E1676" t="str">
            <v>KS</v>
          </cell>
          <cell r="F1676">
            <v>211</v>
          </cell>
        </row>
        <row r="1677">
          <cell r="A1677">
            <v>2043211</v>
          </cell>
          <cell r="B1677" t="str">
            <v>Pojistná matice…116/21</v>
          </cell>
          <cell r="C1677">
            <v>3.04</v>
          </cell>
          <cell r="D1677">
            <v>100</v>
          </cell>
          <cell r="E1677" t="str">
            <v>KS</v>
          </cell>
          <cell r="F1677">
            <v>304</v>
          </cell>
        </row>
        <row r="1678">
          <cell r="A1678">
            <v>2043297</v>
          </cell>
          <cell r="B1678" t="str">
            <v>Pojistná matice…116/29</v>
          </cell>
          <cell r="C1678">
            <v>4.29</v>
          </cell>
          <cell r="D1678">
            <v>100</v>
          </cell>
          <cell r="E1678" t="str">
            <v>KS</v>
          </cell>
          <cell r="F1678">
            <v>429</v>
          </cell>
        </row>
        <row r="1679">
          <cell r="A1679">
            <v>2043351</v>
          </cell>
          <cell r="B1679" t="str">
            <v>Pojistná matice…116/36</v>
          </cell>
          <cell r="C1679">
            <v>7.25</v>
          </cell>
          <cell r="D1679">
            <v>100</v>
          </cell>
          <cell r="E1679" t="str">
            <v>KS</v>
          </cell>
          <cell r="F1679">
            <v>725</v>
          </cell>
        </row>
        <row r="1680">
          <cell r="A1680">
            <v>2043424</v>
          </cell>
          <cell r="B1680" t="str">
            <v>Pojistná matice…116/42</v>
          </cell>
          <cell r="C1680">
            <v>11.97</v>
          </cell>
          <cell r="D1680">
            <v>100</v>
          </cell>
          <cell r="E1680" t="str">
            <v>KS</v>
          </cell>
          <cell r="F1680">
            <v>1197</v>
          </cell>
        </row>
        <row r="1681">
          <cell r="A1681">
            <v>2043483</v>
          </cell>
          <cell r="B1681" t="str">
            <v>Pojistná matice…116/48</v>
          </cell>
          <cell r="C1681">
            <v>13.18</v>
          </cell>
          <cell r="D1681">
            <v>100</v>
          </cell>
          <cell r="E1681" t="str">
            <v>KS</v>
          </cell>
          <cell r="F1681">
            <v>1318</v>
          </cell>
        </row>
        <row r="1682">
          <cell r="A1682">
            <v>2043610</v>
          </cell>
          <cell r="B1682" t="str">
            <v>Pojistná matice…116/11SW</v>
          </cell>
          <cell r="C1682">
            <v>1.72</v>
          </cell>
          <cell r="D1682">
            <v>100</v>
          </cell>
          <cell r="E1682" t="str">
            <v>KS</v>
          </cell>
          <cell r="F1682">
            <v>172</v>
          </cell>
        </row>
        <row r="1683">
          <cell r="A1683">
            <v>2043637</v>
          </cell>
          <cell r="B1683" t="str">
            <v>Pojistná matice…116/13SW</v>
          </cell>
          <cell r="C1683">
            <v>1.92</v>
          </cell>
          <cell r="D1683">
            <v>100</v>
          </cell>
          <cell r="E1683" t="str">
            <v>KS</v>
          </cell>
          <cell r="F1683">
            <v>192</v>
          </cell>
        </row>
        <row r="1684">
          <cell r="A1684">
            <v>2044099</v>
          </cell>
          <cell r="B1684" t="str">
            <v>Koncovka…129/9</v>
          </cell>
          <cell r="C1684">
            <v>3.83</v>
          </cell>
          <cell r="D1684">
            <v>100</v>
          </cell>
          <cell r="E1684" t="str">
            <v>KS</v>
          </cell>
          <cell r="F1684">
            <v>383</v>
          </cell>
        </row>
        <row r="1685">
          <cell r="A1685">
            <v>2044110</v>
          </cell>
          <cell r="B1685" t="str">
            <v>Koncovka…129/11</v>
          </cell>
          <cell r="C1685">
            <v>4.96</v>
          </cell>
          <cell r="D1685">
            <v>100</v>
          </cell>
          <cell r="E1685" t="str">
            <v>KS</v>
          </cell>
          <cell r="F1685">
            <v>496</v>
          </cell>
        </row>
        <row r="1686">
          <cell r="A1686">
            <v>2044137</v>
          </cell>
          <cell r="B1686" t="str">
            <v>Koncovka…129/13,5</v>
          </cell>
          <cell r="C1686">
            <v>6.07</v>
          </cell>
          <cell r="D1686">
            <v>100</v>
          </cell>
          <cell r="E1686" t="str">
            <v>KS</v>
          </cell>
          <cell r="F1686">
            <v>607</v>
          </cell>
        </row>
        <row r="1687">
          <cell r="A1687">
            <v>2044161</v>
          </cell>
          <cell r="B1687" t="str">
            <v>Koncovka…129/16</v>
          </cell>
          <cell r="C1687">
            <v>7.03</v>
          </cell>
          <cell r="D1687">
            <v>100</v>
          </cell>
          <cell r="E1687" t="str">
            <v>KS</v>
          </cell>
          <cell r="F1687">
            <v>703</v>
          </cell>
        </row>
        <row r="1688">
          <cell r="A1688">
            <v>2044218</v>
          </cell>
          <cell r="B1688" t="str">
            <v>Koncovka…129/21</v>
          </cell>
          <cell r="C1688">
            <v>8.77</v>
          </cell>
          <cell r="D1688">
            <v>100</v>
          </cell>
          <cell r="E1688" t="str">
            <v>KS</v>
          </cell>
          <cell r="F1688">
            <v>877</v>
          </cell>
        </row>
        <row r="1689">
          <cell r="A1689">
            <v>2044293</v>
          </cell>
          <cell r="B1689" t="str">
            <v>Koncovka…129/29</v>
          </cell>
          <cell r="C1689">
            <v>12.48</v>
          </cell>
          <cell r="D1689">
            <v>100</v>
          </cell>
          <cell r="E1689" t="str">
            <v>KS</v>
          </cell>
          <cell r="F1689">
            <v>1248</v>
          </cell>
        </row>
        <row r="1690">
          <cell r="A1690">
            <v>2044366</v>
          </cell>
          <cell r="B1690" t="str">
            <v>Koncovka…129/36</v>
          </cell>
          <cell r="C1690">
            <v>18.86</v>
          </cell>
          <cell r="D1690">
            <v>100</v>
          </cell>
          <cell r="E1690" t="str">
            <v>KS</v>
          </cell>
          <cell r="F1690">
            <v>1886</v>
          </cell>
        </row>
        <row r="1691">
          <cell r="A1691">
            <v>2044420</v>
          </cell>
          <cell r="B1691" t="str">
            <v>Koncovka…129/42</v>
          </cell>
          <cell r="C1691">
            <v>24.85</v>
          </cell>
          <cell r="D1691">
            <v>100</v>
          </cell>
          <cell r="E1691" t="str">
            <v>KS</v>
          </cell>
          <cell r="F1691">
            <v>2485</v>
          </cell>
        </row>
        <row r="1692">
          <cell r="A1692">
            <v>2044471</v>
          </cell>
          <cell r="B1692" t="str">
            <v>Koncovka…129/48</v>
          </cell>
          <cell r="C1692">
            <v>27.46</v>
          </cell>
          <cell r="D1692">
            <v>100</v>
          </cell>
          <cell r="E1692" t="str">
            <v>KS</v>
          </cell>
          <cell r="F1692">
            <v>2746</v>
          </cell>
        </row>
        <row r="1693">
          <cell r="A1693">
            <v>2044633</v>
          </cell>
          <cell r="B1693" t="str">
            <v>Koncovka…129/13SW</v>
          </cell>
          <cell r="C1693">
            <v>6.07</v>
          </cell>
          <cell r="D1693">
            <v>100</v>
          </cell>
          <cell r="E1693" t="str">
            <v>KS</v>
          </cell>
          <cell r="F1693">
            <v>607</v>
          </cell>
        </row>
        <row r="1694">
          <cell r="A1694">
            <v>2044668</v>
          </cell>
          <cell r="B1694" t="str">
            <v>Koncovka…129/16SW</v>
          </cell>
          <cell r="C1694">
            <v>7.03</v>
          </cell>
          <cell r="D1694">
            <v>100</v>
          </cell>
          <cell r="E1694" t="str">
            <v>KS</v>
          </cell>
          <cell r="F1694">
            <v>703</v>
          </cell>
        </row>
        <row r="1695">
          <cell r="A1695">
            <v>2044714</v>
          </cell>
          <cell r="B1695" t="str">
            <v>Koncovka…129/21SW</v>
          </cell>
          <cell r="C1695">
            <v>8.77</v>
          </cell>
          <cell r="D1695">
            <v>100</v>
          </cell>
          <cell r="E1695" t="str">
            <v>KS</v>
          </cell>
          <cell r="F1695">
            <v>877</v>
          </cell>
        </row>
        <row r="1696">
          <cell r="A1696">
            <v>2044781</v>
          </cell>
          <cell r="B1696" t="str">
            <v>Koncovka…129/29SW</v>
          </cell>
          <cell r="C1696">
            <v>12.48</v>
          </cell>
          <cell r="D1696">
            <v>100</v>
          </cell>
          <cell r="E1696" t="str">
            <v>KS</v>
          </cell>
          <cell r="F1696">
            <v>1248</v>
          </cell>
        </row>
        <row r="1697">
          <cell r="A1697">
            <v>2044862</v>
          </cell>
          <cell r="B1697" t="str">
            <v>Koncovka…129/36SW</v>
          </cell>
          <cell r="C1697">
            <v>18.86</v>
          </cell>
          <cell r="D1697">
            <v>100</v>
          </cell>
          <cell r="E1697" t="str">
            <v>KS</v>
          </cell>
          <cell r="F1697">
            <v>1886</v>
          </cell>
        </row>
        <row r="1698">
          <cell r="A1698">
            <v>2045095</v>
          </cell>
          <cell r="B1698" t="str">
            <v>Kabelová vývodka…158/9</v>
          </cell>
          <cell r="C1698">
            <v>109.53</v>
          </cell>
          <cell r="D1698">
            <v>100</v>
          </cell>
          <cell r="E1698" t="str">
            <v>KS</v>
          </cell>
          <cell r="F1698">
            <v>10953</v>
          </cell>
        </row>
        <row r="1699">
          <cell r="A1699">
            <v>2045117</v>
          </cell>
          <cell r="B1699" t="str">
            <v>Kabelová vývodka…158/11</v>
          </cell>
          <cell r="C1699">
            <v>116.32</v>
          </cell>
          <cell r="D1699">
            <v>100</v>
          </cell>
          <cell r="E1699" t="str">
            <v>KS</v>
          </cell>
          <cell r="F1699">
            <v>11632</v>
          </cell>
        </row>
        <row r="1700">
          <cell r="A1700">
            <v>2045133</v>
          </cell>
          <cell r="B1700" t="str">
            <v>Kabelová vývodka…158/13,5</v>
          </cell>
          <cell r="C1700">
            <v>125.05</v>
          </cell>
          <cell r="D1700">
            <v>100</v>
          </cell>
          <cell r="E1700" t="str">
            <v>KS</v>
          </cell>
          <cell r="F1700">
            <v>12505</v>
          </cell>
        </row>
        <row r="1701">
          <cell r="A1701">
            <v>2045168</v>
          </cell>
          <cell r="B1701" t="str">
            <v>Kabelová vývodka…158/16</v>
          </cell>
          <cell r="C1701">
            <v>139.04</v>
          </cell>
          <cell r="D1701">
            <v>100</v>
          </cell>
          <cell r="E1701" t="str">
            <v>KS</v>
          </cell>
          <cell r="F1701">
            <v>13904</v>
          </cell>
        </row>
        <row r="1702">
          <cell r="A1702">
            <v>2045214</v>
          </cell>
          <cell r="B1702" t="str">
            <v>Kabelová vývodka…158/21</v>
          </cell>
          <cell r="C1702">
            <v>190.22</v>
          </cell>
          <cell r="D1702">
            <v>100</v>
          </cell>
          <cell r="E1702" t="str">
            <v>KS</v>
          </cell>
          <cell r="F1702">
            <v>19022</v>
          </cell>
        </row>
        <row r="1703">
          <cell r="A1703">
            <v>2045281</v>
          </cell>
          <cell r="B1703" t="str">
            <v>Kabelová vývodka…158/29</v>
          </cell>
          <cell r="C1703">
            <v>281.48</v>
          </cell>
          <cell r="D1703">
            <v>100</v>
          </cell>
          <cell r="E1703" t="str">
            <v>KS</v>
          </cell>
          <cell r="F1703">
            <v>28148</v>
          </cell>
        </row>
        <row r="1704">
          <cell r="A1704">
            <v>2045362</v>
          </cell>
          <cell r="B1704" t="str">
            <v>Kabelová vývodka…158/36</v>
          </cell>
          <cell r="C1704">
            <v>528.51</v>
          </cell>
          <cell r="D1704">
            <v>100</v>
          </cell>
          <cell r="E1704" t="str">
            <v>KS</v>
          </cell>
          <cell r="F1704">
            <v>52851</v>
          </cell>
        </row>
        <row r="1705">
          <cell r="A1705">
            <v>2045427</v>
          </cell>
          <cell r="B1705" t="str">
            <v>Kabelová vývodka…158/42</v>
          </cell>
          <cell r="C1705">
            <v>677.25</v>
          </cell>
          <cell r="D1705">
            <v>100</v>
          </cell>
          <cell r="E1705" t="str">
            <v>KS</v>
          </cell>
          <cell r="F1705">
            <v>67725</v>
          </cell>
        </row>
        <row r="1706">
          <cell r="A1706">
            <v>2046075</v>
          </cell>
          <cell r="B1706" t="str">
            <v>Kabelová vývodka…159/7</v>
          </cell>
          <cell r="C1706">
            <v>110.3</v>
          </cell>
          <cell r="D1706">
            <v>100</v>
          </cell>
          <cell r="E1706" t="str">
            <v>KS</v>
          </cell>
          <cell r="F1706">
            <v>11030</v>
          </cell>
        </row>
        <row r="1707">
          <cell r="A1707">
            <v>2046091</v>
          </cell>
          <cell r="B1707" t="str">
            <v>Kabelová vývodka…159/9</v>
          </cell>
          <cell r="C1707">
            <v>111.53</v>
          </cell>
          <cell r="D1707">
            <v>100</v>
          </cell>
          <cell r="E1707" t="str">
            <v>KS</v>
          </cell>
          <cell r="F1707">
            <v>11153</v>
          </cell>
        </row>
        <row r="1708">
          <cell r="A1708">
            <v>2046113</v>
          </cell>
          <cell r="B1708" t="str">
            <v>Kabelová vývodka…159/11</v>
          </cell>
          <cell r="C1708">
            <v>118.56</v>
          </cell>
          <cell r="D1708">
            <v>100</v>
          </cell>
          <cell r="E1708" t="str">
            <v>KS</v>
          </cell>
          <cell r="F1708">
            <v>11856</v>
          </cell>
        </row>
        <row r="1709">
          <cell r="A1709">
            <v>2046121</v>
          </cell>
          <cell r="B1709" t="str">
            <v>Kabelová vývodka…159/13,5</v>
          </cell>
          <cell r="C1709">
            <v>129.97999999999999</v>
          </cell>
          <cell r="D1709">
            <v>100</v>
          </cell>
          <cell r="E1709" t="str">
            <v>KS</v>
          </cell>
          <cell r="F1709">
            <v>12998</v>
          </cell>
        </row>
        <row r="1710">
          <cell r="A1710">
            <v>2046164</v>
          </cell>
          <cell r="B1710" t="str">
            <v>Kabelová vývodka…159/16</v>
          </cell>
          <cell r="C1710">
            <v>144.78</v>
          </cell>
          <cell r="D1710">
            <v>100</v>
          </cell>
          <cell r="E1710" t="str">
            <v>KS</v>
          </cell>
          <cell r="F1710">
            <v>14478</v>
          </cell>
        </row>
        <row r="1711">
          <cell r="A1711">
            <v>2046210</v>
          </cell>
          <cell r="B1711" t="str">
            <v>Kabelová vývodka…159/21</v>
          </cell>
          <cell r="C1711">
            <v>200.3</v>
          </cell>
          <cell r="D1711">
            <v>100</v>
          </cell>
          <cell r="E1711" t="str">
            <v>KS</v>
          </cell>
          <cell r="F1711">
            <v>20030</v>
          </cell>
        </row>
        <row r="1712">
          <cell r="A1712">
            <v>2046296</v>
          </cell>
          <cell r="B1712" t="str">
            <v>Kabelová vývodka…159/29</v>
          </cell>
          <cell r="C1712">
            <v>295</v>
          </cell>
          <cell r="D1712">
            <v>100</v>
          </cell>
          <cell r="E1712" t="str">
            <v>KS</v>
          </cell>
          <cell r="F1712">
            <v>29500</v>
          </cell>
        </row>
        <row r="1713">
          <cell r="A1713">
            <v>2046369</v>
          </cell>
          <cell r="B1713" t="str">
            <v>Kabelová vývodka…159/36</v>
          </cell>
          <cell r="C1713">
            <v>512.21</v>
          </cell>
          <cell r="D1713">
            <v>100</v>
          </cell>
          <cell r="E1713" t="str">
            <v>KS</v>
          </cell>
          <cell r="F1713">
            <v>51221</v>
          </cell>
        </row>
        <row r="1714">
          <cell r="A1714">
            <v>2046423</v>
          </cell>
          <cell r="B1714" t="str">
            <v>Kabelová vývodka…159/42</v>
          </cell>
          <cell r="C1714">
            <v>688.24</v>
          </cell>
          <cell r="D1714">
            <v>100</v>
          </cell>
          <cell r="E1714" t="str">
            <v>KS</v>
          </cell>
          <cell r="F1714">
            <v>68824</v>
          </cell>
        </row>
        <row r="1715">
          <cell r="A1715">
            <v>2046482</v>
          </cell>
          <cell r="B1715" t="str">
            <v>Kabelová vývodka…159/48</v>
          </cell>
          <cell r="C1715">
            <v>817.15</v>
          </cell>
          <cell r="D1715">
            <v>100</v>
          </cell>
          <cell r="E1715" t="str">
            <v>KS</v>
          </cell>
          <cell r="F1715">
            <v>81715</v>
          </cell>
        </row>
        <row r="1716">
          <cell r="A1716">
            <v>2047312</v>
          </cell>
          <cell r="B1716" t="str">
            <v>Trubka…S25</v>
          </cell>
          <cell r="C1716">
            <v>156</v>
          </cell>
          <cell r="D1716">
            <v>100</v>
          </cell>
          <cell r="E1716" t="str">
            <v>M</v>
          </cell>
          <cell r="F1716">
            <v>15600</v>
          </cell>
        </row>
        <row r="1717">
          <cell r="A1717">
            <v>2047335</v>
          </cell>
          <cell r="B1717" t="str">
            <v>Trubka…SM16</v>
          </cell>
          <cell r="C1717">
            <v>103</v>
          </cell>
          <cell r="D1717">
            <v>100</v>
          </cell>
          <cell r="E1717" t="str">
            <v>M</v>
          </cell>
          <cell r="F1717">
            <v>10300</v>
          </cell>
        </row>
        <row r="1718">
          <cell r="A1718">
            <v>2047338</v>
          </cell>
          <cell r="B1718" t="str">
            <v>Trubka…SM20</v>
          </cell>
          <cell r="C1718">
            <v>126</v>
          </cell>
          <cell r="D1718">
            <v>100</v>
          </cell>
          <cell r="E1718" t="str">
            <v>M</v>
          </cell>
          <cell r="F1718">
            <v>12600</v>
          </cell>
        </row>
        <row r="1719">
          <cell r="A1719">
            <v>2047339</v>
          </cell>
          <cell r="B1719" t="str">
            <v>Trubka 20…SM20</v>
          </cell>
          <cell r="C1719">
            <v>155</v>
          </cell>
          <cell r="D1719">
            <v>100</v>
          </cell>
          <cell r="E1719" t="str">
            <v>M</v>
          </cell>
          <cell r="F1719">
            <v>15500</v>
          </cell>
        </row>
        <row r="1720">
          <cell r="A1720">
            <v>2047341</v>
          </cell>
          <cell r="B1720" t="str">
            <v>Trubka…SM25</v>
          </cell>
          <cell r="C1720">
            <v>150</v>
          </cell>
          <cell r="D1720">
            <v>100</v>
          </cell>
          <cell r="E1720" t="str">
            <v>M</v>
          </cell>
          <cell r="F1720">
            <v>15000</v>
          </cell>
        </row>
        <row r="1721">
          <cell r="A1721">
            <v>2047342</v>
          </cell>
          <cell r="B1721" t="str">
            <v>Trubka…SM25</v>
          </cell>
          <cell r="C1721">
            <v>240</v>
          </cell>
          <cell r="D1721">
            <v>100</v>
          </cell>
          <cell r="E1721" t="str">
            <v>M</v>
          </cell>
          <cell r="F1721">
            <v>24000</v>
          </cell>
        </row>
        <row r="1722">
          <cell r="A1722">
            <v>2047344</v>
          </cell>
          <cell r="B1722" t="str">
            <v>Trubka…SM32</v>
          </cell>
          <cell r="C1722">
            <v>204</v>
          </cell>
          <cell r="D1722">
            <v>100</v>
          </cell>
          <cell r="E1722" t="str">
            <v>M</v>
          </cell>
          <cell r="F1722">
            <v>20400</v>
          </cell>
        </row>
        <row r="1723">
          <cell r="A1723">
            <v>2047345</v>
          </cell>
          <cell r="B1723" t="str">
            <v>Trubka 32…SM32</v>
          </cell>
          <cell r="C1723">
            <v>262</v>
          </cell>
          <cell r="D1723">
            <v>100</v>
          </cell>
          <cell r="E1723" t="str">
            <v>M</v>
          </cell>
          <cell r="F1723">
            <v>26200</v>
          </cell>
        </row>
        <row r="1724">
          <cell r="A1724">
            <v>2047347</v>
          </cell>
          <cell r="B1724" t="str">
            <v>Trubka…SM40</v>
          </cell>
          <cell r="C1724">
            <v>280</v>
          </cell>
          <cell r="D1724">
            <v>100</v>
          </cell>
          <cell r="E1724" t="str">
            <v>M</v>
          </cell>
          <cell r="F1724">
            <v>28000</v>
          </cell>
        </row>
        <row r="1725">
          <cell r="A1725">
            <v>2047350</v>
          </cell>
          <cell r="B1725" t="str">
            <v>Trubka…SM50</v>
          </cell>
          <cell r="C1725">
            <v>354</v>
          </cell>
          <cell r="D1725">
            <v>100</v>
          </cell>
          <cell r="E1725" t="str">
            <v>M</v>
          </cell>
          <cell r="F1725">
            <v>35400</v>
          </cell>
        </row>
        <row r="1726">
          <cell r="A1726">
            <v>2047351</v>
          </cell>
          <cell r="B1726" t="str">
            <v>Trubka 50…SM50</v>
          </cell>
          <cell r="C1726">
            <v>415</v>
          </cell>
          <cell r="D1726">
            <v>100</v>
          </cell>
          <cell r="E1726" t="str">
            <v>M</v>
          </cell>
          <cell r="F1726">
            <v>41500</v>
          </cell>
        </row>
        <row r="1727">
          <cell r="A1727">
            <v>2047353</v>
          </cell>
          <cell r="B1727" t="str">
            <v>Trubka…SM63</v>
          </cell>
          <cell r="C1727">
            <v>59800</v>
          </cell>
          <cell r="D1727">
            <v>1</v>
          </cell>
          <cell r="E1727" t="str">
            <v>M</v>
          </cell>
          <cell r="F1727">
            <v>59800</v>
          </cell>
        </row>
        <row r="1728">
          <cell r="A1728">
            <v>2047395</v>
          </cell>
          <cell r="B1728" t="str">
            <v>Spojka trubek…SVM16</v>
          </cell>
          <cell r="C1728">
            <v>49</v>
          </cell>
          <cell r="D1728">
            <v>1</v>
          </cell>
          <cell r="E1728" t="str">
            <v>KS</v>
          </cell>
          <cell r="F1728">
            <v>49</v>
          </cell>
        </row>
        <row r="1729">
          <cell r="A1729">
            <v>2047397</v>
          </cell>
          <cell r="B1729" t="str">
            <v>Spojka trubek…SVM25</v>
          </cell>
          <cell r="C1729">
            <v>58</v>
          </cell>
          <cell r="D1729">
            <v>1</v>
          </cell>
          <cell r="E1729" t="str">
            <v>KS</v>
          </cell>
          <cell r="F1729">
            <v>58</v>
          </cell>
        </row>
        <row r="1730">
          <cell r="A1730">
            <v>2047400</v>
          </cell>
          <cell r="B1730" t="str">
            <v>Spojka trubek…SVM50</v>
          </cell>
          <cell r="C1730">
            <v>169</v>
          </cell>
          <cell r="D1730">
            <v>1</v>
          </cell>
          <cell r="E1730" t="str">
            <v>KS</v>
          </cell>
          <cell r="F1730">
            <v>169</v>
          </cell>
        </row>
        <row r="1731">
          <cell r="A1731">
            <v>2047440</v>
          </cell>
          <cell r="B1731" t="str">
            <v>Trubkový oblouk 90°…SBM16</v>
          </cell>
          <cell r="C1731">
            <v>139</v>
          </cell>
          <cell r="D1731">
            <v>1</v>
          </cell>
          <cell r="E1731" t="str">
            <v>KS</v>
          </cell>
          <cell r="F1731">
            <v>139</v>
          </cell>
        </row>
        <row r="1732">
          <cell r="A1732">
            <v>2047441</v>
          </cell>
          <cell r="B1732" t="str">
            <v>Trubkový oblouk 90°…SBM20</v>
          </cell>
          <cell r="C1732">
            <v>148</v>
          </cell>
          <cell r="D1732">
            <v>1</v>
          </cell>
          <cell r="E1732" t="str">
            <v>KS</v>
          </cell>
          <cell r="F1732">
            <v>148</v>
          </cell>
        </row>
        <row r="1733">
          <cell r="A1733">
            <v>2047442</v>
          </cell>
          <cell r="B1733" t="str">
            <v>Trubkový oblouk 90°…SBM25</v>
          </cell>
          <cell r="C1733">
            <v>157</v>
          </cell>
          <cell r="D1733">
            <v>1</v>
          </cell>
          <cell r="E1733" t="str">
            <v>KS</v>
          </cell>
          <cell r="F1733">
            <v>157</v>
          </cell>
        </row>
        <row r="1734">
          <cell r="A1734">
            <v>2047443</v>
          </cell>
          <cell r="B1734" t="str">
            <v>Trubkový oblouk 90°…SBM32</v>
          </cell>
          <cell r="C1734">
            <v>230</v>
          </cell>
          <cell r="D1734">
            <v>1</v>
          </cell>
          <cell r="E1734" t="str">
            <v>KS</v>
          </cell>
          <cell r="F1734">
            <v>230</v>
          </cell>
        </row>
        <row r="1735">
          <cell r="A1735">
            <v>2047444</v>
          </cell>
          <cell r="B1735" t="str">
            <v>Trubkový oblouk 90°…SBM40</v>
          </cell>
          <cell r="C1735">
            <v>345</v>
          </cell>
          <cell r="D1735">
            <v>1</v>
          </cell>
          <cell r="E1735" t="str">
            <v>KS</v>
          </cell>
          <cell r="F1735">
            <v>345</v>
          </cell>
        </row>
        <row r="1736">
          <cell r="A1736">
            <v>2047445</v>
          </cell>
          <cell r="B1736" t="str">
            <v>Trubkový oblouk 90°…SBM50</v>
          </cell>
          <cell r="C1736">
            <v>678</v>
          </cell>
          <cell r="D1736">
            <v>1</v>
          </cell>
          <cell r="E1736" t="str">
            <v>KS</v>
          </cell>
          <cell r="F1736">
            <v>678</v>
          </cell>
        </row>
        <row r="1737">
          <cell r="A1737">
            <v>2047446</v>
          </cell>
          <cell r="B1737" t="str">
            <v>Trubkový oblouk 90°…SBM63</v>
          </cell>
          <cell r="C1737">
            <v>1030</v>
          </cell>
          <cell r="D1737">
            <v>1</v>
          </cell>
          <cell r="E1737" t="str">
            <v>KS</v>
          </cell>
          <cell r="F1737">
            <v>1030</v>
          </cell>
        </row>
        <row r="1738">
          <cell r="A1738">
            <v>2047802</v>
          </cell>
          <cell r="B1738" t="str">
            <v>Koncovka…129/M12</v>
          </cell>
          <cell r="C1738">
            <v>6.24</v>
          </cell>
          <cell r="D1738">
            <v>100</v>
          </cell>
          <cell r="E1738" t="str">
            <v>KS</v>
          </cell>
          <cell r="F1738">
            <v>624</v>
          </cell>
        </row>
        <row r="1739">
          <cell r="A1739">
            <v>2047810</v>
          </cell>
          <cell r="B1739" t="str">
            <v>Koncovka…129/M16</v>
          </cell>
          <cell r="C1739">
            <v>6.38</v>
          </cell>
          <cell r="D1739">
            <v>100</v>
          </cell>
          <cell r="E1739" t="str">
            <v>KS</v>
          </cell>
          <cell r="F1739">
            <v>638</v>
          </cell>
        </row>
        <row r="1740">
          <cell r="A1740">
            <v>2047829</v>
          </cell>
          <cell r="B1740" t="str">
            <v>Koncovka…129/M20</v>
          </cell>
          <cell r="C1740">
            <v>10.119999999999999</v>
          </cell>
          <cell r="D1740">
            <v>100</v>
          </cell>
          <cell r="E1740" t="str">
            <v>KS</v>
          </cell>
          <cell r="F1740">
            <v>1012</v>
          </cell>
        </row>
        <row r="1741">
          <cell r="A1741">
            <v>2047837</v>
          </cell>
          <cell r="B1741" t="str">
            <v>Koncovka…129/M25</v>
          </cell>
          <cell r="C1741">
            <v>13.32</v>
          </cell>
          <cell r="D1741">
            <v>100</v>
          </cell>
          <cell r="E1741" t="str">
            <v>KS</v>
          </cell>
          <cell r="F1741">
            <v>1332</v>
          </cell>
        </row>
        <row r="1742">
          <cell r="A1742">
            <v>2047853</v>
          </cell>
          <cell r="B1742" t="str">
            <v>Koncovka…129/M32</v>
          </cell>
          <cell r="C1742">
            <v>15.57</v>
          </cell>
          <cell r="D1742">
            <v>100</v>
          </cell>
          <cell r="E1742" t="str">
            <v>KS</v>
          </cell>
          <cell r="F1742">
            <v>1557</v>
          </cell>
        </row>
        <row r="1743">
          <cell r="A1743">
            <v>2047861</v>
          </cell>
          <cell r="B1743" t="str">
            <v>Koncovka…129/M40</v>
          </cell>
          <cell r="C1743">
            <v>25.71</v>
          </cell>
          <cell r="D1743">
            <v>100</v>
          </cell>
          <cell r="E1743" t="str">
            <v>KS</v>
          </cell>
          <cell r="F1743">
            <v>2571</v>
          </cell>
        </row>
        <row r="1744">
          <cell r="A1744">
            <v>2047888</v>
          </cell>
          <cell r="B1744" t="str">
            <v>Koncovka…129/M50</v>
          </cell>
          <cell r="C1744">
            <v>37.130000000000003</v>
          </cell>
          <cell r="D1744">
            <v>100</v>
          </cell>
          <cell r="E1744" t="str">
            <v>KS</v>
          </cell>
          <cell r="F1744">
            <v>3713</v>
          </cell>
        </row>
        <row r="1745">
          <cell r="A1745">
            <v>2047896</v>
          </cell>
          <cell r="B1745" t="str">
            <v>Koncovka…129/M63</v>
          </cell>
          <cell r="C1745">
            <v>50.03</v>
          </cell>
          <cell r="D1745">
            <v>100</v>
          </cell>
          <cell r="E1745" t="str">
            <v>KS</v>
          </cell>
          <cell r="F1745">
            <v>5003</v>
          </cell>
        </row>
        <row r="1746">
          <cell r="A1746">
            <v>2047934</v>
          </cell>
          <cell r="B1746" t="str">
            <v>Koncovka…129/M16SW</v>
          </cell>
          <cell r="C1746">
            <v>6.38</v>
          </cell>
          <cell r="D1746">
            <v>100</v>
          </cell>
          <cell r="E1746" t="str">
            <v>KS</v>
          </cell>
          <cell r="F1746">
            <v>638</v>
          </cell>
        </row>
        <row r="1747">
          <cell r="A1747">
            <v>2047942</v>
          </cell>
          <cell r="B1747" t="str">
            <v>Koncovka…129/M20SW</v>
          </cell>
          <cell r="C1747">
            <v>10.119999999999999</v>
          </cell>
          <cell r="D1747">
            <v>100</v>
          </cell>
          <cell r="E1747" t="str">
            <v>KS</v>
          </cell>
          <cell r="F1747">
            <v>1012</v>
          </cell>
        </row>
        <row r="1748">
          <cell r="A1748">
            <v>2047950</v>
          </cell>
          <cell r="B1748" t="str">
            <v>Koncovka…129/M25SW</v>
          </cell>
          <cell r="C1748">
            <v>13.32</v>
          </cell>
          <cell r="D1748">
            <v>100</v>
          </cell>
          <cell r="E1748" t="str">
            <v>KS</v>
          </cell>
          <cell r="F1748">
            <v>1332</v>
          </cell>
        </row>
        <row r="1749">
          <cell r="A1749">
            <v>2047969</v>
          </cell>
          <cell r="B1749" t="str">
            <v>Koncovka…129/M32SW</v>
          </cell>
          <cell r="C1749">
            <v>16.12</v>
          </cell>
          <cell r="D1749">
            <v>100</v>
          </cell>
          <cell r="E1749" t="str">
            <v>KS</v>
          </cell>
          <cell r="F1749">
            <v>1612</v>
          </cell>
        </row>
        <row r="1750">
          <cell r="A1750">
            <v>2047977</v>
          </cell>
          <cell r="B1750" t="str">
            <v>Koncovka…129/M40SW</v>
          </cell>
          <cell r="C1750">
            <v>26</v>
          </cell>
          <cell r="D1750">
            <v>100</v>
          </cell>
          <cell r="E1750" t="str">
            <v>KS</v>
          </cell>
          <cell r="F1750">
            <v>2600</v>
          </cell>
        </row>
        <row r="1751">
          <cell r="A1751">
            <v>2047985</v>
          </cell>
          <cell r="B1751" t="str">
            <v>Koncovka…129/M50SW</v>
          </cell>
          <cell r="C1751">
            <v>37.130000000000003</v>
          </cell>
          <cell r="D1751">
            <v>100</v>
          </cell>
          <cell r="E1751" t="str">
            <v>KS</v>
          </cell>
          <cell r="F1751">
            <v>3713</v>
          </cell>
        </row>
        <row r="1752">
          <cell r="A1752">
            <v>2047993</v>
          </cell>
          <cell r="B1752" t="str">
            <v>Koncovka…129/M63SW</v>
          </cell>
          <cell r="C1752">
            <v>50.03</v>
          </cell>
          <cell r="D1752">
            <v>100</v>
          </cell>
          <cell r="E1752" t="str">
            <v>KS</v>
          </cell>
          <cell r="F1752">
            <v>5003</v>
          </cell>
        </row>
        <row r="1753">
          <cell r="A1753">
            <v>2048078</v>
          </cell>
          <cell r="B1753" t="str">
            <v>Pojistná matice…116/ 7 PA</v>
          </cell>
          <cell r="C1753">
            <v>2.52</v>
          </cell>
          <cell r="D1753">
            <v>100</v>
          </cell>
          <cell r="E1753" t="str">
            <v>KS</v>
          </cell>
          <cell r="F1753">
            <v>252</v>
          </cell>
        </row>
        <row r="1754">
          <cell r="A1754">
            <v>2048094</v>
          </cell>
          <cell r="B1754" t="str">
            <v>Pojistná matice…116/ 9 PA</v>
          </cell>
          <cell r="C1754">
            <v>1.92</v>
          </cell>
          <cell r="D1754">
            <v>100</v>
          </cell>
          <cell r="E1754" t="str">
            <v>KS</v>
          </cell>
          <cell r="F1754">
            <v>192</v>
          </cell>
        </row>
        <row r="1755">
          <cell r="A1755">
            <v>2048116</v>
          </cell>
          <cell r="B1755" t="str">
            <v>Pojistná matice…116/11 PA</v>
          </cell>
          <cell r="C1755">
            <v>2.02</v>
          </cell>
          <cell r="D1755">
            <v>100</v>
          </cell>
          <cell r="E1755" t="str">
            <v>KS</v>
          </cell>
          <cell r="F1755">
            <v>202</v>
          </cell>
        </row>
        <row r="1756">
          <cell r="A1756">
            <v>2048132</v>
          </cell>
          <cell r="B1756" t="str">
            <v>Pojistná matice…116/13 PA</v>
          </cell>
          <cell r="C1756">
            <v>2.2999999999999998</v>
          </cell>
          <cell r="D1756">
            <v>100</v>
          </cell>
          <cell r="E1756" t="str">
            <v>KS</v>
          </cell>
          <cell r="F1756">
            <v>230</v>
          </cell>
        </row>
        <row r="1757">
          <cell r="A1757">
            <v>2048167</v>
          </cell>
          <cell r="B1757" t="str">
            <v>Pojistná matice…116/16 PA</v>
          </cell>
          <cell r="C1757">
            <v>2.57</v>
          </cell>
          <cell r="D1757">
            <v>100</v>
          </cell>
          <cell r="E1757" t="str">
            <v>KS</v>
          </cell>
          <cell r="F1757">
            <v>257</v>
          </cell>
        </row>
        <row r="1758">
          <cell r="A1758">
            <v>2048221</v>
          </cell>
          <cell r="B1758" t="str">
            <v>Pojistná matice…116/21 PA</v>
          </cell>
          <cell r="C1758">
            <v>3.76</v>
          </cell>
          <cell r="D1758">
            <v>100</v>
          </cell>
          <cell r="E1758" t="str">
            <v>KS</v>
          </cell>
          <cell r="F1758">
            <v>376</v>
          </cell>
        </row>
        <row r="1759">
          <cell r="A1759">
            <v>2048299</v>
          </cell>
          <cell r="B1759" t="str">
            <v>Pojistná matice…116/29 PA</v>
          </cell>
          <cell r="C1759">
            <v>5.55</v>
          </cell>
          <cell r="D1759">
            <v>100</v>
          </cell>
          <cell r="E1759" t="str">
            <v>KS</v>
          </cell>
          <cell r="F1759">
            <v>555</v>
          </cell>
        </row>
        <row r="1760">
          <cell r="A1760">
            <v>2048361</v>
          </cell>
          <cell r="B1760" t="str">
            <v>Pojistná matice…116/36 PA</v>
          </cell>
          <cell r="C1760">
            <v>12.52</v>
          </cell>
          <cell r="D1760">
            <v>100</v>
          </cell>
          <cell r="E1760" t="str">
            <v>KS</v>
          </cell>
          <cell r="F1760">
            <v>1252</v>
          </cell>
        </row>
        <row r="1761">
          <cell r="A1761">
            <v>2048426</v>
          </cell>
          <cell r="B1761" t="str">
            <v>Pojistná matice…116/42 PA</v>
          </cell>
          <cell r="C1761">
            <v>17.02</v>
          </cell>
          <cell r="D1761">
            <v>100</v>
          </cell>
          <cell r="E1761" t="str">
            <v>KS</v>
          </cell>
          <cell r="F1761">
            <v>1702</v>
          </cell>
        </row>
        <row r="1762">
          <cell r="A1762">
            <v>2048485</v>
          </cell>
          <cell r="B1762" t="str">
            <v>Pojistná matice…116/48 PA</v>
          </cell>
          <cell r="C1762">
            <v>17.52</v>
          </cell>
          <cell r="D1762">
            <v>100</v>
          </cell>
          <cell r="E1762" t="str">
            <v>KS</v>
          </cell>
          <cell r="F1762">
            <v>1752</v>
          </cell>
        </row>
        <row r="1763">
          <cell r="A1763">
            <v>2048752</v>
          </cell>
          <cell r="B1763" t="str">
            <v>Pojistná matice…116 M12PA</v>
          </cell>
          <cell r="C1763">
            <v>2.8</v>
          </cell>
          <cell r="D1763">
            <v>100</v>
          </cell>
          <cell r="E1763" t="str">
            <v>KS</v>
          </cell>
          <cell r="F1763">
            <v>280</v>
          </cell>
        </row>
        <row r="1764">
          <cell r="A1764">
            <v>2048760</v>
          </cell>
          <cell r="B1764" t="str">
            <v>Pojistná matice…116 M16PA</v>
          </cell>
          <cell r="C1764">
            <v>3.7</v>
          </cell>
          <cell r="D1764">
            <v>100</v>
          </cell>
          <cell r="E1764" t="str">
            <v>KS</v>
          </cell>
          <cell r="F1764">
            <v>370</v>
          </cell>
        </row>
        <row r="1765">
          <cell r="A1765">
            <v>2048779</v>
          </cell>
          <cell r="B1765" t="str">
            <v>Pojistná matice…116 M20PA</v>
          </cell>
          <cell r="C1765">
            <v>4.5</v>
          </cell>
          <cell r="D1765">
            <v>100</v>
          </cell>
          <cell r="E1765" t="str">
            <v>KS</v>
          </cell>
          <cell r="F1765">
            <v>450</v>
          </cell>
        </row>
        <row r="1766">
          <cell r="A1766">
            <v>2048787</v>
          </cell>
          <cell r="B1766" t="str">
            <v>Pojistná matice…116 M25PA</v>
          </cell>
          <cell r="C1766">
            <v>5.8</v>
          </cell>
          <cell r="D1766">
            <v>100</v>
          </cell>
          <cell r="E1766" t="str">
            <v>KS</v>
          </cell>
          <cell r="F1766">
            <v>580</v>
          </cell>
        </row>
        <row r="1767">
          <cell r="A1767">
            <v>2048795</v>
          </cell>
          <cell r="B1767" t="str">
            <v>Pojistná matice…116 M32PA</v>
          </cell>
          <cell r="C1767">
            <v>13.27</v>
          </cell>
          <cell r="D1767">
            <v>100</v>
          </cell>
          <cell r="E1767" t="str">
            <v>KS</v>
          </cell>
          <cell r="F1767">
            <v>1327</v>
          </cell>
        </row>
        <row r="1768">
          <cell r="A1768">
            <v>2048809</v>
          </cell>
          <cell r="B1768" t="str">
            <v>Pojistná matice…116 M40PA</v>
          </cell>
          <cell r="C1768">
            <v>16.079999999999998</v>
          </cell>
          <cell r="D1768">
            <v>100</v>
          </cell>
          <cell r="E1768" t="str">
            <v>KS</v>
          </cell>
          <cell r="F1768">
            <v>1608</v>
          </cell>
        </row>
        <row r="1769">
          <cell r="A1769">
            <v>2048817</v>
          </cell>
          <cell r="B1769" t="str">
            <v>Pojistná matice…116 M50PA</v>
          </cell>
          <cell r="C1769">
            <v>34</v>
          </cell>
          <cell r="D1769">
            <v>100</v>
          </cell>
          <cell r="E1769" t="str">
            <v>KS</v>
          </cell>
          <cell r="F1769">
            <v>3400</v>
          </cell>
        </row>
        <row r="1770">
          <cell r="A1770">
            <v>2048825</v>
          </cell>
          <cell r="B1770" t="str">
            <v>Pojistná matice…116 M63PA</v>
          </cell>
          <cell r="C1770">
            <v>42</v>
          </cell>
          <cell r="D1770">
            <v>100</v>
          </cell>
          <cell r="E1770" t="str">
            <v>KS</v>
          </cell>
          <cell r="F1770">
            <v>4200</v>
          </cell>
        </row>
        <row r="1771">
          <cell r="A1771">
            <v>2048906</v>
          </cell>
          <cell r="B1771" t="str">
            <v>Pojistná matice…116 M12PA</v>
          </cell>
          <cell r="C1771">
            <v>2.52</v>
          </cell>
          <cell r="D1771">
            <v>100</v>
          </cell>
          <cell r="E1771" t="str">
            <v>KS</v>
          </cell>
          <cell r="F1771">
            <v>252</v>
          </cell>
        </row>
        <row r="1772">
          <cell r="A1772">
            <v>2048914</v>
          </cell>
          <cell r="B1772" t="str">
            <v>Pojistná matice…116 M16PA</v>
          </cell>
          <cell r="C1772">
            <v>3.7</v>
          </cell>
          <cell r="D1772">
            <v>100</v>
          </cell>
          <cell r="E1772" t="str">
            <v>KS</v>
          </cell>
          <cell r="F1772">
            <v>370</v>
          </cell>
        </row>
        <row r="1773">
          <cell r="A1773">
            <v>2048922</v>
          </cell>
          <cell r="B1773" t="str">
            <v>Pojistná matice…116 M20PA</v>
          </cell>
          <cell r="C1773">
            <v>4.5</v>
          </cell>
          <cell r="D1773">
            <v>100</v>
          </cell>
          <cell r="E1773" t="str">
            <v>KS</v>
          </cell>
          <cell r="F1773">
            <v>450</v>
          </cell>
        </row>
        <row r="1774">
          <cell r="A1774">
            <v>2048930</v>
          </cell>
          <cell r="B1774" t="str">
            <v>Pojistná matice…116 M25PA</v>
          </cell>
          <cell r="C1774">
            <v>5.9</v>
          </cell>
          <cell r="D1774">
            <v>100</v>
          </cell>
          <cell r="E1774" t="str">
            <v>KS</v>
          </cell>
          <cell r="F1774">
            <v>590</v>
          </cell>
        </row>
        <row r="1775">
          <cell r="A1775">
            <v>2048949</v>
          </cell>
          <cell r="B1775" t="str">
            <v>Pojistná matice…116 M32PA</v>
          </cell>
          <cell r="C1775">
            <v>11.47</v>
          </cell>
          <cell r="D1775">
            <v>100</v>
          </cell>
          <cell r="E1775" t="str">
            <v>KS</v>
          </cell>
          <cell r="F1775">
            <v>1147</v>
          </cell>
        </row>
        <row r="1776">
          <cell r="A1776">
            <v>2048957</v>
          </cell>
          <cell r="B1776" t="str">
            <v>Pojistná matice…116 M40PA</v>
          </cell>
          <cell r="C1776">
            <v>16.079999999999998</v>
          </cell>
          <cell r="D1776">
            <v>100</v>
          </cell>
          <cell r="E1776" t="str">
            <v>KS</v>
          </cell>
          <cell r="F1776">
            <v>1608</v>
          </cell>
        </row>
        <row r="1777">
          <cell r="A1777">
            <v>2048965</v>
          </cell>
          <cell r="B1777" t="str">
            <v>Pojistná matice…116 M50PA</v>
          </cell>
          <cell r="C1777">
            <v>34</v>
          </cell>
          <cell r="D1777">
            <v>100</v>
          </cell>
          <cell r="E1777" t="str">
            <v>KS</v>
          </cell>
          <cell r="F1777">
            <v>3400</v>
          </cell>
        </row>
        <row r="1778">
          <cell r="A1778">
            <v>2048973</v>
          </cell>
          <cell r="B1778" t="str">
            <v>Pojistná matice…116 M63PA</v>
          </cell>
          <cell r="C1778">
            <v>42</v>
          </cell>
          <cell r="D1778">
            <v>100</v>
          </cell>
          <cell r="E1778" t="str">
            <v>KS</v>
          </cell>
          <cell r="F1778">
            <v>4200</v>
          </cell>
        </row>
        <row r="1779">
          <cell r="A1779">
            <v>2049066</v>
          </cell>
          <cell r="B1779" t="str">
            <v>Pojistná matice…116 M12PA</v>
          </cell>
          <cell r="C1779">
            <v>3.6</v>
          </cell>
          <cell r="D1779">
            <v>100</v>
          </cell>
          <cell r="E1779" t="str">
            <v>KS</v>
          </cell>
          <cell r="F1779">
            <v>360</v>
          </cell>
        </row>
        <row r="1780">
          <cell r="A1780">
            <v>2049074</v>
          </cell>
          <cell r="B1780" t="str">
            <v>Pojistná matice…116 M16PA</v>
          </cell>
          <cell r="C1780">
            <v>2.85</v>
          </cell>
          <cell r="D1780">
            <v>100</v>
          </cell>
          <cell r="E1780" t="str">
            <v>KS</v>
          </cell>
          <cell r="F1780">
            <v>285</v>
          </cell>
        </row>
        <row r="1781">
          <cell r="A1781">
            <v>2049082</v>
          </cell>
          <cell r="B1781" t="str">
            <v>Pojistná matice…116 M20PA</v>
          </cell>
          <cell r="C1781">
            <v>3.33</v>
          </cell>
          <cell r="D1781">
            <v>100</v>
          </cell>
          <cell r="E1781" t="str">
            <v>KS</v>
          </cell>
          <cell r="F1781">
            <v>333</v>
          </cell>
        </row>
        <row r="1782">
          <cell r="A1782">
            <v>2049090</v>
          </cell>
          <cell r="B1782" t="str">
            <v>Pojistná matice…116 M25PA</v>
          </cell>
          <cell r="C1782">
            <v>4.28</v>
          </cell>
          <cell r="D1782">
            <v>100</v>
          </cell>
          <cell r="E1782" t="str">
            <v>KS</v>
          </cell>
          <cell r="F1782">
            <v>428</v>
          </cell>
        </row>
        <row r="1783">
          <cell r="A1783">
            <v>2049104</v>
          </cell>
          <cell r="B1783" t="str">
            <v>Pojistná matice…116 M32PA</v>
          </cell>
          <cell r="C1783">
            <v>8.36</v>
          </cell>
          <cell r="D1783">
            <v>100</v>
          </cell>
          <cell r="E1783" t="str">
            <v>KS</v>
          </cell>
          <cell r="F1783">
            <v>836</v>
          </cell>
        </row>
        <row r="1784">
          <cell r="A1784">
            <v>2049112</v>
          </cell>
          <cell r="B1784" t="str">
            <v>Pojistná matice…116 M40PA</v>
          </cell>
          <cell r="C1784">
            <v>12.35</v>
          </cell>
          <cell r="D1784">
            <v>100</v>
          </cell>
          <cell r="E1784" t="str">
            <v>KS</v>
          </cell>
          <cell r="F1784">
            <v>1235</v>
          </cell>
        </row>
        <row r="1785">
          <cell r="A1785">
            <v>2049120</v>
          </cell>
          <cell r="B1785" t="str">
            <v>Pojistná matice…116 M50PA</v>
          </cell>
          <cell r="C1785">
            <v>25.65</v>
          </cell>
          <cell r="D1785">
            <v>100</v>
          </cell>
          <cell r="E1785" t="str">
            <v>KS</v>
          </cell>
          <cell r="F1785">
            <v>2565</v>
          </cell>
        </row>
        <row r="1786">
          <cell r="A1786">
            <v>2049139</v>
          </cell>
          <cell r="B1786" t="str">
            <v>Pojistná matice…116 M63PA</v>
          </cell>
          <cell r="C1786">
            <v>31.35</v>
          </cell>
          <cell r="D1786">
            <v>100</v>
          </cell>
          <cell r="E1786" t="str">
            <v>KS</v>
          </cell>
          <cell r="F1786">
            <v>3135</v>
          </cell>
        </row>
        <row r="1787">
          <cell r="A1787">
            <v>2049503</v>
          </cell>
          <cell r="B1787" t="str">
            <v>Pojistná matice…116/M12</v>
          </cell>
          <cell r="C1787">
            <v>3.6</v>
          </cell>
          <cell r="D1787">
            <v>100</v>
          </cell>
          <cell r="E1787" t="str">
            <v>KS</v>
          </cell>
          <cell r="F1787">
            <v>360</v>
          </cell>
        </row>
        <row r="1788">
          <cell r="A1788">
            <v>2049511</v>
          </cell>
          <cell r="B1788" t="str">
            <v>Pojistná matice…116/M16</v>
          </cell>
          <cell r="C1788">
            <v>4.59</v>
          </cell>
          <cell r="D1788">
            <v>100</v>
          </cell>
          <cell r="E1788" t="str">
            <v>KS</v>
          </cell>
          <cell r="F1788">
            <v>459</v>
          </cell>
        </row>
        <row r="1789">
          <cell r="A1789">
            <v>2049538</v>
          </cell>
          <cell r="B1789" t="str">
            <v>Pojistná matice…116/M20</v>
          </cell>
          <cell r="C1789">
            <v>5.0199999999999996</v>
          </cell>
          <cell r="D1789">
            <v>100</v>
          </cell>
          <cell r="E1789" t="str">
            <v>KS</v>
          </cell>
          <cell r="F1789">
            <v>502</v>
          </cell>
        </row>
        <row r="1790">
          <cell r="A1790">
            <v>2049546</v>
          </cell>
          <cell r="B1790" t="str">
            <v>Pojistná matice…116/M25</v>
          </cell>
          <cell r="C1790">
            <v>6.27</v>
          </cell>
          <cell r="D1790">
            <v>100</v>
          </cell>
          <cell r="E1790" t="str">
            <v>KS</v>
          </cell>
          <cell r="F1790">
            <v>627</v>
          </cell>
        </row>
        <row r="1791">
          <cell r="A1791">
            <v>2049554</v>
          </cell>
          <cell r="B1791" t="str">
            <v>Pojistná matice…116/M32</v>
          </cell>
          <cell r="C1791">
            <v>10.4</v>
          </cell>
          <cell r="D1791">
            <v>100</v>
          </cell>
          <cell r="E1791" t="str">
            <v>KS</v>
          </cell>
          <cell r="F1791">
            <v>1040</v>
          </cell>
        </row>
        <row r="1792">
          <cell r="A1792">
            <v>2049562</v>
          </cell>
          <cell r="B1792" t="str">
            <v>Pojistná matice…116/M40</v>
          </cell>
          <cell r="C1792">
            <v>10</v>
          </cell>
          <cell r="D1792">
            <v>100</v>
          </cell>
          <cell r="E1792" t="str">
            <v>KS</v>
          </cell>
          <cell r="F1792">
            <v>1000</v>
          </cell>
        </row>
        <row r="1793">
          <cell r="A1793">
            <v>2049570</v>
          </cell>
          <cell r="B1793" t="str">
            <v>Pojistná matice…116/M50</v>
          </cell>
          <cell r="C1793">
            <v>32</v>
          </cell>
          <cell r="D1793">
            <v>100</v>
          </cell>
          <cell r="E1793" t="str">
            <v>KS</v>
          </cell>
          <cell r="F1793">
            <v>3200</v>
          </cell>
        </row>
        <row r="1794">
          <cell r="A1794">
            <v>2049589</v>
          </cell>
          <cell r="B1794" t="str">
            <v>Pojistná matice…116/M63</v>
          </cell>
          <cell r="C1794">
            <v>36</v>
          </cell>
          <cell r="D1794">
            <v>100</v>
          </cell>
          <cell r="E1794" t="str">
            <v>KS</v>
          </cell>
          <cell r="F1794">
            <v>3600</v>
          </cell>
        </row>
        <row r="1795">
          <cell r="A1795">
            <v>2050005</v>
          </cell>
          <cell r="B1795" t="str">
            <v>Kabelová vývodka EX…VTECEX 7</v>
          </cell>
          <cell r="C1795">
            <v>13.85</v>
          </cell>
          <cell r="D1795">
            <v>100</v>
          </cell>
          <cell r="E1795" t="str">
            <v>KS</v>
          </cell>
          <cell r="F1795">
            <v>1385</v>
          </cell>
        </row>
        <row r="1796">
          <cell r="A1796">
            <v>2050013</v>
          </cell>
          <cell r="B1796" t="str">
            <v>Kabelová vývodka EX…VTECEX 9</v>
          </cell>
          <cell r="C1796">
            <v>15.94</v>
          </cell>
          <cell r="D1796">
            <v>100</v>
          </cell>
          <cell r="E1796" t="str">
            <v>KS</v>
          </cell>
          <cell r="F1796">
            <v>1594</v>
          </cell>
        </row>
        <row r="1797">
          <cell r="A1797">
            <v>2050021</v>
          </cell>
          <cell r="B1797" t="str">
            <v>Kabelová vývodka EX…VTECEX 11</v>
          </cell>
          <cell r="C1797">
            <v>19.27</v>
          </cell>
          <cell r="D1797">
            <v>100</v>
          </cell>
          <cell r="E1797" t="str">
            <v>KS</v>
          </cell>
          <cell r="F1797">
            <v>1927</v>
          </cell>
        </row>
        <row r="1798">
          <cell r="A1798">
            <v>2050048</v>
          </cell>
          <cell r="B1798" t="str">
            <v>Kabelová vývodka EX…VTECEX 13</v>
          </cell>
          <cell r="C1798">
            <v>22.31</v>
          </cell>
          <cell r="D1798">
            <v>100</v>
          </cell>
          <cell r="E1798" t="str">
            <v>KS</v>
          </cell>
          <cell r="F1798">
            <v>2231</v>
          </cell>
        </row>
        <row r="1799">
          <cell r="A1799">
            <v>2050056</v>
          </cell>
          <cell r="B1799" t="str">
            <v>Kabelová vývodka EX…VTECEX 16</v>
          </cell>
          <cell r="C1799">
            <v>26.66</v>
          </cell>
          <cell r="D1799">
            <v>100</v>
          </cell>
          <cell r="E1799" t="str">
            <v>KS</v>
          </cell>
          <cell r="F1799">
            <v>2666</v>
          </cell>
        </row>
        <row r="1800">
          <cell r="A1800">
            <v>2050064</v>
          </cell>
          <cell r="B1800" t="str">
            <v>Kabelová vývodka EX…VTECEX 21</v>
          </cell>
          <cell r="C1800">
            <v>40.409999999999997</v>
          </cell>
          <cell r="D1800">
            <v>100</v>
          </cell>
          <cell r="E1800" t="str">
            <v>KS</v>
          </cell>
          <cell r="F1800">
            <v>4041</v>
          </cell>
        </row>
        <row r="1801">
          <cell r="A1801">
            <v>2050072</v>
          </cell>
          <cell r="B1801" t="str">
            <v>Kabelová vývodka EX…VTECEX 29</v>
          </cell>
          <cell r="C1801">
            <v>64.23</v>
          </cell>
          <cell r="D1801">
            <v>100</v>
          </cell>
          <cell r="E1801" t="str">
            <v>KS</v>
          </cell>
          <cell r="F1801">
            <v>6423</v>
          </cell>
        </row>
        <row r="1802">
          <cell r="A1802">
            <v>2050080</v>
          </cell>
          <cell r="B1802" t="str">
            <v>VTECEX 36…VTECEX 36</v>
          </cell>
          <cell r="C1802">
            <v>146.30000000000001</v>
          </cell>
          <cell r="D1802">
            <v>100</v>
          </cell>
          <cell r="E1802" t="str">
            <v>KS</v>
          </cell>
          <cell r="F1802">
            <v>14630</v>
          </cell>
        </row>
        <row r="1803">
          <cell r="A1803">
            <v>2050099</v>
          </cell>
          <cell r="B1803" t="str">
            <v>Kabelová vývodka EX…VTECEX 42</v>
          </cell>
          <cell r="C1803">
            <v>257.44</v>
          </cell>
          <cell r="D1803">
            <v>100</v>
          </cell>
          <cell r="E1803" t="str">
            <v>KS</v>
          </cell>
          <cell r="F1803">
            <v>25744</v>
          </cell>
        </row>
        <row r="1804">
          <cell r="A1804">
            <v>2050102</v>
          </cell>
          <cell r="B1804" t="str">
            <v>Kabelová vývodka EX…VTECEX 48</v>
          </cell>
          <cell r="C1804">
            <v>264.37</v>
          </cell>
          <cell r="D1804">
            <v>100</v>
          </cell>
          <cell r="E1804" t="str">
            <v>KS</v>
          </cell>
          <cell r="F1804">
            <v>26437</v>
          </cell>
        </row>
        <row r="1805">
          <cell r="A1805">
            <v>2050137</v>
          </cell>
          <cell r="B1805" t="str">
            <v>Kabelová vývodka EX…VTECEXL7</v>
          </cell>
          <cell r="C1805">
            <v>12.17</v>
          </cell>
          <cell r="D1805">
            <v>100</v>
          </cell>
          <cell r="E1805" t="str">
            <v>KS</v>
          </cell>
          <cell r="F1805">
            <v>1217</v>
          </cell>
        </row>
        <row r="1806">
          <cell r="A1806">
            <v>2050145</v>
          </cell>
          <cell r="B1806" t="str">
            <v>Kabelová vývodka EX…VTECEXL9</v>
          </cell>
          <cell r="C1806">
            <v>18.43</v>
          </cell>
          <cell r="D1806">
            <v>100</v>
          </cell>
          <cell r="E1806" t="str">
            <v>KS</v>
          </cell>
          <cell r="F1806">
            <v>1843</v>
          </cell>
        </row>
        <row r="1807">
          <cell r="A1807">
            <v>2050153</v>
          </cell>
          <cell r="B1807" t="str">
            <v>Kabelová vývodka EX…VTECEXL11</v>
          </cell>
          <cell r="C1807">
            <v>18.5</v>
          </cell>
          <cell r="D1807">
            <v>100</v>
          </cell>
          <cell r="E1807" t="str">
            <v>KS</v>
          </cell>
          <cell r="F1807">
            <v>1850</v>
          </cell>
        </row>
        <row r="1808">
          <cell r="A1808">
            <v>2050161</v>
          </cell>
          <cell r="B1808" t="str">
            <v>Kabelová vývodka EX…VTECEXL13</v>
          </cell>
          <cell r="C1808">
            <v>21.94</v>
          </cell>
          <cell r="D1808">
            <v>100</v>
          </cell>
          <cell r="E1808" t="str">
            <v>KS</v>
          </cell>
          <cell r="F1808">
            <v>2194</v>
          </cell>
        </row>
        <row r="1809">
          <cell r="A1809">
            <v>2050188</v>
          </cell>
          <cell r="B1809" t="str">
            <v>Kabelová vývodka EX…VTECEXL16</v>
          </cell>
          <cell r="C1809">
            <v>27.71</v>
          </cell>
          <cell r="D1809">
            <v>100</v>
          </cell>
          <cell r="E1809" t="str">
            <v>KS</v>
          </cell>
          <cell r="F1809">
            <v>2771</v>
          </cell>
        </row>
        <row r="1810">
          <cell r="A1810">
            <v>2050196</v>
          </cell>
          <cell r="B1810" t="str">
            <v>Kabelová vývodka EX…VTECEXL21</v>
          </cell>
          <cell r="C1810">
            <v>36.58</v>
          </cell>
          <cell r="D1810">
            <v>100</v>
          </cell>
          <cell r="E1810" t="str">
            <v>KS</v>
          </cell>
          <cell r="F1810">
            <v>3658</v>
          </cell>
        </row>
        <row r="1811">
          <cell r="A1811">
            <v>2050218</v>
          </cell>
          <cell r="B1811" t="str">
            <v>Kabelová vývodka EX…VTECEXL29</v>
          </cell>
          <cell r="C1811">
            <v>63.84</v>
          </cell>
          <cell r="D1811">
            <v>100</v>
          </cell>
          <cell r="E1811" t="str">
            <v>KS</v>
          </cell>
          <cell r="F1811">
            <v>6384</v>
          </cell>
        </row>
        <row r="1812">
          <cell r="A1812">
            <v>2050307</v>
          </cell>
          <cell r="B1812" t="str">
            <v>Kabelová vývodka EX…VTECEXM12</v>
          </cell>
          <cell r="C1812">
            <v>13.85</v>
          </cell>
          <cell r="D1812">
            <v>100</v>
          </cell>
          <cell r="E1812" t="str">
            <v>KS</v>
          </cell>
          <cell r="F1812">
            <v>1385</v>
          </cell>
        </row>
        <row r="1813">
          <cell r="A1813">
            <v>2050315</v>
          </cell>
          <cell r="B1813" t="str">
            <v>Kabelová vývodka EX…VTECEXM16</v>
          </cell>
          <cell r="C1813">
            <v>16.170000000000002</v>
          </cell>
          <cell r="D1813">
            <v>100</v>
          </cell>
          <cell r="E1813" t="str">
            <v>KS</v>
          </cell>
          <cell r="F1813">
            <v>1617</v>
          </cell>
        </row>
        <row r="1814">
          <cell r="A1814">
            <v>2050323</v>
          </cell>
          <cell r="B1814" t="str">
            <v>Kabelová vývodka EX…VTECEXM20</v>
          </cell>
          <cell r="C1814">
            <v>21.94</v>
          </cell>
          <cell r="D1814">
            <v>100</v>
          </cell>
          <cell r="E1814" t="str">
            <v>KS</v>
          </cell>
          <cell r="F1814">
            <v>2194</v>
          </cell>
        </row>
        <row r="1815">
          <cell r="A1815">
            <v>2050331</v>
          </cell>
          <cell r="B1815" t="str">
            <v>Kabelová vývodka EX…VTECEXM25</v>
          </cell>
          <cell r="C1815">
            <v>39.26</v>
          </cell>
          <cell r="D1815">
            <v>100</v>
          </cell>
          <cell r="E1815" t="str">
            <v>KS</v>
          </cell>
          <cell r="F1815">
            <v>3926</v>
          </cell>
        </row>
        <row r="1816">
          <cell r="A1816">
            <v>2050358</v>
          </cell>
          <cell r="B1816" t="str">
            <v>Kabelová vývodka EX…VTECEXM32</v>
          </cell>
          <cell r="C1816">
            <v>64.66</v>
          </cell>
          <cell r="D1816">
            <v>100</v>
          </cell>
          <cell r="E1816" t="str">
            <v>KS</v>
          </cell>
          <cell r="F1816">
            <v>6466</v>
          </cell>
        </row>
        <row r="1817">
          <cell r="A1817">
            <v>2050366</v>
          </cell>
          <cell r="B1817" t="str">
            <v>Kabelová vývodka EX…VTECEXM40</v>
          </cell>
          <cell r="C1817">
            <v>249.38</v>
          </cell>
          <cell r="D1817">
            <v>100</v>
          </cell>
          <cell r="E1817" t="str">
            <v>KS</v>
          </cell>
          <cell r="F1817">
            <v>24938</v>
          </cell>
        </row>
        <row r="1818">
          <cell r="A1818">
            <v>2050374</v>
          </cell>
          <cell r="B1818" t="str">
            <v>Kabelová vývodka EX…VTECEXM50</v>
          </cell>
          <cell r="C1818">
            <v>274.36</v>
          </cell>
          <cell r="D1818">
            <v>100</v>
          </cell>
          <cell r="E1818" t="str">
            <v>KS</v>
          </cell>
          <cell r="F1818">
            <v>27436</v>
          </cell>
        </row>
        <row r="1819">
          <cell r="A1819">
            <v>2050382</v>
          </cell>
          <cell r="B1819" t="str">
            <v>Kabelová vývodka EX…VTECEXM63</v>
          </cell>
          <cell r="C1819">
            <v>284.33999999999997</v>
          </cell>
          <cell r="D1819">
            <v>100</v>
          </cell>
          <cell r="E1819" t="str">
            <v>KS</v>
          </cell>
          <cell r="F1819">
            <v>28434</v>
          </cell>
        </row>
        <row r="1820">
          <cell r="A1820">
            <v>2054000</v>
          </cell>
          <cell r="B1820" t="str">
            <v>Svorka nul. vodiče…60/N  7</v>
          </cell>
          <cell r="C1820">
            <v>156.61000000000001</v>
          </cell>
          <cell r="D1820">
            <v>100</v>
          </cell>
          <cell r="E1820" t="str">
            <v>KS</v>
          </cell>
          <cell r="F1820">
            <v>15661</v>
          </cell>
        </row>
        <row r="1821">
          <cell r="A1821">
            <v>2054019</v>
          </cell>
          <cell r="B1821" t="str">
            <v>Svorka ochranného vodiče…60/S  7</v>
          </cell>
          <cell r="C1821">
            <v>156.61000000000001</v>
          </cell>
          <cell r="D1821">
            <v>100</v>
          </cell>
          <cell r="E1821" t="str">
            <v>KS</v>
          </cell>
          <cell r="F1821">
            <v>15661</v>
          </cell>
        </row>
        <row r="1822">
          <cell r="A1822">
            <v>2054086</v>
          </cell>
          <cell r="B1822" t="str">
            <v>Svorka nul. vodiče…60/N 12</v>
          </cell>
          <cell r="C1822">
            <v>194.11</v>
          </cell>
          <cell r="D1822">
            <v>100</v>
          </cell>
          <cell r="E1822" t="str">
            <v>KS</v>
          </cell>
          <cell r="F1822">
            <v>19411</v>
          </cell>
        </row>
        <row r="1823">
          <cell r="A1823">
            <v>2054094</v>
          </cell>
          <cell r="B1823" t="str">
            <v>Svorka ochranného vodiče…60/S 12</v>
          </cell>
          <cell r="C1823">
            <v>194.11</v>
          </cell>
          <cell r="D1823">
            <v>100</v>
          </cell>
          <cell r="E1823" t="str">
            <v>KS</v>
          </cell>
          <cell r="F1823">
            <v>19411</v>
          </cell>
        </row>
        <row r="1824">
          <cell r="A1824">
            <v>2054485</v>
          </cell>
          <cell r="B1824" t="str">
            <v>Násuvná svorka…61/325</v>
          </cell>
          <cell r="C1824">
            <v>5.49</v>
          </cell>
          <cell r="D1824">
            <v>100</v>
          </cell>
          <cell r="E1824" t="str">
            <v>KS</v>
          </cell>
          <cell r="F1824">
            <v>549</v>
          </cell>
        </row>
        <row r="1825">
          <cell r="A1825">
            <v>2054507</v>
          </cell>
          <cell r="B1825" t="str">
            <v>Násuvná svorka…61/525</v>
          </cell>
          <cell r="C1825">
            <v>7.12</v>
          </cell>
          <cell r="D1825">
            <v>100</v>
          </cell>
          <cell r="E1825" t="str">
            <v>KS</v>
          </cell>
          <cell r="F1825">
            <v>712</v>
          </cell>
        </row>
        <row r="1826">
          <cell r="A1826">
            <v>2054523</v>
          </cell>
          <cell r="B1826" t="str">
            <v>Násuvná svorka…61/825</v>
          </cell>
          <cell r="C1826">
            <v>15.69</v>
          </cell>
          <cell r="D1826">
            <v>100</v>
          </cell>
          <cell r="E1826" t="str">
            <v>KS</v>
          </cell>
          <cell r="F1826">
            <v>1569</v>
          </cell>
        </row>
        <row r="1827">
          <cell r="A1827">
            <v>2054582</v>
          </cell>
          <cell r="B1827" t="str">
            <v>Násuvná svorka…61/525 LO</v>
          </cell>
          <cell r="C1827">
            <v>6.47</v>
          </cell>
          <cell r="D1827">
            <v>100</v>
          </cell>
          <cell r="E1827" t="str">
            <v>KS</v>
          </cell>
          <cell r="F1827">
            <v>647</v>
          </cell>
        </row>
        <row r="1828">
          <cell r="A1828">
            <v>2054620</v>
          </cell>
          <cell r="B1828" t="str">
            <v>Násuvná svorka…61/515</v>
          </cell>
          <cell r="C1828">
            <v>5.78</v>
          </cell>
          <cell r="D1828">
            <v>100</v>
          </cell>
          <cell r="E1828" t="str">
            <v>KS</v>
          </cell>
          <cell r="F1828">
            <v>578</v>
          </cell>
        </row>
        <row r="1829">
          <cell r="A1829">
            <v>2054647</v>
          </cell>
          <cell r="B1829" t="str">
            <v>Násuvná svorka…61/815</v>
          </cell>
          <cell r="C1829">
            <v>14.17</v>
          </cell>
          <cell r="D1829">
            <v>100</v>
          </cell>
          <cell r="E1829" t="str">
            <v>KS</v>
          </cell>
          <cell r="F1829">
            <v>1417</v>
          </cell>
        </row>
        <row r="1830">
          <cell r="A1830">
            <v>2055023</v>
          </cell>
          <cell r="B1830" t="str">
            <v>Odbočovací svorka Dolü…70/VDE</v>
          </cell>
          <cell r="C1830">
            <v>24.66</v>
          </cell>
          <cell r="D1830">
            <v>100</v>
          </cell>
          <cell r="E1830" t="str">
            <v>KS</v>
          </cell>
          <cell r="F1830">
            <v>2466</v>
          </cell>
        </row>
        <row r="1831">
          <cell r="A1831">
            <v>2055201</v>
          </cell>
          <cell r="B1831" t="str">
            <v>Odbočovací svorka Dolü…70/S VDE</v>
          </cell>
          <cell r="C1831">
            <v>44.38</v>
          </cell>
          <cell r="D1831">
            <v>100</v>
          </cell>
          <cell r="E1831" t="str">
            <v>KS</v>
          </cell>
          <cell r="F1831">
            <v>4438</v>
          </cell>
        </row>
        <row r="1832">
          <cell r="A1832">
            <v>2055503</v>
          </cell>
          <cell r="B1832" t="str">
            <v>Odbočovací svorka Dolü…71</v>
          </cell>
          <cell r="C1832">
            <v>108.88</v>
          </cell>
          <cell r="D1832">
            <v>100</v>
          </cell>
          <cell r="E1832" t="str">
            <v>KS</v>
          </cell>
          <cell r="F1832">
            <v>10888</v>
          </cell>
        </row>
        <row r="1833">
          <cell r="A1833">
            <v>2055929</v>
          </cell>
          <cell r="B1833" t="str">
            <v>Svorkovnice lustrová…72/VDE</v>
          </cell>
          <cell r="C1833">
            <v>26.57</v>
          </cell>
          <cell r="D1833">
            <v>100</v>
          </cell>
          <cell r="E1833" t="str">
            <v>KS</v>
          </cell>
          <cell r="F1833">
            <v>2657</v>
          </cell>
        </row>
        <row r="1834">
          <cell r="A1834">
            <v>2056070</v>
          </cell>
          <cell r="B1834" t="str">
            <v>Svorkovnice lustrová…72/CE</v>
          </cell>
          <cell r="C1834">
            <v>27.34</v>
          </cell>
          <cell r="D1834">
            <v>100</v>
          </cell>
          <cell r="E1834" t="str">
            <v>KS</v>
          </cell>
          <cell r="F1834">
            <v>2734</v>
          </cell>
        </row>
        <row r="1835">
          <cell r="A1835">
            <v>2056089</v>
          </cell>
          <cell r="B1835" t="str">
            <v>Svorkovnice lustrová…72/CE</v>
          </cell>
          <cell r="C1835">
            <v>30.34</v>
          </cell>
          <cell r="D1835">
            <v>100</v>
          </cell>
          <cell r="E1835" t="str">
            <v>KS</v>
          </cell>
          <cell r="F1835">
            <v>3034</v>
          </cell>
        </row>
        <row r="1836">
          <cell r="A1836">
            <v>2056143</v>
          </cell>
          <cell r="B1836" t="str">
            <v>Svorkovnice lustrová…74/VDE EU</v>
          </cell>
          <cell r="C1836">
            <v>32.880000000000003</v>
          </cell>
          <cell r="D1836">
            <v>100</v>
          </cell>
          <cell r="E1836" t="str">
            <v>KS</v>
          </cell>
          <cell r="F1836">
            <v>3288</v>
          </cell>
        </row>
        <row r="1837">
          <cell r="A1837">
            <v>2056178</v>
          </cell>
          <cell r="B1837" t="str">
            <v>Svorkovnice lustrová…74/D</v>
          </cell>
          <cell r="C1837">
            <v>48.08</v>
          </cell>
          <cell r="D1837">
            <v>100</v>
          </cell>
          <cell r="E1837" t="str">
            <v>KS</v>
          </cell>
          <cell r="F1837">
            <v>4808</v>
          </cell>
        </row>
        <row r="1838">
          <cell r="A1838">
            <v>2056224</v>
          </cell>
          <cell r="B1838" t="str">
            <v>Svorkovnice lustrová…74/CE</v>
          </cell>
          <cell r="C1838">
            <v>32.369999999999997</v>
          </cell>
          <cell r="D1838">
            <v>100</v>
          </cell>
          <cell r="E1838" t="str">
            <v>KS</v>
          </cell>
          <cell r="F1838">
            <v>3237</v>
          </cell>
        </row>
        <row r="1839">
          <cell r="A1839">
            <v>2056232</v>
          </cell>
          <cell r="B1839" t="str">
            <v>Svorkovnice lustrová…74/CE</v>
          </cell>
          <cell r="C1839">
            <v>29.32</v>
          </cell>
          <cell r="D1839">
            <v>100</v>
          </cell>
          <cell r="E1839" t="str">
            <v>KS</v>
          </cell>
          <cell r="F1839">
            <v>2932</v>
          </cell>
        </row>
        <row r="1840">
          <cell r="A1840">
            <v>2056372</v>
          </cell>
          <cell r="B1840" t="str">
            <v>Svorkovnice lustrová…76/CE</v>
          </cell>
          <cell r="C1840">
            <v>40.43</v>
          </cell>
          <cell r="D1840">
            <v>100</v>
          </cell>
          <cell r="E1840" t="str">
            <v>KS</v>
          </cell>
          <cell r="F1840">
            <v>4043</v>
          </cell>
        </row>
        <row r="1841">
          <cell r="A1841">
            <v>2056380</v>
          </cell>
          <cell r="B1841" t="str">
            <v>Svorkovnice lustrová…76/CE</v>
          </cell>
          <cell r="C1841">
            <v>36.4</v>
          </cell>
          <cell r="D1841">
            <v>100</v>
          </cell>
          <cell r="E1841" t="str">
            <v>KS</v>
          </cell>
          <cell r="F1841">
            <v>3640</v>
          </cell>
        </row>
        <row r="1842">
          <cell r="A1842">
            <v>2056550</v>
          </cell>
          <cell r="B1842" t="str">
            <v>Svorkovnice lustrová…78/CE</v>
          </cell>
          <cell r="C1842">
            <v>78.37</v>
          </cell>
          <cell r="D1842">
            <v>100</v>
          </cell>
          <cell r="E1842" t="str">
            <v>KS</v>
          </cell>
          <cell r="F1842">
            <v>7837</v>
          </cell>
        </row>
        <row r="1843">
          <cell r="A1843">
            <v>2056569</v>
          </cell>
          <cell r="B1843" t="str">
            <v>Svorkovnice lustrová…78/CE</v>
          </cell>
          <cell r="C1843">
            <v>67.599999999999994</v>
          </cell>
          <cell r="D1843">
            <v>100</v>
          </cell>
          <cell r="E1843" t="str">
            <v>KS</v>
          </cell>
          <cell r="F1843">
            <v>6760</v>
          </cell>
        </row>
        <row r="1844">
          <cell r="A1844">
            <v>2056577</v>
          </cell>
          <cell r="B1844" t="str">
            <v>Svorkovnice lustrová…79/CE</v>
          </cell>
          <cell r="C1844">
            <v>192.4</v>
          </cell>
          <cell r="D1844">
            <v>100</v>
          </cell>
          <cell r="E1844" t="str">
            <v>KS</v>
          </cell>
          <cell r="F1844">
            <v>19240</v>
          </cell>
        </row>
        <row r="1845">
          <cell r="A1845">
            <v>2056585</v>
          </cell>
          <cell r="B1845" t="str">
            <v>Svorkovnice lustrová…79/CE</v>
          </cell>
          <cell r="C1845">
            <v>144.56</v>
          </cell>
          <cell r="D1845">
            <v>100</v>
          </cell>
          <cell r="E1845" t="str">
            <v>KS</v>
          </cell>
          <cell r="F1845">
            <v>14456</v>
          </cell>
        </row>
        <row r="1846">
          <cell r="A1846">
            <v>2079801</v>
          </cell>
          <cell r="B1846" t="str">
            <v>Kabelová vývodka…160MS/M12</v>
          </cell>
          <cell r="C1846">
            <v>16.5</v>
          </cell>
          <cell r="D1846">
            <v>100</v>
          </cell>
          <cell r="E1846" t="str">
            <v>KS</v>
          </cell>
          <cell r="F1846">
            <v>1650</v>
          </cell>
        </row>
        <row r="1847">
          <cell r="A1847">
            <v>2079828</v>
          </cell>
          <cell r="B1847" t="str">
            <v>Kabelová vývodka…160MS/M16</v>
          </cell>
          <cell r="C1847">
            <v>24.85</v>
          </cell>
          <cell r="D1847">
            <v>100</v>
          </cell>
          <cell r="E1847" t="str">
            <v>KS</v>
          </cell>
          <cell r="F1847">
            <v>2485</v>
          </cell>
        </row>
        <row r="1848">
          <cell r="A1848">
            <v>2079836</v>
          </cell>
          <cell r="B1848" t="str">
            <v>Kabelová vývodka…160MS/M20</v>
          </cell>
          <cell r="C1848">
            <v>31.85</v>
          </cell>
          <cell r="D1848">
            <v>100</v>
          </cell>
          <cell r="E1848" t="str">
            <v>KS</v>
          </cell>
          <cell r="F1848">
            <v>3185</v>
          </cell>
        </row>
        <row r="1849">
          <cell r="A1849">
            <v>2079844</v>
          </cell>
          <cell r="B1849" t="str">
            <v>Kabelová vývodka…160MS/M25</v>
          </cell>
          <cell r="C1849">
            <v>42.96</v>
          </cell>
          <cell r="D1849">
            <v>100</v>
          </cell>
          <cell r="E1849" t="str">
            <v>KS</v>
          </cell>
          <cell r="F1849">
            <v>4296</v>
          </cell>
        </row>
        <row r="1850">
          <cell r="A1850">
            <v>2079852</v>
          </cell>
          <cell r="B1850" t="str">
            <v>Kabelová vývodka…160MS/M32</v>
          </cell>
          <cell r="C1850">
            <v>96.84</v>
          </cell>
          <cell r="D1850">
            <v>100</v>
          </cell>
          <cell r="E1850" t="str">
            <v>KS</v>
          </cell>
          <cell r="F1850">
            <v>9684</v>
          </cell>
        </row>
        <row r="1851">
          <cell r="A1851">
            <v>2079860</v>
          </cell>
          <cell r="B1851" t="str">
            <v>Kabelová vývodka…160MS/M40</v>
          </cell>
          <cell r="C1851">
            <v>127.14</v>
          </cell>
          <cell r="D1851">
            <v>100</v>
          </cell>
          <cell r="E1851" t="str">
            <v>KS</v>
          </cell>
          <cell r="F1851">
            <v>12714</v>
          </cell>
        </row>
        <row r="1852">
          <cell r="A1852">
            <v>2079879</v>
          </cell>
          <cell r="B1852" t="str">
            <v>Kabelová vývodka…160MS/M50</v>
          </cell>
          <cell r="C1852">
            <v>239.88</v>
          </cell>
          <cell r="D1852">
            <v>100</v>
          </cell>
          <cell r="E1852" t="str">
            <v>KS</v>
          </cell>
          <cell r="F1852">
            <v>23988</v>
          </cell>
        </row>
        <row r="1853">
          <cell r="A1853">
            <v>2079887</v>
          </cell>
          <cell r="B1853" t="str">
            <v>Kabelová vývodka…160MS/M63</v>
          </cell>
          <cell r="C1853">
            <v>364.05</v>
          </cell>
          <cell r="D1853">
            <v>100</v>
          </cell>
          <cell r="E1853" t="str">
            <v>KS</v>
          </cell>
          <cell r="F1853">
            <v>36405</v>
          </cell>
        </row>
        <row r="1854">
          <cell r="A1854">
            <v>2079905</v>
          </cell>
          <cell r="B1854" t="str">
            <v>Kabelová vývodka…161MS/M16</v>
          </cell>
          <cell r="C1854">
            <v>33.49</v>
          </cell>
          <cell r="D1854">
            <v>100</v>
          </cell>
          <cell r="E1854" t="str">
            <v>KS</v>
          </cell>
          <cell r="F1854">
            <v>3349</v>
          </cell>
        </row>
        <row r="1855">
          <cell r="A1855">
            <v>2079909</v>
          </cell>
          <cell r="B1855" t="str">
            <v>Kabelová vývodka…161MS/M20</v>
          </cell>
          <cell r="C1855">
            <v>36.340000000000003</v>
          </cell>
          <cell r="D1855">
            <v>100</v>
          </cell>
          <cell r="E1855" t="str">
            <v>KS</v>
          </cell>
          <cell r="F1855">
            <v>3634</v>
          </cell>
        </row>
        <row r="1856">
          <cell r="A1856">
            <v>2079917</v>
          </cell>
          <cell r="B1856" t="str">
            <v>Kabelová vývodka…161MS/M32</v>
          </cell>
          <cell r="C1856">
            <v>97.1</v>
          </cell>
          <cell r="D1856">
            <v>100</v>
          </cell>
          <cell r="E1856" t="str">
            <v>KS</v>
          </cell>
          <cell r="F1856">
            <v>9710</v>
          </cell>
        </row>
        <row r="1857">
          <cell r="A1857">
            <v>2079921</v>
          </cell>
          <cell r="B1857" t="str">
            <v>Kabelová vývodka…161MS/M40</v>
          </cell>
          <cell r="C1857">
            <v>130.34</v>
          </cell>
          <cell r="D1857">
            <v>100</v>
          </cell>
          <cell r="E1857" t="str">
            <v>KS</v>
          </cell>
          <cell r="F1857">
            <v>13034</v>
          </cell>
        </row>
        <row r="1858">
          <cell r="A1858">
            <v>2079925</v>
          </cell>
          <cell r="B1858" t="str">
            <v>Kabelová vývodka…161MS/M50</v>
          </cell>
          <cell r="C1858">
            <v>474.05</v>
          </cell>
          <cell r="D1858">
            <v>100</v>
          </cell>
          <cell r="E1858" t="str">
            <v>KS</v>
          </cell>
          <cell r="F1858">
            <v>47405</v>
          </cell>
        </row>
        <row r="1859">
          <cell r="A1859">
            <v>2079929</v>
          </cell>
          <cell r="B1859" t="str">
            <v>Kabelová vývodka…161MS/M63</v>
          </cell>
          <cell r="C1859">
            <v>329.84</v>
          </cell>
          <cell r="D1859">
            <v>100</v>
          </cell>
          <cell r="E1859" t="str">
            <v>KS</v>
          </cell>
          <cell r="F1859">
            <v>32984</v>
          </cell>
        </row>
        <row r="1860">
          <cell r="A1860">
            <v>2080079</v>
          </cell>
          <cell r="B1860" t="str">
            <v>Kabelová vývodka…160/MS/7</v>
          </cell>
          <cell r="C1860">
            <v>37.65</v>
          </cell>
          <cell r="D1860">
            <v>100</v>
          </cell>
          <cell r="E1860" t="str">
            <v>KS</v>
          </cell>
          <cell r="F1860">
            <v>3765</v>
          </cell>
        </row>
        <row r="1861">
          <cell r="A1861">
            <v>2080095</v>
          </cell>
          <cell r="B1861" t="str">
            <v>Kabelová vývodka…160/MS/9</v>
          </cell>
          <cell r="C1861">
            <v>27.23</v>
          </cell>
          <cell r="D1861">
            <v>100</v>
          </cell>
          <cell r="E1861" t="str">
            <v>KS</v>
          </cell>
          <cell r="F1861">
            <v>2723</v>
          </cell>
        </row>
        <row r="1862">
          <cell r="A1862">
            <v>2080117</v>
          </cell>
          <cell r="B1862" t="str">
            <v>Kabelová vývodka…160/MS/11</v>
          </cell>
          <cell r="C1862">
            <v>30.61</v>
          </cell>
          <cell r="D1862">
            <v>100</v>
          </cell>
          <cell r="E1862" t="str">
            <v>KS</v>
          </cell>
          <cell r="F1862">
            <v>3061</v>
          </cell>
        </row>
        <row r="1863">
          <cell r="A1863">
            <v>2080133</v>
          </cell>
          <cell r="B1863" t="str">
            <v>Kabelová vývodka…160/MS/13</v>
          </cell>
          <cell r="C1863">
            <v>33.82</v>
          </cell>
          <cell r="D1863">
            <v>100</v>
          </cell>
          <cell r="E1863" t="str">
            <v>KS</v>
          </cell>
          <cell r="F1863">
            <v>3382</v>
          </cell>
        </row>
        <row r="1864">
          <cell r="A1864">
            <v>2080168</v>
          </cell>
          <cell r="B1864" t="str">
            <v>Kabelová vývodka…160/MS/16</v>
          </cell>
          <cell r="C1864">
            <v>38.65</v>
          </cell>
          <cell r="D1864">
            <v>100</v>
          </cell>
          <cell r="E1864" t="str">
            <v>KS</v>
          </cell>
          <cell r="F1864">
            <v>3865</v>
          </cell>
        </row>
        <row r="1865">
          <cell r="A1865">
            <v>2080214</v>
          </cell>
          <cell r="B1865" t="str">
            <v>Kabelová vývodka…160/MS/21</v>
          </cell>
          <cell r="C1865">
            <v>47.55</v>
          </cell>
          <cell r="D1865">
            <v>100</v>
          </cell>
          <cell r="E1865" t="str">
            <v>KS</v>
          </cell>
          <cell r="F1865">
            <v>4755</v>
          </cell>
        </row>
        <row r="1866">
          <cell r="A1866">
            <v>2080281</v>
          </cell>
          <cell r="B1866" t="str">
            <v>Kabelová vývodka…160/MS/29</v>
          </cell>
          <cell r="C1866">
            <v>95.71</v>
          </cell>
          <cell r="D1866">
            <v>100</v>
          </cell>
          <cell r="E1866" t="str">
            <v>KS</v>
          </cell>
          <cell r="F1866">
            <v>9571</v>
          </cell>
        </row>
        <row r="1867">
          <cell r="A1867">
            <v>2080362</v>
          </cell>
          <cell r="B1867" t="str">
            <v>Kabelová vývodka…160/MS/36</v>
          </cell>
          <cell r="C1867">
            <v>189.82</v>
          </cell>
          <cell r="D1867">
            <v>100</v>
          </cell>
          <cell r="E1867" t="str">
            <v>KS</v>
          </cell>
          <cell r="F1867">
            <v>18982</v>
          </cell>
        </row>
        <row r="1868">
          <cell r="A1868">
            <v>2080427</v>
          </cell>
          <cell r="B1868" t="str">
            <v>Kabelová vývodka…160/MS/42</v>
          </cell>
          <cell r="C1868">
            <v>259.18</v>
          </cell>
          <cell r="D1868">
            <v>100</v>
          </cell>
          <cell r="E1868" t="str">
            <v>KS</v>
          </cell>
          <cell r="F1868">
            <v>25918</v>
          </cell>
        </row>
        <row r="1869">
          <cell r="A1869">
            <v>2080486</v>
          </cell>
          <cell r="B1869" t="str">
            <v>Kabelová vývodka…160/MS/48</v>
          </cell>
          <cell r="C1869">
            <v>309.99</v>
          </cell>
          <cell r="D1869">
            <v>100</v>
          </cell>
          <cell r="E1869" t="str">
            <v>KS</v>
          </cell>
          <cell r="F1869">
            <v>30999</v>
          </cell>
        </row>
        <row r="1870">
          <cell r="A1870">
            <v>2080540</v>
          </cell>
          <cell r="B1870" t="str">
            <v>Kabelová vývodka…161/MS/16</v>
          </cell>
          <cell r="C1870">
            <v>42.18</v>
          </cell>
          <cell r="D1870">
            <v>100</v>
          </cell>
          <cell r="E1870" t="str">
            <v>KS</v>
          </cell>
          <cell r="F1870">
            <v>4218</v>
          </cell>
        </row>
        <row r="1871">
          <cell r="A1871">
            <v>2080583</v>
          </cell>
          <cell r="B1871" t="str">
            <v>Kabelová vývodka…161/MS/29</v>
          </cell>
          <cell r="C1871">
            <v>79.8</v>
          </cell>
          <cell r="D1871">
            <v>100</v>
          </cell>
          <cell r="E1871" t="str">
            <v>KS</v>
          </cell>
          <cell r="F1871">
            <v>7980</v>
          </cell>
        </row>
        <row r="1872">
          <cell r="A1872">
            <v>2080702</v>
          </cell>
          <cell r="B1872" t="str">
            <v>Kabelová vývodka…160/GMS9</v>
          </cell>
          <cell r="C1872">
            <v>24.79</v>
          </cell>
          <cell r="D1872">
            <v>100</v>
          </cell>
          <cell r="E1872" t="str">
            <v>KS</v>
          </cell>
          <cell r="F1872">
            <v>2479</v>
          </cell>
        </row>
        <row r="1873">
          <cell r="A1873">
            <v>2080729</v>
          </cell>
          <cell r="B1873" t="str">
            <v>Kabelová vývodka…160/GMS11</v>
          </cell>
          <cell r="C1873">
            <v>28.36</v>
          </cell>
          <cell r="D1873">
            <v>100</v>
          </cell>
          <cell r="E1873" t="str">
            <v>KS</v>
          </cell>
          <cell r="F1873">
            <v>2836</v>
          </cell>
        </row>
        <row r="1874">
          <cell r="A1874">
            <v>2080745</v>
          </cell>
          <cell r="B1874" t="str">
            <v>Kabelová vývodka…160/GMS13</v>
          </cell>
          <cell r="C1874">
            <v>29.09</v>
          </cell>
          <cell r="D1874">
            <v>100</v>
          </cell>
          <cell r="E1874" t="str">
            <v>KS</v>
          </cell>
          <cell r="F1874">
            <v>2909</v>
          </cell>
        </row>
        <row r="1875">
          <cell r="A1875">
            <v>2080761</v>
          </cell>
          <cell r="B1875" t="str">
            <v>Kabelová vývodka…160/GMS16</v>
          </cell>
          <cell r="C1875">
            <v>29.43</v>
          </cell>
          <cell r="D1875">
            <v>100</v>
          </cell>
          <cell r="E1875" t="str">
            <v>KS</v>
          </cell>
          <cell r="F1875">
            <v>2943</v>
          </cell>
        </row>
        <row r="1876">
          <cell r="A1876">
            <v>2081075</v>
          </cell>
          <cell r="B1876" t="str">
            <v>Kabelová vývodka…160/LMS7</v>
          </cell>
          <cell r="C1876">
            <v>47.42</v>
          </cell>
          <cell r="D1876">
            <v>100</v>
          </cell>
          <cell r="E1876" t="str">
            <v>KS</v>
          </cell>
          <cell r="F1876">
            <v>4742</v>
          </cell>
        </row>
        <row r="1877">
          <cell r="A1877">
            <v>2081091</v>
          </cell>
          <cell r="B1877" t="str">
            <v>Kabelová vývodka…160/LMS9</v>
          </cell>
          <cell r="C1877">
            <v>31.24</v>
          </cell>
          <cell r="D1877">
            <v>100</v>
          </cell>
          <cell r="E1877" t="str">
            <v>KS</v>
          </cell>
          <cell r="F1877">
            <v>3124</v>
          </cell>
        </row>
        <row r="1878">
          <cell r="A1878">
            <v>2081113</v>
          </cell>
          <cell r="B1878" t="str">
            <v>Kabelová vývodka…160/LMS11</v>
          </cell>
          <cell r="C1878">
            <v>34.049999999999997</v>
          </cell>
          <cell r="D1878">
            <v>100</v>
          </cell>
          <cell r="E1878" t="str">
            <v>KS</v>
          </cell>
          <cell r="F1878">
            <v>3405</v>
          </cell>
        </row>
        <row r="1879">
          <cell r="A1879">
            <v>2081148</v>
          </cell>
          <cell r="B1879" t="str">
            <v>Kabelová vývodka…160/LMS13</v>
          </cell>
          <cell r="C1879">
            <v>38.19</v>
          </cell>
          <cell r="D1879">
            <v>100</v>
          </cell>
          <cell r="E1879" t="str">
            <v>KS</v>
          </cell>
          <cell r="F1879">
            <v>3819</v>
          </cell>
        </row>
        <row r="1880">
          <cell r="A1880">
            <v>2081164</v>
          </cell>
          <cell r="B1880" t="str">
            <v>Kabelová vývodka…160/LMS16</v>
          </cell>
          <cell r="C1880">
            <v>42.93</v>
          </cell>
          <cell r="D1880">
            <v>100</v>
          </cell>
          <cell r="E1880" t="str">
            <v>KS</v>
          </cell>
          <cell r="F1880">
            <v>4293</v>
          </cell>
        </row>
        <row r="1881">
          <cell r="A1881">
            <v>2081210</v>
          </cell>
          <cell r="B1881" t="str">
            <v>Kabelová vývodka…160/LMS21</v>
          </cell>
          <cell r="C1881">
            <v>54.31</v>
          </cell>
          <cell r="D1881">
            <v>100</v>
          </cell>
          <cell r="E1881" t="str">
            <v>KS</v>
          </cell>
          <cell r="F1881">
            <v>5431</v>
          </cell>
        </row>
        <row r="1882">
          <cell r="A1882">
            <v>2082071</v>
          </cell>
          <cell r="B1882" t="str">
            <v>Kabelová vývodka…163/MS/7</v>
          </cell>
          <cell r="C1882">
            <v>40.119999999999997</v>
          </cell>
          <cell r="D1882">
            <v>100</v>
          </cell>
          <cell r="E1882" t="str">
            <v>KS</v>
          </cell>
          <cell r="F1882">
            <v>4012</v>
          </cell>
        </row>
        <row r="1883">
          <cell r="A1883">
            <v>2082098</v>
          </cell>
          <cell r="B1883" t="str">
            <v>Kabelová vývodka…163/MS/9</v>
          </cell>
          <cell r="C1883">
            <v>38.450000000000003</v>
          </cell>
          <cell r="D1883">
            <v>100</v>
          </cell>
          <cell r="E1883" t="str">
            <v>KS</v>
          </cell>
          <cell r="F1883">
            <v>3845</v>
          </cell>
        </row>
        <row r="1884">
          <cell r="A1884">
            <v>2082101</v>
          </cell>
          <cell r="B1884" t="str">
            <v>Kabelová vývodka…163/MS/11</v>
          </cell>
          <cell r="C1884">
            <v>39.28</v>
          </cell>
          <cell r="D1884">
            <v>100</v>
          </cell>
          <cell r="E1884" t="str">
            <v>KS</v>
          </cell>
          <cell r="F1884">
            <v>3928</v>
          </cell>
        </row>
        <row r="1885">
          <cell r="A1885">
            <v>2082136</v>
          </cell>
          <cell r="B1885" t="str">
            <v>Kabelová vývodka…163/MS/13</v>
          </cell>
          <cell r="C1885">
            <v>42.09</v>
          </cell>
          <cell r="D1885">
            <v>100</v>
          </cell>
          <cell r="E1885" t="str">
            <v>KS</v>
          </cell>
          <cell r="F1885">
            <v>4209</v>
          </cell>
        </row>
        <row r="1886">
          <cell r="A1886">
            <v>2082160</v>
          </cell>
          <cell r="B1886" t="str">
            <v>Kabelová vývodka…163/MS/16</v>
          </cell>
          <cell r="C1886">
            <v>42.95</v>
          </cell>
          <cell r="D1886">
            <v>100</v>
          </cell>
          <cell r="E1886" t="str">
            <v>KS</v>
          </cell>
          <cell r="F1886">
            <v>4295</v>
          </cell>
        </row>
        <row r="1887">
          <cell r="A1887">
            <v>2082217</v>
          </cell>
          <cell r="B1887" t="str">
            <v>Kabelová vývodka…163/MS/21</v>
          </cell>
          <cell r="C1887">
            <v>57.67</v>
          </cell>
          <cell r="D1887">
            <v>100</v>
          </cell>
          <cell r="E1887" t="str">
            <v>KS</v>
          </cell>
          <cell r="F1887">
            <v>5767</v>
          </cell>
        </row>
        <row r="1888">
          <cell r="A1888">
            <v>2082292</v>
          </cell>
          <cell r="B1888" t="str">
            <v>Kabelová vývodka…163/MS/29</v>
          </cell>
          <cell r="C1888">
            <v>109.28</v>
          </cell>
          <cell r="D1888">
            <v>100</v>
          </cell>
          <cell r="E1888" t="str">
            <v>KS</v>
          </cell>
          <cell r="F1888">
            <v>10928</v>
          </cell>
        </row>
        <row r="1889">
          <cell r="A1889">
            <v>2082365</v>
          </cell>
          <cell r="B1889" t="str">
            <v>Kabelová vývodka…163/MS/36</v>
          </cell>
          <cell r="C1889">
            <v>173.76</v>
          </cell>
          <cell r="D1889">
            <v>100</v>
          </cell>
          <cell r="E1889" t="str">
            <v>KS</v>
          </cell>
          <cell r="F1889">
            <v>17376</v>
          </cell>
        </row>
        <row r="1890">
          <cell r="A1890">
            <v>2082411</v>
          </cell>
          <cell r="B1890" t="str">
            <v>Kabelová vývodka…163/MS/42</v>
          </cell>
          <cell r="C1890">
            <v>250.37</v>
          </cell>
          <cell r="D1890">
            <v>100</v>
          </cell>
          <cell r="E1890" t="str">
            <v>KS</v>
          </cell>
          <cell r="F1890">
            <v>25037</v>
          </cell>
        </row>
        <row r="1891">
          <cell r="A1891">
            <v>2082489</v>
          </cell>
          <cell r="B1891" t="str">
            <v>Kabelová vývodka…163/MS/48</v>
          </cell>
          <cell r="C1891">
            <v>296.45</v>
          </cell>
          <cell r="D1891">
            <v>100</v>
          </cell>
          <cell r="E1891" t="str">
            <v>KS</v>
          </cell>
          <cell r="F1891">
            <v>29645</v>
          </cell>
        </row>
        <row r="1892">
          <cell r="A1892">
            <v>2082500</v>
          </cell>
          <cell r="B1892" t="str">
            <v>Kabelová vývodka…162/MS/11</v>
          </cell>
          <cell r="C1892">
            <v>41.49</v>
          </cell>
          <cell r="D1892">
            <v>100</v>
          </cell>
          <cell r="E1892" t="str">
            <v>KS</v>
          </cell>
          <cell r="F1892">
            <v>4149</v>
          </cell>
        </row>
        <row r="1893">
          <cell r="A1893">
            <v>2082519</v>
          </cell>
          <cell r="B1893" t="str">
            <v>Kabelová vývodka…162/MS/ 9</v>
          </cell>
          <cell r="C1893">
            <v>39.65</v>
          </cell>
          <cell r="D1893">
            <v>100</v>
          </cell>
          <cell r="E1893" t="str">
            <v>KS</v>
          </cell>
          <cell r="F1893">
            <v>3965</v>
          </cell>
        </row>
        <row r="1894">
          <cell r="A1894">
            <v>2082527</v>
          </cell>
          <cell r="B1894" t="str">
            <v>Kabelová vývodka…162/MS/13</v>
          </cell>
          <cell r="C1894">
            <v>41.03</v>
          </cell>
          <cell r="D1894">
            <v>100</v>
          </cell>
          <cell r="E1894" t="str">
            <v>KS</v>
          </cell>
          <cell r="F1894">
            <v>4103</v>
          </cell>
        </row>
        <row r="1895">
          <cell r="A1895">
            <v>2082543</v>
          </cell>
          <cell r="B1895" t="str">
            <v>Kabelová vývodka…162/MS/16</v>
          </cell>
          <cell r="C1895">
            <v>45.57</v>
          </cell>
          <cell r="D1895">
            <v>100</v>
          </cell>
          <cell r="E1895" t="str">
            <v>KS</v>
          </cell>
          <cell r="F1895">
            <v>4557</v>
          </cell>
        </row>
        <row r="1896">
          <cell r="A1896">
            <v>2082578</v>
          </cell>
          <cell r="B1896" t="str">
            <v>Kabelová vývodka…162/MS/21</v>
          </cell>
          <cell r="C1896">
            <v>61.61</v>
          </cell>
          <cell r="D1896">
            <v>100</v>
          </cell>
          <cell r="E1896" t="str">
            <v>KS</v>
          </cell>
          <cell r="F1896">
            <v>6161</v>
          </cell>
        </row>
        <row r="1897">
          <cell r="A1897">
            <v>2082594</v>
          </cell>
          <cell r="B1897" t="str">
            <v>Kabelová vývodka…162/MS/29</v>
          </cell>
          <cell r="C1897">
            <v>115.21</v>
          </cell>
          <cell r="D1897">
            <v>100</v>
          </cell>
          <cell r="E1897" t="str">
            <v>KS</v>
          </cell>
          <cell r="F1897">
            <v>11521</v>
          </cell>
        </row>
        <row r="1898">
          <cell r="A1898">
            <v>2082616</v>
          </cell>
          <cell r="B1898" t="str">
            <v>Kabelová vývodka…162/MS/36</v>
          </cell>
          <cell r="C1898">
            <v>194.88</v>
          </cell>
          <cell r="D1898">
            <v>100</v>
          </cell>
          <cell r="E1898" t="str">
            <v>KS</v>
          </cell>
          <cell r="F1898">
            <v>19488</v>
          </cell>
        </row>
        <row r="1899">
          <cell r="A1899">
            <v>2082705</v>
          </cell>
          <cell r="B1899" t="str">
            <v>Kabelová vývodka…163/GMS 9</v>
          </cell>
          <cell r="C1899">
            <v>26.54</v>
          </cell>
          <cell r="D1899">
            <v>100</v>
          </cell>
          <cell r="E1899" t="str">
            <v>KS</v>
          </cell>
          <cell r="F1899">
            <v>2654</v>
          </cell>
        </row>
        <row r="1900">
          <cell r="A1900">
            <v>2082713</v>
          </cell>
          <cell r="B1900" t="str">
            <v>Kabelová vývodka…163/GMS11</v>
          </cell>
          <cell r="C1900">
            <v>30.04</v>
          </cell>
          <cell r="D1900">
            <v>100</v>
          </cell>
          <cell r="E1900" t="str">
            <v>KS</v>
          </cell>
          <cell r="F1900">
            <v>3004</v>
          </cell>
        </row>
        <row r="1901">
          <cell r="A1901">
            <v>2082721</v>
          </cell>
          <cell r="B1901" t="str">
            <v>Kabelová vývodka…163/GMS13</v>
          </cell>
          <cell r="C1901">
            <v>29.16</v>
          </cell>
          <cell r="D1901">
            <v>100</v>
          </cell>
          <cell r="E1901" t="str">
            <v>KS</v>
          </cell>
          <cell r="F1901">
            <v>2916</v>
          </cell>
        </row>
        <row r="1902">
          <cell r="A1902">
            <v>2082748</v>
          </cell>
          <cell r="B1902" t="str">
            <v>Kabelová vývodka…163/GMS16</v>
          </cell>
          <cell r="C1902">
            <v>30.38</v>
          </cell>
          <cell r="D1902">
            <v>100</v>
          </cell>
          <cell r="E1902" t="str">
            <v>KS</v>
          </cell>
          <cell r="F1902">
            <v>3038</v>
          </cell>
        </row>
        <row r="1903">
          <cell r="A1903">
            <v>2083094</v>
          </cell>
          <cell r="B1903" t="str">
            <v>Kabelová vývodka…163/LMS/9</v>
          </cell>
          <cell r="C1903">
            <v>33.96</v>
          </cell>
          <cell r="D1903">
            <v>100</v>
          </cell>
          <cell r="E1903" t="str">
            <v>KS</v>
          </cell>
          <cell r="F1903">
            <v>3396</v>
          </cell>
        </row>
        <row r="1904">
          <cell r="A1904">
            <v>2083116</v>
          </cell>
          <cell r="B1904" t="str">
            <v>Kabelová vývodka…163/LMS11</v>
          </cell>
          <cell r="C1904">
            <v>37.51</v>
          </cell>
          <cell r="D1904">
            <v>100</v>
          </cell>
          <cell r="E1904" t="str">
            <v>KS</v>
          </cell>
          <cell r="F1904">
            <v>3751</v>
          </cell>
        </row>
        <row r="1905">
          <cell r="A1905">
            <v>2083132</v>
          </cell>
          <cell r="B1905" t="str">
            <v>Kabelová vývodka…163/LMS13</v>
          </cell>
          <cell r="C1905">
            <v>45.54</v>
          </cell>
          <cell r="D1905">
            <v>100</v>
          </cell>
          <cell r="E1905" t="str">
            <v>KS</v>
          </cell>
          <cell r="F1905">
            <v>4554</v>
          </cell>
        </row>
        <row r="1906">
          <cell r="A1906">
            <v>2083167</v>
          </cell>
          <cell r="B1906" t="str">
            <v>Kabelová vývodka…163/LMS16</v>
          </cell>
          <cell r="C1906">
            <v>48.03</v>
          </cell>
          <cell r="D1906">
            <v>100</v>
          </cell>
          <cell r="E1906" t="str">
            <v>KS</v>
          </cell>
          <cell r="F1906">
            <v>4803</v>
          </cell>
        </row>
        <row r="1907">
          <cell r="A1907">
            <v>2083213</v>
          </cell>
          <cell r="B1907" t="str">
            <v>Kabelová vývodka…163/LMS21</v>
          </cell>
          <cell r="C1907">
            <v>64.680000000000007</v>
          </cell>
          <cell r="D1907">
            <v>100</v>
          </cell>
          <cell r="E1907" t="str">
            <v>KS</v>
          </cell>
          <cell r="F1907">
            <v>6468</v>
          </cell>
        </row>
        <row r="1908">
          <cell r="A1908">
            <v>2083299</v>
          </cell>
          <cell r="B1908" t="str">
            <v>Kabelová vývodka…163/LMS29</v>
          </cell>
          <cell r="C1908">
            <v>138.24</v>
          </cell>
          <cell r="D1908">
            <v>100</v>
          </cell>
          <cell r="E1908" t="str">
            <v>KS</v>
          </cell>
          <cell r="F1908">
            <v>13824</v>
          </cell>
        </row>
        <row r="1909">
          <cell r="A1909">
            <v>2083361</v>
          </cell>
          <cell r="B1909" t="str">
            <v>Kabelová vývodka…163/LMS36</v>
          </cell>
          <cell r="C1909">
            <v>199.69</v>
          </cell>
          <cell r="D1909">
            <v>100</v>
          </cell>
          <cell r="E1909" t="str">
            <v>KS</v>
          </cell>
          <cell r="F1909">
            <v>19969</v>
          </cell>
        </row>
        <row r="1910">
          <cell r="A1910">
            <v>2083612</v>
          </cell>
          <cell r="B1910" t="str">
            <v>Kabelová vývodka…163MS/M12</v>
          </cell>
          <cell r="C1910">
            <v>32.590000000000003</v>
          </cell>
          <cell r="D1910">
            <v>100</v>
          </cell>
          <cell r="E1910" t="str">
            <v>KS</v>
          </cell>
          <cell r="F1910">
            <v>3259</v>
          </cell>
        </row>
        <row r="1911">
          <cell r="A1911">
            <v>2083620</v>
          </cell>
          <cell r="B1911" t="str">
            <v>Kabelová vývodka…163MS/M16</v>
          </cell>
          <cell r="C1911">
            <v>35.83</v>
          </cell>
          <cell r="D1911">
            <v>100</v>
          </cell>
          <cell r="E1911" t="str">
            <v>KS</v>
          </cell>
          <cell r="F1911">
            <v>3583</v>
          </cell>
        </row>
        <row r="1912">
          <cell r="A1912">
            <v>2083639</v>
          </cell>
          <cell r="B1912" t="str">
            <v>Kabelová vývodka…163MS/M20</v>
          </cell>
          <cell r="C1912">
            <v>47.18</v>
          </cell>
          <cell r="D1912">
            <v>100</v>
          </cell>
          <cell r="E1912" t="str">
            <v>KS</v>
          </cell>
          <cell r="F1912">
            <v>4718</v>
          </cell>
        </row>
        <row r="1913">
          <cell r="A1913">
            <v>2083647</v>
          </cell>
          <cell r="B1913" t="str">
            <v>Kabelová vývodka…163MS/M25</v>
          </cell>
          <cell r="C1913">
            <v>100.31</v>
          </cell>
          <cell r="D1913">
            <v>100</v>
          </cell>
          <cell r="E1913" t="str">
            <v>KS</v>
          </cell>
          <cell r="F1913">
            <v>10031</v>
          </cell>
        </row>
        <row r="1914">
          <cell r="A1914">
            <v>2083655</v>
          </cell>
          <cell r="B1914" t="str">
            <v>Kabelová vývodka…163MS/M32</v>
          </cell>
          <cell r="C1914">
            <v>116.19</v>
          </cell>
          <cell r="D1914">
            <v>100</v>
          </cell>
          <cell r="E1914" t="str">
            <v>KS</v>
          </cell>
          <cell r="F1914">
            <v>11619</v>
          </cell>
        </row>
        <row r="1915">
          <cell r="A1915">
            <v>2083663</v>
          </cell>
          <cell r="B1915" t="str">
            <v>Kabelová vývodka…163MS/M40</v>
          </cell>
          <cell r="C1915">
            <v>304.52999999999997</v>
          </cell>
          <cell r="D1915">
            <v>100</v>
          </cell>
          <cell r="E1915" t="str">
            <v>KS</v>
          </cell>
          <cell r="F1915">
            <v>30453</v>
          </cell>
        </row>
        <row r="1916">
          <cell r="A1916">
            <v>2083671</v>
          </cell>
          <cell r="B1916" t="str">
            <v>Kabelová vývodka…163MS/M50</v>
          </cell>
          <cell r="C1916">
            <v>439.3</v>
          </cell>
          <cell r="D1916">
            <v>100</v>
          </cell>
          <cell r="E1916" t="str">
            <v>KS</v>
          </cell>
          <cell r="F1916">
            <v>43930</v>
          </cell>
        </row>
        <row r="1917">
          <cell r="A1917">
            <v>2083698</v>
          </cell>
          <cell r="B1917" t="str">
            <v>Kabelová vývodka…163MS/M63</v>
          </cell>
          <cell r="C1917">
            <v>580.29</v>
          </cell>
          <cell r="D1917">
            <v>100</v>
          </cell>
          <cell r="E1917" t="str">
            <v>KS</v>
          </cell>
          <cell r="F1917">
            <v>58029</v>
          </cell>
        </row>
        <row r="1918">
          <cell r="A1918">
            <v>2083712</v>
          </cell>
          <cell r="B1918" t="str">
            <v>Kabelová vývodka…162MS/M16</v>
          </cell>
          <cell r="C1918">
            <v>24.7</v>
          </cell>
          <cell r="D1918">
            <v>100</v>
          </cell>
          <cell r="E1918" t="str">
            <v>KS</v>
          </cell>
          <cell r="F1918">
            <v>2470</v>
          </cell>
        </row>
        <row r="1919">
          <cell r="A1919">
            <v>2083716</v>
          </cell>
          <cell r="B1919" t="str">
            <v>Kabelová vývodka…162MS/M20</v>
          </cell>
          <cell r="C1919">
            <v>27.55</v>
          </cell>
          <cell r="D1919">
            <v>100</v>
          </cell>
          <cell r="E1919" t="str">
            <v>KS</v>
          </cell>
          <cell r="F1919">
            <v>2755</v>
          </cell>
        </row>
        <row r="1920">
          <cell r="A1920">
            <v>2083720</v>
          </cell>
          <cell r="B1920" t="str">
            <v>Kabelová vývodka…162MS/M25</v>
          </cell>
          <cell r="C1920">
            <v>55.81</v>
          </cell>
          <cell r="D1920">
            <v>100</v>
          </cell>
          <cell r="E1920" t="str">
            <v>KS</v>
          </cell>
          <cell r="F1920">
            <v>5581</v>
          </cell>
        </row>
        <row r="1921">
          <cell r="A1921">
            <v>2083724</v>
          </cell>
          <cell r="B1921" t="str">
            <v>Kabelová vývodka…162MS/M32</v>
          </cell>
          <cell r="C1921">
            <v>71.25</v>
          </cell>
          <cell r="D1921">
            <v>100</v>
          </cell>
          <cell r="E1921" t="str">
            <v>KS</v>
          </cell>
          <cell r="F1921">
            <v>7125</v>
          </cell>
        </row>
        <row r="1922">
          <cell r="A1922">
            <v>2083728</v>
          </cell>
          <cell r="B1922" t="str">
            <v>Kabelová vývodka…162MS/M40</v>
          </cell>
          <cell r="C1922">
            <v>222.3</v>
          </cell>
          <cell r="D1922">
            <v>100</v>
          </cell>
          <cell r="E1922" t="str">
            <v>KS</v>
          </cell>
          <cell r="F1922">
            <v>22230</v>
          </cell>
        </row>
        <row r="1923">
          <cell r="A1923">
            <v>2083732</v>
          </cell>
          <cell r="B1923" t="str">
            <v>Kabelová vývodka…162MS/M50</v>
          </cell>
          <cell r="C1923">
            <v>282.76</v>
          </cell>
          <cell r="D1923">
            <v>100</v>
          </cell>
          <cell r="E1923" t="str">
            <v>KS</v>
          </cell>
          <cell r="F1923">
            <v>28276</v>
          </cell>
        </row>
        <row r="1924">
          <cell r="A1924">
            <v>2083736</v>
          </cell>
          <cell r="B1924" t="str">
            <v>Kabelová vývodka…162MS/M63</v>
          </cell>
          <cell r="C1924">
            <v>498</v>
          </cell>
          <cell r="D1924">
            <v>100</v>
          </cell>
          <cell r="E1924" t="str">
            <v>KS</v>
          </cell>
          <cell r="F1924">
            <v>49800</v>
          </cell>
        </row>
        <row r="1925">
          <cell r="A1925">
            <v>2084112</v>
          </cell>
          <cell r="B1925" t="str">
            <v>Přítlačné šroubení…164/MS/11</v>
          </cell>
          <cell r="C1925">
            <v>7.69</v>
          </cell>
          <cell r="D1925">
            <v>100</v>
          </cell>
          <cell r="E1925" t="str">
            <v>KS</v>
          </cell>
          <cell r="F1925">
            <v>769</v>
          </cell>
        </row>
        <row r="1926">
          <cell r="A1926">
            <v>2084201</v>
          </cell>
          <cell r="B1926" t="str">
            <v>Přítlačné šroubení…164/MS/21</v>
          </cell>
          <cell r="C1926">
            <v>14.47</v>
          </cell>
          <cell r="D1926">
            <v>100</v>
          </cell>
          <cell r="E1926" t="str">
            <v>KS</v>
          </cell>
          <cell r="F1926">
            <v>1447</v>
          </cell>
        </row>
        <row r="1927">
          <cell r="A1927">
            <v>2084295</v>
          </cell>
          <cell r="B1927" t="str">
            <v>Přítlačné šroubení…164/MS/29</v>
          </cell>
          <cell r="C1927">
            <v>32.51</v>
          </cell>
          <cell r="D1927">
            <v>100</v>
          </cell>
          <cell r="E1927" t="str">
            <v>KS</v>
          </cell>
          <cell r="F1927">
            <v>3251</v>
          </cell>
        </row>
        <row r="1928">
          <cell r="A1928">
            <v>2084368</v>
          </cell>
          <cell r="B1928" t="str">
            <v>Přítlačné šroubení…164/MS/36</v>
          </cell>
          <cell r="C1928">
            <v>40.880000000000003</v>
          </cell>
          <cell r="D1928">
            <v>100</v>
          </cell>
          <cell r="E1928" t="str">
            <v>KS</v>
          </cell>
          <cell r="F1928">
            <v>4088</v>
          </cell>
        </row>
        <row r="1929">
          <cell r="A1929">
            <v>2084422</v>
          </cell>
          <cell r="B1929" t="str">
            <v>Přítlačné šroubení…164/MS/42</v>
          </cell>
          <cell r="C1929">
            <v>81.180000000000007</v>
          </cell>
          <cell r="D1929">
            <v>100</v>
          </cell>
          <cell r="E1929" t="str">
            <v>KS</v>
          </cell>
          <cell r="F1929">
            <v>8118</v>
          </cell>
        </row>
        <row r="1930">
          <cell r="A1930">
            <v>2085607</v>
          </cell>
          <cell r="B1930" t="str">
            <v>Kabelová vývodka…V-TEC 7MS</v>
          </cell>
          <cell r="C1930">
            <v>66.7</v>
          </cell>
          <cell r="D1930">
            <v>100</v>
          </cell>
          <cell r="E1930" t="str">
            <v>KS</v>
          </cell>
          <cell r="F1930">
            <v>6670</v>
          </cell>
        </row>
        <row r="1931">
          <cell r="A1931">
            <v>2085615</v>
          </cell>
          <cell r="B1931" t="str">
            <v>Kabelová vývodka…V-TEC 9MS</v>
          </cell>
          <cell r="C1931">
            <v>77.56</v>
          </cell>
          <cell r="D1931">
            <v>100</v>
          </cell>
          <cell r="E1931" t="str">
            <v>KS</v>
          </cell>
          <cell r="F1931">
            <v>7756</v>
          </cell>
        </row>
        <row r="1932">
          <cell r="A1932">
            <v>2085623</v>
          </cell>
          <cell r="B1932" t="str">
            <v>Kabelová vývodka…V-TEC11MS</v>
          </cell>
          <cell r="C1932">
            <v>90.43</v>
          </cell>
          <cell r="D1932">
            <v>100</v>
          </cell>
          <cell r="E1932" t="str">
            <v>KS</v>
          </cell>
          <cell r="F1932">
            <v>9043</v>
          </cell>
        </row>
        <row r="1933">
          <cell r="A1933">
            <v>2085631</v>
          </cell>
          <cell r="B1933" t="str">
            <v>Kabelová vývodka…V-TEC13MS</v>
          </cell>
          <cell r="C1933">
            <v>97.1</v>
          </cell>
          <cell r="D1933">
            <v>100</v>
          </cell>
          <cell r="E1933" t="str">
            <v>KS</v>
          </cell>
          <cell r="F1933">
            <v>9710</v>
          </cell>
        </row>
        <row r="1934">
          <cell r="A1934">
            <v>2085658</v>
          </cell>
          <cell r="B1934" t="str">
            <v>Kabelová vývodka…V-TEC16MS</v>
          </cell>
          <cell r="C1934">
            <v>108.35</v>
          </cell>
          <cell r="D1934">
            <v>100</v>
          </cell>
          <cell r="E1934" t="str">
            <v>KS</v>
          </cell>
          <cell r="F1934">
            <v>10835</v>
          </cell>
        </row>
        <row r="1935">
          <cell r="A1935">
            <v>2085666</v>
          </cell>
          <cell r="B1935" t="str">
            <v>Kabelová vývodka…V-TEC21MS</v>
          </cell>
          <cell r="C1935">
            <v>165.26</v>
          </cell>
          <cell r="D1935">
            <v>100</v>
          </cell>
          <cell r="E1935" t="str">
            <v>KS</v>
          </cell>
          <cell r="F1935">
            <v>16526</v>
          </cell>
        </row>
        <row r="1936">
          <cell r="A1936">
            <v>2085674</v>
          </cell>
          <cell r="B1936" t="str">
            <v>Kabelová vývodka…V-TEC29MS</v>
          </cell>
          <cell r="C1936">
            <v>248.84</v>
          </cell>
          <cell r="D1936">
            <v>100</v>
          </cell>
          <cell r="E1936" t="str">
            <v>KS</v>
          </cell>
          <cell r="F1936">
            <v>24884</v>
          </cell>
        </row>
        <row r="1937">
          <cell r="A1937">
            <v>2085682</v>
          </cell>
          <cell r="B1937" t="str">
            <v>Kabelová vývodka…V-TEC36MS</v>
          </cell>
          <cell r="C1937">
            <v>532.4</v>
          </cell>
          <cell r="D1937">
            <v>100</v>
          </cell>
          <cell r="E1937" t="str">
            <v>KS</v>
          </cell>
          <cell r="F1937">
            <v>53240</v>
          </cell>
        </row>
        <row r="1938">
          <cell r="A1938">
            <v>2085690</v>
          </cell>
          <cell r="B1938" t="str">
            <v>Kabelová vývodka…V-TEC42MS</v>
          </cell>
          <cell r="C1938">
            <v>560.95000000000005</v>
          </cell>
          <cell r="D1938">
            <v>100</v>
          </cell>
          <cell r="E1938" t="str">
            <v>KS</v>
          </cell>
          <cell r="F1938">
            <v>56095</v>
          </cell>
        </row>
        <row r="1939">
          <cell r="A1939">
            <v>2085704</v>
          </cell>
          <cell r="B1939" t="str">
            <v>Kabelová vývodka…V-TEC48MS</v>
          </cell>
          <cell r="C1939">
            <v>1090.57</v>
          </cell>
          <cell r="D1939">
            <v>100</v>
          </cell>
          <cell r="E1939" t="str">
            <v>KS</v>
          </cell>
          <cell r="F1939">
            <v>109057</v>
          </cell>
        </row>
        <row r="1940">
          <cell r="A1940">
            <v>2085720</v>
          </cell>
          <cell r="B1940" t="str">
            <v>Kabelová vývodka…V-TEC/L 7</v>
          </cell>
          <cell r="C1940">
            <v>50.35</v>
          </cell>
          <cell r="D1940">
            <v>100</v>
          </cell>
          <cell r="E1940" t="str">
            <v>KS</v>
          </cell>
          <cell r="F1940">
            <v>5035</v>
          </cell>
        </row>
        <row r="1941">
          <cell r="A1941">
            <v>2085739</v>
          </cell>
          <cell r="B1941" t="str">
            <v>Kabelová vývodka…V-TEC/L 9</v>
          </cell>
          <cell r="C1941">
            <v>78.73</v>
          </cell>
          <cell r="D1941">
            <v>100</v>
          </cell>
          <cell r="E1941" t="str">
            <v>KS</v>
          </cell>
          <cell r="F1941">
            <v>7873</v>
          </cell>
        </row>
        <row r="1942">
          <cell r="A1942">
            <v>2085747</v>
          </cell>
          <cell r="B1942" t="str">
            <v>Kabelová vývodka…V-TEC/L11</v>
          </cell>
          <cell r="C1942">
            <v>94.23</v>
          </cell>
          <cell r="D1942">
            <v>100</v>
          </cell>
          <cell r="E1942" t="str">
            <v>KS</v>
          </cell>
          <cell r="F1942">
            <v>9423</v>
          </cell>
        </row>
        <row r="1943">
          <cell r="A1943">
            <v>2085755</v>
          </cell>
          <cell r="B1943" t="str">
            <v>Kabelová vývodka…V-TEC/L13</v>
          </cell>
          <cell r="C1943">
            <v>98.01</v>
          </cell>
          <cell r="D1943">
            <v>100</v>
          </cell>
          <cell r="E1943" t="str">
            <v>KS</v>
          </cell>
          <cell r="F1943">
            <v>9801</v>
          </cell>
        </row>
        <row r="1944">
          <cell r="A1944">
            <v>2085763</v>
          </cell>
          <cell r="B1944" t="str">
            <v>Kabelová vývodka…V-TEC/L16</v>
          </cell>
          <cell r="C1944">
            <v>109.29</v>
          </cell>
          <cell r="D1944">
            <v>100</v>
          </cell>
          <cell r="E1944" t="str">
            <v>KS</v>
          </cell>
          <cell r="F1944">
            <v>10929</v>
          </cell>
        </row>
        <row r="1945">
          <cell r="A1945">
            <v>2085771</v>
          </cell>
          <cell r="B1945" t="str">
            <v>Kabelová vývodka…V-TEC/L21</v>
          </cell>
          <cell r="C1945">
            <v>168.23</v>
          </cell>
          <cell r="D1945">
            <v>100</v>
          </cell>
          <cell r="E1945" t="str">
            <v>KS</v>
          </cell>
          <cell r="F1945">
            <v>16823</v>
          </cell>
        </row>
        <row r="1946">
          <cell r="A1946">
            <v>2085798</v>
          </cell>
          <cell r="B1946" t="str">
            <v>Kabelová vývodka…V-TEC/L29</v>
          </cell>
          <cell r="C1946">
            <v>263.8</v>
          </cell>
          <cell r="D1946">
            <v>100</v>
          </cell>
          <cell r="E1946" t="str">
            <v>KS</v>
          </cell>
          <cell r="F1946">
            <v>26380</v>
          </cell>
        </row>
        <row r="1947">
          <cell r="A1947">
            <v>2085828</v>
          </cell>
          <cell r="B1947" t="str">
            <v>Kabelová vývodka…V-TEC/L42</v>
          </cell>
          <cell r="C1947">
            <v>768</v>
          </cell>
          <cell r="D1947">
            <v>100</v>
          </cell>
          <cell r="E1947" t="str">
            <v>KS</v>
          </cell>
          <cell r="F1947">
            <v>76800</v>
          </cell>
        </row>
        <row r="1948">
          <cell r="A1948">
            <v>2085836</v>
          </cell>
          <cell r="B1948" t="str">
            <v>Kabelová vývodka…V-TEC/L48</v>
          </cell>
          <cell r="C1948">
            <v>1148.3399999999999</v>
          </cell>
          <cell r="D1948">
            <v>100</v>
          </cell>
          <cell r="E1948" t="str">
            <v>KS</v>
          </cell>
          <cell r="F1948">
            <v>114834</v>
          </cell>
        </row>
        <row r="1949">
          <cell r="A1949">
            <v>2086018</v>
          </cell>
          <cell r="B1949" t="str">
            <v>Kabelová vývodka…VTEC VM12</v>
          </cell>
          <cell r="C1949">
            <v>50.37</v>
          </cell>
          <cell r="D1949">
            <v>100</v>
          </cell>
          <cell r="E1949" t="str">
            <v>KS</v>
          </cell>
          <cell r="F1949">
            <v>5037</v>
          </cell>
        </row>
        <row r="1950">
          <cell r="A1950">
            <v>2086024</v>
          </cell>
          <cell r="B1950" t="str">
            <v>Kabelová vývodka…VTEC VM16</v>
          </cell>
          <cell r="C1950">
            <v>56.05</v>
          </cell>
          <cell r="D1950">
            <v>100</v>
          </cell>
          <cell r="E1950" t="str">
            <v>KS</v>
          </cell>
          <cell r="F1950">
            <v>5605</v>
          </cell>
        </row>
        <row r="1951">
          <cell r="A1951">
            <v>2086030</v>
          </cell>
          <cell r="B1951" t="str">
            <v>Kabelová vývodka…VTEC VM20</v>
          </cell>
          <cell r="C1951">
            <v>75.81</v>
          </cell>
          <cell r="D1951">
            <v>100</v>
          </cell>
          <cell r="E1951" t="str">
            <v>KS</v>
          </cell>
          <cell r="F1951">
            <v>7581</v>
          </cell>
        </row>
        <row r="1952">
          <cell r="A1952">
            <v>2086036</v>
          </cell>
          <cell r="B1952" t="str">
            <v>Kabelová vývodka mosazná…VTEC VM25</v>
          </cell>
          <cell r="C1952">
            <v>103.46</v>
          </cell>
          <cell r="D1952">
            <v>100</v>
          </cell>
          <cell r="E1952" t="str">
            <v>KS</v>
          </cell>
          <cell r="F1952">
            <v>10346</v>
          </cell>
        </row>
        <row r="1953">
          <cell r="A1953">
            <v>2086042</v>
          </cell>
          <cell r="B1953" t="str">
            <v>Kabelová vývodka…VTEC VM32</v>
          </cell>
          <cell r="C1953">
            <v>168.63</v>
          </cell>
          <cell r="D1953">
            <v>100</v>
          </cell>
          <cell r="E1953" t="str">
            <v>KS</v>
          </cell>
          <cell r="F1953">
            <v>16863</v>
          </cell>
        </row>
        <row r="1954">
          <cell r="A1954">
            <v>2086048</v>
          </cell>
          <cell r="B1954" t="str">
            <v>Kabelová vývodka mosazná…VTEC VM40</v>
          </cell>
          <cell r="C1954">
            <v>266.48</v>
          </cell>
          <cell r="D1954">
            <v>100</v>
          </cell>
          <cell r="E1954" t="str">
            <v>KS</v>
          </cell>
          <cell r="F1954">
            <v>26648</v>
          </cell>
        </row>
        <row r="1955">
          <cell r="A1955">
            <v>2086054</v>
          </cell>
          <cell r="B1955" t="str">
            <v>VTEC VM50X1,5…VTEC VM50</v>
          </cell>
          <cell r="C1955">
            <v>593.75</v>
          </cell>
          <cell r="D1955">
            <v>100</v>
          </cell>
          <cell r="E1955" t="str">
            <v>KS</v>
          </cell>
          <cell r="F1955">
            <v>59375</v>
          </cell>
        </row>
        <row r="1956">
          <cell r="A1956">
            <v>2086060</v>
          </cell>
          <cell r="B1956" t="str">
            <v>Kabelová vývodka mosazná…VTEC VM63</v>
          </cell>
          <cell r="C1956">
            <v>1195.74</v>
          </cell>
          <cell r="D1956">
            <v>100</v>
          </cell>
          <cell r="E1956" t="str">
            <v>KS</v>
          </cell>
          <cell r="F1956">
            <v>119574</v>
          </cell>
        </row>
        <row r="1957">
          <cell r="A1957">
            <v>2086123</v>
          </cell>
          <cell r="B1957" t="str">
            <v>Kabelová vývodka…VTECVML20</v>
          </cell>
          <cell r="C1957">
            <v>81.510000000000005</v>
          </cell>
          <cell r="D1957">
            <v>100</v>
          </cell>
          <cell r="E1957" t="str">
            <v>KS</v>
          </cell>
          <cell r="F1957">
            <v>8151</v>
          </cell>
        </row>
        <row r="1958">
          <cell r="A1958">
            <v>2086129</v>
          </cell>
          <cell r="B1958" t="str">
            <v>Kabelová vývodka…VTECVML25</v>
          </cell>
          <cell r="C1958">
            <v>103.46</v>
          </cell>
          <cell r="D1958">
            <v>100</v>
          </cell>
          <cell r="E1958" t="str">
            <v>KS</v>
          </cell>
          <cell r="F1958">
            <v>10346</v>
          </cell>
        </row>
        <row r="1959">
          <cell r="A1959">
            <v>2086135</v>
          </cell>
          <cell r="B1959" t="str">
            <v>Kabelová vývodka…VTECVML32</v>
          </cell>
          <cell r="C1959">
            <v>270.75</v>
          </cell>
          <cell r="D1959">
            <v>100</v>
          </cell>
          <cell r="E1959" t="str">
            <v>KS</v>
          </cell>
          <cell r="F1959">
            <v>27075</v>
          </cell>
        </row>
        <row r="1960">
          <cell r="A1960">
            <v>2086141</v>
          </cell>
          <cell r="B1960" t="str">
            <v>Kabelová vývodka…VTECVML40</v>
          </cell>
          <cell r="C1960">
            <v>486.4</v>
          </cell>
          <cell r="D1960">
            <v>100</v>
          </cell>
          <cell r="E1960" t="str">
            <v>KS</v>
          </cell>
          <cell r="F1960">
            <v>48640</v>
          </cell>
        </row>
        <row r="1961">
          <cell r="A1961">
            <v>2088029</v>
          </cell>
          <cell r="B1961" t="str">
            <v>Rozšiřovací šroubení…165/7/9</v>
          </cell>
          <cell r="C1961">
            <v>18.739999999999998</v>
          </cell>
          <cell r="D1961">
            <v>100</v>
          </cell>
          <cell r="E1961" t="str">
            <v>KS</v>
          </cell>
          <cell r="F1961">
            <v>1874</v>
          </cell>
        </row>
        <row r="1962">
          <cell r="A1962">
            <v>2088045</v>
          </cell>
          <cell r="B1962" t="str">
            <v>Rozšiřovací šroubení…165/9/11</v>
          </cell>
          <cell r="C1962">
            <v>25.38</v>
          </cell>
          <cell r="D1962">
            <v>100</v>
          </cell>
          <cell r="E1962" t="str">
            <v>KS</v>
          </cell>
          <cell r="F1962">
            <v>2538</v>
          </cell>
        </row>
        <row r="1963">
          <cell r="A1963">
            <v>2088061</v>
          </cell>
          <cell r="B1963" t="str">
            <v>Rozšiřovací šroubení…165/9/13</v>
          </cell>
          <cell r="C1963">
            <v>31.33</v>
          </cell>
          <cell r="D1963">
            <v>100</v>
          </cell>
          <cell r="E1963" t="str">
            <v>KS</v>
          </cell>
          <cell r="F1963">
            <v>3133</v>
          </cell>
        </row>
        <row r="1964">
          <cell r="A1964">
            <v>2088096</v>
          </cell>
          <cell r="B1964" t="str">
            <v>Rozšiřovací šroubení…165/11/13</v>
          </cell>
          <cell r="C1964">
            <v>24.5</v>
          </cell>
          <cell r="D1964">
            <v>100</v>
          </cell>
          <cell r="E1964" t="str">
            <v>KS</v>
          </cell>
          <cell r="F1964">
            <v>2450</v>
          </cell>
        </row>
        <row r="1965">
          <cell r="A1965">
            <v>2088126</v>
          </cell>
          <cell r="B1965" t="str">
            <v>Rozšiřovací šroubení…165/11/16</v>
          </cell>
          <cell r="C1965">
            <v>27.6</v>
          </cell>
          <cell r="D1965">
            <v>100</v>
          </cell>
          <cell r="E1965" t="str">
            <v>KS</v>
          </cell>
          <cell r="F1965">
            <v>2760</v>
          </cell>
        </row>
        <row r="1966">
          <cell r="A1966">
            <v>2088142</v>
          </cell>
          <cell r="B1966" t="str">
            <v>Rozšiřovací šroubení…165/13/16</v>
          </cell>
          <cell r="C1966">
            <v>25.76</v>
          </cell>
          <cell r="D1966">
            <v>100</v>
          </cell>
          <cell r="E1966" t="str">
            <v>KS</v>
          </cell>
          <cell r="F1966">
            <v>2576</v>
          </cell>
        </row>
        <row r="1967">
          <cell r="A1967">
            <v>2088169</v>
          </cell>
          <cell r="B1967" t="str">
            <v>Rozšiřovací šroubení…165/13/21</v>
          </cell>
          <cell r="C1967">
            <v>39.24</v>
          </cell>
          <cell r="D1967">
            <v>100</v>
          </cell>
          <cell r="E1967" t="str">
            <v>KS</v>
          </cell>
          <cell r="F1967">
            <v>3924</v>
          </cell>
        </row>
        <row r="1968">
          <cell r="A1968">
            <v>2088185</v>
          </cell>
          <cell r="B1968" t="str">
            <v>Rozšiřovací šroubení…165/16/21</v>
          </cell>
          <cell r="C1968">
            <v>36.549999999999997</v>
          </cell>
          <cell r="D1968">
            <v>100</v>
          </cell>
          <cell r="E1968" t="str">
            <v>KS</v>
          </cell>
          <cell r="F1968">
            <v>3655</v>
          </cell>
        </row>
        <row r="1969">
          <cell r="A1969">
            <v>2088207</v>
          </cell>
          <cell r="B1969" t="str">
            <v>Rozšiřovací šroubení…165/21/29</v>
          </cell>
          <cell r="C1969">
            <v>60.69</v>
          </cell>
          <cell r="D1969">
            <v>100</v>
          </cell>
          <cell r="E1969" t="str">
            <v>KS</v>
          </cell>
          <cell r="F1969">
            <v>6069</v>
          </cell>
        </row>
        <row r="1970">
          <cell r="A1970">
            <v>2088223</v>
          </cell>
          <cell r="B1970" t="str">
            <v>Rozšiřovací šroubení…165/29/36</v>
          </cell>
          <cell r="C1970">
            <v>136.87</v>
          </cell>
          <cell r="D1970">
            <v>100</v>
          </cell>
          <cell r="E1970" t="str">
            <v>KS</v>
          </cell>
          <cell r="F1970">
            <v>13687</v>
          </cell>
        </row>
        <row r="1971">
          <cell r="A1971">
            <v>2088258</v>
          </cell>
          <cell r="B1971" t="str">
            <v>Rozšiřovací šroubení…165/36/42</v>
          </cell>
          <cell r="C1971">
            <v>177.42</v>
          </cell>
          <cell r="D1971">
            <v>100</v>
          </cell>
          <cell r="E1971" t="str">
            <v>KS</v>
          </cell>
          <cell r="F1971">
            <v>17742</v>
          </cell>
        </row>
        <row r="1972">
          <cell r="A1972">
            <v>2088274</v>
          </cell>
          <cell r="B1972" t="str">
            <v>Rozšiřovací šroubení…165/42/48</v>
          </cell>
          <cell r="C1972">
            <v>235.06</v>
          </cell>
          <cell r="D1972">
            <v>100</v>
          </cell>
          <cell r="E1972" t="str">
            <v>KS</v>
          </cell>
          <cell r="F1972">
            <v>23506</v>
          </cell>
        </row>
        <row r="1973">
          <cell r="A1973">
            <v>2088297</v>
          </cell>
          <cell r="B1973" t="str">
            <v>Adaptér…165/ADA</v>
          </cell>
          <cell r="C1973">
            <v>192</v>
          </cell>
          <cell r="D1973">
            <v>100</v>
          </cell>
          <cell r="E1973" t="str">
            <v>KS</v>
          </cell>
          <cell r="F1973">
            <v>19200</v>
          </cell>
        </row>
        <row r="1974">
          <cell r="A1974">
            <v>2088298</v>
          </cell>
          <cell r="B1974" t="str">
            <v>Adaptér…165/ADA</v>
          </cell>
          <cell r="C1974">
            <v>282</v>
          </cell>
          <cell r="D1974">
            <v>100</v>
          </cell>
          <cell r="E1974" t="str">
            <v>KS</v>
          </cell>
          <cell r="F1974">
            <v>28200</v>
          </cell>
        </row>
        <row r="1975">
          <cell r="A1975">
            <v>2088428</v>
          </cell>
          <cell r="B1975" t="str">
            <v>Těsnicí kroužek…170 M16</v>
          </cell>
          <cell r="C1975">
            <v>13.2</v>
          </cell>
          <cell r="D1975">
            <v>100</v>
          </cell>
          <cell r="E1975" t="str">
            <v>KS</v>
          </cell>
          <cell r="F1975">
            <v>1320</v>
          </cell>
        </row>
        <row r="1976">
          <cell r="A1976">
            <v>2088436</v>
          </cell>
          <cell r="B1976" t="str">
            <v>Těsnicí kroužek…170 M20</v>
          </cell>
          <cell r="C1976">
            <v>8.5500000000000007</v>
          </cell>
          <cell r="D1976">
            <v>100</v>
          </cell>
          <cell r="E1976" t="str">
            <v>KS</v>
          </cell>
          <cell r="F1976">
            <v>855</v>
          </cell>
        </row>
        <row r="1977">
          <cell r="A1977">
            <v>2088444</v>
          </cell>
          <cell r="B1977" t="str">
            <v>Těsnicí kroužek…170 M25</v>
          </cell>
          <cell r="C1977">
            <v>19.059999999999999</v>
          </cell>
          <cell r="D1977">
            <v>100</v>
          </cell>
          <cell r="E1977" t="str">
            <v>KS</v>
          </cell>
          <cell r="F1977">
            <v>1906</v>
          </cell>
        </row>
        <row r="1978">
          <cell r="A1978">
            <v>2088452</v>
          </cell>
          <cell r="B1978" t="str">
            <v>Těsnicí kroužek…170 M32</v>
          </cell>
          <cell r="C1978">
            <v>25.4</v>
          </cell>
          <cell r="D1978">
            <v>100</v>
          </cell>
          <cell r="E1978" t="str">
            <v>KS</v>
          </cell>
          <cell r="F1978">
            <v>2540</v>
          </cell>
        </row>
        <row r="1979">
          <cell r="A1979">
            <v>2088460</v>
          </cell>
          <cell r="B1979" t="str">
            <v>Těsnicí kroužek…170 M40</v>
          </cell>
          <cell r="C1979">
            <v>28.86</v>
          </cell>
          <cell r="D1979">
            <v>100</v>
          </cell>
          <cell r="E1979" t="str">
            <v>KS</v>
          </cell>
          <cell r="F1979">
            <v>2886</v>
          </cell>
        </row>
        <row r="1980">
          <cell r="A1980">
            <v>2088479</v>
          </cell>
          <cell r="B1980" t="str">
            <v>Těsnicí kroužek…170 M50</v>
          </cell>
          <cell r="C1980">
            <v>35.79</v>
          </cell>
          <cell r="D1980">
            <v>100</v>
          </cell>
          <cell r="E1980" t="str">
            <v>KS</v>
          </cell>
          <cell r="F1980">
            <v>3579</v>
          </cell>
        </row>
        <row r="1981">
          <cell r="A1981">
            <v>2088703</v>
          </cell>
          <cell r="B1981" t="str">
            <v>Těsnicí kroužek…171 M12</v>
          </cell>
          <cell r="C1981">
            <v>3.89</v>
          </cell>
          <cell r="D1981">
            <v>100</v>
          </cell>
          <cell r="E1981" t="str">
            <v>KS</v>
          </cell>
          <cell r="F1981">
            <v>389</v>
          </cell>
        </row>
        <row r="1982">
          <cell r="A1982">
            <v>2088711</v>
          </cell>
          <cell r="B1982" t="str">
            <v>Těsnicí kroužek…171 M16</v>
          </cell>
          <cell r="C1982">
            <v>3.74</v>
          </cell>
          <cell r="D1982">
            <v>100</v>
          </cell>
          <cell r="E1982" t="str">
            <v>KS</v>
          </cell>
          <cell r="F1982">
            <v>374</v>
          </cell>
        </row>
        <row r="1983">
          <cell r="A1983">
            <v>2088738</v>
          </cell>
          <cell r="B1983" t="str">
            <v>Těsnicí kroužek…171 M20</v>
          </cell>
          <cell r="C1983">
            <v>3.78</v>
          </cell>
          <cell r="D1983">
            <v>100</v>
          </cell>
          <cell r="E1983" t="str">
            <v>KS</v>
          </cell>
          <cell r="F1983">
            <v>378</v>
          </cell>
        </row>
        <row r="1984">
          <cell r="A1984">
            <v>2088746</v>
          </cell>
          <cell r="B1984" t="str">
            <v>Těsnicí kroužek…171 M25</v>
          </cell>
          <cell r="C1984">
            <v>3.83</v>
          </cell>
          <cell r="D1984">
            <v>100</v>
          </cell>
          <cell r="E1984" t="str">
            <v>KS</v>
          </cell>
          <cell r="F1984">
            <v>383</v>
          </cell>
        </row>
        <row r="1985">
          <cell r="A1985">
            <v>2088754</v>
          </cell>
          <cell r="B1985" t="str">
            <v>Těsnicí kroužek…171 M32</v>
          </cell>
          <cell r="C1985">
            <v>5.39</v>
          </cell>
          <cell r="D1985">
            <v>100</v>
          </cell>
          <cell r="E1985" t="str">
            <v>KS</v>
          </cell>
          <cell r="F1985">
            <v>539</v>
          </cell>
        </row>
        <row r="1986">
          <cell r="A1986">
            <v>2088762</v>
          </cell>
          <cell r="B1986" t="str">
            <v>Těsnicí kroužek…171 M40</v>
          </cell>
          <cell r="C1986">
            <v>4.59</v>
          </cell>
          <cell r="D1986">
            <v>100</v>
          </cell>
          <cell r="E1986" t="str">
            <v>KS</v>
          </cell>
          <cell r="F1986">
            <v>459</v>
          </cell>
        </row>
        <row r="1987">
          <cell r="A1987">
            <v>2088770</v>
          </cell>
          <cell r="B1987" t="str">
            <v>Těsnicí kroužek…171 M50</v>
          </cell>
          <cell r="C1987">
            <v>6.11</v>
          </cell>
          <cell r="D1987">
            <v>100</v>
          </cell>
          <cell r="E1987" t="str">
            <v>KS</v>
          </cell>
          <cell r="F1987">
            <v>611</v>
          </cell>
        </row>
        <row r="1988">
          <cell r="A1988">
            <v>2088789</v>
          </cell>
          <cell r="B1988" t="str">
            <v>Těsnicí kroužek…171 M63</v>
          </cell>
          <cell r="C1988">
            <v>16.96</v>
          </cell>
          <cell r="D1988">
            <v>100</v>
          </cell>
          <cell r="E1988" t="str">
            <v>KS</v>
          </cell>
          <cell r="F1988">
            <v>1696</v>
          </cell>
        </row>
        <row r="1989">
          <cell r="A1989">
            <v>2088819</v>
          </cell>
          <cell r="B1989" t="str">
            <v>Těsnicí kroužek…171/ 9</v>
          </cell>
          <cell r="C1989">
            <v>2.67</v>
          </cell>
          <cell r="D1989">
            <v>100</v>
          </cell>
          <cell r="E1989" t="str">
            <v>KS</v>
          </cell>
          <cell r="F1989">
            <v>267</v>
          </cell>
        </row>
        <row r="1990">
          <cell r="A1990">
            <v>2088827</v>
          </cell>
          <cell r="B1990" t="str">
            <v>Těsnicí kroužek…171/11</v>
          </cell>
          <cell r="C1990">
            <v>3.24</v>
          </cell>
          <cell r="D1990">
            <v>100</v>
          </cell>
          <cell r="E1990" t="str">
            <v>KS</v>
          </cell>
          <cell r="F1990">
            <v>324</v>
          </cell>
        </row>
        <row r="1991">
          <cell r="A1991">
            <v>2088835</v>
          </cell>
          <cell r="B1991" t="str">
            <v>Těsnicí kroužek…171/13,5</v>
          </cell>
          <cell r="C1991">
            <v>3.52</v>
          </cell>
          <cell r="D1991">
            <v>100</v>
          </cell>
          <cell r="E1991" t="str">
            <v>KS</v>
          </cell>
          <cell r="F1991">
            <v>352</v>
          </cell>
        </row>
        <row r="1992">
          <cell r="A1992">
            <v>2088843</v>
          </cell>
          <cell r="B1992" t="str">
            <v>Těsnicí kroužek…171/16</v>
          </cell>
          <cell r="C1992">
            <v>4</v>
          </cell>
          <cell r="D1992">
            <v>100</v>
          </cell>
          <cell r="E1992" t="str">
            <v>KS</v>
          </cell>
          <cell r="F1992">
            <v>400</v>
          </cell>
        </row>
        <row r="1993">
          <cell r="A1993">
            <v>2088851</v>
          </cell>
          <cell r="B1993" t="str">
            <v>Těsnicí kroužek…171/21</v>
          </cell>
          <cell r="C1993">
            <v>4.6399999999999997</v>
          </cell>
          <cell r="D1993">
            <v>100</v>
          </cell>
          <cell r="E1993" t="str">
            <v>KS</v>
          </cell>
          <cell r="F1993">
            <v>464</v>
          </cell>
        </row>
        <row r="1994">
          <cell r="A1994">
            <v>2088878</v>
          </cell>
          <cell r="B1994" t="str">
            <v>Těsnicí kroužek…171/29</v>
          </cell>
          <cell r="C1994">
            <v>6.39</v>
          </cell>
          <cell r="D1994">
            <v>100</v>
          </cell>
          <cell r="E1994" t="str">
            <v>KS</v>
          </cell>
          <cell r="F1994">
            <v>639</v>
          </cell>
        </row>
        <row r="1995">
          <cell r="A1995">
            <v>2088886</v>
          </cell>
          <cell r="B1995" t="str">
            <v>Těsnicí kroužek…171/36</v>
          </cell>
          <cell r="C1995">
            <v>8.3000000000000007</v>
          </cell>
          <cell r="D1995">
            <v>100</v>
          </cell>
          <cell r="E1995" t="str">
            <v>KS</v>
          </cell>
          <cell r="F1995">
            <v>830</v>
          </cell>
        </row>
        <row r="1996">
          <cell r="A1996">
            <v>2088894</v>
          </cell>
          <cell r="B1996" t="str">
            <v>Těsnicí kroužek…171/42</v>
          </cell>
          <cell r="C1996">
            <v>10.61</v>
          </cell>
          <cell r="D1996">
            <v>100</v>
          </cell>
          <cell r="E1996" t="str">
            <v>KS</v>
          </cell>
          <cell r="F1996">
            <v>1061</v>
          </cell>
        </row>
        <row r="1997">
          <cell r="A1997">
            <v>2089025</v>
          </cell>
          <cell r="B1997" t="str">
            <v>Redukce…167/9/7</v>
          </cell>
          <cell r="C1997">
            <v>14.75</v>
          </cell>
          <cell r="D1997">
            <v>100</v>
          </cell>
          <cell r="E1997" t="str">
            <v>KS</v>
          </cell>
          <cell r="F1997">
            <v>1475</v>
          </cell>
        </row>
        <row r="1998">
          <cell r="A1998">
            <v>2089041</v>
          </cell>
          <cell r="B1998" t="str">
            <v>Redukce…167/11/7</v>
          </cell>
          <cell r="C1998">
            <v>20.46</v>
          </cell>
          <cell r="D1998">
            <v>100</v>
          </cell>
          <cell r="E1998" t="str">
            <v>KS</v>
          </cell>
          <cell r="F1998">
            <v>2046</v>
          </cell>
        </row>
        <row r="1999">
          <cell r="A1999">
            <v>2089076</v>
          </cell>
          <cell r="B1999" t="str">
            <v>Redukce…167/11/9</v>
          </cell>
          <cell r="C1999">
            <v>9.36</v>
          </cell>
          <cell r="D1999">
            <v>100</v>
          </cell>
          <cell r="E1999" t="str">
            <v>KS</v>
          </cell>
          <cell r="F1999">
            <v>936</v>
          </cell>
        </row>
        <row r="2000">
          <cell r="A2000">
            <v>2089092</v>
          </cell>
          <cell r="B2000" t="str">
            <v>Redukce…167/13/7</v>
          </cell>
          <cell r="C2000">
            <v>25.19</v>
          </cell>
          <cell r="D2000">
            <v>100</v>
          </cell>
          <cell r="E2000" t="str">
            <v>KS</v>
          </cell>
          <cell r="F2000">
            <v>2519</v>
          </cell>
        </row>
        <row r="2001">
          <cell r="A2001">
            <v>2089114</v>
          </cell>
          <cell r="B2001" t="str">
            <v>Redukce…167/13/9</v>
          </cell>
          <cell r="C2001">
            <v>21.95</v>
          </cell>
          <cell r="D2001">
            <v>100</v>
          </cell>
          <cell r="E2001" t="str">
            <v>KS</v>
          </cell>
          <cell r="F2001">
            <v>2195</v>
          </cell>
        </row>
        <row r="2002">
          <cell r="A2002">
            <v>2089130</v>
          </cell>
          <cell r="B2002" t="str">
            <v>Redukce…167/13/11</v>
          </cell>
          <cell r="C2002">
            <v>9.24</v>
          </cell>
          <cell r="D2002">
            <v>100</v>
          </cell>
          <cell r="E2002" t="str">
            <v>KS</v>
          </cell>
          <cell r="F2002">
            <v>924</v>
          </cell>
        </row>
        <row r="2003">
          <cell r="A2003">
            <v>2089157</v>
          </cell>
          <cell r="B2003" t="str">
            <v>Redukce…167/16/9</v>
          </cell>
          <cell r="C2003">
            <v>26.4</v>
          </cell>
          <cell r="D2003">
            <v>100</v>
          </cell>
          <cell r="E2003" t="str">
            <v>KS</v>
          </cell>
          <cell r="F2003">
            <v>2640</v>
          </cell>
        </row>
        <row r="2004">
          <cell r="A2004">
            <v>2089173</v>
          </cell>
          <cell r="B2004" t="str">
            <v>Redukce…167/16/11</v>
          </cell>
          <cell r="C2004">
            <v>11.85</v>
          </cell>
          <cell r="D2004">
            <v>100</v>
          </cell>
          <cell r="E2004" t="str">
            <v>KS</v>
          </cell>
          <cell r="F2004">
            <v>1185</v>
          </cell>
        </row>
        <row r="2005">
          <cell r="A2005">
            <v>2089203</v>
          </cell>
          <cell r="B2005" t="str">
            <v>Redukce…167/16/13</v>
          </cell>
          <cell r="C2005">
            <v>10.85</v>
          </cell>
          <cell r="D2005">
            <v>100</v>
          </cell>
          <cell r="E2005" t="str">
            <v>KS</v>
          </cell>
          <cell r="F2005">
            <v>1085</v>
          </cell>
        </row>
        <row r="2006">
          <cell r="A2006">
            <v>2089238</v>
          </cell>
          <cell r="B2006" t="str">
            <v>Redukce…167/21/11</v>
          </cell>
          <cell r="C2006">
            <v>36.520000000000003</v>
          </cell>
          <cell r="D2006">
            <v>100</v>
          </cell>
          <cell r="E2006" t="str">
            <v>KS</v>
          </cell>
          <cell r="F2006">
            <v>3652</v>
          </cell>
        </row>
        <row r="2007">
          <cell r="A2007">
            <v>2089254</v>
          </cell>
          <cell r="B2007" t="str">
            <v>Redukce…167/21/13</v>
          </cell>
          <cell r="C2007">
            <v>33.4</v>
          </cell>
          <cell r="D2007">
            <v>100</v>
          </cell>
          <cell r="E2007" t="str">
            <v>KS</v>
          </cell>
          <cell r="F2007">
            <v>3340</v>
          </cell>
        </row>
        <row r="2008">
          <cell r="A2008">
            <v>2089270</v>
          </cell>
          <cell r="B2008" t="str">
            <v>Redukce…167/21/16</v>
          </cell>
          <cell r="C2008">
            <v>22</v>
          </cell>
          <cell r="D2008">
            <v>100</v>
          </cell>
          <cell r="E2008" t="str">
            <v>KS</v>
          </cell>
          <cell r="F2008">
            <v>2200</v>
          </cell>
        </row>
        <row r="2009">
          <cell r="A2009">
            <v>2089297</v>
          </cell>
          <cell r="B2009" t="str">
            <v>Redukce…167/29/16</v>
          </cell>
          <cell r="C2009">
            <v>66.83</v>
          </cell>
          <cell r="D2009">
            <v>100</v>
          </cell>
          <cell r="E2009" t="str">
            <v>KS</v>
          </cell>
          <cell r="F2009">
            <v>6683</v>
          </cell>
        </row>
        <row r="2010">
          <cell r="A2010">
            <v>2089319</v>
          </cell>
          <cell r="B2010" t="str">
            <v>Redukce…167/29/21</v>
          </cell>
          <cell r="C2010">
            <v>55.02</v>
          </cell>
          <cell r="D2010">
            <v>100</v>
          </cell>
          <cell r="E2010" t="str">
            <v>KS</v>
          </cell>
          <cell r="F2010">
            <v>5502</v>
          </cell>
        </row>
        <row r="2011">
          <cell r="A2011">
            <v>2089335</v>
          </cell>
          <cell r="B2011" t="str">
            <v>Redukce…167/36/21</v>
          </cell>
          <cell r="C2011">
            <v>105.25</v>
          </cell>
          <cell r="D2011">
            <v>100</v>
          </cell>
          <cell r="E2011" t="str">
            <v>KS</v>
          </cell>
          <cell r="F2011">
            <v>10525</v>
          </cell>
        </row>
        <row r="2012">
          <cell r="A2012">
            <v>2089351</v>
          </cell>
          <cell r="B2012" t="str">
            <v>Redukce…167/36/29</v>
          </cell>
          <cell r="C2012">
            <v>82.66</v>
          </cell>
          <cell r="D2012">
            <v>100</v>
          </cell>
          <cell r="E2012" t="str">
            <v>KS</v>
          </cell>
          <cell r="F2012">
            <v>8266</v>
          </cell>
        </row>
        <row r="2013">
          <cell r="A2013">
            <v>2089386</v>
          </cell>
          <cell r="B2013" t="str">
            <v>Redukce…167/42/29</v>
          </cell>
          <cell r="C2013">
            <v>139.99</v>
          </cell>
          <cell r="D2013">
            <v>100</v>
          </cell>
          <cell r="E2013" t="str">
            <v>KS</v>
          </cell>
          <cell r="F2013">
            <v>13999</v>
          </cell>
        </row>
        <row r="2014">
          <cell r="A2014">
            <v>2089408</v>
          </cell>
          <cell r="B2014" t="str">
            <v>Redukce…167/42/36</v>
          </cell>
          <cell r="C2014">
            <v>89.53</v>
          </cell>
          <cell r="D2014">
            <v>100</v>
          </cell>
          <cell r="E2014" t="str">
            <v>KS</v>
          </cell>
          <cell r="F2014">
            <v>8953</v>
          </cell>
        </row>
        <row r="2015">
          <cell r="A2015">
            <v>2089424</v>
          </cell>
          <cell r="B2015" t="str">
            <v>Redukce…167/48/36</v>
          </cell>
          <cell r="C2015">
            <v>136.5</v>
          </cell>
          <cell r="D2015">
            <v>100</v>
          </cell>
          <cell r="E2015" t="str">
            <v>KS</v>
          </cell>
          <cell r="F2015">
            <v>13650</v>
          </cell>
        </row>
        <row r="2016">
          <cell r="A2016">
            <v>2089440</v>
          </cell>
          <cell r="B2016" t="str">
            <v>Redukce…167/48/42</v>
          </cell>
          <cell r="C2016">
            <v>96.2</v>
          </cell>
          <cell r="D2016">
            <v>100</v>
          </cell>
          <cell r="E2016" t="str">
            <v>KS</v>
          </cell>
          <cell r="F2016">
            <v>9620</v>
          </cell>
        </row>
        <row r="2017">
          <cell r="A2017">
            <v>2089505</v>
          </cell>
          <cell r="B2017" t="str">
            <v>Redukce…167M16-12</v>
          </cell>
          <cell r="C2017">
            <v>19.57</v>
          </cell>
          <cell r="D2017">
            <v>100</v>
          </cell>
          <cell r="E2017" t="str">
            <v>KS</v>
          </cell>
          <cell r="F2017">
            <v>1957</v>
          </cell>
        </row>
        <row r="2018">
          <cell r="A2018">
            <v>2089513</v>
          </cell>
          <cell r="B2018" t="str">
            <v>Redukce…167M20-12</v>
          </cell>
          <cell r="C2018">
            <v>25.22</v>
          </cell>
          <cell r="D2018">
            <v>100</v>
          </cell>
          <cell r="E2018" t="str">
            <v>KS</v>
          </cell>
          <cell r="F2018">
            <v>2522</v>
          </cell>
        </row>
        <row r="2019">
          <cell r="A2019">
            <v>2089521</v>
          </cell>
          <cell r="B2019" t="str">
            <v>Redukce…167M20-16</v>
          </cell>
          <cell r="C2019">
            <v>29.18</v>
          </cell>
          <cell r="D2019">
            <v>100</v>
          </cell>
          <cell r="E2019" t="str">
            <v>KS</v>
          </cell>
          <cell r="F2019">
            <v>2918</v>
          </cell>
        </row>
        <row r="2020">
          <cell r="A2020">
            <v>2089548</v>
          </cell>
          <cell r="B2020" t="str">
            <v>Redukce…167M25-16</v>
          </cell>
          <cell r="C2020">
            <v>48.46</v>
          </cell>
          <cell r="D2020">
            <v>100</v>
          </cell>
          <cell r="E2020" t="str">
            <v>KS</v>
          </cell>
          <cell r="F2020">
            <v>4846</v>
          </cell>
        </row>
        <row r="2021">
          <cell r="A2021">
            <v>2089556</v>
          </cell>
          <cell r="B2021" t="str">
            <v>Redukce…167M25-20</v>
          </cell>
          <cell r="C2021">
            <v>37.130000000000003</v>
          </cell>
          <cell r="D2021">
            <v>100</v>
          </cell>
          <cell r="E2021" t="str">
            <v>KS</v>
          </cell>
          <cell r="F2021">
            <v>3713</v>
          </cell>
        </row>
        <row r="2022">
          <cell r="A2022">
            <v>2089564</v>
          </cell>
          <cell r="B2022" t="str">
            <v>Redukce…167M32-20</v>
          </cell>
          <cell r="C2022">
            <v>78.44</v>
          </cell>
          <cell r="D2022">
            <v>100</v>
          </cell>
          <cell r="E2022" t="str">
            <v>KS</v>
          </cell>
          <cell r="F2022">
            <v>7844</v>
          </cell>
        </row>
        <row r="2023">
          <cell r="A2023">
            <v>2089572</v>
          </cell>
          <cell r="B2023" t="str">
            <v>Redukce…167M32-25</v>
          </cell>
          <cell r="C2023">
            <v>68.260000000000005</v>
          </cell>
          <cell r="D2023">
            <v>100</v>
          </cell>
          <cell r="E2023" t="str">
            <v>KS</v>
          </cell>
          <cell r="F2023">
            <v>6826</v>
          </cell>
        </row>
        <row r="2024">
          <cell r="A2024">
            <v>2089580</v>
          </cell>
          <cell r="B2024" t="str">
            <v>Redukce…167M40-25</v>
          </cell>
          <cell r="C2024">
            <v>281.33</v>
          </cell>
          <cell r="D2024">
            <v>100</v>
          </cell>
          <cell r="E2024" t="str">
            <v>KS</v>
          </cell>
          <cell r="F2024">
            <v>28133</v>
          </cell>
        </row>
        <row r="2025">
          <cell r="A2025">
            <v>2089599</v>
          </cell>
          <cell r="B2025" t="str">
            <v>Redukce…167M40-32</v>
          </cell>
          <cell r="C2025">
            <v>262.77</v>
          </cell>
          <cell r="D2025">
            <v>100</v>
          </cell>
          <cell r="E2025" t="str">
            <v>KS</v>
          </cell>
          <cell r="F2025">
            <v>26277</v>
          </cell>
        </row>
        <row r="2026">
          <cell r="A2026">
            <v>2089602</v>
          </cell>
          <cell r="B2026" t="str">
            <v>Redukce…167M50-32</v>
          </cell>
          <cell r="C2026">
            <v>368.46</v>
          </cell>
          <cell r="D2026">
            <v>100</v>
          </cell>
          <cell r="E2026" t="str">
            <v>KS</v>
          </cell>
          <cell r="F2026">
            <v>36846</v>
          </cell>
        </row>
        <row r="2027">
          <cell r="A2027">
            <v>2089610</v>
          </cell>
          <cell r="B2027" t="str">
            <v>Redukce…167M50-40</v>
          </cell>
          <cell r="C2027">
            <v>191.18</v>
          </cell>
          <cell r="D2027">
            <v>100</v>
          </cell>
          <cell r="E2027" t="str">
            <v>KS</v>
          </cell>
          <cell r="F2027">
            <v>19118</v>
          </cell>
        </row>
        <row r="2028">
          <cell r="A2028">
            <v>2089629</v>
          </cell>
          <cell r="B2028" t="str">
            <v>Redukce…167M63-40</v>
          </cell>
          <cell r="C2028">
            <v>276.64999999999998</v>
          </cell>
          <cell r="D2028">
            <v>100</v>
          </cell>
          <cell r="E2028" t="str">
            <v>KS</v>
          </cell>
          <cell r="F2028">
            <v>27665</v>
          </cell>
        </row>
        <row r="2029">
          <cell r="A2029">
            <v>2089637</v>
          </cell>
          <cell r="B2029" t="str">
            <v>Redukce…167M63-50</v>
          </cell>
          <cell r="C2029">
            <v>352.92</v>
          </cell>
          <cell r="D2029">
            <v>100</v>
          </cell>
          <cell r="E2029" t="str">
            <v>KS</v>
          </cell>
          <cell r="F2029">
            <v>35292</v>
          </cell>
        </row>
        <row r="2030">
          <cell r="A2030">
            <v>2090074</v>
          </cell>
          <cell r="B2030" t="str">
            <v>Uzavírací ucpávka…168/MS/7</v>
          </cell>
          <cell r="C2030">
            <v>13.52</v>
          </cell>
          <cell r="D2030">
            <v>100</v>
          </cell>
          <cell r="E2030" t="str">
            <v>KS</v>
          </cell>
          <cell r="F2030">
            <v>1352</v>
          </cell>
        </row>
        <row r="2031">
          <cell r="A2031">
            <v>2090090</v>
          </cell>
          <cell r="B2031" t="str">
            <v>Uzavírací ucpávka…168/MS/9</v>
          </cell>
          <cell r="C2031">
            <v>16.149999999999999</v>
          </cell>
          <cell r="D2031">
            <v>100</v>
          </cell>
          <cell r="E2031" t="str">
            <v>KS</v>
          </cell>
          <cell r="F2031">
            <v>1615</v>
          </cell>
        </row>
        <row r="2032">
          <cell r="A2032">
            <v>2090112</v>
          </cell>
          <cell r="B2032" t="str">
            <v>Uzavírací ucpávka…168/MS/11</v>
          </cell>
          <cell r="C2032">
            <v>15.99</v>
          </cell>
          <cell r="D2032">
            <v>100</v>
          </cell>
          <cell r="E2032" t="str">
            <v>KS</v>
          </cell>
          <cell r="F2032">
            <v>1599</v>
          </cell>
        </row>
        <row r="2033">
          <cell r="A2033">
            <v>2090139</v>
          </cell>
          <cell r="B2033" t="str">
            <v>Uzavírací ucpávka…168/MS/13</v>
          </cell>
          <cell r="C2033">
            <v>16.66</v>
          </cell>
          <cell r="D2033">
            <v>100</v>
          </cell>
          <cell r="E2033" t="str">
            <v>KS</v>
          </cell>
          <cell r="F2033">
            <v>1666</v>
          </cell>
        </row>
        <row r="2034">
          <cell r="A2034">
            <v>2090163</v>
          </cell>
          <cell r="B2034" t="str">
            <v>Uzavírací ucpávka…168/MS/16</v>
          </cell>
          <cell r="C2034">
            <v>17.510000000000002</v>
          </cell>
          <cell r="D2034">
            <v>100</v>
          </cell>
          <cell r="E2034" t="str">
            <v>KS</v>
          </cell>
          <cell r="F2034">
            <v>1751</v>
          </cell>
        </row>
        <row r="2035">
          <cell r="A2035">
            <v>2090201</v>
          </cell>
          <cell r="B2035" t="str">
            <v>Uzavírací ucpávka…168/MS/21</v>
          </cell>
          <cell r="C2035">
            <v>26.42</v>
          </cell>
          <cell r="D2035">
            <v>100</v>
          </cell>
          <cell r="E2035" t="str">
            <v>KS</v>
          </cell>
          <cell r="F2035">
            <v>2642</v>
          </cell>
        </row>
        <row r="2036">
          <cell r="A2036">
            <v>2090295</v>
          </cell>
          <cell r="B2036" t="str">
            <v>Uzavírací ucpávka…168/MS/29</v>
          </cell>
          <cell r="C2036">
            <v>62.66</v>
          </cell>
          <cell r="D2036">
            <v>100</v>
          </cell>
          <cell r="E2036" t="str">
            <v>KS</v>
          </cell>
          <cell r="F2036">
            <v>6266</v>
          </cell>
        </row>
        <row r="2037">
          <cell r="A2037">
            <v>2090368</v>
          </cell>
          <cell r="B2037" t="str">
            <v>Uzavírací ucpávka…168/MS/36</v>
          </cell>
          <cell r="C2037">
            <v>122.58</v>
          </cell>
          <cell r="D2037">
            <v>100</v>
          </cell>
          <cell r="E2037" t="str">
            <v>KS</v>
          </cell>
          <cell r="F2037">
            <v>12258</v>
          </cell>
        </row>
        <row r="2038">
          <cell r="A2038">
            <v>2090422</v>
          </cell>
          <cell r="B2038" t="str">
            <v>Uzavírací ucpávka…168/MS/42</v>
          </cell>
          <cell r="C2038">
            <v>192.06</v>
          </cell>
          <cell r="D2038">
            <v>100</v>
          </cell>
          <cell r="E2038" t="str">
            <v>KS</v>
          </cell>
          <cell r="F2038">
            <v>19206</v>
          </cell>
        </row>
        <row r="2039">
          <cell r="A2039">
            <v>2090481</v>
          </cell>
          <cell r="B2039" t="str">
            <v>Uzavírací ucpávka…168/MS/48</v>
          </cell>
          <cell r="C2039">
            <v>200.98</v>
          </cell>
          <cell r="D2039">
            <v>100</v>
          </cell>
          <cell r="E2039" t="str">
            <v>KS</v>
          </cell>
          <cell r="F2039">
            <v>20098</v>
          </cell>
        </row>
        <row r="2040">
          <cell r="A2040">
            <v>2090511</v>
          </cell>
          <cell r="B2040" t="str">
            <v>Uzavírací ucpávka…168MS M12</v>
          </cell>
          <cell r="C2040">
            <v>19.98</v>
          </cell>
          <cell r="D2040">
            <v>100</v>
          </cell>
          <cell r="E2040" t="str">
            <v>KS</v>
          </cell>
          <cell r="F2040">
            <v>1998</v>
          </cell>
        </row>
        <row r="2041">
          <cell r="A2041">
            <v>2090538</v>
          </cell>
          <cell r="B2041" t="str">
            <v>Uzavírací ucpávka…168MS M16</v>
          </cell>
          <cell r="C2041">
            <v>22.78</v>
          </cell>
          <cell r="D2041">
            <v>100</v>
          </cell>
          <cell r="E2041" t="str">
            <v>KS</v>
          </cell>
          <cell r="F2041">
            <v>2278</v>
          </cell>
        </row>
        <row r="2042">
          <cell r="A2042">
            <v>2090546</v>
          </cell>
          <cell r="B2042" t="str">
            <v>Uzavírací ucpávka…168MS M20</v>
          </cell>
          <cell r="C2042">
            <v>23.29</v>
          </cell>
          <cell r="D2042">
            <v>100</v>
          </cell>
          <cell r="E2042" t="str">
            <v>KS</v>
          </cell>
          <cell r="F2042">
            <v>2329</v>
          </cell>
        </row>
        <row r="2043">
          <cell r="A2043">
            <v>2090554</v>
          </cell>
          <cell r="B2043" t="str">
            <v>Uzavírací ucpávka…168MS M25</v>
          </cell>
          <cell r="C2043">
            <v>40.19</v>
          </cell>
          <cell r="D2043">
            <v>100</v>
          </cell>
          <cell r="E2043" t="str">
            <v>KS</v>
          </cell>
          <cell r="F2043">
            <v>4019</v>
          </cell>
        </row>
        <row r="2044">
          <cell r="A2044">
            <v>2090562</v>
          </cell>
          <cell r="B2044" t="str">
            <v>Uzavírací ucpávka…168MS M32</v>
          </cell>
          <cell r="C2044">
            <v>57.24</v>
          </cell>
          <cell r="D2044">
            <v>100</v>
          </cell>
          <cell r="E2044" t="str">
            <v>KS</v>
          </cell>
          <cell r="F2044">
            <v>5724</v>
          </cell>
        </row>
        <row r="2045">
          <cell r="A2045">
            <v>2090570</v>
          </cell>
          <cell r="B2045" t="str">
            <v>Uzavírací ucpávka…168MS M40</v>
          </cell>
          <cell r="C2045">
            <v>90.5</v>
          </cell>
          <cell r="D2045">
            <v>100</v>
          </cell>
          <cell r="E2045" t="str">
            <v>KS</v>
          </cell>
          <cell r="F2045">
            <v>9050</v>
          </cell>
        </row>
        <row r="2046">
          <cell r="A2046">
            <v>2090589</v>
          </cell>
          <cell r="B2046" t="str">
            <v>Uzavírací ucpávka…168MS M50</v>
          </cell>
          <cell r="C2046">
            <v>206.38</v>
          </cell>
          <cell r="D2046">
            <v>100</v>
          </cell>
          <cell r="E2046" t="str">
            <v>KS</v>
          </cell>
          <cell r="F2046">
            <v>20638</v>
          </cell>
        </row>
        <row r="2047">
          <cell r="A2047">
            <v>2090597</v>
          </cell>
          <cell r="B2047" t="str">
            <v>Uzavírací ucpávka…168MS M63</v>
          </cell>
          <cell r="C2047">
            <v>346.33</v>
          </cell>
          <cell r="D2047">
            <v>100</v>
          </cell>
          <cell r="E2047" t="str">
            <v>KS</v>
          </cell>
          <cell r="F2047">
            <v>34633</v>
          </cell>
        </row>
        <row r="2048">
          <cell r="A2048">
            <v>2091070</v>
          </cell>
          <cell r="B2048" t="str">
            <v>Pojistná matice…169/MS/7</v>
          </cell>
          <cell r="C2048">
            <v>5.67</v>
          </cell>
          <cell r="D2048">
            <v>100</v>
          </cell>
          <cell r="E2048" t="str">
            <v>KS</v>
          </cell>
          <cell r="F2048">
            <v>567</v>
          </cell>
        </row>
        <row r="2049">
          <cell r="A2049">
            <v>2091097</v>
          </cell>
          <cell r="B2049" t="str">
            <v>Pojistná matice…169/MS/9</v>
          </cell>
          <cell r="C2049">
            <v>4.68</v>
          </cell>
          <cell r="D2049">
            <v>100</v>
          </cell>
          <cell r="E2049" t="str">
            <v>KS</v>
          </cell>
          <cell r="F2049">
            <v>468</v>
          </cell>
        </row>
        <row r="2050">
          <cell r="A2050">
            <v>2091119</v>
          </cell>
          <cell r="B2050" t="str">
            <v>Pojistná matice…169/MS/11</v>
          </cell>
          <cell r="C2050">
            <v>4.83</v>
          </cell>
          <cell r="D2050">
            <v>100</v>
          </cell>
          <cell r="E2050" t="str">
            <v>KS</v>
          </cell>
          <cell r="F2050">
            <v>483</v>
          </cell>
        </row>
        <row r="2051">
          <cell r="A2051">
            <v>2091135</v>
          </cell>
          <cell r="B2051" t="str">
            <v>Pojistná matice…169/MS/13</v>
          </cell>
          <cell r="C2051">
            <v>5.25</v>
          </cell>
          <cell r="D2051">
            <v>100</v>
          </cell>
          <cell r="E2051" t="str">
            <v>KS</v>
          </cell>
          <cell r="F2051">
            <v>525</v>
          </cell>
        </row>
        <row r="2052">
          <cell r="A2052">
            <v>2091151</v>
          </cell>
          <cell r="B2052" t="str">
            <v>Pojistná matice…169/MS/16</v>
          </cell>
          <cell r="C2052">
            <v>5.69</v>
          </cell>
          <cell r="D2052">
            <v>100</v>
          </cell>
          <cell r="E2052" t="str">
            <v>KS</v>
          </cell>
          <cell r="F2052">
            <v>569</v>
          </cell>
        </row>
        <row r="2053">
          <cell r="A2053">
            <v>2091216</v>
          </cell>
          <cell r="B2053" t="str">
            <v>Pojistná matice…169/MS/21</v>
          </cell>
          <cell r="C2053">
            <v>7.03</v>
          </cell>
          <cell r="D2053">
            <v>100</v>
          </cell>
          <cell r="E2053" t="str">
            <v>KS</v>
          </cell>
          <cell r="F2053">
            <v>703</v>
          </cell>
        </row>
        <row r="2054">
          <cell r="A2054">
            <v>2091291</v>
          </cell>
          <cell r="B2054" t="str">
            <v>Pojistná matice…169/MS/29</v>
          </cell>
          <cell r="C2054">
            <v>17.39</v>
          </cell>
          <cell r="D2054">
            <v>100</v>
          </cell>
          <cell r="E2054" t="str">
            <v>KS</v>
          </cell>
          <cell r="F2054">
            <v>1739</v>
          </cell>
        </row>
        <row r="2055">
          <cell r="A2055">
            <v>2091364</v>
          </cell>
          <cell r="B2055" t="str">
            <v>Pojistná matice…169/MS/36</v>
          </cell>
          <cell r="C2055">
            <v>21.77</v>
          </cell>
          <cell r="D2055">
            <v>100</v>
          </cell>
          <cell r="E2055" t="str">
            <v>KS</v>
          </cell>
          <cell r="F2055">
            <v>2177</v>
          </cell>
        </row>
        <row r="2056">
          <cell r="A2056">
            <v>2091429</v>
          </cell>
          <cell r="B2056" t="str">
            <v>Pojistná matice…169/MS/42</v>
          </cell>
          <cell r="C2056">
            <v>30.3</v>
          </cell>
          <cell r="D2056">
            <v>100</v>
          </cell>
          <cell r="E2056" t="str">
            <v>KS</v>
          </cell>
          <cell r="F2056">
            <v>3030</v>
          </cell>
        </row>
        <row r="2057">
          <cell r="A2057">
            <v>2091488</v>
          </cell>
          <cell r="B2057" t="str">
            <v>Pojistná matice…169/MS/48</v>
          </cell>
          <cell r="C2057">
            <v>40.619999999999997</v>
          </cell>
          <cell r="D2057">
            <v>100</v>
          </cell>
          <cell r="E2057" t="str">
            <v>KS</v>
          </cell>
          <cell r="F2057">
            <v>4062</v>
          </cell>
        </row>
        <row r="2058">
          <cell r="A2058">
            <v>2091607</v>
          </cell>
          <cell r="B2058" t="str">
            <v>Pojistná matice…169MS/M12</v>
          </cell>
          <cell r="C2058">
            <v>8.4</v>
          </cell>
          <cell r="D2058">
            <v>100</v>
          </cell>
          <cell r="E2058" t="str">
            <v>KS</v>
          </cell>
          <cell r="F2058">
            <v>840</v>
          </cell>
        </row>
        <row r="2059">
          <cell r="A2059">
            <v>2091615</v>
          </cell>
          <cell r="B2059" t="str">
            <v>Pojistná matice…169MS/M16</v>
          </cell>
          <cell r="C2059">
            <v>13.2</v>
          </cell>
          <cell r="D2059">
            <v>100</v>
          </cell>
          <cell r="E2059" t="str">
            <v>KS</v>
          </cell>
          <cell r="F2059">
            <v>1320</v>
          </cell>
        </row>
        <row r="2060">
          <cell r="A2060">
            <v>2091623</v>
          </cell>
          <cell r="B2060" t="str">
            <v>Pojistná matice…169MS/M20</v>
          </cell>
          <cell r="C2060">
            <v>14.38</v>
          </cell>
          <cell r="D2060">
            <v>100</v>
          </cell>
          <cell r="E2060" t="str">
            <v>KS</v>
          </cell>
          <cell r="F2060">
            <v>1438</v>
          </cell>
        </row>
        <row r="2061">
          <cell r="A2061">
            <v>2091631</v>
          </cell>
          <cell r="B2061" t="str">
            <v>Pojistná matice…169MS/M25</v>
          </cell>
          <cell r="C2061">
            <v>20.58</v>
          </cell>
          <cell r="D2061">
            <v>100</v>
          </cell>
          <cell r="E2061" t="str">
            <v>KS</v>
          </cell>
          <cell r="F2061">
            <v>2058</v>
          </cell>
        </row>
        <row r="2062">
          <cell r="A2062">
            <v>2091658</v>
          </cell>
          <cell r="B2062" t="str">
            <v>Pojistná matice…169MS/M32</v>
          </cell>
          <cell r="C2062">
            <v>27.71</v>
          </cell>
          <cell r="D2062">
            <v>100</v>
          </cell>
          <cell r="E2062" t="str">
            <v>KS</v>
          </cell>
          <cell r="F2062">
            <v>2771</v>
          </cell>
        </row>
        <row r="2063">
          <cell r="A2063">
            <v>2091666</v>
          </cell>
          <cell r="B2063" t="str">
            <v>Pojistná matice…169MS/M40</v>
          </cell>
          <cell r="C2063">
            <v>58.77</v>
          </cell>
          <cell r="D2063">
            <v>100</v>
          </cell>
          <cell r="E2063" t="str">
            <v>KS</v>
          </cell>
          <cell r="F2063">
            <v>5877</v>
          </cell>
        </row>
        <row r="2064">
          <cell r="A2064">
            <v>2091674</v>
          </cell>
          <cell r="B2064" t="str">
            <v>Pojistná matice…169MS/M50</v>
          </cell>
          <cell r="C2064">
            <v>67.510000000000005</v>
          </cell>
          <cell r="D2064">
            <v>100</v>
          </cell>
          <cell r="E2064" t="str">
            <v>KS</v>
          </cell>
          <cell r="F2064">
            <v>6751</v>
          </cell>
        </row>
        <row r="2065">
          <cell r="A2065">
            <v>2091682</v>
          </cell>
          <cell r="B2065" t="str">
            <v>Pojistná matice…169MS/M63</v>
          </cell>
          <cell r="C2065">
            <v>89.12</v>
          </cell>
          <cell r="D2065">
            <v>100</v>
          </cell>
          <cell r="E2065" t="str">
            <v>KS</v>
          </cell>
          <cell r="F2065">
            <v>8912</v>
          </cell>
        </row>
        <row r="2066">
          <cell r="A2066">
            <v>2101017</v>
          </cell>
          <cell r="B2066" t="str">
            <v>Příchytka Druck ISO…3050/LGK</v>
          </cell>
          <cell r="C2066">
            <v>2.84</v>
          </cell>
          <cell r="D2066">
            <v>100</v>
          </cell>
          <cell r="E2066" t="str">
            <v>KS</v>
          </cell>
          <cell r="F2066">
            <v>284</v>
          </cell>
        </row>
        <row r="2067">
          <cell r="A2067">
            <v>2101033</v>
          </cell>
          <cell r="B2067" t="str">
            <v>Příchytka Druck ISO…3051/LGK</v>
          </cell>
          <cell r="C2067">
            <v>4.76</v>
          </cell>
          <cell r="D2067">
            <v>100</v>
          </cell>
          <cell r="E2067" t="str">
            <v>KS</v>
          </cell>
          <cell r="F2067">
            <v>476</v>
          </cell>
        </row>
        <row r="2068">
          <cell r="A2068">
            <v>2101068</v>
          </cell>
          <cell r="B2068" t="str">
            <v>Příchytka 24-34…3052/LGK</v>
          </cell>
          <cell r="C2068">
            <v>9.31</v>
          </cell>
          <cell r="D2068">
            <v>100</v>
          </cell>
          <cell r="E2068" t="str">
            <v>KS</v>
          </cell>
          <cell r="F2068">
            <v>931</v>
          </cell>
        </row>
        <row r="2069">
          <cell r="A2069">
            <v>2105012</v>
          </cell>
          <cell r="B2069" t="str">
            <v>Příchytka Greif ISO…3040/LGK</v>
          </cell>
          <cell r="C2069">
            <v>3.04</v>
          </cell>
          <cell r="D2069">
            <v>100</v>
          </cell>
          <cell r="E2069" t="str">
            <v>KS</v>
          </cell>
          <cell r="F2069">
            <v>304</v>
          </cell>
        </row>
        <row r="2070">
          <cell r="A2070">
            <v>2105039</v>
          </cell>
          <cell r="B2070" t="str">
            <v>Příchytka Greif ISO…3041/LGK</v>
          </cell>
          <cell r="C2070">
            <v>10.28</v>
          </cell>
          <cell r="D2070">
            <v>100</v>
          </cell>
          <cell r="E2070" t="str">
            <v>KS</v>
          </cell>
          <cell r="F2070">
            <v>1028</v>
          </cell>
        </row>
        <row r="2071">
          <cell r="A2071">
            <v>2105055</v>
          </cell>
          <cell r="B2071" t="str">
            <v>Příchytka Greif ISO…3042/LGK</v>
          </cell>
          <cell r="C2071">
            <v>14.11</v>
          </cell>
          <cell r="D2071">
            <v>100</v>
          </cell>
          <cell r="E2071" t="str">
            <v>KS</v>
          </cell>
          <cell r="F2071">
            <v>1411</v>
          </cell>
        </row>
        <row r="2072">
          <cell r="A2072">
            <v>2107015</v>
          </cell>
          <cell r="B2072" t="str">
            <v>Příchytka Greif ISO…3040/2LGK</v>
          </cell>
          <cell r="C2072">
            <v>7.86</v>
          </cell>
          <cell r="D2072">
            <v>100</v>
          </cell>
          <cell r="E2072" t="str">
            <v>KS</v>
          </cell>
          <cell r="F2072">
            <v>786</v>
          </cell>
        </row>
        <row r="2073">
          <cell r="A2073">
            <v>2107031</v>
          </cell>
          <cell r="B2073" t="str">
            <v>Příchytka Greif ISO…3041/2LG</v>
          </cell>
          <cell r="C2073">
            <v>14.79</v>
          </cell>
          <cell r="D2073">
            <v>100</v>
          </cell>
          <cell r="E2073" t="str">
            <v>KS</v>
          </cell>
          <cell r="F2073">
            <v>1479</v>
          </cell>
        </row>
        <row r="2074">
          <cell r="A2074">
            <v>2109018</v>
          </cell>
          <cell r="B2074" t="str">
            <v>Příchytka Greif ISO…3040/3LG</v>
          </cell>
          <cell r="C2074">
            <v>14.66</v>
          </cell>
          <cell r="D2074">
            <v>100</v>
          </cell>
          <cell r="E2074" t="str">
            <v>KS</v>
          </cell>
          <cell r="F2074">
            <v>1466</v>
          </cell>
        </row>
        <row r="2075">
          <cell r="A2075">
            <v>2115018</v>
          </cell>
          <cell r="B2075" t="str">
            <v>Příchytka Druck ISO…3050/2LGK</v>
          </cell>
          <cell r="C2075">
            <v>4.01</v>
          </cell>
          <cell r="D2075">
            <v>100</v>
          </cell>
          <cell r="E2075" t="str">
            <v>KS</v>
          </cell>
          <cell r="F2075">
            <v>401</v>
          </cell>
        </row>
        <row r="2076">
          <cell r="A2076">
            <v>2124149</v>
          </cell>
          <cell r="B2076" t="str">
            <v>Příchytka SOM…430756</v>
          </cell>
          <cell r="C2076">
            <v>3.36</v>
          </cell>
          <cell r="D2076">
            <v>100</v>
          </cell>
          <cell r="E2076" t="str">
            <v>KS</v>
          </cell>
          <cell r="F2076">
            <v>336</v>
          </cell>
        </row>
        <row r="2077">
          <cell r="A2077">
            <v>2124173</v>
          </cell>
          <cell r="B2077" t="str">
            <v>Příchytka SOM…431156</v>
          </cell>
          <cell r="C2077">
            <v>3.51</v>
          </cell>
          <cell r="D2077">
            <v>100</v>
          </cell>
          <cell r="E2077" t="str">
            <v>KS</v>
          </cell>
          <cell r="F2077">
            <v>351</v>
          </cell>
        </row>
        <row r="2078">
          <cell r="A2078">
            <v>2124254</v>
          </cell>
          <cell r="B2078" t="str">
            <v>Příchytka SOM…3081/25</v>
          </cell>
          <cell r="C2078">
            <v>7.71</v>
          </cell>
          <cell r="D2078">
            <v>100</v>
          </cell>
          <cell r="E2078" t="str">
            <v>KS</v>
          </cell>
          <cell r="F2078">
            <v>771</v>
          </cell>
        </row>
        <row r="2079">
          <cell r="A2079">
            <v>2124343</v>
          </cell>
          <cell r="B2079" t="str">
            <v>Příchytka SOM…3082/34</v>
          </cell>
          <cell r="C2079">
            <v>9.7899999999999991</v>
          </cell>
          <cell r="D2079">
            <v>100</v>
          </cell>
          <cell r="E2079" t="str">
            <v>KS</v>
          </cell>
          <cell r="F2079">
            <v>979</v>
          </cell>
        </row>
        <row r="2080">
          <cell r="A2080">
            <v>2124459</v>
          </cell>
          <cell r="B2080" t="str">
            <v>Příchytka SOM…3083/B/45</v>
          </cell>
          <cell r="C2080">
            <v>72.33</v>
          </cell>
          <cell r="D2080">
            <v>100</v>
          </cell>
          <cell r="E2080" t="str">
            <v>KS</v>
          </cell>
          <cell r="F2080">
            <v>7233</v>
          </cell>
        </row>
        <row r="2081">
          <cell r="A2081">
            <v>2124491</v>
          </cell>
          <cell r="B2081" t="str">
            <v>Příchytka SOM…431035</v>
          </cell>
          <cell r="C2081">
            <v>4.92</v>
          </cell>
          <cell r="D2081">
            <v>100</v>
          </cell>
          <cell r="E2081" t="str">
            <v>KS</v>
          </cell>
          <cell r="F2081">
            <v>492</v>
          </cell>
        </row>
        <row r="2082">
          <cell r="A2082">
            <v>2130157</v>
          </cell>
          <cell r="B2082" t="str">
            <v>Patková příchytka ISO…2960/15M6</v>
          </cell>
          <cell r="C2082">
            <v>3.35</v>
          </cell>
          <cell r="D2082">
            <v>100</v>
          </cell>
          <cell r="E2082" t="str">
            <v>KS</v>
          </cell>
          <cell r="F2082">
            <v>335</v>
          </cell>
        </row>
        <row r="2083">
          <cell r="A2083">
            <v>2130181</v>
          </cell>
          <cell r="B2083" t="str">
            <v>Patková příchytka ISO…2960/18M6</v>
          </cell>
          <cell r="C2083">
            <v>4.16</v>
          </cell>
          <cell r="D2083">
            <v>100</v>
          </cell>
          <cell r="E2083" t="str">
            <v>KS</v>
          </cell>
          <cell r="F2083">
            <v>416</v>
          </cell>
        </row>
        <row r="2084">
          <cell r="A2084">
            <v>2130211</v>
          </cell>
          <cell r="B2084" t="str">
            <v>Patková příchytka ISO…2960/22M6</v>
          </cell>
          <cell r="C2084">
            <v>4.3600000000000003</v>
          </cell>
          <cell r="D2084">
            <v>100</v>
          </cell>
          <cell r="E2084" t="str">
            <v>KS</v>
          </cell>
          <cell r="F2084">
            <v>436</v>
          </cell>
        </row>
        <row r="2085">
          <cell r="A2085">
            <v>2130254</v>
          </cell>
          <cell r="B2085" t="str">
            <v>Patková příchytka ISO…2960/25M6</v>
          </cell>
          <cell r="C2085">
            <v>6.05</v>
          </cell>
          <cell r="D2085">
            <v>100</v>
          </cell>
          <cell r="E2085" t="str">
            <v>KS</v>
          </cell>
          <cell r="F2085">
            <v>605</v>
          </cell>
        </row>
        <row r="2086">
          <cell r="A2086">
            <v>2130289</v>
          </cell>
          <cell r="B2086" t="str">
            <v>Patková příchytka ISO…2960/28M6</v>
          </cell>
          <cell r="C2086">
            <v>6.25</v>
          </cell>
          <cell r="D2086">
            <v>100</v>
          </cell>
          <cell r="E2086" t="str">
            <v>KS</v>
          </cell>
          <cell r="F2086">
            <v>625</v>
          </cell>
        </row>
        <row r="2087">
          <cell r="A2087">
            <v>2130351</v>
          </cell>
          <cell r="B2087" t="str">
            <v>Patková příchytka ISO…2960/35M6</v>
          </cell>
          <cell r="C2087">
            <v>9.7200000000000006</v>
          </cell>
          <cell r="D2087">
            <v>100</v>
          </cell>
          <cell r="E2087" t="str">
            <v>KS</v>
          </cell>
          <cell r="F2087">
            <v>972</v>
          </cell>
        </row>
        <row r="2088">
          <cell r="A2088">
            <v>2130408</v>
          </cell>
          <cell r="B2088" t="str">
            <v>Patková příchytka ISO…2960/40M6</v>
          </cell>
          <cell r="C2088">
            <v>15.78</v>
          </cell>
          <cell r="D2088">
            <v>100</v>
          </cell>
          <cell r="E2088" t="str">
            <v>KS</v>
          </cell>
          <cell r="F2088">
            <v>1578</v>
          </cell>
        </row>
        <row r="2089">
          <cell r="A2089">
            <v>2130432</v>
          </cell>
          <cell r="B2089" t="str">
            <v>Patková příchytka ISO…2960/43M6</v>
          </cell>
          <cell r="C2089">
            <v>15.33</v>
          </cell>
          <cell r="D2089">
            <v>100</v>
          </cell>
          <cell r="E2089" t="str">
            <v>KS</v>
          </cell>
          <cell r="F2089">
            <v>1533</v>
          </cell>
        </row>
        <row r="2090">
          <cell r="A2090">
            <v>2130475</v>
          </cell>
          <cell r="B2090" t="str">
            <v>Patková příchytka ISO…2960/47M6</v>
          </cell>
          <cell r="C2090">
            <v>19.690000000000001</v>
          </cell>
          <cell r="D2090">
            <v>100</v>
          </cell>
          <cell r="E2090" t="str">
            <v>KS</v>
          </cell>
          <cell r="F2090">
            <v>1969</v>
          </cell>
        </row>
        <row r="2091">
          <cell r="A2091">
            <v>2140063</v>
          </cell>
          <cell r="B2091" t="str">
            <v>Patková svěrná objímka…2962/6</v>
          </cell>
          <cell r="C2091">
            <v>1.76</v>
          </cell>
          <cell r="D2091">
            <v>100</v>
          </cell>
          <cell r="E2091" t="str">
            <v>KS</v>
          </cell>
          <cell r="F2091">
            <v>176</v>
          </cell>
        </row>
        <row r="2092">
          <cell r="A2092">
            <v>2140071</v>
          </cell>
          <cell r="B2092" t="str">
            <v>Patková svěrná objímka…2962/8</v>
          </cell>
          <cell r="C2092">
            <v>1.93</v>
          </cell>
          <cell r="D2092">
            <v>100</v>
          </cell>
          <cell r="E2092" t="str">
            <v>KS</v>
          </cell>
          <cell r="F2092">
            <v>193</v>
          </cell>
        </row>
        <row r="2093">
          <cell r="A2093">
            <v>2140101</v>
          </cell>
          <cell r="B2093" t="str">
            <v>Patková svěrná objímka…2962/10</v>
          </cell>
          <cell r="C2093">
            <v>2.1</v>
          </cell>
          <cell r="D2093">
            <v>100</v>
          </cell>
          <cell r="E2093" t="str">
            <v>KS</v>
          </cell>
          <cell r="F2093">
            <v>210</v>
          </cell>
        </row>
        <row r="2094">
          <cell r="A2094">
            <v>2140128</v>
          </cell>
          <cell r="B2094" t="str">
            <v>Patková svěrná objímka…2962/12</v>
          </cell>
          <cell r="C2094">
            <v>2.4300000000000002</v>
          </cell>
          <cell r="D2094">
            <v>100</v>
          </cell>
          <cell r="E2094" t="str">
            <v>KS</v>
          </cell>
          <cell r="F2094">
            <v>243</v>
          </cell>
        </row>
        <row r="2095">
          <cell r="A2095">
            <v>2140152</v>
          </cell>
          <cell r="B2095" t="str">
            <v>Patková svěrná objímka…2962/15</v>
          </cell>
          <cell r="C2095">
            <v>2.52</v>
          </cell>
          <cell r="D2095">
            <v>100</v>
          </cell>
          <cell r="E2095" t="str">
            <v>KS</v>
          </cell>
          <cell r="F2095">
            <v>252</v>
          </cell>
        </row>
        <row r="2096">
          <cell r="A2096">
            <v>2140187</v>
          </cell>
          <cell r="B2096" t="str">
            <v>Patková svěrná objímka…2962/18</v>
          </cell>
          <cell r="C2096">
            <v>3.77</v>
          </cell>
          <cell r="D2096">
            <v>100</v>
          </cell>
          <cell r="E2096" t="str">
            <v>KS</v>
          </cell>
          <cell r="F2096">
            <v>377</v>
          </cell>
        </row>
        <row r="2097">
          <cell r="A2097">
            <v>2140233</v>
          </cell>
          <cell r="B2097" t="str">
            <v>Patková svěrná objímka…2962/22</v>
          </cell>
          <cell r="C2097">
            <v>3.6</v>
          </cell>
          <cell r="D2097">
            <v>100</v>
          </cell>
          <cell r="E2097" t="str">
            <v>KS</v>
          </cell>
          <cell r="F2097">
            <v>360</v>
          </cell>
        </row>
        <row r="2098">
          <cell r="A2098">
            <v>2140284</v>
          </cell>
          <cell r="B2098" t="str">
            <v>Patková svěrná objímka…2962/28</v>
          </cell>
          <cell r="C2098">
            <v>5.19</v>
          </cell>
          <cell r="D2098">
            <v>100</v>
          </cell>
          <cell r="E2098" t="str">
            <v>KS</v>
          </cell>
          <cell r="F2098">
            <v>519</v>
          </cell>
        </row>
        <row r="2099">
          <cell r="A2099">
            <v>2140357</v>
          </cell>
          <cell r="B2099" t="str">
            <v>Patková svěrná objímka…2962/35</v>
          </cell>
          <cell r="C2099">
            <v>10.11</v>
          </cell>
          <cell r="D2099">
            <v>100</v>
          </cell>
          <cell r="E2099" t="str">
            <v>KS</v>
          </cell>
          <cell r="F2099">
            <v>1011</v>
          </cell>
        </row>
        <row r="2100">
          <cell r="A2100">
            <v>2140411</v>
          </cell>
          <cell r="B2100" t="str">
            <v>Patková svěrná objímka…2962/42</v>
          </cell>
          <cell r="C2100">
            <v>11.7</v>
          </cell>
          <cell r="D2100">
            <v>100</v>
          </cell>
          <cell r="E2100" t="str">
            <v>KS</v>
          </cell>
          <cell r="F2100">
            <v>1170</v>
          </cell>
        </row>
        <row r="2101">
          <cell r="A2101">
            <v>2140608</v>
          </cell>
          <cell r="B2101" t="str">
            <v>Patková svěrná objímka…2962/2X10</v>
          </cell>
          <cell r="C2101">
            <v>3.29</v>
          </cell>
          <cell r="D2101">
            <v>100</v>
          </cell>
          <cell r="E2101" t="str">
            <v>KS</v>
          </cell>
          <cell r="F2101">
            <v>329</v>
          </cell>
        </row>
        <row r="2102">
          <cell r="A2102">
            <v>2140659</v>
          </cell>
          <cell r="B2102" t="str">
            <v>Patková svěrná objímka…2962/2</v>
          </cell>
          <cell r="C2102">
            <v>6.58</v>
          </cell>
          <cell r="D2102">
            <v>100</v>
          </cell>
          <cell r="E2102" t="str">
            <v>KS</v>
          </cell>
          <cell r="F2102">
            <v>658</v>
          </cell>
        </row>
        <row r="2103">
          <cell r="A2103">
            <v>2140683</v>
          </cell>
          <cell r="B2103" t="str">
            <v>Patková svěrná objímka…2962/2</v>
          </cell>
          <cell r="C2103">
            <v>7.31</v>
          </cell>
          <cell r="D2103">
            <v>100</v>
          </cell>
          <cell r="E2103" t="str">
            <v>KS</v>
          </cell>
          <cell r="F2103">
            <v>731</v>
          </cell>
        </row>
        <row r="2104">
          <cell r="A2104">
            <v>2140721</v>
          </cell>
          <cell r="B2104" t="str">
            <v>Patková svěrná objímka…2962/2</v>
          </cell>
          <cell r="C2104">
            <v>8.0399999999999991</v>
          </cell>
          <cell r="D2104">
            <v>100</v>
          </cell>
          <cell r="E2104" t="str">
            <v>KS</v>
          </cell>
          <cell r="F2104">
            <v>804</v>
          </cell>
        </row>
        <row r="2105">
          <cell r="A2105">
            <v>2142368</v>
          </cell>
          <cell r="B2105" t="str">
            <v>Příchytka Quick…2955/36</v>
          </cell>
          <cell r="C2105">
            <v>11.51</v>
          </cell>
          <cell r="D2105">
            <v>100</v>
          </cell>
          <cell r="E2105" t="str">
            <v>KS</v>
          </cell>
          <cell r="F2105">
            <v>1151</v>
          </cell>
        </row>
        <row r="2106">
          <cell r="A2106">
            <v>2143100</v>
          </cell>
          <cell r="B2106" t="str">
            <v>Příchytka Quick…2955F M25</v>
          </cell>
          <cell r="C2106">
            <v>5.0999999999999996</v>
          </cell>
          <cell r="D2106">
            <v>100</v>
          </cell>
          <cell r="E2106" t="str">
            <v>KS</v>
          </cell>
          <cell r="F2106">
            <v>510</v>
          </cell>
        </row>
        <row r="2107">
          <cell r="A2107">
            <v>2143119</v>
          </cell>
          <cell r="B2107" t="str">
            <v>Příchytka Quick…2955F M32</v>
          </cell>
          <cell r="C2107">
            <v>6.11</v>
          </cell>
          <cell r="D2107">
            <v>100</v>
          </cell>
          <cell r="E2107" t="str">
            <v>KS</v>
          </cell>
          <cell r="F2107">
            <v>611</v>
          </cell>
        </row>
        <row r="2108">
          <cell r="A2108">
            <v>2143178</v>
          </cell>
          <cell r="B2108" t="str">
            <v>Příchytka Quick…2955F M20</v>
          </cell>
          <cell r="C2108">
            <v>4.12</v>
          </cell>
          <cell r="D2108">
            <v>100</v>
          </cell>
          <cell r="E2108" t="str">
            <v>KS</v>
          </cell>
          <cell r="F2108">
            <v>412</v>
          </cell>
        </row>
        <row r="2109">
          <cell r="A2109">
            <v>2143216</v>
          </cell>
          <cell r="B2109" t="str">
            <v>Příchytka Quick…2955 M12</v>
          </cell>
          <cell r="C2109">
            <v>2.57</v>
          </cell>
          <cell r="D2109">
            <v>100</v>
          </cell>
          <cell r="E2109" t="str">
            <v>KS</v>
          </cell>
          <cell r="F2109">
            <v>257</v>
          </cell>
        </row>
        <row r="2110">
          <cell r="A2110">
            <v>2143224</v>
          </cell>
          <cell r="B2110" t="str">
            <v>Příchytka Quick…2955 M16</v>
          </cell>
          <cell r="C2110">
            <v>1.03</v>
          </cell>
          <cell r="D2110">
            <v>100</v>
          </cell>
          <cell r="E2110" t="str">
            <v>KS</v>
          </cell>
          <cell r="F2110">
            <v>103</v>
          </cell>
        </row>
        <row r="2111">
          <cell r="A2111">
            <v>2143232</v>
          </cell>
          <cell r="B2111" t="str">
            <v>Příchytka Quick…2955 PG11</v>
          </cell>
          <cell r="C2111">
            <v>1.1599999999999999</v>
          </cell>
          <cell r="D2111">
            <v>100</v>
          </cell>
          <cell r="E2111" t="str">
            <v>KS</v>
          </cell>
          <cell r="F2111">
            <v>116</v>
          </cell>
        </row>
        <row r="2112">
          <cell r="A2112">
            <v>2143240</v>
          </cell>
          <cell r="B2112" t="str">
            <v>Příchytka Quick…2955 M25</v>
          </cell>
          <cell r="C2112">
            <v>5.09</v>
          </cell>
          <cell r="D2112">
            <v>100</v>
          </cell>
          <cell r="E2112" t="str">
            <v>KS</v>
          </cell>
          <cell r="F2112">
            <v>509</v>
          </cell>
        </row>
        <row r="2113">
          <cell r="A2113">
            <v>2143259</v>
          </cell>
          <cell r="B2113" t="str">
            <v>Příchytka Quick…2955 M20</v>
          </cell>
          <cell r="C2113">
            <v>1.52</v>
          </cell>
          <cell r="D2113">
            <v>100</v>
          </cell>
          <cell r="E2113" t="str">
            <v>KS</v>
          </cell>
          <cell r="F2113">
            <v>152</v>
          </cell>
        </row>
        <row r="2114">
          <cell r="A2114">
            <v>2143267</v>
          </cell>
          <cell r="B2114" t="str">
            <v>Příchytka Quick…2955 PG16</v>
          </cell>
          <cell r="C2114">
            <v>1.4</v>
          </cell>
          <cell r="D2114">
            <v>100</v>
          </cell>
          <cell r="E2114" t="str">
            <v>KS</v>
          </cell>
          <cell r="F2114">
            <v>140</v>
          </cell>
        </row>
        <row r="2115">
          <cell r="A2115">
            <v>2143275</v>
          </cell>
          <cell r="B2115" t="str">
            <v>Příchytka Quick…2955 PG21</v>
          </cell>
          <cell r="C2115">
            <v>1.81</v>
          </cell>
          <cell r="D2115">
            <v>100</v>
          </cell>
          <cell r="E2115" t="str">
            <v>KS</v>
          </cell>
          <cell r="F2115">
            <v>181</v>
          </cell>
        </row>
        <row r="2116">
          <cell r="A2116">
            <v>2143283</v>
          </cell>
          <cell r="B2116" t="str">
            <v>Příchytka Quick…2955 M32</v>
          </cell>
          <cell r="C2116">
            <v>7</v>
          </cell>
          <cell r="D2116">
            <v>100</v>
          </cell>
          <cell r="E2116" t="str">
            <v>KS</v>
          </cell>
          <cell r="F2116">
            <v>700</v>
          </cell>
        </row>
        <row r="2117">
          <cell r="A2117">
            <v>2143291</v>
          </cell>
          <cell r="B2117" t="str">
            <v>Příchytka Quick…2955 PG29</v>
          </cell>
          <cell r="C2117">
            <v>3.27</v>
          </cell>
          <cell r="D2117">
            <v>100</v>
          </cell>
          <cell r="E2117" t="str">
            <v>KS</v>
          </cell>
          <cell r="F2117">
            <v>327</v>
          </cell>
        </row>
        <row r="2118">
          <cell r="A2118">
            <v>2143534</v>
          </cell>
          <cell r="B2118" t="str">
            <v>Příchytka Quick…2955SDP11</v>
          </cell>
          <cell r="C2118">
            <v>6.3</v>
          </cell>
          <cell r="D2118">
            <v>100</v>
          </cell>
          <cell r="E2118" t="str">
            <v>KS</v>
          </cell>
          <cell r="F2118">
            <v>630</v>
          </cell>
        </row>
        <row r="2119">
          <cell r="A2119">
            <v>2143909</v>
          </cell>
          <cell r="B2119" t="str">
            <v>Příchytka Quick…2955STM16</v>
          </cell>
          <cell r="C2119">
            <v>4.97</v>
          </cell>
          <cell r="D2119">
            <v>100</v>
          </cell>
          <cell r="E2119" t="str">
            <v>KS</v>
          </cell>
          <cell r="F2119">
            <v>497</v>
          </cell>
        </row>
        <row r="2120">
          <cell r="A2120">
            <v>2143917</v>
          </cell>
          <cell r="B2120" t="str">
            <v>Příchytka Quick…2955STP11</v>
          </cell>
          <cell r="C2120">
            <v>5.49</v>
          </cell>
          <cell r="D2120">
            <v>100</v>
          </cell>
          <cell r="E2120" t="str">
            <v>KS</v>
          </cell>
          <cell r="F2120">
            <v>549</v>
          </cell>
        </row>
        <row r="2121">
          <cell r="A2121">
            <v>2146053</v>
          </cell>
          <cell r="B2121" t="str">
            <v>Příchytka starQuick…SQ-10</v>
          </cell>
          <cell r="C2121">
            <v>9.57</v>
          </cell>
          <cell r="D2121">
            <v>100</v>
          </cell>
          <cell r="E2121" t="str">
            <v>KS</v>
          </cell>
          <cell r="F2121">
            <v>957</v>
          </cell>
        </row>
        <row r="2122">
          <cell r="A2122">
            <v>2146061</v>
          </cell>
          <cell r="B2122" t="str">
            <v>Příchytka starQuick…SQ-12</v>
          </cell>
          <cell r="C2122">
            <v>9.85</v>
          </cell>
          <cell r="D2122">
            <v>100</v>
          </cell>
          <cell r="E2122" t="str">
            <v>KS</v>
          </cell>
          <cell r="F2122">
            <v>985</v>
          </cell>
        </row>
        <row r="2123">
          <cell r="A2123">
            <v>2146096</v>
          </cell>
          <cell r="B2123" t="str">
            <v>Příchytka starQuick…SQ-15</v>
          </cell>
          <cell r="C2123">
            <v>10.97</v>
          </cell>
          <cell r="D2123">
            <v>100</v>
          </cell>
          <cell r="E2123" t="str">
            <v>KS</v>
          </cell>
          <cell r="F2123">
            <v>1097</v>
          </cell>
        </row>
        <row r="2124">
          <cell r="A2124">
            <v>2146118</v>
          </cell>
          <cell r="B2124" t="str">
            <v>Příchytka starQuick…SQ-17</v>
          </cell>
          <cell r="C2124">
            <v>11.27</v>
          </cell>
          <cell r="D2124">
            <v>100</v>
          </cell>
          <cell r="E2124" t="str">
            <v>KS</v>
          </cell>
          <cell r="F2124">
            <v>1127</v>
          </cell>
        </row>
        <row r="2125">
          <cell r="A2125">
            <v>2146134</v>
          </cell>
          <cell r="B2125" t="str">
            <v>Příchytka starQuick…SQ-20</v>
          </cell>
          <cell r="C2125">
            <v>13.79</v>
          </cell>
          <cell r="D2125">
            <v>100</v>
          </cell>
          <cell r="E2125" t="str">
            <v>KS</v>
          </cell>
          <cell r="F2125">
            <v>1379</v>
          </cell>
        </row>
        <row r="2126">
          <cell r="A2126">
            <v>2146207</v>
          </cell>
          <cell r="B2126" t="str">
            <v>Příchytka starQuick…SQ-25</v>
          </cell>
          <cell r="C2126">
            <v>18.079999999999998</v>
          </cell>
          <cell r="D2126">
            <v>100</v>
          </cell>
          <cell r="E2126" t="str">
            <v>KS</v>
          </cell>
          <cell r="F2126">
            <v>1808</v>
          </cell>
        </row>
        <row r="2127">
          <cell r="A2127">
            <v>2146215</v>
          </cell>
          <cell r="B2127" t="str">
            <v>Příchytka starQuick…SQ-28</v>
          </cell>
          <cell r="C2127">
            <v>19.170000000000002</v>
          </cell>
          <cell r="D2127">
            <v>100</v>
          </cell>
          <cell r="E2127" t="str">
            <v>KS</v>
          </cell>
          <cell r="F2127">
            <v>1917</v>
          </cell>
        </row>
        <row r="2128">
          <cell r="A2128">
            <v>2146258</v>
          </cell>
          <cell r="B2128" t="str">
            <v>Příchytka starQuick…SQ-32</v>
          </cell>
          <cell r="C2128">
            <v>31.84</v>
          </cell>
          <cell r="D2128">
            <v>100</v>
          </cell>
          <cell r="E2128" t="str">
            <v>KS</v>
          </cell>
          <cell r="F2128">
            <v>3184</v>
          </cell>
        </row>
        <row r="2129">
          <cell r="A2129">
            <v>2146290</v>
          </cell>
          <cell r="B2129" t="str">
            <v>Příchytka starQuick…SQ-36</v>
          </cell>
          <cell r="C2129">
            <v>34</v>
          </cell>
          <cell r="D2129">
            <v>100</v>
          </cell>
          <cell r="E2129" t="str">
            <v>KS</v>
          </cell>
          <cell r="F2129">
            <v>3400</v>
          </cell>
        </row>
        <row r="2130">
          <cell r="A2130">
            <v>2146320</v>
          </cell>
          <cell r="B2130" t="str">
            <v>Příchytka starQuick…SQ-40</v>
          </cell>
          <cell r="C2130">
            <v>43.8</v>
          </cell>
          <cell r="D2130">
            <v>100</v>
          </cell>
          <cell r="E2130" t="str">
            <v>KS</v>
          </cell>
          <cell r="F2130">
            <v>4380</v>
          </cell>
        </row>
        <row r="2131">
          <cell r="A2131">
            <v>2146363</v>
          </cell>
          <cell r="B2131" t="str">
            <v>Příchytka starQuick…SQ-47</v>
          </cell>
          <cell r="C2131">
            <v>52.05</v>
          </cell>
          <cell r="D2131">
            <v>100</v>
          </cell>
          <cell r="E2131" t="str">
            <v>KS</v>
          </cell>
          <cell r="F2131">
            <v>5205</v>
          </cell>
        </row>
        <row r="2132">
          <cell r="A2132">
            <v>2146444</v>
          </cell>
          <cell r="B2132" t="str">
            <v>Příchytka starQuick…SQ-51</v>
          </cell>
          <cell r="C2132">
            <v>53.83</v>
          </cell>
          <cell r="D2132">
            <v>100</v>
          </cell>
          <cell r="E2132" t="str">
            <v>KS</v>
          </cell>
          <cell r="F2132">
            <v>5383</v>
          </cell>
        </row>
        <row r="2133">
          <cell r="A2133">
            <v>2146487</v>
          </cell>
          <cell r="B2133" t="str">
            <v>Příchytka starQuick…SQ-59</v>
          </cell>
          <cell r="C2133">
            <v>62.98</v>
          </cell>
          <cell r="D2133">
            <v>100</v>
          </cell>
          <cell r="E2133" t="str">
            <v>KS</v>
          </cell>
          <cell r="F2133">
            <v>6298</v>
          </cell>
        </row>
        <row r="2134">
          <cell r="A2134">
            <v>2146509</v>
          </cell>
          <cell r="B2134" t="str">
            <v>starQuick-matice…SQ/M6</v>
          </cell>
          <cell r="C2134">
            <v>4.78</v>
          </cell>
          <cell r="D2134">
            <v>100</v>
          </cell>
          <cell r="E2134" t="str">
            <v>KS</v>
          </cell>
          <cell r="F2134">
            <v>478</v>
          </cell>
        </row>
        <row r="2135">
          <cell r="A2135">
            <v>2148021</v>
          </cell>
          <cell r="B2135" t="str">
            <v>Příchytka Snap…1975/15</v>
          </cell>
          <cell r="C2135">
            <v>3.39</v>
          </cell>
          <cell r="D2135">
            <v>100</v>
          </cell>
          <cell r="E2135" t="str">
            <v>KS</v>
          </cell>
          <cell r="F2135">
            <v>339</v>
          </cell>
        </row>
        <row r="2136">
          <cell r="A2136">
            <v>2148048</v>
          </cell>
          <cell r="B2136" t="str">
            <v>Příchytka Snap…1975/19</v>
          </cell>
          <cell r="C2136">
            <v>4.1500000000000004</v>
          </cell>
          <cell r="D2136">
            <v>100</v>
          </cell>
          <cell r="E2136" t="str">
            <v>KS</v>
          </cell>
          <cell r="F2136">
            <v>415</v>
          </cell>
        </row>
        <row r="2137">
          <cell r="A2137">
            <v>2148056</v>
          </cell>
          <cell r="B2137" t="str">
            <v>Příchytka Snap…1975/22</v>
          </cell>
          <cell r="C2137">
            <v>5.12</v>
          </cell>
          <cell r="D2137">
            <v>100</v>
          </cell>
          <cell r="E2137" t="str">
            <v>KS</v>
          </cell>
          <cell r="F2137">
            <v>512</v>
          </cell>
        </row>
        <row r="2138">
          <cell r="A2138">
            <v>2148501</v>
          </cell>
          <cell r="B2138" t="str">
            <v>Příchytka Klick-Snap…1976/15</v>
          </cell>
          <cell r="C2138">
            <v>1.98</v>
          </cell>
          <cell r="D2138">
            <v>100</v>
          </cell>
          <cell r="E2138" t="str">
            <v>KS</v>
          </cell>
          <cell r="F2138">
            <v>198</v>
          </cell>
        </row>
        <row r="2139">
          <cell r="A2139">
            <v>2148528</v>
          </cell>
          <cell r="B2139" t="str">
            <v>Příchytka Klick-Snap…1976/21</v>
          </cell>
          <cell r="C2139">
            <v>2.58</v>
          </cell>
          <cell r="D2139">
            <v>100</v>
          </cell>
          <cell r="E2139" t="str">
            <v>KS</v>
          </cell>
          <cell r="F2139">
            <v>258</v>
          </cell>
        </row>
        <row r="2140">
          <cell r="A2140">
            <v>2148536</v>
          </cell>
          <cell r="B2140" t="str">
            <v>Příchytka Klick-Snap…1976/28</v>
          </cell>
          <cell r="C2140">
            <v>5.05</v>
          </cell>
          <cell r="D2140">
            <v>100</v>
          </cell>
          <cell r="E2140" t="str">
            <v>KS</v>
          </cell>
          <cell r="F2140">
            <v>505</v>
          </cell>
        </row>
        <row r="2141">
          <cell r="A2141">
            <v>2148803</v>
          </cell>
          <cell r="B2141" t="str">
            <v>BKS svěrná příchytka…1973/13</v>
          </cell>
          <cell r="C2141">
            <v>3.39</v>
          </cell>
          <cell r="D2141">
            <v>100</v>
          </cell>
          <cell r="E2141" t="str">
            <v>KS</v>
          </cell>
          <cell r="F2141">
            <v>339</v>
          </cell>
        </row>
        <row r="2142">
          <cell r="A2142">
            <v>2148846</v>
          </cell>
          <cell r="B2142" t="str">
            <v>BKS svěrná příchytka…1973/28</v>
          </cell>
          <cell r="C2142">
            <v>5.14</v>
          </cell>
          <cell r="D2142">
            <v>100</v>
          </cell>
          <cell r="E2142" t="str">
            <v>KS</v>
          </cell>
          <cell r="F2142">
            <v>514</v>
          </cell>
        </row>
        <row r="2143">
          <cell r="A2143">
            <v>2148862</v>
          </cell>
          <cell r="B2143" t="str">
            <v>BKS svěrná příchytka…1973/40</v>
          </cell>
          <cell r="C2143">
            <v>7.48</v>
          </cell>
          <cell r="D2143">
            <v>100</v>
          </cell>
          <cell r="E2143" t="str">
            <v>KS</v>
          </cell>
          <cell r="F2143">
            <v>748</v>
          </cell>
        </row>
        <row r="2144">
          <cell r="A2144">
            <v>2149004</v>
          </cell>
          <cell r="B2144" t="str">
            <v>Příchytka Quick…2955/M16</v>
          </cell>
          <cell r="C2144">
            <v>0.97</v>
          </cell>
          <cell r="D2144">
            <v>100</v>
          </cell>
          <cell r="E2144" t="str">
            <v>KS</v>
          </cell>
          <cell r="F2144">
            <v>97</v>
          </cell>
        </row>
        <row r="2145">
          <cell r="A2145">
            <v>2149010</v>
          </cell>
          <cell r="B2145" t="str">
            <v>Příchytka Quick…2955/M20</v>
          </cell>
          <cell r="C2145">
            <v>1.45</v>
          </cell>
          <cell r="D2145">
            <v>100</v>
          </cell>
          <cell r="E2145" t="str">
            <v>KS</v>
          </cell>
          <cell r="F2145">
            <v>145</v>
          </cell>
        </row>
        <row r="2146">
          <cell r="A2146">
            <v>2149016</v>
          </cell>
          <cell r="B2146" t="str">
            <v>Příchytka Quick…2955/M25</v>
          </cell>
          <cell r="C2146">
            <v>2.81</v>
          </cell>
          <cell r="D2146">
            <v>100</v>
          </cell>
          <cell r="E2146" t="str">
            <v>KS</v>
          </cell>
          <cell r="F2146">
            <v>281</v>
          </cell>
        </row>
        <row r="2147">
          <cell r="A2147">
            <v>2149022</v>
          </cell>
          <cell r="B2147" t="str">
            <v>Příchytka Quick…2955/M32</v>
          </cell>
          <cell r="C2147">
            <v>3.74</v>
          </cell>
          <cell r="D2147">
            <v>100</v>
          </cell>
          <cell r="E2147" t="str">
            <v>KS</v>
          </cell>
          <cell r="F2147">
            <v>374</v>
          </cell>
        </row>
        <row r="2148">
          <cell r="A2148">
            <v>2149028</v>
          </cell>
          <cell r="B2148" t="str">
            <v>Příchytka Quick…2955/M40</v>
          </cell>
          <cell r="C2148">
            <v>3.79</v>
          </cell>
          <cell r="D2148">
            <v>100</v>
          </cell>
          <cell r="E2148" t="str">
            <v>KS</v>
          </cell>
          <cell r="F2148">
            <v>379</v>
          </cell>
        </row>
        <row r="2149">
          <cell r="A2149">
            <v>2149034</v>
          </cell>
          <cell r="B2149" t="str">
            <v>Příchytka Quick…2955/M50</v>
          </cell>
          <cell r="C2149">
            <v>6.45</v>
          </cell>
          <cell r="D2149">
            <v>100</v>
          </cell>
          <cell r="E2149" t="str">
            <v>KS</v>
          </cell>
          <cell r="F2149">
            <v>645</v>
          </cell>
        </row>
        <row r="2150">
          <cell r="A2150">
            <v>2149040</v>
          </cell>
          <cell r="B2150" t="str">
            <v>Příchytka Quick…2955/M63</v>
          </cell>
          <cell r="C2150">
            <v>9.6300000000000008</v>
          </cell>
          <cell r="D2150">
            <v>100</v>
          </cell>
          <cell r="E2150" t="str">
            <v>KS</v>
          </cell>
          <cell r="F2150">
            <v>963</v>
          </cell>
        </row>
        <row r="2151">
          <cell r="A2151">
            <v>2149303</v>
          </cell>
          <cell r="B2151" t="str">
            <v>Příchytka Quick…2955F/M16</v>
          </cell>
          <cell r="C2151">
            <v>1.35</v>
          </cell>
          <cell r="D2151">
            <v>100</v>
          </cell>
          <cell r="E2151" t="str">
            <v>KS</v>
          </cell>
          <cell r="F2151">
            <v>135</v>
          </cell>
        </row>
        <row r="2152">
          <cell r="A2152">
            <v>2149309</v>
          </cell>
          <cell r="B2152" t="str">
            <v>Příchytka Quick…2955F/M20</v>
          </cell>
          <cell r="C2152">
            <v>1.61</v>
          </cell>
          <cell r="D2152">
            <v>100</v>
          </cell>
          <cell r="E2152" t="str">
            <v>KS</v>
          </cell>
          <cell r="F2152">
            <v>161</v>
          </cell>
        </row>
        <row r="2153">
          <cell r="A2153">
            <v>2149315</v>
          </cell>
          <cell r="B2153" t="str">
            <v>Příchytka Quick…2955F/M25</v>
          </cell>
          <cell r="C2153">
            <v>2.87</v>
          </cell>
          <cell r="D2153">
            <v>100</v>
          </cell>
          <cell r="E2153" t="str">
            <v>KS</v>
          </cell>
          <cell r="F2153">
            <v>287</v>
          </cell>
        </row>
        <row r="2154">
          <cell r="A2154">
            <v>2149333</v>
          </cell>
          <cell r="B2154" t="str">
            <v>Příchytka Quick…2955F/M50</v>
          </cell>
          <cell r="C2154">
            <v>7.17</v>
          </cell>
          <cell r="D2154">
            <v>100</v>
          </cell>
          <cell r="E2154" t="str">
            <v>KS</v>
          </cell>
          <cell r="F2154">
            <v>717</v>
          </cell>
        </row>
        <row r="2155">
          <cell r="A2155">
            <v>2149339</v>
          </cell>
          <cell r="B2155" t="str">
            <v>Příchytka Quick…2955F/M63</v>
          </cell>
          <cell r="C2155">
            <v>12.38</v>
          </cell>
          <cell r="D2155">
            <v>100</v>
          </cell>
          <cell r="E2155" t="str">
            <v>KS</v>
          </cell>
          <cell r="F2155">
            <v>1238</v>
          </cell>
        </row>
        <row r="2156">
          <cell r="A2156">
            <v>2149363</v>
          </cell>
          <cell r="B2156" t="str">
            <v>Příchytka Quick…2955F/M25</v>
          </cell>
          <cell r="C2156">
            <v>3.17</v>
          </cell>
          <cell r="D2156">
            <v>100</v>
          </cell>
          <cell r="E2156" t="str">
            <v>KS</v>
          </cell>
          <cell r="F2156">
            <v>317</v>
          </cell>
        </row>
        <row r="2157">
          <cell r="A2157">
            <v>2149387</v>
          </cell>
          <cell r="B2157" t="str">
            <v>Příchytka Quick…2955F/M63</v>
          </cell>
          <cell r="C2157">
            <v>12.38</v>
          </cell>
          <cell r="D2157">
            <v>100</v>
          </cell>
          <cell r="E2157" t="str">
            <v>KS</v>
          </cell>
          <cell r="F2157">
            <v>1238</v>
          </cell>
        </row>
        <row r="2158">
          <cell r="A2158">
            <v>2153106</v>
          </cell>
          <cell r="B2158" t="str">
            <v>Příchytka Multi-Quick…M-QUICK 1</v>
          </cell>
          <cell r="C2158">
            <v>2.99</v>
          </cell>
          <cell r="D2158">
            <v>100</v>
          </cell>
          <cell r="E2158" t="str">
            <v>KS</v>
          </cell>
          <cell r="F2158">
            <v>299</v>
          </cell>
        </row>
        <row r="2159">
          <cell r="A2159">
            <v>2153114</v>
          </cell>
          <cell r="B2159" t="str">
            <v>Příchytka Multi-Quick…M-QUICK 2</v>
          </cell>
          <cell r="C2159">
            <v>3.45</v>
          </cell>
          <cell r="D2159">
            <v>100</v>
          </cell>
          <cell r="E2159" t="str">
            <v>KS</v>
          </cell>
          <cell r="F2159">
            <v>345</v>
          </cell>
        </row>
        <row r="2160">
          <cell r="A2160">
            <v>2153130</v>
          </cell>
          <cell r="B2160" t="str">
            <v>Příchytka Multi-Quick…M-QUICK 3</v>
          </cell>
          <cell r="C2160">
            <v>4.7</v>
          </cell>
          <cell r="D2160">
            <v>100</v>
          </cell>
          <cell r="E2160" t="str">
            <v>KS</v>
          </cell>
          <cell r="F2160">
            <v>470</v>
          </cell>
        </row>
        <row r="2161">
          <cell r="A2161">
            <v>2153157</v>
          </cell>
          <cell r="B2161" t="str">
            <v>Příchytka Multi-Quick…M-QUICK 4</v>
          </cell>
          <cell r="C2161">
            <v>8.09</v>
          </cell>
          <cell r="D2161">
            <v>100</v>
          </cell>
          <cell r="E2161" t="str">
            <v>KS</v>
          </cell>
          <cell r="F2161">
            <v>809</v>
          </cell>
        </row>
        <row r="2162">
          <cell r="A2162">
            <v>2153572</v>
          </cell>
          <cell r="B2162" t="str">
            <v>Nůžky na Quick kanál…SQ 1632</v>
          </cell>
          <cell r="C2162">
            <v>2905</v>
          </cell>
          <cell r="D2162">
            <v>1</v>
          </cell>
          <cell r="E2162" t="str">
            <v>KS</v>
          </cell>
          <cell r="F2162">
            <v>2905</v>
          </cell>
        </row>
        <row r="2163">
          <cell r="A2163">
            <v>2153718</v>
          </cell>
          <cell r="B2163" t="str">
            <v>Příchytka Multi-Quick…M-QU.ME16</v>
          </cell>
          <cell r="C2163">
            <v>3.1</v>
          </cell>
          <cell r="D2163">
            <v>100</v>
          </cell>
          <cell r="E2163" t="str">
            <v>KS</v>
          </cell>
          <cell r="F2163">
            <v>310</v>
          </cell>
        </row>
        <row r="2164">
          <cell r="A2164">
            <v>2153726</v>
          </cell>
          <cell r="B2164" t="str">
            <v>Příchytka Multi-Quick…M-QU.ME20</v>
          </cell>
          <cell r="C2164">
            <v>4.17</v>
          </cell>
          <cell r="D2164">
            <v>100</v>
          </cell>
          <cell r="E2164" t="str">
            <v>KS</v>
          </cell>
          <cell r="F2164">
            <v>417</v>
          </cell>
        </row>
        <row r="2165">
          <cell r="A2165">
            <v>2153734</v>
          </cell>
          <cell r="B2165" t="str">
            <v>Příchytka Multi-Quick…M-QU.ME25</v>
          </cell>
          <cell r="C2165">
            <v>7.39</v>
          </cell>
          <cell r="D2165">
            <v>100</v>
          </cell>
          <cell r="E2165" t="str">
            <v>KS</v>
          </cell>
          <cell r="F2165">
            <v>739</v>
          </cell>
        </row>
        <row r="2166">
          <cell r="A2166">
            <v>2153787</v>
          </cell>
          <cell r="B2166" t="str">
            <v>Příchytka Multi-Quick…MQU.ME20S</v>
          </cell>
          <cell r="C2166">
            <v>6.14</v>
          </cell>
          <cell r="D2166">
            <v>100</v>
          </cell>
          <cell r="E2166" t="str">
            <v>KS</v>
          </cell>
          <cell r="F2166">
            <v>614</v>
          </cell>
        </row>
        <row r="2167">
          <cell r="A2167">
            <v>2153829</v>
          </cell>
          <cell r="B2167" t="str">
            <v>Quick-Pipe spojka…2953M16MG</v>
          </cell>
          <cell r="C2167">
            <v>17</v>
          </cell>
          <cell r="D2167">
            <v>1</v>
          </cell>
          <cell r="E2167" t="str">
            <v>KS</v>
          </cell>
          <cell r="F2167">
            <v>17</v>
          </cell>
        </row>
        <row r="2168">
          <cell r="A2168">
            <v>2153831</v>
          </cell>
          <cell r="B2168" t="str">
            <v>Quick-Pipe spojka…2953M20MG</v>
          </cell>
          <cell r="C2168">
            <v>19</v>
          </cell>
          <cell r="D2168">
            <v>1</v>
          </cell>
          <cell r="E2168" t="str">
            <v>KS</v>
          </cell>
          <cell r="F2168">
            <v>19</v>
          </cell>
        </row>
        <row r="2169">
          <cell r="A2169">
            <v>2153833</v>
          </cell>
          <cell r="B2169" t="str">
            <v>Quick-Pipe spojka…2953M25MG</v>
          </cell>
          <cell r="C2169">
            <v>22</v>
          </cell>
          <cell r="D2169">
            <v>1</v>
          </cell>
          <cell r="E2169" t="str">
            <v>KS</v>
          </cell>
          <cell r="F2169">
            <v>22</v>
          </cell>
        </row>
        <row r="2170">
          <cell r="A2170">
            <v>2153835</v>
          </cell>
          <cell r="B2170" t="str">
            <v>Quick-Pipe spojka…2953M32MG</v>
          </cell>
          <cell r="C2170">
            <v>23</v>
          </cell>
          <cell r="D2170">
            <v>1</v>
          </cell>
          <cell r="E2170" t="str">
            <v>KS</v>
          </cell>
          <cell r="F2170">
            <v>23</v>
          </cell>
        </row>
        <row r="2171">
          <cell r="A2171">
            <v>2153864</v>
          </cell>
          <cell r="B2171" t="str">
            <v>Quick Pipe oblouk 90°…2953M16BG</v>
          </cell>
          <cell r="C2171">
            <v>23</v>
          </cell>
          <cell r="D2171">
            <v>1</v>
          </cell>
          <cell r="E2171" t="str">
            <v>KS</v>
          </cell>
          <cell r="F2171">
            <v>23</v>
          </cell>
        </row>
        <row r="2172">
          <cell r="A2172">
            <v>2153866</v>
          </cell>
          <cell r="B2172" t="str">
            <v>Quick Pipe oblouk 90°…2953M20BG</v>
          </cell>
          <cell r="C2172">
            <v>26</v>
          </cell>
          <cell r="D2172">
            <v>1</v>
          </cell>
          <cell r="E2172" t="str">
            <v>KS</v>
          </cell>
          <cell r="F2172">
            <v>26</v>
          </cell>
        </row>
        <row r="2173">
          <cell r="A2173">
            <v>2153868</v>
          </cell>
          <cell r="B2173" t="str">
            <v>Quick Pipe oblouk 90°…2953M25BG</v>
          </cell>
          <cell r="C2173">
            <v>27</v>
          </cell>
          <cell r="D2173">
            <v>1</v>
          </cell>
          <cell r="E2173" t="str">
            <v>KS</v>
          </cell>
          <cell r="F2173">
            <v>27</v>
          </cell>
        </row>
        <row r="2174">
          <cell r="A2174">
            <v>2153870</v>
          </cell>
          <cell r="B2174" t="str">
            <v>Quick Pipe oblouk 90°…2953M32BG</v>
          </cell>
          <cell r="C2174">
            <v>28</v>
          </cell>
          <cell r="D2174">
            <v>1</v>
          </cell>
          <cell r="E2174" t="str">
            <v>KS</v>
          </cell>
          <cell r="F2174">
            <v>28</v>
          </cell>
        </row>
        <row r="2175">
          <cell r="A2175">
            <v>2153872</v>
          </cell>
          <cell r="B2175" t="str">
            <v>Quick Pipe díl T…2953M16TG</v>
          </cell>
          <cell r="C2175">
            <v>22</v>
          </cell>
          <cell r="D2175">
            <v>1</v>
          </cell>
          <cell r="E2175" t="str">
            <v>KS</v>
          </cell>
          <cell r="F2175">
            <v>22</v>
          </cell>
        </row>
        <row r="2176">
          <cell r="A2176">
            <v>2153874</v>
          </cell>
          <cell r="B2176" t="str">
            <v>Quick Pipe díl T…2953M20TG</v>
          </cell>
          <cell r="C2176">
            <v>26</v>
          </cell>
          <cell r="D2176">
            <v>1</v>
          </cell>
          <cell r="E2176" t="str">
            <v>KS</v>
          </cell>
          <cell r="F2176">
            <v>26</v>
          </cell>
        </row>
        <row r="2177">
          <cell r="A2177">
            <v>2153876</v>
          </cell>
          <cell r="B2177" t="str">
            <v>Quick Pipe díl T…2953M25TG</v>
          </cell>
          <cell r="C2177">
            <v>25</v>
          </cell>
          <cell r="D2177">
            <v>1</v>
          </cell>
          <cell r="E2177" t="str">
            <v>KS</v>
          </cell>
          <cell r="F2177">
            <v>25</v>
          </cell>
        </row>
        <row r="2178">
          <cell r="A2178">
            <v>2153878</v>
          </cell>
          <cell r="B2178" t="str">
            <v>Quick Pipe díl T…2953M32TG</v>
          </cell>
          <cell r="C2178">
            <v>26</v>
          </cell>
          <cell r="D2178">
            <v>1</v>
          </cell>
          <cell r="E2178" t="str">
            <v>KS</v>
          </cell>
          <cell r="F2178">
            <v>26</v>
          </cell>
        </row>
        <row r="2179">
          <cell r="A2179">
            <v>2153904</v>
          </cell>
          <cell r="B2179" t="str">
            <v>Quick-Pipe…2953M16GR</v>
          </cell>
          <cell r="C2179">
            <v>25.17</v>
          </cell>
          <cell r="D2179">
            <v>100</v>
          </cell>
          <cell r="E2179" t="str">
            <v>M</v>
          </cell>
          <cell r="F2179">
            <v>2517</v>
          </cell>
        </row>
        <row r="2180">
          <cell r="A2180">
            <v>2153912</v>
          </cell>
          <cell r="B2180" t="str">
            <v>Quick-Pipe…2953M20GR</v>
          </cell>
          <cell r="C2180">
            <v>31.72</v>
          </cell>
          <cell r="D2180">
            <v>100</v>
          </cell>
          <cell r="E2180" t="str">
            <v>M</v>
          </cell>
          <cell r="F2180">
            <v>3172</v>
          </cell>
        </row>
        <row r="2181">
          <cell r="A2181">
            <v>2153920</v>
          </cell>
          <cell r="B2181" t="str">
            <v>Quick-Pipe…2953M25GR</v>
          </cell>
          <cell r="C2181">
            <v>40.46</v>
          </cell>
          <cell r="D2181">
            <v>100</v>
          </cell>
          <cell r="E2181" t="str">
            <v>M</v>
          </cell>
          <cell r="F2181">
            <v>4046</v>
          </cell>
        </row>
        <row r="2182">
          <cell r="A2182">
            <v>2153939</v>
          </cell>
          <cell r="B2182" t="str">
            <v>Quick-Pipe…2953M32GR</v>
          </cell>
          <cell r="C2182">
            <v>54.08</v>
          </cell>
          <cell r="D2182">
            <v>100</v>
          </cell>
          <cell r="E2182" t="str">
            <v>M</v>
          </cell>
          <cell r="F2182">
            <v>5408</v>
          </cell>
        </row>
        <row r="2183">
          <cell r="A2183">
            <v>2153960</v>
          </cell>
          <cell r="B2183" t="str">
            <v>Quick-Pipe…2953M16WS</v>
          </cell>
          <cell r="C2183">
            <v>25.17</v>
          </cell>
          <cell r="D2183">
            <v>100</v>
          </cell>
          <cell r="E2183" t="str">
            <v>M</v>
          </cell>
          <cell r="F2183">
            <v>2517</v>
          </cell>
        </row>
        <row r="2184">
          <cell r="A2184">
            <v>2153963</v>
          </cell>
          <cell r="B2184" t="str">
            <v>Quick-Pipe…2953M20WS</v>
          </cell>
          <cell r="C2184">
            <v>31.72</v>
          </cell>
          <cell r="D2184">
            <v>100</v>
          </cell>
          <cell r="E2184" t="str">
            <v>M</v>
          </cell>
          <cell r="F2184">
            <v>3172</v>
          </cell>
        </row>
        <row r="2185">
          <cell r="A2185">
            <v>2153966</v>
          </cell>
          <cell r="B2185" t="str">
            <v>Quick-Pipe…2953M25WS</v>
          </cell>
          <cell r="C2185">
            <v>40.46</v>
          </cell>
          <cell r="D2185">
            <v>100</v>
          </cell>
          <cell r="E2185" t="str">
            <v>M</v>
          </cell>
          <cell r="F2185">
            <v>4046</v>
          </cell>
        </row>
        <row r="2186">
          <cell r="A2186">
            <v>2153969</v>
          </cell>
          <cell r="B2186" t="str">
            <v>Quick-Pipe…2953M32WS</v>
          </cell>
          <cell r="C2186">
            <v>54.08</v>
          </cell>
          <cell r="D2186">
            <v>100</v>
          </cell>
          <cell r="E2186" t="str">
            <v>M</v>
          </cell>
          <cell r="F2186">
            <v>5408</v>
          </cell>
        </row>
        <row r="2187">
          <cell r="A2187">
            <v>2153973</v>
          </cell>
          <cell r="B2187" t="str">
            <v>Quick-Pipe spojka…2953M20MW</v>
          </cell>
          <cell r="C2187">
            <v>20</v>
          </cell>
          <cell r="D2187">
            <v>1</v>
          </cell>
          <cell r="E2187" t="str">
            <v>KS</v>
          </cell>
          <cell r="F2187">
            <v>20</v>
          </cell>
        </row>
        <row r="2188">
          <cell r="A2188">
            <v>2153982</v>
          </cell>
          <cell r="B2188" t="str">
            <v>Quick Pipe oblouk 90°…2953M20BW</v>
          </cell>
          <cell r="C2188">
            <v>20</v>
          </cell>
          <cell r="D2188">
            <v>1</v>
          </cell>
          <cell r="E2188" t="str">
            <v>KS</v>
          </cell>
          <cell r="F2188">
            <v>20</v>
          </cell>
        </row>
        <row r="2189">
          <cell r="A2189">
            <v>2154404</v>
          </cell>
          <cell r="B2189" t="str">
            <v>Sada Quick-kanál…2952/M16</v>
          </cell>
          <cell r="C2189">
            <v>1071</v>
          </cell>
          <cell r="D2189">
            <v>1</v>
          </cell>
          <cell r="E2189" t="str">
            <v>KS</v>
          </cell>
          <cell r="F2189">
            <v>1071</v>
          </cell>
        </row>
        <row r="2190">
          <cell r="A2190">
            <v>2154412</v>
          </cell>
          <cell r="B2190" t="str">
            <v>Sada Quick-kanál…2952/M20</v>
          </cell>
          <cell r="C2190">
            <v>1071</v>
          </cell>
          <cell r="D2190">
            <v>1</v>
          </cell>
          <cell r="E2190" t="str">
            <v>KS</v>
          </cell>
          <cell r="F2190">
            <v>1071</v>
          </cell>
        </row>
        <row r="2191">
          <cell r="A2191">
            <v>2154420</v>
          </cell>
          <cell r="B2191" t="str">
            <v>Sada Quick-kanál…2952/M25</v>
          </cell>
          <cell r="C2191">
            <v>1071</v>
          </cell>
          <cell r="D2191">
            <v>1</v>
          </cell>
          <cell r="E2191" t="str">
            <v>KS</v>
          </cell>
          <cell r="F2191">
            <v>1071</v>
          </cell>
        </row>
        <row r="2192">
          <cell r="A2192">
            <v>2154439</v>
          </cell>
          <cell r="B2192" t="str">
            <v>Sada Quick-kanál…2952/M32</v>
          </cell>
          <cell r="C2192">
            <v>1071</v>
          </cell>
          <cell r="D2192">
            <v>1</v>
          </cell>
          <cell r="E2192" t="str">
            <v>KS</v>
          </cell>
          <cell r="F2192">
            <v>1071</v>
          </cell>
        </row>
        <row r="2193">
          <cell r="A2193">
            <v>2154501</v>
          </cell>
          <cell r="B2193" t="str">
            <v>Sada Quick-kanál…2954/M16</v>
          </cell>
          <cell r="C2193">
            <v>1379</v>
          </cell>
          <cell r="D2193">
            <v>1</v>
          </cell>
          <cell r="E2193" t="str">
            <v>KS</v>
          </cell>
          <cell r="F2193">
            <v>1379</v>
          </cell>
        </row>
        <row r="2194">
          <cell r="A2194">
            <v>2154528</v>
          </cell>
          <cell r="B2194" t="str">
            <v>Sada Quick-kanál…2954/M20</v>
          </cell>
          <cell r="C2194">
            <v>1379</v>
          </cell>
          <cell r="D2194">
            <v>1</v>
          </cell>
          <cell r="E2194" t="str">
            <v>KS</v>
          </cell>
          <cell r="F2194">
            <v>1379</v>
          </cell>
        </row>
        <row r="2195">
          <cell r="A2195">
            <v>2154536</v>
          </cell>
          <cell r="B2195" t="str">
            <v>Sada Quick-kanál…2954/M25</v>
          </cell>
          <cell r="C2195">
            <v>1379</v>
          </cell>
          <cell r="D2195">
            <v>1</v>
          </cell>
          <cell r="E2195" t="str">
            <v>KS</v>
          </cell>
          <cell r="F2195">
            <v>1379</v>
          </cell>
        </row>
        <row r="2196">
          <cell r="A2196">
            <v>2154544</v>
          </cell>
          <cell r="B2196" t="str">
            <v>Sada Quick-kanál…2954/M32</v>
          </cell>
          <cell r="C2196">
            <v>1438</v>
          </cell>
          <cell r="D2196">
            <v>1</v>
          </cell>
          <cell r="E2196" t="str">
            <v>KS</v>
          </cell>
          <cell r="F2196">
            <v>1438</v>
          </cell>
        </row>
        <row r="2197">
          <cell r="A2197">
            <v>2157128</v>
          </cell>
          <cell r="B2197" t="str">
            <v>Příchytka Blitz-ISO…3015/12</v>
          </cell>
          <cell r="C2197">
            <v>20.440000000000001</v>
          </cell>
          <cell r="D2197">
            <v>100</v>
          </cell>
          <cell r="E2197" t="str">
            <v>KS</v>
          </cell>
          <cell r="F2197">
            <v>2044</v>
          </cell>
        </row>
        <row r="2198">
          <cell r="A2198">
            <v>2157179</v>
          </cell>
          <cell r="B2198" t="str">
            <v>Příchytka Blitz-ISO…3015/17</v>
          </cell>
          <cell r="C2198">
            <v>23.26</v>
          </cell>
          <cell r="D2198">
            <v>100</v>
          </cell>
          <cell r="E2198" t="str">
            <v>KS</v>
          </cell>
          <cell r="F2198">
            <v>2326</v>
          </cell>
        </row>
        <row r="2199">
          <cell r="A2199">
            <v>2157241</v>
          </cell>
          <cell r="B2199" t="str">
            <v>Příchytka Blitz-ISO…3015/24</v>
          </cell>
          <cell r="C2199">
            <v>26.67</v>
          </cell>
          <cell r="D2199">
            <v>100</v>
          </cell>
          <cell r="E2199" t="str">
            <v>KS</v>
          </cell>
          <cell r="F2199">
            <v>2667</v>
          </cell>
        </row>
        <row r="2200">
          <cell r="A2200">
            <v>2157349</v>
          </cell>
          <cell r="B2200" t="str">
            <v>Příchytka Blitz-ISO…3015/34</v>
          </cell>
          <cell r="C2200">
            <v>36.659999999999997</v>
          </cell>
          <cell r="D2200">
            <v>100</v>
          </cell>
          <cell r="E2200" t="str">
            <v>KS</v>
          </cell>
          <cell r="F2200">
            <v>3666</v>
          </cell>
        </row>
        <row r="2201">
          <cell r="A2201">
            <v>2158124</v>
          </cell>
          <cell r="B2201" t="str">
            <v>Příchytka Blitz-ISO…3019/12M6</v>
          </cell>
          <cell r="C2201">
            <v>21.73</v>
          </cell>
          <cell r="D2201">
            <v>100</v>
          </cell>
          <cell r="E2201" t="str">
            <v>KS</v>
          </cell>
          <cell r="F2201">
            <v>2173</v>
          </cell>
        </row>
        <row r="2202">
          <cell r="A2202">
            <v>2158175</v>
          </cell>
          <cell r="B2202" t="str">
            <v>Příchytka Blitz-ISO…3020/17M6</v>
          </cell>
          <cell r="C2202">
            <v>25.37</v>
          </cell>
          <cell r="D2202">
            <v>100</v>
          </cell>
          <cell r="E2202" t="str">
            <v>KS</v>
          </cell>
          <cell r="F2202">
            <v>2537</v>
          </cell>
        </row>
        <row r="2203">
          <cell r="A2203">
            <v>2158248</v>
          </cell>
          <cell r="B2203" t="str">
            <v>Příchytka Blitz-ISO…3021/24M6</v>
          </cell>
          <cell r="C2203">
            <v>23.85</v>
          </cell>
          <cell r="D2203">
            <v>100</v>
          </cell>
          <cell r="E2203" t="str">
            <v>KS</v>
          </cell>
          <cell r="F2203">
            <v>2385</v>
          </cell>
        </row>
        <row r="2204">
          <cell r="A2204">
            <v>2158345</v>
          </cell>
          <cell r="B2204" t="str">
            <v>Příchytka Blitz-ISO…3022/34M6</v>
          </cell>
          <cell r="C2204">
            <v>34.53</v>
          </cell>
          <cell r="D2204">
            <v>100</v>
          </cell>
          <cell r="E2204" t="str">
            <v>KS</v>
          </cell>
          <cell r="F2204">
            <v>3453</v>
          </cell>
        </row>
        <row r="2205">
          <cell r="A2205">
            <v>2197804</v>
          </cell>
          <cell r="B2205" t="str">
            <v>Násuvná příchytka…1974/23</v>
          </cell>
          <cell r="C2205">
            <v>2.58</v>
          </cell>
          <cell r="D2205">
            <v>100</v>
          </cell>
          <cell r="E2205" t="str">
            <v>KS</v>
          </cell>
          <cell r="F2205">
            <v>258</v>
          </cell>
        </row>
        <row r="2206">
          <cell r="A2206">
            <v>2197812</v>
          </cell>
          <cell r="B2206" t="str">
            <v>Násuvná příchytka…1974/30</v>
          </cell>
          <cell r="C2206">
            <v>3.1</v>
          </cell>
          <cell r="D2206">
            <v>100</v>
          </cell>
          <cell r="E2206" t="str">
            <v>KS</v>
          </cell>
          <cell r="F2206">
            <v>310</v>
          </cell>
        </row>
        <row r="2207">
          <cell r="A2207">
            <v>2197855</v>
          </cell>
          <cell r="B2207" t="str">
            <v>Násuvná příchytka…1974/2X12</v>
          </cell>
          <cell r="C2207">
            <v>2.34</v>
          </cell>
          <cell r="D2207">
            <v>100</v>
          </cell>
          <cell r="E2207" t="str">
            <v>KS</v>
          </cell>
          <cell r="F2207">
            <v>234</v>
          </cell>
        </row>
        <row r="2208">
          <cell r="A2208">
            <v>2197863</v>
          </cell>
          <cell r="B2208" t="str">
            <v>Násuvná příchytka…1974/2X25</v>
          </cell>
          <cell r="C2208">
            <v>3.09</v>
          </cell>
          <cell r="D2208">
            <v>100</v>
          </cell>
          <cell r="E2208" t="str">
            <v>KS</v>
          </cell>
          <cell r="F2208">
            <v>309</v>
          </cell>
        </row>
        <row r="2209">
          <cell r="A2209">
            <v>2198053</v>
          </cell>
          <cell r="B2209" t="str">
            <v>Set-Clip…1999</v>
          </cell>
          <cell r="C2209">
            <v>12.28</v>
          </cell>
          <cell r="D2209">
            <v>100</v>
          </cell>
          <cell r="E2209" t="str">
            <v>KS</v>
          </cell>
          <cell r="F2209">
            <v>1228</v>
          </cell>
        </row>
        <row r="2210">
          <cell r="A2210">
            <v>2200163</v>
          </cell>
          <cell r="B2210" t="str">
            <v>Upevňovací příchytka…3060/16GR</v>
          </cell>
          <cell r="C2210">
            <v>0.93</v>
          </cell>
          <cell r="D2210">
            <v>100</v>
          </cell>
          <cell r="E2210" t="str">
            <v>KS</v>
          </cell>
          <cell r="F2210">
            <v>93</v>
          </cell>
        </row>
        <row r="2211">
          <cell r="A2211">
            <v>2204000</v>
          </cell>
          <cell r="B2211" t="str">
            <v>Kabelová spona…2033 M</v>
          </cell>
          <cell r="C2211">
            <v>41.9</v>
          </cell>
          <cell r="D2211">
            <v>100</v>
          </cell>
          <cell r="E2211" t="str">
            <v>KS</v>
          </cell>
          <cell r="F2211">
            <v>4190</v>
          </cell>
        </row>
        <row r="2212">
          <cell r="A2212">
            <v>2204010</v>
          </cell>
          <cell r="B2212" t="str">
            <v>Kabelová spona…2034 M</v>
          </cell>
          <cell r="C2212">
            <v>32.03</v>
          </cell>
          <cell r="D2212">
            <v>100</v>
          </cell>
          <cell r="E2212" t="str">
            <v>KS</v>
          </cell>
          <cell r="F2212">
            <v>3203</v>
          </cell>
        </row>
        <row r="2213">
          <cell r="A2213">
            <v>2204541</v>
          </cell>
          <cell r="B2213" t="str">
            <v>Kabelová spona…2033/STD</v>
          </cell>
          <cell r="C2213">
            <v>8.67</v>
          </cell>
          <cell r="D2213">
            <v>100</v>
          </cell>
          <cell r="E2213" t="str">
            <v>KS</v>
          </cell>
          <cell r="F2213">
            <v>867</v>
          </cell>
        </row>
        <row r="2214">
          <cell r="A2214">
            <v>2204800</v>
          </cell>
          <cell r="B2214" t="str">
            <v>Kabelová spona…2032/SD</v>
          </cell>
          <cell r="C2214">
            <v>15.73</v>
          </cell>
          <cell r="D2214">
            <v>100</v>
          </cell>
          <cell r="E2214" t="str">
            <v>KS</v>
          </cell>
          <cell r="F2214">
            <v>1573</v>
          </cell>
        </row>
        <row r="2215">
          <cell r="A2215">
            <v>2204819</v>
          </cell>
          <cell r="B2215" t="str">
            <v>Kabelová spona…2033/SD</v>
          </cell>
          <cell r="C2215">
            <v>18.899999999999999</v>
          </cell>
          <cell r="D2215">
            <v>100</v>
          </cell>
          <cell r="E2215" t="str">
            <v>KS</v>
          </cell>
          <cell r="F2215">
            <v>1890</v>
          </cell>
        </row>
        <row r="2216">
          <cell r="A2216">
            <v>2204851</v>
          </cell>
          <cell r="B2216" t="str">
            <v>Kabelová spona…2032SD/SP</v>
          </cell>
          <cell r="C2216">
            <v>16.43</v>
          </cell>
          <cell r="D2216">
            <v>100</v>
          </cell>
          <cell r="E2216" t="str">
            <v>KS</v>
          </cell>
          <cell r="F2216">
            <v>1643</v>
          </cell>
        </row>
        <row r="2217">
          <cell r="A2217">
            <v>2204878</v>
          </cell>
          <cell r="B2217" t="str">
            <v>Kabelová spona…2033SD/SP</v>
          </cell>
          <cell r="C2217">
            <v>20.23</v>
          </cell>
          <cell r="D2217">
            <v>100</v>
          </cell>
          <cell r="E2217" t="str">
            <v>KS</v>
          </cell>
          <cell r="F2217">
            <v>2023</v>
          </cell>
        </row>
        <row r="2218">
          <cell r="A2218">
            <v>2204908</v>
          </cell>
          <cell r="B2218" t="str">
            <v>Kabelová spona…2032/F</v>
          </cell>
          <cell r="C2218">
            <v>13.25</v>
          </cell>
          <cell r="D2218">
            <v>100</v>
          </cell>
          <cell r="E2218" t="str">
            <v>KS</v>
          </cell>
          <cell r="F2218">
            <v>1325</v>
          </cell>
        </row>
        <row r="2219">
          <cell r="A2219">
            <v>2204916</v>
          </cell>
          <cell r="B2219" t="str">
            <v>Kabelová spona…2033/F</v>
          </cell>
          <cell r="C2219">
            <v>20.309999999999999</v>
          </cell>
          <cell r="D2219">
            <v>100</v>
          </cell>
          <cell r="E2219" t="str">
            <v>KS</v>
          </cell>
          <cell r="F2219">
            <v>2031</v>
          </cell>
        </row>
        <row r="2220">
          <cell r="A2220">
            <v>2204924</v>
          </cell>
          <cell r="B2220" t="str">
            <v>Kabelová spona…2034/F</v>
          </cell>
          <cell r="C2220">
            <v>13.25</v>
          </cell>
          <cell r="D2220">
            <v>100</v>
          </cell>
          <cell r="E2220" t="str">
            <v>KS</v>
          </cell>
          <cell r="F2220">
            <v>1325</v>
          </cell>
        </row>
        <row r="2221">
          <cell r="A2221">
            <v>2204975</v>
          </cell>
          <cell r="B2221" t="str">
            <v>Kabelová spona…2032  SP</v>
          </cell>
          <cell r="C2221">
            <v>6.97</v>
          </cell>
          <cell r="D2221">
            <v>100</v>
          </cell>
          <cell r="E2221" t="str">
            <v>KS</v>
          </cell>
          <cell r="F2221">
            <v>697</v>
          </cell>
        </row>
        <row r="2222">
          <cell r="A2222">
            <v>2204983</v>
          </cell>
          <cell r="B2222" t="str">
            <v>Kabelová spona…2033  SP</v>
          </cell>
          <cell r="C2222">
            <v>10.26</v>
          </cell>
          <cell r="D2222">
            <v>100</v>
          </cell>
          <cell r="E2222" t="str">
            <v>KS</v>
          </cell>
          <cell r="F2222">
            <v>1026</v>
          </cell>
        </row>
        <row r="2223">
          <cell r="A2223">
            <v>2204991</v>
          </cell>
          <cell r="B2223" t="str">
            <v>Kabelová spona…2034  SP</v>
          </cell>
          <cell r="C2223">
            <v>7.12</v>
          </cell>
          <cell r="D2223">
            <v>100</v>
          </cell>
          <cell r="E2223" t="str">
            <v>KS</v>
          </cell>
          <cell r="F2223">
            <v>712</v>
          </cell>
        </row>
        <row r="2224">
          <cell r="A2224">
            <v>2205017</v>
          </cell>
          <cell r="B2224" t="str">
            <v>Kabelová spona…2032</v>
          </cell>
          <cell r="C2224">
            <v>8.23</v>
          </cell>
          <cell r="D2224">
            <v>100</v>
          </cell>
          <cell r="E2224" t="str">
            <v>KS</v>
          </cell>
          <cell r="F2224">
            <v>823</v>
          </cell>
        </row>
        <row r="2225">
          <cell r="A2225">
            <v>2205033</v>
          </cell>
          <cell r="B2225" t="str">
            <v>Kabelová spona…2033</v>
          </cell>
          <cell r="C2225">
            <v>13.71</v>
          </cell>
          <cell r="D2225">
            <v>100</v>
          </cell>
          <cell r="E2225" t="str">
            <v>KS</v>
          </cell>
          <cell r="F2225">
            <v>1371</v>
          </cell>
        </row>
        <row r="2226">
          <cell r="A2226">
            <v>2205041</v>
          </cell>
          <cell r="B2226" t="str">
            <v>Kabelová spona…2034</v>
          </cell>
          <cell r="C2226">
            <v>8.23</v>
          </cell>
          <cell r="D2226">
            <v>100</v>
          </cell>
          <cell r="E2226" t="str">
            <v>KS</v>
          </cell>
          <cell r="F2226">
            <v>823</v>
          </cell>
        </row>
        <row r="2227">
          <cell r="A2227">
            <v>2205092</v>
          </cell>
          <cell r="B2227" t="str">
            <v>Distanční díl…2033/D</v>
          </cell>
          <cell r="C2227">
            <v>1.98</v>
          </cell>
          <cell r="D2227">
            <v>100</v>
          </cell>
          <cell r="E2227" t="str">
            <v>KS</v>
          </cell>
          <cell r="F2227">
            <v>198</v>
          </cell>
        </row>
        <row r="2228">
          <cell r="A2228">
            <v>2205203</v>
          </cell>
          <cell r="B2228" t="str">
            <v>Svazkový držák Grip…2031/ 8</v>
          </cell>
          <cell r="C2228">
            <v>34.770000000000003</v>
          </cell>
          <cell r="D2228">
            <v>100</v>
          </cell>
          <cell r="E2228" t="str">
            <v>KS</v>
          </cell>
          <cell r="F2228">
            <v>3477</v>
          </cell>
        </row>
        <row r="2229">
          <cell r="A2229">
            <v>2205211</v>
          </cell>
          <cell r="B2229" t="str">
            <v>Svazkový držák Grip…2031/15</v>
          </cell>
          <cell r="C2229">
            <v>45</v>
          </cell>
          <cell r="D2229">
            <v>100</v>
          </cell>
          <cell r="E2229" t="str">
            <v>KS</v>
          </cell>
          <cell r="F2229">
            <v>4500</v>
          </cell>
        </row>
        <row r="2230">
          <cell r="A2230">
            <v>2205238</v>
          </cell>
          <cell r="B2230" t="str">
            <v>Svazkový držák Grip…2031/30</v>
          </cell>
          <cell r="C2230">
            <v>52.49</v>
          </cell>
          <cell r="D2230">
            <v>100</v>
          </cell>
          <cell r="E2230" t="str">
            <v>KS</v>
          </cell>
          <cell r="F2230">
            <v>5249</v>
          </cell>
        </row>
        <row r="2231">
          <cell r="A2231">
            <v>2205319</v>
          </cell>
          <cell r="B2231" t="str">
            <v>Svazkový držák Grip…2031F/ 8</v>
          </cell>
          <cell r="C2231">
            <v>82.16</v>
          </cell>
          <cell r="D2231">
            <v>100</v>
          </cell>
          <cell r="E2231" t="str">
            <v>KS</v>
          </cell>
          <cell r="F2231">
            <v>8216</v>
          </cell>
        </row>
        <row r="2232">
          <cell r="A2232">
            <v>2205327</v>
          </cell>
          <cell r="B2232" t="str">
            <v>Svazkový držák Grip…2031F/15</v>
          </cell>
          <cell r="C2232">
            <v>69.55</v>
          </cell>
          <cell r="D2232">
            <v>100</v>
          </cell>
          <cell r="E2232" t="str">
            <v>KS</v>
          </cell>
          <cell r="F2232">
            <v>6955</v>
          </cell>
        </row>
        <row r="2233">
          <cell r="A2233">
            <v>2205335</v>
          </cell>
          <cell r="B2233" t="str">
            <v>Svazkový držák Grip…2031F/30</v>
          </cell>
          <cell r="C2233">
            <v>121.61</v>
          </cell>
          <cell r="D2233">
            <v>100</v>
          </cell>
          <cell r="E2233" t="str">
            <v>KS</v>
          </cell>
          <cell r="F2233">
            <v>12161</v>
          </cell>
        </row>
        <row r="2234">
          <cell r="A2234">
            <v>2205378</v>
          </cell>
          <cell r="B2234" t="str">
            <v>Svazkový držák Grip…2031/ 8DF</v>
          </cell>
          <cell r="C2234">
            <v>34.130000000000003</v>
          </cell>
          <cell r="D2234">
            <v>100</v>
          </cell>
          <cell r="E2234" t="str">
            <v>KS</v>
          </cell>
          <cell r="F2234">
            <v>3413</v>
          </cell>
        </row>
        <row r="2235">
          <cell r="A2235">
            <v>2205386</v>
          </cell>
          <cell r="B2235" t="str">
            <v>Svazkový držák Grip…2031/15DF</v>
          </cell>
          <cell r="C2235">
            <v>39.340000000000003</v>
          </cell>
          <cell r="D2235">
            <v>100</v>
          </cell>
          <cell r="E2235" t="str">
            <v>KS</v>
          </cell>
          <cell r="F2235">
            <v>3934</v>
          </cell>
        </row>
        <row r="2236">
          <cell r="A2236">
            <v>2205394</v>
          </cell>
          <cell r="B2236" t="str">
            <v>Svazkový držák Grip…2031/30DF</v>
          </cell>
          <cell r="C2236">
            <v>58.14</v>
          </cell>
          <cell r="D2236">
            <v>100</v>
          </cell>
          <cell r="E2236" t="str">
            <v>KS</v>
          </cell>
          <cell r="F2236">
            <v>5814</v>
          </cell>
        </row>
        <row r="2237">
          <cell r="A2237">
            <v>2207028</v>
          </cell>
          <cell r="B2237" t="str">
            <v>Svazkový držák Grip…2031M/15</v>
          </cell>
          <cell r="C2237">
            <v>10.5</v>
          </cell>
          <cell r="D2237">
            <v>100</v>
          </cell>
          <cell r="E2237" t="str">
            <v>KS</v>
          </cell>
          <cell r="F2237">
            <v>1050</v>
          </cell>
        </row>
        <row r="2238">
          <cell r="A2238">
            <v>2207036</v>
          </cell>
          <cell r="B2238" t="str">
            <v>Svazkový držák Grip…2031M/30</v>
          </cell>
          <cell r="C2238">
            <v>18.170000000000002</v>
          </cell>
          <cell r="D2238">
            <v>100</v>
          </cell>
          <cell r="E2238" t="str">
            <v>KS</v>
          </cell>
          <cell r="F2238">
            <v>1817</v>
          </cell>
        </row>
        <row r="2239">
          <cell r="A2239">
            <v>2207060</v>
          </cell>
          <cell r="B2239" t="str">
            <v>OBO-grip 70…2031 M/70</v>
          </cell>
          <cell r="C2239">
            <v>279.72000000000003</v>
          </cell>
          <cell r="D2239">
            <v>100</v>
          </cell>
          <cell r="E2239" t="str">
            <v>KS</v>
          </cell>
          <cell r="F2239">
            <v>27972</v>
          </cell>
        </row>
        <row r="2240">
          <cell r="A2240">
            <v>2207184</v>
          </cell>
          <cell r="B2240" t="str">
            <v>Podélná opěrka…2031/LW15</v>
          </cell>
          <cell r="C2240">
            <v>22.55</v>
          </cell>
          <cell r="D2240">
            <v>100</v>
          </cell>
          <cell r="E2240" t="str">
            <v>KS</v>
          </cell>
          <cell r="F2240">
            <v>2255</v>
          </cell>
        </row>
        <row r="2241">
          <cell r="A2241">
            <v>2213117</v>
          </cell>
          <cell r="B2241" t="str">
            <v>Příchytka ISO…412767</v>
          </cell>
          <cell r="C2241">
            <v>0.5</v>
          </cell>
          <cell r="D2241">
            <v>100</v>
          </cell>
          <cell r="E2241" t="str">
            <v>KS</v>
          </cell>
          <cell r="F2241">
            <v>50</v>
          </cell>
        </row>
        <row r="2242">
          <cell r="A2242">
            <v>2215047</v>
          </cell>
          <cell r="B2242" t="str">
            <v>Příchytka ISO…777272</v>
          </cell>
          <cell r="C2242">
            <v>0.3</v>
          </cell>
          <cell r="D2242">
            <v>100</v>
          </cell>
          <cell r="E2242" t="str">
            <v>KS</v>
          </cell>
          <cell r="F2242">
            <v>30</v>
          </cell>
        </row>
        <row r="2243">
          <cell r="A2243">
            <v>2215071</v>
          </cell>
          <cell r="B2243" t="str">
            <v>Příchytka ISO…777700</v>
          </cell>
          <cell r="C2243">
            <v>0.3</v>
          </cell>
          <cell r="D2243">
            <v>100</v>
          </cell>
          <cell r="E2243" t="str">
            <v>KS</v>
          </cell>
          <cell r="F2243">
            <v>30</v>
          </cell>
        </row>
        <row r="2244">
          <cell r="A2244">
            <v>2215101</v>
          </cell>
          <cell r="B2244" t="str">
            <v>Příchytka ISO…778160</v>
          </cell>
          <cell r="C2244">
            <v>0.37</v>
          </cell>
          <cell r="D2244">
            <v>100</v>
          </cell>
          <cell r="E2244" t="str">
            <v>KS</v>
          </cell>
          <cell r="F2244">
            <v>37</v>
          </cell>
        </row>
        <row r="2245">
          <cell r="A2245">
            <v>2215144</v>
          </cell>
          <cell r="B2245" t="str">
            <v>Příchytka ISO…4031/14</v>
          </cell>
          <cell r="C2245">
            <v>0.65</v>
          </cell>
          <cell r="D2245">
            <v>100</v>
          </cell>
          <cell r="E2245" t="str">
            <v>KS</v>
          </cell>
          <cell r="F2245">
            <v>65</v>
          </cell>
        </row>
        <row r="2246">
          <cell r="A2246">
            <v>2215179</v>
          </cell>
          <cell r="B2246" t="str">
            <v>Příchytka ISO…4031A/17</v>
          </cell>
          <cell r="C2246">
            <v>0.93</v>
          </cell>
          <cell r="D2246">
            <v>100</v>
          </cell>
          <cell r="E2246" t="str">
            <v>KS</v>
          </cell>
          <cell r="F2246">
            <v>93</v>
          </cell>
        </row>
        <row r="2247">
          <cell r="A2247">
            <v>2215209</v>
          </cell>
          <cell r="B2247" t="str">
            <v>Příchytka ISO…4032/20</v>
          </cell>
          <cell r="C2247">
            <v>0.93</v>
          </cell>
          <cell r="D2247">
            <v>100</v>
          </cell>
          <cell r="E2247" t="str">
            <v>KS</v>
          </cell>
          <cell r="F2247">
            <v>93</v>
          </cell>
        </row>
        <row r="2248">
          <cell r="A2248">
            <v>2215306</v>
          </cell>
          <cell r="B2248" t="str">
            <v>Haft-Clip…781352</v>
          </cell>
          <cell r="C2248">
            <v>0.33</v>
          </cell>
          <cell r="D2248">
            <v>100</v>
          </cell>
          <cell r="E2248" t="str">
            <v>KS</v>
          </cell>
          <cell r="F2248">
            <v>33</v>
          </cell>
        </row>
        <row r="2249">
          <cell r="A2249">
            <v>2215314</v>
          </cell>
          <cell r="B2249" t="str">
            <v>Haft-Clip…781814</v>
          </cell>
          <cell r="C2249">
            <v>0.27</v>
          </cell>
          <cell r="D2249">
            <v>100</v>
          </cell>
          <cell r="E2249" t="str">
            <v>KS</v>
          </cell>
          <cell r="F2249">
            <v>27</v>
          </cell>
        </row>
        <row r="2250">
          <cell r="A2250">
            <v>2215322</v>
          </cell>
          <cell r="B2250" t="str">
            <v>Haft-Clip…4042/17</v>
          </cell>
          <cell r="C2250">
            <v>0.94</v>
          </cell>
          <cell r="D2250">
            <v>100</v>
          </cell>
          <cell r="E2250" t="str">
            <v>KS</v>
          </cell>
          <cell r="F2250">
            <v>94</v>
          </cell>
        </row>
        <row r="2251">
          <cell r="A2251">
            <v>2215330</v>
          </cell>
          <cell r="B2251" t="str">
            <v>Haft-Clip…4043/21</v>
          </cell>
          <cell r="C2251">
            <v>1.41</v>
          </cell>
          <cell r="D2251">
            <v>100</v>
          </cell>
          <cell r="E2251" t="str">
            <v>KS</v>
          </cell>
          <cell r="F2251">
            <v>141</v>
          </cell>
        </row>
        <row r="2252">
          <cell r="A2252">
            <v>2215349</v>
          </cell>
          <cell r="B2252" t="str">
            <v>Haft-Clip…4041/14</v>
          </cell>
          <cell r="C2252">
            <v>0.74</v>
          </cell>
          <cell r="D2252">
            <v>100</v>
          </cell>
          <cell r="E2252" t="str">
            <v>KS</v>
          </cell>
          <cell r="F2252">
            <v>74</v>
          </cell>
        </row>
        <row r="2253">
          <cell r="A2253">
            <v>2215357</v>
          </cell>
          <cell r="B2253" t="str">
            <v>Haft-Clip…4044/25</v>
          </cell>
          <cell r="C2253">
            <v>2.35</v>
          </cell>
          <cell r="D2253">
            <v>100</v>
          </cell>
          <cell r="E2253" t="str">
            <v>KS</v>
          </cell>
          <cell r="F2253">
            <v>235</v>
          </cell>
        </row>
        <row r="2254">
          <cell r="A2254">
            <v>2222035</v>
          </cell>
          <cell r="B2254" t="str">
            <v>Upevňovací příchytka…255/ 3,2</v>
          </cell>
          <cell r="C2254">
            <v>0.91</v>
          </cell>
          <cell r="D2254">
            <v>100</v>
          </cell>
          <cell r="E2254" t="str">
            <v>KS</v>
          </cell>
          <cell r="F2254">
            <v>91</v>
          </cell>
        </row>
        <row r="2255">
          <cell r="A2255">
            <v>2222051</v>
          </cell>
          <cell r="B2255" t="str">
            <v>Upevňovací příchytka…255/ 5,2</v>
          </cell>
          <cell r="C2255">
            <v>1</v>
          </cell>
          <cell r="D2255">
            <v>100</v>
          </cell>
          <cell r="E2255" t="str">
            <v>KS</v>
          </cell>
          <cell r="F2255">
            <v>100</v>
          </cell>
        </row>
        <row r="2256">
          <cell r="A2256">
            <v>2222078</v>
          </cell>
          <cell r="B2256" t="str">
            <v>Upevňovací příchytka…255/ 6,5</v>
          </cell>
          <cell r="C2256">
            <v>1.1100000000000001</v>
          </cell>
          <cell r="D2256">
            <v>100</v>
          </cell>
          <cell r="E2256" t="str">
            <v>KS</v>
          </cell>
          <cell r="F2256">
            <v>111</v>
          </cell>
        </row>
        <row r="2257">
          <cell r="A2257">
            <v>2222086</v>
          </cell>
          <cell r="B2257" t="str">
            <v>Upevňovací příchytka…255/ 8</v>
          </cell>
          <cell r="C2257">
            <v>1.1100000000000001</v>
          </cell>
          <cell r="D2257">
            <v>100</v>
          </cell>
          <cell r="E2257" t="str">
            <v>KS</v>
          </cell>
          <cell r="F2257">
            <v>111</v>
          </cell>
        </row>
        <row r="2258">
          <cell r="A2258">
            <v>2222094</v>
          </cell>
          <cell r="B2258" t="str">
            <v>Upevňovací příchytka…255/ 9,5</v>
          </cell>
          <cell r="C2258">
            <v>1.1200000000000001</v>
          </cell>
          <cell r="D2258">
            <v>100</v>
          </cell>
          <cell r="E2258" t="str">
            <v>KS</v>
          </cell>
          <cell r="F2258">
            <v>112</v>
          </cell>
        </row>
        <row r="2259">
          <cell r="A2259">
            <v>2222116</v>
          </cell>
          <cell r="B2259" t="str">
            <v>Upevňovací příchytka…255/ 11</v>
          </cell>
          <cell r="C2259">
            <v>1.05</v>
          </cell>
          <cell r="D2259">
            <v>100</v>
          </cell>
          <cell r="E2259" t="str">
            <v>KS</v>
          </cell>
          <cell r="F2259">
            <v>105</v>
          </cell>
        </row>
        <row r="2260">
          <cell r="A2260">
            <v>2222124</v>
          </cell>
          <cell r="B2260" t="str">
            <v>Upevňovací příchytka…255/ 12,5</v>
          </cell>
          <cell r="C2260">
            <v>1.1200000000000001</v>
          </cell>
          <cell r="D2260">
            <v>100</v>
          </cell>
          <cell r="E2260" t="str">
            <v>KS</v>
          </cell>
          <cell r="F2260">
            <v>112</v>
          </cell>
        </row>
        <row r="2261">
          <cell r="A2261">
            <v>2222140</v>
          </cell>
          <cell r="B2261" t="str">
            <v>Upevňovací příchytka…255/ 14</v>
          </cell>
          <cell r="C2261">
            <v>1.23</v>
          </cell>
          <cell r="D2261">
            <v>100</v>
          </cell>
          <cell r="E2261" t="str">
            <v>KS</v>
          </cell>
          <cell r="F2261">
            <v>123</v>
          </cell>
        </row>
        <row r="2262">
          <cell r="A2262">
            <v>2222167</v>
          </cell>
          <cell r="B2262" t="str">
            <v>Upevňovací příchytka…255/ 16</v>
          </cell>
          <cell r="C2262">
            <v>1.29</v>
          </cell>
          <cell r="D2262">
            <v>100</v>
          </cell>
          <cell r="E2262" t="str">
            <v>KS</v>
          </cell>
          <cell r="F2262">
            <v>129</v>
          </cell>
        </row>
        <row r="2263">
          <cell r="A2263">
            <v>2222175</v>
          </cell>
          <cell r="B2263" t="str">
            <v>Upevňovací příchytka…255/ 17,5</v>
          </cell>
          <cell r="C2263">
            <v>1.66</v>
          </cell>
          <cell r="D2263">
            <v>100</v>
          </cell>
          <cell r="E2263" t="str">
            <v>KS</v>
          </cell>
          <cell r="F2263">
            <v>166</v>
          </cell>
        </row>
        <row r="2264">
          <cell r="A2264">
            <v>2222809</v>
          </cell>
          <cell r="B2264" t="str">
            <v>Nagel-Fix…1996/O</v>
          </cell>
          <cell r="C2264">
            <v>1.1599999999999999</v>
          </cell>
          <cell r="D2264">
            <v>100</v>
          </cell>
          <cell r="E2264" t="str">
            <v>KS</v>
          </cell>
          <cell r="F2264">
            <v>116</v>
          </cell>
        </row>
        <row r="2265">
          <cell r="A2265">
            <v>2222833</v>
          </cell>
          <cell r="B2265" t="str">
            <v>Nagel-Fix…1996/40</v>
          </cell>
          <cell r="C2265">
            <v>1.72</v>
          </cell>
          <cell r="D2265">
            <v>100</v>
          </cell>
          <cell r="E2265" t="str">
            <v>KS</v>
          </cell>
          <cell r="F2265">
            <v>172</v>
          </cell>
        </row>
        <row r="2266">
          <cell r="A2266">
            <v>2222841</v>
          </cell>
          <cell r="B2266" t="str">
            <v>Nagel-Fix…1996/50</v>
          </cell>
          <cell r="C2266">
            <v>1.72</v>
          </cell>
          <cell r="D2266">
            <v>100</v>
          </cell>
          <cell r="E2266" t="str">
            <v>KS</v>
          </cell>
          <cell r="F2266">
            <v>172</v>
          </cell>
        </row>
        <row r="2267">
          <cell r="A2267">
            <v>2222868</v>
          </cell>
          <cell r="B2267" t="str">
            <v>Nagel-Fix…1996/60</v>
          </cell>
          <cell r="C2267">
            <v>1.79</v>
          </cell>
          <cell r="D2267">
            <v>100</v>
          </cell>
          <cell r="E2267" t="str">
            <v>KS</v>
          </cell>
          <cell r="F2267">
            <v>179</v>
          </cell>
        </row>
        <row r="2268">
          <cell r="A2268">
            <v>2222876</v>
          </cell>
          <cell r="B2268" t="str">
            <v>Nagel-Fix…1996/70</v>
          </cell>
          <cell r="C2268">
            <v>4.2699999999999996</v>
          </cell>
          <cell r="D2268">
            <v>100</v>
          </cell>
          <cell r="E2268" t="str">
            <v>KS</v>
          </cell>
          <cell r="F2268">
            <v>427</v>
          </cell>
        </row>
        <row r="2269">
          <cell r="A2269">
            <v>2225220</v>
          </cell>
          <cell r="B2269" t="str">
            <v>ISO-Nagel-Clip…2004/18W</v>
          </cell>
          <cell r="C2269">
            <v>0.9</v>
          </cell>
          <cell r="D2269">
            <v>100</v>
          </cell>
          <cell r="E2269" t="str">
            <v>KS</v>
          </cell>
          <cell r="F2269">
            <v>90</v>
          </cell>
        </row>
        <row r="2270">
          <cell r="A2270">
            <v>2225239</v>
          </cell>
          <cell r="B2270" t="str">
            <v>ISO-Nagel-Clip…2004/25W</v>
          </cell>
          <cell r="C2270">
            <v>0.93</v>
          </cell>
          <cell r="D2270">
            <v>100</v>
          </cell>
          <cell r="E2270" t="str">
            <v>KS</v>
          </cell>
          <cell r="F2270">
            <v>93</v>
          </cell>
        </row>
        <row r="2271">
          <cell r="A2271">
            <v>2225344</v>
          </cell>
          <cell r="B2271" t="str">
            <v>ISO-Nagel-Clip…2005/25W</v>
          </cell>
          <cell r="C2271">
            <v>1.03</v>
          </cell>
          <cell r="D2271">
            <v>100</v>
          </cell>
          <cell r="E2271" t="str">
            <v>KS</v>
          </cell>
          <cell r="F2271">
            <v>103</v>
          </cell>
        </row>
        <row r="2272">
          <cell r="A2272">
            <v>2225379</v>
          </cell>
          <cell r="B2272" t="str">
            <v>ISO-Nagel-Clip…2005/18W</v>
          </cell>
          <cell r="C2272">
            <v>1.07</v>
          </cell>
          <cell r="D2272">
            <v>100</v>
          </cell>
          <cell r="E2272" t="str">
            <v>KS</v>
          </cell>
          <cell r="F2272">
            <v>107</v>
          </cell>
        </row>
        <row r="2273">
          <cell r="A2273">
            <v>2225409</v>
          </cell>
          <cell r="B2273" t="str">
            <v>ISO-Nagel-Clip…2006/18W</v>
          </cell>
          <cell r="C2273">
            <v>1.08</v>
          </cell>
          <cell r="D2273">
            <v>100</v>
          </cell>
          <cell r="E2273" t="str">
            <v>KS</v>
          </cell>
          <cell r="F2273">
            <v>108</v>
          </cell>
        </row>
        <row r="2274">
          <cell r="A2274">
            <v>2225417</v>
          </cell>
          <cell r="B2274" t="str">
            <v>ISO-Nagel-Clip…2006/25W</v>
          </cell>
          <cell r="C2274">
            <v>1.1599999999999999</v>
          </cell>
          <cell r="D2274">
            <v>100</v>
          </cell>
          <cell r="E2274" t="str">
            <v>KS</v>
          </cell>
          <cell r="F2274">
            <v>116</v>
          </cell>
        </row>
        <row r="2275">
          <cell r="A2275">
            <v>2225425</v>
          </cell>
          <cell r="B2275" t="str">
            <v>ISO-Nagel-Clip…2006/35W</v>
          </cell>
          <cell r="C2275">
            <v>1.2</v>
          </cell>
          <cell r="D2275">
            <v>100</v>
          </cell>
          <cell r="E2275" t="str">
            <v>KS</v>
          </cell>
          <cell r="F2275">
            <v>120</v>
          </cell>
        </row>
        <row r="2276">
          <cell r="A2276">
            <v>2225506</v>
          </cell>
          <cell r="B2276" t="str">
            <v>ISO-Nagel-Clip…2007/18W</v>
          </cell>
          <cell r="C2276">
            <v>1.08</v>
          </cell>
          <cell r="D2276">
            <v>100</v>
          </cell>
          <cell r="E2276" t="str">
            <v>KS</v>
          </cell>
          <cell r="F2276">
            <v>108</v>
          </cell>
        </row>
        <row r="2277">
          <cell r="A2277">
            <v>2225514</v>
          </cell>
          <cell r="B2277" t="str">
            <v>ISO-Nagel-Clip…2007/25W</v>
          </cell>
          <cell r="C2277">
            <v>1.1599999999999999</v>
          </cell>
          <cell r="D2277">
            <v>100</v>
          </cell>
          <cell r="E2277" t="str">
            <v>KS</v>
          </cell>
          <cell r="F2277">
            <v>116</v>
          </cell>
        </row>
        <row r="2278">
          <cell r="A2278">
            <v>2225522</v>
          </cell>
          <cell r="B2278" t="str">
            <v>ISO-Nagel-Clip…2007/35W</v>
          </cell>
          <cell r="C2278">
            <v>1.2</v>
          </cell>
          <cell r="D2278">
            <v>100</v>
          </cell>
          <cell r="E2278" t="str">
            <v>KS</v>
          </cell>
          <cell r="F2278">
            <v>120</v>
          </cell>
        </row>
        <row r="2279">
          <cell r="A2279">
            <v>2225611</v>
          </cell>
          <cell r="B2279" t="str">
            <v>ISO-Nagel-Clip…2008/25W</v>
          </cell>
          <cell r="C2279">
            <v>1.1599999999999999</v>
          </cell>
          <cell r="D2279">
            <v>100</v>
          </cell>
          <cell r="E2279" t="str">
            <v>KS</v>
          </cell>
          <cell r="F2279">
            <v>116</v>
          </cell>
        </row>
        <row r="2280">
          <cell r="A2280">
            <v>2225638</v>
          </cell>
          <cell r="B2280" t="str">
            <v>ISO-Nagel-Clip…2008/35W</v>
          </cell>
          <cell r="C2280">
            <v>1.3</v>
          </cell>
          <cell r="D2280">
            <v>100</v>
          </cell>
          <cell r="E2280" t="str">
            <v>KS</v>
          </cell>
          <cell r="F2280">
            <v>130</v>
          </cell>
        </row>
        <row r="2281">
          <cell r="A2281">
            <v>2225700</v>
          </cell>
          <cell r="B2281" t="str">
            <v>ISO-Nagel-Clip…2009/20W</v>
          </cell>
          <cell r="C2281">
            <v>1.17</v>
          </cell>
          <cell r="D2281">
            <v>100</v>
          </cell>
          <cell r="E2281" t="str">
            <v>KS</v>
          </cell>
          <cell r="F2281">
            <v>117</v>
          </cell>
        </row>
        <row r="2282">
          <cell r="A2282">
            <v>2225719</v>
          </cell>
          <cell r="B2282" t="str">
            <v>ISO-Nagel-Clip…2009/25W</v>
          </cell>
          <cell r="C2282">
            <v>1.1599999999999999</v>
          </cell>
          <cell r="D2282">
            <v>100</v>
          </cell>
          <cell r="E2282" t="str">
            <v>KS</v>
          </cell>
          <cell r="F2282">
            <v>116</v>
          </cell>
        </row>
        <row r="2283">
          <cell r="A2283">
            <v>2225727</v>
          </cell>
          <cell r="B2283" t="str">
            <v>ISO-Nagel-Clip…2009/35W</v>
          </cell>
          <cell r="C2283">
            <v>1.32</v>
          </cell>
          <cell r="D2283">
            <v>100</v>
          </cell>
          <cell r="E2283" t="str">
            <v>KS</v>
          </cell>
          <cell r="F2283">
            <v>132</v>
          </cell>
        </row>
        <row r="2284">
          <cell r="A2284">
            <v>2225808</v>
          </cell>
          <cell r="B2284" t="str">
            <v>ISO-Nagel-Clip…2010/25W</v>
          </cell>
          <cell r="C2284">
            <v>1.31</v>
          </cell>
          <cell r="D2284">
            <v>100</v>
          </cell>
          <cell r="E2284" t="str">
            <v>KS</v>
          </cell>
          <cell r="F2284">
            <v>131</v>
          </cell>
        </row>
        <row r="2285">
          <cell r="A2285">
            <v>2225816</v>
          </cell>
          <cell r="B2285" t="str">
            <v>ISO-Nagel-Clip…2010/35W</v>
          </cell>
          <cell r="C2285">
            <v>1.37</v>
          </cell>
          <cell r="D2285">
            <v>100</v>
          </cell>
          <cell r="E2285" t="str">
            <v>KS</v>
          </cell>
          <cell r="F2285">
            <v>137</v>
          </cell>
        </row>
        <row r="2286">
          <cell r="A2286">
            <v>2225905</v>
          </cell>
          <cell r="B2286" t="str">
            <v>ISO-Nagel-Clip…2011/25W</v>
          </cell>
          <cell r="C2286">
            <v>1.53</v>
          </cell>
          <cell r="D2286">
            <v>100</v>
          </cell>
          <cell r="E2286" t="str">
            <v>KS</v>
          </cell>
          <cell r="F2286">
            <v>153</v>
          </cell>
        </row>
        <row r="2287">
          <cell r="A2287">
            <v>2225913</v>
          </cell>
          <cell r="B2287" t="str">
            <v>ISO-Nagel-Clip…2011/35W</v>
          </cell>
          <cell r="C2287">
            <v>1.66</v>
          </cell>
          <cell r="D2287">
            <v>100</v>
          </cell>
          <cell r="E2287" t="str">
            <v>KS</v>
          </cell>
          <cell r="F2287">
            <v>166</v>
          </cell>
        </row>
        <row r="2288">
          <cell r="A2288">
            <v>2226014</v>
          </cell>
          <cell r="B2288" t="str">
            <v>ISO-Nagel-Clip…2012/25W</v>
          </cell>
          <cell r="C2288">
            <v>1.66</v>
          </cell>
          <cell r="D2288">
            <v>100</v>
          </cell>
          <cell r="E2288" t="str">
            <v>KS</v>
          </cell>
          <cell r="F2288">
            <v>166</v>
          </cell>
        </row>
        <row r="2289">
          <cell r="A2289">
            <v>2226022</v>
          </cell>
          <cell r="B2289" t="str">
            <v>ISO-Nagel-Clip…2012/35W</v>
          </cell>
          <cell r="C2289">
            <v>1.66</v>
          </cell>
          <cell r="D2289">
            <v>100</v>
          </cell>
          <cell r="E2289" t="str">
            <v>KS</v>
          </cell>
          <cell r="F2289">
            <v>166</v>
          </cell>
        </row>
        <row r="2290">
          <cell r="A2290">
            <v>2226103</v>
          </cell>
          <cell r="B2290" t="str">
            <v>ISO-Nagel-Clip…2014/30W</v>
          </cell>
          <cell r="C2290">
            <v>3.37</v>
          </cell>
          <cell r="D2290">
            <v>100</v>
          </cell>
          <cell r="E2290" t="str">
            <v>KS</v>
          </cell>
          <cell r="F2290">
            <v>337</v>
          </cell>
        </row>
        <row r="2291">
          <cell r="A2291">
            <v>2226111</v>
          </cell>
          <cell r="B2291" t="str">
            <v>ISO-Nagel-Clip…2014/40W</v>
          </cell>
          <cell r="C2291">
            <v>2.75</v>
          </cell>
          <cell r="D2291">
            <v>100</v>
          </cell>
          <cell r="E2291" t="str">
            <v>KS</v>
          </cell>
          <cell r="F2291">
            <v>275</v>
          </cell>
        </row>
        <row r="2292">
          <cell r="A2292">
            <v>2226219</v>
          </cell>
          <cell r="B2292" t="str">
            <v>ISO-Nagel-Clip…2016/40W</v>
          </cell>
          <cell r="C2292">
            <v>2.5499999999999998</v>
          </cell>
          <cell r="D2292">
            <v>100</v>
          </cell>
          <cell r="E2292" t="str">
            <v>KS</v>
          </cell>
          <cell r="F2292">
            <v>255</v>
          </cell>
        </row>
        <row r="2293">
          <cell r="A2293">
            <v>2226227</v>
          </cell>
          <cell r="B2293" t="str">
            <v>ISO-Nagel-Clip…2016/50W</v>
          </cell>
          <cell r="C2293">
            <v>3.04</v>
          </cell>
          <cell r="D2293">
            <v>100</v>
          </cell>
          <cell r="E2293" t="str">
            <v>KS</v>
          </cell>
          <cell r="F2293">
            <v>304</v>
          </cell>
        </row>
        <row r="2294">
          <cell r="A2294">
            <v>2226308</v>
          </cell>
          <cell r="B2294" t="str">
            <v>ISO-Nagel-Clip…2018/40W</v>
          </cell>
          <cell r="C2294">
            <v>3.41</v>
          </cell>
          <cell r="D2294">
            <v>100</v>
          </cell>
          <cell r="E2294" t="str">
            <v>KS</v>
          </cell>
          <cell r="F2294">
            <v>341</v>
          </cell>
        </row>
        <row r="2295">
          <cell r="A2295">
            <v>2226405</v>
          </cell>
          <cell r="B2295" t="str">
            <v>ISO-Nagel-Clip…2020/40W</v>
          </cell>
          <cell r="C2295">
            <v>3.44</v>
          </cell>
          <cell r="D2295">
            <v>100</v>
          </cell>
          <cell r="E2295" t="str">
            <v>KS</v>
          </cell>
          <cell r="F2295">
            <v>344</v>
          </cell>
        </row>
        <row r="2296">
          <cell r="A2296">
            <v>2227223</v>
          </cell>
          <cell r="B2296" t="str">
            <v>ISO-Nagel-Clip…2004/18GR</v>
          </cell>
          <cell r="C2296">
            <v>0.82</v>
          </cell>
          <cell r="D2296">
            <v>100</v>
          </cell>
          <cell r="E2296" t="str">
            <v>KS</v>
          </cell>
          <cell r="F2296">
            <v>82</v>
          </cell>
        </row>
        <row r="2297">
          <cell r="A2297">
            <v>2227231</v>
          </cell>
          <cell r="B2297" t="str">
            <v>ISO-Nagel-Clip…2004/25GR</v>
          </cell>
          <cell r="C2297">
            <v>0.9</v>
          </cell>
          <cell r="D2297">
            <v>100</v>
          </cell>
          <cell r="E2297" t="str">
            <v>KS</v>
          </cell>
          <cell r="F2297">
            <v>90</v>
          </cell>
        </row>
        <row r="2298">
          <cell r="A2298">
            <v>2227339</v>
          </cell>
          <cell r="B2298" t="str">
            <v>ISO-Nagel-Clip…2005/25GR</v>
          </cell>
          <cell r="C2298">
            <v>0.98</v>
          </cell>
          <cell r="D2298">
            <v>100</v>
          </cell>
          <cell r="E2298" t="str">
            <v>KS</v>
          </cell>
          <cell r="F2298">
            <v>98</v>
          </cell>
        </row>
        <row r="2299">
          <cell r="A2299">
            <v>2227347</v>
          </cell>
          <cell r="B2299" t="str">
            <v>ISO-Nagel-Clip…2005/18GR</v>
          </cell>
          <cell r="C2299">
            <v>1.03</v>
          </cell>
          <cell r="D2299">
            <v>100</v>
          </cell>
          <cell r="E2299" t="str">
            <v>KS</v>
          </cell>
          <cell r="F2299">
            <v>103</v>
          </cell>
        </row>
        <row r="2300">
          <cell r="A2300">
            <v>2227401</v>
          </cell>
          <cell r="B2300" t="str">
            <v>ISO-Nagel-Clip…2006/18GR</v>
          </cell>
          <cell r="C2300">
            <v>0.88</v>
          </cell>
          <cell r="D2300">
            <v>100</v>
          </cell>
          <cell r="E2300" t="str">
            <v>KS</v>
          </cell>
          <cell r="F2300">
            <v>88</v>
          </cell>
        </row>
        <row r="2301">
          <cell r="A2301">
            <v>2227428</v>
          </cell>
          <cell r="B2301" t="str">
            <v>ISO-Nagel-Clip…2006/25GR</v>
          </cell>
          <cell r="C2301">
            <v>1.03</v>
          </cell>
          <cell r="D2301">
            <v>100</v>
          </cell>
          <cell r="E2301" t="str">
            <v>KS</v>
          </cell>
          <cell r="F2301">
            <v>103</v>
          </cell>
        </row>
        <row r="2302">
          <cell r="A2302">
            <v>2227436</v>
          </cell>
          <cell r="B2302" t="str">
            <v>ISO-Nagel-Clip…2006/35GR</v>
          </cell>
          <cell r="C2302">
            <v>1.08</v>
          </cell>
          <cell r="D2302">
            <v>100</v>
          </cell>
          <cell r="E2302" t="str">
            <v>KS</v>
          </cell>
          <cell r="F2302">
            <v>108</v>
          </cell>
        </row>
        <row r="2303">
          <cell r="A2303">
            <v>2227460</v>
          </cell>
          <cell r="B2303" t="str">
            <v>ISO-Nagel-Clip…2006/25SP</v>
          </cell>
          <cell r="C2303">
            <v>0.71</v>
          </cell>
          <cell r="D2303">
            <v>100</v>
          </cell>
          <cell r="E2303" t="str">
            <v>KS</v>
          </cell>
          <cell r="F2303">
            <v>71</v>
          </cell>
        </row>
        <row r="2304">
          <cell r="A2304">
            <v>2227517</v>
          </cell>
          <cell r="B2304" t="str">
            <v>ISO-Nagel-Clip…2007/25GR</v>
          </cell>
          <cell r="C2304">
            <v>1.07</v>
          </cell>
          <cell r="D2304">
            <v>100</v>
          </cell>
          <cell r="E2304" t="str">
            <v>KS</v>
          </cell>
          <cell r="F2304">
            <v>107</v>
          </cell>
        </row>
        <row r="2305">
          <cell r="A2305">
            <v>2227525</v>
          </cell>
          <cell r="B2305" t="str">
            <v>ISO-Nagel-Clip…2007/35GR</v>
          </cell>
          <cell r="C2305">
            <v>1.1100000000000001</v>
          </cell>
          <cell r="D2305">
            <v>100</v>
          </cell>
          <cell r="E2305" t="str">
            <v>KS</v>
          </cell>
          <cell r="F2305">
            <v>111</v>
          </cell>
        </row>
        <row r="2306">
          <cell r="A2306">
            <v>2227614</v>
          </cell>
          <cell r="B2306" t="str">
            <v>ISO-Nagel-Clip…2008/25GR</v>
          </cell>
          <cell r="C2306">
            <v>1.1599999999999999</v>
          </cell>
          <cell r="D2306">
            <v>100</v>
          </cell>
          <cell r="E2306" t="str">
            <v>KS</v>
          </cell>
          <cell r="F2306">
            <v>116</v>
          </cell>
        </row>
        <row r="2307">
          <cell r="A2307">
            <v>2227622</v>
          </cell>
          <cell r="B2307" t="str">
            <v>ISO-Nagel-Clip…2008/35GR</v>
          </cell>
          <cell r="C2307">
            <v>1.2</v>
          </cell>
          <cell r="D2307">
            <v>100</v>
          </cell>
          <cell r="E2307" t="str">
            <v>KS</v>
          </cell>
          <cell r="F2307">
            <v>120</v>
          </cell>
        </row>
        <row r="2308">
          <cell r="A2308">
            <v>2227630</v>
          </cell>
          <cell r="B2308" t="str">
            <v>ISO-Nagel-Clip…2008/45GR</v>
          </cell>
          <cell r="C2308">
            <v>1.4</v>
          </cell>
          <cell r="D2308">
            <v>100</v>
          </cell>
          <cell r="E2308" t="str">
            <v>KS</v>
          </cell>
          <cell r="F2308">
            <v>140</v>
          </cell>
        </row>
        <row r="2309">
          <cell r="A2309">
            <v>2227711</v>
          </cell>
          <cell r="B2309" t="str">
            <v>ISO-Nagel-Clip…2009/25GR</v>
          </cell>
          <cell r="C2309">
            <v>1.1599999999999999</v>
          </cell>
          <cell r="D2309">
            <v>100</v>
          </cell>
          <cell r="E2309" t="str">
            <v>KS</v>
          </cell>
          <cell r="F2309">
            <v>116</v>
          </cell>
        </row>
        <row r="2310">
          <cell r="A2310">
            <v>2227738</v>
          </cell>
          <cell r="B2310" t="str">
            <v>ISO-Nagel-Clip…2009/35GR</v>
          </cell>
          <cell r="C2310">
            <v>1.31</v>
          </cell>
          <cell r="D2310">
            <v>100</v>
          </cell>
          <cell r="E2310" t="str">
            <v>KS</v>
          </cell>
          <cell r="F2310">
            <v>131</v>
          </cell>
        </row>
        <row r="2311">
          <cell r="A2311">
            <v>2227746</v>
          </cell>
          <cell r="B2311" t="str">
            <v>ISO-Nagel-Clip…2009/45GR</v>
          </cell>
          <cell r="C2311">
            <v>1.36</v>
          </cell>
          <cell r="D2311">
            <v>100</v>
          </cell>
          <cell r="E2311" t="str">
            <v>KS</v>
          </cell>
          <cell r="F2311">
            <v>136</v>
          </cell>
        </row>
        <row r="2312">
          <cell r="A2312">
            <v>2227762</v>
          </cell>
          <cell r="B2312" t="str">
            <v>ISO-Nagel-Clip…2009/35SP</v>
          </cell>
          <cell r="C2312">
            <v>1.02</v>
          </cell>
          <cell r="D2312">
            <v>100</v>
          </cell>
          <cell r="E2312" t="str">
            <v>KS</v>
          </cell>
          <cell r="F2312">
            <v>102</v>
          </cell>
        </row>
        <row r="2313">
          <cell r="A2313">
            <v>2227800</v>
          </cell>
          <cell r="B2313" t="str">
            <v>ISO-Nagel-Clip…2010/25GR</v>
          </cell>
          <cell r="C2313">
            <v>1.1599999999999999</v>
          </cell>
          <cell r="D2313">
            <v>100</v>
          </cell>
          <cell r="E2313" t="str">
            <v>KS</v>
          </cell>
          <cell r="F2313">
            <v>116</v>
          </cell>
        </row>
        <row r="2314">
          <cell r="A2314">
            <v>2227819</v>
          </cell>
          <cell r="B2314" t="str">
            <v>ISO-Nagel-Clip…2010/35GR</v>
          </cell>
          <cell r="C2314">
            <v>1.31</v>
          </cell>
          <cell r="D2314">
            <v>100</v>
          </cell>
          <cell r="E2314" t="str">
            <v>KS</v>
          </cell>
          <cell r="F2314">
            <v>131</v>
          </cell>
        </row>
        <row r="2315">
          <cell r="A2315">
            <v>2227827</v>
          </cell>
          <cell r="B2315" t="str">
            <v>ISO-Nagel-Clip…2010/45GR</v>
          </cell>
          <cell r="C2315">
            <v>1.58</v>
          </cell>
          <cell r="D2315">
            <v>100</v>
          </cell>
          <cell r="E2315" t="str">
            <v>KS</v>
          </cell>
          <cell r="F2315">
            <v>158</v>
          </cell>
        </row>
        <row r="2316">
          <cell r="A2316">
            <v>2227916</v>
          </cell>
          <cell r="B2316" t="str">
            <v>ISO-Nagel-Clip…2011/35GR</v>
          </cell>
          <cell r="C2316">
            <v>1.59</v>
          </cell>
          <cell r="D2316">
            <v>100</v>
          </cell>
          <cell r="E2316" t="str">
            <v>KS</v>
          </cell>
          <cell r="F2316">
            <v>159</v>
          </cell>
        </row>
        <row r="2317">
          <cell r="A2317">
            <v>2227924</v>
          </cell>
          <cell r="B2317" t="str">
            <v>ISO-Nagel-Clip…2011/45GR</v>
          </cell>
          <cell r="C2317">
            <v>1.72</v>
          </cell>
          <cell r="D2317">
            <v>100</v>
          </cell>
          <cell r="E2317" t="str">
            <v>KS</v>
          </cell>
          <cell r="F2317">
            <v>172</v>
          </cell>
        </row>
        <row r="2318">
          <cell r="A2318">
            <v>2228025</v>
          </cell>
          <cell r="B2318" t="str">
            <v>ISO-Nagel-Clip…2012/35GR</v>
          </cell>
          <cell r="C2318">
            <v>1.31</v>
          </cell>
          <cell r="D2318">
            <v>100</v>
          </cell>
          <cell r="E2318" t="str">
            <v>KS</v>
          </cell>
          <cell r="F2318">
            <v>131</v>
          </cell>
        </row>
        <row r="2319">
          <cell r="A2319">
            <v>2228033</v>
          </cell>
          <cell r="B2319" t="str">
            <v>ISO-Nagel-Clip…2012/45GR</v>
          </cell>
          <cell r="C2319">
            <v>1.58</v>
          </cell>
          <cell r="D2319">
            <v>100</v>
          </cell>
          <cell r="E2319" t="str">
            <v>KS</v>
          </cell>
          <cell r="F2319">
            <v>158</v>
          </cell>
        </row>
        <row r="2320">
          <cell r="A2320">
            <v>2228114</v>
          </cell>
          <cell r="B2320" t="str">
            <v>ISO-Nagel-Clip…2014/40GR</v>
          </cell>
          <cell r="C2320">
            <v>2.67</v>
          </cell>
          <cell r="D2320">
            <v>100</v>
          </cell>
          <cell r="E2320" t="str">
            <v>KS</v>
          </cell>
          <cell r="F2320">
            <v>267</v>
          </cell>
        </row>
        <row r="2321">
          <cell r="A2321">
            <v>2228122</v>
          </cell>
          <cell r="B2321" t="str">
            <v>ISO-Nagel-Clip…2014/50GR</v>
          </cell>
          <cell r="C2321">
            <v>2.93</v>
          </cell>
          <cell r="D2321">
            <v>100</v>
          </cell>
          <cell r="E2321" t="str">
            <v>KS</v>
          </cell>
          <cell r="F2321">
            <v>293</v>
          </cell>
        </row>
        <row r="2322">
          <cell r="A2322">
            <v>2228211</v>
          </cell>
          <cell r="B2322" t="str">
            <v>ISO-Nagel-Clip…2016/40GR</v>
          </cell>
          <cell r="C2322">
            <v>3.57</v>
          </cell>
          <cell r="D2322">
            <v>100</v>
          </cell>
          <cell r="E2322" t="str">
            <v>KS</v>
          </cell>
          <cell r="F2322">
            <v>357</v>
          </cell>
        </row>
        <row r="2323">
          <cell r="A2323">
            <v>2228238</v>
          </cell>
          <cell r="B2323" t="str">
            <v>ISO-Nagel-Clip…2016/50GR</v>
          </cell>
          <cell r="C2323">
            <v>2.82</v>
          </cell>
          <cell r="D2323">
            <v>100</v>
          </cell>
          <cell r="E2323" t="str">
            <v>KS</v>
          </cell>
          <cell r="F2323">
            <v>282</v>
          </cell>
        </row>
        <row r="2324">
          <cell r="A2324">
            <v>2228300</v>
          </cell>
          <cell r="B2324" t="str">
            <v>ISO-Nagel-Clip…2018/40GR</v>
          </cell>
          <cell r="C2324">
            <v>3.76</v>
          </cell>
          <cell r="D2324">
            <v>100</v>
          </cell>
          <cell r="E2324" t="str">
            <v>KS</v>
          </cell>
          <cell r="F2324">
            <v>376</v>
          </cell>
        </row>
        <row r="2325">
          <cell r="A2325">
            <v>2228319</v>
          </cell>
          <cell r="B2325" t="str">
            <v>ISO-Nagel-Clip…2018/50GR</v>
          </cell>
          <cell r="C2325">
            <v>3.16</v>
          </cell>
          <cell r="D2325">
            <v>100</v>
          </cell>
          <cell r="E2325" t="str">
            <v>KS</v>
          </cell>
          <cell r="F2325">
            <v>316</v>
          </cell>
        </row>
        <row r="2326">
          <cell r="A2326">
            <v>2228408</v>
          </cell>
          <cell r="B2326" t="str">
            <v>ISO-Nagel-Clip…2020/40GR</v>
          </cell>
          <cell r="C2326">
            <v>3.25</v>
          </cell>
          <cell r="D2326">
            <v>100</v>
          </cell>
          <cell r="E2326" t="str">
            <v>KS</v>
          </cell>
          <cell r="F2326">
            <v>325</v>
          </cell>
        </row>
        <row r="2327">
          <cell r="A2327">
            <v>2228416</v>
          </cell>
          <cell r="B2327" t="str">
            <v>ISO-Nagel-Clip…2020/50GR</v>
          </cell>
          <cell r="C2327">
            <v>3.25</v>
          </cell>
          <cell r="D2327">
            <v>100</v>
          </cell>
          <cell r="E2327" t="str">
            <v>KS</v>
          </cell>
          <cell r="F2327">
            <v>325</v>
          </cell>
        </row>
        <row r="2328">
          <cell r="A2328">
            <v>2228422</v>
          </cell>
          <cell r="B2328" t="str">
            <v>Haft-Clip…2026/25WS</v>
          </cell>
          <cell r="C2328">
            <v>0.52</v>
          </cell>
          <cell r="D2328">
            <v>100</v>
          </cell>
          <cell r="E2328" t="str">
            <v>KS</v>
          </cell>
          <cell r="F2328">
            <v>52</v>
          </cell>
        </row>
        <row r="2329">
          <cell r="A2329">
            <v>2228432</v>
          </cell>
          <cell r="B2329" t="str">
            <v>Haft-Clip…2026/25SP</v>
          </cell>
          <cell r="C2329">
            <v>0.52</v>
          </cell>
          <cell r="D2329">
            <v>100</v>
          </cell>
          <cell r="E2329" t="str">
            <v>KS</v>
          </cell>
          <cell r="F2329">
            <v>52</v>
          </cell>
        </row>
        <row r="2330">
          <cell r="A2330">
            <v>2228440</v>
          </cell>
          <cell r="B2330" t="str">
            <v>Haft-Clip…2026/35SP</v>
          </cell>
          <cell r="C2330">
            <v>0.72</v>
          </cell>
          <cell r="D2330">
            <v>100</v>
          </cell>
          <cell r="E2330" t="str">
            <v>KS</v>
          </cell>
          <cell r="F2330">
            <v>72</v>
          </cell>
        </row>
        <row r="2331">
          <cell r="A2331">
            <v>2228610</v>
          </cell>
          <cell r="B2331" t="str">
            <v>Haft-Clip…2025/18GR</v>
          </cell>
          <cell r="C2331">
            <v>0.98</v>
          </cell>
          <cell r="D2331">
            <v>100</v>
          </cell>
          <cell r="E2331" t="str">
            <v>KS</v>
          </cell>
          <cell r="F2331">
            <v>98</v>
          </cell>
        </row>
        <row r="2332">
          <cell r="A2332">
            <v>2228629</v>
          </cell>
          <cell r="B2332" t="str">
            <v>Haft-Clip…2025/25GR</v>
          </cell>
          <cell r="C2332">
            <v>1.03</v>
          </cell>
          <cell r="D2332">
            <v>100</v>
          </cell>
          <cell r="E2332" t="str">
            <v>KS</v>
          </cell>
          <cell r="F2332">
            <v>103</v>
          </cell>
        </row>
        <row r="2333">
          <cell r="A2333">
            <v>2228718</v>
          </cell>
          <cell r="B2333" t="str">
            <v>Haft-Clip…2026/18GR</v>
          </cell>
          <cell r="C2333">
            <v>0.98</v>
          </cell>
          <cell r="D2333">
            <v>100</v>
          </cell>
          <cell r="E2333" t="str">
            <v>KS</v>
          </cell>
          <cell r="F2333">
            <v>98</v>
          </cell>
        </row>
        <row r="2334">
          <cell r="A2334">
            <v>2228726</v>
          </cell>
          <cell r="B2334" t="str">
            <v>Haft-Clip…2026/25GR</v>
          </cell>
          <cell r="C2334">
            <v>1.03</v>
          </cell>
          <cell r="D2334">
            <v>100</v>
          </cell>
          <cell r="E2334" t="str">
            <v>KS</v>
          </cell>
          <cell r="F2334">
            <v>103</v>
          </cell>
        </row>
        <row r="2335">
          <cell r="A2335">
            <v>2228734</v>
          </cell>
          <cell r="B2335" t="str">
            <v>Haft-Clip…2026/35GR</v>
          </cell>
          <cell r="C2335">
            <v>1.02</v>
          </cell>
          <cell r="D2335">
            <v>100</v>
          </cell>
          <cell r="E2335" t="str">
            <v>KS</v>
          </cell>
          <cell r="F2335">
            <v>102</v>
          </cell>
        </row>
        <row r="2336">
          <cell r="A2336">
            <v>2228750</v>
          </cell>
          <cell r="B2336" t="str">
            <v>Haft-Clip…2026/45GR</v>
          </cell>
          <cell r="C2336">
            <v>1.31</v>
          </cell>
          <cell r="D2336">
            <v>100</v>
          </cell>
          <cell r="E2336" t="str">
            <v>KS</v>
          </cell>
          <cell r="F2336">
            <v>131</v>
          </cell>
        </row>
        <row r="2337">
          <cell r="A2337">
            <v>2228823</v>
          </cell>
          <cell r="B2337" t="str">
            <v>Haft-Clip…2027/25GR</v>
          </cell>
          <cell r="C2337">
            <v>0.98</v>
          </cell>
          <cell r="D2337">
            <v>100</v>
          </cell>
          <cell r="E2337" t="str">
            <v>KS</v>
          </cell>
          <cell r="F2337">
            <v>98</v>
          </cell>
        </row>
        <row r="2338">
          <cell r="A2338">
            <v>2228831</v>
          </cell>
          <cell r="B2338" t="str">
            <v>Haft-Clip…2027/30GR</v>
          </cell>
          <cell r="C2338">
            <v>1.03</v>
          </cell>
          <cell r="D2338">
            <v>100</v>
          </cell>
          <cell r="E2338" t="str">
            <v>KS</v>
          </cell>
          <cell r="F2338">
            <v>103</v>
          </cell>
        </row>
        <row r="2339">
          <cell r="A2339">
            <v>2228858</v>
          </cell>
          <cell r="B2339" t="str">
            <v>Haft-Clip…2027/40GR</v>
          </cell>
          <cell r="C2339">
            <v>1.03</v>
          </cell>
          <cell r="D2339">
            <v>100</v>
          </cell>
          <cell r="E2339" t="str">
            <v>KS</v>
          </cell>
          <cell r="F2339">
            <v>103</v>
          </cell>
        </row>
        <row r="2340">
          <cell r="A2340">
            <v>2228904</v>
          </cell>
          <cell r="B2340" t="str">
            <v>Haft-Clip…2028/40GR</v>
          </cell>
          <cell r="C2340">
            <v>6.28</v>
          </cell>
          <cell r="D2340">
            <v>100</v>
          </cell>
          <cell r="E2340" t="str">
            <v>KS</v>
          </cell>
          <cell r="F2340">
            <v>628</v>
          </cell>
        </row>
        <row r="2341">
          <cell r="A2341">
            <v>2236028</v>
          </cell>
          <cell r="B2341" t="str">
            <v>Stropní vývod…510</v>
          </cell>
          <cell r="C2341">
            <v>1.71</v>
          </cell>
          <cell r="D2341">
            <v>100</v>
          </cell>
          <cell r="E2341" t="str">
            <v>KS</v>
          </cell>
          <cell r="F2341">
            <v>171</v>
          </cell>
        </row>
        <row r="2342">
          <cell r="A2342">
            <v>2250071</v>
          </cell>
          <cell r="B2342" t="str">
            <v>Řadová přítlačná příchytka…2037/7</v>
          </cell>
          <cell r="C2342">
            <v>2.52</v>
          </cell>
          <cell r="D2342">
            <v>100</v>
          </cell>
          <cell r="E2342" t="str">
            <v>KS</v>
          </cell>
          <cell r="F2342">
            <v>252</v>
          </cell>
        </row>
        <row r="2343">
          <cell r="A2343">
            <v>2250136</v>
          </cell>
          <cell r="B2343" t="str">
            <v>Řadová přítlačná příchytka…2037/13</v>
          </cell>
          <cell r="C2343">
            <v>2.34</v>
          </cell>
          <cell r="D2343">
            <v>100</v>
          </cell>
          <cell r="E2343" t="str">
            <v>KS</v>
          </cell>
          <cell r="F2343">
            <v>234</v>
          </cell>
        </row>
        <row r="2344">
          <cell r="A2344">
            <v>2250209</v>
          </cell>
          <cell r="B2344" t="str">
            <v>Řadová přítlačná příchytka…2037/20</v>
          </cell>
          <cell r="C2344">
            <v>3.44</v>
          </cell>
          <cell r="D2344">
            <v>100</v>
          </cell>
          <cell r="E2344" t="str">
            <v>KS</v>
          </cell>
          <cell r="F2344">
            <v>344</v>
          </cell>
        </row>
        <row r="2345">
          <cell r="A2345">
            <v>2250241</v>
          </cell>
          <cell r="B2345" t="str">
            <v>Řadová přítlačná příchytka…2037/24</v>
          </cell>
          <cell r="C2345">
            <v>4.38</v>
          </cell>
          <cell r="D2345">
            <v>100</v>
          </cell>
          <cell r="E2345" t="str">
            <v>KS</v>
          </cell>
          <cell r="F2345">
            <v>438</v>
          </cell>
        </row>
        <row r="2346">
          <cell r="A2346">
            <v>2250306</v>
          </cell>
          <cell r="B2346" t="str">
            <v>Řadová přítlačná příchytka…2037/30</v>
          </cell>
          <cell r="C2346">
            <v>6.29</v>
          </cell>
          <cell r="D2346">
            <v>100</v>
          </cell>
          <cell r="E2346" t="str">
            <v>KS</v>
          </cell>
          <cell r="F2346">
            <v>629</v>
          </cell>
        </row>
        <row r="2347">
          <cell r="A2347">
            <v>2250438</v>
          </cell>
          <cell r="B2347" t="str">
            <v>Řadová přítlačná příchytka…2037/43</v>
          </cell>
          <cell r="C2347">
            <v>9.24</v>
          </cell>
          <cell r="D2347">
            <v>100</v>
          </cell>
          <cell r="E2347" t="str">
            <v>KS</v>
          </cell>
          <cell r="F2347">
            <v>924</v>
          </cell>
        </row>
        <row r="2348">
          <cell r="A2348">
            <v>2251256</v>
          </cell>
          <cell r="B2348" t="str">
            <v>Natloukací příchytka…53837</v>
          </cell>
          <cell r="C2348">
            <v>1.29</v>
          </cell>
          <cell r="D2348">
            <v>100</v>
          </cell>
          <cell r="E2348" t="str">
            <v>KS</v>
          </cell>
          <cell r="F2348">
            <v>129</v>
          </cell>
        </row>
        <row r="2349">
          <cell r="A2349">
            <v>2251388</v>
          </cell>
          <cell r="B2349" t="str">
            <v>Natloukací příchytka…2048/8-38</v>
          </cell>
          <cell r="C2349">
            <v>1.9</v>
          </cell>
          <cell r="D2349">
            <v>100</v>
          </cell>
          <cell r="E2349" t="str">
            <v>KS</v>
          </cell>
          <cell r="F2349">
            <v>190</v>
          </cell>
        </row>
        <row r="2350">
          <cell r="A2350">
            <v>2254018</v>
          </cell>
          <cell r="B2350" t="str">
            <v>Řadová příchytka…2049/14GR</v>
          </cell>
          <cell r="C2350">
            <v>15.21</v>
          </cell>
          <cell r="D2350">
            <v>100</v>
          </cell>
          <cell r="E2350" t="str">
            <v>KS</v>
          </cell>
          <cell r="F2350">
            <v>1521</v>
          </cell>
        </row>
        <row r="2351">
          <cell r="A2351">
            <v>2254026</v>
          </cell>
          <cell r="B2351" t="str">
            <v>Řadová příchytka…2050/25GR</v>
          </cell>
          <cell r="C2351">
            <v>4.92</v>
          </cell>
          <cell r="D2351">
            <v>100</v>
          </cell>
          <cell r="E2351" t="str">
            <v>KS</v>
          </cell>
          <cell r="F2351">
            <v>492</v>
          </cell>
        </row>
        <row r="2352">
          <cell r="A2352">
            <v>2254034</v>
          </cell>
          <cell r="B2352" t="str">
            <v>Řadová příchytka…2051/36GR</v>
          </cell>
          <cell r="C2352">
            <v>5.65</v>
          </cell>
          <cell r="D2352">
            <v>100</v>
          </cell>
          <cell r="E2352" t="str">
            <v>KS</v>
          </cell>
          <cell r="F2352">
            <v>565</v>
          </cell>
        </row>
        <row r="2353">
          <cell r="A2353">
            <v>2255014</v>
          </cell>
          <cell r="B2353" t="str">
            <v>Řadová příchytka…2054/48GR</v>
          </cell>
          <cell r="C2353">
            <v>23.83</v>
          </cell>
          <cell r="D2353">
            <v>100</v>
          </cell>
          <cell r="E2353" t="str">
            <v>KS</v>
          </cell>
          <cell r="F2353">
            <v>2383</v>
          </cell>
        </row>
        <row r="2354">
          <cell r="A2354">
            <v>2255022</v>
          </cell>
          <cell r="B2354" t="str">
            <v>Řadová příchytka…2055/72GR</v>
          </cell>
          <cell r="C2354">
            <v>36.68</v>
          </cell>
          <cell r="D2354">
            <v>100</v>
          </cell>
          <cell r="E2354" t="str">
            <v>KS</v>
          </cell>
          <cell r="F2354">
            <v>3668</v>
          </cell>
        </row>
        <row r="2355">
          <cell r="A2355">
            <v>2255405</v>
          </cell>
          <cell r="B2355" t="str">
            <v>Řadová příchytka…2054/48PA</v>
          </cell>
          <cell r="C2355">
            <v>21.4</v>
          </cell>
          <cell r="D2355">
            <v>100</v>
          </cell>
          <cell r="E2355" t="str">
            <v>KS</v>
          </cell>
          <cell r="F2355">
            <v>2140</v>
          </cell>
        </row>
        <row r="2356">
          <cell r="A2356">
            <v>2259079</v>
          </cell>
          <cell r="B2356" t="str">
            <v>Řadová svěrná příchytka…2036/7 GR</v>
          </cell>
          <cell r="C2356">
            <v>10.199999999999999</v>
          </cell>
          <cell r="D2356">
            <v>100</v>
          </cell>
          <cell r="E2356" t="str">
            <v>KS</v>
          </cell>
          <cell r="F2356">
            <v>1020</v>
          </cell>
        </row>
        <row r="2357">
          <cell r="A2357">
            <v>2259141</v>
          </cell>
          <cell r="B2357" t="str">
            <v>Řadová svěrná příchytka…2036/15GR</v>
          </cell>
          <cell r="C2357">
            <v>18.059999999999999</v>
          </cell>
          <cell r="D2357">
            <v>100</v>
          </cell>
          <cell r="E2357" t="str">
            <v>KS</v>
          </cell>
          <cell r="F2357">
            <v>1806</v>
          </cell>
        </row>
        <row r="2358">
          <cell r="A2358">
            <v>2259230</v>
          </cell>
          <cell r="B2358" t="str">
            <v>Řadová svěrná příchytka…2036/23GR</v>
          </cell>
          <cell r="C2358">
            <v>18.72</v>
          </cell>
          <cell r="D2358">
            <v>100</v>
          </cell>
          <cell r="E2358" t="str">
            <v>KS</v>
          </cell>
          <cell r="F2358">
            <v>1872</v>
          </cell>
        </row>
        <row r="2359">
          <cell r="A2359">
            <v>2259281</v>
          </cell>
          <cell r="B2359" t="str">
            <v>Řadová svěrná příchytka…2036/28GR</v>
          </cell>
          <cell r="C2359">
            <v>13.9</v>
          </cell>
          <cell r="D2359">
            <v>100</v>
          </cell>
          <cell r="E2359" t="str">
            <v>KS</v>
          </cell>
          <cell r="F2359">
            <v>1390</v>
          </cell>
        </row>
        <row r="2360">
          <cell r="A2360">
            <v>2259796</v>
          </cell>
          <cell r="B2360" t="str">
            <v>Řadová svěrná příchytka…2036/19NL</v>
          </cell>
          <cell r="C2360">
            <v>15.05</v>
          </cell>
          <cell r="D2360">
            <v>100</v>
          </cell>
          <cell r="E2360" t="str">
            <v>KS</v>
          </cell>
          <cell r="F2360">
            <v>1505</v>
          </cell>
        </row>
        <row r="2361">
          <cell r="A2361">
            <v>2305151</v>
          </cell>
          <cell r="B2361" t="str">
            <v>Příchytka napínacího drátu…4024/16</v>
          </cell>
          <cell r="C2361">
            <v>3.31</v>
          </cell>
          <cell r="D2361">
            <v>100</v>
          </cell>
          <cell r="E2361" t="str">
            <v>KS</v>
          </cell>
          <cell r="F2361">
            <v>331</v>
          </cell>
        </row>
        <row r="2362">
          <cell r="A2362">
            <v>2305232</v>
          </cell>
          <cell r="B2362" t="str">
            <v>Příchytka napínacího drátu…4024/23</v>
          </cell>
          <cell r="C2362">
            <v>8.19</v>
          </cell>
          <cell r="D2362">
            <v>100</v>
          </cell>
          <cell r="E2362" t="str">
            <v>KS</v>
          </cell>
          <cell r="F2362">
            <v>819</v>
          </cell>
        </row>
        <row r="2363">
          <cell r="A2363">
            <v>2307618</v>
          </cell>
          <cell r="B2363" t="str">
            <v>Příchytka napínacího drátu…4021/U/13</v>
          </cell>
          <cell r="C2363">
            <v>27.31</v>
          </cell>
          <cell r="D2363">
            <v>100</v>
          </cell>
          <cell r="E2363" t="str">
            <v>KS</v>
          </cell>
          <cell r="F2363">
            <v>2731</v>
          </cell>
        </row>
        <row r="2364">
          <cell r="A2364">
            <v>2307634</v>
          </cell>
          <cell r="B2364" t="str">
            <v>Příchytka napínacího drátu…4021/U/16</v>
          </cell>
          <cell r="C2364">
            <v>25.15</v>
          </cell>
          <cell r="D2364">
            <v>100</v>
          </cell>
          <cell r="E2364" t="str">
            <v>KS</v>
          </cell>
          <cell r="F2364">
            <v>2515</v>
          </cell>
        </row>
        <row r="2365">
          <cell r="A2365">
            <v>2327104</v>
          </cell>
          <cell r="B2365" t="str">
            <v>Kabelová spona…507</v>
          </cell>
          <cell r="C2365">
            <v>36.04</v>
          </cell>
          <cell r="D2365">
            <v>100</v>
          </cell>
          <cell r="E2365" t="str">
            <v>KS</v>
          </cell>
          <cell r="F2365">
            <v>3604</v>
          </cell>
        </row>
        <row r="2366">
          <cell r="A2366">
            <v>2330059</v>
          </cell>
          <cell r="B2366" t="str">
            <v>Pásková příchytka…550/6X180</v>
          </cell>
          <cell r="C2366">
            <v>3.74</v>
          </cell>
          <cell r="D2366">
            <v>100</v>
          </cell>
          <cell r="E2366" t="str">
            <v>KS</v>
          </cell>
          <cell r="F2366">
            <v>374</v>
          </cell>
        </row>
        <row r="2367">
          <cell r="A2367">
            <v>2330075</v>
          </cell>
          <cell r="B2367" t="str">
            <v>Pásková příchytka…550/6X290</v>
          </cell>
          <cell r="C2367">
            <v>6.2</v>
          </cell>
          <cell r="D2367">
            <v>100</v>
          </cell>
          <cell r="E2367" t="str">
            <v>KS</v>
          </cell>
          <cell r="F2367">
            <v>620</v>
          </cell>
        </row>
        <row r="2368">
          <cell r="A2368">
            <v>2330091</v>
          </cell>
          <cell r="B2368" t="str">
            <v>Pásková příchytka…550/6X360</v>
          </cell>
          <cell r="C2368">
            <v>7.72</v>
          </cell>
          <cell r="D2368">
            <v>100</v>
          </cell>
          <cell r="E2368" t="str">
            <v>KS</v>
          </cell>
          <cell r="F2368">
            <v>772</v>
          </cell>
        </row>
        <row r="2369">
          <cell r="A2369">
            <v>2330229</v>
          </cell>
          <cell r="B2369" t="str">
            <v>Pásková příchytka…550/9X180</v>
          </cell>
          <cell r="C2369">
            <v>4.76</v>
          </cell>
          <cell r="D2369">
            <v>100</v>
          </cell>
          <cell r="E2369" t="str">
            <v>KS</v>
          </cell>
          <cell r="F2369">
            <v>476</v>
          </cell>
        </row>
        <row r="2370">
          <cell r="A2370">
            <v>2330245</v>
          </cell>
          <cell r="B2370" t="str">
            <v>Pásková příchytka…550/9X265</v>
          </cell>
          <cell r="C2370">
            <v>6.79</v>
          </cell>
          <cell r="D2370">
            <v>100</v>
          </cell>
          <cell r="E2370" t="str">
            <v>KS</v>
          </cell>
          <cell r="F2370">
            <v>679</v>
          </cell>
        </row>
        <row r="2371">
          <cell r="A2371">
            <v>2330296</v>
          </cell>
          <cell r="B2371" t="str">
            <v>Pásková příchytka…550/9X360</v>
          </cell>
          <cell r="C2371">
            <v>8.23</v>
          </cell>
          <cell r="D2371">
            <v>100</v>
          </cell>
          <cell r="E2371" t="str">
            <v>KS</v>
          </cell>
          <cell r="F2371">
            <v>823</v>
          </cell>
        </row>
        <row r="2372">
          <cell r="A2372">
            <v>2330326</v>
          </cell>
          <cell r="B2372" t="str">
            <v>Pásková příchytka…550/9X510</v>
          </cell>
          <cell r="C2372">
            <v>18.34</v>
          </cell>
          <cell r="D2372">
            <v>100</v>
          </cell>
          <cell r="E2372" t="str">
            <v>KS</v>
          </cell>
          <cell r="F2372">
            <v>1834</v>
          </cell>
        </row>
        <row r="2373">
          <cell r="A2373">
            <v>2330342</v>
          </cell>
          <cell r="B2373" t="str">
            <v>Pásková příchytka…550/9X760</v>
          </cell>
          <cell r="C2373">
            <v>24.65</v>
          </cell>
          <cell r="D2373">
            <v>100</v>
          </cell>
          <cell r="E2373" t="str">
            <v>KS</v>
          </cell>
          <cell r="F2373">
            <v>2465</v>
          </cell>
        </row>
        <row r="2374">
          <cell r="A2374">
            <v>2332027</v>
          </cell>
          <cell r="B2374" t="str">
            <v>Stahovací pásky…555/2,4</v>
          </cell>
          <cell r="C2374">
            <v>0.41</v>
          </cell>
          <cell r="D2374">
            <v>100</v>
          </cell>
          <cell r="E2374" t="str">
            <v>KS</v>
          </cell>
          <cell r="F2374">
            <v>41</v>
          </cell>
        </row>
        <row r="2375">
          <cell r="A2375">
            <v>2332051</v>
          </cell>
          <cell r="B2375" t="str">
            <v>VÁZACÍ PÁSEK 2,5X100 PA NATUR…555/2,5</v>
          </cell>
          <cell r="C2375">
            <v>0.53</v>
          </cell>
          <cell r="D2375">
            <v>100</v>
          </cell>
          <cell r="E2375" t="str">
            <v>KS</v>
          </cell>
          <cell r="F2375">
            <v>53</v>
          </cell>
        </row>
        <row r="2376">
          <cell r="A2376">
            <v>2332094</v>
          </cell>
          <cell r="B2376" t="str">
            <v>Stahovací pásky…555/2,5</v>
          </cell>
          <cell r="C2376">
            <v>0.76</v>
          </cell>
          <cell r="D2376">
            <v>100</v>
          </cell>
          <cell r="E2376" t="str">
            <v>KS</v>
          </cell>
          <cell r="F2376">
            <v>76</v>
          </cell>
        </row>
        <row r="2377">
          <cell r="A2377">
            <v>2332108</v>
          </cell>
          <cell r="B2377" t="str">
            <v>Stahovací pásky…555/2,5</v>
          </cell>
          <cell r="C2377">
            <v>0.87</v>
          </cell>
          <cell r="D2377">
            <v>100</v>
          </cell>
          <cell r="E2377" t="str">
            <v>KS</v>
          </cell>
          <cell r="F2377">
            <v>87</v>
          </cell>
        </row>
        <row r="2378">
          <cell r="A2378">
            <v>2332175</v>
          </cell>
          <cell r="B2378" t="str">
            <v>Stahovací pásky…555/3,6</v>
          </cell>
          <cell r="C2378">
            <v>0.79</v>
          </cell>
          <cell r="D2378">
            <v>100</v>
          </cell>
          <cell r="E2378" t="str">
            <v>KS</v>
          </cell>
          <cell r="F2378">
            <v>79</v>
          </cell>
        </row>
        <row r="2379">
          <cell r="A2379">
            <v>2332183</v>
          </cell>
          <cell r="B2379" t="str">
            <v>Stahovací pásky…555/3,6</v>
          </cell>
          <cell r="C2379">
            <v>1.1200000000000001</v>
          </cell>
          <cell r="D2379">
            <v>100</v>
          </cell>
          <cell r="E2379" t="str">
            <v>KS</v>
          </cell>
          <cell r="F2379">
            <v>112</v>
          </cell>
        </row>
        <row r="2380">
          <cell r="A2380">
            <v>2332213</v>
          </cell>
          <cell r="B2380" t="str">
            <v>Stahovací pásky…555/3,6</v>
          </cell>
          <cell r="C2380">
            <v>1.75</v>
          </cell>
          <cell r="D2380">
            <v>100</v>
          </cell>
          <cell r="E2380" t="str">
            <v>KS</v>
          </cell>
          <cell r="F2380">
            <v>175</v>
          </cell>
        </row>
        <row r="2381">
          <cell r="A2381">
            <v>2332337</v>
          </cell>
          <cell r="B2381" t="str">
            <v>Stahovací pásky…555/4,8</v>
          </cell>
          <cell r="C2381">
            <v>1.1100000000000001</v>
          </cell>
          <cell r="D2381">
            <v>100</v>
          </cell>
          <cell r="E2381" t="str">
            <v>KS</v>
          </cell>
          <cell r="F2381">
            <v>111</v>
          </cell>
        </row>
        <row r="2382">
          <cell r="A2382">
            <v>2332361</v>
          </cell>
          <cell r="B2382" t="str">
            <v>Stahovací pásky…555/4,8</v>
          </cell>
          <cell r="C2382">
            <v>1.88</v>
          </cell>
          <cell r="D2382">
            <v>100</v>
          </cell>
          <cell r="E2382" t="str">
            <v>KS</v>
          </cell>
          <cell r="F2382">
            <v>188</v>
          </cell>
        </row>
        <row r="2383">
          <cell r="A2383">
            <v>2332388</v>
          </cell>
          <cell r="B2383" t="str">
            <v>Stahovací pásky…555/4,8</v>
          </cell>
          <cell r="C2383">
            <v>2.5099999999999998</v>
          </cell>
          <cell r="D2383">
            <v>100</v>
          </cell>
          <cell r="E2383" t="str">
            <v>KS</v>
          </cell>
          <cell r="F2383">
            <v>251</v>
          </cell>
        </row>
        <row r="2384">
          <cell r="A2384">
            <v>2332507</v>
          </cell>
          <cell r="B2384" t="str">
            <v>Stahovací pásky…555/7,6</v>
          </cell>
          <cell r="C2384">
            <v>2.92</v>
          </cell>
          <cell r="D2384">
            <v>100</v>
          </cell>
          <cell r="E2384" t="str">
            <v>KS</v>
          </cell>
          <cell r="F2384">
            <v>292</v>
          </cell>
        </row>
        <row r="2385">
          <cell r="A2385">
            <v>2332558</v>
          </cell>
          <cell r="B2385" t="str">
            <v>Stahovací pásky…555/7,6</v>
          </cell>
          <cell r="C2385">
            <v>3.39</v>
          </cell>
          <cell r="D2385">
            <v>100</v>
          </cell>
          <cell r="E2385" t="str">
            <v>KS</v>
          </cell>
          <cell r="F2385">
            <v>339</v>
          </cell>
        </row>
        <row r="2386">
          <cell r="A2386">
            <v>2332574</v>
          </cell>
          <cell r="B2386" t="str">
            <v>Stahovací pásky…555/7,6</v>
          </cell>
          <cell r="C2386">
            <v>4.32</v>
          </cell>
          <cell r="D2386">
            <v>100</v>
          </cell>
          <cell r="E2386" t="str">
            <v>KS</v>
          </cell>
          <cell r="F2386">
            <v>432</v>
          </cell>
        </row>
        <row r="2387">
          <cell r="A2387">
            <v>2332620</v>
          </cell>
          <cell r="B2387" t="str">
            <v>Stahovací pásky…555/2,5SW</v>
          </cell>
          <cell r="C2387">
            <v>0.55000000000000004</v>
          </cell>
          <cell r="D2387">
            <v>100</v>
          </cell>
          <cell r="E2387" t="str">
            <v>KS</v>
          </cell>
          <cell r="F2387">
            <v>55</v>
          </cell>
        </row>
        <row r="2388">
          <cell r="A2388">
            <v>2332655</v>
          </cell>
          <cell r="B2388" t="str">
            <v>Stahovací pásky…555/3,6SW</v>
          </cell>
          <cell r="C2388">
            <v>0.79</v>
          </cell>
          <cell r="D2388">
            <v>100</v>
          </cell>
          <cell r="E2388" t="str">
            <v>KS</v>
          </cell>
          <cell r="F2388">
            <v>79</v>
          </cell>
        </row>
        <row r="2389">
          <cell r="A2389">
            <v>2332663</v>
          </cell>
          <cell r="B2389" t="str">
            <v>Stahovací pásky…555/3,6SW</v>
          </cell>
          <cell r="C2389">
            <v>1.1200000000000001</v>
          </cell>
          <cell r="D2389">
            <v>100</v>
          </cell>
          <cell r="E2389" t="str">
            <v>KS</v>
          </cell>
          <cell r="F2389">
            <v>112</v>
          </cell>
        </row>
        <row r="2390">
          <cell r="A2390">
            <v>2332698</v>
          </cell>
          <cell r="B2390" t="str">
            <v>Stahovací pásky…555/4,8SW</v>
          </cell>
          <cell r="C2390">
            <v>1.1599999999999999</v>
          </cell>
          <cell r="D2390">
            <v>100</v>
          </cell>
          <cell r="E2390" t="str">
            <v>KS</v>
          </cell>
          <cell r="F2390">
            <v>116</v>
          </cell>
        </row>
        <row r="2391">
          <cell r="A2391">
            <v>2332701</v>
          </cell>
          <cell r="B2391" t="str">
            <v>Stahovací pásky…555/4,8SW</v>
          </cell>
          <cell r="C2391">
            <v>1.96</v>
          </cell>
          <cell r="D2391">
            <v>100</v>
          </cell>
          <cell r="E2391" t="str">
            <v>KS</v>
          </cell>
          <cell r="F2391">
            <v>196</v>
          </cell>
        </row>
        <row r="2392">
          <cell r="A2392">
            <v>2332728</v>
          </cell>
          <cell r="B2392" t="str">
            <v>Stahovací pásky…555/4,8SW</v>
          </cell>
          <cell r="C2392">
            <v>2.63</v>
          </cell>
          <cell r="D2392">
            <v>100</v>
          </cell>
          <cell r="E2392" t="str">
            <v>KS</v>
          </cell>
          <cell r="F2392">
            <v>263</v>
          </cell>
        </row>
        <row r="2393">
          <cell r="A2393">
            <v>2332752</v>
          </cell>
          <cell r="B2393" t="str">
            <v>Stahovací pásky…555/7,6SW</v>
          </cell>
          <cell r="C2393">
            <v>4.5599999999999996</v>
          </cell>
          <cell r="D2393">
            <v>100</v>
          </cell>
          <cell r="E2393" t="str">
            <v>KS</v>
          </cell>
          <cell r="F2393">
            <v>456</v>
          </cell>
        </row>
        <row r="2394">
          <cell r="A2394">
            <v>2340038</v>
          </cell>
          <cell r="B2394" t="str">
            <v>Elektroizolační a těsnicí sada…115 GRAU</v>
          </cell>
          <cell r="C2394">
            <v>52.54</v>
          </cell>
          <cell r="D2394">
            <v>100</v>
          </cell>
          <cell r="E2394" t="str">
            <v>KS</v>
          </cell>
          <cell r="F2394">
            <v>5254</v>
          </cell>
        </row>
        <row r="2395">
          <cell r="A2395">
            <v>2341018</v>
          </cell>
          <cell r="B2395" t="str">
            <v>Impu-Fix lep. pro můst. ved.…509/650</v>
          </cell>
          <cell r="C2395">
            <v>437</v>
          </cell>
          <cell r="D2395">
            <v>1</v>
          </cell>
          <cell r="E2395" t="str">
            <v>KS</v>
          </cell>
          <cell r="F2395">
            <v>437</v>
          </cell>
        </row>
        <row r="2396">
          <cell r="A2396">
            <v>2341107</v>
          </cell>
          <cell r="B2396" t="str">
            <v>Směs ředidel…508</v>
          </cell>
          <cell r="C2396">
            <v>513</v>
          </cell>
          <cell r="D2396">
            <v>1</v>
          </cell>
          <cell r="E2396" t="str">
            <v>KS</v>
          </cell>
          <cell r="F2396">
            <v>513</v>
          </cell>
        </row>
        <row r="2397">
          <cell r="A2397">
            <v>2347229</v>
          </cell>
          <cell r="B2397" t="str">
            <v>Hmoždinka do plynosilikátu…910/GD 6</v>
          </cell>
          <cell r="C2397">
            <v>2.52</v>
          </cell>
          <cell r="D2397">
            <v>100</v>
          </cell>
          <cell r="E2397" t="str">
            <v>KS</v>
          </cell>
          <cell r="F2397">
            <v>252</v>
          </cell>
        </row>
        <row r="2398">
          <cell r="A2398">
            <v>2347261</v>
          </cell>
          <cell r="B2398" t="str">
            <v>Hmoždinka do plynosilikátu…910/GD 8</v>
          </cell>
          <cell r="C2398">
            <v>3.05</v>
          </cell>
          <cell r="D2398">
            <v>100</v>
          </cell>
          <cell r="E2398" t="str">
            <v>KS</v>
          </cell>
          <cell r="F2398">
            <v>305</v>
          </cell>
        </row>
        <row r="2399">
          <cell r="A2399">
            <v>2347407</v>
          </cell>
          <cell r="B2399" t="str">
            <v>Natloukací hmoždinka …910/DF</v>
          </cell>
          <cell r="C2399">
            <v>2.81</v>
          </cell>
          <cell r="D2399">
            <v>100</v>
          </cell>
          <cell r="E2399" t="str">
            <v>KS</v>
          </cell>
          <cell r="F2399">
            <v>281</v>
          </cell>
        </row>
        <row r="2400">
          <cell r="A2400">
            <v>2347539</v>
          </cell>
          <cell r="B2400" t="str">
            <v>Víceúčelová hmoždinka…910/MZ</v>
          </cell>
          <cell r="C2400">
            <v>0.57999999999999996</v>
          </cell>
          <cell r="D2400">
            <v>100</v>
          </cell>
          <cell r="E2400" t="str">
            <v>KS</v>
          </cell>
          <cell r="F2400">
            <v>58</v>
          </cell>
        </row>
        <row r="2401">
          <cell r="A2401">
            <v>2348039</v>
          </cell>
          <cell r="B2401" t="str">
            <v>Hmoždinka rozpěrná…910/D</v>
          </cell>
          <cell r="C2401">
            <v>0.64</v>
          </cell>
          <cell r="D2401">
            <v>100</v>
          </cell>
          <cell r="E2401" t="str">
            <v>KS</v>
          </cell>
          <cell r="F2401">
            <v>64</v>
          </cell>
        </row>
        <row r="2402">
          <cell r="A2402">
            <v>2349043</v>
          </cell>
          <cell r="B2402" t="str">
            <v>Hmoždinka Angler…910/N5X25</v>
          </cell>
          <cell r="C2402">
            <v>0.53</v>
          </cell>
          <cell r="D2402">
            <v>100</v>
          </cell>
          <cell r="E2402" t="str">
            <v>KS</v>
          </cell>
          <cell r="F2402">
            <v>53</v>
          </cell>
        </row>
        <row r="2403">
          <cell r="A2403">
            <v>2349051</v>
          </cell>
          <cell r="B2403" t="str">
            <v>Hmoždinka Angler…910/N6X30</v>
          </cell>
          <cell r="C2403">
            <v>0.56000000000000005</v>
          </cell>
          <cell r="D2403">
            <v>100</v>
          </cell>
          <cell r="E2403" t="str">
            <v>KS</v>
          </cell>
          <cell r="F2403">
            <v>56</v>
          </cell>
        </row>
        <row r="2404">
          <cell r="A2404">
            <v>2349078</v>
          </cell>
          <cell r="B2404" t="str">
            <v>Hmoždinka Angler…910/N6X60</v>
          </cell>
          <cell r="C2404">
            <v>0.93</v>
          </cell>
          <cell r="D2404">
            <v>100</v>
          </cell>
          <cell r="E2404" t="str">
            <v>KS</v>
          </cell>
          <cell r="F2404">
            <v>93</v>
          </cell>
        </row>
        <row r="2405">
          <cell r="A2405">
            <v>2349086</v>
          </cell>
          <cell r="B2405" t="str">
            <v>Hmoždinka Angler…910/N8X40</v>
          </cell>
          <cell r="C2405">
            <v>1.1100000000000001</v>
          </cell>
          <cell r="D2405">
            <v>100</v>
          </cell>
          <cell r="E2405" t="str">
            <v>KS</v>
          </cell>
          <cell r="F2405">
            <v>111</v>
          </cell>
        </row>
        <row r="2406">
          <cell r="A2406">
            <v>2349108</v>
          </cell>
          <cell r="B2406" t="str">
            <v>Hmoždinka Angler…910N10X50</v>
          </cell>
          <cell r="C2406">
            <v>1.92</v>
          </cell>
          <cell r="D2406">
            <v>100</v>
          </cell>
          <cell r="E2406" t="str">
            <v>KS</v>
          </cell>
          <cell r="F2406">
            <v>192</v>
          </cell>
        </row>
        <row r="2407">
          <cell r="A2407">
            <v>2349124</v>
          </cell>
          <cell r="B2407" t="str">
            <v>Hmoždinka Angler…910N12X60</v>
          </cell>
          <cell r="C2407">
            <v>3.04</v>
          </cell>
          <cell r="D2407">
            <v>100</v>
          </cell>
          <cell r="E2407" t="str">
            <v>KS</v>
          </cell>
          <cell r="F2407">
            <v>304</v>
          </cell>
        </row>
        <row r="2408">
          <cell r="A2408">
            <v>2350807</v>
          </cell>
          <cell r="B2408" t="str">
            <v>Natloukací hmoždinka …910SDM/M6</v>
          </cell>
          <cell r="C2408">
            <v>3.16</v>
          </cell>
          <cell r="D2408">
            <v>100</v>
          </cell>
          <cell r="E2408" t="str">
            <v>KS</v>
          </cell>
          <cell r="F2408">
            <v>316</v>
          </cell>
        </row>
        <row r="2409">
          <cell r="A2409">
            <v>2350998</v>
          </cell>
          <cell r="B2409" t="str">
            <v>Natloukací hmoždinka …910SDM8SO</v>
          </cell>
          <cell r="C2409">
            <v>5.3</v>
          </cell>
          <cell r="D2409">
            <v>100</v>
          </cell>
          <cell r="E2409" t="str">
            <v>KS</v>
          </cell>
          <cell r="F2409">
            <v>530</v>
          </cell>
        </row>
        <row r="2410">
          <cell r="A2410">
            <v>2351021</v>
          </cell>
          <cell r="B2410" t="str">
            <v>Natloukací hmoždinka …910SD5X35</v>
          </cell>
          <cell r="C2410">
            <v>2.69</v>
          </cell>
          <cell r="D2410">
            <v>100</v>
          </cell>
          <cell r="E2410" t="str">
            <v>KS</v>
          </cell>
          <cell r="F2410">
            <v>269</v>
          </cell>
        </row>
        <row r="2411">
          <cell r="A2411">
            <v>2351056</v>
          </cell>
          <cell r="B2411" t="str">
            <v>Natloukací hmoždinka …910SD6X35</v>
          </cell>
          <cell r="C2411">
            <v>3.24</v>
          </cell>
          <cell r="D2411">
            <v>100</v>
          </cell>
          <cell r="E2411" t="str">
            <v>KS</v>
          </cell>
          <cell r="F2411">
            <v>324</v>
          </cell>
        </row>
        <row r="2412">
          <cell r="A2412">
            <v>2351064</v>
          </cell>
          <cell r="B2412" t="str">
            <v>Natloukací hmoždinka …910SD6X40</v>
          </cell>
          <cell r="C2412">
            <v>3.24</v>
          </cell>
          <cell r="D2412">
            <v>100</v>
          </cell>
          <cell r="E2412" t="str">
            <v>KS</v>
          </cell>
          <cell r="F2412">
            <v>324</v>
          </cell>
        </row>
        <row r="2413">
          <cell r="A2413">
            <v>2351099</v>
          </cell>
          <cell r="B2413" t="str">
            <v>Natloukací hmoždinka …910SD8X50</v>
          </cell>
          <cell r="C2413">
            <v>6.74</v>
          </cell>
          <cell r="D2413">
            <v>100</v>
          </cell>
          <cell r="E2413" t="str">
            <v>KS</v>
          </cell>
          <cell r="F2413">
            <v>674</v>
          </cell>
        </row>
        <row r="2414">
          <cell r="A2414">
            <v>2351218</v>
          </cell>
          <cell r="B2414" t="str">
            <v>Natloukací hmoždinka …910/SD-Q</v>
          </cell>
          <cell r="C2414">
            <v>2.96</v>
          </cell>
          <cell r="D2414">
            <v>100</v>
          </cell>
          <cell r="E2414" t="str">
            <v>KS</v>
          </cell>
          <cell r="F2414">
            <v>296</v>
          </cell>
        </row>
        <row r="2415">
          <cell r="A2415">
            <v>2351315</v>
          </cell>
          <cell r="B2415" t="str">
            <v>Násuvná hmoždinka…910/STD</v>
          </cell>
          <cell r="C2415">
            <v>0.5</v>
          </cell>
          <cell r="D2415">
            <v>100</v>
          </cell>
          <cell r="E2415" t="str">
            <v>KS</v>
          </cell>
          <cell r="F2415">
            <v>50</v>
          </cell>
        </row>
        <row r="2416">
          <cell r="A2416">
            <v>2351412</v>
          </cell>
          <cell r="B2416" t="str">
            <v>Násuvná hmoždinka…910/STP</v>
          </cell>
          <cell r="C2416">
            <v>0.99</v>
          </cell>
          <cell r="D2416">
            <v>100</v>
          </cell>
          <cell r="E2416" t="str">
            <v>KS</v>
          </cell>
          <cell r="F2416">
            <v>99</v>
          </cell>
        </row>
        <row r="2417">
          <cell r="A2417">
            <v>2351609</v>
          </cell>
          <cell r="B2417" t="str">
            <v>Násuvná hmoždinka…910/STK</v>
          </cell>
          <cell r="C2417">
            <v>2.1800000000000002</v>
          </cell>
          <cell r="D2417">
            <v>100</v>
          </cell>
          <cell r="E2417" t="str">
            <v>KS</v>
          </cell>
          <cell r="F2417">
            <v>218</v>
          </cell>
        </row>
        <row r="2418">
          <cell r="A2418">
            <v>2360055</v>
          </cell>
          <cell r="B2418" t="str">
            <v>Antikorozní páska…356/50</v>
          </cell>
          <cell r="C2418">
            <v>239</v>
          </cell>
          <cell r="D2418">
            <v>1</v>
          </cell>
          <cell r="E2418" t="str">
            <v>KS</v>
          </cell>
          <cell r="F2418">
            <v>239</v>
          </cell>
        </row>
        <row r="2419">
          <cell r="A2419">
            <v>2360101</v>
          </cell>
          <cell r="B2419" t="str">
            <v>Antikorozní páska…356/100</v>
          </cell>
          <cell r="C2419">
            <v>467</v>
          </cell>
          <cell r="D2419">
            <v>1</v>
          </cell>
          <cell r="E2419" t="str">
            <v>KS</v>
          </cell>
          <cell r="F2419">
            <v>467</v>
          </cell>
        </row>
        <row r="2420">
          <cell r="A2420">
            <v>2360551</v>
          </cell>
          <cell r="B2420" t="str">
            <v>Antikorozní páska…357/50</v>
          </cell>
          <cell r="C2420">
            <v>430</v>
          </cell>
          <cell r="D2420">
            <v>1</v>
          </cell>
          <cell r="E2420" t="str">
            <v>KS</v>
          </cell>
          <cell r="F2420">
            <v>430</v>
          </cell>
        </row>
        <row r="2421">
          <cell r="A2421">
            <v>2360608</v>
          </cell>
          <cell r="B2421" t="str">
            <v>Antikorozní páska…357/100</v>
          </cell>
          <cell r="C2421">
            <v>735</v>
          </cell>
          <cell r="D2421">
            <v>1</v>
          </cell>
          <cell r="E2421" t="str">
            <v>KS</v>
          </cell>
          <cell r="F2421">
            <v>735</v>
          </cell>
        </row>
        <row r="2422">
          <cell r="A2422">
            <v>2361205</v>
          </cell>
          <cell r="B2422" t="str">
            <v>Lepidlo…165/KL</v>
          </cell>
          <cell r="C2422">
            <v>5504</v>
          </cell>
          <cell r="D2422">
            <v>1</v>
          </cell>
          <cell r="E2422" t="str">
            <v>KS</v>
          </cell>
          <cell r="F2422">
            <v>5504</v>
          </cell>
        </row>
        <row r="2423">
          <cell r="A2423">
            <v>2362970</v>
          </cell>
          <cell r="B2423" t="str">
            <v>Zinková opravná barva…ZSF</v>
          </cell>
          <cell r="C2423">
            <v>354</v>
          </cell>
          <cell r="D2423">
            <v>1</v>
          </cell>
          <cell r="E2423" t="str">
            <v>KS</v>
          </cell>
          <cell r="F2423">
            <v>354</v>
          </cell>
        </row>
        <row r="2424">
          <cell r="A2424">
            <v>2363062</v>
          </cell>
          <cell r="B2424" t="str">
            <v>Lepicí hmota zastudena…518/5 KG</v>
          </cell>
          <cell r="C2424">
            <v>1043</v>
          </cell>
          <cell r="D2424">
            <v>1</v>
          </cell>
          <cell r="E2424" t="str">
            <v>KS</v>
          </cell>
          <cell r="F2424">
            <v>1043</v>
          </cell>
        </row>
        <row r="2425">
          <cell r="A2425">
            <v>3010104</v>
          </cell>
          <cell r="B2425" t="str">
            <v>Závlačka…186</v>
          </cell>
          <cell r="C2425">
            <v>2556</v>
          </cell>
          <cell r="D2425">
            <v>1</v>
          </cell>
          <cell r="E2425" t="str">
            <v>KS</v>
          </cell>
          <cell r="F2425">
            <v>2556</v>
          </cell>
        </row>
        <row r="2426">
          <cell r="A2426">
            <v>3010201</v>
          </cell>
          <cell r="B2426" t="str">
            <v>Čelist utahovače…VTEC RA</v>
          </cell>
          <cell r="C2426">
            <v>5395</v>
          </cell>
          <cell r="D2426">
            <v>1</v>
          </cell>
          <cell r="E2426" t="str">
            <v>KS</v>
          </cell>
          <cell r="F2426">
            <v>5395</v>
          </cell>
        </row>
        <row r="2427">
          <cell r="A2427">
            <v>3010228</v>
          </cell>
          <cell r="B2427" t="str">
            <v>Rukojeť pro čelist utahovače…VTEC GR</v>
          </cell>
          <cell r="C2427">
            <v>1133</v>
          </cell>
          <cell r="D2427">
            <v>1</v>
          </cell>
          <cell r="E2427" t="str">
            <v>KS</v>
          </cell>
          <cell r="F2427">
            <v>1133</v>
          </cell>
        </row>
        <row r="2428">
          <cell r="A2428">
            <v>3010252</v>
          </cell>
          <cell r="B2428" t="str">
            <v>Nástrčný klíč…VTEC ST24</v>
          </cell>
          <cell r="C2428">
            <v>1419</v>
          </cell>
          <cell r="D2428">
            <v>1</v>
          </cell>
          <cell r="E2428" t="str">
            <v>KS</v>
          </cell>
          <cell r="F2428">
            <v>1419</v>
          </cell>
        </row>
        <row r="2429">
          <cell r="A2429">
            <v>3010260</v>
          </cell>
          <cell r="B2429" t="str">
            <v>Nástrčný klíč…VTEC ST29</v>
          </cell>
          <cell r="C2429">
            <v>2931</v>
          </cell>
          <cell r="D2429">
            <v>1</v>
          </cell>
          <cell r="E2429" t="str">
            <v>KS</v>
          </cell>
          <cell r="F2429">
            <v>2931</v>
          </cell>
        </row>
        <row r="2430">
          <cell r="A2430">
            <v>3010275</v>
          </cell>
          <cell r="B2430" t="str">
            <v>Sesetava utahovače…VTECRASET</v>
          </cell>
          <cell r="C2430">
            <v>13344</v>
          </cell>
          <cell r="D2430">
            <v>1</v>
          </cell>
          <cell r="E2430" t="str">
            <v>KS</v>
          </cell>
          <cell r="F2430">
            <v>13344</v>
          </cell>
        </row>
        <row r="2431">
          <cell r="A2431">
            <v>3031012</v>
          </cell>
          <cell r="B2431" t="str">
            <v>Usazovací železo…915/S</v>
          </cell>
          <cell r="C2431">
            <v>357</v>
          </cell>
          <cell r="D2431">
            <v>1</v>
          </cell>
          <cell r="E2431" t="str">
            <v>KS</v>
          </cell>
          <cell r="F2431">
            <v>357</v>
          </cell>
        </row>
        <row r="2432">
          <cell r="A2432">
            <v>3031500</v>
          </cell>
          <cell r="B2432" t="str">
            <v>Usaz. železo s ochranou rukou…915/RB</v>
          </cell>
          <cell r="C2432">
            <v>1024</v>
          </cell>
          <cell r="D2432">
            <v>1</v>
          </cell>
          <cell r="E2432" t="str">
            <v>KS</v>
          </cell>
          <cell r="F2432">
            <v>1024</v>
          </cell>
        </row>
        <row r="2433">
          <cell r="A2433">
            <v>3032019</v>
          </cell>
          <cell r="B2433" t="str">
            <v>ROBOT-natloukací trn…913M4</v>
          </cell>
          <cell r="C2433">
            <v>883</v>
          </cell>
          <cell r="D2433">
            <v>1</v>
          </cell>
          <cell r="E2433" t="str">
            <v>KS</v>
          </cell>
          <cell r="F2433">
            <v>883</v>
          </cell>
        </row>
        <row r="2434">
          <cell r="A2434">
            <v>3032116</v>
          </cell>
          <cell r="B2434" t="str">
            <v>ROBOT-natloukací trn…913M6</v>
          </cell>
          <cell r="C2434">
            <v>689</v>
          </cell>
          <cell r="D2434">
            <v>1</v>
          </cell>
          <cell r="E2434" t="str">
            <v>KS</v>
          </cell>
          <cell r="F2434">
            <v>689</v>
          </cell>
        </row>
        <row r="2435">
          <cell r="A2435">
            <v>3041204</v>
          </cell>
          <cell r="B2435" t="str">
            <v>Hrot zemniče…1819/20</v>
          </cell>
          <cell r="C2435">
            <v>23</v>
          </cell>
          <cell r="D2435">
            <v>1</v>
          </cell>
          <cell r="E2435" t="str">
            <v>KS</v>
          </cell>
          <cell r="F2435">
            <v>23</v>
          </cell>
        </row>
        <row r="2436">
          <cell r="A2436">
            <v>3041212</v>
          </cell>
          <cell r="B2436" t="str">
            <v>Hrot zemniče…1819/20BP</v>
          </cell>
          <cell r="C2436">
            <v>25</v>
          </cell>
          <cell r="D2436">
            <v>1</v>
          </cell>
          <cell r="E2436" t="str">
            <v>KS</v>
          </cell>
          <cell r="F2436">
            <v>25</v>
          </cell>
        </row>
        <row r="2437">
          <cell r="A2437">
            <v>3041255</v>
          </cell>
          <cell r="B2437" t="str">
            <v>Hrot zemniče…1819/25</v>
          </cell>
          <cell r="C2437">
            <v>31</v>
          </cell>
          <cell r="D2437">
            <v>1</v>
          </cell>
          <cell r="E2437" t="str">
            <v>KS</v>
          </cell>
          <cell r="F2437">
            <v>31</v>
          </cell>
        </row>
        <row r="2438">
          <cell r="A2438">
            <v>3042200</v>
          </cell>
          <cell r="B2438" t="str">
            <v>Natloukací hlava…1820/20</v>
          </cell>
          <cell r="C2438">
            <v>778</v>
          </cell>
          <cell r="D2438">
            <v>1</v>
          </cell>
          <cell r="E2438" t="str">
            <v>KS</v>
          </cell>
          <cell r="F2438">
            <v>778</v>
          </cell>
        </row>
        <row r="2439">
          <cell r="A2439">
            <v>3051013</v>
          </cell>
          <cell r="B2439" t="str">
            <v>Vyrovnávací železo…364</v>
          </cell>
          <cell r="C2439">
            <v>621</v>
          </cell>
          <cell r="D2439">
            <v>1</v>
          </cell>
          <cell r="E2439" t="str">
            <v>KS</v>
          </cell>
          <cell r="F2439">
            <v>621</v>
          </cell>
        </row>
        <row r="2440">
          <cell r="A2440">
            <v>3059006</v>
          </cell>
          <cell r="B2440" t="str">
            <v>Rovnačka drátů…5900</v>
          </cell>
          <cell r="C2440">
            <v>52401</v>
          </cell>
          <cell r="D2440">
            <v>1</v>
          </cell>
          <cell r="E2440" t="str">
            <v>KS</v>
          </cell>
          <cell r="F2440">
            <v>52401</v>
          </cell>
        </row>
        <row r="2441">
          <cell r="A2441">
            <v>3059014</v>
          </cell>
          <cell r="B2441" t="str">
            <v>…5900/R</v>
          </cell>
          <cell r="C2441">
            <v>3632</v>
          </cell>
          <cell r="D2441">
            <v>1</v>
          </cell>
          <cell r="E2441" t="str">
            <v>KS</v>
          </cell>
          <cell r="F2441">
            <v>3632</v>
          </cell>
        </row>
        <row r="2442">
          <cell r="A2442">
            <v>3100154</v>
          </cell>
          <cell r="B2442" t="str">
            <v>Hmoždinka…903/15</v>
          </cell>
          <cell r="C2442">
            <v>1.5</v>
          </cell>
          <cell r="D2442">
            <v>100</v>
          </cell>
          <cell r="E2442" t="str">
            <v>KS</v>
          </cell>
          <cell r="F2442">
            <v>150</v>
          </cell>
        </row>
        <row r="2443">
          <cell r="A2443">
            <v>3100189</v>
          </cell>
          <cell r="B2443" t="str">
            <v>Hmoždinka OBO…903/18</v>
          </cell>
          <cell r="C2443">
            <v>1.5</v>
          </cell>
          <cell r="D2443">
            <v>100</v>
          </cell>
          <cell r="E2443" t="str">
            <v>KS</v>
          </cell>
          <cell r="F2443">
            <v>150</v>
          </cell>
        </row>
        <row r="2444">
          <cell r="A2444">
            <v>3100251</v>
          </cell>
          <cell r="B2444" t="str">
            <v>Hmoždinka…903/25</v>
          </cell>
          <cell r="C2444">
            <v>1.57</v>
          </cell>
          <cell r="D2444">
            <v>100</v>
          </cell>
          <cell r="E2444" t="str">
            <v>KS</v>
          </cell>
          <cell r="F2444">
            <v>157</v>
          </cell>
        </row>
        <row r="2445">
          <cell r="A2445">
            <v>3100308</v>
          </cell>
          <cell r="B2445" t="str">
            <v>Hmoždinka…903/30</v>
          </cell>
          <cell r="C2445">
            <v>1.76</v>
          </cell>
          <cell r="D2445">
            <v>100</v>
          </cell>
          <cell r="E2445" t="str">
            <v>KS</v>
          </cell>
          <cell r="F2445">
            <v>176</v>
          </cell>
        </row>
        <row r="2446">
          <cell r="A2446">
            <v>3100405</v>
          </cell>
          <cell r="B2446" t="str">
            <v>Hmoždinka…903/40</v>
          </cell>
          <cell r="C2446">
            <v>1.95</v>
          </cell>
          <cell r="D2446">
            <v>100</v>
          </cell>
          <cell r="E2446" t="str">
            <v>KS</v>
          </cell>
          <cell r="F2446">
            <v>195</v>
          </cell>
        </row>
        <row r="2447">
          <cell r="A2447">
            <v>3100553</v>
          </cell>
          <cell r="B2447" t="str">
            <v>Hmoždinka…903/55</v>
          </cell>
          <cell r="C2447">
            <v>2.2799999999999998</v>
          </cell>
          <cell r="D2447">
            <v>100</v>
          </cell>
          <cell r="E2447" t="str">
            <v>KS</v>
          </cell>
          <cell r="F2447">
            <v>228</v>
          </cell>
        </row>
        <row r="2448">
          <cell r="A2448">
            <v>3105016</v>
          </cell>
          <cell r="B2448" t="str">
            <v>Hmoždinka…903/RB 15</v>
          </cell>
          <cell r="C2448">
            <v>1.1599999999999999</v>
          </cell>
          <cell r="D2448">
            <v>100</v>
          </cell>
          <cell r="E2448" t="str">
            <v>KS</v>
          </cell>
          <cell r="F2448">
            <v>116</v>
          </cell>
        </row>
        <row r="2449">
          <cell r="A2449">
            <v>3105024</v>
          </cell>
          <cell r="B2449" t="str">
            <v>Hmoždinka…903/RB 18</v>
          </cell>
          <cell r="C2449">
            <v>1.18</v>
          </cell>
          <cell r="D2449">
            <v>100</v>
          </cell>
          <cell r="E2449" t="str">
            <v>KS</v>
          </cell>
          <cell r="F2449">
            <v>118</v>
          </cell>
        </row>
        <row r="2450">
          <cell r="A2450">
            <v>3105032</v>
          </cell>
          <cell r="B2450" t="str">
            <v>Hmoždinka…903/RB 22</v>
          </cell>
          <cell r="C2450">
            <v>1.32</v>
          </cell>
          <cell r="D2450">
            <v>100</v>
          </cell>
          <cell r="E2450" t="str">
            <v>KS</v>
          </cell>
          <cell r="F2450">
            <v>132</v>
          </cell>
        </row>
        <row r="2451">
          <cell r="A2451">
            <v>3116158</v>
          </cell>
          <cell r="B2451" t="str">
            <v>Hmoždinka…904/A15</v>
          </cell>
          <cell r="C2451">
            <v>0.89</v>
          </cell>
          <cell r="D2451">
            <v>100</v>
          </cell>
          <cell r="E2451" t="str">
            <v>KS</v>
          </cell>
          <cell r="F2451">
            <v>89</v>
          </cell>
        </row>
        <row r="2452">
          <cell r="A2452">
            <v>3116182</v>
          </cell>
          <cell r="B2452" t="str">
            <v>Hmoždinka…904/A18</v>
          </cell>
          <cell r="C2452">
            <v>0.91</v>
          </cell>
          <cell r="D2452">
            <v>100</v>
          </cell>
          <cell r="E2452" t="str">
            <v>KS</v>
          </cell>
          <cell r="F2452">
            <v>91</v>
          </cell>
        </row>
        <row r="2453">
          <cell r="A2453">
            <v>3117154</v>
          </cell>
          <cell r="B2453" t="str">
            <v>Hmoždinka…904/B15</v>
          </cell>
          <cell r="C2453">
            <v>1.08</v>
          </cell>
          <cell r="D2453">
            <v>100</v>
          </cell>
          <cell r="E2453" t="str">
            <v>KS</v>
          </cell>
          <cell r="F2453">
            <v>108</v>
          </cell>
        </row>
        <row r="2454">
          <cell r="A2454">
            <v>3117189</v>
          </cell>
          <cell r="B2454" t="str">
            <v>Hmoždinka…904/B18</v>
          </cell>
          <cell r="C2454">
            <v>1.1599999999999999</v>
          </cell>
          <cell r="D2454">
            <v>100</v>
          </cell>
          <cell r="E2454" t="str">
            <v>KS</v>
          </cell>
          <cell r="F2454">
            <v>116</v>
          </cell>
        </row>
        <row r="2455">
          <cell r="A2455">
            <v>3131068</v>
          </cell>
          <cell r="B2455" t="str">
            <v>Dvojitý šroub…3100/M6</v>
          </cell>
          <cell r="C2455">
            <v>1.25</v>
          </cell>
          <cell r="D2455">
            <v>100</v>
          </cell>
          <cell r="E2455" t="str">
            <v>KS</v>
          </cell>
          <cell r="F2455">
            <v>125</v>
          </cell>
        </row>
        <row r="2456">
          <cell r="A2456">
            <v>3133028</v>
          </cell>
          <cell r="B2456" t="str">
            <v>Hmoždinka…985/M6X25</v>
          </cell>
          <cell r="C2456">
            <v>1.79</v>
          </cell>
          <cell r="D2456">
            <v>100</v>
          </cell>
          <cell r="E2456" t="str">
            <v>KS</v>
          </cell>
          <cell r="F2456">
            <v>179</v>
          </cell>
        </row>
        <row r="2457">
          <cell r="A2457">
            <v>3133036</v>
          </cell>
          <cell r="B2457" t="str">
            <v>Hmoždinka…985/M6X35</v>
          </cell>
          <cell r="C2457">
            <v>1.87</v>
          </cell>
          <cell r="D2457">
            <v>100</v>
          </cell>
          <cell r="E2457" t="str">
            <v>KS</v>
          </cell>
          <cell r="F2457">
            <v>187</v>
          </cell>
        </row>
        <row r="2458">
          <cell r="A2458">
            <v>3133230</v>
          </cell>
          <cell r="B2458" t="str">
            <v>Hmoždinka…985/M8X35</v>
          </cell>
          <cell r="C2458">
            <v>2.61</v>
          </cell>
          <cell r="D2458">
            <v>100</v>
          </cell>
          <cell r="E2458" t="str">
            <v>KS</v>
          </cell>
          <cell r="F2458">
            <v>261</v>
          </cell>
        </row>
        <row r="2459">
          <cell r="A2459">
            <v>3141047</v>
          </cell>
          <cell r="B2459" t="str">
            <v>Závitová tyč…2078/M 6</v>
          </cell>
          <cell r="C2459">
            <v>25.18</v>
          </cell>
          <cell r="D2459">
            <v>100</v>
          </cell>
          <cell r="E2459" t="str">
            <v>KS</v>
          </cell>
          <cell r="F2459">
            <v>2518</v>
          </cell>
        </row>
        <row r="2460">
          <cell r="A2460">
            <v>3141128</v>
          </cell>
          <cell r="B2460" t="str">
            <v>Závitová tyč…2078/M 8</v>
          </cell>
          <cell r="C2460">
            <v>38.71</v>
          </cell>
          <cell r="D2460">
            <v>100</v>
          </cell>
          <cell r="E2460" t="str">
            <v>KS</v>
          </cell>
          <cell r="F2460">
            <v>3871</v>
          </cell>
        </row>
        <row r="2461">
          <cell r="A2461">
            <v>3141136</v>
          </cell>
          <cell r="B2461" t="str">
            <v>Závitová tyč…2078/M 8</v>
          </cell>
          <cell r="C2461">
            <v>124.8</v>
          </cell>
          <cell r="D2461">
            <v>100</v>
          </cell>
          <cell r="E2461" t="str">
            <v>KS</v>
          </cell>
          <cell r="F2461">
            <v>12480</v>
          </cell>
        </row>
        <row r="2462">
          <cell r="A2462">
            <v>3141140</v>
          </cell>
          <cell r="B2462" t="str">
            <v>Závitová tyč…2078/M10</v>
          </cell>
          <cell r="C2462">
            <v>147</v>
          </cell>
          <cell r="D2462">
            <v>100</v>
          </cell>
          <cell r="E2462" t="str">
            <v>KS</v>
          </cell>
          <cell r="F2462">
            <v>14700</v>
          </cell>
        </row>
        <row r="2463">
          <cell r="A2463">
            <v>3141144</v>
          </cell>
          <cell r="B2463" t="str">
            <v>Závitová tyč…2078/M12</v>
          </cell>
          <cell r="C2463">
            <v>229.84</v>
          </cell>
          <cell r="D2463">
            <v>100</v>
          </cell>
          <cell r="E2463" t="str">
            <v>KS</v>
          </cell>
          <cell r="F2463">
            <v>22984</v>
          </cell>
        </row>
        <row r="2464">
          <cell r="A2464">
            <v>3141209</v>
          </cell>
          <cell r="B2464" t="str">
            <v>Závitová tyč…2078/M10</v>
          </cell>
          <cell r="C2464">
            <v>59.83</v>
          </cell>
          <cell r="D2464">
            <v>100</v>
          </cell>
          <cell r="E2464" t="str">
            <v>KS</v>
          </cell>
          <cell r="F2464">
            <v>5983</v>
          </cell>
        </row>
        <row r="2465">
          <cell r="A2465">
            <v>3141306</v>
          </cell>
          <cell r="B2465" t="str">
            <v>Závitová tyč…2078/M12</v>
          </cell>
          <cell r="C2465">
            <v>83.55</v>
          </cell>
          <cell r="D2465">
            <v>100</v>
          </cell>
          <cell r="E2465" t="str">
            <v>KS</v>
          </cell>
          <cell r="F2465">
            <v>8355</v>
          </cell>
        </row>
        <row r="2466">
          <cell r="A2466">
            <v>3141310</v>
          </cell>
          <cell r="B2466" t="str">
            <v>Závitová tyč…2078M8 VA</v>
          </cell>
          <cell r="C2466">
            <v>170.1</v>
          </cell>
          <cell r="D2466">
            <v>100</v>
          </cell>
          <cell r="E2466" t="str">
            <v>KS</v>
          </cell>
          <cell r="F2466">
            <v>17010</v>
          </cell>
        </row>
        <row r="2467">
          <cell r="A2467">
            <v>3141312</v>
          </cell>
          <cell r="B2467" t="str">
            <v>Závitová tyč M10 V2A…2078M10VA</v>
          </cell>
          <cell r="C2467">
            <v>210.08</v>
          </cell>
          <cell r="D2467">
            <v>100</v>
          </cell>
          <cell r="E2467" t="str">
            <v>KS</v>
          </cell>
          <cell r="F2467">
            <v>21008</v>
          </cell>
        </row>
        <row r="2468">
          <cell r="A2468">
            <v>3141314</v>
          </cell>
          <cell r="B2468" t="str">
            <v>Závitová tyč…2078M12VA</v>
          </cell>
          <cell r="C2468">
            <v>313.44</v>
          </cell>
          <cell r="D2468">
            <v>100</v>
          </cell>
          <cell r="E2468" t="str">
            <v>KS</v>
          </cell>
          <cell r="F2468">
            <v>31344</v>
          </cell>
        </row>
        <row r="2469">
          <cell r="A2469">
            <v>3151204</v>
          </cell>
          <cell r="B2469" t="str">
            <v>Šroub s válcovou hlavou…341/4X20</v>
          </cell>
          <cell r="C2469">
            <v>1.39</v>
          </cell>
          <cell r="D2469">
            <v>100</v>
          </cell>
          <cell r="E2469" t="str">
            <v>KS</v>
          </cell>
          <cell r="F2469">
            <v>139</v>
          </cell>
        </row>
        <row r="2470">
          <cell r="A2470">
            <v>3153096</v>
          </cell>
          <cell r="B2470" t="str">
            <v>Šroub s válcovou hlavou…341/6X10</v>
          </cell>
          <cell r="C2470">
            <v>1.37</v>
          </cell>
          <cell r="D2470">
            <v>100</v>
          </cell>
          <cell r="E2470" t="str">
            <v>KS</v>
          </cell>
          <cell r="F2470">
            <v>137</v>
          </cell>
        </row>
        <row r="2471">
          <cell r="A2471">
            <v>3153150</v>
          </cell>
          <cell r="B2471" t="str">
            <v>Šroub s válcovou hlavou…341/6X16</v>
          </cell>
          <cell r="C2471">
            <v>1.37</v>
          </cell>
          <cell r="D2471">
            <v>100</v>
          </cell>
          <cell r="E2471" t="str">
            <v>KS</v>
          </cell>
          <cell r="F2471">
            <v>137</v>
          </cell>
        </row>
        <row r="2472">
          <cell r="A2472">
            <v>3153207</v>
          </cell>
          <cell r="B2472" t="str">
            <v>Šroub s válcovou hlavou…341/6X20</v>
          </cell>
          <cell r="C2472">
            <v>1.59</v>
          </cell>
          <cell r="D2472">
            <v>100</v>
          </cell>
          <cell r="E2472" t="str">
            <v>KS</v>
          </cell>
          <cell r="F2472">
            <v>159</v>
          </cell>
        </row>
        <row r="2473">
          <cell r="A2473">
            <v>3153304</v>
          </cell>
          <cell r="B2473" t="str">
            <v>Šroub s válcovou hlavou…341/6X30</v>
          </cell>
          <cell r="C2473">
            <v>2.4300000000000002</v>
          </cell>
          <cell r="D2473">
            <v>100</v>
          </cell>
          <cell r="E2473" t="str">
            <v>KS</v>
          </cell>
          <cell r="F2473">
            <v>243</v>
          </cell>
        </row>
        <row r="2474">
          <cell r="A2474">
            <v>3156109</v>
          </cell>
          <cell r="B2474" t="str">
            <v>Šroub se šestihrannou hlavou…342/6X10</v>
          </cell>
          <cell r="C2474">
            <v>1.92</v>
          </cell>
          <cell r="D2474">
            <v>100</v>
          </cell>
          <cell r="E2474" t="str">
            <v>KS</v>
          </cell>
          <cell r="F2474">
            <v>192</v>
          </cell>
        </row>
        <row r="2475">
          <cell r="A2475">
            <v>3156141</v>
          </cell>
          <cell r="B2475" t="str">
            <v>Šroub se šestihrannou hlavou…342/6X16</v>
          </cell>
          <cell r="C2475">
            <v>2.2599999999999998</v>
          </cell>
          <cell r="D2475">
            <v>100</v>
          </cell>
          <cell r="E2475" t="str">
            <v>KS</v>
          </cell>
          <cell r="F2475">
            <v>226</v>
          </cell>
        </row>
        <row r="2476">
          <cell r="A2476">
            <v>3156206</v>
          </cell>
          <cell r="B2476" t="str">
            <v>Šroub se šestihrannou hlavou…342/6X20</v>
          </cell>
          <cell r="C2476">
            <v>2.4</v>
          </cell>
          <cell r="D2476">
            <v>100</v>
          </cell>
          <cell r="E2476" t="str">
            <v>KS</v>
          </cell>
          <cell r="F2476">
            <v>240</v>
          </cell>
        </row>
        <row r="2477">
          <cell r="A2477">
            <v>3156257</v>
          </cell>
          <cell r="B2477" t="str">
            <v>Šroub se šestihrannou hlavou…342/6X25</v>
          </cell>
          <cell r="C2477">
            <v>3.07</v>
          </cell>
          <cell r="D2477">
            <v>100</v>
          </cell>
          <cell r="E2477" t="str">
            <v>KS</v>
          </cell>
          <cell r="F2477">
            <v>307</v>
          </cell>
        </row>
        <row r="2478">
          <cell r="A2478">
            <v>3156303</v>
          </cell>
          <cell r="B2478" t="str">
            <v>Šroub se šestihrannou hlavou…342/6X30</v>
          </cell>
          <cell r="C2478">
            <v>3.16</v>
          </cell>
          <cell r="D2478">
            <v>100</v>
          </cell>
          <cell r="E2478" t="str">
            <v>KS</v>
          </cell>
          <cell r="F2478">
            <v>316</v>
          </cell>
        </row>
        <row r="2479">
          <cell r="A2479">
            <v>3156354</v>
          </cell>
          <cell r="B2479" t="str">
            <v>Šroub se šestihrannou hlavou…342/6X35</v>
          </cell>
          <cell r="C2479">
            <v>3.18</v>
          </cell>
          <cell r="D2479">
            <v>100</v>
          </cell>
          <cell r="E2479" t="str">
            <v>KS</v>
          </cell>
          <cell r="F2479">
            <v>318</v>
          </cell>
        </row>
        <row r="2480">
          <cell r="A2480">
            <v>3156400</v>
          </cell>
          <cell r="B2480" t="str">
            <v>Šroub se šestihrannou hlavou…342/6X40</v>
          </cell>
          <cell r="C2480">
            <v>3.58</v>
          </cell>
          <cell r="D2480">
            <v>100</v>
          </cell>
          <cell r="E2480" t="str">
            <v>KS</v>
          </cell>
          <cell r="F2480">
            <v>358</v>
          </cell>
        </row>
        <row r="2481">
          <cell r="A2481">
            <v>3156486</v>
          </cell>
          <cell r="B2481" t="str">
            <v>Šroub se šestihrannou hlavou…SKS 6/10</v>
          </cell>
          <cell r="C2481">
            <v>7.11</v>
          </cell>
          <cell r="D2481">
            <v>100</v>
          </cell>
          <cell r="E2481" t="str">
            <v>KS</v>
          </cell>
          <cell r="F2481">
            <v>711</v>
          </cell>
        </row>
        <row r="2482">
          <cell r="A2482">
            <v>3156494</v>
          </cell>
          <cell r="B2482" t="str">
            <v>Šroub se šestihrannou hlavou…SKS 6/12</v>
          </cell>
          <cell r="C2482">
            <v>7.25</v>
          </cell>
          <cell r="D2482">
            <v>100</v>
          </cell>
          <cell r="E2482" t="str">
            <v>KS</v>
          </cell>
          <cell r="F2482">
            <v>725</v>
          </cell>
        </row>
        <row r="2483">
          <cell r="A2483">
            <v>3156508</v>
          </cell>
          <cell r="B2483" t="str">
            <v>Šroub se šestihrannou hlavou…SKS 6/16</v>
          </cell>
          <cell r="C2483">
            <v>9.07</v>
          </cell>
          <cell r="D2483">
            <v>100</v>
          </cell>
          <cell r="E2483" t="str">
            <v>KS</v>
          </cell>
          <cell r="F2483">
            <v>907</v>
          </cell>
        </row>
        <row r="2484">
          <cell r="A2484">
            <v>3156516</v>
          </cell>
          <cell r="B2484" t="str">
            <v>Šroub se šestihrannou hlavou…SKS 6/20</v>
          </cell>
          <cell r="C2484">
            <v>8.1999999999999993</v>
          </cell>
          <cell r="D2484">
            <v>100</v>
          </cell>
          <cell r="E2484" t="str">
            <v>KS</v>
          </cell>
          <cell r="F2484">
            <v>820</v>
          </cell>
        </row>
        <row r="2485">
          <cell r="A2485">
            <v>3156524</v>
          </cell>
          <cell r="B2485" t="str">
            <v>Šroub se šestihrannou hlavou…SKS 6/30</v>
          </cell>
          <cell r="C2485">
            <v>7.75</v>
          </cell>
          <cell r="D2485">
            <v>100</v>
          </cell>
          <cell r="E2485" t="str">
            <v>KS</v>
          </cell>
          <cell r="F2485">
            <v>775</v>
          </cell>
        </row>
        <row r="2486">
          <cell r="A2486">
            <v>3156605</v>
          </cell>
          <cell r="B2486" t="str">
            <v>Šroub se šestihrannou hlavou…SKS 6/10</v>
          </cell>
          <cell r="C2486">
            <v>15.33</v>
          </cell>
          <cell r="D2486">
            <v>100</v>
          </cell>
          <cell r="E2486" t="str">
            <v>KS</v>
          </cell>
          <cell r="F2486">
            <v>1533</v>
          </cell>
        </row>
        <row r="2487">
          <cell r="A2487">
            <v>3158209</v>
          </cell>
          <cell r="B2487" t="str">
            <v>Šroub se šestihrannou hlavou…342/8X20</v>
          </cell>
          <cell r="C2487">
            <v>3.23</v>
          </cell>
          <cell r="D2487">
            <v>100</v>
          </cell>
          <cell r="E2487" t="str">
            <v>KS</v>
          </cell>
          <cell r="F2487">
            <v>323</v>
          </cell>
        </row>
        <row r="2488">
          <cell r="A2488">
            <v>3158241</v>
          </cell>
          <cell r="B2488" t="str">
            <v>Šroub se šestihrannou hlavou…342/8X25</v>
          </cell>
          <cell r="C2488">
            <v>3.87</v>
          </cell>
          <cell r="D2488">
            <v>100</v>
          </cell>
          <cell r="E2488" t="str">
            <v>KS</v>
          </cell>
          <cell r="F2488">
            <v>387</v>
          </cell>
        </row>
        <row r="2489">
          <cell r="A2489">
            <v>3158306</v>
          </cell>
          <cell r="B2489" t="str">
            <v>Šroub se šestihrannou hlavou…342/8X30</v>
          </cell>
          <cell r="C2489">
            <v>4.0599999999999996</v>
          </cell>
          <cell r="D2489">
            <v>100</v>
          </cell>
          <cell r="E2489" t="str">
            <v>KS</v>
          </cell>
          <cell r="F2489">
            <v>406</v>
          </cell>
        </row>
        <row r="2490">
          <cell r="A2490">
            <v>3158403</v>
          </cell>
          <cell r="B2490" t="str">
            <v>Šroub se šestihrannou hlavou…342/8X40</v>
          </cell>
          <cell r="C2490">
            <v>4.3899999999999997</v>
          </cell>
          <cell r="D2490">
            <v>100</v>
          </cell>
          <cell r="E2490" t="str">
            <v>KS</v>
          </cell>
          <cell r="F2490">
            <v>439</v>
          </cell>
        </row>
        <row r="2491">
          <cell r="A2491">
            <v>3158500</v>
          </cell>
          <cell r="B2491" t="str">
            <v>Šroub se šestihrannou hlavou…342/8X50</v>
          </cell>
          <cell r="C2491">
            <v>5.37</v>
          </cell>
          <cell r="D2491">
            <v>100</v>
          </cell>
          <cell r="E2491" t="str">
            <v>KS</v>
          </cell>
          <cell r="F2491">
            <v>537</v>
          </cell>
        </row>
        <row r="2492">
          <cell r="A2492">
            <v>3158624</v>
          </cell>
          <cell r="B2492" t="str">
            <v>Šroub se šestihrannou hlavou…SKS 8/16</v>
          </cell>
          <cell r="C2492">
            <v>12.2</v>
          </cell>
          <cell r="D2492">
            <v>100</v>
          </cell>
          <cell r="E2492" t="str">
            <v>KS</v>
          </cell>
          <cell r="F2492">
            <v>1220</v>
          </cell>
        </row>
        <row r="2493">
          <cell r="A2493">
            <v>3158632</v>
          </cell>
          <cell r="B2493" t="str">
            <v>Šroub se šestihrannou hlavou…SKS 8/20</v>
          </cell>
          <cell r="C2493">
            <v>9.89</v>
          </cell>
          <cell r="D2493">
            <v>100</v>
          </cell>
          <cell r="E2493" t="str">
            <v>KS</v>
          </cell>
          <cell r="F2493">
            <v>989</v>
          </cell>
        </row>
        <row r="2494">
          <cell r="A2494">
            <v>3160203</v>
          </cell>
          <cell r="B2494" t="str">
            <v>Šroub se šestihrannou hlavou…342/10X20</v>
          </cell>
          <cell r="C2494">
            <v>4.16</v>
          </cell>
          <cell r="D2494">
            <v>100</v>
          </cell>
          <cell r="E2494" t="str">
            <v>KS</v>
          </cell>
          <cell r="F2494">
            <v>416</v>
          </cell>
        </row>
        <row r="2495">
          <cell r="A2495">
            <v>3160300</v>
          </cell>
          <cell r="B2495" t="str">
            <v>Šroub se šestihrannou hlavou…342/10X30</v>
          </cell>
          <cell r="C2495">
            <v>4.75</v>
          </cell>
          <cell r="D2495">
            <v>100</v>
          </cell>
          <cell r="E2495" t="str">
            <v>KS</v>
          </cell>
          <cell r="F2495">
            <v>475</v>
          </cell>
        </row>
        <row r="2496">
          <cell r="A2496">
            <v>3160408</v>
          </cell>
          <cell r="B2496" t="str">
            <v>Šroub se šestihrannou hlavou…342/10X40</v>
          </cell>
          <cell r="C2496">
            <v>9.52</v>
          </cell>
          <cell r="D2496">
            <v>100</v>
          </cell>
          <cell r="E2496" t="str">
            <v>KS</v>
          </cell>
          <cell r="F2496">
            <v>952</v>
          </cell>
        </row>
        <row r="2497">
          <cell r="A2497">
            <v>3160505</v>
          </cell>
          <cell r="B2497" t="str">
            <v>Šroub se šestihrannou hlavou…342/10X50</v>
          </cell>
          <cell r="C2497">
            <v>11.8</v>
          </cell>
          <cell r="D2497">
            <v>100</v>
          </cell>
          <cell r="E2497" t="str">
            <v>KS</v>
          </cell>
          <cell r="F2497">
            <v>1180</v>
          </cell>
        </row>
        <row r="2498">
          <cell r="A2498">
            <v>3160602</v>
          </cell>
          <cell r="B2498" t="str">
            <v>Šroub se šestihrannou hlavou…342/10X60</v>
          </cell>
          <cell r="C2498">
            <v>9.68</v>
          </cell>
          <cell r="D2498">
            <v>100</v>
          </cell>
          <cell r="E2498" t="str">
            <v>KS</v>
          </cell>
          <cell r="F2498">
            <v>968</v>
          </cell>
        </row>
        <row r="2499">
          <cell r="A2499">
            <v>3160734</v>
          </cell>
          <cell r="B2499" t="str">
            <v>Šroub se šestihrannou hlavou…SKS10/25</v>
          </cell>
          <cell r="C2499">
            <v>18.64</v>
          </cell>
          <cell r="D2499">
            <v>100</v>
          </cell>
          <cell r="E2499" t="str">
            <v>KS</v>
          </cell>
          <cell r="F2499">
            <v>1864</v>
          </cell>
        </row>
        <row r="2500">
          <cell r="A2500">
            <v>3160742</v>
          </cell>
          <cell r="B2500" t="str">
            <v>Šroub se šestihrannou hlavou…SKS10/30</v>
          </cell>
          <cell r="C2500">
            <v>18.63</v>
          </cell>
          <cell r="D2500">
            <v>100</v>
          </cell>
          <cell r="E2500" t="str">
            <v>KS</v>
          </cell>
          <cell r="F2500">
            <v>1863</v>
          </cell>
        </row>
        <row r="2501">
          <cell r="A2501">
            <v>3160750</v>
          </cell>
          <cell r="B2501" t="str">
            <v>Šroub se šestihrannou hlavou…SKS10/40</v>
          </cell>
          <cell r="C2501">
            <v>20.43</v>
          </cell>
          <cell r="D2501">
            <v>100</v>
          </cell>
          <cell r="E2501" t="str">
            <v>KS</v>
          </cell>
          <cell r="F2501">
            <v>2043</v>
          </cell>
        </row>
        <row r="2502">
          <cell r="A2502">
            <v>3160793</v>
          </cell>
          <cell r="B2502" t="str">
            <v>Šroub se šestihrannou hlavou…SKS10/120</v>
          </cell>
          <cell r="C2502">
            <v>40.56</v>
          </cell>
          <cell r="D2502">
            <v>100</v>
          </cell>
          <cell r="E2502" t="str">
            <v>KS</v>
          </cell>
          <cell r="F2502">
            <v>4056</v>
          </cell>
        </row>
        <row r="2503">
          <cell r="A2503">
            <v>3162303</v>
          </cell>
          <cell r="B2503" t="str">
            <v>Šroub se šestihrannou hlavou…342/12X30</v>
          </cell>
          <cell r="C2503">
            <v>8.7899999999999991</v>
          </cell>
          <cell r="D2503">
            <v>100</v>
          </cell>
          <cell r="E2503" t="str">
            <v>KS</v>
          </cell>
          <cell r="F2503">
            <v>879</v>
          </cell>
        </row>
        <row r="2504">
          <cell r="A2504">
            <v>3162400</v>
          </cell>
          <cell r="B2504" t="str">
            <v>Šroub se šestihrannou hlavou…342/12X40</v>
          </cell>
          <cell r="C2504">
            <v>8.6999999999999993</v>
          </cell>
          <cell r="D2504">
            <v>100</v>
          </cell>
          <cell r="E2504" t="str">
            <v>KS</v>
          </cell>
          <cell r="F2504">
            <v>870</v>
          </cell>
        </row>
        <row r="2505">
          <cell r="A2505">
            <v>3162508</v>
          </cell>
          <cell r="B2505" t="str">
            <v>Šroub se šestihrannou hlavou…342/12X50</v>
          </cell>
          <cell r="C2505">
            <v>14.39</v>
          </cell>
          <cell r="D2505">
            <v>100</v>
          </cell>
          <cell r="E2505" t="str">
            <v>KS</v>
          </cell>
          <cell r="F2505">
            <v>1439</v>
          </cell>
        </row>
        <row r="2506">
          <cell r="A2506">
            <v>3163091</v>
          </cell>
          <cell r="B2506" t="str">
            <v>Šroub se šestihrannou hlavou…SKS12/30</v>
          </cell>
          <cell r="C2506">
            <v>26.23</v>
          </cell>
          <cell r="D2506">
            <v>100</v>
          </cell>
          <cell r="E2506" t="str">
            <v>KS</v>
          </cell>
          <cell r="F2506">
            <v>2623</v>
          </cell>
        </row>
        <row r="2507">
          <cell r="A2507">
            <v>3163113</v>
          </cell>
          <cell r="B2507" t="str">
            <v>Šroub se šestihrannou hlavou…SKS12/40</v>
          </cell>
          <cell r="C2507">
            <v>34.369999999999997</v>
          </cell>
          <cell r="D2507">
            <v>100</v>
          </cell>
          <cell r="E2507" t="str">
            <v>KS</v>
          </cell>
          <cell r="F2507">
            <v>3437</v>
          </cell>
        </row>
        <row r="2508">
          <cell r="A2508">
            <v>3163156</v>
          </cell>
          <cell r="B2508" t="str">
            <v>Šroub se šestihrannou hlavou…SKS12/60</v>
          </cell>
          <cell r="C2508">
            <v>38.68</v>
          </cell>
          <cell r="D2508">
            <v>100</v>
          </cell>
          <cell r="E2508" t="str">
            <v>KS</v>
          </cell>
          <cell r="F2508">
            <v>3868</v>
          </cell>
        </row>
        <row r="2509">
          <cell r="A2509">
            <v>3164020</v>
          </cell>
          <cell r="B2509" t="str">
            <v>Šroub se šestihrannou hlavou…SKS1240GF</v>
          </cell>
          <cell r="C2509">
            <v>35.770000000000003</v>
          </cell>
          <cell r="D2509">
            <v>100</v>
          </cell>
          <cell r="E2509" t="str">
            <v>KS</v>
          </cell>
          <cell r="F2509">
            <v>3577</v>
          </cell>
        </row>
        <row r="2510">
          <cell r="A2510">
            <v>3168905</v>
          </cell>
          <cell r="B2510" t="str">
            <v>Šroub s válcovou hlavou…341/VA 16</v>
          </cell>
          <cell r="C2510">
            <v>6.77</v>
          </cell>
          <cell r="D2510">
            <v>100</v>
          </cell>
          <cell r="E2510" t="str">
            <v>KS</v>
          </cell>
          <cell r="F2510">
            <v>677</v>
          </cell>
        </row>
        <row r="2511">
          <cell r="A2511">
            <v>3172031</v>
          </cell>
          <cell r="B2511" t="str">
            <v>Šroub se šestihrannou hlavou…342/VA 25</v>
          </cell>
          <cell r="C2511">
            <v>1523</v>
          </cell>
          <cell r="D2511">
            <v>1</v>
          </cell>
          <cell r="E2511" t="str">
            <v>KS</v>
          </cell>
          <cell r="F2511">
            <v>1523</v>
          </cell>
        </row>
        <row r="2512">
          <cell r="A2512">
            <v>3176428</v>
          </cell>
          <cell r="B2512" t="str">
            <v>Samovrtný šroub…DIN7504/N</v>
          </cell>
          <cell r="C2512">
            <v>3.02</v>
          </cell>
          <cell r="D2512">
            <v>100</v>
          </cell>
          <cell r="E2512" t="str">
            <v>KS</v>
          </cell>
          <cell r="F2512">
            <v>302</v>
          </cell>
        </row>
        <row r="2513">
          <cell r="A2513">
            <v>3188043</v>
          </cell>
          <cell r="B2513" t="str">
            <v>Šroub do dřeva se šestihr. hl.…12400/6</v>
          </cell>
          <cell r="C2513">
            <v>2.73</v>
          </cell>
          <cell r="D2513">
            <v>100</v>
          </cell>
          <cell r="E2513" t="str">
            <v>KS</v>
          </cell>
          <cell r="F2513">
            <v>273</v>
          </cell>
        </row>
        <row r="2514">
          <cell r="A2514">
            <v>3188051</v>
          </cell>
          <cell r="B2514" t="str">
            <v>Šroub do dřeva se šestihr. hl.…12400/6</v>
          </cell>
          <cell r="C2514">
            <v>2.75</v>
          </cell>
          <cell r="D2514">
            <v>100</v>
          </cell>
          <cell r="E2514" t="str">
            <v>KS</v>
          </cell>
          <cell r="F2514">
            <v>275</v>
          </cell>
        </row>
        <row r="2515">
          <cell r="A2515">
            <v>3188078</v>
          </cell>
          <cell r="B2515" t="str">
            <v>Šroub do dřeva se šestihr. hl.…12400/6</v>
          </cell>
          <cell r="C2515">
            <v>3.1</v>
          </cell>
          <cell r="D2515">
            <v>100</v>
          </cell>
          <cell r="E2515" t="str">
            <v>KS</v>
          </cell>
          <cell r="F2515">
            <v>310</v>
          </cell>
        </row>
        <row r="2516">
          <cell r="A2516">
            <v>3188094</v>
          </cell>
          <cell r="B2516" t="str">
            <v>Šroub do dřeva se šestihr. hl.…12400/6</v>
          </cell>
          <cell r="C2516">
            <v>3.85</v>
          </cell>
          <cell r="D2516">
            <v>100</v>
          </cell>
          <cell r="E2516" t="str">
            <v>KS</v>
          </cell>
          <cell r="F2516">
            <v>385</v>
          </cell>
        </row>
        <row r="2517">
          <cell r="A2517">
            <v>3188159</v>
          </cell>
          <cell r="B2517" t="str">
            <v>Šroub do dřeva se šestihr. hl.…12400/8</v>
          </cell>
          <cell r="C2517">
            <v>4.68</v>
          </cell>
          <cell r="D2517">
            <v>100</v>
          </cell>
          <cell r="E2517" t="str">
            <v>KS</v>
          </cell>
          <cell r="F2517">
            <v>468</v>
          </cell>
        </row>
        <row r="2518">
          <cell r="A2518">
            <v>3188167</v>
          </cell>
          <cell r="B2518" t="str">
            <v>Šroub do dřeva se šestihr. hl.…12400/8</v>
          </cell>
          <cell r="C2518">
            <v>6.81</v>
          </cell>
          <cell r="D2518">
            <v>100</v>
          </cell>
          <cell r="E2518" t="str">
            <v>KS</v>
          </cell>
          <cell r="F2518">
            <v>681</v>
          </cell>
        </row>
        <row r="2519">
          <cell r="A2519">
            <v>3188175</v>
          </cell>
          <cell r="B2519" t="str">
            <v>Šroub do dřeva se šestihr. hl.…12400/8</v>
          </cell>
          <cell r="C2519">
            <v>7.76</v>
          </cell>
          <cell r="D2519">
            <v>100</v>
          </cell>
          <cell r="E2519" t="str">
            <v>KS</v>
          </cell>
          <cell r="F2519">
            <v>776</v>
          </cell>
        </row>
        <row r="2520">
          <cell r="A2520">
            <v>3188183</v>
          </cell>
          <cell r="B2520" t="str">
            <v>Šroub do dřeva se šestihr. hl.…12400/8</v>
          </cell>
          <cell r="C2520">
            <v>6.35</v>
          </cell>
          <cell r="D2520">
            <v>100</v>
          </cell>
          <cell r="E2520" t="str">
            <v>KS</v>
          </cell>
          <cell r="F2520">
            <v>635</v>
          </cell>
        </row>
        <row r="2521">
          <cell r="A2521">
            <v>3188205</v>
          </cell>
          <cell r="B2521" t="str">
            <v>Šroub do dřeva se šestihr. hl.…12400/8</v>
          </cell>
          <cell r="C2521">
            <v>10.029999999999999</v>
          </cell>
          <cell r="D2521">
            <v>100</v>
          </cell>
          <cell r="E2521" t="str">
            <v>KS</v>
          </cell>
          <cell r="F2521">
            <v>1003</v>
          </cell>
        </row>
        <row r="2522">
          <cell r="A2522">
            <v>3188256</v>
          </cell>
          <cell r="B2522" t="str">
            <v>Šroub do dřeva se šestihr. hl.…12400/10</v>
          </cell>
          <cell r="C2522">
            <v>7.44</v>
          </cell>
          <cell r="D2522">
            <v>100</v>
          </cell>
          <cell r="E2522" t="str">
            <v>KS</v>
          </cell>
          <cell r="F2522">
            <v>744</v>
          </cell>
        </row>
        <row r="2523">
          <cell r="A2523">
            <v>3188272</v>
          </cell>
          <cell r="B2523" t="str">
            <v>Šroub do dřeva se šestihr. hl.…12400/10</v>
          </cell>
          <cell r="C2523">
            <v>8.56</v>
          </cell>
          <cell r="D2523">
            <v>100</v>
          </cell>
          <cell r="E2523" t="str">
            <v>KS</v>
          </cell>
          <cell r="F2523">
            <v>856</v>
          </cell>
        </row>
        <row r="2524">
          <cell r="A2524">
            <v>3188280</v>
          </cell>
          <cell r="B2524" t="str">
            <v>Šroub do dřeva se šestihr. hl.…12400/10</v>
          </cell>
          <cell r="C2524">
            <v>9.52</v>
          </cell>
          <cell r="D2524">
            <v>100</v>
          </cell>
          <cell r="E2524" t="str">
            <v>KS</v>
          </cell>
          <cell r="F2524">
            <v>952</v>
          </cell>
        </row>
        <row r="2525">
          <cell r="A2525">
            <v>3188361</v>
          </cell>
          <cell r="B2525" t="str">
            <v>Šroub do dřeva se šestihr. hl.…12400/12</v>
          </cell>
          <cell r="C2525">
            <v>18.91</v>
          </cell>
          <cell r="D2525">
            <v>100</v>
          </cell>
          <cell r="E2525" t="str">
            <v>KS</v>
          </cell>
          <cell r="F2525">
            <v>1891</v>
          </cell>
        </row>
        <row r="2526">
          <cell r="A2526">
            <v>3188388</v>
          </cell>
          <cell r="B2526" t="str">
            <v>Šroub do dřeva se šestihr. hl.…12400/12</v>
          </cell>
          <cell r="C2526">
            <v>20</v>
          </cell>
          <cell r="D2526">
            <v>100</v>
          </cell>
          <cell r="E2526" t="str">
            <v>KS</v>
          </cell>
          <cell r="F2526">
            <v>2000</v>
          </cell>
        </row>
        <row r="2527">
          <cell r="A2527">
            <v>3191230</v>
          </cell>
          <cell r="B2527" t="str">
            <v>Šroub Sprint…4760/4X35</v>
          </cell>
          <cell r="C2527">
            <v>0.8</v>
          </cell>
          <cell r="D2527">
            <v>100</v>
          </cell>
          <cell r="E2527" t="str">
            <v>KS</v>
          </cell>
          <cell r="F2527">
            <v>80</v>
          </cell>
        </row>
        <row r="2528">
          <cell r="A2528">
            <v>3191435</v>
          </cell>
          <cell r="B2528" t="str">
            <v>Šroub Sprint…4760/5X40</v>
          </cell>
          <cell r="C2528">
            <v>1.17</v>
          </cell>
          <cell r="D2528">
            <v>100</v>
          </cell>
          <cell r="E2528" t="str">
            <v>KS</v>
          </cell>
          <cell r="F2528">
            <v>117</v>
          </cell>
        </row>
        <row r="2529">
          <cell r="A2529">
            <v>3192113</v>
          </cell>
          <cell r="B2529" t="str">
            <v>Šroub Sprint…4759/3525</v>
          </cell>
          <cell r="C2529">
            <v>0.5</v>
          </cell>
          <cell r="D2529">
            <v>100</v>
          </cell>
          <cell r="E2529" t="str">
            <v>KS</v>
          </cell>
          <cell r="F2529">
            <v>50</v>
          </cell>
        </row>
        <row r="2530">
          <cell r="A2530">
            <v>3192121</v>
          </cell>
          <cell r="B2530" t="str">
            <v>Šroub Sprint…4759/3530</v>
          </cell>
          <cell r="C2530">
            <v>0.55000000000000004</v>
          </cell>
          <cell r="D2530">
            <v>100</v>
          </cell>
          <cell r="E2530" t="str">
            <v>KS</v>
          </cell>
          <cell r="F2530">
            <v>55</v>
          </cell>
        </row>
        <row r="2531">
          <cell r="A2531">
            <v>3192148</v>
          </cell>
          <cell r="B2531" t="str">
            <v>Šroub Sprint…4759/3535</v>
          </cell>
          <cell r="C2531">
            <v>0.62</v>
          </cell>
          <cell r="D2531">
            <v>100</v>
          </cell>
          <cell r="E2531" t="str">
            <v>KS</v>
          </cell>
          <cell r="F2531">
            <v>62</v>
          </cell>
        </row>
        <row r="2532">
          <cell r="A2532">
            <v>3192156</v>
          </cell>
          <cell r="B2532" t="str">
            <v>Šroub Sprint…4759/3540</v>
          </cell>
          <cell r="C2532">
            <v>0.65</v>
          </cell>
          <cell r="D2532">
            <v>100</v>
          </cell>
          <cell r="E2532" t="str">
            <v>KS</v>
          </cell>
          <cell r="F2532">
            <v>65</v>
          </cell>
        </row>
        <row r="2533">
          <cell r="A2533">
            <v>3192164</v>
          </cell>
          <cell r="B2533" t="str">
            <v>Šroub Sprint…4759/3545</v>
          </cell>
          <cell r="C2533">
            <v>0.89</v>
          </cell>
          <cell r="D2533">
            <v>100</v>
          </cell>
          <cell r="E2533" t="str">
            <v>KS</v>
          </cell>
          <cell r="F2533">
            <v>89</v>
          </cell>
        </row>
        <row r="2534">
          <cell r="A2534">
            <v>3192172</v>
          </cell>
          <cell r="B2534" t="str">
            <v>Šroub Sprint…4759/3550</v>
          </cell>
          <cell r="C2534">
            <v>0.93</v>
          </cell>
          <cell r="D2534">
            <v>100</v>
          </cell>
          <cell r="E2534" t="str">
            <v>KS</v>
          </cell>
          <cell r="F2534">
            <v>93</v>
          </cell>
        </row>
        <row r="2535">
          <cell r="A2535">
            <v>3192210</v>
          </cell>
          <cell r="B2535" t="str">
            <v>Šroub Sprint…4759/4X25</v>
          </cell>
          <cell r="C2535">
            <v>0.51</v>
          </cell>
          <cell r="D2535">
            <v>100</v>
          </cell>
          <cell r="E2535" t="str">
            <v>KS</v>
          </cell>
          <cell r="F2535">
            <v>51</v>
          </cell>
        </row>
        <row r="2536">
          <cell r="A2536">
            <v>3192229</v>
          </cell>
          <cell r="B2536" t="str">
            <v>Šroub Sprint…4759/4X30</v>
          </cell>
          <cell r="C2536">
            <v>0.63</v>
          </cell>
          <cell r="D2536">
            <v>100</v>
          </cell>
          <cell r="E2536" t="str">
            <v>KS</v>
          </cell>
          <cell r="F2536">
            <v>63</v>
          </cell>
        </row>
        <row r="2537">
          <cell r="A2537">
            <v>3192237</v>
          </cell>
          <cell r="B2537" t="str">
            <v>Šroub Sprint…4759/4X35</v>
          </cell>
          <cell r="C2537">
            <v>0.66</v>
          </cell>
          <cell r="D2537">
            <v>100</v>
          </cell>
          <cell r="E2537" t="str">
            <v>KS</v>
          </cell>
          <cell r="F2537">
            <v>66</v>
          </cell>
        </row>
        <row r="2538">
          <cell r="A2538">
            <v>3192245</v>
          </cell>
          <cell r="B2538" t="str">
            <v>Šroub Sprint…4759/4X40</v>
          </cell>
          <cell r="C2538">
            <v>0.8</v>
          </cell>
          <cell r="D2538">
            <v>100</v>
          </cell>
          <cell r="E2538" t="str">
            <v>KS</v>
          </cell>
          <cell r="F2538">
            <v>80</v>
          </cell>
        </row>
        <row r="2539">
          <cell r="A2539">
            <v>3192253</v>
          </cell>
          <cell r="B2539" t="str">
            <v>Šroub Sprint…4759/4X45</v>
          </cell>
          <cell r="C2539">
            <v>0.98</v>
          </cell>
          <cell r="D2539">
            <v>100</v>
          </cell>
          <cell r="E2539" t="str">
            <v>KS</v>
          </cell>
          <cell r="F2539">
            <v>98</v>
          </cell>
        </row>
        <row r="2540">
          <cell r="A2540">
            <v>3192261</v>
          </cell>
          <cell r="B2540" t="str">
            <v>Šroub Sprint…4759/4X50</v>
          </cell>
          <cell r="C2540">
            <v>1.03</v>
          </cell>
          <cell r="D2540">
            <v>100</v>
          </cell>
          <cell r="E2540" t="str">
            <v>KS</v>
          </cell>
          <cell r="F2540">
            <v>103</v>
          </cell>
        </row>
        <row r="2541">
          <cell r="A2541">
            <v>3192334</v>
          </cell>
          <cell r="B2541" t="str">
            <v>Šroub Sprint…4759/4530</v>
          </cell>
          <cell r="C2541">
            <v>1.03</v>
          </cell>
          <cell r="D2541">
            <v>100</v>
          </cell>
          <cell r="E2541" t="str">
            <v>KS</v>
          </cell>
          <cell r="F2541">
            <v>103</v>
          </cell>
        </row>
        <row r="2542">
          <cell r="A2542">
            <v>3192342</v>
          </cell>
          <cell r="B2542" t="str">
            <v>Šroub Sprint…4759/4535</v>
          </cell>
          <cell r="C2542">
            <v>1.03</v>
          </cell>
          <cell r="D2542">
            <v>100</v>
          </cell>
          <cell r="E2542" t="str">
            <v>KS</v>
          </cell>
          <cell r="F2542">
            <v>103</v>
          </cell>
        </row>
        <row r="2543">
          <cell r="A2543">
            <v>3192350</v>
          </cell>
          <cell r="B2543" t="str">
            <v>Šroub Sprint…4759/4540</v>
          </cell>
          <cell r="C2543">
            <v>1.03</v>
          </cell>
          <cell r="D2543">
            <v>100</v>
          </cell>
          <cell r="E2543" t="str">
            <v>KS</v>
          </cell>
          <cell r="F2543">
            <v>103</v>
          </cell>
        </row>
        <row r="2544">
          <cell r="A2544">
            <v>3192369</v>
          </cell>
          <cell r="B2544" t="str">
            <v>Šroub Sprint…4759/4545</v>
          </cell>
          <cell r="C2544">
            <v>1.08</v>
          </cell>
          <cell r="D2544">
            <v>100</v>
          </cell>
          <cell r="E2544" t="str">
            <v>KS</v>
          </cell>
          <cell r="F2544">
            <v>108</v>
          </cell>
        </row>
        <row r="2545">
          <cell r="A2545">
            <v>3192377</v>
          </cell>
          <cell r="B2545" t="str">
            <v>Šroub Sprint…4759/4550</v>
          </cell>
          <cell r="C2545">
            <v>1.1599999999999999</v>
          </cell>
          <cell r="D2545">
            <v>100</v>
          </cell>
          <cell r="E2545" t="str">
            <v>KS</v>
          </cell>
          <cell r="F2545">
            <v>116</v>
          </cell>
        </row>
        <row r="2546">
          <cell r="A2546">
            <v>3192415</v>
          </cell>
          <cell r="B2546" t="str">
            <v>Šroub Sprint…4759/5X30</v>
          </cell>
          <cell r="C2546">
            <v>0.98</v>
          </cell>
          <cell r="D2546">
            <v>100</v>
          </cell>
          <cell r="E2546" t="str">
            <v>KS</v>
          </cell>
          <cell r="F2546">
            <v>98</v>
          </cell>
        </row>
        <row r="2547">
          <cell r="A2547">
            <v>3192423</v>
          </cell>
          <cell r="B2547" t="str">
            <v>Šroub Sprint…4759/5X35</v>
          </cell>
          <cell r="C2547">
            <v>1.03</v>
          </cell>
          <cell r="D2547">
            <v>100</v>
          </cell>
          <cell r="E2547" t="str">
            <v>KS</v>
          </cell>
          <cell r="F2547">
            <v>103</v>
          </cell>
        </row>
        <row r="2548">
          <cell r="A2548">
            <v>3192431</v>
          </cell>
          <cell r="B2548" t="str">
            <v>Šroub Sprint…4759/5X40</v>
          </cell>
          <cell r="C2548">
            <v>1.1599999999999999</v>
          </cell>
          <cell r="D2548">
            <v>100</v>
          </cell>
          <cell r="E2548" t="str">
            <v>KS</v>
          </cell>
          <cell r="F2548">
            <v>116</v>
          </cell>
        </row>
        <row r="2549">
          <cell r="A2549">
            <v>3192458</v>
          </cell>
          <cell r="B2549" t="str">
            <v>Šroub Sprint…4759/5X45</v>
          </cell>
          <cell r="C2549">
            <v>1.31</v>
          </cell>
          <cell r="D2549">
            <v>100</v>
          </cell>
          <cell r="E2549" t="str">
            <v>KS</v>
          </cell>
          <cell r="F2549">
            <v>131</v>
          </cell>
        </row>
        <row r="2550">
          <cell r="A2550">
            <v>3192466</v>
          </cell>
          <cell r="B2550" t="str">
            <v>Šroub Sprint…4759/5X50</v>
          </cell>
          <cell r="C2550">
            <v>1.37</v>
          </cell>
          <cell r="D2550">
            <v>100</v>
          </cell>
          <cell r="E2550" t="str">
            <v>KS</v>
          </cell>
          <cell r="F2550">
            <v>137</v>
          </cell>
        </row>
        <row r="2551">
          <cell r="A2551">
            <v>3192628</v>
          </cell>
          <cell r="B2551" t="str">
            <v>Šroub Sprint…4759/6X40</v>
          </cell>
          <cell r="C2551">
            <v>2</v>
          </cell>
          <cell r="D2551">
            <v>100</v>
          </cell>
          <cell r="E2551" t="str">
            <v>KS</v>
          </cell>
          <cell r="F2551">
            <v>200</v>
          </cell>
        </row>
        <row r="2552">
          <cell r="A2552">
            <v>3192636</v>
          </cell>
          <cell r="B2552" t="str">
            <v>Šroub Sprint…4759/6X50</v>
          </cell>
          <cell r="C2552">
            <v>2.48</v>
          </cell>
          <cell r="D2552">
            <v>100</v>
          </cell>
          <cell r="E2552" t="str">
            <v>KS</v>
          </cell>
          <cell r="F2552">
            <v>248</v>
          </cell>
        </row>
        <row r="2553">
          <cell r="A2553">
            <v>3192644</v>
          </cell>
          <cell r="B2553" t="str">
            <v>Šroub Sprint…4759/6X60</v>
          </cell>
          <cell r="C2553">
            <v>2.81</v>
          </cell>
          <cell r="D2553">
            <v>100</v>
          </cell>
          <cell r="E2553" t="str">
            <v>KS</v>
          </cell>
          <cell r="F2553">
            <v>281</v>
          </cell>
        </row>
        <row r="2554">
          <cell r="A2554">
            <v>3195007</v>
          </cell>
          <cell r="B2554" t="str">
            <v>Šroub Golden Sprint…4758/3515</v>
          </cell>
          <cell r="C2554">
            <v>0.51</v>
          </cell>
          <cell r="D2554">
            <v>100</v>
          </cell>
          <cell r="E2554" t="str">
            <v>KS</v>
          </cell>
          <cell r="F2554">
            <v>51</v>
          </cell>
        </row>
        <row r="2555">
          <cell r="A2555">
            <v>3195015</v>
          </cell>
          <cell r="B2555" t="str">
            <v>Šroub Golden Sprint…4758/3520</v>
          </cell>
          <cell r="C2555">
            <v>0.55000000000000004</v>
          </cell>
          <cell r="D2555">
            <v>100</v>
          </cell>
          <cell r="E2555" t="str">
            <v>KS</v>
          </cell>
          <cell r="F2555">
            <v>55</v>
          </cell>
        </row>
        <row r="2556">
          <cell r="A2556">
            <v>3195023</v>
          </cell>
          <cell r="B2556" t="str">
            <v>Šroub Golden Sprint…4758/3525</v>
          </cell>
          <cell r="C2556">
            <v>0.62</v>
          </cell>
          <cell r="D2556">
            <v>100</v>
          </cell>
          <cell r="E2556" t="str">
            <v>KS</v>
          </cell>
          <cell r="F2556">
            <v>62</v>
          </cell>
        </row>
        <row r="2557">
          <cell r="A2557">
            <v>3195031</v>
          </cell>
          <cell r="B2557" t="str">
            <v>Šroub Golden Sprint…4758/3530</v>
          </cell>
          <cell r="C2557">
            <v>0.62</v>
          </cell>
          <cell r="D2557">
            <v>100</v>
          </cell>
          <cell r="E2557" t="str">
            <v>KS</v>
          </cell>
          <cell r="F2557">
            <v>62</v>
          </cell>
        </row>
        <row r="2558">
          <cell r="A2558">
            <v>3195058</v>
          </cell>
          <cell r="B2558" t="str">
            <v>Šroub Golden Sprint…4758/3535</v>
          </cell>
          <cell r="C2558">
            <v>0.63</v>
          </cell>
          <cell r="D2558">
            <v>100</v>
          </cell>
          <cell r="E2558" t="str">
            <v>KS</v>
          </cell>
          <cell r="F2558">
            <v>63</v>
          </cell>
        </row>
        <row r="2559">
          <cell r="A2559">
            <v>3195066</v>
          </cell>
          <cell r="B2559" t="str">
            <v>Šroub Golden Sprint…4758/3540</v>
          </cell>
          <cell r="C2559">
            <v>0.66</v>
          </cell>
          <cell r="D2559">
            <v>100</v>
          </cell>
          <cell r="E2559" t="str">
            <v>KS</v>
          </cell>
          <cell r="F2559">
            <v>66</v>
          </cell>
        </row>
        <row r="2560">
          <cell r="A2560">
            <v>3195074</v>
          </cell>
          <cell r="B2560" t="str">
            <v>Šroub Golden Sprint…4758/3545</v>
          </cell>
          <cell r="C2560">
            <v>0.78</v>
          </cell>
          <cell r="D2560">
            <v>100</v>
          </cell>
          <cell r="E2560" t="str">
            <v>KS</v>
          </cell>
          <cell r="F2560">
            <v>78</v>
          </cell>
        </row>
        <row r="2561">
          <cell r="A2561">
            <v>3195082</v>
          </cell>
          <cell r="B2561" t="str">
            <v>Šroub Golden Sprint…4758/3550</v>
          </cell>
          <cell r="C2561">
            <v>0.89</v>
          </cell>
          <cell r="D2561">
            <v>100</v>
          </cell>
          <cell r="E2561" t="str">
            <v>KS</v>
          </cell>
          <cell r="F2561">
            <v>89</v>
          </cell>
        </row>
        <row r="2562">
          <cell r="A2562">
            <v>3195201</v>
          </cell>
          <cell r="B2562" t="str">
            <v>Šroub Golden Sprint…4758/4X15</v>
          </cell>
          <cell r="C2562">
            <v>0.62</v>
          </cell>
          <cell r="D2562">
            <v>100</v>
          </cell>
          <cell r="E2562" t="str">
            <v>KS</v>
          </cell>
          <cell r="F2562">
            <v>62</v>
          </cell>
        </row>
        <row r="2563">
          <cell r="A2563">
            <v>3195228</v>
          </cell>
          <cell r="B2563" t="str">
            <v>Šroub Golden Sprint…4758/4X20</v>
          </cell>
          <cell r="C2563">
            <v>0.62</v>
          </cell>
          <cell r="D2563">
            <v>100</v>
          </cell>
          <cell r="E2563" t="str">
            <v>KS</v>
          </cell>
          <cell r="F2563">
            <v>62</v>
          </cell>
        </row>
        <row r="2564">
          <cell r="A2564">
            <v>3195236</v>
          </cell>
          <cell r="B2564" t="str">
            <v>Šroub Golden Sprint…4758/4X25</v>
          </cell>
          <cell r="C2564">
            <v>0.65</v>
          </cell>
          <cell r="D2564">
            <v>100</v>
          </cell>
          <cell r="E2564" t="str">
            <v>KS</v>
          </cell>
          <cell r="F2564">
            <v>65</v>
          </cell>
        </row>
        <row r="2565">
          <cell r="A2565">
            <v>3195244</v>
          </cell>
          <cell r="B2565" t="str">
            <v>Šroub Golden Sprint…4758/4X30</v>
          </cell>
          <cell r="C2565">
            <v>0.76</v>
          </cell>
          <cell r="D2565">
            <v>100</v>
          </cell>
          <cell r="E2565" t="str">
            <v>KS</v>
          </cell>
          <cell r="F2565">
            <v>76</v>
          </cell>
        </row>
        <row r="2566">
          <cell r="A2566">
            <v>3195252</v>
          </cell>
          <cell r="B2566" t="str">
            <v>Šroub Golden Sprint…4758/4X35</v>
          </cell>
          <cell r="C2566">
            <v>0.76</v>
          </cell>
          <cell r="D2566">
            <v>100</v>
          </cell>
          <cell r="E2566" t="str">
            <v>KS</v>
          </cell>
          <cell r="F2566">
            <v>76</v>
          </cell>
        </row>
        <row r="2567">
          <cell r="A2567">
            <v>3195260</v>
          </cell>
          <cell r="B2567" t="str">
            <v>Šroub Golden Sprint…4758/4X40</v>
          </cell>
          <cell r="C2567">
            <v>0.89</v>
          </cell>
          <cell r="D2567">
            <v>100</v>
          </cell>
          <cell r="E2567" t="str">
            <v>KS</v>
          </cell>
          <cell r="F2567">
            <v>89</v>
          </cell>
        </row>
        <row r="2568">
          <cell r="A2568">
            <v>3195279</v>
          </cell>
          <cell r="B2568" t="str">
            <v>Šroub Golden Sprint…4758/4X45</v>
          </cell>
          <cell r="C2568">
            <v>0.98</v>
          </cell>
          <cell r="D2568">
            <v>100</v>
          </cell>
          <cell r="E2568" t="str">
            <v>KS</v>
          </cell>
          <cell r="F2568">
            <v>98</v>
          </cell>
        </row>
        <row r="2569">
          <cell r="A2569">
            <v>3195287</v>
          </cell>
          <cell r="B2569" t="str">
            <v>Šroub Golden Sprint…4758/4X50</v>
          </cell>
          <cell r="C2569">
            <v>1.08</v>
          </cell>
          <cell r="D2569">
            <v>100</v>
          </cell>
          <cell r="E2569" t="str">
            <v>KS</v>
          </cell>
          <cell r="F2569">
            <v>108</v>
          </cell>
        </row>
        <row r="2570">
          <cell r="A2570">
            <v>3195422</v>
          </cell>
          <cell r="B2570" t="str">
            <v>Šroub Golden Sprint…4758/4525</v>
          </cell>
          <cell r="C2570">
            <v>0.68</v>
          </cell>
          <cell r="D2570">
            <v>100</v>
          </cell>
          <cell r="E2570" t="str">
            <v>KS</v>
          </cell>
          <cell r="F2570">
            <v>68</v>
          </cell>
        </row>
        <row r="2571">
          <cell r="A2571">
            <v>3195430</v>
          </cell>
          <cell r="B2571" t="str">
            <v>Šroub Golden Sprint…4758/4530</v>
          </cell>
          <cell r="C2571">
            <v>0.77</v>
          </cell>
          <cell r="D2571">
            <v>100</v>
          </cell>
          <cell r="E2571" t="str">
            <v>KS</v>
          </cell>
          <cell r="F2571">
            <v>77</v>
          </cell>
        </row>
        <row r="2572">
          <cell r="A2572">
            <v>3195449</v>
          </cell>
          <cell r="B2572" t="str">
            <v>Šroub Golden Sprint…4758/4535</v>
          </cell>
          <cell r="C2572">
            <v>0.92</v>
          </cell>
          <cell r="D2572">
            <v>100</v>
          </cell>
          <cell r="E2572" t="str">
            <v>KS</v>
          </cell>
          <cell r="F2572">
            <v>92</v>
          </cell>
        </row>
        <row r="2573">
          <cell r="A2573">
            <v>3195457</v>
          </cell>
          <cell r="B2573" t="str">
            <v>Šroub Golden Sprint…4758/4540</v>
          </cell>
          <cell r="C2573">
            <v>1.03</v>
          </cell>
          <cell r="D2573">
            <v>100</v>
          </cell>
          <cell r="E2573" t="str">
            <v>KS</v>
          </cell>
          <cell r="F2573">
            <v>103</v>
          </cell>
        </row>
        <row r="2574">
          <cell r="A2574">
            <v>3195465</v>
          </cell>
          <cell r="B2574" t="str">
            <v>Šroub Golden Sprint…4758/4545</v>
          </cell>
          <cell r="C2574">
            <v>1.1100000000000001</v>
          </cell>
          <cell r="D2574">
            <v>100</v>
          </cell>
          <cell r="E2574" t="str">
            <v>KS</v>
          </cell>
          <cell r="F2574">
            <v>111</v>
          </cell>
        </row>
        <row r="2575">
          <cell r="A2575">
            <v>3195473</v>
          </cell>
          <cell r="B2575" t="str">
            <v>Šroub Golden Sprint…4758/4550</v>
          </cell>
          <cell r="C2575">
            <v>1.37</v>
          </cell>
          <cell r="D2575">
            <v>100</v>
          </cell>
          <cell r="E2575" t="str">
            <v>KS</v>
          </cell>
          <cell r="F2575">
            <v>137</v>
          </cell>
        </row>
        <row r="2576">
          <cell r="A2576">
            <v>3195635</v>
          </cell>
          <cell r="B2576" t="str">
            <v>Šroub Golden Sprint…4758/5X30</v>
          </cell>
          <cell r="C2576">
            <v>0.9</v>
          </cell>
          <cell r="D2576">
            <v>100</v>
          </cell>
          <cell r="E2576" t="str">
            <v>KS</v>
          </cell>
          <cell r="F2576">
            <v>90</v>
          </cell>
        </row>
        <row r="2577">
          <cell r="A2577">
            <v>3195643</v>
          </cell>
          <cell r="B2577" t="str">
            <v>Šroub Golden Sprint…4758/5X35</v>
          </cell>
          <cell r="C2577">
            <v>1.03</v>
          </cell>
          <cell r="D2577">
            <v>100</v>
          </cell>
          <cell r="E2577" t="str">
            <v>KS</v>
          </cell>
          <cell r="F2577">
            <v>103</v>
          </cell>
        </row>
        <row r="2578">
          <cell r="A2578">
            <v>3195651</v>
          </cell>
          <cell r="B2578" t="str">
            <v>Šroub Golden Sprint…4758/5X40</v>
          </cell>
          <cell r="C2578">
            <v>1.23</v>
          </cell>
          <cell r="D2578">
            <v>100</v>
          </cell>
          <cell r="E2578" t="str">
            <v>KS</v>
          </cell>
          <cell r="F2578">
            <v>123</v>
          </cell>
        </row>
        <row r="2579">
          <cell r="A2579">
            <v>3195678</v>
          </cell>
          <cell r="B2579" t="str">
            <v>Šroub Golden Sprint…4758/5X45</v>
          </cell>
          <cell r="C2579">
            <v>1.37</v>
          </cell>
          <cell r="D2579">
            <v>100</v>
          </cell>
          <cell r="E2579" t="str">
            <v>KS</v>
          </cell>
          <cell r="F2579">
            <v>137</v>
          </cell>
        </row>
        <row r="2580">
          <cell r="A2580">
            <v>3195686</v>
          </cell>
          <cell r="B2580" t="str">
            <v>Šroub Golden Sprint…4758/5X50</v>
          </cell>
          <cell r="C2580">
            <v>1.53</v>
          </cell>
          <cell r="D2580">
            <v>100</v>
          </cell>
          <cell r="E2580" t="str">
            <v>KS</v>
          </cell>
          <cell r="F2580">
            <v>153</v>
          </cell>
        </row>
        <row r="2581">
          <cell r="A2581">
            <v>3195929</v>
          </cell>
          <cell r="B2581" t="str">
            <v>Šroub Golden Sprint…4758/6X40</v>
          </cell>
          <cell r="C2581">
            <v>1.82</v>
          </cell>
          <cell r="D2581">
            <v>100</v>
          </cell>
          <cell r="E2581" t="str">
            <v>KS</v>
          </cell>
          <cell r="F2581">
            <v>182</v>
          </cell>
        </row>
        <row r="2582">
          <cell r="A2582">
            <v>3341046</v>
          </cell>
          <cell r="B2582" t="str">
            <v>Háček…1101/40</v>
          </cell>
          <cell r="C2582">
            <v>0.48</v>
          </cell>
          <cell r="D2582">
            <v>100</v>
          </cell>
          <cell r="E2582" t="str">
            <v>KS</v>
          </cell>
          <cell r="F2582">
            <v>48</v>
          </cell>
        </row>
        <row r="2583">
          <cell r="A2583">
            <v>3341054</v>
          </cell>
          <cell r="B2583" t="str">
            <v>Háček…1101/50</v>
          </cell>
          <cell r="C2583">
            <v>0.55000000000000004</v>
          </cell>
          <cell r="D2583">
            <v>100</v>
          </cell>
          <cell r="E2583" t="str">
            <v>KS</v>
          </cell>
          <cell r="F2583">
            <v>55</v>
          </cell>
        </row>
        <row r="2584">
          <cell r="A2584">
            <v>3341062</v>
          </cell>
          <cell r="B2584" t="str">
            <v>Háček…1101/60</v>
          </cell>
          <cell r="C2584">
            <v>0.6</v>
          </cell>
          <cell r="D2584">
            <v>100</v>
          </cell>
          <cell r="E2584" t="str">
            <v>KS</v>
          </cell>
          <cell r="F2584">
            <v>60</v>
          </cell>
        </row>
        <row r="2585">
          <cell r="A2585">
            <v>3341070</v>
          </cell>
          <cell r="B2585" t="str">
            <v>Háček…1101/70</v>
          </cell>
          <cell r="C2585">
            <v>0.63</v>
          </cell>
          <cell r="D2585">
            <v>100</v>
          </cell>
          <cell r="E2585" t="str">
            <v>KS</v>
          </cell>
          <cell r="F2585">
            <v>63</v>
          </cell>
        </row>
        <row r="2586">
          <cell r="A2586">
            <v>3341801</v>
          </cell>
          <cell r="B2586" t="str">
            <v>Háček…1101/80</v>
          </cell>
          <cell r="C2586">
            <v>0.94</v>
          </cell>
          <cell r="D2586">
            <v>100</v>
          </cell>
          <cell r="E2586" t="str">
            <v>KS</v>
          </cell>
          <cell r="F2586">
            <v>94</v>
          </cell>
        </row>
        <row r="2587">
          <cell r="A2587">
            <v>3341992</v>
          </cell>
          <cell r="B2587" t="str">
            <v>Háček…1101/100</v>
          </cell>
          <cell r="C2587">
            <v>1.03</v>
          </cell>
          <cell r="D2587">
            <v>100</v>
          </cell>
          <cell r="E2587" t="str">
            <v>KS</v>
          </cell>
          <cell r="F2587">
            <v>103</v>
          </cell>
        </row>
        <row r="2588">
          <cell r="A2588">
            <v>3342042</v>
          </cell>
          <cell r="B2588" t="str">
            <v>Háček…1101/40VZ</v>
          </cell>
          <cell r="C2588">
            <v>0.6</v>
          </cell>
          <cell r="D2588">
            <v>100</v>
          </cell>
          <cell r="E2588" t="str">
            <v>KS</v>
          </cell>
          <cell r="F2588">
            <v>60</v>
          </cell>
        </row>
        <row r="2589">
          <cell r="A2589">
            <v>3353168</v>
          </cell>
          <cell r="B2589" t="str">
            <v>Ocelový hřebík…362/16</v>
          </cell>
          <cell r="C2589">
            <v>0.25</v>
          </cell>
          <cell r="D2589">
            <v>100</v>
          </cell>
          <cell r="E2589" t="str">
            <v>KS</v>
          </cell>
          <cell r="F2589">
            <v>25</v>
          </cell>
        </row>
        <row r="2590">
          <cell r="A2590">
            <v>3353184</v>
          </cell>
          <cell r="B2590" t="str">
            <v>Ocelový hřebík…362/18</v>
          </cell>
          <cell r="C2590">
            <v>0.25</v>
          </cell>
          <cell r="D2590">
            <v>100</v>
          </cell>
          <cell r="E2590" t="str">
            <v>KS</v>
          </cell>
          <cell r="F2590">
            <v>25</v>
          </cell>
        </row>
        <row r="2591">
          <cell r="A2591">
            <v>3353230</v>
          </cell>
          <cell r="B2591" t="str">
            <v>Ocelový hřebík…362/23</v>
          </cell>
          <cell r="C2591">
            <v>0.25</v>
          </cell>
          <cell r="D2591">
            <v>100</v>
          </cell>
          <cell r="E2591" t="str">
            <v>KS</v>
          </cell>
          <cell r="F2591">
            <v>25</v>
          </cell>
        </row>
        <row r="2592">
          <cell r="A2592">
            <v>3353303</v>
          </cell>
          <cell r="B2592" t="str">
            <v>Ocelový hřebík…362/30</v>
          </cell>
          <cell r="C2592">
            <v>0.27</v>
          </cell>
          <cell r="D2592">
            <v>100</v>
          </cell>
          <cell r="E2592" t="str">
            <v>KS</v>
          </cell>
          <cell r="F2592">
            <v>27</v>
          </cell>
        </row>
        <row r="2593">
          <cell r="A2593">
            <v>3353400</v>
          </cell>
          <cell r="B2593" t="str">
            <v>Ocelový hřebík…362/40</v>
          </cell>
          <cell r="C2593">
            <v>0.34</v>
          </cell>
          <cell r="D2593">
            <v>100</v>
          </cell>
          <cell r="E2593" t="str">
            <v>KS</v>
          </cell>
          <cell r="F2593">
            <v>34</v>
          </cell>
        </row>
        <row r="2594">
          <cell r="A2594">
            <v>3353508</v>
          </cell>
          <cell r="B2594" t="str">
            <v>Ocelový hřebík…362/50</v>
          </cell>
          <cell r="C2594">
            <v>0.41</v>
          </cell>
          <cell r="D2594">
            <v>100</v>
          </cell>
          <cell r="E2594" t="str">
            <v>KS</v>
          </cell>
          <cell r="F2594">
            <v>41</v>
          </cell>
        </row>
        <row r="2595">
          <cell r="A2595">
            <v>3353605</v>
          </cell>
          <cell r="B2595" t="str">
            <v>Ocelový hřebík…362/60</v>
          </cell>
          <cell r="C2595">
            <v>0.5</v>
          </cell>
          <cell r="D2595">
            <v>100</v>
          </cell>
          <cell r="E2595" t="str">
            <v>KS</v>
          </cell>
          <cell r="F2595">
            <v>50</v>
          </cell>
        </row>
        <row r="2596">
          <cell r="A2596">
            <v>3354296</v>
          </cell>
          <cell r="B2596" t="str">
            <v>Ocelový hřebík…362/30VZ</v>
          </cell>
          <cell r="C2596">
            <v>0.35</v>
          </cell>
          <cell r="D2596">
            <v>100</v>
          </cell>
          <cell r="E2596" t="str">
            <v>KS</v>
          </cell>
          <cell r="F2596">
            <v>35</v>
          </cell>
        </row>
        <row r="2597">
          <cell r="A2597">
            <v>3360121</v>
          </cell>
          <cell r="B2597" t="str">
            <v>Ocelový hřebík Impu…500/12</v>
          </cell>
          <cell r="C2597">
            <v>0.28999999999999998</v>
          </cell>
          <cell r="D2597">
            <v>100</v>
          </cell>
          <cell r="E2597" t="str">
            <v>KS</v>
          </cell>
          <cell r="F2597">
            <v>29</v>
          </cell>
        </row>
        <row r="2598">
          <cell r="A2598">
            <v>3360164</v>
          </cell>
          <cell r="B2598" t="str">
            <v>Ocelový hřebík Impu…500/16</v>
          </cell>
          <cell r="C2598">
            <v>0.3</v>
          </cell>
          <cell r="D2598">
            <v>100</v>
          </cell>
          <cell r="E2598" t="str">
            <v>KS</v>
          </cell>
          <cell r="F2598">
            <v>30</v>
          </cell>
        </row>
        <row r="2599">
          <cell r="A2599">
            <v>3360237</v>
          </cell>
          <cell r="B2599" t="str">
            <v>Ocelový hřebík Impu…500/23</v>
          </cell>
          <cell r="C2599">
            <v>0.33</v>
          </cell>
          <cell r="D2599">
            <v>100</v>
          </cell>
          <cell r="E2599" t="str">
            <v>KS</v>
          </cell>
          <cell r="F2599">
            <v>33</v>
          </cell>
        </row>
        <row r="2600">
          <cell r="A2600">
            <v>3360296</v>
          </cell>
          <cell r="B2600" t="str">
            <v>Ocelový hřebík Impu…500/30</v>
          </cell>
          <cell r="C2600">
            <v>0.34</v>
          </cell>
          <cell r="D2600">
            <v>100</v>
          </cell>
          <cell r="E2600" t="str">
            <v>KS</v>
          </cell>
          <cell r="F2600">
            <v>34</v>
          </cell>
        </row>
        <row r="2601">
          <cell r="A2601">
            <v>3360407</v>
          </cell>
          <cell r="B2601" t="str">
            <v>Ocelový hřebík Impu…500/40</v>
          </cell>
          <cell r="C2601">
            <v>0.4</v>
          </cell>
          <cell r="D2601">
            <v>100</v>
          </cell>
          <cell r="E2601" t="str">
            <v>KS</v>
          </cell>
          <cell r="F2601">
            <v>40</v>
          </cell>
        </row>
        <row r="2602">
          <cell r="A2602">
            <v>3360504</v>
          </cell>
          <cell r="B2602" t="str">
            <v>Ocelový hřebík Impu…500/50</v>
          </cell>
          <cell r="C2602">
            <v>0.56000000000000005</v>
          </cell>
          <cell r="D2602">
            <v>100</v>
          </cell>
          <cell r="E2602" t="str">
            <v>KS</v>
          </cell>
          <cell r="F2602">
            <v>56</v>
          </cell>
        </row>
        <row r="2603">
          <cell r="A2603">
            <v>3360601</v>
          </cell>
          <cell r="B2603" t="str">
            <v>Ocelový hřebík Impu…500/60</v>
          </cell>
          <cell r="C2603">
            <v>0.62</v>
          </cell>
          <cell r="D2603">
            <v>100</v>
          </cell>
          <cell r="E2603" t="str">
            <v>KS</v>
          </cell>
          <cell r="F2603">
            <v>62</v>
          </cell>
        </row>
        <row r="2604">
          <cell r="A2604">
            <v>3361306</v>
          </cell>
          <cell r="B2604" t="str">
            <v>Ocelový hřebík Impu…500/Z/30</v>
          </cell>
          <cell r="C2604">
            <v>0.4</v>
          </cell>
          <cell r="D2604">
            <v>100</v>
          </cell>
          <cell r="E2604" t="str">
            <v>KS</v>
          </cell>
          <cell r="F2604">
            <v>40</v>
          </cell>
        </row>
        <row r="2605">
          <cell r="A2605">
            <v>3366111</v>
          </cell>
          <cell r="B2605" t="str">
            <v>Jehla Siko…511/12</v>
          </cell>
          <cell r="C2605">
            <v>0.33</v>
          </cell>
          <cell r="D2605">
            <v>100</v>
          </cell>
          <cell r="E2605" t="str">
            <v>KS</v>
          </cell>
          <cell r="F2605">
            <v>33</v>
          </cell>
        </row>
        <row r="2606">
          <cell r="A2606">
            <v>3366162</v>
          </cell>
          <cell r="B2606" t="str">
            <v>Jehla Siko…511/16</v>
          </cell>
          <cell r="C2606">
            <v>0.33</v>
          </cell>
          <cell r="D2606">
            <v>100</v>
          </cell>
          <cell r="E2606" t="str">
            <v>KS</v>
          </cell>
          <cell r="F2606">
            <v>33</v>
          </cell>
        </row>
        <row r="2607">
          <cell r="A2607">
            <v>3366235</v>
          </cell>
          <cell r="B2607" t="str">
            <v>Jehla Siko…511/23</v>
          </cell>
          <cell r="C2607">
            <v>0.33</v>
          </cell>
          <cell r="D2607">
            <v>100</v>
          </cell>
          <cell r="E2607" t="str">
            <v>KS</v>
          </cell>
          <cell r="F2607">
            <v>33</v>
          </cell>
        </row>
        <row r="2608">
          <cell r="A2608">
            <v>3366308</v>
          </cell>
          <cell r="B2608" t="str">
            <v>Jehla Siko…511/30</v>
          </cell>
          <cell r="C2608">
            <v>0.37</v>
          </cell>
          <cell r="D2608">
            <v>100</v>
          </cell>
          <cell r="E2608" t="str">
            <v>KS</v>
          </cell>
          <cell r="F2608">
            <v>37</v>
          </cell>
        </row>
        <row r="2609">
          <cell r="A2609">
            <v>3366405</v>
          </cell>
          <cell r="B2609" t="str">
            <v>Jehla Siko…511/40</v>
          </cell>
          <cell r="C2609">
            <v>0.43</v>
          </cell>
          <cell r="D2609">
            <v>100</v>
          </cell>
          <cell r="E2609" t="str">
            <v>KS</v>
          </cell>
          <cell r="F2609">
            <v>43</v>
          </cell>
        </row>
        <row r="2610">
          <cell r="A2610">
            <v>3366502</v>
          </cell>
          <cell r="B2610" t="str">
            <v>Jehla Siko…511/50</v>
          </cell>
          <cell r="C2610">
            <v>0.57999999999999996</v>
          </cell>
          <cell r="D2610">
            <v>100</v>
          </cell>
          <cell r="E2610" t="str">
            <v>KS</v>
          </cell>
          <cell r="F2610">
            <v>58</v>
          </cell>
        </row>
        <row r="2611">
          <cell r="A2611">
            <v>3367401</v>
          </cell>
          <cell r="B2611" t="str">
            <v>Jehla Siko…511Z/40</v>
          </cell>
          <cell r="C2611">
            <v>0.47</v>
          </cell>
          <cell r="D2611">
            <v>100</v>
          </cell>
          <cell r="E2611" t="str">
            <v>KS</v>
          </cell>
          <cell r="F2611">
            <v>47</v>
          </cell>
        </row>
        <row r="2612">
          <cell r="A2612">
            <v>3367509</v>
          </cell>
          <cell r="B2612" t="str">
            <v>Jehla Siko…511Z/50</v>
          </cell>
          <cell r="C2612">
            <v>0.63</v>
          </cell>
          <cell r="D2612">
            <v>100</v>
          </cell>
          <cell r="E2612" t="str">
            <v>KS</v>
          </cell>
          <cell r="F2612">
            <v>63</v>
          </cell>
        </row>
        <row r="2613">
          <cell r="A2613">
            <v>3369003</v>
          </cell>
          <cell r="B2613" t="str">
            <v>Ocelový hřebík…1996/N 25</v>
          </cell>
          <cell r="C2613">
            <v>0.88</v>
          </cell>
          <cell r="D2613">
            <v>100</v>
          </cell>
          <cell r="E2613" t="str">
            <v>KS</v>
          </cell>
          <cell r="F2613">
            <v>88</v>
          </cell>
        </row>
        <row r="2614">
          <cell r="A2614">
            <v>3369005</v>
          </cell>
          <cell r="B2614" t="str">
            <v>Ocelový hřebík…1996/N 40</v>
          </cell>
          <cell r="C2614">
            <v>1.44</v>
          </cell>
          <cell r="D2614">
            <v>100</v>
          </cell>
          <cell r="E2614" t="str">
            <v>KS</v>
          </cell>
          <cell r="F2614">
            <v>144</v>
          </cell>
        </row>
        <row r="2615">
          <cell r="A2615">
            <v>3397068</v>
          </cell>
          <cell r="B2615" t="str">
            <v>Šestihranná matice…934/M6 VA</v>
          </cell>
          <cell r="C2615">
            <v>1.59</v>
          </cell>
          <cell r="D2615">
            <v>100</v>
          </cell>
          <cell r="E2615" t="str">
            <v>KS</v>
          </cell>
          <cell r="F2615">
            <v>159</v>
          </cell>
        </row>
        <row r="2616">
          <cell r="A2616">
            <v>3397084</v>
          </cell>
          <cell r="B2616" t="str">
            <v>Šestihranná matice…934/M8 VA</v>
          </cell>
          <cell r="C2616">
            <v>2.97</v>
          </cell>
          <cell r="D2616">
            <v>100</v>
          </cell>
          <cell r="E2616" t="str">
            <v>KS</v>
          </cell>
          <cell r="F2616">
            <v>297</v>
          </cell>
        </row>
        <row r="2617">
          <cell r="A2617">
            <v>3397106</v>
          </cell>
          <cell r="B2617" t="str">
            <v>Šestihranná matice…934/M10VA</v>
          </cell>
          <cell r="C2617">
            <v>5.48</v>
          </cell>
          <cell r="D2617">
            <v>100</v>
          </cell>
          <cell r="E2617" t="str">
            <v>KS</v>
          </cell>
          <cell r="F2617">
            <v>548</v>
          </cell>
        </row>
        <row r="2618">
          <cell r="A2618">
            <v>3397114</v>
          </cell>
          <cell r="B2618" t="str">
            <v>Šestihranná matice…934/M12VA</v>
          </cell>
          <cell r="C2618">
            <v>8.1199999999999992</v>
          </cell>
          <cell r="D2618">
            <v>100</v>
          </cell>
          <cell r="E2618" t="str">
            <v>KS</v>
          </cell>
          <cell r="F2618">
            <v>812</v>
          </cell>
        </row>
        <row r="2619">
          <cell r="A2619">
            <v>3400042</v>
          </cell>
          <cell r="B2619" t="str">
            <v>Šestihranná matice…DIN934M4</v>
          </cell>
          <cell r="C2619">
            <v>0.56000000000000005</v>
          </cell>
          <cell r="D2619">
            <v>100</v>
          </cell>
          <cell r="E2619" t="str">
            <v>KS</v>
          </cell>
          <cell r="F2619">
            <v>56</v>
          </cell>
        </row>
        <row r="2620">
          <cell r="A2620">
            <v>3400050</v>
          </cell>
          <cell r="B2620" t="str">
            <v>Šestihranná matice…DIN934M5</v>
          </cell>
          <cell r="C2620">
            <v>0.62</v>
          </cell>
          <cell r="D2620">
            <v>100</v>
          </cell>
          <cell r="E2620" t="str">
            <v>KS</v>
          </cell>
          <cell r="F2620">
            <v>62</v>
          </cell>
        </row>
        <row r="2621">
          <cell r="A2621">
            <v>3400069</v>
          </cell>
          <cell r="B2621" t="str">
            <v>Šestihranná matice…DIN934M6</v>
          </cell>
          <cell r="C2621">
            <v>0.81</v>
          </cell>
          <cell r="D2621">
            <v>100</v>
          </cell>
          <cell r="E2621" t="str">
            <v>KS</v>
          </cell>
          <cell r="F2621">
            <v>81</v>
          </cell>
        </row>
        <row r="2622">
          <cell r="A2622">
            <v>3400085</v>
          </cell>
          <cell r="B2622" t="str">
            <v>Šestihranná matice…DIN934M8</v>
          </cell>
          <cell r="C2622">
            <v>1.53</v>
          </cell>
          <cell r="D2622">
            <v>100</v>
          </cell>
          <cell r="E2622" t="str">
            <v>KS</v>
          </cell>
          <cell r="F2622">
            <v>153</v>
          </cell>
        </row>
        <row r="2623">
          <cell r="A2623">
            <v>3400107</v>
          </cell>
          <cell r="B2623" t="str">
            <v>Šestihranná matice…DIN934M10</v>
          </cell>
          <cell r="C2623">
            <v>2.4700000000000002</v>
          </cell>
          <cell r="D2623">
            <v>100</v>
          </cell>
          <cell r="E2623" t="str">
            <v>KS</v>
          </cell>
          <cell r="F2623">
            <v>247</v>
          </cell>
        </row>
        <row r="2624">
          <cell r="A2624">
            <v>3400123</v>
          </cell>
          <cell r="B2624" t="str">
            <v>Šestihranná matice…DIN934M12</v>
          </cell>
          <cell r="C2624">
            <v>3.29</v>
          </cell>
          <cell r="D2624">
            <v>100</v>
          </cell>
          <cell r="E2624" t="str">
            <v>KS</v>
          </cell>
          <cell r="F2624">
            <v>329</v>
          </cell>
        </row>
        <row r="2625">
          <cell r="A2625">
            <v>3400344</v>
          </cell>
          <cell r="B2625" t="str">
            <v>Šestihranná matice…DIN934M 6</v>
          </cell>
          <cell r="C2625">
            <v>0.93</v>
          </cell>
          <cell r="D2625">
            <v>100</v>
          </cell>
          <cell r="E2625" t="str">
            <v>KS</v>
          </cell>
          <cell r="F2625">
            <v>93</v>
          </cell>
        </row>
        <row r="2626">
          <cell r="A2626">
            <v>3400352</v>
          </cell>
          <cell r="B2626" t="str">
            <v>Šestihranná matice…DIN934M 8</v>
          </cell>
          <cell r="C2626">
            <v>1.65</v>
          </cell>
          <cell r="D2626">
            <v>100</v>
          </cell>
          <cell r="E2626" t="str">
            <v>KS</v>
          </cell>
          <cell r="F2626">
            <v>165</v>
          </cell>
        </row>
        <row r="2627">
          <cell r="A2627">
            <v>3400360</v>
          </cell>
          <cell r="B2627" t="str">
            <v>Šestihranná matice…DIN934M10</v>
          </cell>
          <cell r="C2627">
            <v>2.95</v>
          </cell>
          <cell r="D2627">
            <v>100</v>
          </cell>
          <cell r="E2627" t="str">
            <v>KS</v>
          </cell>
          <cell r="F2627">
            <v>295</v>
          </cell>
        </row>
        <row r="2628">
          <cell r="A2628">
            <v>3400379</v>
          </cell>
          <cell r="B2628" t="str">
            <v>Šestihranná matice…DIN934M12</v>
          </cell>
          <cell r="C2628">
            <v>5.16</v>
          </cell>
          <cell r="D2628">
            <v>100</v>
          </cell>
          <cell r="E2628" t="str">
            <v>KS</v>
          </cell>
          <cell r="F2628">
            <v>516</v>
          </cell>
        </row>
        <row r="2629">
          <cell r="A2629">
            <v>3402045</v>
          </cell>
          <cell r="B2629" t="str">
            <v>Podložka…966/M4</v>
          </cell>
          <cell r="C2629">
            <v>0.48</v>
          </cell>
          <cell r="D2629">
            <v>100</v>
          </cell>
          <cell r="E2629" t="str">
            <v>KS</v>
          </cell>
          <cell r="F2629">
            <v>48</v>
          </cell>
        </row>
        <row r="2630">
          <cell r="A2630">
            <v>3402061</v>
          </cell>
          <cell r="B2630" t="str">
            <v>Podložka…966/M6</v>
          </cell>
          <cell r="C2630">
            <v>0.5</v>
          </cell>
          <cell r="D2630">
            <v>100</v>
          </cell>
          <cell r="E2630" t="str">
            <v>KS</v>
          </cell>
          <cell r="F2630">
            <v>50</v>
          </cell>
        </row>
        <row r="2631">
          <cell r="A2631">
            <v>3402088</v>
          </cell>
          <cell r="B2631" t="str">
            <v>Podložka…966/M8</v>
          </cell>
          <cell r="C2631">
            <v>0.98</v>
          </cell>
          <cell r="D2631">
            <v>100</v>
          </cell>
          <cell r="E2631" t="str">
            <v>KS</v>
          </cell>
          <cell r="F2631">
            <v>98</v>
          </cell>
        </row>
        <row r="2632">
          <cell r="A2632">
            <v>3402096</v>
          </cell>
          <cell r="B2632" t="str">
            <v>Podložka…966/M10</v>
          </cell>
          <cell r="C2632">
            <v>1.44</v>
          </cell>
          <cell r="D2632">
            <v>100</v>
          </cell>
          <cell r="E2632" t="str">
            <v>KS</v>
          </cell>
          <cell r="F2632">
            <v>144</v>
          </cell>
        </row>
        <row r="2633">
          <cell r="A2633">
            <v>3402126</v>
          </cell>
          <cell r="B2633" t="str">
            <v>Podložka…966/M12</v>
          </cell>
          <cell r="C2633">
            <v>2.5499999999999998</v>
          </cell>
          <cell r="D2633">
            <v>100</v>
          </cell>
          <cell r="E2633" t="str">
            <v>KS</v>
          </cell>
          <cell r="F2633">
            <v>255</v>
          </cell>
        </row>
        <row r="2634">
          <cell r="A2634">
            <v>3402207</v>
          </cell>
          <cell r="B2634" t="str">
            <v>Podložka…967/ M6</v>
          </cell>
          <cell r="C2634">
            <v>3.72</v>
          </cell>
          <cell r="D2634">
            <v>100</v>
          </cell>
          <cell r="E2634" t="str">
            <v>KS</v>
          </cell>
          <cell r="F2634">
            <v>372</v>
          </cell>
        </row>
        <row r="2635">
          <cell r="A2635">
            <v>3402215</v>
          </cell>
          <cell r="B2635" t="str">
            <v>Podložka…967/ M8</v>
          </cell>
          <cell r="C2635">
            <v>3.87</v>
          </cell>
          <cell r="D2635">
            <v>100</v>
          </cell>
          <cell r="E2635" t="str">
            <v>KS</v>
          </cell>
          <cell r="F2635">
            <v>387</v>
          </cell>
        </row>
        <row r="2636">
          <cell r="A2636">
            <v>3402223</v>
          </cell>
          <cell r="B2636" t="str">
            <v>Podložka…967/M10</v>
          </cell>
          <cell r="C2636">
            <v>4.3</v>
          </cell>
          <cell r="D2636">
            <v>100</v>
          </cell>
          <cell r="E2636" t="str">
            <v>KS</v>
          </cell>
          <cell r="F2636">
            <v>430</v>
          </cell>
        </row>
        <row r="2637">
          <cell r="A2637">
            <v>3402304</v>
          </cell>
          <cell r="B2637" t="str">
            <v>Podložka…966/M 6VA</v>
          </cell>
          <cell r="C2637">
            <v>1.19</v>
          </cell>
          <cell r="D2637">
            <v>100</v>
          </cell>
          <cell r="E2637" t="str">
            <v>KS</v>
          </cell>
          <cell r="F2637">
            <v>119</v>
          </cell>
        </row>
        <row r="2638">
          <cell r="A2638">
            <v>3402312</v>
          </cell>
          <cell r="B2638" t="str">
            <v>podložka M8 , nerez…966/M 8VA</v>
          </cell>
          <cell r="C2638">
            <v>1.36</v>
          </cell>
          <cell r="D2638">
            <v>100</v>
          </cell>
          <cell r="E2638" t="str">
            <v>KS</v>
          </cell>
          <cell r="F2638">
            <v>136</v>
          </cell>
        </row>
        <row r="2639">
          <cell r="A2639">
            <v>3402320</v>
          </cell>
          <cell r="B2639" t="str">
            <v>Podložka…966/M10VA</v>
          </cell>
          <cell r="C2639">
            <v>2.06</v>
          </cell>
          <cell r="D2639">
            <v>100</v>
          </cell>
          <cell r="E2639" t="str">
            <v>KS</v>
          </cell>
          <cell r="F2639">
            <v>206</v>
          </cell>
        </row>
        <row r="2640">
          <cell r="A2640">
            <v>3402339</v>
          </cell>
          <cell r="B2640" t="str">
            <v>Podložka…966/M12VA</v>
          </cell>
          <cell r="C2640">
            <v>2.87</v>
          </cell>
          <cell r="D2640">
            <v>100</v>
          </cell>
          <cell r="E2640" t="str">
            <v>KS</v>
          </cell>
          <cell r="F2640">
            <v>287</v>
          </cell>
        </row>
        <row r="2641">
          <cell r="A2641">
            <v>3402444</v>
          </cell>
          <cell r="B2641" t="str">
            <v>Podložka…966/M 6VZ</v>
          </cell>
          <cell r="C2641">
            <v>0.94</v>
          </cell>
          <cell r="D2641">
            <v>100</v>
          </cell>
          <cell r="E2641" t="str">
            <v>KS</v>
          </cell>
          <cell r="F2641">
            <v>94</v>
          </cell>
        </row>
        <row r="2642">
          <cell r="A2642">
            <v>3402452</v>
          </cell>
          <cell r="B2642" t="str">
            <v>Podložka…966/M 8VZ</v>
          </cell>
          <cell r="C2642">
            <v>0.94</v>
          </cell>
          <cell r="D2642">
            <v>100</v>
          </cell>
          <cell r="E2642" t="str">
            <v>KS</v>
          </cell>
          <cell r="F2642">
            <v>94</v>
          </cell>
        </row>
        <row r="2643">
          <cell r="A2643">
            <v>3402460</v>
          </cell>
          <cell r="B2643" t="str">
            <v>Podložka…966/M10VZ</v>
          </cell>
          <cell r="C2643">
            <v>1.65</v>
          </cell>
          <cell r="D2643">
            <v>100</v>
          </cell>
          <cell r="E2643" t="str">
            <v>KS</v>
          </cell>
          <cell r="F2643">
            <v>165</v>
          </cell>
        </row>
        <row r="2644">
          <cell r="A2644">
            <v>3402479</v>
          </cell>
          <cell r="B2644" t="str">
            <v>Podložka…966/M12VZ</v>
          </cell>
          <cell r="C2644">
            <v>2.54</v>
          </cell>
          <cell r="D2644">
            <v>100</v>
          </cell>
          <cell r="E2644" t="str">
            <v>KS</v>
          </cell>
          <cell r="F2644">
            <v>254</v>
          </cell>
        </row>
        <row r="2645">
          <cell r="A2645">
            <v>3403025</v>
          </cell>
          <cell r="B2645" t="str">
            <v>Podložka velká…964/M4</v>
          </cell>
          <cell r="C2645">
            <v>1.28</v>
          </cell>
          <cell r="D2645">
            <v>100</v>
          </cell>
          <cell r="E2645" t="str">
            <v>KS</v>
          </cell>
          <cell r="F2645">
            <v>128</v>
          </cell>
        </row>
        <row r="2646">
          <cell r="A2646">
            <v>3403041</v>
          </cell>
          <cell r="B2646" t="str">
            <v>Podložka velká…964/M5</v>
          </cell>
          <cell r="C2646">
            <v>1.33</v>
          </cell>
          <cell r="D2646">
            <v>100</v>
          </cell>
          <cell r="E2646" t="str">
            <v>KS</v>
          </cell>
          <cell r="F2646">
            <v>133</v>
          </cell>
        </row>
        <row r="2647">
          <cell r="A2647">
            <v>3403076</v>
          </cell>
          <cell r="B2647" t="str">
            <v>Podložka velká…964/M6</v>
          </cell>
          <cell r="C2647">
            <v>1.36</v>
          </cell>
          <cell r="D2647">
            <v>100</v>
          </cell>
          <cell r="E2647" t="str">
            <v>KS</v>
          </cell>
          <cell r="F2647">
            <v>136</v>
          </cell>
        </row>
        <row r="2648">
          <cell r="A2648">
            <v>3403084</v>
          </cell>
          <cell r="B2648" t="str">
            <v>Podložka velká…964/M6</v>
          </cell>
          <cell r="C2648">
            <v>1.38</v>
          </cell>
          <cell r="D2648">
            <v>100</v>
          </cell>
          <cell r="E2648" t="str">
            <v>KS</v>
          </cell>
          <cell r="F2648">
            <v>138</v>
          </cell>
        </row>
        <row r="2649">
          <cell r="A2649">
            <v>3403092</v>
          </cell>
          <cell r="B2649" t="str">
            <v>Podložka velká…964/M6</v>
          </cell>
          <cell r="C2649">
            <v>2</v>
          </cell>
          <cell r="D2649">
            <v>100</v>
          </cell>
          <cell r="E2649" t="str">
            <v>KS</v>
          </cell>
          <cell r="F2649">
            <v>200</v>
          </cell>
        </row>
        <row r="2650">
          <cell r="A2650">
            <v>3403122</v>
          </cell>
          <cell r="B2650" t="str">
            <v>Podložka velká…964/M8</v>
          </cell>
          <cell r="C2650">
            <v>1.2</v>
          </cell>
          <cell r="D2650">
            <v>100</v>
          </cell>
          <cell r="E2650" t="str">
            <v>KS</v>
          </cell>
          <cell r="F2650">
            <v>120</v>
          </cell>
        </row>
        <row r="2651">
          <cell r="A2651">
            <v>3403130</v>
          </cell>
          <cell r="B2651" t="str">
            <v>Podložka velká…964/M8</v>
          </cell>
          <cell r="C2651">
            <v>1.65</v>
          </cell>
          <cell r="D2651">
            <v>100</v>
          </cell>
          <cell r="E2651" t="str">
            <v>KS</v>
          </cell>
          <cell r="F2651">
            <v>165</v>
          </cell>
        </row>
        <row r="2652">
          <cell r="A2652">
            <v>3403165</v>
          </cell>
          <cell r="B2652" t="str">
            <v>Podložka velká…964/M10</v>
          </cell>
          <cell r="C2652">
            <v>1.76</v>
          </cell>
          <cell r="D2652">
            <v>100</v>
          </cell>
          <cell r="E2652" t="str">
            <v>KS</v>
          </cell>
          <cell r="F2652">
            <v>176</v>
          </cell>
        </row>
        <row r="2653">
          <cell r="A2653">
            <v>3404056</v>
          </cell>
          <cell r="B2653" t="str">
            <v>Vějířová podložka…6798/A/M5</v>
          </cell>
          <cell r="C2653">
            <v>0.75</v>
          </cell>
          <cell r="D2653">
            <v>100</v>
          </cell>
          <cell r="E2653" t="str">
            <v>KS</v>
          </cell>
          <cell r="F2653">
            <v>75</v>
          </cell>
        </row>
        <row r="2654">
          <cell r="A2654">
            <v>3404064</v>
          </cell>
          <cell r="B2654" t="str">
            <v>Vějířová podložka…6798/A/M6</v>
          </cell>
          <cell r="C2654">
            <v>0.81</v>
          </cell>
          <cell r="D2654">
            <v>100</v>
          </cell>
          <cell r="E2654" t="str">
            <v>KS</v>
          </cell>
          <cell r="F2654">
            <v>81</v>
          </cell>
        </row>
        <row r="2655">
          <cell r="A2655">
            <v>3404080</v>
          </cell>
          <cell r="B2655" t="str">
            <v>Vějířová podložka…6798/A/M8</v>
          </cell>
          <cell r="C2655">
            <v>1.07</v>
          </cell>
          <cell r="D2655">
            <v>100</v>
          </cell>
          <cell r="E2655" t="str">
            <v>KS</v>
          </cell>
          <cell r="F2655">
            <v>107</v>
          </cell>
        </row>
        <row r="2656">
          <cell r="A2656">
            <v>3404102</v>
          </cell>
          <cell r="B2656" t="str">
            <v>Vějířová podložka…6798A/M10</v>
          </cell>
          <cell r="C2656">
            <v>1.17</v>
          </cell>
          <cell r="D2656">
            <v>100</v>
          </cell>
          <cell r="E2656" t="str">
            <v>KS</v>
          </cell>
          <cell r="F2656">
            <v>117</v>
          </cell>
        </row>
        <row r="2657">
          <cell r="A2657">
            <v>3404129</v>
          </cell>
          <cell r="B2657" t="str">
            <v>Vějířová podložka…6798A/M12</v>
          </cell>
          <cell r="C2657">
            <v>1.75</v>
          </cell>
          <cell r="D2657">
            <v>100</v>
          </cell>
          <cell r="E2657" t="str">
            <v>KS</v>
          </cell>
          <cell r="F2657">
            <v>175</v>
          </cell>
        </row>
        <row r="2658">
          <cell r="A2658">
            <v>3405060</v>
          </cell>
          <cell r="B2658" t="str">
            <v>Pérová podložka…DIN 128M6</v>
          </cell>
          <cell r="C2658">
            <v>0.76</v>
          </cell>
          <cell r="D2658">
            <v>100</v>
          </cell>
          <cell r="E2658" t="str">
            <v>KS</v>
          </cell>
          <cell r="F2658">
            <v>76</v>
          </cell>
        </row>
        <row r="2659">
          <cell r="A2659">
            <v>3405087</v>
          </cell>
          <cell r="B2659" t="str">
            <v>Pérová podložka…DIN 128M8</v>
          </cell>
          <cell r="C2659">
            <v>0.93</v>
          </cell>
          <cell r="D2659">
            <v>100</v>
          </cell>
          <cell r="E2659" t="str">
            <v>KS</v>
          </cell>
          <cell r="F2659">
            <v>93</v>
          </cell>
        </row>
        <row r="2660">
          <cell r="A2660">
            <v>3405109</v>
          </cell>
          <cell r="B2660" t="str">
            <v>Pérová podložka…DIN128M10</v>
          </cell>
          <cell r="C2660">
            <v>1.37</v>
          </cell>
          <cell r="D2660">
            <v>100</v>
          </cell>
          <cell r="E2660" t="str">
            <v>KS</v>
          </cell>
          <cell r="F2660">
            <v>137</v>
          </cell>
        </row>
        <row r="2661">
          <cell r="A2661">
            <v>3405125</v>
          </cell>
          <cell r="B2661" t="str">
            <v>Pérová podložka…DIN128M12</v>
          </cell>
          <cell r="C2661">
            <v>1.65</v>
          </cell>
          <cell r="D2661">
            <v>100</v>
          </cell>
          <cell r="E2661" t="str">
            <v>KS</v>
          </cell>
          <cell r="F2661">
            <v>165</v>
          </cell>
        </row>
        <row r="2662">
          <cell r="A2662">
            <v>3415066</v>
          </cell>
          <cell r="B2662" t="str">
            <v>Distanční spojka…965/M6X25</v>
          </cell>
          <cell r="C2662">
            <v>6.82</v>
          </cell>
          <cell r="D2662">
            <v>100</v>
          </cell>
          <cell r="E2662" t="str">
            <v>KS</v>
          </cell>
          <cell r="F2662">
            <v>682</v>
          </cell>
        </row>
        <row r="2663">
          <cell r="A2663">
            <v>3415082</v>
          </cell>
          <cell r="B2663" t="str">
            <v>Distanční spojka…965/M6X30</v>
          </cell>
          <cell r="C2663">
            <v>10.029999999999999</v>
          </cell>
          <cell r="D2663">
            <v>100</v>
          </cell>
          <cell r="E2663" t="str">
            <v>KS</v>
          </cell>
          <cell r="F2663">
            <v>1003</v>
          </cell>
        </row>
        <row r="2664">
          <cell r="A2664">
            <v>3415147</v>
          </cell>
          <cell r="B2664" t="str">
            <v>Distanční spojka…965/M8X20</v>
          </cell>
          <cell r="C2664">
            <v>10.029999999999999</v>
          </cell>
          <cell r="D2664">
            <v>100</v>
          </cell>
          <cell r="E2664" t="str">
            <v>KS</v>
          </cell>
          <cell r="F2664">
            <v>1003</v>
          </cell>
        </row>
        <row r="2665">
          <cell r="A2665">
            <v>3415163</v>
          </cell>
          <cell r="B2665" t="str">
            <v>Distanční spojka…965/M8X30</v>
          </cell>
          <cell r="C2665">
            <v>10.19</v>
          </cell>
          <cell r="D2665">
            <v>100</v>
          </cell>
          <cell r="E2665" t="str">
            <v>KS</v>
          </cell>
          <cell r="F2665">
            <v>1019</v>
          </cell>
        </row>
        <row r="2666">
          <cell r="A2666">
            <v>3450058</v>
          </cell>
          <cell r="B2666" t="str">
            <v>Stropní hák…915/50</v>
          </cell>
          <cell r="C2666">
            <v>2.2599999999999998</v>
          </cell>
          <cell r="D2666">
            <v>100</v>
          </cell>
          <cell r="E2666" t="str">
            <v>KS</v>
          </cell>
          <cell r="F2666">
            <v>226</v>
          </cell>
        </row>
        <row r="2667">
          <cell r="A2667">
            <v>3450066</v>
          </cell>
          <cell r="B2667" t="str">
            <v>Stropní hák…915/60</v>
          </cell>
          <cell r="C2667">
            <v>2.4</v>
          </cell>
          <cell r="D2667">
            <v>100</v>
          </cell>
          <cell r="E2667" t="str">
            <v>KS</v>
          </cell>
          <cell r="F2667">
            <v>240</v>
          </cell>
        </row>
        <row r="2668">
          <cell r="A2668">
            <v>3450074</v>
          </cell>
          <cell r="B2668" t="str">
            <v>Stropní hák…915/70</v>
          </cell>
          <cell r="C2668">
            <v>2.54</v>
          </cell>
          <cell r="D2668">
            <v>100</v>
          </cell>
          <cell r="E2668" t="str">
            <v>KS</v>
          </cell>
          <cell r="F2668">
            <v>254</v>
          </cell>
        </row>
        <row r="2669">
          <cell r="A2669">
            <v>3450082</v>
          </cell>
          <cell r="B2669" t="str">
            <v>Stropní hák…915/80</v>
          </cell>
          <cell r="C2669">
            <v>2.61</v>
          </cell>
          <cell r="D2669">
            <v>100</v>
          </cell>
          <cell r="E2669" t="str">
            <v>KS</v>
          </cell>
          <cell r="F2669">
            <v>261</v>
          </cell>
        </row>
        <row r="2670">
          <cell r="A2670">
            <v>3450090</v>
          </cell>
          <cell r="B2670" t="str">
            <v>Stropní hák…915/90</v>
          </cell>
          <cell r="C2670">
            <v>3.03</v>
          </cell>
          <cell r="D2670">
            <v>100</v>
          </cell>
          <cell r="E2670" t="str">
            <v>KS</v>
          </cell>
          <cell r="F2670">
            <v>303</v>
          </cell>
        </row>
        <row r="2671">
          <cell r="A2671">
            <v>3450104</v>
          </cell>
          <cell r="B2671" t="str">
            <v>Stropní hák…915/100</v>
          </cell>
          <cell r="C2671">
            <v>3.29</v>
          </cell>
          <cell r="D2671">
            <v>100</v>
          </cell>
          <cell r="E2671" t="str">
            <v>KS</v>
          </cell>
          <cell r="F2671">
            <v>329</v>
          </cell>
        </row>
        <row r="2672">
          <cell r="A2672">
            <v>3450120</v>
          </cell>
          <cell r="B2672" t="str">
            <v>Stropní hák…915/120</v>
          </cell>
          <cell r="C2672">
            <v>4.4000000000000004</v>
          </cell>
          <cell r="D2672">
            <v>100</v>
          </cell>
          <cell r="E2672" t="str">
            <v>KS</v>
          </cell>
          <cell r="F2672">
            <v>440</v>
          </cell>
        </row>
        <row r="2673">
          <cell r="A2673">
            <v>3452018</v>
          </cell>
          <cell r="B2673" t="str">
            <v>Stropní hák…917/70</v>
          </cell>
          <cell r="C2673">
            <v>11.51</v>
          </cell>
          <cell r="D2673">
            <v>100</v>
          </cell>
          <cell r="E2673" t="str">
            <v>KS</v>
          </cell>
          <cell r="F2673">
            <v>1151</v>
          </cell>
        </row>
        <row r="2674">
          <cell r="A2674">
            <v>3453820</v>
          </cell>
          <cell r="B2674" t="str">
            <v>Závěsný hák…948/TG6</v>
          </cell>
          <cell r="C2674">
            <v>56.17</v>
          </cell>
          <cell r="D2674">
            <v>100</v>
          </cell>
          <cell r="E2674" t="str">
            <v>KS</v>
          </cell>
          <cell r="F2674">
            <v>5617</v>
          </cell>
        </row>
        <row r="2675">
          <cell r="A2675">
            <v>3460061</v>
          </cell>
          <cell r="B2675" t="str">
            <v>Stropní hák…2081/K/M6</v>
          </cell>
          <cell r="C2675">
            <v>33.04</v>
          </cell>
          <cell r="D2675">
            <v>100</v>
          </cell>
          <cell r="E2675" t="str">
            <v>KS</v>
          </cell>
          <cell r="F2675">
            <v>3304</v>
          </cell>
        </row>
        <row r="2676">
          <cell r="A2676">
            <v>3460169</v>
          </cell>
          <cell r="B2676" t="str">
            <v>Stropní hák…2081/M6</v>
          </cell>
          <cell r="C2676">
            <v>38.049999999999997</v>
          </cell>
          <cell r="D2676">
            <v>100</v>
          </cell>
          <cell r="E2676" t="str">
            <v>KS</v>
          </cell>
          <cell r="F2676">
            <v>3805</v>
          </cell>
        </row>
        <row r="2677">
          <cell r="A2677">
            <v>3460762</v>
          </cell>
          <cell r="B2677" t="str">
            <v>Stropní hák TS…2989/M6</v>
          </cell>
          <cell r="C2677">
            <v>14.85</v>
          </cell>
          <cell r="D2677">
            <v>100</v>
          </cell>
          <cell r="E2677" t="str">
            <v>KS</v>
          </cell>
          <cell r="F2677">
            <v>1485</v>
          </cell>
        </row>
        <row r="2678">
          <cell r="A2678">
            <v>3460789</v>
          </cell>
          <cell r="B2678" t="str">
            <v>Stropní hák TS…2989/M8</v>
          </cell>
          <cell r="C2678">
            <v>16.13</v>
          </cell>
          <cell r="D2678">
            <v>100</v>
          </cell>
          <cell r="E2678" t="str">
            <v>KS</v>
          </cell>
          <cell r="F2678">
            <v>1613</v>
          </cell>
        </row>
        <row r="2679">
          <cell r="A2679">
            <v>3462080</v>
          </cell>
          <cell r="B2679" t="str">
            <v>Rabicový závěs…2083/M8</v>
          </cell>
          <cell r="C2679">
            <v>6.26</v>
          </cell>
          <cell r="D2679">
            <v>100</v>
          </cell>
          <cell r="E2679" t="str">
            <v>KS</v>
          </cell>
          <cell r="F2679">
            <v>626</v>
          </cell>
        </row>
        <row r="2680">
          <cell r="A2680">
            <v>3462862</v>
          </cell>
          <cell r="B2680" t="str">
            <v>Závěsné oko  TS…2990/M6</v>
          </cell>
          <cell r="C2680">
            <v>14.85</v>
          </cell>
          <cell r="D2680">
            <v>100</v>
          </cell>
          <cell r="E2680" t="str">
            <v>KS</v>
          </cell>
          <cell r="F2680">
            <v>1485</v>
          </cell>
        </row>
        <row r="2681">
          <cell r="A2681">
            <v>3462889</v>
          </cell>
          <cell r="B2681" t="str">
            <v>Závěsné oko  TS…2990/M8</v>
          </cell>
          <cell r="C2681">
            <v>16.13</v>
          </cell>
          <cell r="D2681">
            <v>100</v>
          </cell>
          <cell r="E2681" t="str">
            <v>KS</v>
          </cell>
          <cell r="F2681">
            <v>1613</v>
          </cell>
        </row>
        <row r="2682">
          <cell r="A2682">
            <v>3463060</v>
          </cell>
          <cell r="B2682" t="str">
            <v>Oko…2084/K/M6</v>
          </cell>
          <cell r="C2682">
            <v>8.5299999999999994</v>
          </cell>
          <cell r="D2682">
            <v>100</v>
          </cell>
          <cell r="E2682" t="str">
            <v>KS</v>
          </cell>
          <cell r="F2682">
            <v>853</v>
          </cell>
        </row>
        <row r="2683">
          <cell r="A2683">
            <v>3463567</v>
          </cell>
          <cell r="B2683" t="str">
            <v>Oko…2084/M6</v>
          </cell>
          <cell r="C2683">
            <v>9.23</v>
          </cell>
          <cell r="D2683">
            <v>100</v>
          </cell>
          <cell r="E2683" t="str">
            <v>KS</v>
          </cell>
          <cell r="F2683">
            <v>923</v>
          </cell>
        </row>
        <row r="2684">
          <cell r="A2684">
            <v>3463583</v>
          </cell>
          <cell r="B2684" t="str">
            <v>Oko…2084/M8</v>
          </cell>
          <cell r="C2684">
            <v>10.32</v>
          </cell>
          <cell r="D2684">
            <v>100</v>
          </cell>
          <cell r="E2684" t="str">
            <v>KS</v>
          </cell>
          <cell r="F2684">
            <v>1032</v>
          </cell>
        </row>
        <row r="2685">
          <cell r="A2685">
            <v>3464067</v>
          </cell>
          <cell r="B2685" t="str">
            <v>Závěsné oko…2085/M6</v>
          </cell>
          <cell r="C2685">
            <v>26.15</v>
          </cell>
          <cell r="D2685">
            <v>100</v>
          </cell>
          <cell r="E2685" t="str">
            <v>KS</v>
          </cell>
          <cell r="F2685">
            <v>2615</v>
          </cell>
        </row>
        <row r="2686">
          <cell r="A2686">
            <v>3464083</v>
          </cell>
          <cell r="B2686" t="str">
            <v>Závěsné oko…2085/M8</v>
          </cell>
          <cell r="C2686">
            <v>26.15</v>
          </cell>
          <cell r="D2686">
            <v>100</v>
          </cell>
          <cell r="E2686" t="str">
            <v>KS</v>
          </cell>
          <cell r="F2686">
            <v>2615</v>
          </cell>
        </row>
        <row r="2687">
          <cell r="A2687">
            <v>3470148</v>
          </cell>
          <cell r="B2687" t="str">
            <v>Stropní hák…867/5X125</v>
          </cell>
          <cell r="C2687">
            <v>7.65</v>
          </cell>
          <cell r="D2687">
            <v>100</v>
          </cell>
          <cell r="E2687" t="str">
            <v>KS</v>
          </cell>
          <cell r="F2687">
            <v>765</v>
          </cell>
        </row>
        <row r="2688">
          <cell r="A2688">
            <v>3470210</v>
          </cell>
          <cell r="B2688" t="str">
            <v>Stropní hák…867/6X 95</v>
          </cell>
          <cell r="C2688">
            <v>8.39</v>
          </cell>
          <cell r="D2688">
            <v>100</v>
          </cell>
          <cell r="E2688" t="str">
            <v>KS</v>
          </cell>
          <cell r="F2688">
            <v>839</v>
          </cell>
        </row>
        <row r="2689">
          <cell r="A2689">
            <v>3470237</v>
          </cell>
          <cell r="B2689" t="str">
            <v>Stropní hák…867/6X125</v>
          </cell>
          <cell r="C2689">
            <v>9.25</v>
          </cell>
          <cell r="D2689">
            <v>100</v>
          </cell>
          <cell r="E2689" t="str">
            <v>KS</v>
          </cell>
          <cell r="F2689">
            <v>925</v>
          </cell>
        </row>
        <row r="2690">
          <cell r="A2690">
            <v>3472086</v>
          </cell>
          <cell r="B2690" t="str">
            <v>Očko…869/M8X40</v>
          </cell>
          <cell r="C2690">
            <v>27.38</v>
          </cell>
          <cell r="D2690">
            <v>100</v>
          </cell>
          <cell r="E2690" t="str">
            <v>KS</v>
          </cell>
          <cell r="F2690">
            <v>2738</v>
          </cell>
        </row>
        <row r="2691">
          <cell r="A2691">
            <v>3476014</v>
          </cell>
          <cell r="B2691" t="str">
            <v>Hmoždinka rozpěrná…468/1</v>
          </cell>
          <cell r="C2691">
            <v>32.25</v>
          </cell>
          <cell r="D2691">
            <v>100</v>
          </cell>
          <cell r="E2691" t="str">
            <v>KS</v>
          </cell>
          <cell r="F2691">
            <v>3225</v>
          </cell>
        </row>
        <row r="2692">
          <cell r="A2692">
            <v>3481611</v>
          </cell>
          <cell r="B2692" t="str">
            <v>Sklápěcí závěs s pružinou…450/M4</v>
          </cell>
          <cell r="C2692">
            <v>19.66</v>
          </cell>
          <cell r="D2692">
            <v>100</v>
          </cell>
          <cell r="E2692" t="str">
            <v>KS</v>
          </cell>
          <cell r="F2692">
            <v>1966</v>
          </cell>
        </row>
        <row r="2693">
          <cell r="A2693">
            <v>3481662</v>
          </cell>
          <cell r="B2693" t="str">
            <v>Sklápěcí závěs s pružinou…451/M4</v>
          </cell>
          <cell r="C2693">
            <v>21.28</v>
          </cell>
          <cell r="D2693">
            <v>100</v>
          </cell>
          <cell r="E2693" t="str">
            <v>KS</v>
          </cell>
          <cell r="F2693">
            <v>2128</v>
          </cell>
        </row>
        <row r="2694">
          <cell r="A2694">
            <v>3481778</v>
          </cell>
          <cell r="B2694" t="str">
            <v>Sklápěcí závěs s pružinou…452/M4</v>
          </cell>
          <cell r="C2694">
            <v>23.22</v>
          </cell>
          <cell r="D2694">
            <v>100</v>
          </cell>
          <cell r="E2694" t="str">
            <v>KS</v>
          </cell>
          <cell r="F2694">
            <v>2322</v>
          </cell>
        </row>
        <row r="2695">
          <cell r="A2695">
            <v>3482014</v>
          </cell>
          <cell r="B2695" t="str">
            <v>Sklápěcí závěs…453</v>
          </cell>
          <cell r="C2695">
            <v>33.89</v>
          </cell>
          <cell r="D2695">
            <v>100</v>
          </cell>
          <cell r="E2695" t="str">
            <v>KS</v>
          </cell>
          <cell r="F2695">
            <v>3389</v>
          </cell>
        </row>
        <row r="2696">
          <cell r="A2696">
            <v>3482030</v>
          </cell>
          <cell r="B2696" t="str">
            <v>Sklápěcí závěs…454</v>
          </cell>
          <cell r="C2696">
            <v>37.409999999999997</v>
          </cell>
          <cell r="D2696">
            <v>100</v>
          </cell>
          <cell r="E2696" t="str">
            <v>KS</v>
          </cell>
          <cell r="F2696">
            <v>3741</v>
          </cell>
        </row>
        <row r="2697">
          <cell r="A2697">
            <v>3482057</v>
          </cell>
          <cell r="B2697" t="str">
            <v>Sklápěcí závěs…455</v>
          </cell>
          <cell r="C2697">
            <v>22.25</v>
          </cell>
          <cell r="D2697">
            <v>100</v>
          </cell>
          <cell r="E2697" t="str">
            <v>KS</v>
          </cell>
          <cell r="F2697">
            <v>2225</v>
          </cell>
        </row>
        <row r="2698">
          <cell r="A2698">
            <v>3482073</v>
          </cell>
          <cell r="B2698" t="str">
            <v>Sklápěcí závěs…455/100</v>
          </cell>
          <cell r="C2698">
            <v>25.89</v>
          </cell>
          <cell r="D2698">
            <v>100</v>
          </cell>
          <cell r="E2698" t="str">
            <v>KS</v>
          </cell>
          <cell r="F2698">
            <v>2589</v>
          </cell>
        </row>
        <row r="2699">
          <cell r="A2699">
            <v>3482103</v>
          </cell>
          <cell r="B2699" t="str">
            <v>Sklápěcí závěs…456</v>
          </cell>
          <cell r="C2699">
            <v>27.08</v>
          </cell>
          <cell r="D2699">
            <v>100</v>
          </cell>
          <cell r="E2699" t="str">
            <v>KS</v>
          </cell>
          <cell r="F2699">
            <v>2708</v>
          </cell>
        </row>
        <row r="2700">
          <cell r="A2700">
            <v>3482138</v>
          </cell>
          <cell r="B2700" t="str">
            <v>Sklápěcí závěs…457</v>
          </cell>
          <cell r="C2700">
            <v>20.99</v>
          </cell>
          <cell r="D2700">
            <v>100</v>
          </cell>
          <cell r="E2700" t="str">
            <v>KS</v>
          </cell>
          <cell r="F2700">
            <v>2099</v>
          </cell>
        </row>
        <row r="2701">
          <cell r="A2701">
            <v>3482154</v>
          </cell>
          <cell r="B2701" t="str">
            <v>Sklápěcí závěs…458</v>
          </cell>
          <cell r="C2701">
            <v>25.16</v>
          </cell>
          <cell r="D2701">
            <v>100</v>
          </cell>
          <cell r="E2701" t="str">
            <v>KS</v>
          </cell>
          <cell r="F2701">
            <v>2516</v>
          </cell>
        </row>
        <row r="2702">
          <cell r="A2702">
            <v>3482707</v>
          </cell>
          <cell r="B2702" t="str">
            <v>Sklápěcí závěs…KD 8/100</v>
          </cell>
          <cell r="C2702">
            <v>120.64</v>
          </cell>
          <cell r="D2702">
            <v>100</v>
          </cell>
          <cell r="E2702" t="str">
            <v>KS</v>
          </cell>
          <cell r="F2702">
            <v>12064</v>
          </cell>
        </row>
        <row r="2703">
          <cell r="A2703">
            <v>3482758</v>
          </cell>
          <cell r="B2703" t="str">
            <v>Sklápěcí závěs…KD 10/100</v>
          </cell>
          <cell r="C2703">
            <v>128.96</v>
          </cell>
          <cell r="D2703">
            <v>100</v>
          </cell>
          <cell r="E2703" t="str">
            <v>KS</v>
          </cell>
          <cell r="F2703">
            <v>12896</v>
          </cell>
        </row>
        <row r="2704">
          <cell r="A2704">
            <v>3482766</v>
          </cell>
          <cell r="B2704" t="str">
            <v>Sklápěcí závěs…KD 10/150</v>
          </cell>
          <cell r="C2704">
            <v>142.27000000000001</v>
          </cell>
          <cell r="D2704">
            <v>100</v>
          </cell>
          <cell r="E2704" t="str">
            <v>KS</v>
          </cell>
          <cell r="F2704">
            <v>14227</v>
          </cell>
        </row>
        <row r="2705">
          <cell r="A2705">
            <v>3483061</v>
          </cell>
          <cell r="B2705" t="str">
            <v>Mosazná rozpěrná hmoždinka…865/M6</v>
          </cell>
          <cell r="C2705">
            <v>15.81</v>
          </cell>
          <cell r="D2705">
            <v>100</v>
          </cell>
          <cell r="E2705" t="str">
            <v>KS</v>
          </cell>
          <cell r="F2705">
            <v>1581</v>
          </cell>
        </row>
        <row r="2706">
          <cell r="A2706">
            <v>3483088</v>
          </cell>
          <cell r="B2706" t="str">
            <v>Mosazná rozpěrná hmoždinka…865/M8</v>
          </cell>
          <cell r="C2706">
            <v>17.260000000000002</v>
          </cell>
          <cell r="D2706">
            <v>100</v>
          </cell>
          <cell r="E2706" t="str">
            <v>KS</v>
          </cell>
          <cell r="F2706">
            <v>1726</v>
          </cell>
        </row>
        <row r="2707">
          <cell r="A2707">
            <v>3483096</v>
          </cell>
          <cell r="B2707" t="str">
            <v>Mosazná rozpěrná hmoždinka…865/M10</v>
          </cell>
          <cell r="C2707">
            <v>21.62</v>
          </cell>
          <cell r="D2707">
            <v>100</v>
          </cell>
          <cell r="E2707" t="str">
            <v>KS</v>
          </cell>
          <cell r="F2707">
            <v>2162</v>
          </cell>
        </row>
        <row r="2708">
          <cell r="A2708">
            <v>3483214</v>
          </cell>
          <cell r="B2708" t="str">
            <v>Hmoždinka do sádrokartonu…910/GKDM</v>
          </cell>
          <cell r="C2708">
            <v>7.7</v>
          </cell>
          <cell r="D2708">
            <v>100</v>
          </cell>
          <cell r="E2708" t="str">
            <v>KS</v>
          </cell>
          <cell r="F2708">
            <v>770</v>
          </cell>
        </row>
        <row r="2709">
          <cell r="A2709">
            <v>3484602</v>
          </cell>
          <cell r="B2709" t="str">
            <v>Kovová rozpěrná hmoždinka…MD 5/30</v>
          </cell>
          <cell r="C2709">
            <v>3.3</v>
          </cell>
          <cell r="D2709">
            <v>100</v>
          </cell>
          <cell r="E2709" t="str">
            <v>KS</v>
          </cell>
          <cell r="F2709">
            <v>330</v>
          </cell>
        </row>
        <row r="2710">
          <cell r="A2710">
            <v>3484629</v>
          </cell>
          <cell r="B2710" t="str">
            <v>Kovová rozpěrná hmoždinka…MD 6/32</v>
          </cell>
          <cell r="C2710">
            <v>3.5</v>
          </cell>
          <cell r="D2710">
            <v>100</v>
          </cell>
          <cell r="E2710" t="str">
            <v>KS</v>
          </cell>
          <cell r="F2710">
            <v>350</v>
          </cell>
        </row>
        <row r="2711">
          <cell r="A2711">
            <v>3488306</v>
          </cell>
          <cell r="B2711" t="str">
            <v>Kotevní tyč …FIS A M10</v>
          </cell>
          <cell r="C2711">
            <v>66</v>
          </cell>
          <cell r="D2711">
            <v>100</v>
          </cell>
          <cell r="E2711" t="str">
            <v>KS</v>
          </cell>
          <cell r="F2711">
            <v>6600</v>
          </cell>
        </row>
        <row r="2712">
          <cell r="A2712">
            <v>3488403</v>
          </cell>
          <cell r="B2712" t="str">
            <v>Maltová kartuše…FIS V360S</v>
          </cell>
          <cell r="C2712">
            <v>2130</v>
          </cell>
          <cell r="D2712">
            <v>1</v>
          </cell>
          <cell r="E2712" t="str">
            <v>KS</v>
          </cell>
          <cell r="F2712">
            <v>2130</v>
          </cell>
        </row>
        <row r="2713">
          <cell r="A2713">
            <v>3488462</v>
          </cell>
          <cell r="B2713" t="str">
            <v>Sítková vložka…FISH16x85</v>
          </cell>
          <cell r="C2713">
            <v>54</v>
          </cell>
          <cell r="D2713">
            <v>100</v>
          </cell>
          <cell r="E2713" t="str">
            <v>KS</v>
          </cell>
          <cell r="F2713">
            <v>5400</v>
          </cell>
        </row>
        <row r="2714">
          <cell r="A2714">
            <v>3488464</v>
          </cell>
          <cell r="B2714" t="str">
            <v>FIS H 16x…FIS H 16x</v>
          </cell>
          <cell r="C2714">
            <v>36.25</v>
          </cell>
          <cell r="D2714">
            <v>100</v>
          </cell>
          <cell r="E2714" t="str">
            <v>KS</v>
          </cell>
          <cell r="F2714">
            <v>3625</v>
          </cell>
        </row>
        <row r="2715">
          <cell r="A2715">
            <v>3488527</v>
          </cell>
          <cell r="B2715" t="str">
            <v>Vytlačovací pistole…FIS AK</v>
          </cell>
          <cell r="C2715">
            <v>6550</v>
          </cell>
          <cell r="D2715">
            <v>1</v>
          </cell>
          <cell r="E2715" t="str">
            <v>KS</v>
          </cell>
          <cell r="F2715">
            <v>6550</v>
          </cell>
        </row>
        <row r="2716">
          <cell r="A2716">
            <v>3492036</v>
          </cell>
          <cell r="B2716" t="str">
            <v>Natloukací kotva…FZEA10X40</v>
          </cell>
          <cell r="C2716">
            <v>38.979999999999997</v>
          </cell>
          <cell r="D2716">
            <v>100</v>
          </cell>
          <cell r="E2716" t="str">
            <v>KS</v>
          </cell>
          <cell r="F2716">
            <v>3898</v>
          </cell>
        </row>
        <row r="2717">
          <cell r="A2717">
            <v>3492060</v>
          </cell>
          <cell r="B2717" t="str">
            <v>Natloukací kotva…FZEA12X40</v>
          </cell>
          <cell r="C2717">
            <v>46.4</v>
          </cell>
          <cell r="D2717">
            <v>100</v>
          </cell>
          <cell r="E2717" t="str">
            <v>KS</v>
          </cell>
          <cell r="F2717">
            <v>4640</v>
          </cell>
        </row>
        <row r="2718">
          <cell r="A2718">
            <v>3492095</v>
          </cell>
          <cell r="B2718" t="str">
            <v>Natloukací kotva…FZEA14X40</v>
          </cell>
          <cell r="C2718">
            <v>64.989999999999995</v>
          </cell>
          <cell r="D2718">
            <v>100</v>
          </cell>
          <cell r="E2718" t="str">
            <v>KS</v>
          </cell>
          <cell r="F2718">
            <v>6499</v>
          </cell>
        </row>
        <row r="2719">
          <cell r="A2719">
            <v>3492145</v>
          </cell>
          <cell r="B2719" t="str">
            <v>Natloukací kotva…FZEA10X40</v>
          </cell>
          <cell r="C2719">
            <v>260</v>
          </cell>
          <cell r="D2719">
            <v>100</v>
          </cell>
          <cell r="E2719" t="str">
            <v>KS</v>
          </cell>
          <cell r="F2719">
            <v>26000</v>
          </cell>
        </row>
        <row r="2720">
          <cell r="A2720">
            <v>3492150</v>
          </cell>
          <cell r="B2720" t="str">
            <v>Natloukací kotva…FZEA12X40</v>
          </cell>
          <cell r="C2720">
            <v>330</v>
          </cell>
          <cell r="D2720">
            <v>100</v>
          </cell>
          <cell r="E2720" t="str">
            <v>KS</v>
          </cell>
          <cell r="F2720">
            <v>33000</v>
          </cell>
        </row>
        <row r="2721">
          <cell r="A2721">
            <v>3492338</v>
          </cell>
          <cell r="B2721" t="str">
            <v>Univerzální vrták…FZUB10X40</v>
          </cell>
          <cell r="C2721">
            <v>2535</v>
          </cell>
          <cell r="D2721">
            <v>1</v>
          </cell>
          <cell r="E2721" t="str">
            <v>KS</v>
          </cell>
          <cell r="F2721">
            <v>2535</v>
          </cell>
        </row>
        <row r="2722">
          <cell r="A2722">
            <v>3492362</v>
          </cell>
          <cell r="B2722" t="str">
            <v>Univerzální vrták…FZUB12X40</v>
          </cell>
          <cell r="C2722">
            <v>2616</v>
          </cell>
          <cell r="D2722">
            <v>1</v>
          </cell>
          <cell r="E2722" t="str">
            <v>KS</v>
          </cell>
          <cell r="F2722">
            <v>2616</v>
          </cell>
        </row>
        <row r="2723">
          <cell r="A2723">
            <v>3492397</v>
          </cell>
          <cell r="B2723" t="str">
            <v>Univerzální vrták…FZUB14X40</v>
          </cell>
          <cell r="C2723">
            <v>2763</v>
          </cell>
          <cell r="D2723">
            <v>1</v>
          </cell>
          <cell r="E2723" t="str">
            <v>KS</v>
          </cell>
          <cell r="F2723">
            <v>2763</v>
          </cell>
        </row>
        <row r="2724">
          <cell r="A2724">
            <v>3492621</v>
          </cell>
          <cell r="B2724" t="str">
            <v>Natloukací trn…FZED10X40</v>
          </cell>
          <cell r="C2724">
            <v>855</v>
          </cell>
          <cell r="D2724">
            <v>1</v>
          </cell>
          <cell r="E2724" t="str">
            <v>KS</v>
          </cell>
          <cell r="F2724">
            <v>855</v>
          </cell>
        </row>
        <row r="2725">
          <cell r="A2725">
            <v>3492664</v>
          </cell>
          <cell r="B2725" t="str">
            <v>Natloukací trn…FZED12X40</v>
          </cell>
          <cell r="C2725">
            <v>996</v>
          </cell>
          <cell r="D2725">
            <v>1</v>
          </cell>
          <cell r="E2725" t="str">
            <v>KS</v>
          </cell>
          <cell r="F2725">
            <v>996</v>
          </cell>
        </row>
        <row r="2726">
          <cell r="A2726">
            <v>3492699</v>
          </cell>
          <cell r="B2726" t="str">
            <v>Natloukací trn…FZED14X40</v>
          </cell>
          <cell r="C2726">
            <v>1279</v>
          </cell>
          <cell r="D2726">
            <v>1</v>
          </cell>
          <cell r="E2726" t="str">
            <v>KS</v>
          </cell>
          <cell r="F2726">
            <v>1279</v>
          </cell>
        </row>
        <row r="2727">
          <cell r="A2727">
            <v>3492800</v>
          </cell>
          <cell r="B2727" t="str">
            <v>Natloukací kotva…EA II M6</v>
          </cell>
          <cell r="C2727">
            <v>14.3</v>
          </cell>
          <cell r="D2727">
            <v>100</v>
          </cell>
          <cell r="E2727" t="str">
            <v>KS</v>
          </cell>
          <cell r="F2727">
            <v>1430</v>
          </cell>
        </row>
        <row r="2728">
          <cell r="A2728">
            <v>3498107</v>
          </cell>
          <cell r="B2728" t="str">
            <v>Protipožární šroubová kotva…MMS6X50</v>
          </cell>
          <cell r="C2728">
            <v>15.88</v>
          </cell>
          <cell r="D2728">
            <v>100</v>
          </cell>
          <cell r="E2728" t="str">
            <v>KS</v>
          </cell>
          <cell r="F2728">
            <v>1588</v>
          </cell>
        </row>
        <row r="2729">
          <cell r="A2729">
            <v>3498123</v>
          </cell>
          <cell r="B2729" t="str">
            <v>Protipožární šroubová kotva…MMS10X80</v>
          </cell>
          <cell r="C2729">
            <v>62.78</v>
          </cell>
          <cell r="D2729">
            <v>100</v>
          </cell>
          <cell r="E2729" t="str">
            <v>KS</v>
          </cell>
          <cell r="F2729">
            <v>6278</v>
          </cell>
        </row>
        <row r="2730">
          <cell r="A2730">
            <v>3498158</v>
          </cell>
          <cell r="B2730" t="str">
            <v>Protipožární šroubová kotva…MMS10X100</v>
          </cell>
          <cell r="C2730">
            <v>71.41</v>
          </cell>
          <cell r="D2730">
            <v>100</v>
          </cell>
          <cell r="E2730" t="str">
            <v>KS</v>
          </cell>
          <cell r="F2730">
            <v>7141</v>
          </cell>
        </row>
        <row r="2731">
          <cell r="A2731">
            <v>3498204</v>
          </cell>
          <cell r="B2731" t="str">
            <v>Protipožární šroubová kotva…HMSKS5X50</v>
          </cell>
          <cell r="C2731">
            <v>9.23</v>
          </cell>
          <cell r="D2731">
            <v>100</v>
          </cell>
          <cell r="E2731" t="str">
            <v>KS</v>
          </cell>
          <cell r="F2731">
            <v>923</v>
          </cell>
        </row>
        <row r="2732">
          <cell r="A2732">
            <v>3498263</v>
          </cell>
          <cell r="B2732" t="str">
            <v>Protipožární šroubová kotva…MMSST6X60</v>
          </cell>
          <cell r="C2732">
            <v>17.559999999999999</v>
          </cell>
          <cell r="D2732">
            <v>100</v>
          </cell>
          <cell r="E2732" t="str">
            <v>KS</v>
          </cell>
          <cell r="F2732">
            <v>1756</v>
          </cell>
        </row>
        <row r="2733">
          <cell r="A2733">
            <v>3498271</v>
          </cell>
          <cell r="B2733" t="str">
            <v>Protipožární šroubová kotva…MMS7,5X80</v>
          </cell>
          <cell r="C2733">
            <v>34.049999999999997</v>
          </cell>
          <cell r="D2733">
            <v>100</v>
          </cell>
          <cell r="E2733" t="str">
            <v>KS</v>
          </cell>
          <cell r="F2733">
            <v>3405</v>
          </cell>
        </row>
        <row r="2734">
          <cell r="A2734">
            <v>3498425</v>
          </cell>
          <cell r="B2734" t="str">
            <v>Protipožární hmoždinka…FNA/M6X30</v>
          </cell>
          <cell r="C2734">
            <v>26.66</v>
          </cell>
          <cell r="D2734">
            <v>100</v>
          </cell>
          <cell r="E2734" t="str">
            <v>KS</v>
          </cell>
          <cell r="F2734">
            <v>2666</v>
          </cell>
        </row>
        <row r="2735">
          <cell r="A2735">
            <v>3498468</v>
          </cell>
          <cell r="B2735" t="str">
            <v>Protipožární hmoždinka…FNA6X30/5</v>
          </cell>
          <cell r="C2735">
            <v>19.2</v>
          </cell>
          <cell r="D2735">
            <v>100</v>
          </cell>
          <cell r="E2735" t="str">
            <v>KS</v>
          </cell>
          <cell r="F2735">
            <v>1920</v>
          </cell>
        </row>
        <row r="2736">
          <cell r="A2736">
            <v>3498484</v>
          </cell>
          <cell r="B2736" t="str">
            <v>Svorníková kotva…FAZII8/30</v>
          </cell>
          <cell r="C2736">
            <v>34.200000000000003</v>
          </cell>
          <cell r="D2736">
            <v>100</v>
          </cell>
          <cell r="E2736" t="str">
            <v>KS</v>
          </cell>
          <cell r="F2736">
            <v>3420</v>
          </cell>
        </row>
        <row r="2737">
          <cell r="A2737">
            <v>3498506</v>
          </cell>
          <cell r="B2737" t="str">
            <v>Svorníková kotva…FAZII8/10</v>
          </cell>
          <cell r="C2737">
            <v>49.57</v>
          </cell>
          <cell r="D2737">
            <v>100</v>
          </cell>
          <cell r="E2737" t="str">
            <v>KS</v>
          </cell>
          <cell r="F2737">
            <v>4957</v>
          </cell>
        </row>
        <row r="2738">
          <cell r="A2738">
            <v>3498549</v>
          </cell>
          <cell r="B2738" t="str">
            <v>Svorníková kotva…FAZII1010</v>
          </cell>
          <cell r="C2738">
            <v>59.34</v>
          </cell>
          <cell r="D2738">
            <v>100</v>
          </cell>
          <cell r="E2738" t="str">
            <v>KS</v>
          </cell>
          <cell r="F2738">
            <v>5934</v>
          </cell>
        </row>
        <row r="2739">
          <cell r="A2739">
            <v>3498581</v>
          </cell>
          <cell r="B2739" t="str">
            <v>Svorníková kotva…FAZII10/3</v>
          </cell>
          <cell r="C2739">
            <v>64.75</v>
          </cell>
          <cell r="D2739">
            <v>100</v>
          </cell>
          <cell r="E2739" t="str">
            <v>KS</v>
          </cell>
          <cell r="F2739">
            <v>6475</v>
          </cell>
        </row>
        <row r="2740">
          <cell r="A2740">
            <v>3498597</v>
          </cell>
          <cell r="B2740" t="str">
            <v>Svorníková kotva…FAZII10/1</v>
          </cell>
          <cell r="C2740">
            <v>95.96</v>
          </cell>
          <cell r="D2740">
            <v>100</v>
          </cell>
          <cell r="E2740" t="str">
            <v>KS</v>
          </cell>
          <cell r="F2740">
            <v>9596</v>
          </cell>
        </row>
        <row r="2741">
          <cell r="A2741">
            <v>3498654</v>
          </cell>
          <cell r="B2741" t="str">
            <v>Svorníková kotva…FAZII12/1</v>
          </cell>
          <cell r="C2741">
            <v>75.3</v>
          </cell>
          <cell r="D2741">
            <v>100</v>
          </cell>
          <cell r="E2741" t="str">
            <v>KS</v>
          </cell>
          <cell r="F2741">
            <v>7530</v>
          </cell>
        </row>
        <row r="2742">
          <cell r="A2742">
            <v>3498743</v>
          </cell>
          <cell r="B2742" t="str">
            <v>Kotva pro velká zatížení…FHII18X80</v>
          </cell>
          <cell r="C2742">
            <v>206.28</v>
          </cell>
          <cell r="D2742">
            <v>100</v>
          </cell>
          <cell r="E2742" t="str">
            <v>KS</v>
          </cell>
          <cell r="F2742">
            <v>20628</v>
          </cell>
        </row>
        <row r="2743">
          <cell r="A2743">
            <v>3498760</v>
          </cell>
          <cell r="B2743" t="str">
            <v>Kotva do dutých stropů…FHY M8</v>
          </cell>
          <cell r="C2743">
            <v>96</v>
          </cell>
          <cell r="D2743">
            <v>100</v>
          </cell>
          <cell r="E2743" t="str">
            <v>KS</v>
          </cell>
          <cell r="F2743">
            <v>9600</v>
          </cell>
        </row>
        <row r="2744">
          <cell r="A2744">
            <v>3498764</v>
          </cell>
          <cell r="B2744" t="str">
            <v>Stropní kotva M 10…FHY M10</v>
          </cell>
          <cell r="C2744">
            <v>135</v>
          </cell>
          <cell r="D2744">
            <v>100</v>
          </cell>
          <cell r="E2744" t="str">
            <v>KS</v>
          </cell>
          <cell r="F2744">
            <v>13500</v>
          </cell>
        </row>
        <row r="2745">
          <cell r="A2745">
            <v>3498824</v>
          </cell>
          <cell r="B2745" t="str">
            <v>Svorníková kotva…FAZ1010GS</v>
          </cell>
          <cell r="C2745">
            <v>219</v>
          </cell>
          <cell r="D2745">
            <v>100</v>
          </cell>
          <cell r="E2745" t="str">
            <v>KS</v>
          </cell>
          <cell r="F2745">
            <v>21900</v>
          </cell>
        </row>
        <row r="2746">
          <cell r="A2746">
            <v>3498859</v>
          </cell>
          <cell r="B2746" t="str">
            <v>Svorníková kotva…FAZ 12/10</v>
          </cell>
          <cell r="C2746">
            <v>316.89999999999998</v>
          </cell>
          <cell r="D2746">
            <v>100</v>
          </cell>
          <cell r="E2746" t="str">
            <v>KS</v>
          </cell>
          <cell r="F2746">
            <v>31690</v>
          </cell>
        </row>
        <row r="2747">
          <cell r="A2747">
            <v>4027507</v>
          </cell>
          <cell r="B2747" t="str">
            <v>Závitový svorník metrický…1GM10X12</v>
          </cell>
          <cell r="C2747">
            <v>1.514</v>
          </cell>
          <cell r="D2747">
            <v>1000</v>
          </cell>
          <cell r="E2747" t="str">
            <v>KS</v>
          </cell>
          <cell r="F2747">
            <v>1514</v>
          </cell>
        </row>
        <row r="2748">
          <cell r="A2748">
            <v>4027523</v>
          </cell>
          <cell r="B2748" t="str">
            <v>Závitový svorník…1GM10X20</v>
          </cell>
          <cell r="C2748">
            <v>2.375</v>
          </cell>
          <cell r="D2748">
            <v>1000</v>
          </cell>
          <cell r="E2748" t="str">
            <v>KS</v>
          </cell>
          <cell r="F2748">
            <v>2375</v>
          </cell>
        </row>
        <row r="2749">
          <cell r="A2749">
            <v>4027531</v>
          </cell>
          <cell r="B2749" t="str">
            <v>Závitový svorník…1GM10X25</v>
          </cell>
          <cell r="C2749">
            <v>2.8359999999999999</v>
          </cell>
          <cell r="D2749">
            <v>1000</v>
          </cell>
          <cell r="E2749" t="str">
            <v>KS</v>
          </cell>
          <cell r="F2749">
            <v>2836</v>
          </cell>
        </row>
        <row r="2750">
          <cell r="A2750">
            <v>4027558</v>
          </cell>
          <cell r="B2750" t="str">
            <v>Závitový svorník…1GM10X30</v>
          </cell>
          <cell r="C2750">
            <v>3.3010000000000002</v>
          </cell>
          <cell r="D2750">
            <v>1000</v>
          </cell>
          <cell r="E2750" t="str">
            <v>KS</v>
          </cell>
          <cell r="F2750">
            <v>3301</v>
          </cell>
        </row>
        <row r="2751">
          <cell r="A2751">
            <v>4027566</v>
          </cell>
          <cell r="B2751" t="str">
            <v>Závitový svorník…1GM10X35</v>
          </cell>
          <cell r="C2751">
            <v>3.8090000000000002</v>
          </cell>
          <cell r="D2751">
            <v>1000</v>
          </cell>
          <cell r="E2751" t="str">
            <v>KS</v>
          </cell>
          <cell r="F2751">
            <v>3809</v>
          </cell>
        </row>
        <row r="2752">
          <cell r="A2752">
            <v>4027574</v>
          </cell>
          <cell r="B2752" t="str">
            <v>Závitový svorník…1GM10X40</v>
          </cell>
          <cell r="C2752">
            <v>4.2300000000000004</v>
          </cell>
          <cell r="D2752">
            <v>1000</v>
          </cell>
          <cell r="E2752" t="str">
            <v>KS</v>
          </cell>
          <cell r="F2752">
            <v>4230</v>
          </cell>
        </row>
        <row r="2753">
          <cell r="A2753">
            <v>4027590</v>
          </cell>
          <cell r="B2753" t="str">
            <v>Závitový svorník…1GM10X50</v>
          </cell>
          <cell r="C2753">
            <v>5.1509999999999998</v>
          </cell>
          <cell r="D2753">
            <v>1000</v>
          </cell>
          <cell r="E2753" t="str">
            <v>KS</v>
          </cell>
          <cell r="F2753">
            <v>5151</v>
          </cell>
        </row>
        <row r="2754">
          <cell r="A2754">
            <v>4027612</v>
          </cell>
          <cell r="B2754" t="str">
            <v>Závitový svorník metrický…1GM10X60</v>
          </cell>
          <cell r="C2754">
            <v>5.625</v>
          </cell>
          <cell r="D2754">
            <v>1000</v>
          </cell>
          <cell r="E2754" t="str">
            <v>KS</v>
          </cell>
          <cell r="F2754">
            <v>5625</v>
          </cell>
        </row>
        <row r="2755">
          <cell r="A2755">
            <v>4028104</v>
          </cell>
          <cell r="B2755" t="str">
            <v>Závitový svorník…1GM3X6</v>
          </cell>
          <cell r="C2755">
            <v>0.57199999999999995</v>
          </cell>
          <cell r="D2755">
            <v>1000</v>
          </cell>
          <cell r="E2755" t="str">
            <v>KS</v>
          </cell>
          <cell r="F2755">
            <v>572</v>
          </cell>
        </row>
        <row r="2756">
          <cell r="A2756">
            <v>4028112</v>
          </cell>
          <cell r="B2756" t="str">
            <v>Závitový svorník…1GM3X8</v>
          </cell>
          <cell r="C2756">
            <v>0.53500000000000003</v>
          </cell>
          <cell r="D2756">
            <v>1000</v>
          </cell>
          <cell r="E2756" t="str">
            <v>KS</v>
          </cell>
          <cell r="F2756">
            <v>535</v>
          </cell>
        </row>
        <row r="2757">
          <cell r="A2757">
            <v>4028120</v>
          </cell>
          <cell r="B2757" t="str">
            <v>Závitový svorník…1GM3X10</v>
          </cell>
          <cell r="C2757">
            <v>0.55000000000000004</v>
          </cell>
          <cell r="D2757">
            <v>1000</v>
          </cell>
          <cell r="E2757" t="str">
            <v>KS</v>
          </cell>
          <cell r="F2757">
            <v>550</v>
          </cell>
        </row>
        <row r="2758">
          <cell r="A2758">
            <v>4028139</v>
          </cell>
          <cell r="B2758" t="str">
            <v>Závitový svorník…1GM3X12</v>
          </cell>
          <cell r="C2758">
            <v>0.81399999999999995</v>
          </cell>
          <cell r="D2758">
            <v>1000</v>
          </cell>
          <cell r="E2758" t="str">
            <v>KS</v>
          </cell>
          <cell r="F2758">
            <v>814</v>
          </cell>
        </row>
        <row r="2759">
          <cell r="A2759">
            <v>4028147</v>
          </cell>
          <cell r="B2759" t="str">
            <v>Závitový svorník…1GM3X15</v>
          </cell>
          <cell r="C2759">
            <v>0.77</v>
          </cell>
          <cell r="D2759">
            <v>1000</v>
          </cell>
          <cell r="E2759" t="str">
            <v>KS</v>
          </cell>
          <cell r="F2759">
            <v>770</v>
          </cell>
        </row>
        <row r="2760">
          <cell r="A2760">
            <v>4028155</v>
          </cell>
          <cell r="B2760" t="str">
            <v>Závitový svorník…1GM3X20</v>
          </cell>
          <cell r="C2760">
            <v>0.58499999999999996</v>
          </cell>
          <cell r="D2760">
            <v>1000</v>
          </cell>
          <cell r="E2760" t="str">
            <v>KS</v>
          </cell>
          <cell r="F2760">
            <v>585</v>
          </cell>
        </row>
        <row r="2761">
          <cell r="A2761">
            <v>4028163</v>
          </cell>
          <cell r="B2761" t="str">
            <v>Závitový svorník…1GM3X25</v>
          </cell>
          <cell r="C2761">
            <v>0.755</v>
          </cell>
          <cell r="D2761">
            <v>1000</v>
          </cell>
          <cell r="E2761" t="str">
            <v>KS</v>
          </cell>
          <cell r="F2761">
            <v>755</v>
          </cell>
        </row>
        <row r="2762">
          <cell r="A2762">
            <v>4028171</v>
          </cell>
          <cell r="B2762" t="str">
            <v>Závitový svorník…1GM3X30</v>
          </cell>
          <cell r="C2762">
            <v>0.78900000000000003</v>
          </cell>
          <cell r="D2762">
            <v>1000</v>
          </cell>
          <cell r="E2762" t="str">
            <v>KS</v>
          </cell>
          <cell r="F2762">
            <v>789</v>
          </cell>
        </row>
        <row r="2763">
          <cell r="A2763">
            <v>4028198</v>
          </cell>
          <cell r="B2763" t="str">
            <v>Závitový svorník…1GM4X6</v>
          </cell>
          <cell r="C2763">
            <v>0.56499999999999995</v>
          </cell>
          <cell r="D2763">
            <v>1000</v>
          </cell>
          <cell r="E2763" t="str">
            <v>KS</v>
          </cell>
          <cell r="F2763">
            <v>565</v>
          </cell>
        </row>
        <row r="2764">
          <cell r="A2764">
            <v>4028201</v>
          </cell>
          <cell r="B2764" t="str">
            <v>Závitový svorník…1GM4X8</v>
          </cell>
          <cell r="C2764">
            <v>0.52800000000000002</v>
          </cell>
          <cell r="D2764">
            <v>1000</v>
          </cell>
          <cell r="E2764" t="str">
            <v>KS</v>
          </cell>
          <cell r="F2764">
            <v>528</v>
          </cell>
        </row>
        <row r="2765">
          <cell r="A2765">
            <v>4028228</v>
          </cell>
          <cell r="B2765" t="str">
            <v>Závitový svorník…1GM4X10</v>
          </cell>
          <cell r="C2765">
            <v>0.55000000000000004</v>
          </cell>
          <cell r="D2765">
            <v>1000</v>
          </cell>
          <cell r="E2765" t="str">
            <v>KS</v>
          </cell>
          <cell r="F2765">
            <v>550</v>
          </cell>
        </row>
        <row r="2766">
          <cell r="A2766">
            <v>4028236</v>
          </cell>
          <cell r="B2766" t="str">
            <v>Závitový svorník…1GM4X12</v>
          </cell>
          <cell r="C2766">
            <v>0.63700000000000001</v>
          </cell>
          <cell r="D2766">
            <v>1000</v>
          </cell>
          <cell r="E2766" t="str">
            <v>KS</v>
          </cell>
          <cell r="F2766">
            <v>637</v>
          </cell>
        </row>
        <row r="2767">
          <cell r="A2767">
            <v>4028244</v>
          </cell>
          <cell r="B2767" t="str">
            <v>Závitový svorník…1GM4X15</v>
          </cell>
          <cell r="C2767">
            <v>1.081</v>
          </cell>
          <cell r="D2767">
            <v>1000</v>
          </cell>
          <cell r="E2767" t="str">
            <v>KS</v>
          </cell>
          <cell r="F2767">
            <v>1081</v>
          </cell>
        </row>
        <row r="2768">
          <cell r="A2768">
            <v>4028252</v>
          </cell>
          <cell r="B2768" t="str">
            <v>Závitový svorník…1GM4X20</v>
          </cell>
          <cell r="C2768">
            <v>0.748</v>
          </cell>
          <cell r="D2768">
            <v>1000</v>
          </cell>
          <cell r="E2768" t="str">
            <v>KS</v>
          </cell>
          <cell r="F2768">
            <v>748</v>
          </cell>
        </row>
        <row r="2769">
          <cell r="A2769">
            <v>4028260</v>
          </cell>
          <cell r="B2769" t="str">
            <v>Závitový svorník…1GM4X25</v>
          </cell>
          <cell r="C2769">
            <v>0.80200000000000005</v>
          </cell>
          <cell r="D2769">
            <v>1000</v>
          </cell>
          <cell r="E2769" t="str">
            <v>KS</v>
          </cell>
          <cell r="F2769">
            <v>802</v>
          </cell>
        </row>
        <row r="2770">
          <cell r="A2770">
            <v>4028279</v>
          </cell>
          <cell r="B2770" t="str">
            <v>Závitový svorník…1GM4X30</v>
          </cell>
          <cell r="C2770">
            <v>0.90100000000000002</v>
          </cell>
          <cell r="D2770">
            <v>1000</v>
          </cell>
          <cell r="E2770" t="str">
            <v>KS</v>
          </cell>
          <cell r="F2770">
            <v>901</v>
          </cell>
        </row>
        <row r="2771">
          <cell r="A2771">
            <v>4028287</v>
          </cell>
          <cell r="B2771" t="str">
            <v>Závitový svorník…1GM4X35</v>
          </cell>
          <cell r="C2771">
            <v>1.0489999999999999</v>
          </cell>
          <cell r="D2771">
            <v>1000</v>
          </cell>
          <cell r="E2771" t="str">
            <v>KS</v>
          </cell>
          <cell r="F2771">
            <v>1049</v>
          </cell>
        </row>
        <row r="2772">
          <cell r="A2772">
            <v>4028295</v>
          </cell>
          <cell r="B2772" t="str">
            <v>Závitový svorník…1GM4X50</v>
          </cell>
          <cell r="C2772">
            <v>3.1829999999999998</v>
          </cell>
          <cell r="D2772">
            <v>1000</v>
          </cell>
          <cell r="E2772" t="str">
            <v>KS</v>
          </cell>
          <cell r="F2772">
            <v>3183</v>
          </cell>
        </row>
        <row r="2773">
          <cell r="A2773">
            <v>4028309</v>
          </cell>
          <cell r="B2773" t="str">
            <v>Závitový svorník…1GM5X8</v>
          </cell>
          <cell r="C2773">
            <v>0.67800000000000005</v>
          </cell>
          <cell r="D2773">
            <v>1000</v>
          </cell>
          <cell r="E2773" t="str">
            <v>KS</v>
          </cell>
          <cell r="F2773">
            <v>678</v>
          </cell>
        </row>
        <row r="2774">
          <cell r="A2774">
            <v>4028317</v>
          </cell>
          <cell r="B2774" t="str">
            <v>Závitový svorník…1GM5X10</v>
          </cell>
          <cell r="C2774">
            <v>0.74399999999999999</v>
          </cell>
          <cell r="D2774">
            <v>1000</v>
          </cell>
          <cell r="E2774" t="str">
            <v>KS</v>
          </cell>
          <cell r="F2774">
            <v>744</v>
          </cell>
        </row>
        <row r="2775">
          <cell r="A2775">
            <v>4028325</v>
          </cell>
          <cell r="B2775" t="str">
            <v>Závitový svorník…1GM5X12</v>
          </cell>
          <cell r="C2775">
            <v>0.75700000000000001</v>
          </cell>
          <cell r="D2775">
            <v>1000</v>
          </cell>
          <cell r="E2775" t="str">
            <v>KS</v>
          </cell>
          <cell r="F2775">
            <v>757</v>
          </cell>
        </row>
        <row r="2776">
          <cell r="A2776">
            <v>4028333</v>
          </cell>
          <cell r="B2776" t="str">
            <v>Závitový svorník…1GM5X15</v>
          </cell>
          <cell r="C2776">
            <v>1.0189999999999999</v>
          </cell>
          <cell r="D2776">
            <v>1000</v>
          </cell>
          <cell r="E2776" t="str">
            <v>KS</v>
          </cell>
          <cell r="F2776">
            <v>1019</v>
          </cell>
        </row>
        <row r="2777">
          <cell r="A2777">
            <v>4028341</v>
          </cell>
          <cell r="B2777" t="str">
            <v>Závitový svorník…1GM5X20</v>
          </cell>
          <cell r="C2777">
            <v>0.95799999999999996</v>
          </cell>
          <cell r="D2777">
            <v>1000</v>
          </cell>
          <cell r="E2777" t="str">
            <v>KS</v>
          </cell>
          <cell r="F2777">
            <v>958</v>
          </cell>
        </row>
        <row r="2778">
          <cell r="A2778">
            <v>4028368</v>
          </cell>
          <cell r="B2778" t="str">
            <v>Závitový svorník…1GM5X25</v>
          </cell>
          <cell r="C2778">
            <v>1.147</v>
          </cell>
          <cell r="D2778">
            <v>1000</v>
          </cell>
          <cell r="E2778" t="str">
            <v>KS</v>
          </cell>
          <cell r="F2778">
            <v>1147</v>
          </cell>
        </row>
        <row r="2779">
          <cell r="A2779">
            <v>4028376</v>
          </cell>
          <cell r="B2779" t="str">
            <v>Závitový svorník…1GM5X30</v>
          </cell>
          <cell r="C2779">
            <v>1.3640000000000001</v>
          </cell>
          <cell r="D2779">
            <v>1000</v>
          </cell>
          <cell r="E2779" t="str">
            <v>KS</v>
          </cell>
          <cell r="F2779">
            <v>1364</v>
          </cell>
        </row>
        <row r="2780">
          <cell r="A2780">
            <v>4028384</v>
          </cell>
          <cell r="B2780" t="str">
            <v>Závitový svorník…1GM5X35</v>
          </cell>
          <cell r="C2780">
            <v>1.395</v>
          </cell>
          <cell r="D2780">
            <v>1000</v>
          </cell>
          <cell r="E2780" t="str">
            <v>KS</v>
          </cell>
          <cell r="F2780">
            <v>1395</v>
          </cell>
        </row>
        <row r="2781">
          <cell r="A2781">
            <v>4028392</v>
          </cell>
          <cell r="B2781" t="str">
            <v>Závitový svorník…1GM5X40</v>
          </cell>
          <cell r="C2781">
            <v>1.506</v>
          </cell>
          <cell r="D2781">
            <v>1000</v>
          </cell>
          <cell r="E2781" t="str">
            <v>KS</v>
          </cell>
          <cell r="F2781">
            <v>1506</v>
          </cell>
        </row>
        <row r="2782">
          <cell r="A2782">
            <v>4028406</v>
          </cell>
          <cell r="B2782" t="str">
            <v>Závitový svorník…1GM6X8</v>
          </cell>
          <cell r="C2782">
            <v>0.76400000000000001</v>
          </cell>
          <cell r="D2782">
            <v>1000</v>
          </cell>
          <cell r="E2782" t="str">
            <v>KS</v>
          </cell>
          <cell r="F2782">
            <v>764</v>
          </cell>
        </row>
        <row r="2783">
          <cell r="A2783">
            <v>4028414</v>
          </cell>
          <cell r="B2783" t="str">
            <v>Závitový svorník…1GM6X10</v>
          </cell>
          <cell r="C2783">
            <v>0.76900000000000002</v>
          </cell>
          <cell r="D2783">
            <v>1000</v>
          </cell>
          <cell r="E2783" t="str">
            <v>KS</v>
          </cell>
          <cell r="F2783">
            <v>769</v>
          </cell>
        </row>
        <row r="2784">
          <cell r="A2784">
            <v>4028422</v>
          </cell>
          <cell r="B2784" t="str">
            <v>Závitový svorník…1GM6X12</v>
          </cell>
          <cell r="C2784">
            <v>0.84399999999999997</v>
          </cell>
          <cell r="D2784">
            <v>1000</v>
          </cell>
          <cell r="E2784" t="str">
            <v>KS</v>
          </cell>
          <cell r="F2784">
            <v>844</v>
          </cell>
        </row>
        <row r="2785">
          <cell r="A2785">
            <v>4028430</v>
          </cell>
          <cell r="B2785" t="str">
            <v>Závitový svorník…1GM6X15</v>
          </cell>
          <cell r="C2785">
            <v>1.0449999999999999</v>
          </cell>
          <cell r="D2785">
            <v>1000</v>
          </cell>
          <cell r="E2785" t="str">
            <v>KS</v>
          </cell>
          <cell r="F2785">
            <v>1045</v>
          </cell>
        </row>
        <row r="2786">
          <cell r="A2786">
            <v>4028449</v>
          </cell>
          <cell r="B2786" t="str">
            <v>Závitový svorník…1GM6X20</v>
          </cell>
          <cell r="C2786">
            <v>1.131</v>
          </cell>
          <cell r="D2786">
            <v>1000</v>
          </cell>
          <cell r="E2786" t="str">
            <v>KS</v>
          </cell>
          <cell r="F2786">
            <v>1131</v>
          </cell>
        </row>
        <row r="2787">
          <cell r="A2787">
            <v>4028457</v>
          </cell>
          <cell r="B2787" t="str">
            <v>Závitový svorník…1GM6X25</v>
          </cell>
          <cell r="C2787">
            <v>1.339</v>
          </cell>
          <cell r="D2787">
            <v>1000</v>
          </cell>
          <cell r="E2787" t="str">
            <v>KS</v>
          </cell>
          <cell r="F2787">
            <v>1339</v>
          </cell>
        </row>
        <row r="2788">
          <cell r="A2788">
            <v>4028465</v>
          </cell>
          <cell r="B2788" t="str">
            <v>Závitový svorník…1GM6X30</v>
          </cell>
          <cell r="C2788">
            <v>1.405</v>
          </cell>
          <cell r="D2788">
            <v>1000</v>
          </cell>
          <cell r="E2788" t="str">
            <v>KS</v>
          </cell>
          <cell r="F2788">
            <v>1405</v>
          </cell>
        </row>
        <row r="2789">
          <cell r="A2789">
            <v>4028473</v>
          </cell>
          <cell r="B2789" t="str">
            <v>Závitový svorník…1GM6X35</v>
          </cell>
          <cell r="C2789">
            <v>1.6739999999999999</v>
          </cell>
          <cell r="D2789">
            <v>1000</v>
          </cell>
          <cell r="E2789" t="str">
            <v>KS</v>
          </cell>
          <cell r="F2789">
            <v>1674</v>
          </cell>
        </row>
        <row r="2790">
          <cell r="A2790">
            <v>4028481</v>
          </cell>
          <cell r="B2790" t="str">
            <v>Závitový svorník…1GM6X40</v>
          </cell>
          <cell r="C2790">
            <v>1.9039999999999999</v>
          </cell>
          <cell r="D2790">
            <v>1000</v>
          </cell>
          <cell r="E2790" t="str">
            <v>KS</v>
          </cell>
          <cell r="F2790">
            <v>1904</v>
          </cell>
        </row>
        <row r="2791">
          <cell r="A2791">
            <v>4028503</v>
          </cell>
          <cell r="B2791" t="str">
            <v>Závitový svorník…1GM6X45</v>
          </cell>
          <cell r="C2791">
            <v>2.246</v>
          </cell>
          <cell r="D2791">
            <v>1000</v>
          </cell>
          <cell r="E2791" t="str">
            <v>KS</v>
          </cell>
          <cell r="F2791">
            <v>2246</v>
          </cell>
        </row>
        <row r="2792">
          <cell r="A2792">
            <v>4028511</v>
          </cell>
          <cell r="B2792" t="str">
            <v>Závitový svorník…1GM6X50</v>
          </cell>
          <cell r="C2792">
            <v>2.165</v>
          </cell>
          <cell r="D2792">
            <v>1000</v>
          </cell>
          <cell r="E2792" t="str">
            <v>KS</v>
          </cell>
          <cell r="F2792">
            <v>2165</v>
          </cell>
        </row>
        <row r="2793">
          <cell r="A2793">
            <v>4028600</v>
          </cell>
          <cell r="B2793" t="str">
            <v>Závitový svorník…1GM8X10</v>
          </cell>
          <cell r="C2793">
            <v>1.113</v>
          </cell>
          <cell r="D2793">
            <v>1000</v>
          </cell>
          <cell r="E2793" t="str">
            <v>KS</v>
          </cell>
          <cell r="F2793">
            <v>1113</v>
          </cell>
        </row>
        <row r="2794">
          <cell r="A2794">
            <v>4028619</v>
          </cell>
          <cell r="B2794" t="str">
            <v>Závitový svorník…1GM8X15</v>
          </cell>
          <cell r="C2794">
            <v>1.4410000000000001</v>
          </cell>
          <cell r="D2794">
            <v>1000</v>
          </cell>
          <cell r="E2794" t="str">
            <v>KS</v>
          </cell>
          <cell r="F2794">
            <v>1441</v>
          </cell>
        </row>
        <row r="2795">
          <cell r="A2795">
            <v>4028627</v>
          </cell>
          <cell r="B2795" t="str">
            <v>Závitový svorník…1GM8X20</v>
          </cell>
          <cell r="C2795">
            <v>1.6910000000000001</v>
          </cell>
          <cell r="D2795">
            <v>1000</v>
          </cell>
          <cell r="E2795" t="str">
            <v>KS</v>
          </cell>
          <cell r="F2795">
            <v>1691</v>
          </cell>
        </row>
        <row r="2796">
          <cell r="A2796">
            <v>4028635</v>
          </cell>
          <cell r="B2796" t="str">
            <v>Závitový svorník…1GM8X25</v>
          </cell>
          <cell r="C2796">
            <v>1.978</v>
          </cell>
          <cell r="D2796">
            <v>1000</v>
          </cell>
          <cell r="E2796" t="str">
            <v>KS</v>
          </cell>
          <cell r="F2796">
            <v>1978</v>
          </cell>
        </row>
        <row r="2797">
          <cell r="A2797">
            <v>4028643</v>
          </cell>
          <cell r="B2797" t="str">
            <v>Závitový svorník…1GM8X30</v>
          </cell>
          <cell r="C2797">
            <v>2.3380000000000001</v>
          </cell>
          <cell r="D2797">
            <v>1000</v>
          </cell>
          <cell r="E2797" t="str">
            <v>KS</v>
          </cell>
          <cell r="F2797">
            <v>2338</v>
          </cell>
        </row>
        <row r="2798">
          <cell r="A2798">
            <v>4028651</v>
          </cell>
          <cell r="B2798" t="str">
            <v>Závitový svorník…1GM8X35</v>
          </cell>
          <cell r="C2798">
            <v>2.6669999999999998</v>
          </cell>
          <cell r="D2798">
            <v>1000</v>
          </cell>
          <cell r="E2798" t="str">
            <v>KS</v>
          </cell>
          <cell r="F2798">
            <v>2667</v>
          </cell>
        </row>
        <row r="2799">
          <cell r="A2799">
            <v>4028678</v>
          </cell>
          <cell r="B2799" t="str">
            <v>Závitový svorník…1GM8X40</v>
          </cell>
          <cell r="C2799">
            <v>2.8839999999999999</v>
          </cell>
          <cell r="D2799">
            <v>1000</v>
          </cell>
          <cell r="E2799" t="str">
            <v>KS</v>
          </cell>
          <cell r="F2799">
            <v>2884</v>
          </cell>
        </row>
        <row r="2800">
          <cell r="A2800">
            <v>4028686</v>
          </cell>
          <cell r="B2800" t="str">
            <v>Závitový svorník…1GM8X45</v>
          </cell>
          <cell r="C2800">
            <v>3.831</v>
          </cell>
          <cell r="D2800">
            <v>1000</v>
          </cell>
          <cell r="E2800" t="str">
            <v>KS</v>
          </cell>
          <cell r="F2800">
            <v>3831</v>
          </cell>
        </row>
        <row r="2801">
          <cell r="A2801">
            <v>4028694</v>
          </cell>
          <cell r="B2801" t="str">
            <v>Závitový svorník…1GM8X50</v>
          </cell>
          <cell r="C2801">
            <v>3.7090000000000001</v>
          </cell>
          <cell r="D2801">
            <v>1000</v>
          </cell>
          <cell r="E2801" t="str">
            <v>KS</v>
          </cell>
          <cell r="F2801">
            <v>3709</v>
          </cell>
        </row>
        <row r="2802">
          <cell r="A2802">
            <v>4028813</v>
          </cell>
          <cell r="B2802" t="str">
            <v>Závitový svorník…1GM3X16</v>
          </cell>
          <cell r="C2802">
            <v>0.59899999999999998</v>
          </cell>
          <cell r="D2802">
            <v>1000</v>
          </cell>
          <cell r="E2802" t="str">
            <v>KS</v>
          </cell>
          <cell r="F2802">
            <v>599</v>
          </cell>
        </row>
        <row r="2803">
          <cell r="A2803">
            <v>4028821</v>
          </cell>
          <cell r="B2803" t="str">
            <v>Závitový svorník…1GM4X16</v>
          </cell>
          <cell r="C2803">
            <v>0.65600000000000003</v>
          </cell>
          <cell r="D2803">
            <v>1000</v>
          </cell>
          <cell r="E2803" t="str">
            <v>KS</v>
          </cell>
          <cell r="F2803">
            <v>656</v>
          </cell>
        </row>
        <row r="2804">
          <cell r="A2804">
            <v>4028848</v>
          </cell>
          <cell r="B2804" t="str">
            <v>Závitový svorník…1GM5X16</v>
          </cell>
          <cell r="C2804">
            <v>0.84399999999999997</v>
          </cell>
          <cell r="D2804">
            <v>1000</v>
          </cell>
          <cell r="E2804" t="str">
            <v>KS</v>
          </cell>
          <cell r="F2804">
            <v>844</v>
          </cell>
        </row>
        <row r="2805">
          <cell r="A2805">
            <v>4028856</v>
          </cell>
          <cell r="B2805" t="str">
            <v>Závitový svorník…1GM6X16</v>
          </cell>
          <cell r="C2805">
            <v>0.998</v>
          </cell>
          <cell r="D2805">
            <v>1000</v>
          </cell>
          <cell r="E2805" t="str">
            <v>KS</v>
          </cell>
          <cell r="F2805">
            <v>998</v>
          </cell>
        </row>
        <row r="2806">
          <cell r="A2806">
            <v>4028872</v>
          </cell>
          <cell r="B2806" t="str">
            <v>Závitový svorník…1GM8X16</v>
          </cell>
          <cell r="C2806">
            <v>1.4710000000000001</v>
          </cell>
          <cell r="D2806">
            <v>1000</v>
          </cell>
          <cell r="E2806" t="str">
            <v>KS</v>
          </cell>
          <cell r="F2806">
            <v>1471</v>
          </cell>
        </row>
        <row r="2807">
          <cell r="A2807">
            <v>4028937</v>
          </cell>
          <cell r="B2807" t="str">
            <v>Závitový svorník…1GM8X12</v>
          </cell>
          <cell r="C2807">
            <v>1.5549999999999999</v>
          </cell>
          <cell r="D2807">
            <v>1000</v>
          </cell>
          <cell r="E2807" t="str">
            <v>KS</v>
          </cell>
          <cell r="F2807">
            <v>1555</v>
          </cell>
        </row>
        <row r="2808">
          <cell r="A2808">
            <v>4029429</v>
          </cell>
          <cell r="B2808" t="str">
            <v>Svorník s hrubým závitem…1 T5X14,2</v>
          </cell>
          <cell r="C2808">
            <v>1.4139999999999999</v>
          </cell>
          <cell r="D2808">
            <v>1000</v>
          </cell>
          <cell r="E2808" t="str">
            <v>KS</v>
          </cell>
          <cell r="F2808">
            <v>1414</v>
          </cell>
        </row>
        <row r="2809">
          <cell r="A2809">
            <v>4029433</v>
          </cell>
          <cell r="B2809" t="str">
            <v>Svorník s hrubým závitem…1T5X14,2S</v>
          </cell>
          <cell r="C2809">
            <v>0.50700000000000001</v>
          </cell>
          <cell r="D2809">
            <v>1000</v>
          </cell>
          <cell r="E2809" t="str">
            <v>KS</v>
          </cell>
          <cell r="F2809">
            <v>507</v>
          </cell>
        </row>
        <row r="2810">
          <cell r="A2810">
            <v>4029453</v>
          </cell>
          <cell r="B2810" t="str">
            <v>Svorník s hrubým závitem…D. 5X16,5</v>
          </cell>
          <cell r="C2810">
            <v>0.75700000000000001</v>
          </cell>
          <cell r="D2810">
            <v>1000</v>
          </cell>
          <cell r="E2810" t="str">
            <v>KS</v>
          </cell>
          <cell r="F2810">
            <v>757</v>
          </cell>
        </row>
        <row r="2811">
          <cell r="A2811">
            <v>4029607</v>
          </cell>
          <cell r="B2811" t="str">
            <v>Závitový svorník…1GM3X20</v>
          </cell>
          <cell r="C2811">
            <v>0.67</v>
          </cell>
          <cell r="D2811">
            <v>1000</v>
          </cell>
          <cell r="E2811" t="str">
            <v>KS</v>
          </cell>
          <cell r="F2811">
            <v>670</v>
          </cell>
        </row>
        <row r="2812">
          <cell r="A2812">
            <v>4029682</v>
          </cell>
          <cell r="B2812" t="str">
            <v>Svorník s hrubým závitem…1T5X14,2S</v>
          </cell>
          <cell r="C2812">
            <v>0.626</v>
          </cell>
          <cell r="D2812">
            <v>1000</v>
          </cell>
          <cell r="E2812" t="str">
            <v>KS</v>
          </cell>
          <cell r="F2812">
            <v>626</v>
          </cell>
        </row>
        <row r="2813">
          <cell r="A2813">
            <v>4029685</v>
          </cell>
          <cell r="B2813" t="str">
            <v>Svorník s hrubým závitem…1T5X14,2S</v>
          </cell>
          <cell r="C2813">
            <v>0.72399999999999998</v>
          </cell>
          <cell r="D2813">
            <v>1000</v>
          </cell>
          <cell r="E2813" t="str">
            <v>KS</v>
          </cell>
          <cell r="F2813">
            <v>724</v>
          </cell>
        </row>
        <row r="2814">
          <cell r="A2814">
            <v>4029844</v>
          </cell>
          <cell r="B2814" t="str">
            <v>Závitový svorník…1GM4X25SO</v>
          </cell>
          <cell r="C2814">
            <v>1.5</v>
          </cell>
          <cell r="D2814">
            <v>1000</v>
          </cell>
          <cell r="E2814" t="str">
            <v>KS</v>
          </cell>
          <cell r="F2814">
            <v>1500</v>
          </cell>
        </row>
        <row r="2815">
          <cell r="A2815">
            <v>4030087</v>
          </cell>
          <cell r="B2815" t="str">
            <v>2GM3x30…2GM3X30</v>
          </cell>
          <cell r="C2815">
            <v>2.141</v>
          </cell>
          <cell r="D2815">
            <v>1000</v>
          </cell>
          <cell r="E2815" t="str">
            <v>KS</v>
          </cell>
          <cell r="F2815">
            <v>2141</v>
          </cell>
        </row>
        <row r="2816">
          <cell r="A2816">
            <v>4030109</v>
          </cell>
          <cell r="B2816" t="str">
            <v>Závitový svorník…2GM3X6</v>
          </cell>
          <cell r="C2816">
            <v>0.751</v>
          </cell>
          <cell r="D2816">
            <v>1000</v>
          </cell>
          <cell r="E2816" t="str">
            <v>KS</v>
          </cell>
          <cell r="F2816">
            <v>751</v>
          </cell>
        </row>
        <row r="2817">
          <cell r="A2817">
            <v>4030117</v>
          </cell>
          <cell r="B2817" t="str">
            <v>Závitový svorník…2GM3X8</v>
          </cell>
          <cell r="C2817">
            <v>0.753</v>
          </cell>
          <cell r="D2817">
            <v>1000</v>
          </cell>
          <cell r="E2817" t="str">
            <v>KS</v>
          </cell>
          <cell r="F2817">
            <v>753</v>
          </cell>
        </row>
        <row r="2818">
          <cell r="A2818">
            <v>4030125</v>
          </cell>
          <cell r="B2818" t="str">
            <v>Závitový svorník…2GM3X10</v>
          </cell>
          <cell r="C2818">
            <v>0.72399999999999998</v>
          </cell>
          <cell r="D2818">
            <v>1000</v>
          </cell>
          <cell r="E2818" t="str">
            <v>KS</v>
          </cell>
          <cell r="F2818">
            <v>724</v>
          </cell>
        </row>
        <row r="2819">
          <cell r="A2819">
            <v>4030133</v>
          </cell>
          <cell r="B2819" t="str">
            <v>Závitový svorník…2GM3X12</v>
          </cell>
          <cell r="C2819">
            <v>0.74299999999999999</v>
          </cell>
          <cell r="D2819">
            <v>1000</v>
          </cell>
          <cell r="E2819" t="str">
            <v>KS</v>
          </cell>
          <cell r="F2819">
            <v>743</v>
          </cell>
        </row>
        <row r="2820">
          <cell r="A2820">
            <v>4030141</v>
          </cell>
          <cell r="B2820" t="str">
            <v>Závitový svorník…2GM3X15</v>
          </cell>
          <cell r="C2820">
            <v>2.0310000000000001</v>
          </cell>
          <cell r="D2820">
            <v>1000</v>
          </cell>
          <cell r="E2820" t="str">
            <v>KS</v>
          </cell>
          <cell r="F2820">
            <v>2031</v>
          </cell>
        </row>
        <row r="2821">
          <cell r="A2821">
            <v>4030168</v>
          </cell>
          <cell r="B2821" t="str">
            <v>Závitový svorník…2GM3X20</v>
          </cell>
          <cell r="C2821">
            <v>1.036</v>
          </cell>
          <cell r="D2821">
            <v>1000</v>
          </cell>
          <cell r="E2821" t="str">
            <v>KS</v>
          </cell>
          <cell r="F2821">
            <v>1036</v>
          </cell>
        </row>
        <row r="2822">
          <cell r="A2822">
            <v>4030176</v>
          </cell>
          <cell r="B2822" t="str">
            <v>Závitový svorník…2GM3X25</v>
          </cell>
          <cell r="C2822">
            <v>1.133</v>
          </cell>
          <cell r="D2822">
            <v>1000</v>
          </cell>
          <cell r="E2822" t="str">
            <v>KS</v>
          </cell>
          <cell r="F2822">
            <v>1133</v>
          </cell>
        </row>
        <row r="2823">
          <cell r="A2823">
            <v>4030184</v>
          </cell>
          <cell r="B2823" t="str">
            <v>Závitový svorník…2GM4X40</v>
          </cell>
          <cell r="C2823">
            <v>2.5470000000000002</v>
          </cell>
          <cell r="D2823">
            <v>1000</v>
          </cell>
          <cell r="E2823" t="str">
            <v>KS</v>
          </cell>
          <cell r="F2823">
            <v>2547</v>
          </cell>
        </row>
        <row r="2824">
          <cell r="A2824">
            <v>4030206</v>
          </cell>
          <cell r="B2824" t="str">
            <v>Závitový svorník…2GM4X8</v>
          </cell>
          <cell r="C2824">
            <v>0.81399999999999995</v>
          </cell>
          <cell r="D2824">
            <v>1000</v>
          </cell>
          <cell r="E2824" t="str">
            <v>KS</v>
          </cell>
          <cell r="F2824">
            <v>814</v>
          </cell>
        </row>
        <row r="2825">
          <cell r="A2825">
            <v>4030214</v>
          </cell>
          <cell r="B2825" t="str">
            <v>Závitový svorník…2GM4X10</v>
          </cell>
          <cell r="C2825">
            <v>0.91400000000000003</v>
          </cell>
          <cell r="D2825">
            <v>1000</v>
          </cell>
          <cell r="E2825" t="str">
            <v>KS</v>
          </cell>
          <cell r="F2825">
            <v>914</v>
          </cell>
        </row>
        <row r="2826">
          <cell r="A2826">
            <v>4030222</v>
          </cell>
          <cell r="B2826" t="str">
            <v>Závitový svorník…2GM4X12</v>
          </cell>
          <cell r="C2826">
            <v>0.996</v>
          </cell>
          <cell r="D2826">
            <v>1000</v>
          </cell>
          <cell r="E2826" t="str">
            <v>KS</v>
          </cell>
          <cell r="F2826">
            <v>996</v>
          </cell>
        </row>
        <row r="2827">
          <cell r="A2827">
            <v>4030230</v>
          </cell>
          <cell r="B2827" t="str">
            <v>Závitový svorník…2GM4X15</v>
          </cell>
          <cell r="C2827">
            <v>1.169</v>
          </cell>
          <cell r="D2827">
            <v>1000</v>
          </cell>
          <cell r="E2827" t="str">
            <v>KS</v>
          </cell>
          <cell r="F2827">
            <v>1169</v>
          </cell>
        </row>
        <row r="2828">
          <cell r="A2828">
            <v>4030249</v>
          </cell>
          <cell r="B2828" t="str">
            <v>Závitový svorník…2GM4X20</v>
          </cell>
          <cell r="C2828">
            <v>1.4750000000000001</v>
          </cell>
          <cell r="D2828">
            <v>1000</v>
          </cell>
          <cell r="E2828" t="str">
            <v>KS</v>
          </cell>
          <cell r="F2828">
            <v>1475</v>
          </cell>
        </row>
        <row r="2829">
          <cell r="A2829">
            <v>4030257</v>
          </cell>
          <cell r="B2829" t="str">
            <v>Závitový svorník…2GM4X25</v>
          </cell>
          <cell r="C2829">
            <v>1.7490000000000001</v>
          </cell>
          <cell r="D2829">
            <v>1000</v>
          </cell>
          <cell r="E2829" t="str">
            <v>KS</v>
          </cell>
          <cell r="F2829">
            <v>1749</v>
          </cell>
        </row>
        <row r="2830">
          <cell r="A2830">
            <v>4030265</v>
          </cell>
          <cell r="B2830" t="str">
            <v>Závitový svorník…2GM4X30</v>
          </cell>
          <cell r="C2830">
            <v>2.0350000000000001</v>
          </cell>
          <cell r="D2830">
            <v>1000</v>
          </cell>
          <cell r="E2830" t="str">
            <v>KS</v>
          </cell>
          <cell r="F2830">
            <v>2035</v>
          </cell>
        </row>
        <row r="2831">
          <cell r="A2831">
            <v>4030273</v>
          </cell>
          <cell r="B2831" t="str">
            <v>Závitový svorník…2GM4X35</v>
          </cell>
          <cell r="C2831">
            <v>2.7629999999999999</v>
          </cell>
          <cell r="D2831">
            <v>1000</v>
          </cell>
          <cell r="E2831" t="str">
            <v>KS</v>
          </cell>
          <cell r="F2831">
            <v>2763</v>
          </cell>
        </row>
        <row r="2832">
          <cell r="A2832">
            <v>4030281</v>
          </cell>
          <cell r="B2832" t="str">
            <v>Závitový svorník…2GM4X6</v>
          </cell>
          <cell r="C2832">
            <v>0.72099999999999997</v>
          </cell>
          <cell r="D2832">
            <v>1000</v>
          </cell>
          <cell r="E2832" t="str">
            <v>KS</v>
          </cell>
          <cell r="F2832">
            <v>721</v>
          </cell>
        </row>
        <row r="2833">
          <cell r="A2833">
            <v>4030303</v>
          </cell>
          <cell r="B2833" t="str">
            <v>Závitový svorník…2GM5X8</v>
          </cell>
          <cell r="C2833">
            <v>1.133</v>
          </cell>
          <cell r="D2833">
            <v>1000</v>
          </cell>
          <cell r="E2833" t="str">
            <v>KS</v>
          </cell>
          <cell r="F2833">
            <v>1133</v>
          </cell>
        </row>
        <row r="2834">
          <cell r="A2834">
            <v>4030311</v>
          </cell>
          <cell r="B2834" t="str">
            <v>Závitový svorník…2GM5X10</v>
          </cell>
          <cell r="C2834">
            <v>1.2010000000000001</v>
          </cell>
          <cell r="D2834">
            <v>1000</v>
          </cell>
          <cell r="E2834" t="str">
            <v>KS</v>
          </cell>
          <cell r="F2834">
            <v>1201</v>
          </cell>
        </row>
        <row r="2835">
          <cell r="A2835">
            <v>4030338</v>
          </cell>
          <cell r="B2835" t="str">
            <v>Závitový svorník…2GM5X12</v>
          </cell>
          <cell r="C2835">
            <v>1.4019999999999999</v>
          </cell>
          <cell r="D2835">
            <v>1000</v>
          </cell>
          <cell r="E2835" t="str">
            <v>KS</v>
          </cell>
          <cell r="F2835">
            <v>1402</v>
          </cell>
        </row>
        <row r="2836">
          <cell r="A2836">
            <v>4030346</v>
          </cell>
          <cell r="B2836" t="str">
            <v>Závitový svorník…2GM5X15</v>
          </cell>
          <cell r="C2836">
            <v>1.67</v>
          </cell>
          <cell r="D2836">
            <v>1000</v>
          </cell>
          <cell r="E2836" t="str">
            <v>KS</v>
          </cell>
          <cell r="F2836">
            <v>1670</v>
          </cell>
        </row>
        <row r="2837">
          <cell r="A2837">
            <v>4030354</v>
          </cell>
          <cell r="B2837" t="str">
            <v>Závitový svorník…2GM5X20</v>
          </cell>
          <cell r="C2837">
            <v>2.0329999999999999</v>
          </cell>
          <cell r="D2837">
            <v>1000</v>
          </cell>
          <cell r="E2837" t="str">
            <v>KS</v>
          </cell>
          <cell r="F2837">
            <v>2033</v>
          </cell>
        </row>
        <row r="2838">
          <cell r="A2838">
            <v>4030362</v>
          </cell>
          <cell r="B2838" t="str">
            <v>Závitový svorník…2GM5X25</v>
          </cell>
          <cell r="C2838">
            <v>2.42</v>
          </cell>
          <cell r="D2838">
            <v>1000</v>
          </cell>
          <cell r="E2838" t="str">
            <v>KS</v>
          </cell>
          <cell r="F2838">
            <v>2420</v>
          </cell>
        </row>
        <row r="2839">
          <cell r="A2839">
            <v>4030370</v>
          </cell>
          <cell r="B2839" t="str">
            <v>Závitový svorník…2GM5X30</v>
          </cell>
          <cell r="C2839">
            <v>2.7629999999999999</v>
          </cell>
          <cell r="D2839">
            <v>1000</v>
          </cell>
          <cell r="E2839" t="str">
            <v>KS</v>
          </cell>
          <cell r="F2839">
            <v>2763</v>
          </cell>
        </row>
        <row r="2840">
          <cell r="A2840">
            <v>4030389</v>
          </cell>
          <cell r="B2840" t="str">
            <v>Závitový svorník…2GM5X35</v>
          </cell>
          <cell r="C2840">
            <v>3.7</v>
          </cell>
          <cell r="D2840">
            <v>1000</v>
          </cell>
          <cell r="E2840" t="str">
            <v>KS</v>
          </cell>
          <cell r="F2840">
            <v>3700</v>
          </cell>
        </row>
        <row r="2841">
          <cell r="A2841">
            <v>4030397</v>
          </cell>
          <cell r="B2841" t="str">
            <v>Závitový svorník…2GM5X40</v>
          </cell>
          <cell r="C2841">
            <v>3.69</v>
          </cell>
          <cell r="D2841">
            <v>1000</v>
          </cell>
          <cell r="E2841" t="str">
            <v>KS</v>
          </cell>
          <cell r="F2841">
            <v>3690</v>
          </cell>
        </row>
        <row r="2842">
          <cell r="A2842">
            <v>4030400</v>
          </cell>
          <cell r="B2842" t="str">
            <v>Závitový svorník…2GM6X8</v>
          </cell>
          <cell r="C2842">
            <v>1.5349999999999999</v>
          </cell>
          <cell r="D2842">
            <v>1000</v>
          </cell>
          <cell r="E2842" t="str">
            <v>KS</v>
          </cell>
          <cell r="F2842">
            <v>1535</v>
          </cell>
        </row>
        <row r="2843">
          <cell r="A2843">
            <v>4030419</v>
          </cell>
          <cell r="B2843" t="str">
            <v>Závitový svorník…2GM6X10</v>
          </cell>
          <cell r="C2843">
            <v>1.615</v>
          </cell>
          <cell r="D2843">
            <v>1000</v>
          </cell>
          <cell r="E2843" t="str">
            <v>KS</v>
          </cell>
          <cell r="F2843">
            <v>1615</v>
          </cell>
        </row>
        <row r="2844">
          <cell r="A2844">
            <v>4030427</v>
          </cell>
          <cell r="B2844" t="str">
            <v>Závitový svorník…2GM6X12</v>
          </cell>
          <cell r="C2844">
            <v>1.831</v>
          </cell>
          <cell r="D2844">
            <v>1000</v>
          </cell>
          <cell r="E2844" t="str">
            <v>KS</v>
          </cell>
          <cell r="F2844">
            <v>1831</v>
          </cell>
        </row>
        <row r="2845">
          <cell r="A2845">
            <v>4030435</v>
          </cell>
          <cell r="B2845" t="str">
            <v>Závitový svorník…2GM6X15</v>
          </cell>
          <cell r="C2845">
            <v>2.1139999999999999</v>
          </cell>
          <cell r="D2845">
            <v>1000</v>
          </cell>
          <cell r="E2845" t="str">
            <v>KS</v>
          </cell>
          <cell r="F2845">
            <v>2114</v>
          </cell>
        </row>
        <row r="2846">
          <cell r="A2846">
            <v>4030443</v>
          </cell>
          <cell r="B2846" t="str">
            <v>Závitový svorník…2GM6X20</v>
          </cell>
          <cell r="C2846">
            <v>2.722</v>
          </cell>
          <cell r="D2846">
            <v>1000</v>
          </cell>
          <cell r="E2846" t="str">
            <v>KS</v>
          </cell>
          <cell r="F2846">
            <v>2722</v>
          </cell>
        </row>
        <row r="2847">
          <cell r="A2847">
            <v>4030451</v>
          </cell>
          <cell r="B2847" t="str">
            <v>Závitový svorník…2GM6X25</v>
          </cell>
          <cell r="C2847">
            <v>3.3170000000000002</v>
          </cell>
          <cell r="D2847">
            <v>1000</v>
          </cell>
          <cell r="E2847" t="str">
            <v>KS</v>
          </cell>
          <cell r="F2847">
            <v>3317</v>
          </cell>
        </row>
        <row r="2848">
          <cell r="A2848">
            <v>4030478</v>
          </cell>
          <cell r="B2848" t="str">
            <v>Závitový svorník…2GM6X30</v>
          </cell>
          <cell r="C2848">
            <v>3.8370000000000002</v>
          </cell>
          <cell r="D2848">
            <v>1000</v>
          </cell>
          <cell r="E2848" t="str">
            <v>KS</v>
          </cell>
          <cell r="F2848">
            <v>3837</v>
          </cell>
        </row>
        <row r="2849">
          <cell r="A2849">
            <v>4030486</v>
          </cell>
          <cell r="B2849" t="str">
            <v>Závitový svorník…2GM6X35</v>
          </cell>
          <cell r="C2849">
            <v>4.5960000000000001</v>
          </cell>
          <cell r="D2849">
            <v>1000</v>
          </cell>
          <cell r="E2849" t="str">
            <v>KS</v>
          </cell>
          <cell r="F2849">
            <v>4596</v>
          </cell>
        </row>
        <row r="2850">
          <cell r="A2850">
            <v>4030494</v>
          </cell>
          <cell r="B2850" t="str">
            <v>Závitový svorník…2GM6X40</v>
          </cell>
          <cell r="C2850">
            <v>4.9260000000000002</v>
          </cell>
          <cell r="D2850">
            <v>1000</v>
          </cell>
          <cell r="E2850" t="str">
            <v>KS</v>
          </cell>
          <cell r="F2850">
            <v>4926</v>
          </cell>
        </row>
        <row r="2851">
          <cell r="A2851">
            <v>4030508</v>
          </cell>
          <cell r="B2851" t="str">
            <v>Závitový svorník…2GM6X45</v>
          </cell>
          <cell r="C2851">
            <v>5.6479999999999997</v>
          </cell>
          <cell r="D2851">
            <v>1000</v>
          </cell>
          <cell r="E2851" t="str">
            <v>KS</v>
          </cell>
          <cell r="F2851">
            <v>5648</v>
          </cell>
        </row>
        <row r="2852">
          <cell r="A2852">
            <v>4030516</v>
          </cell>
          <cell r="B2852" t="str">
            <v>Závitový svorník…2GM6X50</v>
          </cell>
          <cell r="C2852">
            <v>6.5419999999999998</v>
          </cell>
          <cell r="D2852">
            <v>1000</v>
          </cell>
          <cell r="E2852" t="str">
            <v>KS</v>
          </cell>
          <cell r="F2852">
            <v>6542</v>
          </cell>
        </row>
        <row r="2853">
          <cell r="A2853">
            <v>4030605</v>
          </cell>
          <cell r="B2853" t="str">
            <v>Závitový svorník…2GM8X10</v>
          </cell>
          <cell r="C2853">
            <v>2.6339999999999999</v>
          </cell>
          <cell r="D2853">
            <v>1000</v>
          </cell>
          <cell r="E2853" t="str">
            <v>KS</v>
          </cell>
          <cell r="F2853">
            <v>2634</v>
          </cell>
        </row>
        <row r="2854">
          <cell r="A2854">
            <v>4030613</v>
          </cell>
          <cell r="B2854" t="str">
            <v>Závitový svorník…2GM8X15</v>
          </cell>
          <cell r="C2854">
            <v>3.4039999999999999</v>
          </cell>
          <cell r="D2854">
            <v>1000</v>
          </cell>
          <cell r="E2854" t="str">
            <v>KS</v>
          </cell>
          <cell r="F2854">
            <v>3404</v>
          </cell>
        </row>
        <row r="2855">
          <cell r="A2855">
            <v>4030621</v>
          </cell>
          <cell r="B2855" t="str">
            <v>Závitový svorník…2GM8X20</v>
          </cell>
          <cell r="C2855">
            <v>4.1989999999999998</v>
          </cell>
          <cell r="D2855">
            <v>1000</v>
          </cell>
          <cell r="E2855" t="str">
            <v>KS</v>
          </cell>
          <cell r="F2855">
            <v>4199</v>
          </cell>
        </row>
        <row r="2856">
          <cell r="A2856">
            <v>4030648</v>
          </cell>
          <cell r="B2856" t="str">
            <v>Závitový svorník…2GM8X25</v>
          </cell>
          <cell r="C2856">
            <v>5.1890000000000001</v>
          </cell>
          <cell r="D2856">
            <v>1000</v>
          </cell>
          <cell r="E2856" t="str">
            <v>KS</v>
          </cell>
          <cell r="F2856">
            <v>5189</v>
          </cell>
        </row>
        <row r="2857">
          <cell r="A2857">
            <v>4030656</v>
          </cell>
          <cell r="B2857" t="str">
            <v>Závitový svorník…2GM8X30</v>
          </cell>
          <cell r="C2857">
            <v>6.09</v>
          </cell>
          <cell r="D2857">
            <v>1000</v>
          </cell>
          <cell r="E2857" t="str">
            <v>KS</v>
          </cell>
          <cell r="F2857">
            <v>6090</v>
          </cell>
        </row>
        <row r="2858">
          <cell r="A2858">
            <v>4030664</v>
          </cell>
          <cell r="B2858" t="str">
            <v>Závitový svorník…2GM8X35</v>
          </cell>
          <cell r="C2858">
            <v>7.0430000000000001</v>
          </cell>
          <cell r="D2858">
            <v>1000</v>
          </cell>
          <cell r="E2858" t="str">
            <v>KS</v>
          </cell>
          <cell r="F2858">
            <v>7043</v>
          </cell>
        </row>
        <row r="2859">
          <cell r="A2859">
            <v>4030672</v>
          </cell>
          <cell r="B2859" t="str">
            <v>Závitový svorník…2GM8X40</v>
          </cell>
          <cell r="C2859">
            <v>7.9470000000000001</v>
          </cell>
          <cell r="D2859">
            <v>1000</v>
          </cell>
          <cell r="E2859" t="str">
            <v>KS</v>
          </cell>
          <cell r="F2859">
            <v>7947</v>
          </cell>
        </row>
        <row r="2860">
          <cell r="A2860">
            <v>4030680</v>
          </cell>
          <cell r="B2860" t="str">
            <v>Závitový svorník…2GM8X45</v>
          </cell>
          <cell r="C2860">
            <v>9.7550000000000008</v>
          </cell>
          <cell r="D2860">
            <v>1000</v>
          </cell>
          <cell r="E2860" t="str">
            <v>KS</v>
          </cell>
          <cell r="F2860">
            <v>9755</v>
          </cell>
        </row>
        <row r="2861">
          <cell r="A2861">
            <v>4030699</v>
          </cell>
          <cell r="B2861" t="str">
            <v>Závitový svorník…2GM8X50</v>
          </cell>
          <cell r="C2861">
            <v>10.131</v>
          </cell>
          <cell r="D2861">
            <v>1000</v>
          </cell>
          <cell r="E2861" t="str">
            <v>KS</v>
          </cell>
          <cell r="F2861">
            <v>10131</v>
          </cell>
        </row>
        <row r="2862">
          <cell r="A2862">
            <v>4030826</v>
          </cell>
          <cell r="B2862" t="str">
            <v>Závitový svorník…2GM3X16</v>
          </cell>
          <cell r="C2862">
            <v>0.86199999999999999</v>
          </cell>
          <cell r="D2862">
            <v>1000</v>
          </cell>
          <cell r="E2862" t="str">
            <v>KS</v>
          </cell>
          <cell r="F2862">
            <v>862</v>
          </cell>
        </row>
        <row r="2863">
          <cell r="A2863">
            <v>4030834</v>
          </cell>
          <cell r="B2863" t="str">
            <v>Závitový svorník…2GM4X16</v>
          </cell>
          <cell r="C2863">
            <v>1.2290000000000001</v>
          </cell>
          <cell r="D2863">
            <v>1000</v>
          </cell>
          <cell r="E2863" t="str">
            <v>KS</v>
          </cell>
          <cell r="F2863">
            <v>1229</v>
          </cell>
        </row>
        <row r="2864">
          <cell r="A2864">
            <v>4030842</v>
          </cell>
          <cell r="B2864" t="str">
            <v>Závitový svorník…2GM5X16</v>
          </cell>
          <cell r="C2864">
            <v>1.661</v>
          </cell>
          <cell r="D2864">
            <v>1000</v>
          </cell>
          <cell r="E2864" t="str">
            <v>KS</v>
          </cell>
          <cell r="F2864">
            <v>1661</v>
          </cell>
        </row>
        <row r="2865">
          <cell r="A2865">
            <v>4030850</v>
          </cell>
          <cell r="B2865" t="str">
            <v>Závitový svorník…2GM6X16</v>
          </cell>
          <cell r="C2865">
            <v>2.2709999999999999</v>
          </cell>
          <cell r="D2865">
            <v>1000</v>
          </cell>
          <cell r="E2865" t="str">
            <v>KS</v>
          </cell>
          <cell r="F2865">
            <v>2271</v>
          </cell>
        </row>
        <row r="2866">
          <cell r="A2866">
            <v>4030869</v>
          </cell>
          <cell r="B2866" t="str">
            <v>Závitový svorník…2GM8X16</v>
          </cell>
          <cell r="C2866">
            <v>4</v>
          </cell>
          <cell r="D2866">
            <v>1000</v>
          </cell>
          <cell r="E2866" t="str">
            <v>KS</v>
          </cell>
          <cell r="F2866">
            <v>4000</v>
          </cell>
        </row>
        <row r="2867">
          <cell r="A2867">
            <v>4030907</v>
          </cell>
          <cell r="B2867" t="str">
            <v>Závitový svorník…2GM8X12</v>
          </cell>
          <cell r="C2867">
            <v>3.3079999999999998</v>
          </cell>
          <cell r="D2867">
            <v>1000</v>
          </cell>
          <cell r="E2867" t="str">
            <v>KS</v>
          </cell>
          <cell r="F2867">
            <v>3308</v>
          </cell>
        </row>
        <row r="2868">
          <cell r="A2868">
            <v>4031075</v>
          </cell>
          <cell r="B2868" t="str">
            <v>Závitový svorník…2GM6X13SO</v>
          </cell>
          <cell r="C2868">
            <v>6.7839999999999998</v>
          </cell>
          <cell r="D2868">
            <v>1000</v>
          </cell>
          <cell r="E2868" t="str">
            <v>KS</v>
          </cell>
          <cell r="F2868">
            <v>6784</v>
          </cell>
        </row>
        <row r="2869">
          <cell r="A2869">
            <v>4031261</v>
          </cell>
          <cell r="B2869" t="str">
            <v>Závitový svorník…2GM10X16</v>
          </cell>
          <cell r="C2869">
            <v>8.5510000000000002</v>
          </cell>
          <cell r="D2869">
            <v>1000</v>
          </cell>
          <cell r="E2869" t="str">
            <v>KS</v>
          </cell>
          <cell r="F2869">
            <v>8551</v>
          </cell>
        </row>
        <row r="2870">
          <cell r="A2870">
            <v>4031288</v>
          </cell>
          <cell r="B2870" t="str">
            <v>Závitový svorník…2GM10X20</v>
          </cell>
          <cell r="C2870">
            <v>9.7309999999999999</v>
          </cell>
          <cell r="D2870">
            <v>1000</v>
          </cell>
          <cell r="E2870" t="str">
            <v>KS</v>
          </cell>
          <cell r="F2870">
            <v>9731</v>
          </cell>
        </row>
        <row r="2871">
          <cell r="A2871">
            <v>4031296</v>
          </cell>
          <cell r="B2871" t="str">
            <v>Závitový svorník…2GM10X25</v>
          </cell>
          <cell r="C2871">
            <v>10.641999999999999</v>
          </cell>
          <cell r="D2871">
            <v>1000</v>
          </cell>
          <cell r="E2871" t="str">
            <v>KS</v>
          </cell>
          <cell r="F2871">
            <v>10642</v>
          </cell>
        </row>
        <row r="2872">
          <cell r="A2872">
            <v>4034104</v>
          </cell>
          <cell r="B2872" t="str">
            <v>Závitový svorník…4GM3X6</v>
          </cell>
          <cell r="C2872">
            <v>0.71299999999999997</v>
          </cell>
          <cell r="D2872">
            <v>1000</v>
          </cell>
          <cell r="E2872" t="str">
            <v>KS</v>
          </cell>
          <cell r="F2872">
            <v>713</v>
          </cell>
        </row>
        <row r="2873">
          <cell r="A2873">
            <v>4034112</v>
          </cell>
          <cell r="B2873" t="str">
            <v>Závitový svorník…4GM3X8</v>
          </cell>
          <cell r="C2873">
            <v>0.629</v>
          </cell>
          <cell r="D2873">
            <v>1000</v>
          </cell>
          <cell r="E2873" t="str">
            <v>KS</v>
          </cell>
          <cell r="F2873">
            <v>629</v>
          </cell>
        </row>
        <row r="2874">
          <cell r="A2874">
            <v>4034120</v>
          </cell>
          <cell r="B2874" t="str">
            <v>Závitový svorník…4GM3X10</v>
          </cell>
          <cell r="C2874">
            <v>0.64300000000000002</v>
          </cell>
          <cell r="D2874">
            <v>1000</v>
          </cell>
          <cell r="E2874" t="str">
            <v>KS</v>
          </cell>
          <cell r="F2874">
            <v>643</v>
          </cell>
        </row>
        <row r="2875">
          <cell r="A2875">
            <v>4034139</v>
          </cell>
          <cell r="B2875" t="str">
            <v>Závitový svorník…4GM3X12</v>
          </cell>
          <cell r="C2875">
            <v>0.76400000000000001</v>
          </cell>
          <cell r="D2875">
            <v>1000</v>
          </cell>
          <cell r="E2875" t="str">
            <v>KS</v>
          </cell>
          <cell r="F2875">
            <v>764</v>
          </cell>
        </row>
        <row r="2876">
          <cell r="A2876">
            <v>4034147</v>
          </cell>
          <cell r="B2876" t="str">
            <v>Závitový svorník…4GM3X15</v>
          </cell>
          <cell r="C2876">
            <v>1.302</v>
          </cell>
          <cell r="D2876">
            <v>1000</v>
          </cell>
          <cell r="E2876" t="str">
            <v>KS</v>
          </cell>
          <cell r="F2876">
            <v>1302</v>
          </cell>
        </row>
        <row r="2877">
          <cell r="A2877">
            <v>4034155</v>
          </cell>
          <cell r="B2877" t="str">
            <v>Závitový svorník…4GM3X20</v>
          </cell>
          <cell r="C2877">
            <v>0.79400000000000004</v>
          </cell>
          <cell r="D2877">
            <v>1000</v>
          </cell>
          <cell r="E2877" t="str">
            <v>KS</v>
          </cell>
          <cell r="F2877">
            <v>794</v>
          </cell>
        </row>
        <row r="2878">
          <cell r="A2878">
            <v>4034163</v>
          </cell>
          <cell r="B2878" t="str">
            <v>Závitový svorník…4GM3X25</v>
          </cell>
          <cell r="C2878">
            <v>1.0209999999999999</v>
          </cell>
          <cell r="D2878">
            <v>1000</v>
          </cell>
          <cell r="E2878" t="str">
            <v>KS</v>
          </cell>
          <cell r="F2878">
            <v>1021</v>
          </cell>
        </row>
        <row r="2879">
          <cell r="A2879">
            <v>4034201</v>
          </cell>
          <cell r="B2879" t="str">
            <v>Závitový svorník…4GM4X8</v>
          </cell>
          <cell r="C2879">
            <v>0.60699999999999998</v>
          </cell>
          <cell r="D2879">
            <v>1000</v>
          </cell>
          <cell r="E2879" t="str">
            <v>KS</v>
          </cell>
          <cell r="F2879">
            <v>607</v>
          </cell>
        </row>
        <row r="2880">
          <cell r="A2880">
            <v>4034228</v>
          </cell>
          <cell r="B2880" t="str">
            <v>Závitový svorník…4GM4X10</v>
          </cell>
          <cell r="C2880">
            <v>0.61399999999999999</v>
          </cell>
          <cell r="D2880">
            <v>1000</v>
          </cell>
          <cell r="E2880" t="str">
            <v>KS</v>
          </cell>
          <cell r="F2880">
            <v>614</v>
          </cell>
        </row>
        <row r="2881">
          <cell r="A2881">
            <v>4034236</v>
          </cell>
          <cell r="B2881" t="str">
            <v>Závitový svorník…4GM4X12</v>
          </cell>
          <cell r="C2881">
            <v>0.66</v>
          </cell>
          <cell r="D2881">
            <v>1000</v>
          </cell>
          <cell r="E2881" t="str">
            <v>KS</v>
          </cell>
          <cell r="F2881">
            <v>660</v>
          </cell>
        </row>
        <row r="2882">
          <cell r="A2882">
            <v>4034244</v>
          </cell>
          <cell r="B2882" t="str">
            <v>Závitový svorník…4GM4X15</v>
          </cell>
          <cell r="C2882">
            <v>0.71199999999999997</v>
          </cell>
          <cell r="D2882">
            <v>1000</v>
          </cell>
          <cell r="E2882" t="str">
            <v>KS</v>
          </cell>
          <cell r="F2882">
            <v>712</v>
          </cell>
        </row>
        <row r="2883">
          <cell r="A2883">
            <v>4034252</v>
          </cell>
          <cell r="B2883" t="str">
            <v>Závitový svorník…4GM4X20</v>
          </cell>
          <cell r="C2883">
            <v>0.873</v>
          </cell>
          <cell r="D2883">
            <v>1000</v>
          </cell>
          <cell r="E2883" t="str">
            <v>KS</v>
          </cell>
          <cell r="F2883">
            <v>873</v>
          </cell>
        </row>
        <row r="2884">
          <cell r="A2884">
            <v>4034260</v>
          </cell>
          <cell r="B2884" t="str">
            <v>Závitový svorník…4GM4X25</v>
          </cell>
          <cell r="C2884">
            <v>0.9</v>
          </cell>
          <cell r="D2884">
            <v>1000</v>
          </cell>
          <cell r="E2884" t="str">
            <v>KS</v>
          </cell>
          <cell r="F2884">
            <v>900</v>
          </cell>
        </row>
        <row r="2885">
          <cell r="A2885">
            <v>4034279</v>
          </cell>
          <cell r="B2885" t="str">
            <v>Závitový svorník…4GM4X30</v>
          </cell>
          <cell r="C2885">
            <v>1.6659999999999999</v>
          </cell>
          <cell r="D2885">
            <v>1000</v>
          </cell>
          <cell r="E2885" t="str">
            <v>KS</v>
          </cell>
          <cell r="F2885">
            <v>1666</v>
          </cell>
        </row>
        <row r="2886">
          <cell r="A2886">
            <v>4034287</v>
          </cell>
          <cell r="B2886" t="str">
            <v>Závitový svorník…4GM4X35</v>
          </cell>
          <cell r="C2886">
            <v>1.3640000000000001</v>
          </cell>
          <cell r="D2886">
            <v>1000</v>
          </cell>
          <cell r="E2886" t="str">
            <v>KS</v>
          </cell>
          <cell r="F2886">
            <v>1364</v>
          </cell>
        </row>
        <row r="2887">
          <cell r="A2887">
            <v>4034295</v>
          </cell>
          <cell r="B2887" t="str">
            <v>Závitový svorník…4GM4X6</v>
          </cell>
          <cell r="C2887">
            <v>0.67800000000000005</v>
          </cell>
          <cell r="D2887">
            <v>1000</v>
          </cell>
          <cell r="E2887" t="str">
            <v>KS</v>
          </cell>
          <cell r="F2887">
            <v>678</v>
          </cell>
        </row>
        <row r="2888">
          <cell r="A2888">
            <v>4034309</v>
          </cell>
          <cell r="B2888" t="str">
            <v>Závitový svorník…4GM5X8</v>
          </cell>
          <cell r="C2888">
            <v>1.022</v>
          </cell>
          <cell r="D2888">
            <v>1000</v>
          </cell>
          <cell r="E2888" t="str">
            <v>KS</v>
          </cell>
          <cell r="F2888">
            <v>1022</v>
          </cell>
        </row>
        <row r="2889">
          <cell r="A2889">
            <v>4034317</v>
          </cell>
          <cell r="B2889" t="str">
            <v>Závitový svorník…4GM5X10</v>
          </cell>
          <cell r="C2889">
            <v>0.84499999999999997</v>
          </cell>
          <cell r="D2889">
            <v>1000</v>
          </cell>
          <cell r="E2889" t="str">
            <v>KS</v>
          </cell>
          <cell r="F2889">
            <v>845</v>
          </cell>
        </row>
        <row r="2890">
          <cell r="A2890">
            <v>4034325</v>
          </cell>
          <cell r="B2890" t="str">
            <v>Závitový svorník…4GM5X12</v>
          </cell>
          <cell r="C2890">
            <v>1.1359999999999999</v>
          </cell>
          <cell r="D2890">
            <v>1000</v>
          </cell>
          <cell r="E2890" t="str">
            <v>KS</v>
          </cell>
          <cell r="F2890">
            <v>1136</v>
          </cell>
        </row>
        <row r="2891">
          <cell r="A2891">
            <v>4034333</v>
          </cell>
          <cell r="B2891" t="str">
            <v>Závitový svorník…4GM5X15</v>
          </cell>
          <cell r="C2891">
            <v>1.2</v>
          </cell>
          <cell r="D2891">
            <v>1000</v>
          </cell>
          <cell r="E2891" t="str">
            <v>KS</v>
          </cell>
          <cell r="F2891">
            <v>1200</v>
          </cell>
        </row>
        <row r="2892">
          <cell r="A2892">
            <v>4034341</v>
          </cell>
          <cell r="B2892" t="str">
            <v>Závitový svorník…4GM5X20</v>
          </cell>
          <cell r="C2892">
            <v>1.1020000000000001</v>
          </cell>
          <cell r="D2892">
            <v>1000</v>
          </cell>
          <cell r="E2892" t="str">
            <v>KS</v>
          </cell>
          <cell r="F2892">
            <v>1102</v>
          </cell>
        </row>
        <row r="2893">
          <cell r="A2893">
            <v>4034368</v>
          </cell>
          <cell r="B2893" t="str">
            <v>Závitový svorník…4GM5X25</v>
          </cell>
          <cell r="C2893">
            <v>1.855</v>
          </cell>
          <cell r="D2893">
            <v>1000</v>
          </cell>
          <cell r="E2893" t="str">
            <v>KS</v>
          </cell>
          <cell r="F2893">
            <v>1855</v>
          </cell>
        </row>
        <row r="2894">
          <cell r="A2894">
            <v>4034376</v>
          </cell>
          <cell r="B2894" t="str">
            <v>Závitový svorník…4GM5X30</v>
          </cell>
          <cell r="C2894">
            <v>1.294</v>
          </cell>
          <cell r="D2894">
            <v>1000</v>
          </cell>
          <cell r="E2894" t="str">
            <v>KS</v>
          </cell>
          <cell r="F2894">
            <v>1294</v>
          </cell>
        </row>
        <row r="2895">
          <cell r="A2895">
            <v>4034384</v>
          </cell>
          <cell r="B2895" t="str">
            <v>Závitový svorník…4GM5X35</v>
          </cell>
          <cell r="C2895">
            <v>2.1349999999999998</v>
          </cell>
          <cell r="D2895">
            <v>1000</v>
          </cell>
          <cell r="E2895" t="str">
            <v>KS</v>
          </cell>
          <cell r="F2895">
            <v>2135</v>
          </cell>
        </row>
        <row r="2896">
          <cell r="A2896">
            <v>4034414</v>
          </cell>
          <cell r="B2896" t="str">
            <v>Závitový svorník…4GM6X10</v>
          </cell>
          <cell r="C2896">
            <v>1.583</v>
          </cell>
          <cell r="D2896">
            <v>1000</v>
          </cell>
          <cell r="E2896" t="str">
            <v>KS</v>
          </cell>
          <cell r="F2896">
            <v>1583</v>
          </cell>
        </row>
        <row r="2897">
          <cell r="A2897">
            <v>4034422</v>
          </cell>
          <cell r="B2897" t="str">
            <v>Závitový svorník…4GM6X12</v>
          </cell>
          <cell r="C2897">
            <v>0.96499999999999997</v>
          </cell>
          <cell r="D2897">
            <v>1000</v>
          </cell>
          <cell r="E2897" t="str">
            <v>KS</v>
          </cell>
          <cell r="F2897">
            <v>965</v>
          </cell>
        </row>
        <row r="2898">
          <cell r="A2898">
            <v>4034430</v>
          </cell>
          <cell r="B2898" t="str">
            <v>Závitový svorník…4GM6X15</v>
          </cell>
          <cell r="C2898">
            <v>2.9060000000000001</v>
          </cell>
          <cell r="D2898">
            <v>1000</v>
          </cell>
          <cell r="E2898" t="str">
            <v>KS</v>
          </cell>
          <cell r="F2898">
            <v>2906</v>
          </cell>
        </row>
        <row r="2899">
          <cell r="A2899">
            <v>4034449</v>
          </cell>
          <cell r="B2899" t="str">
            <v>Závitový svorník…4GM6X20</v>
          </cell>
          <cell r="C2899">
            <v>1.323</v>
          </cell>
          <cell r="D2899">
            <v>1000</v>
          </cell>
          <cell r="E2899" t="str">
            <v>KS</v>
          </cell>
          <cell r="F2899">
            <v>1323</v>
          </cell>
        </row>
        <row r="2900">
          <cell r="A2900">
            <v>4034457</v>
          </cell>
          <cell r="B2900" t="str">
            <v>Závitový svorník…4GM6X25</v>
          </cell>
          <cell r="C2900">
            <v>1.456</v>
          </cell>
          <cell r="D2900">
            <v>1000</v>
          </cell>
          <cell r="E2900" t="str">
            <v>KS</v>
          </cell>
          <cell r="F2900">
            <v>1456</v>
          </cell>
        </row>
        <row r="2901">
          <cell r="A2901">
            <v>4034465</v>
          </cell>
          <cell r="B2901" t="str">
            <v>Závitový svorník…4GM6X30</v>
          </cell>
          <cell r="C2901">
            <v>1.944</v>
          </cell>
          <cell r="D2901">
            <v>1000</v>
          </cell>
          <cell r="E2901" t="str">
            <v>KS</v>
          </cell>
          <cell r="F2901">
            <v>1944</v>
          </cell>
        </row>
        <row r="2902">
          <cell r="A2902">
            <v>4034473</v>
          </cell>
          <cell r="B2902" t="str">
            <v>Závitový svorník…4GM6X35</v>
          </cell>
          <cell r="C2902">
            <v>2.5150000000000001</v>
          </cell>
          <cell r="D2902">
            <v>1000</v>
          </cell>
          <cell r="E2902" t="str">
            <v>KS</v>
          </cell>
          <cell r="F2902">
            <v>2515</v>
          </cell>
        </row>
        <row r="2903">
          <cell r="A2903">
            <v>4034481</v>
          </cell>
          <cell r="B2903" t="str">
            <v>Závitový svorník…4GM6X40</v>
          </cell>
          <cell r="C2903">
            <v>3.4359999999999999</v>
          </cell>
          <cell r="D2903">
            <v>1000</v>
          </cell>
          <cell r="E2903" t="str">
            <v>KS</v>
          </cell>
          <cell r="F2903">
            <v>3436</v>
          </cell>
        </row>
        <row r="2904">
          <cell r="A2904">
            <v>4034511</v>
          </cell>
          <cell r="B2904" t="str">
            <v>Závitový svorník…4GM6X50</v>
          </cell>
          <cell r="C2904">
            <v>3.84</v>
          </cell>
          <cell r="D2904">
            <v>1000</v>
          </cell>
          <cell r="E2904" t="str">
            <v>KS</v>
          </cell>
          <cell r="F2904">
            <v>3840</v>
          </cell>
        </row>
        <row r="2905">
          <cell r="A2905">
            <v>4034600</v>
          </cell>
          <cell r="B2905" t="str">
            <v>Závitový svorník…4GM8X10</v>
          </cell>
          <cell r="C2905">
            <v>3.0640000000000001</v>
          </cell>
          <cell r="D2905">
            <v>1000</v>
          </cell>
          <cell r="E2905" t="str">
            <v>KS</v>
          </cell>
          <cell r="F2905">
            <v>3064</v>
          </cell>
        </row>
        <row r="2906">
          <cell r="A2906">
            <v>4034619</v>
          </cell>
          <cell r="B2906" t="str">
            <v>Závitový svorník…4GM8X15</v>
          </cell>
          <cell r="C2906">
            <v>2.5750000000000002</v>
          </cell>
          <cell r="D2906">
            <v>1000</v>
          </cell>
          <cell r="E2906" t="str">
            <v>KS</v>
          </cell>
          <cell r="F2906">
            <v>2575</v>
          </cell>
        </row>
        <row r="2907">
          <cell r="A2907">
            <v>4034627</v>
          </cell>
          <cell r="B2907" t="str">
            <v>Závitový svorník…4GM8X20</v>
          </cell>
          <cell r="C2907">
            <v>2.8839999999999999</v>
          </cell>
          <cell r="D2907">
            <v>1000</v>
          </cell>
          <cell r="E2907" t="str">
            <v>KS</v>
          </cell>
          <cell r="F2907">
            <v>2884</v>
          </cell>
        </row>
        <row r="2908">
          <cell r="A2908">
            <v>4034635</v>
          </cell>
          <cell r="B2908" t="str">
            <v>Závitový svorník…4GM8X25</v>
          </cell>
          <cell r="C2908">
            <v>2.798</v>
          </cell>
          <cell r="D2908">
            <v>1000</v>
          </cell>
          <cell r="E2908" t="str">
            <v>KS</v>
          </cell>
          <cell r="F2908">
            <v>2798</v>
          </cell>
        </row>
        <row r="2909">
          <cell r="A2909">
            <v>4034643</v>
          </cell>
          <cell r="B2909" t="str">
            <v>Závitový svorník…4GM8X30</v>
          </cell>
          <cell r="C2909">
            <v>2.9860000000000002</v>
          </cell>
          <cell r="D2909">
            <v>1000</v>
          </cell>
          <cell r="E2909" t="str">
            <v>KS</v>
          </cell>
          <cell r="F2909">
            <v>2986</v>
          </cell>
        </row>
        <row r="2910">
          <cell r="A2910">
            <v>4034694</v>
          </cell>
          <cell r="B2910" t="str">
            <v>Závitový svorník…4GM8X50</v>
          </cell>
          <cell r="C2910">
            <v>4.8730000000000002</v>
          </cell>
          <cell r="D2910">
            <v>1000</v>
          </cell>
          <cell r="E2910" t="str">
            <v>KS</v>
          </cell>
          <cell r="F2910">
            <v>4873</v>
          </cell>
        </row>
        <row r="2911">
          <cell r="A2911">
            <v>4034813</v>
          </cell>
          <cell r="B2911" t="str">
            <v>Závitový svorník…4GM3X16</v>
          </cell>
          <cell r="C2911">
            <v>0.745</v>
          </cell>
          <cell r="D2911">
            <v>1000</v>
          </cell>
          <cell r="E2911" t="str">
            <v>KS</v>
          </cell>
          <cell r="F2911">
            <v>745</v>
          </cell>
        </row>
        <row r="2912">
          <cell r="A2912">
            <v>4034821</v>
          </cell>
          <cell r="B2912" t="str">
            <v>Závitový svorník…4GM4X16</v>
          </cell>
          <cell r="C2912">
            <v>0.74399999999999999</v>
          </cell>
          <cell r="D2912">
            <v>1000</v>
          </cell>
          <cell r="E2912" t="str">
            <v>KS</v>
          </cell>
          <cell r="F2912">
            <v>744</v>
          </cell>
        </row>
        <row r="2913">
          <cell r="A2913">
            <v>4034848</v>
          </cell>
          <cell r="B2913" t="str">
            <v>Závitový svorník…4GM5X16</v>
          </cell>
          <cell r="C2913">
            <v>0.996</v>
          </cell>
          <cell r="D2913">
            <v>1000</v>
          </cell>
          <cell r="E2913" t="str">
            <v>KS</v>
          </cell>
          <cell r="F2913">
            <v>996</v>
          </cell>
        </row>
        <row r="2914">
          <cell r="A2914">
            <v>4034856</v>
          </cell>
          <cell r="B2914" t="str">
            <v>Závitový svorník…4GM6X16</v>
          </cell>
          <cell r="C2914">
            <v>1.0820000000000001</v>
          </cell>
          <cell r="D2914">
            <v>1000</v>
          </cell>
          <cell r="E2914" t="str">
            <v>KS</v>
          </cell>
          <cell r="F2914">
            <v>1082</v>
          </cell>
        </row>
        <row r="2915">
          <cell r="A2915">
            <v>4034864</v>
          </cell>
          <cell r="B2915" t="str">
            <v>Závitový svorník…4GM8X16</v>
          </cell>
          <cell r="C2915">
            <v>2.1850000000000001</v>
          </cell>
          <cell r="D2915">
            <v>1000</v>
          </cell>
          <cell r="E2915" t="str">
            <v>KS</v>
          </cell>
          <cell r="F2915">
            <v>2185</v>
          </cell>
        </row>
        <row r="2916">
          <cell r="A2916">
            <v>4038126</v>
          </cell>
          <cell r="B2916" t="str">
            <v>Závitový svorník…6GM3X8</v>
          </cell>
          <cell r="C2916">
            <v>1.9419999999999999</v>
          </cell>
          <cell r="D2916">
            <v>1000</v>
          </cell>
          <cell r="E2916" t="str">
            <v>KS</v>
          </cell>
          <cell r="F2916">
            <v>1942</v>
          </cell>
        </row>
        <row r="2917">
          <cell r="A2917">
            <v>4038134</v>
          </cell>
          <cell r="B2917" t="str">
            <v>Závitový svorník…6GM3X10</v>
          </cell>
          <cell r="C2917">
            <v>1.4550000000000001</v>
          </cell>
          <cell r="D2917">
            <v>1000</v>
          </cell>
          <cell r="E2917" t="str">
            <v>KS</v>
          </cell>
          <cell r="F2917">
            <v>1455</v>
          </cell>
        </row>
        <row r="2918">
          <cell r="A2918">
            <v>4038215</v>
          </cell>
          <cell r="B2918" t="str">
            <v>Závitový svorník…6GM4X10</v>
          </cell>
          <cell r="C2918">
            <v>2.1589999999999998</v>
          </cell>
          <cell r="D2918">
            <v>1000</v>
          </cell>
          <cell r="E2918" t="str">
            <v>KS</v>
          </cell>
          <cell r="F2918">
            <v>2159</v>
          </cell>
        </row>
        <row r="2919">
          <cell r="A2919">
            <v>4038223</v>
          </cell>
          <cell r="B2919" t="str">
            <v>Závitový svorník…6GM4X12</v>
          </cell>
          <cell r="C2919">
            <v>1.754</v>
          </cell>
          <cell r="D2919">
            <v>1000</v>
          </cell>
          <cell r="E2919" t="str">
            <v>KS</v>
          </cell>
          <cell r="F2919">
            <v>1754</v>
          </cell>
        </row>
        <row r="2920">
          <cell r="A2920">
            <v>4038266</v>
          </cell>
          <cell r="B2920" t="str">
            <v>Závitový svorník…6GM4X25</v>
          </cell>
          <cell r="C2920">
            <v>3.0059999999999998</v>
          </cell>
          <cell r="D2920">
            <v>1000</v>
          </cell>
          <cell r="E2920" t="str">
            <v>KS</v>
          </cell>
          <cell r="F2920">
            <v>3006</v>
          </cell>
        </row>
        <row r="2921">
          <cell r="A2921">
            <v>4038304</v>
          </cell>
          <cell r="B2921" t="str">
            <v>Závitový svorník…6GM5X8</v>
          </cell>
          <cell r="C2921">
            <v>2.4769999999999999</v>
          </cell>
          <cell r="D2921">
            <v>1000</v>
          </cell>
          <cell r="E2921" t="str">
            <v>KS</v>
          </cell>
          <cell r="F2921">
            <v>2477</v>
          </cell>
        </row>
        <row r="2922">
          <cell r="A2922">
            <v>4038312</v>
          </cell>
          <cell r="B2922" t="str">
            <v>Závitový svorník…6GM5X10</v>
          </cell>
          <cell r="C2922">
            <v>2.3780000000000001</v>
          </cell>
          <cell r="D2922">
            <v>1000</v>
          </cell>
          <cell r="E2922" t="str">
            <v>KS</v>
          </cell>
          <cell r="F2922">
            <v>2378</v>
          </cell>
        </row>
        <row r="2923">
          <cell r="A2923">
            <v>4038428</v>
          </cell>
          <cell r="B2923" t="str">
            <v>Závitový svorník…6GM6X10</v>
          </cell>
          <cell r="C2923">
            <v>3.0230000000000001</v>
          </cell>
          <cell r="D2923">
            <v>1000</v>
          </cell>
          <cell r="E2923" t="str">
            <v>KS</v>
          </cell>
          <cell r="F2923">
            <v>3023</v>
          </cell>
        </row>
        <row r="2924">
          <cell r="A2924">
            <v>4038452</v>
          </cell>
          <cell r="B2924" t="str">
            <v>Závitový svorník…6GM6X20</v>
          </cell>
          <cell r="C2924">
            <v>3.1309999999999998</v>
          </cell>
          <cell r="D2924">
            <v>1000</v>
          </cell>
          <cell r="E2924" t="str">
            <v>KS</v>
          </cell>
          <cell r="F2924">
            <v>3131</v>
          </cell>
        </row>
        <row r="2925">
          <cell r="A2925">
            <v>4038479</v>
          </cell>
          <cell r="B2925" t="str">
            <v>Závitový svorník…6GM6X30</v>
          </cell>
          <cell r="C2925">
            <v>4.085</v>
          </cell>
          <cell r="D2925">
            <v>1000</v>
          </cell>
          <cell r="E2925" t="str">
            <v>KS</v>
          </cell>
          <cell r="F2925">
            <v>4085</v>
          </cell>
        </row>
        <row r="2926">
          <cell r="A2926">
            <v>4038495</v>
          </cell>
          <cell r="B2926" t="str">
            <v>Závitový svorník…6GM6X40</v>
          </cell>
          <cell r="C2926">
            <v>8.32</v>
          </cell>
          <cell r="D2926">
            <v>1000</v>
          </cell>
          <cell r="E2926" t="str">
            <v>KS</v>
          </cell>
          <cell r="F2926">
            <v>8320</v>
          </cell>
        </row>
        <row r="2927">
          <cell r="A2927">
            <v>4038622</v>
          </cell>
          <cell r="B2927" t="str">
            <v>Závitový svorník…6GM8X20</v>
          </cell>
          <cell r="C2927">
            <v>7.3689999999999998</v>
          </cell>
          <cell r="D2927">
            <v>1000</v>
          </cell>
          <cell r="E2927" t="str">
            <v>KS</v>
          </cell>
          <cell r="F2927">
            <v>7369</v>
          </cell>
        </row>
        <row r="2928">
          <cell r="A2928">
            <v>4038827</v>
          </cell>
          <cell r="B2928" t="str">
            <v>Závitový svorník…6GM4X16</v>
          </cell>
          <cell r="C2928">
            <v>1.5369999999999999</v>
          </cell>
          <cell r="D2928">
            <v>1000</v>
          </cell>
          <cell r="E2928" t="str">
            <v>KS</v>
          </cell>
          <cell r="F2928">
            <v>1537</v>
          </cell>
        </row>
        <row r="2929">
          <cell r="A2929">
            <v>4038835</v>
          </cell>
          <cell r="B2929" t="str">
            <v>Závitový svorník…6GM5X16</v>
          </cell>
          <cell r="C2929">
            <v>2.1589999999999998</v>
          </cell>
          <cell r="D2929">
            <v>1000</v>
          </cell>
          <cell r="E2929" t="str">
            <v>KS</v>
          </cell>
          <cell r="F2929">
            <v>2159</v>
          </cell>
        </row>
        <row r="2930">
          <cell r="A2930">
            <v>4040708</v>
          </cell>
          <cell r="B2930" t="str">
            <v>Kolík…1S 3,0X6</v>
          </cell>
          <cell r="C2930">
            <v>0.48199999999999998</v>
          </cell>
          <cell r="D2930">
            <v>1000</v>
          </cell>
          <cell r="E2930" t="str">
            <v>KS</v>
          </cell>
          <cell r="F2930">
            <v>482</v>
          </cell>
        </row>
        <row r="2931">
          <cell r="A2931">
            <v>4040716</v>
          </cell>
          <cell r="B2931" t="str">
            <v>Kolík…1S 3,0X8</v>
          </cell>
          <cell r="C2931">
            <v>0.80200000000000005</v>
          </cell>
          <cell r="D2931">
            <v>1000</v>
          </cell>
          <cell r="E2931" t="str">
            <v>KS</v>
          </cell>
          <cell r="F2931">
            <v>802</v>
          </cell>
        </row>
        <row r="2932">
          <cell r="A2932">
            <v>4040724</v>
          </cell>
          <cell r="B2932" t="str">
            <v>Kolík…1S 3,0X10</v>
          </cell>
          <cell r="C2932">
            <v>0.59499999999999997</v>
          </cell>
          <cell r="D2932">
            <v>1000</v>
          </cell>
          <cell r="E2932" t="str">
            <v>KS</v>
          </cell>
          <cell r="F2932">
            <v>595</v>
          </cell>
        </row>
        <row r="2933">
          <cell r="A2933">
            <v>4040732</v>
          </cell>
          <cell r="B2933" t="str">
            <v>Kolík…1S 3,0X12</v>
          </cell>
          <cell r="C2933">
            <v>1.222</v>
          </cell>
          <cell r="D2933">
            <v>1000</v>
          </cell>
          <cell r="E2933" t="str">
            <v>KS</v>
          </cell>
          <cell r="F2933">
            <v>1222</v>
          </cell>
        </row>
        <row r="2934">
          <cell r="A2934">
            <v>4040759</v>
          </cell>
          <cell r="B2934" t="str">
            <v>Kolík…1S 3,0X20</v>
          </cell>
          <cell r="C2934">
            <v>1.3009999999999999</v>
          </cell>
          <cell r="D2934">
            <v>1000</v>
          </cell>
          <cell r="E2934" t="str">
            <v>KS</v>
          </cell>
          <cell r="F2934">
            <v>1301</v>
          </cell>
        </row>
        <row r="2935">
          <cell r="A2935">
            <v>4040767</v>
          </cell>
          <cell r="B2935" t="str">
            <v>Kolík…1S 3,0X25</v>
          </cell>
          <cell r="C2935">
            <v>1.363</v>
          </cell>
          <cell r="D2935">
            <v>1000</v>
          </cell>
          <cell r="E2935" t="str">
            <v>KS</v>
          </cell>
          <cell r="F2935">
            <v>1363</v>
          </cell>
        </row>
        <row r="2936">
          <cell r="A2936">
            <v>4040805</v>
          </cell>
          <cell r="B2936" t="str">
            <v>Kolík…1S 4,0X8</v>
          </cell>
          <cell r="C2936">
            <v>1.1930000000000001</v>
          </cell>
          <cell r="D2936">
            <v>1000</v>
          </cell>
          <cell r="E2936" t="str">
            <v>KS</v>
          </cell>
          <cell r="F2936">
            <v>1193</v>
          </cell>
        </row>
        <row r="2937">
          <cell r="A2937">
            <v>4040813</v>
          </cell>
          <cell r="B2937" t="str">
            <v>Kolík…1S 4,0X10</v>
          </cell>
          <cell r="C2937">
            <v>1.0629999999999999</v>
          </cell>
          <cell r="D2937">
            <v>1000</v>
          </cell>
          <cell r="E2937" t="str">
            <v>KS</v>
          </cell>
          <cell r="F2937">
            <v>1063</v>
          </cell>
        </row>
        <row r="2938">
          <cell r="A2938">
            <v>4040821</v>
          </cell>
          <cell r="B2938" t="str">
            <v>Kolík…1S 4,0X12</v>
          </cell>
          <cell r="C2938">
            <v>1.4830000000000001</v>
          </cell>
          <cell r="D2938">
            <v>1000</v>
          </cell>
          <cell r="E2938" t="str">
            <v>KS</v>
          </cell>
          <cell r="F2938">
            <v>1483</v>
          </cell>
        </row>
        <row r="2939">
          <cell r="A2939">
            <v>4040856</v>
          </cell>
          <cell r="B2939" t="str">
            <v>Kolík…1S 4,0X20</v>
          </cell>
          <cell r="C2939">
            <v>1.2</v>
          </cell>
          <cell r="D2939">
            <v>1000</v>
          </cell>
          <cell r="E2939" t="str">
            <v>KS</v>
          </cell>
          <cell r="F2939">
            <v>1200</v>
          </cell>
        </row>
        <row r="2940">
          <cell r="A2940">
            <v>4040872</v>
          </cell>
          <cell r="B2940" t="str">
            <v>Kolík…1S 4,0X30</v>
          </cell>
          <cell r="C2940">
            <v>2.4660000000000002</v>
          </cell>
          <cell r="D2940">
            <v>1000</v>
          </cell>
          <cell r="E2940" t="str">
            <v>KS</v>
          </cell>
          <cell r="F2940">
            <v>2466</v>
          </cell>
        </row>
        <row r="2941">
          <cell r="A2941">
            <v>4040902</v>
          </cell>
          <cell r="B2941" t="str">
            <v>Kolík…1S 5,0X8</v>
          </cell>
          <cell r="C2941">
            <v>1.3</v>
          </cell>
          <cell r="D2941">
            <v>1000</v>
          </cell>
          <cell r="E2941" t="str">
            <v>KS</v>
          </cell>
          <cell r="F2941">
            <v>1300</v>
          </cell>
        </row>
        <row r="2942">
          <cell r="A2942">
            <v>4040910</v>
          </cell>
          <cell r="B2942" t="str">
            <v>Kolík…1S 5,0X10</v>
          </cell>
          <cell r="C2942">
            <v>1.0629999999999999</v>
          </cell>
          <cell r="D2942">
            <v>1000</v>
          </cell>
          <cell r="E2942" t="str">
            <v>KS</v>
          </cell>
          <cell r="F2942">
            <v>1063</v>
          </cell>
        </row>
        <row r="2943">
          <cell r="A2943">
            <v>4040929</v>
          </cell>
          <cell r="B2943" t="str">
            <v>Kolík…1S 5,0X12</v>
          </cell>
          <cell r="C2943">
            <v>1.4139999999999999</v>
          </cell>
          <cell r="D2943">
            <v>1000</v>
          </cell>
          <cell r="E2943" t="str">
            <v>KS</v>
          </cell>
          <cell r="F2943">
            <v>1414</v>
          </cell>
        </row>
        <row r="2944">
          <cell r="A2944">
            <v>4040945</v>
          </cell>
          <cell r="B2944" t="str">
            <v>Kolík…1S 5,0X20</v>
          </cell>
          <cell r="C2944">
            <v>1.6419999999999999</v>
          </cell>
          <cell r="D2944">
            <v>1000</v>
          </cell>
          <cell r="E2944" t="str">
            <v>KS</v>
          </cell>
          <cell r="F2944">
            <v>1642</v>
          </cell>
        </row>
        <row r="2945">
          <cell r="A2945">
            <v>4040953</v>
          </cell>
          <cell r="B2945" t="str">
            <v>Kolík…1S 5,0X25</v>
          </cell>
          <cell r="C2945">
            <v>2.004</v>
          </cell>
          <cell r="D2945">
            <v>1000</v>
          </cell>
          <cell r="E2945" t="str">
            <v>KS</v>
          </cell>
          <cell r="F2945">
            <v>2004</v>
          </cell>
        </row>
        <row r="2946">
          <cell r="A2946">
            <v>4040961</v>
          </cell>
          <cell r="B2946" t="str">
            <v>Kolík…1S 5,0X30</v>
          </cell>
          <cell r="C2946">
            <v>2.7850000000000001</v>
          </cell>
          <cell r="D2946">
            <v>1000</v>
          </cell>
          <cell r="E2946" t="str">
            <v>KS</v>
          </cell>
          <cell r="F2946">
            <v>2785</v>
          </cell>
        </row>
        <row r="2947">
          <cell r="A2947">
            <v>4041003</v>
          </cell>
          <cell r="B2947" t="str">
            <v>Kolík…1S 6,0X10</v>
          </cell>
          <cell r="C2947">
            <v>1.385</v>
          </cell>
          <cell r="D2947">
            <v>1000</v>
          </cell>
          <cell r="E2947" t="str">
            <v>KS</v>
          </cell>
          <cell r="F2947">
            <v>1385</v>
          </cell>
        </row>
        <row r="2948">
          <cell r="A2948">
            <v>4041011</v>
          </cell>
          <cell r="B2948" t="str">
            <v>Kolík…1S 6,0X12</v>
          </cell>
          <cell r="C2948">
            <v>1.581</v>
          </cell>
          <cell r="D2948">
            <v>1000</v>
          </cell>
          <cell r="E2948" t="str">
            <v>KS</v>
          </cell>
          <cell r="F2948">
            <v>1581</v>
          </cell>
        </row>
        <row r="2949">
          <cell r="A2949">
            <v>4041046</v>
          </cell>
          <cell r="B2949" t="str">
            <v>Kolík…1S 6,0X20</v>
          </cell>
          <cell r="C2949">
            <v>1.915</v>
          </cell>
          <cell r="D2949">
            <v>1000</v>
          </cell>
          <cell r="E2949" t="str">
            <v>KS</v>
          </cell>
          <cell r="F2949">
            <v>1915</v>
          </cell>
        </row>
        <row r="2950">
          <cell r="A2950">
            <v>4041054</v>
          </cell>
          <cell r="B2950" t="str">
            <v>Kolík…1S 6,0X25</v>
          </cell>
          <cell r="C2950">
            <v>2.3260000000000001</v>
          </cell>
          <cell r="D2950">
            <v>1000</v>
          </cell>
          <cell r="E2950" t="str">
            <v>KS</v>
          </cell>
          <cell r="F2950">
            <v>2326</v>
          </cell>
        </row>
        <row r="2951">
          <cell r="A2951">
            <v>4041062</v>
          </cell>
          <cell r="B2951" t="str">
            <v>Kolík…1S 6,0X30</v>
          </cell>
          <cell r="C2951">
            <v>2.214</v>
          </cell>
          <cell r="D2951">
            <v>1000</v>
          </cell>
          <cell r="E2951" t="str">
            <v>KS</v>
          </cell>
          <cell r="F2951">
            <v>2214</v>
          </cell>
        </row>
        <row r="2952">
          <cell r="A2952">
            <v>4041070</v>
          </cell>
          <cell r="B2952" t="str">
            <v>Kolík…1S 6,0X35</v>
          </cell>
          <cell r="C2952">
            <v>3.3490000000000002</v>
          </cell>
          <cell r="D2952">
            <v>1000</v>
          </cell>
          <cell r="E2952" t="str">
            <v>KS</v>
          </cell>
          <cell r="F2952">
            <v>3349</v>
          </cell>
        </row>
        <row r="2953">
          <cell r="A2953">
            <v>4041089</v>
          </cell>
          <cell r="B2953" t="str">
            <v>Kolík…1S 6,0X40</v>
          </cell>
          <cell r="C2953">
            <v>4.8499999999999996</v>
          </cell>
          <cell r="D2953">
            <v>1000</v>
          </cell>
          <cell r="E2953" t="str">
            <v>KS</v>
          </cell>
          <cell r="F2953">
            <v>4850</v>
          </cell>
        </row>
        <row r="2954">
          <cell r="A2954">
            <v>4041100</v>
          </cell>
          <cell r="B2954" t="str">
            <v>Kolík…1S 6,0X50</v>
          </cell>
          <cell r="C2954">
            <v>4.1680000000000001</v>
          </cell>
          <cell r="D2954">
            <v>1000</v>
          </cell>
          <cell r="E2954" t="str">
            <v>KS</v>
          </cell>
          <cell r="F2954">
            <v>4168</v>
          </cell>
        </row>
        <row r="2955">
          <cell r="A2955">
            <v>4041313</v>
          </cell>
          <cell r="B2955" t="str">
            <v>Kolík…1S 4,0X16</v>
          </cell>
          <cell r="C2955">
            <v>1.355</v>
          </cell>
          <cell r="D2955">
            <v>1000</v>
          </cell>
          <cell r="E2955" t="str">
            <v>KS</v>
          </cell>
          <cell r="F2955">
            <v>1355</v>
          </cell>
        </row>
        <row r="2956">
          <cell r="A2956">
            <v>4041321</v>
          </cell>
          <cell r="B2956" t="str">
            <v>Kolík…1S 5,0X16</v>
          </cell>
          <cell r="C2956">
            <v>1.742</v>
          </cell>
          <cell r="D2956">
            <v>1000</v>
          </cell>
          <cell r="E2956" t="str">
            <v>KS</v>
          </cell>
          <cell r="F2956">
            <v>1742</v>
          </cell>
        </row>
        <row r="2957">
          <cell r="A2957">
            <v>4041348</v>
          </cell>
          <cell r="B2957" t="str">
            <v>Kolík…1S 6,0X16</v>
          </cell>
          <cell r="C2957">
            <v>1.742</v>
          </cell>
          <cell r="D2957">
            <v>1000</v>
          </cell>
          <cell r="E2957" t="str">
            <v>KS</v>
          </cell>
          <cell r="F2957">
            <v>1742</v>
          </cell>
        </row>
        <row r="2958">
          <cell r="A2958">
            <v>4043448</v>
          </cell>
          <cell r="B2958" t="str">
            <v>Kolík…2S 2,1X20</v>
          </cell>
          <cell r="C2958">
            <v>1.181</v>
          </cell>
          <cell r="D2958">
            <v>1000</v>
          </cell>
          <cell r="E2958" t="str">
            <v>KS</v>
          </cell>
          <cell r="F2958">
            <v>1181</v>
          </cell>
        </row>
        <row r="2959">
          <cell r="A2959">
            <v>4043707</v>
          </cell>
          <cell r="B2959" t="str">
            <v>Kolík…2S 3,0X6</v>
          </cell>
          <cell r="C2959">
            <v>1.113</v>
          </cell>
          <cell r="D2959">
            <v>1000</v>
          </cell>
          <cell r="E2959" t="str">
            <v>KS</v>
          </cell>
          <cell r="F2959">
            <v>1113</v>
          </cell>
        </row>
        <row r="2960">
          <cell r="A2960">
            <v>4043723</v>
          </cell>
          <cell r="B2960" t="str">
            <v>Kolík…2S 3,0X10</v>
          </cell>
          <cell r="C2960">
            <v>1.694</v>
          </cell>
          <cell r="D2960">
            <v>1000</v>
          </cell>
          <cell r="E2960" t="str">
            <v>KS</v>
          </cell>
          <cell r="F2960">
            <v>1694</v>
          </cell>
        </row>
        <row r="2961">
          <cell r="A2961">
            <v>4043731</v>
          </cell>
          <cell r="B2961" t="str">
            <v>Kolík…2S 3,0X12</v>
          </cell>
          <cell r="C2961">
            <v>1.792</v>
          </cell>
          <cell r="D2961">
            <v>1000</v>
          </cell>
          <cell r="E2961" t="str">
            <v>KS</v>
          </cell>
          <cell r="F2961">
            <v>1792</v>
          </cell>
        </row>
        <row r="2962">
          <cell r="A2962">
            <v>4043766</v>
          </cell>
          <cell r="B2962" t="str">
            <v>Kolík…2S 3,0X20</v>
          </cell>
          <cell r="C2962">
            <v>2.9209999999999998</v>
          </cell>
          <cell r="D2962">
            <v>1000</v>
          </cell>
          <cell r="E2962" t="str">
            <v>KS</v>
          </cell>
          <cell r="F2962">
            <v>2921</v>
          </cell>
        </row>
        <row r="2963">
          <cell r="A2963">
            <v>4043774</v>
          </cell>
          <cell r="B2963" t="str">
            <v>Kolík…2S 3,0X25</v>
          </cell>
          <cell r="C2963">
            <v>3.1560000000000001</v>
          </cell>
          <cell r="D2963">
            <v>1000</v>
          </cell>
          <cell r="E2963" t="str">
            <v>KS</v>
          </cell>
          <cell r="F2963">
            <v>3156</v>
          </cell>
        </row>
        <row r="2964">
          <cell r="A2964">
            <v>4043804</v>
          </cell>
          <cell r="B2964" t="str">
            <v>Kolík…2S 4,0X8</v>
          </cell>
          <cell r="C2964">
            <v>1.6519999999999999</v>
          </cell>
          <cell r="D2964">
            <v>1000</v>
          </cell>
          <cell r="E2964" t="str">
            <v>KS</v>
          </cell>
          <cell r="F2964">
            <v>1652</v>
          </cell>
        </row>
        <row r="2965">
          <cell r="A2965">
            <v>4043812</v>
          </cell>
          <cell r="B2965" t="str">
            <v>Kolík…2S 4,0X10</v>
          </cell>
          <cell r="C2965">
            <v>1.7689999999999999</v>
          </cell>
          <cell r="D2965">
            <v>1000</v>
          </cell>
          <cell r="E2965" t="str">
            <v>KS</v>
          </cell>
          <cell r="F2965">
            <v>1769</v>
          </cell>
        </row>
        <row r="2966">
          <cell r="A2966">
            <v>4043820</v>
          </cell>
          <cell r="B2966" t="str">
            <v>Kolík…2S 4,0X12</v>
          </cell>
          <cell r="C2966">
            <v>3.9950000000000001</v>
          </cell>
          <cell r="D2966">
            <v>1000</v>
          </cell>
          <cell r="E2966" t="str">
            <v>KS</v>
          </cell>
          <cell r="F2966">
            <v>3995</v>
          </cell>
        </row>
        <row r="2967">
          <cell r="A2967">
            <v>4043847</v>
          </cell>
          <cell r="B2967" t="str">
            <v>Kolík…2S 4,0X20</v>
          </cell>
          <cell r="C2967">
            <v>4.4850000000000003</v>
          </cell>
          <cell r="D2967">
            <v>1000</v>
          </cell>
          <cell r="E2967" t="str">
            <v>KS</v>
          </cell>
          <cell r="F2967">
            <v>4485</v>
          </cell>
        </row>
        <row r="2968">
          <cell r="A2968">
            <v>4043855</v>
          </cell>
          <cell r="B2968" t="str">
            <v>Kolík…2S 4,0X25</v>
          </cell>
          <cell r="C2968">
            <v>3.5419999999999998</v>
          </cell>
          <cell r="D2968">
            <v>1000</v>
          </cell>
          <cell r="E2968" t="str">
            <v>KS</v>
          </cell>
          <cell r="F2968">
            <v>3542</v>
          </cell>
        </row>
        <row r="2969">
          <cell r="A2969">
            <v>4043871</v>
          </cell>
          <cell r="B2969" t="str">
            <v>Kolík…2S 4,0X35</v>
          </cell>
          <cell r="C2969">
            <v>4.1420000000000003</v>
          </cell>
          <cell r="D2969">
            <v>1000</v>
          </cell>
          <cell r="E2969" t="str">
            <v>KS</v>
          </cell>
          <cell r="F2969">
            <v>4142</v>
          </cell>
        </row>
        <row r="2970">
          <cell r="A2970">
            <v>4043901</v>
          </cell>
          <cell r="B2970" t="str">
            <v>Kolík…2S 5,0X8</v>
          </cell>
          <cell r="C2970">
            <v>2.0059999999999998</v>
          </cell>
          <cell r="D2970">
            <v>1000</v>
          </cell>
          <cell r="E2970" t="str">
            <v>KS</v>
          </cell>
          <cell r="F2970">
            <v>2006</v>
          </cell>
        </row>
        <row r="2971">
          <cell r="A2971">
            <v>4043928</v>
          </cell>
          <cell r="B2971" t="str">
            <v>Kolík…2S 5,0X10</v>
          </cell>
          <cell r="C2971">
            <v>2.2429999999999999</v>
          </cell>
          <cell r="D2971">
            <v>1000</v>
          </cell>
          <cell r="E2971" t="str">
            <v>KS</v>
          </cell>
          <cell r="F2971">
            <v>2243</v>
          </cell>
        </row>
        <row r="2972">
          <cell r="A2972">
            <v>4043936</v>
          </cell>
          <cell r="B2972" t="str">
            <v>Kolík…2S 5,0X12</v>
          </cell>
          <cell r="C2972">
            <v>2.9620000000000002</v>
          </cell>
          <cell r="D2972">
            <v>1000</v>
          </cell>
          <cell r="E2972" t="str">
            <v>KS</v>
          </cell>
          <cell r="F2972">
            <v>2962</v>
          </cell>
        </row>
        <row r="2973">
          <cell r="A2973">
            <v>4043952</v>
          </cell>
          <cell r="B2973" t="str">
            <v>Kolík…2S 5,0X20</v>
          </cell>
          <cell r="C2973">
            <v>2.6949999999999998</v>
          </cell>
          <cell r="D2973">
            <v>1000</v>
          </cell>
          <cell r="E2973" t="str">
            <v>KS</v>
          </cell>
          <cell r="F2973">
            <v>2695</v>
          </cell>
        </row>
        <row r="2974">
          <cell r="A2974">
            <v>4043960</v>
          </cell>
          <cell r="B2974" t="str">
            <v>Kolík…2S 5,0X25</v>
          </cell>
          <cell r="C2974">
            <v>4.2679999999999998</v>
          </cell>
          <cell r="D2974">
            <v>1000</v>
          </cell>
          <cell r="E2974" t="str">
            <v>KS</v>
          </cell>
          <cell r="F2974">
            <v>4268</v>
          </cell>
        </row>
        <row r="2975">
          <cell r="A2975">
            <v>4043979</v>
          </cell>
          <cell r="B2975" t="str">
            <v>Kolík…2S 5,0X30</v>
          </cell>
          <cell r="C2975">
            <v>4.5460000000000003</v>
          </cell>
          <cell r="D2975">
            <v>1000</v>
          </cell>
          <cell r="E2975" t="str">
            <v>KS</v>
          </cell>
          <cell r="F2975">
            <v>4546</v>
          </cell>
        </row>
        <row r="2976">
          <cell r="A2976">
            <v>4044002</v>
          </cell>
          <cell r="B2976" t="str">
            <v>Kolík…2S 6,0X10</v>
          </cell>
          <cell r="C2976">
            <v>2.56</v>
          </cell>
          <cell r="D2976">
            <v>1000</v>
          </cell>
          <cell r="E2976" t="str">
            <v>KS</v>
          </cell>
          <cell r="F2976">
            <v>2560</v>
          </cell>
        </row>
        <row r="2977">
          <cell r="A2977">
            <v>4044010</v>
          </cell>
          <cell r="B2977" t="str">
            <v>Kolík…2S 6,0X12</v>
          </cell>
          <cell r="C2977">
            <v>2.7759999999999998</v>
          </cell>
          <cell r="D2977">
            <v>1000</v>
          </cell>
          <cell r="E2977" t="str">
            <v>KS</v>
          </cell>
          <cell r="F2977">
            <v>2776</v>
          </cell>
        </row>
        <row r="2978">
          <cell r="A2978">
            <v>4044037</v>
          </cell>
          <cell r="B2978" t="str">
            <v>Kolík…2S 6,0X20</v>
          </cell>
          <cell r="C2978">
            <v>4.3419999999999996</v>
          </cell>
          <cell r="D2978">
            <v>1000</v>
          </cell>
          <cell r="E2978" t="str">
            <v>KS</v>
          </cell>
          <cell r="F2978">
            <v>4342</v>
          </cell>
        </row>
        <row r="2979">
          <cell r="A2979">
            <v>4044045</v>
          </cell>
          <cell r="B2979" t="str">
            <v>Kolík…2S 6,0X25</v>
          </cell>
          <cell r="C2979">
            <v>6.1760000000000002</v>
          </cell>
          <cell r="D2979">
            <v>1000</v>
          </cell>
          <cell r="E2979" t="str">
            <v>KS</v>
          </cell>
          <cell r="F2979">
            <v>6176</v>
          </cell>
        </row>
        <row r="2980">
          <cell r="A2980">
            <v>4044053</v>
          </cell>
          <cell r="B2980" t="str">
            <v>Kolík…2S 6,0X30</v>
          </cell>
          <cell r="C2980">
            <v>6.7489999999999997</v>
          </cell>
          <cell r="D2980">
            <v>1000</v>
          </cell>
          <cell r="E2980" t="str">
            <v>KS</v>
          </cell>
          <cell r="F2980">
            <v>6749</v>
          </cell>
        </row>
        <row r="2981">
          <cell r="A2981">
            <v>4044061</v>
          </cell>
          <cell r="B2981" t="str">
            <v>Kolík…2S 6,0X35</v>
          </cell>
          <cell r="C2981">
            <v>6.0780000000000003</v>
          </cell>
          <cell r="D2981">
            <v>1000</v>
          </cell>
          <cell r="E2981" t="str">
            <v>KS</v>
          </cell>
          <cell r="F2981">
            <v>6078</v>
          </cell>
        </row>
        <row r="2982">
          <cell r="A2982">
            <v>4044088</v>
          </cell>
          <cell r="B2982" t="str">
            <v>Kolík…2S 6,0X40</v>
          </cell>
          <cell r="C2982">
            <v>6.65</v>
          </cell>
          <cell r="D2982">
            <v>1000</v>
          </cell>
          <cell r="E2982" t="str">
            <v>KS</v>
          </cell>
          <cell r="F2982">
            <v>6650</v>
          </cell>
        </row>
        <row r="2983">
          <cell r="A2983">
            <v>4044118</v>
          </cell>
          <cell r="B2983" t="str">
            <v>Kolík…2S 6,0X50</v>
          </cell>
          <cell r="C2983">
            <v>9.0790000000000006</v>
          </cell>
          <cell r="D2983">
            <v>1000</v>
          </cell>
          <cell r="E2983" t="str">
            <v>KS</v>
          </cell>
          <cell r="F2983">
            <v>9079</v>
          </cell>
        </row>
        <row r="2984">
          <cell r="A2984">
            <v>4044304</v>
          </cell>
          <cell r="B2984" t="str">
            <v>Kolík…2S 3,0X16</v>
          </cell>
          <cell r="C2984">
            <v>2.6560000000000001</v>
          </cell>
          <cell r="D2984">
            <v>1000</v>
          </cell>
          <cell r="E2984" t="str">
            <v>KS</v>
          </cell>
          <cell r="F2984">
            <v>2656</v>
          </cell>
        </row>
        <row r="2985">
          <cell r="A2985">
            <v>4044320</v>
          </cell>
          <cell r="B2985" t="str">
            <v>Kolík…2S 5,0X16</v>
          </cell>
          <cell r="C2985">
            <v>2.677</v>
          </cell>
          <cell r="D2985">
            <v>1000</v>
          </cell>
          <cell r="E2985" t="str">
            <v>KS</v>
          </cell>
          <cell r="F2985">
            <v>2677</v>
          </cell>
        </row>
        <row r="2986">
          <cell r="A2986">
            <v>4044339</v>
          </cell>
          <cell r="B2986" t="str">
            <v>Kolík…2S 6,0X16</v>
          </cell>
          <cell r="C2986">
            <v>3.2509999999999999</v>
          </cell>
          <cell r="D2986">
            <v>1000</v>
          </cell>
          <cell r="E2986" t="str">
            <v>KS</v>
          </cell>
          <cell r="F2986">
            <v>3251</v>
          </cell>
        </row>
        <row r="2987">
          <cell r="A2987">
            <v>4049721</v>
          </cell>
          <cell r="B2987" t="str">
            <v>Kolík…4S 3,0X10</v>
          </cell>
          <cell r="C2987">
            <v>1.2549999999999999</v>
          </cell>
          <cell r="D2987">
            <v>1000</v>
          </cell>
          <cell r="E2987" t="str">
            <v>KS</v>
          </cell>
          <cell r="F2987">
            <v>1255</v>
          </cell>
        </row>
        <row r="2988">
          <cell r="A2988">
            <v>4049748</v>
          </cell>
          <cell r="B2988" t="str">
            <v>Kolík…4S 3,0X12</v>
          </cell>
          <cell r="C2988">
            <v>4.3339999999999996</v>
          </cell>
          <cell r="D2988">
            <v>1000</v>
          </cell>
          <cell r="E2988" t="str">
            <v>KS</v>
          </cell>
          <cell r="F2988">
            <v>4334</v>
          </cell>
        </row>
        <row r="2989">
          <cell r="A2989">
            <v>4049764</v>
          </cell>
          <cell r="B2989" t="str">
            <v>Kolík…4S 3,0X20</v>
          </cell>
          <cell r="C2989">
            <v>1.2569999999999999</v>
          </cell>
          <cell r="D2989">
            <v>1000</v>
          </cell>
          <cell r="E2989" t="str">
            <v>KS</v>
          </cell>
          <cell r="F2989">
            <v>1257</v>
          </cell>
        </row>
        <row r="2990">
          <cell r="A2990">
            <v>4049772</v>
          </cell>
          <cell r="B2990" t="str">
            <v>Kolík…4S 3,0X25</v>
          </cell>
          <cell r="C2990">
            <v>1.341</v>
          </cell>
          <cell r="D2990">
            <v>1000</v>
          </cell>
          <cell r="E2990" t="str">
            <v>KS</v>
          </cell>
          <cell r="F2990">
            <v>1341</v>
          </cell>
        </row>
        <row r="2991">
          <cell r="A2991">
            <v>4049802</v>
          </cell>
          <cell r="B2991" t="str">
            <v>Kolík…4S 4,0X8</v>
          </cell>
          <cell r="C2991">
            <v>2.1040000000000001</v>
          </cell>
          <cell r="D2991">
            <v>1000</v>
          </cell>
          <cell r="E2991" t="str">
            <v>KS</v>
          </cell>
          <cell r="F2991">
            <v>2104</v>
          </cell>
        </row>
        <row r="2992">
          <cell r="A2992">
            <v>4049810</v>
          </cell>
          <cell r="B2992" t="str">
            <v>Kolík…4S 4,0X10</v>
          </cell>
          <cell r="C2992">
            <v>1.536</v>
          </cell>
          <cell r="D2992">
            <v>1000</v>
          </cell>
          <cell r="E2992" t="str">
            <v>KS</v>
          </cell>
          <cell r="F2992">
            <v>1536</v>
          </cell>
        </row>
        <row r="2993">
          <cell r="A2993">
            <v>4049845</v>
          </cell>
          <cell r="B2993" t="str">
            <v>Kolík…4S 4,0X20</v>
          </cell>
          <cell r="C2993">
            <v>2.4449999999999998</v>
          </cell>
          <cell r="D2993">
            <v>1000</v>
          </cell>
          <cell r="E2993" t="str">
            <v>KS</v>
          </cell>
          <cell r="F2993">
            <v>2445</v>
          </cell>
        </row>
        <row r="2994">
          <cell r="A2994">
            <v>4049853</v>
          </cell>
          <cell r="B2994" t="str">
            <v>Kolík…4S 4,0X25</v>
          </cell>
          <cell r="C2994">
            <v>1.944</v>
          </cell>
          <cell r="D2994">
            <v>1000</v>
          </cell>
          <cell r="E2994" t="str">
            <v>KS</v>
          </cell>
          <cell r="F2994">
            <v>1944</v>
          </cell>
        </row>
        <row r="2995">
          <cell r="A2995">
            <v>4049861</v>
          </cell>
          <cell r="B2995" t="str">
            <v>Kolík…4S 4,0X30</v>
          </cell>
          <cell r="C2995">
            <v>2.7149999999999999</v>
          </cell>
          <cell r="D2995">
            <v>1000</v>
          </cell>
          <cell r="E2995" t="str">
            <v>KS</v>
          </cell>
          <cell r="F2995">
            <v>2715</v>
          </cell>
        </row>
        <row r="2996">
          <cell r="A2996">
            <v>4049918</v>
          </cell>
          <cell r="B2996" t="str">
            <v>Kolík…4S 5,0X8</v>
          </cell>
          <cell r="C2996">
            <v>1.6759999999999999</v>
          </cell>
          <cell r="D2996">
            <v>1000</v>
          </cell>
          <cell r="E2996" t="str">
            <v>KS</v>
          </cell>
          <cell r="F2996">
            <v>1676</v>
          </cell>
        </row>
        <row r="2997">
          <cell r="A2997">
            <v>4049926</v>
          </cell>
          <cell r="B2997" t="str">
            <v>Kolík…4S 5,0X10</v>
          </cell>
          <cell r="C2997">
            <v>2.2759999999999998</v>
          </cell>
          <cell r="D2997">
            <v>1000</v>
          </cell>
          <cell r="E2997" t="str">
            <v>KS</v>
          </cell>
          <cell r="F2997">
            <v>2276</v>
          </cell>
        </row>
        <row r="2998">
          <cell r="A2998">
            <v>4049969</v>
          </cell>
          <cell r="B2998" t="str">
            <v>Kolík…4S 5,0X25</v>
          </cell>
          <cell r="C2998">
            <v>2.7989999999999999</v>
          </cell>
          <cell r="D2998">
            <v>1000</v>
          </cell>
          <cell r="E2998" t="str">
            <v>KS</v>
          </cell>
          <cell r="F2998">
            <v>2799</v>
          </cell>
        </row>
        <row r="2999">
          <cell r="A2999">
            <v>4049977</v>
          </cell>
          <cell r="B2999" t="str">
            <v>Kolík…4S 5,0X30</v>
          </cell>
          <cell r="C2999">
            <v>2.327</v>
          </cell>
          <cell r="D2999">
            <v>1000</v>
          </cell>
          <cell r="E2999" t="str">
            <v>KS</v>
          </cell>
          <cell r="F2999">
            <v>2327</v>
          </cell>
        </row>
        <row r="3000">
          <cell r="A3000">
            <v>4049985</v>
          </cell>
          <cell r="B3000" t="str">
            <v>Kolík…4S 5,0X35</v>
          </cell>
          <cell r="C3000">
            <v>6.1219999999999999</v>
          </cell>
          <cell r="D3000">
            <v>1000</v>
          </cell>
          <cell r="E3000" t="str">
            <v>KS</v>
          </cell>
          <cell r="F3000">
            <v>6122</v>
          </cell>
        </row>
        <row r="3001">
          <cell r="A3001">
            <v>4050002</v>
          </cell>
          <cell r="B3001" t="str">
            <v>Kolík…4S 6,0X10</v>
          </cell>
          <cell r="C3001">
            <v>2.3460000000000001</v>
          </cell>
          <cell r="D3001">
            <v>1000</v>
          </cell>
          <cell r="E3001" t="str">
            <v>KS</v>
          </cell>
          <cell r="F3001">
            <v>2346</v>
          </cell>
        </row>
        <row r="3002">
          <cell r="A3002">
            <v>4050010</v>
          </cell>
          <cell r="B3002" t="str">
            <v>Kolík…4S 6,0X12</v>
          </cell>
          <cell r="C3002">
            <v>7.5570000000000004</v>
          </cell>
          <cell r="D3002">
            <v>1000</v>
          </cell>
          <cell r="E3002" t="str">
            <v>KS</v>
          </cell>
          <cell r="F3002">
            <v>7557</v>
          </cell>
        </row>
        <row r="3003">
          <cell r="A3003">
            <v>4050053</v>
          </cell>
          <cell r="B3003" t="str">
            <v>Kolík…4S 6,0X30</v>
          </cell>
          <cell r="C3003">
            <v>3.206</v>
          </cell>
          <cell r="D3003">
            <v>1000</v>
          </cell>
          <cell r="E3003" t="str">
            <v>KS</v>
          </cell>
          <cell r="F3003">
            <v>3206</v>
          </cell>
        </row>
        <row r="3004">
          <cell r="A3004">
            <v>4050061</v>
          </cell>
          <cell r="B3004" t="str">
            <v>Kolík…4S 6,0X35</v>
          </cell>
          <cell r="C3004">
            <v>3.3759999999999999</v>
          </cell>
          <cell r="D3004">
            <v>1000</v>
          </cell>
          <cell r="E3004" t="str">
            <v>KS</v>
          </cell>
          <cell r="F3004">
            <v>3376</v>
          </cell>
        </row>
        <row r="3005">
          <cell r="A3005">
            <v>4050088</v>
          </cell>
          <cell r="B3005" t="str">
            <v>Kolík…4S 6,0X40</v>
          </cell>
          <cell r="C3005">
            <v>3.609</v>
          </cell>
          <cell r="D3005">
            <v>1000</v>
          </cell>
          <cell r="E3005" t="str">
            <v>KS</v>
          </cell>
          <cell r="F3005">
            <v>3609</v>
          </cell>
        </row>
        <row r="3006">
          <cell r="A3006">
            <v>4050096</v>
          </cell>
          <cell r="B3006" t="str">
            <v>Kolík…4S 6,0X45</v>
          </cell>
          <cell r="C3006">
            <v>3.839</v>
          </cell>
          <cell r="D3006">
            <v>1000</v>
          </cell>
          <cell r="E3006" t="str">
            <v>KS</v>
          </cell>
          <cell r="F3006">
            <v>3839</v>
          </cell>
        </row>
        <row r="3007">
          <cell r="A3007">
            <v>4050118</v>
          </cell>
          <cell r="B3007" t="str">
            <v>Kolík…4S 6,0X50</v>
          </cell>
          <cell r="C3007">
            <v>4.048</v>
          </cell>
          <cell r="D3007">
            <v>1000</v>
          </cell>
          <cell r="E3007" t="str">
            <v>KS</v>
          </cell>
          <cell r="F3007">
            <v>4048</v>
          </cell>
        </row>
        <row r="3008">
          <cell r="A3008">
            <v>4055705</v>
          </cell>
          <cell r="B3008" t="str">
            <v>Kolík…6S 3,0X6</v>
          </cell>
          <cell r="C3008">
            <v>1.6080000000000001</v>
          </cell>
          <cell r="D3008">
            <v>1000</v>
          </cell>
          <cell r="E3008" t="str">
            <v>KS</v>
          </cell>
          <cell r="F3008">
            <v>1608</v>
          </cell>
        </row>
        <row r="3009">
          <cell r="A3009">
            <v>4055713</v>
          </cell>
          <cell r="B3009" t="str">
            <v>Kolík…6S 3,0X8</v>
          </cell>
          <cell r="C3009">
            <v>1.718</v>
          </cell>
          <cell r="D3009">
            <v>1000</v>
          </cell>
          <cell r="E3009" t="str">
            <v>KS</v>
          </cell>
          <cell r="F3009">
            <v>1718</v>
          </cell>
        </row>
        <row r="3010">
          <cell r="A3010">
            <v>4055721</v>
          </cell>
          <cell r="B3010" t="str">
            <v>Kolík…6S 3,0X10</v>
          </cell>
          <cell r="C3010">
            <v>1.829</v>
          </cell>
          <cell r="D3010">
            <v>1000</v>
          </cell>
          <cell r="E3010" t="str">
            <v>KS</v>
          </cell>
          <cell r="F3010">
            <v>1829</v>
          </cell>
        </row>
        <row r="3011">
          <cell r="A3011">
            <v>4055748</v>
          </cell>
          <cell r="B3011" t="str">
            <v>Kolík…6S 3,0X12</v>
          </cell>
          <cell r="C3011">
            <v>1.9279999999999999</v>
          </cell>
          <cell r="D3011">
            <v>1000</v>
          </cell>
          <cell r="E3011" t="str">
            <v>KS</v>
          </cell>
          <cell r="F3011">
            <v>1928</v>
          </cell>
        </row>
        <row r="3012">
          <cell r="A3012">
            <v>4055764</v>
          </cell>
          <cell r="B3012" t="str">
            <v>Kolík…6S 3,0X20</v>
          </cell>
          <cell r="C3012">
            <v>2.3660000000000001</v>
          </cell>
          <cell r="D3012">
            <v>1000</v>
          </cell>
          <cell r="E3012" t="str">
            <v>KS</v>
          </cell>
          <cell r="F3012">
            <v>2366</v>
          </cell>
        </row>
        <row r="3013">
          <cell r="A3013">
            <v>4055772</v>
          </cell>
          <cell r="B3013" t="str">
            <v>Kolík…6S 3,0X25</v>
          </cell>
          <cell r="C3013">
            <v>2.645</v>
          </cell>
          <cell r="D3013">
            <v>1000</v>
          </cell>
          <cell r="E3013" t="str">
            <v>KS</v>
          </cell>
          <cell r="F3013">
            <v>2645</v>
          </cell>
        </row>
        <row r="3014">
          <cell r="A3014">
            <v>4055802</v>
          </cell>
          <cell r="B3014" t="str">
            <v>Kolík…6S 4,0X8</v>
          </cell>
          <cell r="C3014">
            <v>4.0629999999999997</v>
          </cell>
          <cell r="D3014">
            <v>1000</v>
          </cell>
          <cell r="E3014" t="str">
            <v>KS</v>
          </cell>
          <cell r="F3014">
            <v>4063</v>
          </cell>
        </row>
        <row r="3015">
          <cell r="A3015">
            <v>4055810</v>
          </cell>
          <cell r="B3015" t="str">
            <v>Kolík…6S 4,0X10</v>
          </cell>
          <cell r="C3015">
            <v>2.7959999999999998</v>
          </cell>
          <cell r="D3015">
            <v>1000</v>
          </cell>
          <cell r="E3015" t="str">
            <v>KS</v>
          </cell>
          <cell r="F3015">
            <v>2796</v>
          </cell>
        </row>
        <row r="3016">
          <cell r="A3016">
            <v>4055829</v>
          </cell>
          <cell r="B3016" t="str">
            <v>Kolík…6S 4,0X12</v>
          </cell>
          <cell r="C3016">
            <v>2.93</v>
          </cell>
          <cell r="D3016">
            <v>1000</v>
          </cell>
          <cell r="E3016" t="str">
            <v>KS</v>
          </cell>
          <cell r="F3016">
            <v>2930</v>
          </cell>
        </row>
        <row r="3017">
          <cell r="A3017">
            <v>4055845</v>
          </cell>
          <cell r="B3017" t="str">
            <v>Kolík…6S 4,0X20</v>
          </cell>
          <cell r="C3017">
            <v>3.4369999999999998</v>
          </cell>
          <cell r="D3017">
            <v>1000</v>
          </cell>
          <cell r="E3017" t="str">
            <v>KS</v>
          </cell>
          <cell r="F3017">
            <v>3437</v>
          </cell>
        </row>
        <row r="3018">
          <cell r="A3018">
            <v>4055853</v>
          </cell>
          <cell r="B3018" t="str">
            <v>Kolík…6S 4,0X25</v>
          </cell>
          <cell r="C3018">
            <v>3.7549999999999999</v>
          </cell>
          <cell r="D3018">
            <v>1000</v>
          </cell>
          <cell r="E3018" t="str">
            <v>KS</v>
          </cell>
          <cell r="F3018">
            <v>3755</v>
          </cell>
        </row>
        <row r="3019">
          <cell r="A3019">
            <v>4055861</v>
          </cell>
          <cell r="B3019" t="str">
            <v>Kolík…6S 4,0X30</v>
          </cell>
          <cell r="C3019">
            <v>4.0839999999999996</v>
          </cell>
          <cell r="D3019">
            <v>1000</v>
          </cell>
          <cell r="E3019" t="str">
            <v>KS</v>
          </cell>
          <cell r="F3019">
            <v>4084</v>
          </cell>
        </row>
        <row r="3020">
          <cell r="A3020">
            <v>4055888</v>
          </cell>
          <cell r="B3020" t="str">
            <v>Kolík…6S 4,0X35</v>
          </cell>
          <cell r="C3020">
            <v>4.4059999999999997</v>
          </cell>
          <cell r="D3020">
            <v>1000</v>
          </cell>
          <cell r="E3020" t="str">
            <v>KS</v>
          </cell>
          <cell r="F3020">
            <v>4406</v>
          </cell>
        </row>
        <row r="3021">
          <cell r="A3021">
            <v>4055918</v>
          </cell>
          <cell r="B3021" t="str">
            <v>Kolík…6S 5,0X8</v>
          </cell>
          <cell r="C3021">
            <v>2.831</v>
          </cell>
          <cell r="D3021">
            <v>1000</v>
          </cell>
          <cell r="E3021" t="str">
            <v>KS</v>
          </cell>
          <cell r="F3021">
            <v>2831</v>
          </cell>
        </row>
        <row r="3022">
          <cell r="A3022">
            <v>4055934</v>
          </cell>
          <cell r="B3022" t="str">
            <v>Kolík…6S 5,0X12</v>
          </cell>
          <cell r="C3022">
            <v>3.149</v>
          </cell>
          <cell r="D3022">
            <v>1000</v>
          </cell>
          <cell r="E3022" t="str">
            <v>KS</v>
          </cell>
          <cell r="F3022">
            <v>3149</v>
          </cell>
        </row>
        <row r="3023">
          <cell r="A3023">
            <v>4055950</v>
          </cell>
          <cell r="B3023" t="str">
            <v>Kolík…6S 5,0X20</v>
          </cell>
          <cell r="C3023">
            <v>3.7890000000000001</v>
          </cell>
          <cell r="D3023">
            <v>1000</v>
          </cell>
          <cell r="E3023" t="str">
            <v>KS</v>
          </cell>
          <cell r="F3023">
            <v>3789</v>
          </cell>
        </row>
        <row r="3024">
          <cell r="A3024">
            <v>4055969</v>
          </cell>
          <cell r="B3024" t="str">
            <v>Kolík…6S 5,0X25</v>
          </cell>
          <cell r="C3024">
            <v>4.1970000000000001</v>
          </cell>
          <cell r="D3024">
            <v>1000</v>
          </cell>
          <cell r="E3024" t="str">
            <v>KS</v>
          </cell>
          <cell r="F3024">
            <v>4197</v>
          </cell>
        </row>
        <row r="3025">
          <cell r="A3025">
            <v>4055977</v>
          </cell>
          <cell r="B3025" t="str">
            <v>Kolík…6S 5,0X30</v>
          </cell>
          <cell r="C3025">
            <v>4.5890000000000004</v>
          </cell>
          <cell r="D3025">
            <v>1000</v>
          </cell>
          <cell r="E3025" t="str">
            <v>KS</v>
          </cell>
          <cell r="F3025">
            <v>4589</v>
          </cell>
        </row>
        <row r="3026">
          <cell r="A3026">
            <v>4055985</v>
          </cell>
          <cell r="B3026" t="str">
            <v>Kolík…6S 5,0X35</v>
          </cell>
          <cell r="C3026">
            <v>4.9980000000000002</v>
          </cell>
          <cell r="D3026">
            <v>1000</v>
          </cell>
          <cell r="E3026" t="str">
            <v>KS</v>
          </cell>
          <cell r="F3026">
            <v>4998</v>
          </cell>
        </row>
        <row r="3027">
          <cell r="A3027">
            <v>4055993</v>
          </cell>
          <cell r="B3027" t="str">
            <v>Kolík…6S 5,0X40</v>
          </cell>
          <cell r="C3027">
            <v>5.3970000000000002</v>
          </cell>
          <cell r="D3027">
            <v>1000</v>
          </cell>
          <cell r="E3027" t="str">
            <v>KS</v>
          </cell>
          <cell r="F3027">
            <v>5397</v>
          </cell>
        </row>
        <row r="3028">
          <cell r="A3028">
            <v>4056000</v>
          </cell>
          <cell r="B3028" t="str">
            <v>Kolík…6S 6,0X10</v>
          </cell>
          <cell r="C3028">
            <v>3.1840000000000002</v>
          </cell>
          <cell r="D3028">
            <v>1000</v>
          </cell>
          <cell r="E3028" t="str">
            <v>KS</v>
          </cell>
          <cell r="F3028">
            <v>3184</v>
          </cell>
        </row>
        <row r="3029">
          <cell r="A3029">
            <v>4056019</v>
          </cell>
          <cell r="B3029" t="str">
            <v>Kolík…6S 6,0X12</v>
          </cell>
          <cell r="C3029">
            <v>4.1870000000000003</v>
          </cell>
          <cell r="D3029">
            <v>1000</v>
          </cell>
          <cell r="E3029" t="str">
            <v>KS</v>
          </cell>
          <cell r="F3029">
            <v>4187</v>
          </cell>
        </row>
        <row r="3030">
          <cell r="A3030">
            <v>4056035</v>
          </cell>
          <cell r="B3030" t="str">
            <v>Kolík…6S 6,0X20</v>
          </cell>
          <cell r="C3030">
            <v>5.4390000000000001</v>
          </cell>
          <cell r="D3030">
            <v>1000</v>
          </cell>
          <cell r="E3030" t="str">
            <v>KS</v>
          </cell>
          <cell r="F3030">
            <v>5439</v>
          </cell>
        </row>
        <row r="3031">
          <cell r="A3031">
            <v>4056043</v>
          </cell>
          <cell r="B3031" t="str">
            <v>Kolík…6S 6,0X25</v>
          </cell>
          <cell r="C3031">
            <v>6.2690000000000001</v>
          </cell>
          <cell r="D3031">
            <v>1000</v>
          </cell>
          <cell r="E3031" t="str">
            <v>KS</v>
          </cell>
          <cell r="F3031">
            <v>6269</v>
          </cell>
        </row>
        <row r="3032">
          <cell r="A3032">
            <v>4056051</v>
          </cell>
          <cell r="B3032" t="str">
            <v>Kolík…6S 6,0X30</v>
          </cell>
          <cell r="C3032">
            <v>7.05</v>
          </cell>
          <cell r="D3032">
            <v>1000</v>
          </cell>
          <cell r="E3032" t="str">
            <v>KS</v>
          </cell>
          <cell r="F3032">
            <v>7050</v>
          </cell>
        </row>
        <row r="3033">
          <cell r="A3033">
            <v>4066014</v>
          </cell>
          <cell r="B3033" t="str">
            <v>Hřebíky ISO…1P2,1X20</v>
          </cell>
          <cell r="C3033">
            <v>1.194</v>
          </cell>
          <cell r="D3033">
            <v>1000</v>
          </cell>
          <cell r="E3033" t="str">
            <v>KS</v>
          </cell>
          <cell r="F3033">
            <v>1194</v>
          </cell>
        </row>
        <row r="3034">
          <cell r="A3034">
            <v>4066030</v>
          </cell>
          <cell r="B3034" t="str">
            <v>Hřebíky ISO…1P2,1X30</v>
          </cell>
          <cell r="C3034">
            <v>1.1579999999999999</v>
          </cell>
          <cell r="D3034">
            <v>1000</v>
          </cell>
          <cell r="E3034" t="str">
            <v>KS</v>
          </cell>
          <cell r="F3034">
            <v>1158</v>
          </cell>
        </row>
        <row r="3035">
          <cell r="A3035">
            <v>4066049</v>
          </cell>
          <cell r="B3035" t="str">
            <v>Hřebíky ISO…1P2,1X40</v>
          </cell>
          <cell r="C3035">
            <v>1.296</v>
          </cell>
          <cell r="D3035">
            <v>1000</v>
          </cell>
          <cell r="E3035" t="str">
            <v>KS</v>
          </cell>
          <cell r="F3035">
            <v>1296</v>
          </cell>
        </row>
        <row r="3036">
          <cell r="A3036">
            <v>4066057</v>
          </cell>
          <cell r="B3036" t="str">
            <v>Hřebíky ISO…1P2,1X50</v>
          </cell>
          <cell r="C3036">
            <v>1.369</v>
          </cell>
          <cell r="D3036">
            <v>1000</v>
          </cell>
          <cell r="E3036" t="str">
            <v>KS</v>
          </cell>
          <cell r="F3036">
            <v>1369</v>
          </cell>
        </row>
        <row r="3037">
          <cell r="A3037">
            <v>4066073</v>
          </cell>
          <cell r="B3037" t="str">
            <v>Hřebíky ISO…1P2,1X70</v>
          </cell>
          <cell r="C3037">
            <v>1.466</v>
          </cell>
          <cell r="D3037">
            <v>1000</v>
          </cell>
          <cell r="E3037" t="str">
            <v>KS</v>
          </cell>
          <cell r="F3037">
            <v>1466</v>
          </cell>
        </row>
        <row r="3038">
          <cell r="A3038">
            <v>4066235</v>
          </cell>
          <cell r="B3038" t="str">
            <v>1P2,6X30…1P2,6X30</v>
          </cell>
          <cell r="C3038">
            <v>1.2849999999999999</v>
          </cell>
          <cell r="D3038">
            <v>1000</v>
          </cell>
          <cell r="E3038" t="str">
            <v>KS</v>
          </cell>
          <cell r="F3038">
            <v>1285</v>
          </cell>
        </row>
        <row r="3039">
          <cell r="A3039">
            <v>4066278</v>
          </cell>
          <cell r="B3039" t="str">
            <v>Hřebíky ISO…1P2,6X60</v>
          </cell>
          <cell r="C3039">
            <v>1.6080000000000001</v>
          </cell>
          <cell r="D3039">
            <v>1000</v>
          </cell>
          <cell r="E3039" t="str">
            <v>KS</v>
          </cell>
          <cell r="F3039">
            <v>1608</v>
          </cell>
        </row>
        <row r="3040">
          <cell r="A3040">
            <v>4066448</v>
          </cell>
          <cell r="B3040" t="str">
            <v>Hřebíky ISO…1P3,0X30</v>
          </cell>
          <cell r="C3040">
            <v>1.1870000000000001</v>
          </cell>
          <cell r="D3040">
            <v>1000</v>
          </cell>
          <cell r="E3040" t="str">
            <v>KS</v>
          </cell>
          <cell r="F3040">
            <v>1187</v>
          </cell>
        </row>
        <row r="3041">
          <cell r="A3041">
            <v>4066456</v>
          </cell>
          <cell r="B3041" t="str">
            <v>Hřebíky ISO…1P3,0X40</v>
          </cell>
          <cell r="C3041">
            <v>1.63</v>
          </cell>
          <cell r="D3041">
            <v>1000</v>
          </cell>
          <cell r="E3041" t="str">
            <v>KS</v>
          </cell>
          <cell r="F3041">
            <v>1630</v>
          </cell>
        </row>
        <row r="3042">
          <cell r="A3042">
            <v>4066464</v>
          </cell>
          <cell r="B3042" t="str">
            <v>Hřebíky ISO…1P3,0X50</v>
          </cell>
          <cell r="C3042">
            <v>1.792</v>
          </cell>
          <cell r="D3042">
            <v>1000</v>
          </cell>
          <cell r="E3042" t="str">
            <v>KS</v>
          </cell>
          <cell r="F3042">
            <v>1792</v>
          </cell>
        </row>
        <row r="3043">
          <cell r="A3043">
            <v>4066472</v>
          </cell>
          <cell r="B3043" t="str">
            <v>Hřebíky ISO…1P3,0X60</v>
          </cell>
          <cell r="C3043">
            <v>1.9</v>
          </cell>
          <cell r="D3043">
            <v>1000</v>
          </cell>
          <cell r="E3043" t="str">
            <v>KS</v>
          </cell>
          <cell r="F3043">
            <v>1900</v>
          </cell>
        </row>
        <row r="3044">
          <cell r="A3044">
            <v>4066480</v>
          </cell>
          <cell r="B3044" t="str">
            <v>Hřebíky ISO…1P3,0X70</v>
          </cell>
          <cell r="C3044">
            <v>2.0070000000000001</v>
          </cell>
          <cell r="D3044">
            <v>1000</v>
          </cell>
          <cell r="E3044" t="str">
            <v>KS</v>
          </cell>
          <cell r="F3044">
            <v>2007</v>
          </cell>
        </row>
        <row r="3045">
          <cell r="A3045">
            <v>4066499</v>
          </cell>
          <cell r="B3045" t="str">
            <v>Hřebíky ISO…1P3,0X80</v>
          </cell>
          <cell r="C3045">
            <v>2.101</v>
          </cell>
          <cell r="D3045">
            <v>1000</v>
          </cell>
          <cell r="E3045" t="str">
            <v>KS</v>
          </cell>
          <cell r="F3045">
            <v>2101</v>
          </cell>
        </row>
        <row r="3046">
          <cell r="A3046">
            <v>4066502</v>
          </cell>
          <cell r="B3046" t="str">
            <v>Hřebíky ISO…1P3,0X90</v>
          </cell>
          <cell r="C3046">
            <v>2.2250000000000001</v>
          </cell>
          <cell r="D3046">
            <v>1000</v>
          </cell>
          <cell r="E3046" t="str">
            <v>KS</v>
          </cell>
          <cell r="F3046">
            <v>2225</v>
          </cell>
        </row>
        <row r="3047">
          <cell r="A3047">
            <v>4066510</v>
          </cell>
          <cell r="B3047" t="str">
            <v>Hřebíky ISO…1P3,0X100</v>
          </cell>
          <cell r="C3047">
            <v>2.1269999999999998</v>
          </cell>
          <cell r="D3047">
            <v>1000</v>
          </cell>
          <cell r="E3047" t="str">
            <v>KS</v>
          </cell>
          <cell r="F3047">
            <v>2127</v>
          </cell>
        </row>
        <row r="3048">
          <cell r="A3048">
            <v>4068033</v>
          </cell>
          <cell r="B3048" t="str">
            <v>Hřebíky ISO…2P2,1X30</v>
          </cell>
          <cell r="C3048">
            <v>1.6319999999999999</v>
          </cell>
          <cell r="D3048">
            <v>1000</v>
          </cell>
          <cell r="E3048" t="str">
            <v>KS</v>
          </cell>
          <cell r="F3048">
            <v>1632</v>
          </cell>
        </row>
        <row r="3049">
          <cell r="A3049">
            <v>4068211</v>
          </cell>
          <cell r="B3049" t="str">
            <v>Hřebíky ISO…2P2,6X20</v>
          </cell>
          <cell r="C3049">
            <v>1.3460000000000001</v>
          </cell>
          <cell r="D3049">
            <v>1000</v>
          </cell>
          <cell r="E3049" t="str">
            <v>KS</v>
          </cell>
          <cell r="F3049">
            <v>1346</v>
          </cell>
        </row>
        <row r="3050">
          <cell r="A3050">
            <v>4068238</v>
          </cell>
          <cell r="B3050" t="str">
            <v>Hřebíky ISO…2P2,6X25</v>
          </cell>
          <cell r="C3050">
            <v>1.5369999999999999</v>
          </cell>
          <cell r="D3050">
            <v>1000</v>
          </cell>
          <cell r="E3050" t="str">
            <v>KS</v>
          </cell>
          <cell r="F3050">
            <v>1537</v>
          </cell>
        </row>
        <row r="3051">
          <cell r="A3051">
            <v>4068416</v>
          </cell>
          <cell r="B3051" t="str">
            <v>Hřebíky ISO…2P3,0X20</v>
          </cell>
          <cell r="C3051">
            <v>2.544</v>
          </cell>
          <cell r="D3051">
            <v>1000</v>
          </cell>
          <cell r="E3051" t="str">
            <v>KS</v>
          </cell>
          <cell r="F3051">
            <v>2544</v>
          </cell>
        </row>
        <row r="3052">
          <cell r="A3052">
            <v>4068424</v>
          </cell>
          <cell r="B3052" t="str">
            <v>Hřebíky ISO…2P3,0X25</v>
          </cell>
          <cell r="C3052">
            <v>2.4279999999999999</v>
          </cell>
          <cell r="D3052">
            <v>1000</v>
          </cell>
          <cell r="E3052" t="str">
            <v>KS</v>
          </cell>
          <cell r="F3052">
            <v>2428</v>
          </cell>
        </row>
        <row r="3053">
          <cell r="A3053">
            <v>4068432</v>
          </cell>
          <cell r="B3053" t="str">
            <v>Hřebíky ISO…2P3,0X30</v>
          </cell>
          <cell r="C3053">
            <v>2.6859999999999999</v>
          </cell>
          <cell r="D3053">
            <v>1000</v>
          </cell>
          <cell r="E3053" t="str">
            <v>KS</v>
          </cell>
          <cell r="F3053">
            <v>2686</v>
          </cell>
        </row>
        <row r="3054">
          <cell r="A3054">
            <v>4068440</v>
          </cell>
          <cell r="B3054" t="str">
            <v>2P3,0x40…2P3,0X40</v>
          </cell>
          <cell r="C3054">
            <v>2.83</v>
          </cell>
          <cell r="D3054">
            <v>1000</v>
          </cell>
          <cell r="E3054" t="str">
            <v>KS</v>
          </cell>
          <cell r="F3054">
            <v>2830</v>
          </cell>
        </row>
        <row r="3055">
          <cell r="A3055">
            <v>4071980</v>
          </cell>
          <cell r="B3055" t="str">
            <v>Izolační podložka…IC-2,6 VK</v>
          </cell>
          <cell r="C3055">
            <v>1.569</v>
          </cell>
          <cell r="D3055">
            <v>1000</v>
          </cell>
          <cell r="E3055" t="str">
            <v>KS</v>
          </cell>
          <cell r="F3055">
            <v>1569</v>
          </cell>
        </row>
        <row r="3056">
          <cell r="A3056">
            <v>4071999</v>
          </cell>
          <cell r="B3056" t="str">
            <v>Izolační podložka…IC-2,6</v>
          </cell>
          <cell r="C3056">
            <v>1.6759999999999999</v>
          </cell>
          <cell r="D3056">
            <v>1000</v>
          </cell>
          <cell r="E3056" t="str">
            <v>KS</v>
          </cell>
          <cell r="F3056">
            <v>1676</v>
          </cell>
        </row>
        <row r="3057">
          <cell r="A3057">
            <v>4072014</v>
          </cell>
          <cell r="B3057" t="str">
            <v>Plochý konektor…TS-FS63-6</v>
          </cell>
          <cell r="C3057">
            <v>1.446</v>
          </cell>
          <cell r="D3057">
            <v>1000</v>
          </cell>
          <cell r="E3057" t="str">
            <v>KS</v>
          </cell>
          <cell r="F3057">
            <v>1446</v>
          </cell>
        </row>
        <row r="3058">
          <cell r="A3058">
            <v>4072030</v>
          </cell>
          <cell r="B3058" t="str">
            <v>Plochý konektor…TS-FS63-4</v>
          </cell>
          <cell r="C3058">
            <v>0.92600000000000005</v>
          </cell>
          <cell r="D3058">
            <v>1000</v>
          </cell>
          <cell r="E3058" t="str">
            <v>KS</v>
          </cell>
          <cell r="F3058">
            <v>926</v>
          </cell>
        </row>
        <row r="3059">
          <cell r="A3059">
            <v>4072065</v>
          </cell>
          <cell r="B3059" t="str">
            <v>Plochý konektor…TS-FS63-2</v>
          </cell>
          <cell r="C3059">
            <v>1.5580000000000001</v>
          </cell>
          <cell r="D3059">
            <v>1000</v>
          </cell>
          <cell r="E3059" t="str">
            <v>KS</v>
          </cell>
          <cell r="F3059">
            <v>1558</v>
          </cell>
        </row>
        <row r="3060">
          <cell r="A3060">
            <v>4072170</v>
          </cell>
          <cell r="B3060" t="str">
            <v>Plochý konektor…TS-FS 1</v>
          </cell>
          <cell r="C3060">
            <v>0.69499999999999995</v>
          </cell>
          <cell r="D3060">
            <v>1000</v>
          </cell>
          <cell r="E3060" t="str">
            <v>KS</v>
          </cell>
          <cell r="F3060">
            <v>695</v>
          </cell>
        </row>
        <row r="3061">
          <cell r="A3061">
            <v>4072200</v>
          </cell>
          <cell r="B3061" t="str">
            <v>Plochý konektor…TS-FS63-1</v>
          </cell>
          <cell r="C3061">
            <v>0.71599999999999997</v>
          </cell>
          <cell r="D3061">
            <v>1000</v>
          </cell>
          <cell r="E3061" t="str">
            <v>KS</v>
          </cell>
          <cell r="F3061">
            <v>716</v>
          </cell>
        </row>
        <row r="3062">
          <cell r="A3062">
            <v>4078950</v>
          </cell>
          <cell r="B3062" t="str">
            <v>Svorníky s vnitřním závitem…1IM3X5X16</v>
          </cell>
          <cell r="C3062">
            <v>2.5920000000000001</v>
          </cell>
          <cell r="D3062">
            <v>1000</v>
          </cell>
          <cell r="E3062" t="str">
            <v>KS</v>
          </cell>
          <cell r="F3062">
            <v>2592</v>
          </cell>
        </row>
        <row r="3063">
          <cell r="A3063">
            <v>4079000</v>
          </cell>
          <cell r="B3063" t="str">
            <v>Svorníky s vnitřním závitem…1IM3X5X8</v>
          </cell>
          <cell r="C3063">
            <v>2.9590000000000001</v>
          </cell>
          <cell r="D3063">
            <v>1000</v>
          </cell>
          <cell r="E3063" t="str">
            <v>KS</v>
          </cell>
          <cell r="F3063">
            <v>2959</v>
          </cell>
        </row>
        <row r="3064">
          <cell r="A3064">
            <v>4079019</v>
          </cell>
          <cell r="B3064" t="str">
            <v>Svorníky s vnitřním závitem…1IM3X5X10</v>
          </cell>
          <cell r="C3064">
            <v>3.0659999999999998</v>
          </cell>
          <cell r="D3064">
            <v>1000</v>
          </cell>
          <cell r="E3064" t="str">
            <v>KS</v>
          </cell>
          <cell r="F3064">
            <v>3066</v>
          </cell>
        </row>
        <row r="3065">
          <cell r="A3065">
            <v>4079027</v>
          </cell>
          <cell r="B3065" t="str">
            <v>Svorníky s vnitřním závitem…1IM3X5X12</v>
          </cell>
          <cell r="C3065">
            <v>3.0859999999999999</v>
          </cell>
          <cell r="D3065">
            <v>1000</v>
          </cell>
          <cell r="E3065" t="str">
            <v>KS</v>
          </cell>
          <cell r="F3065">
            <v>3086</v>
          </cell>
        </row>
        <row r="3066">
          <cell r="A3066">
            <v>4079035</v>
          </cell>
          <cell r="B3066" t="str">
            <v>Svorníky s vnitřním závitem…1IM3X5X15</v>
          </cell>
          <cell r="C3066">
            <v>3.1669999999999998</v>
          </cell>
          <cell r="D3066">
            <v>1000</v>
          </cell>
          <cell r="E3066" t="str">
            <v>KS</v>
          </cell>
          <cell r="F3066">
            <v>3167</v>
          </cell>
        </row>
        <row r="3067">
          <cell r="A3067">
            <v>4079043</v>
          </cell>
          <cell r="B3067" t="str">
            <v>Svorníky s vnitřním závitem…1IM3X5X20</v>
          </cell>
          <cell r="C3067">
            <v>3.5179999999999998</v>
          </cell>
          <cell r="D3067">
            <v>1000</v>
          </cell>
          <cell r="E3067" t="str">
            <v>KS</v>
          </cell>
          <cell r="F3067">
            <v>3518</v>
          </cell>
        </row>
        <row r="3068">
          <cell r="A3068">
            <v>4079051</v>
          </cell>
          <cell r="B3068" t="str">
            <v>Svorníky s vnitřním závitem…1IM3X5X25</v>
          </cell>
          <cell r="C3068">
            <v>3.9470000000000001</v>
          </cell>
          <cell r="D3068">
            <v>1000</v>
          </cell>
          <cell r="E3068" t="str">
            <v>KS</v>
          </cell>
          <cell r="F3068">
            <v>3947</v>
          </cell>
        </row>
        <row r="3069">
          <cell r="A3069">
            <v>4079078</v>
          </cell>
          <cell r="B3069" t="str">
            <v>Svorníky s vnitřním závitem…1IM3X5X30</v>
          </cell>
          <cell r="C3069">
            <v>4.1399999999999997</v>
          </cell>
          <cell r="D3069">
            <v>1000</v>
          </cell>
          <cell r="E3069" t="str">
            <v>KS</v>
          </cell>
          <cell r="F3069">
            <v>4140</v>
          </cell>
        </row>
        <row r="3070">
          <cell r="A3070">
            <v>4079116</v>
          </cell>
          <cell r="B3070" t="str">
            <v>Svorníky s vnitřním závitem…1IM4X6X10</v>
          </cell>
          <cell r="C3070">
            <v>3.1629999999999998</v>
          </cell>
          <cell r="D3070">
            <v>1000</v>
          </cell>
          <cell r="E3070" t="str">
            <v>KS</v>
          </cell>
          <cell r="F3070">
            <v>3163</v>
          </cell>
        </row>
        <row r="3071">
          <cell r="A3071">
            <v>4079124</v>
          </cell>
          <cell r="B3071" t="str">
            <v>Svorníky s vnitřním závitem…1IM4X6X12</v>
          </cell>
          <cell r="C3071">
            <v>3.3079999999999998</v>
          </cell>
          <cell r="D3071">
            <v>1000</v>
          </cell>
          <cell r="E3071" t="str">
            <v>KS</v>
          </cell>
          <cell r="F3071">
            <v>3308</v>
          </cell>
        </row>
        <row r="3072">
          <cell r="A3072">
            <v>4079132</v>
          </cell>
          <cell r="B3072" t="str">
            <v>Svorníky s vnitřním závitem…1IM4X6X15</v>
          </cell>
          <cell r="C3072">
            <v>3.7309999999999999</v>
          </cell>
          <cell r="D3072">
            <v>1000</v>
          </cell>
          <cell r="E3072" t="str">
            <v>KS</v>
          </cell>
          <cell r="F3072">
            <v>3731</v>
          </cell>
        </row>
        <row r="3073">
          <cell r="A3073">
            <v>4079140</v>
          </cell>
          <cell r="B3073" t="str">
            <v>Svorníky s vnitřním závitem…1IM4X6X20</v>
          </cell>
          <cell r="C3073">
            <v>4.0090000000000003</v>
          </cell>
          <cell r="D3073">
            <v>1000</v>
          </cell>
          <cell r="E3073" t="str">
            <v>KS</v>
          </cell>
          <cell r="F3073">
            <v>4009</v>
          </cell>
        </row>
        <row r="3074">
          <cell r="A3074">
            <v>4079159</v>
          </cell>
          <cell r="B3074" t="str">
            <v>Svorníky s vnitřním závitem…1IM4X6X25</v>
          </cell>
          <cell r="C3074">
            <v>4.2880000000000003</v>
          </cell>
          <cell r="D3074">
            <v>1000</v>
          </cell>
          <cell r="E3074" t="str">
            <v>KS</v>
          </cell>
          <cell r="F3074">
            <v>4288</v>
          </cell>
        </row>
        <row r="3075">
          <cell r="A3075">
            <v>4079167</v>
          </cell>
          <cell r="B3075" t="str">
            <v>Svorníky s vnitřním závitem…1IM4X6X30</v>
          </cell>
          <cell r="C3075">
            <v>5.1639999999999997</v>
          </cell>
          <cell r="D3075">
            <v>1000</v>
          </cell>
          <cell r="E3075" t="str">
            <v>KS</v>
          </cell>
          <cell r="F3075">
            <v>5164</v>
          </cell>
        </row>
        <row r="3076">
          <cell r="A3076">
            <v>4079191</v>
          </cell>
          <cell r="B3076" t="str">
            <v>Svorníky s vnitřním závitem…1IM4X6X 8</v>
          </cell>
          <cell r="C3076">
            <v>3.0859999999999999</v>
          </cell>
          <cell r="D3076">
            <v>1000</v>
          </cell>
          <cell r="E3076" t="str">
            <v>KS</v>
          </cell>
          <cell r="F3076">
            <v>3086</v>
          </cell>
        </row>
        <row r="3077">
          <cell r="A3077">
            <v>4079248</v>
          </cell>
          <cell r="B3077" t="str">
            <v>Svorníky s vnitřním závitem…1IM5X7X15</v>
          </cell>
          <cell r="C3077">
            <v>3.4449999999999998</v>
          </cell>
          <cell r="D3077">
            <v>1000</v>
          </cell>
          <cell r="E3077" t="str">
            <v>KS</v>
          </cell>
          <cell r="F3077">
            <v>3445</v>
          </cell>
        </row>
        <row r="3078">
          <cell r="A3078">
            <v>4079302</v>
          </cell>
          <cell r="B3078" t="str">
            <v>Svorníky s vnitřním závitem…1IM4X6X16</v>
          </cell>
          <cell r="C3078">
            <v>4.7539999999999996</v>
          </cell>
          <cell r="D3078">
            <v>1000</v>
          </cell>
          <cell r="E3078" t="str">
            <v>KS</v>
          </cell>
          <cell r="F3078">
            <v>4754</v>
          </cell>
        </row>
        <row r="3079">
          <cell r="A3079">
            <v>4079418</v>
          </cell>
          <cell r="B3079" t="str">
            <v>Svorníky s vnitřním závitem…4IM4X6X10</v>
          </cell>
          <cell r="C3079">
            <v>5.1710000000000003</v>
          </cell>
          <cell r="D3079">
            <v>1000</v>
          </cell>
          <cell r="E3079" t="str">
            <v>KS</v>
          </cell>
          <cell r="F3079">
            <v>5171</v>
          </cell>
        </row>
        <row r="3080">
          <cell r="A3080">
            <v>4079434</v>
          </cell>
          <cell r="B3080" t="str">
            <v>Svorníky s vnitřním závitem…4IM4X6X12</v>
          </cell>
          <cell r="C3080">
            <v>3.1320000000000001</v>
          </cell>
          <cell r="D3080">
            <v>1000</v>
          </cell>
          <cell r="E3080" t="str">
            <v>KS</v>
          </cell>
          <cell r="F3080">
            <v>3132</v>
          </cell>
        </row>
        <row r="3081">
          <cell r="A3081">
            <v>4079884</v>
          </cell>
          <cell r="B3081" t="str">
            <v>Svorníky s vnitřním závitem…1IM3X5X6</v>
          </cell>
          <cell r="C3081">
            <v>3.2949999999999999</v>
          </cell>
          <cell r="D3081">
            <v>1000</v>
          </cell>
          <cell r="E3081" t="str">
            <v>KS</v>
          </cell>
          <cell r="F3081">
            <v>3295</v>
          </cell>
        </row>
        <row r="3082">
          <cell r="A3082">
            <v>4080510</v>
          </cell>
          <cell r="B3082" t="str">
            <v>Svorníky s vnitřním závitem…1IM6X8X10</v>
          </cell>
          <cell r="C3082">
            <v>3.294</v>
          </cell>
          <cell r="D3082">
            <v>1000</v>
          </cell>
          <cell r="E3082" t="str">
            <v>KS</v>
          </cell>
          <cell r="F3082">
            <v>3294</v>
          </cell>
        </row>
        <row r="3083">
          <cell r="A3083">
            <v>4080513</v>
          </cell>
          <cell r="B3083" t="str">
            <v>Svorníky s vnitřním závitem…1IM6X8X12</v>
          </cell>
          <cell r="C3083">
            <v>2</v>
          </cell>
          <cell r="D3083">
            <v>1000</v>
          </cell>
          <cell r="E3083" t="str">
            <v>KS</v>
          </cell>
          <cell r="F3083">
            <v>2000</v>
          </cell>
        </row>
        <row r="3084">
          <cell r="A3084">
            <v>4080546</v>
          </cell>
          <cell r="B3084" t="str">
            <v>Svorníky s vnitřním závitem…1IM6X8X15</v>
          </cell>
          <cell r="C3084">
            <v>3.661</v>
          </cell>
          <cell r="D3084">
            <v>1000</v>
          </cell>
          <cell r="E3084" t="str">
            <v>KS</v>
          </cell>
          <cell r="F3084">
            <v>3661</v>
          </cell>
        </row>
        <row r="3085">
          <cell r="A3085">
            <v>4080556</v>
          </cell>
          <cell r="B3085" t="str">
            <v>Svorníky s vnitřním závitem…1IM6X8X20</v>
          </cell>
          <cell r="C3085">
            <v>6.1020000000000003</v>
          </cell>
          <cell r="D3085">
            <v>1000</v>
          </cell>
          <cell r="E3085" t="str">
            <v>KS</v>
          </cell>
          <cell r="F3085">
            <v>6102</v>
          </cell>
        </row>
        <row r="3086">
          <cell r="A3086">
            <v>4080580</v>
          </cell>
          <cell r="B3086" t="str">
            <v>Svorníky s vnitřním závitem…1IM6X8X30</v>
          </cell>
          <cell r="C3086">
            <v>5.6150000000000002</v>
          </cell>
          <cell r="D3086">
            <v>1000</v>
          </cell>
          <cell r="E3086" t="str">
            <v>KS</v>
          </cell>
          <cell r="F3086">
            <v>5615</v>
          </cell>
        </row>
        <row r="3087">
          <cell r="A3087">
            <v>4080890</v>
          </cell>
          <cell r="B3087" t="str">
            <v>Svorníky s vnitřním závitem…1IM3X6X15</v>
          </cell>
          <cell r="C3087">
            <v>2.8079999999999998</v>
          </cell>
          <cell r="D3087">
            <v>1000</v>
          </cell>
          <cell r="E3087" t="str">
            <v>KS</v>
          </cell>
          <cell r="F3087">
            <v>2808</v>
          </cell>
        </row>
        <row r="3088">
          <cell r="A3088">
            <v>4081013</v>
          </cell>
          <cell r="B3088" t="str">
            <v>Svorníky s vnitřním závitem…1IM5X7X10</v>
          </cell>
          <cell r="C3088">
            <v>4.2220000000000004</v>
          </cell>
          <cell r="D3088">
            <v>1000</v>
          </cell>
          <cell r="E3088" t="str">
            <v>KS</v>
          </cell>
          <cell r="F3088">
            <v>4222</v>
          </cell>
        </row>
        <row r="3089">
          <cell r="A3089">
            <v>4081021</v>
          </cell>
          <cell r="B3089" t="str">
            <v>Svorníky s vnitřním závitem…1IM5X7X12</v>
          </cell>
          <cell r="C3089">
            <v>3.9089999999999998</v>
          </cell>
          <cell r="D3089">
            <v>1000</v>
          </cell>
          <cell r="E3089" t="str">
            <v>KS</v>
          </cell>
          <cell r="F3089">
            <v>3909</v>
          </cell>
        </row>
        <row r="3090">
          <cell r="A3090">
            <v>4081048</v>
          </cell>
          <cell r="B3090" t="str">
            <v>Svorníky s vnitřním závitem…1IM5X7X16</v>
          </cell>
          <cell r="C3090">
            <v>4.6829999999999998</v>
          </cell>
          <cell r="D3090">
            <v>1000</v>
          </cell>
          <cell r="E3090" t="str">
            <v>KS</v>
          </cell>
          <cell r="F3090">
            <v>4683</v>
          </cell>
        </row>
        <row r="3091">
          <cell r="A3091">
            <v>4081056</v>
          </cell>
          <cell r="B3091" t="str">
            <v>Svorníky s vnitřním závitem…1IM5X7X20</v>
          </cell>
          <cell r="C3091">
            <v>5.7539999999999996</v>
          </cell>
          <cell r="D3091">
            <v>1000</v>
          </cell>
          <cell r="E3091" t="str">
            <v>KS</v>
          </cell>
          <cell r="F3091">
            <v>5754</v>
          </cell>
        </row>
        <row r="3092">
          <cell r="A3092">
            <v>4081064</v>
          </cell>
          <cell r="B3092" t="str">
            <v>Svorníky s vnitřním závitem…1IM5X7X25</v>
          </cell>
          <cell r="C3092">
            <v>6.2320000000000002</v>
          </cell>
          <cell r="D3092">
            <v>1000</v>
          </cell>
          <cell r="E3092" t="str">
            <v>KS</v>
          </cell>
          <cell r="F3092">
            <v>6232</v>
          </cell>
        </row>
        <row r="3093">
          <cell r="A3093">
            <v>4081072</v>
          </cell>
          <cell r="B3093" t="str">
            <v>Svorníky s vnitřním závitem…1IM5X7X30</v>
          </cell>
          <cell r="C3093">
            <v>7.8250000000000002</v>
          </cell>
          <cell r="D3093">
            <v>1000</v>
          </cell>
          <cell r="E3093" t="str">
            <v>KS</v>
          </cell>
          <cell r="F3093">
            <v>7825</v>
          </cell>
        </row>
        <row r="3094">
          <cell r="A3094">
            <v>4081080</v>
          </cell>
          <cell r="B3094" t="str">
            <v>Svorníky s vnitřním závitem…1IM5X7X35</v>
          </cell>
          <cell r="C3094">
            <v>6.8949999999999996</v>
          </cell>
          <cell r="D3094">
            <v>1000</v>
          </cell>
          <cell r="E3094" t="str">
            <v>KS</v>
          </cell>
          <cell r="F3094">
            <v>6895</v>
          </cell>
        </row>
        <row r="3095">
          <cell r="A3095">
            <v>4081218</v>
          </cell>
          <cell r="B3095" t="str">
            <v>Svorníky s vnitřním závitem…2IM3X5X 8</v>
          </cell>
          <cell r="C3095">
            <v>8.6769999999999996</v>
          </cell>
          <cell r="D3095">
            <v>1000</v>
          </cell>
          <cell r="E3095" t="str">
            <v>KS</v>
          </cell>
          <cell r="F3095">
            <v>8677</v>
          </cell>
        </row>
        <row r="3096">
          <cell r="A3096">
            <v>4081226</v>
          </cell>
          <cell r="B3096" t="str">
            <v>Svorníky s vnitřním závitem…2IM3X5X10</v>
          </cell>
          <cell r="C3096">
            <v>7.5359999999999996</v>
          </cell>
          <cell r="D3096">
            <v>1000</v>
          </cell>
          <cell r="E3096" t="str">
            <v>KS</v>
          </cell>
          <cell r="F3096">
            <v>7536</v>
          </cell>
        </row>
        <row r="3097">
          <cell r="A3097">
            <v>4081234</v>
          </cell>
          <cell r="B3097" t="str">
            <v>Svorníky s vnitřním závitem…2IM3X5X12</v>
          </cell>
          <cell r="C3097">
            <v>6.5990000000000002</v>
          </cell>
          <cell r="D3097">
            <v>1000</v>
          </cell>
          <cell r="E3097" t="str">
            <v>KS</v>
          </cell>
          <cell r="F3097">
            <v>6599</v>
          </cell>
        </row>
        <row r="3098">
          <cell r="A3098">
            <v>4081242</v>
          </cell>
          <cell r="B3098" t="str">
            <v>Svorníky s vnitřním závitem…2IM3X5X16</v>
          </cell>
          <cell r="C3098">
            <v>8.9990000000000006</v>
          </cell>
          <cell r="D3098">
            <v>1000</v>
          </cell>
          <cell r="E3098" t="str">
            <v>KS</v>
          </cell>
          <cell r="F3098">
            <v>8999</v>
          </cell>
        </row>
        <row r="3099">
          <cell r="A3099">
            <v>4081250</v>
          </cell>
          <cell r="B3099" t="str">
            <v>Svorníky s vnitřním závitem…2IM3X5X20</v>
          </cell>
          <cell r="C3099">
            <v>9.3140000000000001</v>
          </cell>
          <cell r="D3099">
            <v>1000</v>
          </cell>
          <cell r="E3099" t="str">
            <v>KS</v>
          </cell>
          <cell r="F3099">
            <v>9314</v>
          </cell>
        </row>
        <row r="3100">
          <cell r="A3100">
            <v>4081269</v>
          </cell>
          <cell r="B3100" t="str">
            <v>Svorníky s vnitřním závitem…2IM3X5X25</v>
          </cell>
          <cell r="C3100">
            <v>8.4580000000000002</v>
          </cell>
          <cell r="D3100">
            <v>1000</v>
          </cell>
          <cell r="E3100" t="str">
            <v>KS</v>
          </cell>
          <cell r="F3100">
            <v>8458</v>
          </cell>
        </row>
        <row r="3101">
          <cell r="A3101">
            <v>4081277</v>
          </cell>
          <cell r="B3101" t="str">
            <v>Svorníky s vnitřním závitem…2IM3X5X30</v>
          </cell>
          <cell r="C3101">
            <v>10.986000000000001</v>
          </cell>
          <cell r="D3101">
            <v>1000</v>
          </cell>
          <cell r="E3101" t="str">
            <v>KS</v>
          </cell>
          <cell r="F3101">
            <v>10986</v>
          </cell>
        </row>
        <row r="3102">
          <cell r="A3102">
            <v>4081315</v>
          </cell>
          <cell r="B3102" t="str">
            <v>Svorníky s vnitřním závitem…2IM4X6X10</v>
          </cell>
          <cell r="C3102">
            <v>6.5890000000000004</v>
          </cell>
          <cell r="D3102">
            <v>1000</v>
          </cell>
          <cell r="E3102" t="str">
            <v>KS</v>
          </cell>
          <cell r="F3102">
            <v>6589</v>
          </cell>
        </row>
        <row r="3103">
          <cell r="A3103">
            <v>4081323</v>
          </cell>
          <cell r="B3103" t="str">
            <v>Svorníky s vnitřním závitem…2IM4X6X12</v>
          </cell>
          <cell r="C3103">
            <v>7.907</v>
          </cell>
          <cell r="D3103">
            <v>1000</v>
          </cell>
          <cell r="E3103" t="str">
            <v>KS</v>
          </cell>
          <cell r="F3103">
            <v>7907</v>
          </cell>
        </row>
        <row r="3104">
          <cell r="A3104">
            <v>4081331</v>
          </cell>
          <cell r="B3104" t="str">
            <v>Svorníky s vnitřním závitem…2IM4X6X16</v>
          </cell>
          <cell r="C3104">
            <v>8.1229999999999993</v>
          </cell>
          <cell r="D3104">
            <v>1000</v>
          </cell>
          <cell r="E3104" t="str">
            <v>KS</v>
          </cell>
          <cell r="F3104">
            <v>8123</v>
          </cell>
        </row>
        <row r="3105">
          <cell r="A3105">
            <v>4081358</v>
          </cell>
          <cell r="B3105" t="str">
            <v>Svorníky s vnitřním závitem…2IM4X6X20</v>
          </cell>
          <cell r="C3105">
            <v>9.6769999999999996</v>
          </cell>
          <cell r="D3105">
            <v>1000</v>
          </cell>
          <cell r="E3105" t="str">
            <v>KS</v>
          </cell>
          <cell r="F3105">
            <v>9677</v>
          </cell>
        </row>
        <row r="3106">
          <cell r="A3106">
            <v>4081366</v>
          </cell>
          <cell r="B3106" t="str">
            <v>Svorníky s vnitřním závitem…2IM4X6X25</v>
          </cell>
          <cell r="C3106">
            <v>11.487</v>
          </cell>
          <cell r="D3106">
            <v>1000</v>
          </cell>
          <cell r="E3106" t="str">
            <v>KS</v>
          </cell>
          <cell r="F3106">
            <v>11487</v>
          </cell>
        </row>
        <row r="3107">
          <cell r="A3107">
            <v>4081374</v>
          </cell>
          <cell r="B3107" t="str">
            <v>Svorníky s vnitřním závitem…2IM4X6X30</v>
          </cell>
          <cell r="C3107">
            <v>12.019</v>
          </cell>
          <cell r="D3107">
            <v>1000</v>
          </cell>
          <cell r="E3107" t="str">
            <v>KS</v>
          </cell>
          <cell r="F3107">
            <v>12019</v>
          </cell>
        </row>
        <row r="3108">
          <cell r="A3108">
            <v>4081390</v>
          </cell>
          <cell r="B3108" t="str">
            <v>Svorníky s vnitřním závitem…2IM4X6X 8</v>
          </cell>
          <cell r="C3108">
            <v>7.1970000000000001</v>
          </cell>
          <cell r="D3108">
            <v>1000</v>
          </cell>
          <cell r="E3108" t="str">
            <v>KS</v>
          </cell>
          <cell r="F3108">
            <v>7197</v>
          </cell>
        </row>
        <row r="3109">
          <cell r="A3109">
            <v>4081412</v>
          </cell>
          <cell r="B3109" t="str">
            <v>Svorníky s vnitřním závitem…2IM5X7X10</v>
          </cell>
          <cell r="C3109">
            <v>7.6769999999999996</v>
          </cell>
          <cell r="D3109">
            <v>1000</v>
          </cell>
          <cell r="E3109" t="str">
            <v>KS</v>
          </cell>
          <cell r="F3109">
            <v>7677</v>
          </cell>
        </row>
        <row r="3110">
          <cell r="A3110">
            <v>4081420</v>
          </cell>
          <cell r="B3110" t="str">
            <v>Svorníky s vnitřním závitem…2IM5X7X12</v>
          </cell>
          <cell r="C3110">
            <v>8.1229999999999993</v>
          </cell>
          <cell r="D3110">
            <v>1000</v>
          </cell>
          <cell r="E3110" t="str">
            <v>KS</v>
          </cell>
          <cell r="F3110">
            <v>8123</v>
          </cell>
        </row>
        <row r="3111">
          <cell r="A3111">
            <v>4081439</v>
          </cell>
          <cell r="B3111" t="str">
            <v>Svorníky s vnitřním závitem…2IM5X7X16</v>
          </cell>
          <cell r="C3111">
            <v>10.986000000000001</v>
          </cell>
          <cell r="D3111">
            <v>1000</v>
          </cell>
          <cell r="E3111" t="str">
            <v>KS</v>
          </cell>
          <cell r="F3111">
            <v>10986</v>
          </cell>
        </row>
        <row r="3112">
          <cell r="A3112">
            <v>4081447</v>
          </cell>
          <cell r="B3112" t="str">
            <v>Svorníky s vnitřním závitem…2IM5X7X20</v>
          </cell>
          <cell r="C3112">
            <v>11.657</v>
          </cell>
          <cell r="D3112">
            <v>1000</v>
          </cell>
          <cell r="E3112" t="str">
            <v>KS</v>
          </cell>
          <cell r="F3112">
            <v>11657</v>
          </cell>
        </row>
        <row r="3113">
          <cell r="A3113">
            <v>4081455</v>
          </cell>
          <cell r="B3113" t="str">
            <v>Svorníky s vnitřním závitem…2IM5X7X25</v>
          </cell>
          <cell r="C3113">
            <v>12.443</v>
          </cell>
          <cell r="D3113">
            <v>1000</v>
          </cell>
          <cell r="E3113" t="str">
            <v>KS</v>
          </cell>
          <cell r="F3113">
            <v>12443</v>
          </cell>
        </row>
        <row r="3114">
          <cell r="A3114">
            <v>4081463</v>
          </cell>
          <cell r="B3114" t="str">
            <v>Svorníky s vnitřním závitem…2IM5X7X30</v>
          </cell>
          <cell r="C3114">
            <v>13.307</v>
          </cell>
          <cell r="D3114">
            <v>1000</v>
          </cell>
          <cell r="E3114" t="str">
            <v>KS</v>
          </cell>
          <cell r="F3114">
            <v>13307</v>
          </cell>
        </row>
        <row r="3115">
          <cell r="A3115">
            <v>4081471</v>
          </cell>
          <cell r="B3115" t="str">
            <v>Svorníky s vnitřním závitem…2IM5X7X35</v>
          </cell>
          <cell r="C3115">
            <v>14.106</v>
          </cell>
          <cell r="D3115">
            <v>1000</v>
          </cell>
          <cell r="E3115" t="str">
            <v>KS</v>
          </cell>
          <cell r="F3115">
            <v>14106</v>
          </cell>
        </row>
        <row r="3116">
          <cell r="A3116">
            <v>4081498</v>
          </cell>
          <cell r="B3116" t="str">
            <v>Svorníky s vnitřním závitem…2IM5X7X40</v>
          </cell>
          <cell r="C3116">
            <v>14.989000000000001</v>
          </cell>
          <cell r="D3116">
            <v>1000</v>
          </cell>
          <cell r="E3116" t="str">
            <v>KS</v>
          </cell>
          <cell r="F3116">
            <v>14989</v>
          </cell>
        </row>
        <row r="3117">
          <cell r="A3117">
            <v>4082044</v>
          </cell>
          <cell r="B3117" t="str">
            <v>Svorníky s vnitřním závitem…4IM3X5X16</v>
          </cell>
          <cell r="C3117">
            <v>3.3380000000000001</v>
          </cell>
          <cell r="D3117">
            <v>1000</v>
          </cell>
          <cell r="E3117" t="str">
            <v>KS</v>
          </cell>
          <cell r="F3117">
            <v>3338</v>
          </cell>
        </row>
        <row r="3118">
          <cell r="A3118">
            <v>4082141</v>
          </cell>
          <cell r="B3118" t="str">
            <v>Svorníky s vnitřním závitem…4IM4X6X20</v>
          </cell>
          <cell r="C3118">
            <v>5.79</v>
          </cell>
          <cell r="D3118">
            <v>1000</v>
          </cell>
          <cell r="E3118" t="str">
            <v>KS</v>
          </cell>
          <cell r="F3118">
            <v>5790</v>
          </cell>
        </row>
        <row r="3119">
          <cell r="A3119">
            <v>4082222</v>
          </cell>
          <cell r="B3119" t="str">
            <v>Svorníky s vnitřním závitem…4IM5X7X10</v>
          </cell>
          <cell r="C3119">
            <v>1.95</v>
          </cell>
          <cell r="D3119">
            <v>1000</v>
          </cell>
          <cell r="E3119" t="str">
            <v>KS</v>
          </cell>
          <cell r="F3119">
            <v>1950</v>
          </cell>
        </row>
        <row r="3120">
          <cell r="A3120">
            <v>4082230</v>
          </cell>
          <cell r="B3120" t="str">
            <v>Svorníky s vnitřním závitem…4IM5X7X12</v>
          </cell>
          <cell r="C3120">
            <v>4.827</v>
          </cell>
          <cell r="D3120">
            <v>1000</v>
          </cell>
          <cell r="E3120" t="str">
            <v>KS</v>
          </cell>
          <cell r="F3120">
            <v>4827</v>
          </cell>
        </row>
        <row r="3121">
          <cell r="A3121">
            <v>4082249</v>
          </cell>
          <cell r="B3121" t="str">
            <v>Svorníky s vnitřním závitem…4IM5X7X16</v>
          </cell>
          <cell r="C3121">
            <v>5.13</v>
          </cell>
          <cell r="D3121">
            <v>1000</v>
          </cell>
          <cell r="E3121" t="str">
            <v>KS</v>
          </cell>
          <cell r="F3121">
            <v>5130</v>
          </cell>
        </row>
        <row r="3122">
          <cell r="A3122">
            <v>4083164</v>
          </cell>
          <cell r="B3122" t="str">
            <v>Palcový závitový svorník…8-32X 1"</v>
          </cell>
          <cell r="C3122">
            <v>1.046</v>
          </cell>
          <cell r="D3122">
            <v>1000</v>
          </cell>
          <cell r="E3122" t="str">
            <v>KS</v>
          </cell>
          <cell r="F3122">
            <v>1046</v>
          </cell>
        </row>
        <row r="3123">
          <cell r="A3123">
            <v>4083229</v>
          </cell>
          <cell r="B3123" t="str">
            <v>Palcový závitový svorník…10-24X5/8</v>
          </cell>
          <cell r="C3123">
            <v>0.95599999999999996</v>
          </cell>
          <cell r="D3123">
            <v>1000</v>
          </cell>
          <cell r="E3123" t="str">
            <v>KS</v>
          </cell>
          <cell r="F3123">
            <v>956</v>
          </cell>
        </row>
        <row r="3124">
          <cell r="A3124">
            <v>4083369</v>
          </cell>
          <cell r="B3124" t="str">
            <v>Palcový závitový svorník…1/4  X7/8</v>
          </cell>
          <cell r="C3124">
            <v>1.399</v>
          </cell>
          <cell r="D3124">
            <v>1000</v>
          </cell>
          <cell r="E3124" t="str">
            <v>KS</v>
          </cell>
          <cell r="F3124">
            <v>1399</v>
          </cell>
        </row>
        <row r="3125">
          <cell r="A3125">
            <v>4083385</v>
          </cell>
          <cell r="B3125" t="str">
            <v>1/4x11/4…1/4 X11/4</v>
          </cell>
          <cell r="C3125">
            <v>1.577</v>
          </cell>
          <cell r="D3125">
            <v>1000</v>
          </cell>
          <cell r="E3125" t="str">
            <v>KS</v>
          </cell>
          <cell r="F3125">
            <v>1577</v>
          </cell>
        </row>
        <row r="3126">
          <cell r="A3126">
            <v>4083857</v>
          </cell>
          <cell r="B3126" t="str">
            <v>1/4 x 7/8…1/4  X7/8</v>
          </cell>
          <cell r="C3126">
            <v>4.1340000000000003</v>
          </cell>
          <cell r="D3126">
            <v>1000</v>
          </cell>
          <cell r="E3126" t="str">
            <v>KS</v>
          </cell>
          <cell r="F3126">
            <v>4134</v>
          </cell>
        </row>
        <row r="3127">
          <cell r="A3127">
            <v>4083873</v>
          </cell>
          <cell r="B3127" t="str">
            <v>Palcový závitový svorník…1/4 X11/4</v>
          </cell>
          <cell r="C3127">
            <v>5.0880000000000001</v>
          </cell>
          <cell r="D3127">
            <v>1000</v>
          </cell>
          <cell r="E3127" t="str">
            <v>KS</v>
          </cell>
          <cell r="F3127">
            <v>5088</v>
          </cell>
        </row>
        <row r="3128">
          <cell r="A3128">
            <v>4083903</v>
          </cell>
          <cell r="B3128" t="str">
            <v>Palcový závitový svorník…1/4 X13/4</v>
          </cell>
          <cell r="C3128">
            <v>6.52</v>
          </cell>
          <cell r="D3128">
            <v>1000</v>
          </cell>
          <cell r="E3128" t="str">
            <v>KS</v>
          </cell>
          <cell r="F3128">
            <v>6520</v>
          </cell>
        </row>
        <row r="3129">
          <cell r="A3129">
            <v>4085043</v>
          </cell>
          <cell r="B3129" t="str">
            <v>Palcový závitový svorník…10-32X3/4</v>
          </cell>
          <cell r="C3129">
            <v>0.89900000000000002</v>
          </cell>
          <cell r="D3129">
            <v>1000</v>
          </cell>
          <cell r="E3129" t="str">
            <v>KS</v>
          </cell>
          <cell r="F3129">
            <v>899</v>
          </cell>
        </row>
        <row r="3130">
          <cell r="A3130">
            <v>4200446</v>
          </cell>
          <cell r="B3130" t="str">
            <v>1IM5x8x10…1IM5X7X10</v>
          </cell>
          <cell r="C3130">
            <v>1.8360000000000001</v>
          </cell>
          <cell r="D3130">
            <v>1000</v>
          </cell>
          <cell r="E3130" t="str">
            <v>KS</v>
          </cell>
          <cell r="F3130">
            <v>1836</v>
          </cell>
        </row>
        <row r="3131">
          <cell r="A3131">
            <v>5000017</v>
          </cell>
          <cell r="B3131" t="str">
            <v>Hloubkový zemnič…219/20</v>
          </cell>
          <cell r="C3131">
            <v>496</v>
          </cell>
          <cell r="D3131">
            <v>1</v>
          </cell>
          <cell r="E3131" t="str">
            <v>KS</v>
          </cell>
          <cell r="F3131">
            <v>496</v>
          </cell>
        </row>
        <row r="3132">
          <cell r="A3132">
            <v>5000025</v>
          </cell>
          <cell r="B3132" t="str">
            <v>Hloubkový zemnič…219/25</v>
          </cell>
          <cell r="C3132">
            <v>672</v>
          </cell>
          <cell r="D3132">
            <v>1</v>
          </cell>
          <cell r="E3132" t="str">
            <v>KS</v>
          </cell>
          <cell r="F3132">
            <v>672</v>
          </cell>
        </row>
        <row r="3133">
          <cell r="A3133">
            <v>5000203</v>
          </cell>
          <cell r="B3133" t="str">
            <v>Hloubkový zemnič…219/20</v>
          </cell>
          <cell r="C3133">
            <v>601</v>
          </cell>
          <cell r="D3133">
            <v>1</v>
          </cell>
          <cell r="E3133" t="str">
            <v>KS</v>
          </cell>
          <cell r="F3133">
            <v>601</v>
          </cell>
        </row>
        <row r="3134">
          <cell r="A3134">
            <v>5000505</v>
          </cell>
          <cell r="B3134" t="str">
            <v>Tyčový zemnič…219/20 BP</v>
          </cell>
          <cell r="C3134">
            <v>1732</v>
          </cell>
          <cell r="D3134">
            <v>1</v>
          </cell>
          <cell r="E3134" t="str">
            <v>KS</v>
          </cell>
          <cell r="F3134">
            <v>1732</v>
          </cell>
        </row>
        <row r="3135">
          <cell r="A3135">
            <v>5000750</v>
          </cell>
          <cell r="B3135" t="str">
            <v>Tyčový zemnič…219/20 ST</v>
          </cell>
          <cell r="C3135">
            <v>406</v>
          </cell>
          <cell r="D3135">
            <v>1</v>
          </cell>
          <cell r="E3135" t="str">
            <v>KS</v>
          </cell>
          <cell r="F3135">
            <v>406</v>
          </cell>
        </row>
        <row r="3136">
          <cell r="A3136">
            <v>5000769</v>
          </cell>
          <cell r="B3136" t="str">
            <v>Tyčový zemnič…219/25 ST</v>
          </cell>
          <cell r="C3136">
            <v>405</v>
          </cell>
          <cell r="D3136">
            <v>1</v>
          </cell>
          <cell r="E3136" t="str">
            <v>KS</v>
          </cell>
          <cell r="F3136">
            <v>405</v>
          </cell>
        </row>
        <row r="3137">
          <cell r="A3137">
            <v>5000866</v>
          </cell>
          <cell r="B3137" t="str">
            <v>Tyčový zemnič…219/20 BP</v>
          </cell>
          <cell r="C3137">
            <v>2809</v>
          </cell>
          <cell r="D3137">
            <v>1</v>
          </cell>
          <cell r="E3137" t="str">
            <v>KS</v>
          </cell>
          <cell r="F3137">
            <v>2809</v>
          </cell>
        </row>
        <row r="3138">
          <cell r="A3138">
            <v>5000947</v>
          </cell>
          <cell r="B3138" t="str">
            <v>Tyčový zemnič…219/20 BP</v>
          </cell>
          <cell r="C3138">
            <v>562</v>
          </cell>
          <cell r="D3138">
            <v>1</v>
          </cell>
          <cell r="E3138" t="str">
            <v>KS</v>
          </cell>
          <cell r="F3138">
            <v>562</v>
          </cell>
        </row>
        <row r="3139">
          <cell r="A3139">
            <v>5000955</v>
          </cell>
          <cell r="B3139" t="str">
            <v>Tyčový zemnič…219/25 BP</v>
          </cell>
          <cell r="C3139">
            <v>702</v>
          </cell>
          <cell r="D3139">
            <v>1</v>
          </cell>
          <cell r="E3139" t="str">
            <v>KS</v>
          </cell>
          <cell r="F3139">
            <v>702</v>
          </cell>
        </row>
        <row r="3140">
          <cell r="A3140">
            <v>5001218</v>
          </cell>
          <cell r="B3140" t="str">
            <v>Příchytka připojitelná…2710/20</v>
          </cell>
          <cell r="C3140">
            <v>134</v>
          </cell>
          <cell r="D3140">
            <v>1</v>
          </cell>
          <cell r="E3140" t="str">
            <v>KS</v>
          </cell>
          <cell r="F3140">
            <v>134</v>
          </cell>
        </row>
        <row r="3141">
          <cell r="A3141">
            <v>5001226</v>
          </cell>
          <cell r="B3141" t="str">
            <v>Příchytka připojitelná…2710/25</v>
          </cell>
          <cell r="C3141">
            <v>150</v>
          </cell>
          <cell r="D3141">
            <v>1</v>
          </cell>
          <cell r="E3141" t="str">
            <v>KS</v>
          </cell>
          <cell r="F3141">
            <v>150</v>
          </cell>
        </row>
        <row r="3142">
          <cell r="A3142">
            <v>5001404</v>
          </cell>
          <cell r="B3142" t="str">
            <v>Příchytka připojitelná…2730/20</v>
          </cell>
          <cell r="C3142">
            <v>142</v>
          </cell>
          <cell r="D3142">
            <v>1</v>
          </cell>
          <cell r="E3142" t="str">
            <v>KS</v>
          </cell>
          <cell r="F3142">
            <v>142</v>
          </cell>
        </row>
        <row r="3143">
          <cell r="A3143">
            <v>5001412</v>
          </cell>
          <cell r="B3143" t="str">
            <v>Příchytka připojitelná…2730/25</v>
          </cell>
          <cell r="C3143">
            <v>125</v>
          </cell>
          <cell r="D3143">
            <v>1</v>
          </cell>
          <cell r="E3143" t="str">
            <v>KS</v>
          </cell>
          <cell r="F3143">
            <v>125</v>
          </cell>
        </row>
        <row r="3144">
          <cell r="A3144">
            <v>5001463</v>
          </cell>
          <cell r="B3144" t="str">
            <v>Příchytka připojitelná…2735/20CU</v>
          </cell>
          <cell r="C3144">
            <v>303</v>
          </cell>
          <cell r="D3144">
            <v>1</v>
          </cell>
          <cell r="E3144" t="str">
            <v>KS</v>
          </cell>
          <cell r="F3144">
            <v>303</v>
          </cell>
        </row>
        <row r="3145">
          <cell r="A3145">
            <v>5001560</v>
          </cell>
          <cell r="B3145" t="str">
            <v>Spojka…2745/20MS</v>
          </cell>
          <cell r="C3145">
            <v>434</v>
          </cell>
          <cell r="D3145">
            <v>1</v>
          </cell>
          <cell r="E3145" t="str">
            <v>KS</v>
          </cell>
          <cell r="F3145">
            <v>434</v>
          </cell>
        </row>
        <row r="3146">
          <cell r="A3146">
            <v>5001641</v>
          </cell>
          <cell r="B3146" t="str">
            <v>Příchytka připojitelná…2760/20</v>
          </cell>
          <cell r="C3146">
            <v>129</v>
          </cell>
          <cell r="D3146">
            <v>1</v>
          </cell>
          <cell r="E3146" t="str">
            <v>KS</v>
          </cell>
          <cell r="F3146">
            <v>129</v>
          </cell>
        </row>
        <row r="3147">
          <cell r="A3147">
            <v>5003008</v>
          </cell>
          <cell r="B3147" t="str">
            <v>Křížový zemnič…213/1000D</v>
          </cell>
          <cell r="C3147">
            <v>486</v>
          </cell>
          <cell r="D3147">
            <v>1</v>
          </cell>
          <cell r="E3147" t="str">
            <v>KS</v>
          </cell>
          <cell r="F3147">
            <v>486</v>
          </cell>
        </row>
        <row r="3148">
          <cell r="A3148">
            <v>5003016</v>
          </cell>
          <cell r="B3148" t="str">
            <v>Křížový zemnič…213/1500D</v>
          </cell>
          <cell r="C3148">
            <v>603</v>
          </cell>
          <cell r="D3148">
            <v>1</v>
          </cell>
          <cell r="E3148" t="str">
            <v>KS</v>
          </cell>
          <cell r="F3148">
            <v>603</v>
          </cell>
        </row>
        <row r="3149">
          <cell r="A3149">
            <v>5003024</v>
          </cell>
          <cell r="B3149" t="str">
            <v>Křížový zemnič…213/2000D</v>
          </cell>
          <cell r="C3149">
            <v>818</v>
          </cell>
          <cell r="D3149">
            <v>1</v>
          </cell>
          <cell r="E3149" t="str">
            <v>KS</v>
          </cell>
          <cell r="F3149">
            <v>818</v>
          </cell>
        </row>
        <row r="3150">
          <cell r="A3150">
            <v>5003040</v>
          </cell>
          <cell r="B3150" t="str">
            <v>Křížový zemnič…213/3000D</v>
          </cell>
          <cell r="C3150">
            <v>884</v>
          </cell>
          <cell r="D3150">
            <v>1</v>
          </cell>
          <cell r="E3150" t="str">
            <v>KS</v>
          </cell>
          <cell r="F3150">
            <v>884</v>
          </cell>
        </row>
        <row r="3151">
          <cell r="A3151">
            <v>5003261</v>
          </cell>
          <cell r="B3151" t="str">
            <v>Křížový zemnič…213/1500M</v>
          </cell>
          <cell r="C3151">
            <v>1036</v>
          </cell>
          <cell r="D3151">
            <v>1</v>
          </cell>
          <cell r="E3151" t="str">
            <v>KS</v>
          </cell>
          <cell r="F3151">
            <v>1036</v>
          </cell>
        </row>
        <row r="3152">
          <cell r="A3152">
            <v>5003288</v>
          </cell>
          <cell r="B3152" t="str">
            <v>Křížový zemnič…213/2000M</v>
          </cell>
          <cell r="C3152">
            <v>1030</v>
          </cell>
          <cell r="D3152">
            <v>1</v>
          </cell>
          <cell r="E3152" t="str">
            <v>KS</v>
          </cell>
          <cell r="F3152">
            <v>1030</v>
          </cell>
        </row>
        <row r="3153">
          <cell r="A3153">
            <v>5012015</v>
          </cell>
          <cell r="B3153" t="str">
            <v>Připojovací svorka…1818</v>
          </cell>
          <cell r="C3153">
            <v>78.95</v>
          </cell>
          <cell r="D3153">
            <v>100</v>
          </cell>
          <cell r="E3153" t="str">
            <v>KS</v>
          </cell>
          <cell r="F3153">
            <v>7895</v>
          </cell>
        </row>
        <row r="3154">
          <cell r="A3154">
            <v>5014018</v>
          </cell>
          <cell r="B3154" t="str">
            <v>Distanční držák…1811</v>
          </cell>
          <cell r="C3154">
            <v>59</v>
          </cell>
          <cell r="D3154">
            <v>1</v>
          </cell>
          <cell r="E3154" t="str">
            <v>KS</v>
          </cell>
          <cell r="F3154">
            <v>59</v>
          </cell>
        </row>
        <row r="3155">
          <cell r="A3155">
            <v>5014026</v>
          </cell>
          <cell r="B3155" t="str">
            <v>Distanční držák…1811/L</v>
          </cell>
          <cell r="C3155">
            <v>81</v>
          </cell>
          <cell r="D3155">
            <v>1</v>
          </cell>
          <cell r="E3155" t="str">
            <v>KS</v>
          </cell>
          <cell r="F3155">
            <v>81</v>
          </cell>
        </row>
        <row r="3156">
          <cell r="A3156">
            <v>5014212</v>
          </cell>
          <cell r="B3156" t="str">
            <v>Klínové svorky…1813</v>
          </cell>
          <cell r="C3156">
            <v>49</v>
          </cell>
          <cell r="D3156">
            <v>1</v>
          </cell>
          <cell r="E3156" t="str">
            <v>KS</v>
          </cell>
          <cell r="F3156">
            <v>49</v>
          </cell>
        </row>
        <row r="3157">
          <cell r="A3157">
            <v>5014468</v>
          </cell>
          <cell r="B3157" t="str">
            <v>Uzemňovací svorka VARIO…1814 FT</v>
          </cell>
          <cell r="C3157">
            <v>99</v>
          </cell>
          <cell r="D3157">
            <v>1</v>
          </cell>
          <cell r="E3157" t="str">
            <v>KS</v>
          </cell>
          <cell r="F3157">
            <v>99</v>
          </cell>
        </row>
        <row r="3158">
          <cell r="A3158">
            <v>5014476</v>
          </cell>
          <cell r="B3158" t="str">
            <v>Uzemňovací svorka VARIO…1814 ST</v>
          </cell>
          <cell r="C3158">
            <v>89</v>
          </cell>
          <cell r="D3158">
            <v>1</v>
          </cell>
          <cell r="E3158" t="str">
            <v>KS</v>
          </cell>
          <cell r="F3158">
            <v>89</v>
          </cell>
        </row>
        <row r="3159">
          <cell r="A3159">
            <v>5015014</v>
          </cell>
          <cell r="B3159" t="str">
            <v>Lišta potenciálového vyrovnání…1808</v>
          </cell>
          <cell r="C3159">
            <v>346</v>
          </cell>
          <cell r="D3159">
            <v>1</v>
          </cell>
          <cell r="E3159" t="str">
            <v>KS</v>
          </cell>
          <cell r="F3159">
            <v>346</v>
          </cell>
        </row>
        <row r="3160">
          <cell r="A3160">
            <v>5015057</v>
          </cell>
          <cell r="B3160" t="str">
            <v>Lišta potenciálového vyrovnání…1810</v>
          </cell>
          <cell r="C3160">
            <v>871</v>
          </cell>
          <cell r="D3160">
            <v>1</v>
          </cell>
          <cell r="E3160" t="str">
            <v>KS</v>
          </cell>
          <cell r="F3160">
            <v>871</v>
          </cell>
        </row>
        <row r="3161">
          <cell r="A3161">
            <v>5015065</v>
          </cell>
          <cell r="B3161" t="str">
            <v>Lišta potenciálového vyrovnání…1809/UP</v>
          </cell>
          <cell r="C3161">
            <v>921</v>
          </cell>
          <cell r="D3161">
            <v>1</v>
          </cell>
          <cell r="E3161" t="str">
            <v>KS</v>
          </cell>
          <cell r="F3161">
            <v>921</v>
          </cell>
        </row>
        <row r="3162">
          <cell r="A3162">
            <v>5015073</v>
          </cell>
          <cell r="B3162" t="str">
            <v>Lišta potenciálového vyrovnání…1809</v>
          </cell>
          <cell r="C3162">
            <v>170</v>
          </cell>
          <cell r="D3162">
            <v>1</v>
          </cell>
          <cell r="E3162" t="str">
            <v>KS</v>
          </cell>
          <cell r="F3162">
            <v>170</v>
          </cell>
        </row>
        <row r="3163">
          <cell r="A3163">
            <v>5015081</v>
          </cell>
          <cell r="B3163" t="str">
            <v>Lišta potenciálového vyrovnání…1809/M</v>
          </cell>
          <cell r="C3163">
            <v>464</v>
          </cell>
          <cell r="D3163">
            <v>1</v>
          </cell>
          <cell r="E3163" t="str">
            <v>KS</v>
          </cell>
          <cell r="F3163">
            <v>464</v>
          </cell>
        </row>
        <row r="3164">
          <cell r="A3164">
            <v>5015111</v>
          </cell>
          <cell r="B3164" t="str">
            <v>Lišta potenciálového vyrovnání…1809/A</v>
          </cell>
          <cell r="C3164">
            <v>203</v>
          </cell>
          <cell r="D3164">
            <v>1</v>
          </cell>
          <cell r="E3164" t="str">
            <v>KS</v>
          </cell>
          <cell r="F3164">
            <v>203</v>
          </cell>
        </row>
        <row r="3165">
          <cell r="A3165">
            <v>5015502</v>
          </cell>
          <cell r="B3165" t="str">
            <v>Lišta potenciálového vyrovnání…1809/BG</v>
          </cell>
          <cell r="C3165">
            <v>186</v>
          </cell>
          <cell r="D3165">
            <v>1</v>
          </cell>
          <cell r="E3165" t="str">
            <v>KS</v>
          </cell>
          <cell r="F3165">
            <v>186</v>
          </cell>
        </row>
        <row r="3166">
          <cell r="A3166">
            <v>5015545</v>
          </cell>
          <cell r="B3166" t="str">
            <v>Lišta potenciálového vyrovnání…1804/UP</v>
          </cell>
          <cell r="C3166">
            <v>283</v>
          </cell>
          <cell r="D3166">
            <v>1</v>
          </cell>
          <cell r="E3166" t="str">
            <v>KS</v>
          </cell>
          <cell r="F3166">
            <v>283</v>
          </cell>
        </row>
        <row r="3167">
          <cell r="A3167">
            <v>5015553</v>
          </cell>
          <cell r="B3167" t="str">
            <v>Lišta potenciálového vyrovnání…1804</v>
          </cell>
          <cell r="C3167">
            <v>97</v>
          </cell>
          <cell r="D3167">
            <v>1</v>
          </cell>
          <cell r="E3167" t="str">
            <v>KS</v>
          </cell>
          <cell r="F3167">
            <v>97</v>
          </cell>
        </row>
        <row r="3168">
          <cell r="A3168">
            <v>5015650</v>
          </cell>
          <cell r="B3168" t="str">
            <v>Lišta potenciálového vyrovnání…1801</v>
          </cell>
          <cell r="C3168">
            <v>520</v>
          </cell>
          <cell r="D3168">
            <v>1</v>
          </cell>
          <cell r="E3168" t="str">
            <v>KS</v>
          </cell>
          <cell r="F3168">
            <v>520</v>
          </cell>
        </row>
        <row r="3169">
          <cell r="A3169">
            <v>5015707</v>
          </cell>
          <cell r="B3169" t="str">
            <v>Kryt…1801/AH</v>
          </cell>
          <cell r="C3169">
            <v>46</v>
          </cell>
          <cell r="D3169">
            <v>1</v>
          </cell>
          <cell r="E3169" t="str">
            <v>KS</v>
          </cell>
          <cell r="F3169">
            <v>46</v>
          </cell>
        </row>
        <row r="3170">
          <cell r="A3170">
            <v>5015715</v>
          </cell>
          <cell r="B3170" t="str">
            <v>Podpěra lišty svorkovnice…1801/SCH</v>
          </cell>
          <cell r="C3170">
            <v>15</v>
          </cell>
          <cell r="D3170">
            <v>1</v>
          </cell>
          <cell r="E3170" t="str">
            <v>KS</v>
          </cell>
          <cell r="F3170">
            <v>15</v>
          </cell>
        </row>
        <row r="3171">
          <cell r="A3171">
            <v>5015723</v>
          </cell>
          <cell r="B3171" t="str">
            <v>Svorková lišta…1801/KL1</v>
          </cell>
          <cell r="C3171">
            <v>136</v>
          </cell>
          <cell r="D3171">
            <v>1</v>
          </cell>
          <cell r="E3171" t="str">
            <v>KS</v>
          </cell>
          <cell r="F3171">
            <v>136</v>
          </cell>
        </row>
        <row r="3172">
          <cell r="A3172">
            <v>5015731</v>
          </cell>
          <cell r="B3172" t="str">
            <v>Řadová příchytka…1801/RK30</v>
          </cell>
          <cell r="C3172">
            <v>93</v>
          </cell>
          <cell r="D3172">
            <v>1</v>
          </cell>
          <cell r="E3172" t="str">
            <v>KS</v>
          </cell>
          <cell r="F3172">
            <v>93</v>
          </cell>
        </row>
        <row r="3173">
          <cell r="A3173">
            <v>5015758</v>
          </cell>
          <cell r="B3173" t="str">
            <v>Řadová příchytka…1801/RK25</v>
          </cell>
          <cell r="C3173">
            <v>13</v>
          </cell>
          <cell r="D3173">
            <v>1</v>
          </cell>
          <cell r="E3173" t="str">
            <v>KS</v>
          </cell>
          <cell r="F3173">
            <v>13</v>
          </cell>
        </row>
        <row r="3174">
          <cell r="A3174">
            <v>5015766</v>
          </cell>
          <cell r="B3174" t="str">
            <v>Řadová příchytka…1801/RK95</v>
          </cell>
          <cell r="C3174">
            <v>26</v>
          </cell>
          <cell r="D3174">
            <v>1</v>
          </cell>
          <cell r="E3174" t="str">
            <v>KS</v>
          </cell>
          <cell r="F3174">
            <v>26</v>
          </cell>
        </row>
        <row r="3175">
          <cell r="A3175">
            <v>5015774</v>
          </cell>
          <cell r="B3175" t="str">
            <v>Řadová příchytka…1801/RK40</v>
          </cell>
          <cell r="C3175">
            <v>151</v>
          </cell>
          <cell r="D3175">
            <v>1</v>
          </cell>
          <cell r="E3175" t="str">
            <v>KS</v>
          </cell>
          <cell r="F3175">
            <v>151</v>
          </cell>
        </row>
        <row r="3176">
          <cell r="A3176">
            <v>5015804</v>
          </cell>
          <cell r="B3176" t="str">
            <v>Svorková lišta…1801/KL2</v>
          </cell>
          <cell r="C3176">
            <v>240</v>
          </cell>
          <cell r="D3176">
            <v>1</v>
          </cell>
          <cell r="E3176" t="str">
            <v>KS</v>
          </cell>
          <cell r="F3176">
            <v>240</v>
          </cell>
        </row>
        <row r="3177">
          <cell r="A3177">
            <v>5015812</v>
          </cell>
          <cell r="B3177" t="str">
            <v>Svorková lišta…1801/KL3</v>
          </cell>
          <cell r="C3177">
            <v>364</v>
          </cell>
          <cell r="D3177">
            <v>1</v>
          </cell>
          <cell r="E3177" t="str">
            <v>KS</v>
          </cell>
          <cell r="F3177">
            <v>364</v>
          </cell>
        </row>
        <row r="3178">
          <cell r="A3178">
            <v>5015830</v>
          </cell>
          <cell r="B3178" t="str">
            <v>Lišta potenciálového vyrovnání…1802/5-CU</v>
          </cell>
          <cell r="C3178">
            <v>895</v>
          </cell>
          <cell r="D3178">
            <v>1</v>
          </cell>
          <cell r="E3178" t="str">
            <v>KS</v>
          </cell>
          <cell r="F3178">
            <v>895</v>
          </cell>
        </row>
        <row r="3179">
          <cell r="A3179">
            <v>5015842</v>
          </cell>
          <cell r="B3179" t="str">
            <v>Lišta potenciálového vyrovnání…1802/10CU</v>
          </cell>
          <cell r="C3179">
            <v>1329</v>
          </cell>
          <cell r="D3179">
            <v>1</v>
          </cell>
          <cell r="E3179" t="str">
            <v>KS</v>
          </cell>
          <cell r="F3179">
            <v>1329</v>
          </cell>
        </row>
        <row r="3180">
          <cell r="A3180">
            <v>5015854</v>
          </cell>
          <cell r="B3180" t="str">
            <v>Lišta potenciálového vyrovnání…1802/5-VA</v>
          </cell>
          <cell r="C3180">
            <v>816</v>
          </cell>
          <cell r="D3180">
            <v>1</v>
          </cell>
          <cell r="E3180" t="str">
            <v>KS</v>
          </cell>
          <cell r="F3180">
            <v>816</v>
          </cell>
        </row>
        <row r="3181">
          <cell r="A3181">
            <v>5015866</v>
          </cell>
          <cell r="B3181" t="str">
            <v>Přípojnice potenciál.vyrovnání…1802/10VA</v>
          </cell>
          <cell r="C3181">
            <v>1202</v>
          </cell>
          <cell r="D3181">
            <v>1</v>
          </cell>
          <cell r="E3181" t="str">
            <v>KS</v>
          </cell>
          <cell r="F3181">
            <v>1202</v>
          </cell>
        </row>
        <row r="3182">
          <cell r="A3182">
            <v>5015880</v>
          </cell>
          <cell r="B3182" t="str">
            <v>Přípojnice potenciál.vyrovnání…1802/AH 5</v>
          </cell>
          <cell r="C3182">
            <v>488</v>
          </cell>
          <cell r="D3182">
            <v>1</v>
          </cell>
          <cell r="E3182" t="str">
            <v>KS</v>
          </cell>
          <cell r="F3182">
            <v>488</v>
          </cell>
        </row>
        <row r="3183">
          <cell r="A3183">
            <v>5015884</v>
          </cell>
          <cell r="B3183" t="str">
            <v>Kryt…1802/AH10</v>
          </cell>
          <cell r="C3183">
            <v>556</v>
          </cell>
          <cell r="D3183">
            <v>1</v>
          </cell>
          <cell r="E3183" t="str">
            <v>KS</v>
          </cell>
          <cell r="F3183">
            <v>556</v>
          </cell>
        </row>
        <row r="3184">
          <cell r="A3184">
            <v>5015890</v>
          </cell>
          <cell r="B3184" t="str">
            <v>Příložka…1802/KL</v>
          </cell>
          <cell r="C3184">
            <v>130</v>
          </cell>
          <cell r="D3184">
            <v>1</v>
          </cell>
          <cell r="E3184" t="str">
            <v>KS</v>
          </cell>
          <cell r="F3184">
            <v>130</v>
          </cell>
        </row>
        <row r="3185">
          <cell r="A3185">
            <v>5016029</v>
          </cell>
          <cell r="B3185" t="str">
            <v>Připojovací díl uzemnění…1805/2</v>
          </cell>
          <cell r="C3185">
            <v>389</v>
          </cell>
          <cell r="D3185">
            <v>1</v>
          </cell>
          <cell r="E3185" t="str">
            <v>KS</v>
          </cell>
          <cell r="F3185">
            <v>389</v>
          </cell>
        </row>
        <row r="3186">
          <cell r="A3186">
            <v>5016037</v>
          </cell>
          <cell r="B3186" t="str">
            <v>Připojovací díl uzemnění…1805/4</v>
          </cell>
          <cell r="C3186">
            <v>380</v>
          </cell>
          <cell r="D3186">
            <v>1</v>
          </cell>
          <cell r="E3186" t="str">
            <v>KS</v>
          </cell>
          <cell r="F3186">
            <v>380</v>
          </cell>
        </row>
        <row r="3187">
          <cell r="A3187">
            <v>5016045</v>
          </cell>
          <cell r="B3187" t="str">
            <v>Připojovací díl uzemnění…1805/6</v>
          </cell>
          <cell r="C3187">
            <v>457</v>
          </cell>
          <cell r="D3187">
            <v>1</v>
          </cell>
          <cell r="E3187" t="str">
            <v>KS</v>
          </cell>
          <cell r="F3187">
            <v>457</v>
          </cell>
        </row>
        <row r="3188">
          <cell r="A3188">
            <v>5016118</v>
          </cell>
          <cell r="B3188" t="str">
            <v>Připojovací díl uzemnění…1805/4 VA</v>
          </cell>
          <cell r="C3188">
            <v>683</v>
          </cell>
          <cell r="D3188">
            <v>1</v>
          </cell>
          <cell r="E3188" t="str">
            <v>KS</v>
          </cell>
          <cell r="F3188">
            <v>683</v>
          </cell>
        </row>
        <row r="3189">
          <cell r="A3189">
            <v>5016126</v>
          </cell>
          <cell r="B3189" t="str">
            <v>Připojovací díl uzemnění…1805/6 VA</v>
          </cell>
          <cell r="C3189">
            <v>887</v>
          </cell>
          <cell r="D3189">
            <v>1</v>
          </cell>
          <cell r="E3189" t="str">
            <v>KS</v>
          </cell>
          <cell r="F3189">
            <v>887</v>
          </cell>
        </row>
        <row r="3190">
          <cell r="A3190">
            <v>5016142</v>
          </cell>
          <cell r="B3190" t="str">
            <v>Deskbox…1807</v>
          </cell>
          <cell r="C3190">
            <v>2280</v>
          </cell>
          <cell r="D3190">
            <v>1</v>
          </cell>
          <cell r="E3190" t="str">
            <v>KS</v>
          </cell>
          <cell r="F3190">
            <v>2280</v>
          </cell>
        </row>
        <row r="3191">
          <cell r="A3191">
            <v>5018501</v>
          </cell>
          <cell r="B3191" t="str">
            <v>Pásová ocel…5052-VA  V2A  30x3,5</v>
          </cell>
          <cell r="C3191">
            <v>497.96</v>
          </cell>
          <cell r="D3191">
            <v>100</v>
          </cell>
          <cell r="E3191" t="str">
            <v>M</v>
          </cell>
          <cell r="F3191">
            <v>49796</v>
          </cell>
        </row>
        <row r="3192">
          <cell r="A3192">
            <v>5018706</v>
          </cell>
          <cell r="B3192" t="str">
            <v>Pásová ocel…5052-VA  V4A  30x3,5</v>
          </cell>
          <cell r="C3192">
            <v>683.72</v>
          </cell>
          <cell r="D3192">
            <v>100</v>
          </cell>
          <cell r="E3192" t="str">
            <v>M</v>
          </cell>
          <cell r="F3192">
            <v>68372</v>
          </cell>
        </row>
        <row r="3193">
          <cell r="A3193">
            <v>5019036</v>
          </cell>
          <cell r="B3193" t="str">
            <v>Pásová ocel…5052</v>
          </cell>
          <cell r="C3193">
            <v>51.71</v>
          </cell>
          <cell r="D3193">
            <v>100</v>
          </cell>
          <cell r="E3193" t="str">
            <v>M</v>
          </cell>
          <cell r="F3193">
            <v>5171</v>
          </cell>
        </row>
        <row r="3194">
          <cell r="A3194">
            <v>5019109</v>
          </cell>
          <cell r="B3194" t="str">
            <v>Pásová ocel…5052</v>
          </cell>
          <cell r="C3194">
            <v>101.31</v>
          </cell>
          <cell r="D3194">
            <v>100</v>
          </cell>
          <cell r="E3194" t="str">
            <v>M</v>
          </cell>
          <cell r="F3194">
            <v>10131</v>
          </cell>
        </row>
        <row r="3195">
          <cell r="A3195">
            <v>5019133</v>
          </cell>
          <cell r="B3195" t="str">
            <v>Pásová ocel…5052</v>
          </cell>
          <cell r="C3195">
            <v>103.26</v>
          </cell>
          <cell r="D3195">
            <v>100</v>
          </cell>
          <cell r="E3195" t="str">
            <v>M</v>
          </cell>
          <cell r="F3195">
            <v>10326</v>
          </cell>
        </row>
        <row r="3196">
          <cell r="A3196">
            <v>5019206</v>
          </cell>
          <cell r="B3196" t="str">
            <v>Pásová ocel…5052</v>
          </cell>
          <cell r="C3196">
            <v>120.62</v>
          </cell>
          <cell r="D3196">
            <v>100</v>
          </cell>
          <cell r="E3196" t="str">
            <v>M</v>
          </cell>
          <cell r="F3196">
            <v>12062</v>
          </cell>
        </row>
        <row r="3197">
          <cell r="A3197">
            <v>5019303</v>
          </cell>
          <cell r="B3197" t="str">
            <v>Pásová ocel…5052</v>
          </cell>
          <cell r="C3197">
            <v>194.69</v>
          </cell>
          <cell r="D3197">
            <v>100</v>
          </cell>
          <cell r="E3197" t="str">
            <v>M</v>
          </cell>
          <cell r="F3197">
            <v>19469</v>
          </cell>
        </row>
        <row r="3198">
          <cell r="A3198">
            <v>5020158</v>
          </cell>
          <cell r="B3198" t="str">
            <v>Pásová ocel…5052/25X3</v>
          </cell>
          <cell r="C3198">
            <v>73.510000000000005</v>
          </cell>
          <cell r="D3198">
            <v>100</v>
          </cell>
          <cell r="E3198" t="str">
            <v>M</v>
          </cell>
          <cell r="F3198">
            <v>7351</v>
          </cell>
        </row>
        <row r="3199">
          <cell r="A3199">
            <v>5020336</v>
          </cell>
          <cell r="B3199" t="str">
            <v>Pásová ocel…5052</v>
          </cell>
          <cell r="C3199">
            <v>91.77</v>
          </cell>
          <cell r="D3199">
            <v>100</v>
          </cell>
          <cell r="E3199" t="str">
            <v>M</v>
          </cell>
          <cell r="F3199">
            <v>9177</v>
          </cell>
        </row>
        <row r="3200">
          <cell r="A3200">
            <v>5020379</v>
          </cell>
          <cell r="B3200" t="str">
            <v>Pásová ocel…5052/30X5</v>
          </cell>
          <cell r="C3200">
            <v>154.96</v>
          </cell>
          <cell r="D3200">
            <v>100</v>
          </cell>
          <cell r="E3200" t="str">
            <v>M</v>
          </cell>
          <cell r="F3200">
            <v>15496</v>
          </cell>
        </row>
        <row r="3201">
          <cell r="A3201">
            <v>5020417</v>
          </cell>
          <cell r="B3201" t="str">
            <v>Pásová ocel…5052/40X4</v>
          </cell>
          <cell r="C3201">
            <v>150.41999999999999</v>
          </cell>
          <cell r="D3201">
            <v>100</v>
          </cell>
          <cell r="E3201" t="str">
            <v>M</v>
          </cell>
          <cell r="F3201">
            <v>15042</v>
          </cell>
        </row>
        <row r="3202">
          <cell r="A3202">
            <v>5020433</v>
          </cell>
          <cell r="B3202" t="str">
            <v>Pásová ocel…5052/40X5</v>
          </cell>
          <cell r="C3202">
            <v>192.82</v>
          </cell>
          <cell r="D3202">
            <v>100</v>
          </cell>
          <cell r="E3202" t="str">
            <v>M</v>
          </cell>
          <cell r="F3202">
            <v>19282</v>
          </cell>
        </row>
        <row r="3203">
          <cell r="A3203">
            <v>5020808</v>
          </cell>
          <cell r="B3203" t="str">
            <v>Pásová ocel…5052/30X3</v>
          </cell>
          <cell r="C3203">
            <v>88.16</v>
          </cell>
          <cell r="D3203">
            <v>100</v>
          </cell>
          <cell r="E3203" t="str">
            <v>M</v>
          </cell>
          <cell r="F3203">
            <v>8816</v>
          </cell>
        </row>
        <row r="3204">
          <cell r="A3204">
            <v>5020832</v>
          </cell>
          <cell r="B3204" t="str">
            <v>Pásová ocel…5052</v>
          </cell>
          <cell r="C3204">
            <v>85.5</v>
          </cell>
          <cell r="D3204">
            <v>100</v>
          </cell>
          <cell r="E3204" t="str">
            <v>M</v>
          </cell>
          <cell r="F3204">
            <v>8550</v>
          </cell>
        </row>
        <row r="3205">
          <cell r="A3205">
            <v>5020956</v>
          </cell>
          <cell r="B3205" t="str">
            <v>Pásová ocel…5052/30X</v>
          </cell>
          <cell r="C3205">
            <v>102.96</v>
          </cell>
          <cell r="D3205">
            <v>100</v>
          </cell>
          <cell r="E3205" t="str">
            <v>M</v>
          </cell>
          <cell r="F3205">
            <v>10296</v>
          </cell>
        </row>
        <row r="3206">
          <cell r="A3206">
            <v>5021081</v>
          </cell>
          <cell r="B3206" t="str">
            <v>Kruhový vodič…RD8</v>
          </cell>
          <cell r="C3206">
            <v>43.88</v>
          </cell>
          <cell r="D3206">
            <v>100</v>
          </cell>
          <cell r="E3206" t="str">
            <v>M</v>
          </cell>
          <cell r="F3206">
            <v>4388</v>
          </cell>
        </row>
        <row r="3207">
          <cell r="A3207">
            <v>5021103</v>
          </cell>
          <cell r="B3207" t="str">
            <v>Kruhový vodič…RD10</v>
          </cell>
          <cell r="C3207">
            <v>71.010000000000005</v>
          </cell>
          <cell r="D3207">
            <v>100</v>
          </cell>
          <cell r="E3207" t="str">
            <v>M</v>
          </cell>
          <cell r="F3207">
            <v>7101</v>
          </cell>
        </row>
        <row r="3208">
          <cell r="A3208">
            <v>5021162</v>
          </cell>
          <cell r="B3208" t="str">
            <v>Kruhový vodič…RD10/PVC</v>
          </cell>
          <cell r="C3208">
            <v>186.58</v>
          </cell>
          <cell r="D3208">
            <v>100</v>
          </cell>
          <cell r="E3208" t="str">
            <v>M</v>
          </cell>
          <cell r="F3208">
            <v>18658</v>
          </cell>
        </row>
        <row r="3209">
          <cell r="A3209">
            <v>5021219</v>
          </cell>
          <cell r="B3209" t="str">
            <v>Kruhový vodič…RD 8/V2A</v>
          </cell>
          <cell r="C3209">
            <v>327.91</v>
          </cell>
          <cell r="D3209">
            <v>100</v>
          </cell>
          <cell r="E3209" t="str">
            <v>M</v>
          </cell>
          <cell r="F3209">
            <v>32791</v>
          </cell>
        </row>
        <row r="3210">
          <cell r="A3210">
            <v>5021227</v>
          </cell>
          <cell r="B3210" t="str">
            <v>Kruhový vodič…RD10/V2A</v>
          </cell>
          <cell r="C3210">
            <v>563.35</v>
          </cell>
          <cell r="D3210">
            <v>100</v>
          </cell>
          <cell r="E3210" t="str">
            <v>M</v>
          </cell>
          <cell r="F3210">
            <v>56335</v>
          </cell>
        </row>
        <row r="3211">
          <cell r="A3211">
            <v>5021286</v>
          </cell>
          <cell r="B3211" t="str">
            <v>Kruhový vodič…RD8/ALU</v>
          </cell>
          <cell r="C3211">
            <v>54.75</v>
          </cell>
          <cell r="D3211">
            <v>100</v>
          </cell>
          <cell r="E3211" t="str">
            <v>M</v>
          </cell>
          <cell r="F3211">
            <v>5475</v>
          </cell>
        </row>
        <row r="3212">
          <cell r="A3212">
            <v>5021294</v>
          </cell>
          <cell r="B3212" t="str">
            <v>Kruhový vodič…RD8/ALU-T</v>
          </cell>
          <cell r="C3212">
            <v>61.07</v>
          </cell>
          <cell r="D3212">
            <v>100</v>
          </cell>
          <cell r="E3212" t="str">
            <v>M</v>
          </cell>
          <cell r="F3212">
            <v>6107</v>
          </cell>
        </row>
        <row r="3213">
          <cell r="A3213">
            <v>5021308</v>
          </cell>
          <cell r="B3213" t="str">
            <v>Kruhový vodič…RD10/ALU</v>
          </cell>
          <cell r="C3213">
            <v>97.23</v>
          </cell>
          <cell r="D3213">
            <v>100</v>
          </cell>
          <cell r="E3213" t="str">
            <v>M</v>
          </cell>
          <cell r="F3213">
            <v>9723</v>
          </cell>
        </row>
        <row r="3214">
          <cell r="A3214">
            <v>5021332</v>
          </cell>
          <cell r="B3214" t="str">
            <v>Kruhový vodič…RD 8/PVC</v>
          </cell>
          <cell r="C3214">
            <v>95.16</v>
          </cell>
          <cell r="D3214">
            <v>100</v>
          </cell>
          <cell r="E3214" t="str">
            <v>M</v>
          </cell>
          <cell r="F3214">
            <v>9516</v>
          </cell>
        </row>
        <row r="3215">
          <cell r="A3215">
            <v>5021480</v>
          </cell>
          <cell r="B3215" t="str">
            <v>Kruhový vodič…RD8/CU</v>
          </cell>
          <cell r="C3215">
            <v>457.6</v>
          </cell>
          <cell r="D3215">
            <v>100</v>
          </cell>
          <cell r="E3215" t="str">
            <v>M</v>
          </cell>
          <cell r="F3215">
            <v>45760</v>
          </cell>
        </row>
        <row r="3216">
          <cell r="A3216">
            <v>5021502</v>
          </cell>
          <cell r="B3216" t="str">
            <v>Kruhový vodič…RD10/CU</v>
          </cell>
          <cell r="C3216">
            <v>482.64</v>
          </cell>
          <cell r="D3216">
            <v>100</v>
          </cell>
          <cell r="E3216" t="str">
            <v>M</v>
          </cell>
          <cell r="F3216">
            <v>48264</v>
          </cell>
        </row>
        <row r="3217">
          <cell r="A3217">
            <v>5021642</v>
          </cell>
          <cell r="B3217" t="str">
            <v>Kruhový vodič…RD10/V4A</v>
          </cell>
          <cell r="C3217">
            <v>549.15</v>
          </cell>
          <cell r="D3217">
            <v>100</v>
          </cell>
          <cell r="E3217" t="str">
            <v>M</v>
          </cell>
          <cell r="F3217">
            <v>54915</v>
          </cell>
        </row>
        <row r="3218">
          <cell r="A3218">
            <v>5021650</v>
          </cell>
          <cell r="B3218" t="str">
            <v>Pásová ocel…S/9/CU</v>
          </cell>
          <cell r="C3218">
            <v>470.08</v>
          </cell>
          <cell r="D3218">
            <v>100</v>
          </cell>
          <cell r="E3218" t="str">
            <v>M</v>
          </cell>
          <cell r="F3218">
            <v>47008</v>
          </cell>
        </row>
        <row r="3219">
          <cell r="A3219">
            <v>5021804</v>
          </cell>
          <cell r="B3219" t="str">
            <v>Pásová ocel…FL20/CU</v>
          </cell>
          <cell r="C3219">
            <v>572</v>
          </cell>
          <cell r="D3219">
            <v>100</v>
          </cell>
          <cell r="E3219" t="str">
            <v>M</v>
          </cell>
          <cell r="F3219">
            <v>57200</v>
          </cell>
        </row>
        <row r="3220">
          <cell r="A3220">
            <v>5025206</v>
          </cell>
          <cell r="B3220" t="str">
            <v>Distanční příchytka…370/50H</v>
          </cell>
          <cell r="C3220">
            <v>59.79</v>
          </cell>
          <cell r="D3220">
            <v>100</v>
          </cell>
          <cell r="E3220" t="str">
            <v>KS</v>
          </cell>
          <cell r="F3220">
            <v>5979</v>
          </cell>
        </row>
        <row r="3221">
          <cell r="A3221">
            <v>5028035</v>
          </cell>
          <cell r="B3221" t="str">
            <v>Distanční držák…710/30</v>
          </cell>
          <cell r="C3221">
            <v>43.77</v>
          </cell>
          <cell r="D3221">
            <v>100</v>
          </cell>
          <cell r="E3221" t="str">
            <v>KS</v>
          </cell>
          <cell r="F3221">
            <v>4377</v>
          </cell>
        </row>
        <row r="3222">
          <cell r="A3222">
            <v>5032032</v>
          </cell>
          <cell r="B3222" t="str">
            <v>Distanční příchytka…831/30</v>
          </cell>
          <cell r="C3222">
            <v>40.590000000000003</v>
          </cell>
          <cell r="D3222">
            <v>100</v>
          </cell>
          <cell r="E3222" t="str">
            <v>KS</v>
          </cell>
          <cell r="F3222">
            <v>4059</v>
          </cell>
        </row>
        <row r="3223">
          <cell r="A3223">
            <v>5032237</v>
          </cell>
          <cell r="B3223" t="str">
            <v>Distanční příchytka…831/30M6</v>
          </cell>
          <cell r="C3223">
            <v>43.47</v>
          </cell>
          <cell r="D3223">
            <v>100</v>
          </cell>
          <cell r="E3223" t="str">
            <v>KS</v>
          </cell>
          <cell r="F3223">
            <v>4347</v>
          </cell>
        </row>
        <row r="3224">
          <cell r="A3224">
            <v>5033039</v>
          </cell>
          <cell r="B3224" t="str">
            <v>Distanční příchytka…833/35</v>
          </cell>
          <cell r="C3224">
            <v>41.6</v>
          </cell>
          <cell r="D3224">
            <v>100</v>
          </cell>
          <cell r="E3224" t="str">
            <v>KS</v>
          </cell>
          <cell r="F3224">
            <v>4160</v>
          </cell>
        </row>
        <row r="3225">
          <cell r="A3225">
            <v>5033209</v>
          </cell>
          <cell r="B3225" t="str">
            <v>Držák z pásové oceli…835</v>
          </cell>
          <cell r="C3225">
            <v>101.85</v>
          </cell>
          <cell r="D3225">
            <v>100</v>
          </cell>
          <cell r="E3225" t="str">
            <v>KS</v>
          </cell>
          <cell r="F3225">
            <v>10185</v>
          </cell>
        </row>
        <row r="3226">
          <cell r="A3226">
            <v>5038014</v>
          </cell>
          <cell r="B3226" t="str">
            <v>Uzemňovací příchytka…942/ 11</v>
          </cell>
          <cell r="C3226">
            <v>49.36</v>
          </cell>
          <cell r="D3226">
            <v>100</v>
          </cell>
          <cell r="E3226" t="str">
            <v>KS</v>
          </cell>
          <cell r="F3226">
            <v>4936</v>
          </cell>
        </row>
        <row r="3227">
          <cell r="A3227">
            <v>5038030</v>
          </cell>
          <cell r="B3227" t="str">
            <v>Uzemňovací příchytka…942/ 15</v>
          </cell>
          <cell r="C3227">
            <v>49.43</v>
          </cell>
          <cell r="D3227">
            <v>100</v>
          </cell>
          <cell r="E3227" t="str">
            <v>KS</v>
          </cell>
          <cell r="F3227">
            <v>4943</v>
          </cell>
        </row>
        <row r="3228">
          <cell r="A3228">
            <v>5038057</v>
          </cell>
          <cell r="B3228" t="str">
            <v>Uzemňovací příchytka…942/ 18</v>
          </cell>
          <cell r="C3228">
            <v>51.5</v>
          </cell>
          <cell r="D3228">
            <v>100</v>
          </cell>
          <cell r="E3228" t="str">
            <v>KS</v>
          </cell>
          <cell r="F3228">
            <v>5150</v>
          </cell>
        </row>
        <row r="3229">
          <cell r="A3229">
            <v>5038073</v>
          </cell>
          <cell r="B3229" t="str">
            <v>Uzemňovací příchytka…942/ 22</v>
          </cell>
          <cell r="C3229">
            <v>53.2</v>
          </cell>
          <cell r="D3229">
            <v>100</v>
          </cell>
          <cell r="E3229" t="str">
            <v>KS</v>
          </cell>
          <cell r="F3229">
            <v>5320</v>
          </cell>
        </row>
        <row r="3230">
          <cell r="A3230">
            <v>5038081</v>
          </cell>
          <cell r="B3230" t="str">
            <v>Uzemňovací příchytka…942/ 28</v>
          </cell>
          <cell r="C3230">
            <v>56.09</v>
          </cell>
          <cell r="D3230">
            <v>100</v>
          </cell>
          <cell r="E3230" t="str">
            <v>KS</v>
          </cell>
          <cell r="F3230">
            <v>5609</v>
          </cell>
        </row>
        <row r="3231">
          <cell r="A3231">
            <v>5038111</v>
          </cell>
          <cell r="B3231" t="str">
            <v>Uzemňovací příchytka…942/ 35</v>
          </cell>
          <cell r="C3231">
            <v>65</v>
          </cell>
          <cell r="D3231">
            <v>100</v>
          </cell>
          <cell r="E3231" t="str">
            <v>KS</v>
          </cell>
          <cell r="F3231">
            <v>6500</v>
          </cell>
        </row>
        <row r="3232">
          <cell r="A3232">
            <v>5038138</v>
          </cell>
          <cell r="B3232" t="str">
            <v>Uzemňovací příchytka…942/ 43</v>
          </cell>
          <cell r="C3232">
            <v>102</v>
          </cell>
          <cell r="D3232">
            <v>100</v>
          </cell>
          <cell r="E3232" t="str">
            <v>KS</v>
          </cell>
          <cell r="F3232">
            <v>10200</v>
          </cell>
        </row>
        <row r="3233">
          <cell r="A3233">
            <v>5038154</v>
          </cell>
          <cell r="B3233" t="str">
            <v>Uzemňovací příchytka…942/ 49</v>
          </cell>
          <cell r="C3233">
            <v>107.67</v>
          </cell>
          <cell r="D3233">
            <v>100</v>
          </cell>
          <cell r="E3233" t="str">
            <v>KS</v>
          </cell>
          <cell r="F3233">
            <v>10767</v>
          </cell>
        </row>
        <row r="3234">
          <cell r="A3234">
            <v>5040078</v>
          </cell>
          <cell r="B3234" t="str">
            <v>Uzemňovací příchytka…925/1/2</v>
          </cell>
          <cell r="C3234">
            <v>33.159999999999997</v>
          </cell>
          <cell r="D3234">
            <v>100</v>
          </cell>
          <cell r="E3234" t="str">
            <v>KS</v>
          </cell>
          <cell r="F3234">
            <v>3316</v>
          </cell>
        </row>
        <row r="3235">
          <cell r="A3235">
            <v>5040094</v>
          </cell>
          <cell r="B3235" t="str">
            <v>Uzemňovací příchytka…925/3/4</v>
          </cell>
          <cell r="C3235">
            <v>34.770000000000003</v>
          </cell>
          <cell r="D3235">
            <v>100</v>
          </cell>
          <cell r="E3235" t="str">
            <v>KS</v>
          </cell>
          <cell r="F3235">
            <v>3477</v>
          </cell>
        </row>
        <row r="3236">
          <cell r="A3236">
            <v>5040116</v>
          </cell>
          <cell r="B3236" t="str">
            <v>Uzemňovací příchytka…925/1</v>
          </cell>
          <cell r="C3236">
            <v>37.020000000000003</v>
          </cell>
          <cell r="D3236">
            <v>100</v>
          </cell>
          <cell r="E3236" t="str">
            <v>KS</v>
          </cell>
          <cell r="F3236">
            <v>3702</v>
          </cell>
        </row>
        <row r="3237">
          <cell r="A3237">
            <v>5040132</v>
          </cell>
          <cell r="B3237" t="str">
            <v>Uzemňovací příchytka…925/1 1/4</v>
          </cell>
          <cell r="C3237">
            <v>39.04</v>
          </cell>
          <cell r="D3237">
            <v>100</v>
          </cell>
          <cell r="E3237" t="str">
            <v>KS</v>
          </cell>
          <cell r="F3237">
            <v>3904</v>
          </cell>
        </row>
        <row r="3238">
          <cell r="A3238">
            <v>5040507</v>
          </cell>
          <cell r="B3238" t="str">
            <v>Připojovací svorka…928</v>
          </cell>
          <cell r="C3238">
            <v>63.24</v>
          </cell>
          <cell r="D3238">
            <v>100</v>
          </cell>
          <cell r="E3238" t="str">
            <v>KS</v>
          </cell>
          <cell r="F3238">
            <v>6324</v>
          </cell>
        </row>
        <row r="3239">
          <cell r="A3239">
            <v>5043018</v>
          </cell>
          <cell r="B3239" t="str">
            <v>Uzemňovací svorka…937</v>
          </cell>
          <cell r="C3239">
            <v>66.12</v>
          </cell>
          <cell r="D3239">
            <v>100</v>
          </cell>
          <cell r="E3239" t="str">
            <v>KS</v>
          </cell>
          <cell r="F3239">
            <v>6612</v>
          </cell>
        </row>
        <row r="3240">
          <cell r="A3240">
            <v>5043107</v>
          </cell>
          <cell r="B3240" t="str">
            <v>Uzemňovací příchytka…939</v>
          </cell>
          <cell r="C3240">
            <v>44.87</v>
          </cell>
          <cell r="D3240">
            <v>100</v>
          </cell>
          <cell r="E3240" t="str">
            <v>KS</v>
          </cell>
          <cell r="F3240">
            <v>4487</v>
          </cell>
        </row>
        <row r="3241">
          <cell r="A3241">
            <v>5050030</v>
          </cell>
          <cell r="B3241" t="str">
            <v>Uzemňovací příchytka…950/Z1/4</v>
          </cell>
          <cell r="C3241">
            <v>31.5</v>
          </cell>
          <cell r="D3241">
            <v>100</v>
          </cell>
          <cell r="E3241" t="str">
            <v>KS</v>
          </cell>
          <cell r="F3241">
            <v>3150</v>
          </cell>
        </row>
        <row r="3242">
          <cell r="A3242">
            <v>5050057</v>
          </cell>
          <cell r="B3242" t="str">
            <v>Uzemňovací příchytka…950/Z3/8</v>
          </cell>
          <cell r="C3242">
            <v>31.95</v>
          </cell>
          <cell r="D3242">
            <v>100</v>
          </cell>
          <cell r="E3242" t="str">
            <v>KS</v>
          </cell>
          <cell r="F3242">
            <v>3195</v>
          </cell>
        </row>
        <row r="3243">
          <cell r="A3243">
            <v>5050073</v>
          </cell>
          <cell r="B3243" t="str">
            <v>Uzemňovací příchytka…950/Z1/2</v>
          </cell>
          <cell r="C3243">
            <v>32.83</v>
          </cell>
          <cell r="D3243">
            <v>100</v>
          </cell>
          <cell r="E3243" t="str">
            <v>KS</v>
          </cell>
          <cell r="F3243">
            <v>3283</v>
          </cell>
        </row>
        <row r="3244">
          <cell r="A3244">
            <v>5050081</v>
          </cell>
          <cell r="B3244" t="str">
            <v>Uzemňovací příchytka…950/Z3/4</v>
          </cell>
          <cell r="C3244">
            <v>34.28</v>
          </cell>
          <cell r="D3244">
            <v>100</v>
          </cell>
          <cell r="E3244" t="str">
            <v>KS</v>
          </cell>
          <cell r="F3244">
            <v>3428</v>
          </cell>
        </row>
        <row r="3245">
          <cell r="A3245">
            <v>5050111</v>
          </cell>
          <cell r="B3245" t="str">
            <v>Uzemňovací příchytka…950/Z1</v>
          </cell>
          <cell r="C3245">
            <v>35.44</v>
          </cell>
          <cell r="D3245">
            <v>100</v>
          </cell>
          <cell r="E3245" t="str">
            <v>KS</v>
          </cell>
          <cell r="F3245">
            <v>3544</v>
          </cell>
        </row>
        <row r="3246">
          <cell r="A3246">
            <v>5050138</v>
          </cell>
          <cell r="B3246" t="str">
            <v>Uzemňovací příchytka…950Z1 1/4</v>
          </cell>
          <cell r="C3246">
            <v>41.99</v>
          </cell>
          <cell r="D3246">
            <v>100</v>
          </cell>
          <cell r="E3246" t="str">
            <v>KS</v>
          </cell>
          <cell r="F3246">
            <v>4199</v>
          </cell>
        </row>
        <row r="3247">
          <cell r="A3247">
            <v>5050154</v>
          </cell>
          <cell r="B3247" t="str">
            <v>Uzemňovací příchytka…950Z1 1/2</v>
          </cell>
          <cell r="C3247">
            <v>43.2</v>
          </cell>
          <cell r="D3247">
            <v>100</v>
          </cell>
          <cell r="E3247" t="str">
            <v>KS</v>
          </cell>
          <cell r="F3247">
            <v>4320</v>
          </cell>
        </row>
        <row r="3248">
          <cell r="A3248">
            <v>5050170</v>
          </cell>
          <cell r="B3248" t="str">
            <v>Uzemňovací příchytka…950Z1 3/4</v>
          </cell>
          <cell r="C3248">
            <v>52.84</v>
          </cell>
          <cell r="D3248">
            <v>100</v>
          </cell>
          <cell r="E3248" t="str">
            <v>KS</v>
          </cell>
          <cell r="F3248">
            <v>5284</v>
          </cell>
        </row>
        <row r="3249">
          <cell r="A3249">
            <v>5050197</v>
          </cell>
          <cell r="B3249" t="str">
            <v>Uzemňovací příchytka…950/Z/2</v>
          </cell>
          <cell r="C3249">
            <v>55.93</v>
          </cell>
          <cell r="D3249">
            <v>100</v>
          </cell>
          <cell r="E3249" t="str">
            <v>KS</v>
          </cell>
          <cell r="F3249">
            <v>5593</v>
          </cell>
        </row>
        <row r="3250">
          <cell r="A3250">
            <v>5052157</v>
          </cell>
          <cell r="B3250" t="str">
            <v>Uzemňovací příchytka…952Z1 1/2</v>
          </cell>
          <cell r="C3250">
            <v>149.05000000000001</v>
          </cell>
          <cell r="D3250">
            <v>100</v>
          </cell>
          <cell r="E3250" t="str">
            <v>KS</v>
          </cell>
          <cell r="F3250">
            <v>14905</v>
          </cell>
        </row>
        <row r="3251">
          <cell r="A3251">
            <v>5052181</v>
          </cell>
          <cell r="B3251" t="str">
            <v>Uzemňovací příchytka…952/Z/2</v>
          </cell>
          <cell r="C3251">
            <v>166.91</v>
          </cell>
          <cell r="D3251">
            <v>100</v>
          </cell>
          <cell r="E3251" t="str">
            <v>KS</v>
          </cell>
          <cell r="F3251">
            <v>16691</v>
          </cell>
        </row>
        <row r="3252">
          <cell r="A3252">
            <v>5057507</v>
          </cell>
          <cell r="B3252" t="str">
            <v>Pásková příchytka…927/0</v>
          </cell>
          <cell r="C3252">
            <v>67.59</v>
          </cell>
          <cell r="D3252">
            <v>100</v>
          </cell>
          <cell r="E3252" t="str">
            <v>KS</v>
          </cell>
          <cell r="F3252">
            <v>6759</v>
          </cell>
        </row>
        <row r="3253">
          <cell r="A3253">
            <v>5057515</v>
          </cell>
          <cell r="B3253" t="str">
            <v>Pásková příchytka…927/1</v>
          </cell>
          <cell r="C3253">
            <v>101.06</v>
          </cell>
          <cell r="D3253">
            <v>100</v>
          </cell>
          <cell r="E3253" t="str">
            <v>KS</v>
          </cell>
          <cell r="F3253">
            <v>10106</v>
          </cell>
        </row>
        <row r="3254">
          <cell r="A3254">
            <v>5057523</v>
          </cell>
          <cell r="B3254" t="str">
            <v>Pásková příchytka…927/2</v>
          </cell>
          <cell r="C3254">
            <v>129.04</v>
          </cell>
          <cell r="D3254">
            <v>100</v>
          </cell>
          <cell r="E3254" t="str">
            <v>KS</v>
          </cell>
          <cell r="F3254">
            <v>12904</v>
          </cell>
        </row>
        <row r="3255">
          <cell r="A3255">
            <v>5057558</v>
          </cell>
          <cell r="B3255" t="str">
            <v>Pásková příchytka…927/4</v>
          </cell>
          <cell r="C3255">
            <v>149.5</v>
          </cell>
          <cell r="D3255">
            <v>100</v>
          </cell>
          <cell r="E3255" t="str">
            <v>KS</v>
          </cell>
          <cell r="F3255">
            <v>14950</v>
          </cell>
        </row>
        <row r="3256">
          <cell r="A3256">
            <v>5057582</v>
          </cell>
          <cell r="B3256" t="str">
            <v>Pásková příchytka…927/S 1</v>
          </cell>
          <cell r="C3256">
            <v>66.819999999999993</v>
          </cell>
          <cell r="D3256">
            <v>100</v>
          </cell>
          <cell r="E3256" t="str">
            <v>KS</v>
          </cell>
          <cell r="F3256">
            <v>6682</v>
          </cell>
        </row>
        <row r="3257">
          <cell r="A3257">
            <v>5057922</v>
          </cell>
          <cell r="B3257" t="str">
            <v>Pásková příchytka…927/1VA</v>
          </cell>
          <cell r="C3257">
            <v>61.95</v>
          </cell>
          <cell r="D3257">
            <v>100</v>
          </cell>
          <cell r="E3257" t="str">
            <v>M</v>
          </cell>
          <cell r="F3257">
            <v>6195</v>
          </cell>
        </row>
        <row r="3258">
          <cell r="A3258">
            <v>5057930</v>
          </cell>
          <cell r="B3258" t="str">
            <v>Korpus příchytky…927SCHKVA</v>
          </cell>
          <cell r="C3258">
            <v>46.2</v>
          </cell>
          <cell r="D3258">
            <v>100</v>
          </cell>
          <cell r="E3258" t="str">
            <v>KS</v>
          </cell>
          <cell r="F3258">
            <v>4620</v>
          </cell>
        </row>
        <row r="3259">
          <cell r="A3259">
            <v>5064015</v>
          </cell>
          <cell r="B3259" t="str">
            <v>Objímka s odbočnou svorkou…470/4-16</v>
          </cell>
          <cell r="C3259">
            <v>70.72</v>
          </cell>
          <cell r="D3259">
            <v>100</v>
          </cell>
          <cell r="E3259" t="str">
            <v>KS</v>
          </cell>
          <cell r="F3259">
            <v>7072</v>
          </cell>
        </row>
        <row r="3260">
          <cell r="A3260">
            <v>5080053</v>
          </cell>
          <cell r="B3260" t="str">
            <v>Ochrana datových vedení…SD09V24/9</v>
          </cell>
          <cell r="C3260">
            <v>1668</v>
          </cell>
          <cell r="D3260">
            <v>1</v>
          </cell>
          <cell r="E3260" t="str">
            <v>KS</v>
          </cell>
          <cell r="F3260">
            <v>1668</v>
          </cell>
        </row>
        <row r="3261">
          <cell r="A3261">
            <v>5080061</v>
          </cell>
          <cell r="B3261" t="str">
            <v>Ochrana datových vedení…SD09V11/9</v>
          </cell>
          <cell r="C3261">
            <v>1668</v>
          </cell>
          <cell r="D3261">
            <v>1</v>
          </cell>
          <cell r="E3261" t="str">
            <v>KS</v>
          </cell>
          <cell r="F3261">
            <v>1668</v>
          </cell>
        </row>
        <row r="3262">
          <cell r="A3262">
            <v>5080088</v>
          </cell>
          <cell r="B3262" t="str">
            <v>Ochrana datových vedení…SD09-T</v>
          </cell>
          <cell r="C3262">
            <v>1668</v>
          </cell>
          <cell r="D3262">
            <v>1</v>
          </cell>
          <cell r="E3262" t="str">
            <v>KS</v>
          </cell>
          <cell r="F3262">
            <v>1668</v>
          </cell>
        </row>
        <row r="3263">
          <cell r="A3263">
            <v>5080150</v>
          </cell>
          <cell r="B3263" t="str">
            <v>Ochrana datových vedení…SD15V2415</v>
          </cell>
          <cell r="C3263">
            <v>1824</v>
          </cell>
          <cell r="D3263">
            <v>1</v>
          </cell>
          <cell r="E3263" t="str">
            <v>KS</v>
          </cell>
          <cell r="F3263">
            <v>1824</v>
          </cell>
        </row>
        <row r="3264">
          <cell r="A3264">
            <v>5080274</v>
          </cell>
          <cell r="B3264" t="str">
            <v>Ochrana datových vedení…SD25V2425</v>
          </cell>
          <cell r="C3264">
            <v>1920</v>
          </cell>
          <cell r="D3264">
            <v>1</v>
          </cell>
          <cell r="E3264" t="str">
            <v>KS</v>
          </cell>
          <cell r="F3264">
            <v>1920</v>
          </cell>
        </row>
        <row r="3265">
          <cell r="A3265">
            <v>5080282</v>
          </cell>
          <cell r="B3265" t="str">
            <v>Ochrana datových vedení…SD25V1125</v>
          </cell>
          <cell r="C3265">
            <v>1920</v>
          </cell>
          <cell r="D3265">
            <v>1</v>
          </cell>
          <cell r="E3265" t="str">
            <v>KS</v>
          </cell>
          <cell r="F3265">
            <v>1920</v>
          </cell>
        </row>
        <row r="3266">
          <cell r="A3266">
            <v>5081548</v>
          </cell>
          <cell r="B3266" t="str">
            <v>Ochrana Combi…R4ISDN4CG</v>
          </cell>
          <cell r="C3266">
            <v>1510</v>
          </cell>
          <cell r="D3266">
            <v>1</v>
          </cell>
          <cell r="E3266" t="str">
            <v>KS</v>
          </cell>
          <cell r="F3266">
            <v>1510</v>
          </cell>
        </row>
        <row r="3267">
          <cell r="A3267">
            <v>5081645</v>
          </cell>
          <cell r="B3267" t="str">
            <v>Jemná ochrana…R4SV24T4F</v>
          </cell>
          <cell r="C3267">
            <v>1580</v>
          </cell>
          <cell r="D3267">
            <v>1</v>
          </cell>
          <cell r="E3267" t="str">
            <v>KS</v>
          </cell>
          <cell r="F3267">
            <v>1580</v>
          </cell>
        </row>
        <row r="3268">
          <cell r="A3268">
            <v>5081647</v>
          </cell>
          <cell r="B3268" t="str">
            <v>Jemná ochrana…R4SV24T8F</v>
          </cell>
          <cell r="C3268">
            <v>2400</v>
          </cell>
          <cell r="D3268">
            <v>1</v>
          </cell>
          <cell r="E3268" t="str">
            <v>KS</v>
          </cell>
          <cell r="F3268">
            <v>2400</v>
          </cell>
        </row>
        <row r="3269">
          <cell r="A3269">
            <v>5081688</v>
          </cell>
          <cell r="B3269" t="str">
            <v>Základní ochrana…SC-TE/4CG</v>
          </cell>
          <cell r="C3269">
            <v>1180</v>
          </cell>
          <cell r="D3269">
            <v>1</v>
          </cell>
          <cell r="E3269" t="str">
            <v>KS</v>
          </cell>
          <cell r="F3269">
            <v>1180</v>
          </cell>
        </row>
        <row r="3270">
          <cell r="A3270">
            <v>5081726</v>
          </cell>
          <cell r="B3270" t="str">
            <v>Základní ochrana…R4SE104B</v>
          </cell>
          <cell r="C3270">
            <v>1428</v>
          </cell>
          <cell r="D3270">
            <v>1</v>
          </cell>
          <cell r="E3270" t="str">
            <v>KS</v>
          </cell>
          <cell r="F3270">
            <v>1428</v>
          </cell>
        </row>
        <row r="3271">
          <cell r="A3271">
            <v>5081734</v>
          </cell>
          <cell r="B3271" t="str">
            <v>Ochrana Combi…R4SE104C</v>
          </cell>
          <cell r="C3271">
            <v>1593</v>
          </cell>
          <cell r="D3271">
            <v>1</v>
          </cell>
          <cell r="E3271" t="str">
            <v>KS</v>
          </cell>
          <cell r="F3271">
            <v>1593</v>
          </cell>
        </row>
        <row r="3272">
          <cell r="A3272">
            <v>5081742</v>
          </cell>
          <cell r="B3272" t="str">
            <v>Jemná ochrana…R4SE104F</v>
          </cell>
          <cell r="C3272">
            <v>1532</v>
          </cell>
          <cell r="D3272">
            <v>1</v>
          </cell>
          <cell r="E3272" t="str">
            <v>KS</v>
          </cell>
          <cell r="F3272">
            <v>1532</v>
          </cell>
        </row>
        <row r="3273">
          <cell r="A3273">
            <v>5081793</v>
          </cell>
          <cell r="B3273" t="str">
            <v>Jemná ochrana…R4SATM8F</v>
          </cell>
          <cell r="C3273">
            <v>1620</v>
          </cell>
          <cell r="D3273">
            <v>1</v>
          </cell>
          <cell r="E3273" t="str">
            <v>KS</v>
          </cell>
          <cell r="F3273">
            <v>1620</v>
          </cell>
        </row>
        <row r="3274">
          <cell r="A3274">
            <v>5081831</v>
          </cell>
          <cell r="B3274" t="str">
            <v>Ochrana Combi…R4SISD4C</v>
          </cell>
          <cell r="C3274">
            <v>1290</v>
          </cell>
          <cell r="D3274">
            <v>1</v>
          </cell>
          <cell r="E3274" t="str">
            <v>KS</v>
          </cell>
          <cell r="F3274">
            <v>1290</v>
          </cell>
        </row>
        <row r="3275">
          <cell r="A3275">
            <v>5081858</v>
          </cell>
          <cell r="B3275" t="str">
            <v>Jemná ochrana…R4SISD4F</v>
          </cell>
          <cell r="C3275">
            <v>1250</v>
          </cell>
          <cell r="D3275">
            <v>1</v>
          </cell>
          <cell r="E3275" t="str">
            <v>KS</v>
          </cell>
          <cell r="F3275">
            <v>1250</v>
          </cell>
        </row>
        <row r="3276">
          <cell r="A3276">
            <v>5081920</v>
          </cell>
          <cell r="B3276" t="str">
            <v>Ochrana Combi…R1TELE4C</v>
          </cell>
          <cell r="C3276">
            <v>1056</v>
          </cell>
          <cell r="D3276">
            <v>1</v>
          </cell>
          <cell r="E3276" t="str">
            <v>KS</v>
          </cell>
          <cell r="F3276">
            <v>1056</v>
          </cell>
        </row>
        <row r="3277">
          <cell r="A3277">
            <v>5081939</v>
          </cell>
          <cell r="B3277" t="str">
            <v>Jemná ochrana…R1TELE4F</v>
          </cell>
          <cell r="C3277">
            <v>960</v>
          </cell>
          <cell r="D3277">
            <v>1</v>
          </cell>
          <cell r="E3277" t="str">
            <v>KS</v>
          </cell>
          <cell r="F3277">
            <v>960</v>
          </cell>
        </row>
        <row r="3278">
          <cell r="A3278">
            <v>5081963</v>
          </cell>
          <cell r="B3278" t="str">
            <v>Ochrana Combi…R4TELE4C</v>
          </cell>
          <cell r="C3278">
            <v>1120</v>
          </cell>
          <cell r="D3278">
            <v>1</v>
          </cell>
          <cell r="E3278" t="str">
            <v>KS</v>
          </cell>
          <cell r="F3278">
            <v>1120</v>
          </cell>
        </row>
        <row r="3279">
          <cell r="A3279">
            <v>5081971</v>
          </cell>
          <cell r="B3279" t="str">
            <v>Jemná ochrana…R4TELE4F</v>
          </cell>
          <cell r="C3279">
            <v>1120</v>
          </cell>
          <cell r="D3279">
            <v>1</v>
          </cell>
          <cell r="E3279" t="str">
            <v>KS</v>
          </cell>
          <cell r="F3279">
            <v>1120</v>
          </cell>
        </row>
        <row r="3280">
          <cell r="A3280">
            <v>5082382</v>
          </cell>
          <cell r="B3280" t="str">
            <v>Upevňovací sada…DLS-BS</v>
          </cell>
          <cell r="C3280">
            <v>101</v>
          </cell>
          <cell r="D3280">
            <v>1</v>
          </cell>
          <cell r="E3280" t="str">
            <v>KS</v>
          </cell>
          <cell r="F3280">
            <v>101</v>
          </cell>
        </row>
        <row r="3281">
          <cell r="A3281">
            <v>5082412</v>
          </cell>
          <cell r="B3281" t="str">
            <v>Ochrana Combi…KBE2MFC</v>
          </cell>
          <cell r="C3281">
            <v>1890</v>
          </cell>
          <cell r="D3281">
            <v>1</v>
          </cell>
          <cell r="E3281" t="str">
            <v>KS</v>
          </cell>
          <cell r="F3281">
            <v>1890</v>
          </cell>
        </row>
        <row r="3282">
          <cell r="A3282">
            <v>5082420</v>
          </cell>
          <cell r="B3282" t="str">
            <v>Jemná ochrana…KBE2MFF</v>
          </cell>
          <cell r="C3282">
            <v>1810</v>
          </cell>
          <cell r="D3282">
            <v>1</v>
          </cell>
          <cell r="E3282" t="str">
            <v>KS</v>
          </cell>
          <cell r="F3282">
            <v>1810</v>
          </cell>
        </row>
        <row r="3283">
          <cell r="A3283">
            <v>5083060</v>
          </cell>
          <cell r="B3283" t="str">
            <v>Ochrana datových vedení…ASP-V24T4</v>
          </cell>
          <cell r="C3283">
            <v>2306</v>
          </cell>
          <cell r="D3283">
            <v>1</v>
          </cell>
          <cell r="E3283" t="str">
            <v>KS</v>
          </cell>
          <cell r="F3283">
            <v>2306</v>
          </cell>
        </row>
        <row r="3284">
          <cell r="A3284">
            <v>5083087</v>
          </cell>
          <cell r="B3284" t="str">
            <v>Ochrana datových vedení…ASPV11EI4</v>
          </cell>
          <cell r="C3284">
            <v>2306</v>
          </cell>
          <cell r="D3284">
            <v>1</v>
          </cell>
          <cell r="E3284" t="str">
            <v>KS</v>
          </cell>
          <cell r="F3284">
            <v>2306</v>
          </cell>
        </row>
        <row r="3285">
          <cell r="A3285">
            <v>5084008</v>
          </cell>
          <cell r="B3285" t="str">
            <v>Připojovací svorkovnice…LSA-A-LEI</v>
          </cell>
          <cell r="C3285">
            <v>300</v>
          </cell>
          <cell r="D3285">
            <v>1</v>
          </cell>
          <cell r="E3285" t="str">
            <v>KS</v>
          </cell>
          <cell r="F3285">
            <v>300</v>
          </cell>
        </row>
        <row r="3286">
          <cell r="A3286">
            <v>5084012</v>
          </cell>
          <cell r="B3286" t="str">
            <v>Rozpojovací lišta…LSA-T-LEI</v>
          </cell>
          <cell r="C3286">
            <v>384</v>
          </cell>
          <cell r="D3286">
            <v>1</v>
          </cell>
          <cell r="E3286" t="str">
            <v>KS</v>
          </cell>
          <cell r="F3286">
            <v>384</v>
          </cell>
        </row>
        <row r="3287">
          <cell r="A3287">
            <v>5084016</v>
          </cell>
          <cell r="B3287" t="str">
            <v>Uzemňovací lišta …LSA-E-LEI</v>
          </cell>
          <cell r="C3287">
            <v>609</v>
          </cell>
          <cell r="D3287">
            <v>1</v>
          </cell>
          <cell r="E3287" t="str">
            <v>KS</v>
          </cell>
          <cell r="F3287">
            <v>609</v>
          </cell>
        </row>
        <row r="3288">
          <cell r="A3288">
            <v>5084020</v>
          </cell>
          <cell r="B3288" t="str">
            <v>LSA-Plus tech.-zákl. ochrana…LSA-B-MAG</v>
          </cell>
          <cell r="C3288">
            <v>1890</v>
          </cell>
          <cell r="D3288">
            <v>1</v>
          </cell>
          <cell r="E3288" t="str">
            <v>KS</v>
          </cell>
          <cell r="F3288">
            <v>1890</v>
          </cell>
        </row>
        <row r="3289">
          <cell r="A3289">
            <v>5084024</v>
          </cell>
          <cell r="B3289" t="str">
            <v>Ochranný přístroj Combi…LSA-BF180</v>
          </cell>
          <cell r="C3289">
            <v>825</v>
          </cell>
          <cell r="D3289">
            <v>1</v>
          </cell>
          <cell r="E3289" t="str">
            <v>KS</v>
          </cell>
          <cell r="F3289">
            <v>825</v>
          </cell>
        </row>
        <row r="3290">
          <cell r="A3290">
            <v>5084028</v>
          </cell>
          <cell r="B3290" t="str">
            <v>Ochranný přístroj Combi…LSA-BF-24</v>
          </cell>
          <cell r="C3290">
            <v>822</v>
          </cell>
          <cell r="D3290">
            <v>1</v>
          </cell>
          <cell r="E3290" t="str">
            <v>KS</v>
          </cell>
          <cell r="F3290">
            <v>822</v>
          </cell>
        </row>
        <row r="3291">
          <cell r="A3291">
            <v>5084032</v>
          </cell>
          <cell r="B3291" t="str">
            <v>Uzemňovací lišta…LSA-E</v>
          </cell>
          <cell r="C3291">
            <v>137</v>
          </cell>
          <cell r="D3291">
            <v>1</v>
          </cell>
          <cell r="E3291" t="str">
            <v>KS</v>
          </cell>
          <cell r="F3291">
            <v>137</v>
          </cell>
        </row>
        <row r="3292">
          <cell r="A3292">
            <v>5084036</v>
          </cell>
          <cell r="B3292" t="str">
            <v>Montážní opěrka…LSA-M</v>
          </cell>
          <cell r="C3292">
            <v>260</v>
          </cell>
          <cell r="D3292">
            <v>1</v>
          </cell>
          <cell r="E3292" t="str">
            <v>KS</v>
          </cell>
          <cell r="F3292">
            <v>260</v>
          </cell>
        </row>
        <row r="3293">
          <cell r="A3293">
            <v>5084040</v>
          </cell>
          <cell r="B3293" t="str">
            <v>Ukládací nástroj…LSA-TOOL</v>
          </cell>
          <cell r="C3293">
            <v>111</v>
          </cell>
          <cell r="D3293">
            <v>1</v>
          </cell>
          <cell r="E3293" t="str">
            <v>KS</v>
          </cell>
          <cell r="F3293">
            <v>111</v>
          </cell>
        </row>
        <row r="3294">
          <cell r="A3294">
            <v>5088686</v>
          </cell>
          <cell r="B3294" t="str">
            <v>Ochrana před přepětím…VGCADPH5</v>
          </cell>
          <cell r="C3294">
            <v>9380</v>
          </cell>
          <cell r="D3294">
            <v>1</v>
          </cell>
          <cell r="E3294" t="str">
            <v>KS</v>
          </cell>
          <cell r="F3294">
            <v>9380</v>
          </cell>
        </row>
        <row r="3295">
          <cell r="A3295">
            <v>5088690</v>
          </cell>
          <cell r="B3295" t="str">
            <v>Ochrana před přepětím…VGCDCPH5</v>
          </cell>
          <cell r="C3295">
            <v>6102</v>
          </cell>
          <cell r="D3295">
            <v>1</v>
          </cell>
          <cell r="E3295" t="str">
            <v>KS</v>
          </cell>
          <cell r="F3295">
            <v>6102</v>
          </cell>
        </row>
        <row r="3296">
          <cell r="A3296">
            <v>5089200</v>
          </cell>
          <cell r="B3296" t="str">
            <v>Pouzdro …VG4BTNSTT</v>
          </cell>
          <cell r="C3296">
            <v>16594</v>
          </cell>
          <cell r="D3296">
            <v>1</v>
          </cell>
          <cell r="E3296" t="str">
            <v>KS</v>
          </cell>
          <cell r="F3296">
            <v>16594</v>
          </cell>
        </row>
        <row r="3297">
          <cell r="A3297">
            <v>5089212</v>
          </cell>
          <cell r="B3297" t="str">
            <v>Pouzdro …VG3-B/TNC</v>
          </cell>
          <cell r="C3297">
            <v>11959</v>
          </cell>
          <cell r="D3297">
            <v>1</v>
          </cell>
          <cell r="E3297" t="str">
            <v>KS</v>
          </cell>
          <cell r="F3297">
            <v>11959</v>
          </cell>
        </row>
        <row r="3298">
          <cell r="A3298">
            <v>5089605</v>
          </cell>
          <cell r="B3298" t="str">
            <v>Ochranná sada…PS3BCTNCF</v>
          </cell>
          <cell r="C3298">
            <v>13940</v>
          </cell>
          <cell r="D3298">
            <v>1</v>
          </cell>
          <cell r="E3298" t="str">
            <v>KS</v>
          </cell>
          <cell r="F3298">
            <v>13940</v>
          </cell>
        </row>
        <row r="3299">
          <cell r="A3299">
            <v>5089607</v>
          </cell>
          <cell r="B3299" t="str">
            <v>Ochranná sada…PS4BCTTNS</v>
          </cell>
          <cell r="C3299">
            <v>16490</v>
          </cell>
          <cell r="D3299">
            <v>1</v>
          </cell>
          <cell r="E3299" t="str">
            <v>KS</v>
          </cell>
          <cell r="F3299">
            <v>16490</v>
          </cell>
        </row>
        <row r="3300">
          <cell r="A3300">
            <v>5089611</v>
          </cell>
          <cell r="B3300" t="str">
            <v>Ochranná sada…PS4BCTTNF</v>
          </cell>
          <cell r="C3300">
            <v>18500</v>
          </cell>
          <cell r="D3300">
            <v>1</v>
          </cell>
          <cell r="E3300" t="str">
            <v>KS</v>
          </cell>
          <cell r="F3300">
            <v>18500</v>
          </cell>
        </row>
        <row r="3301">
          <cell r="A3301">
            <v>5089622</v>
          </cell>
          <cell r="B3301" t="str">
            <v>Ochranná sada…PS3VATNCF</v>
          </cell>
          <cell r="C3301">
            <v>13900</v>
          </cell>
          <cell r="D3301">
            <v>1</v>
          </cell>
          <cell r="E3301" t="str">
            <v>KS</v>
          </cell>
          <cell r="F3301">
            <v>13900</v>
          </cell>
        </row>
        <row r="3302">
          <cell r="A3302">
            <v>5089754</v>
          </cell>
          <cell r="B3302" t="str">
            <v>PS 3-B+C/TNC…PS 3-B+C/</v>
          </cell>
          <cell r="C3302">
            <v>12960</v>
          </cell>
          <cell r="D3302">
            <v>1</v>
          </cell>
          <cell r="E3302" t="str">
            <v>KS</v>
          </cell>
          <cell r="F3302">
            <v>12960</v>
          </cell>
        </row>
        <row r="3303">
          <cell r="A3303">
            <v>5089756</v>
          </cell>
          <cell r="B3303" t="str">
            <v>PS 3-B+C/TNC-FS…PS 3-B+C/</v>
          </cell>
          <cell r="C3303">
            <v>13940</v>
          </cell>
          <cell r="D3303">
            <v>1</v>
          </cell>
          <cell r="E3303" t="str">
            <v>KS</v>
          </cell>
          <cell r="F3303">
            <v>13940</v>
          </cell>
        </row>
        <row r="3304">
          <cell r="A3304">
            <v>5089761</v>
          </cell>
          <cell r="B3304" t="str">
            <v>PS 4-B+C/TT+TNS…PS 4-B+C/</v>
          </cell>
          <cell r="C3304">
            <v>16490</v>
          </cell>
          <cell r="D3304">
            <v>1</v>
          </cell>
          <cell r="E3304" t="str">
            <v>KS</v>
          </cell>
          <cell r="F3304">
            <v>16490</v>
          </cell>
        </row>
        <row r="3305">
          <cell r="A3305">
            <v>5089763</v>
          </cell>
          <cell r="B3305" t="str">
            <v>PS 4-B+C/TT+TNS/FS…PS 4-B+C/</v>
          </cell>
          <cell r="C3305">
            <v>18500</v>
          </cell>
          <cell r="D3305">
            <v>1</v>
          </cell>
          <cell r="E3305" t="str">
            <v>KS</v>
          </cell>
          <cell r="F3305">
            <v>18500</v>
          </cell>
        </row>
        <row r="3306">
          <cell r="A3306">
            <v>5089768</v>
          </cell>
          <cell r="B3306" t="str">
            <v>PS 3-VA/TNC…PS 3-VA/T</v>
          </cell>
          <cell r="C3306">
            <v>10990</v>
          </cell>
          <cell r="D3306">
            <v>1</v>
          </cell>
          <cell r="E3306" t="str">
            <v>KS</v>
          </cell>
          <cell r="F3306">
            <v>10990</v>
          </cell>
        </row>
        <row r="3307">
          <cell r="A3307">
            <v>5089770</v>
          </cell>
          <cell r="B3307" t="str">
            <v>PS 3-VA/TT+TNS…PS 4-VA/T</v>
          </cell>
          <cell r="C3307">
            <v>14350</v>
          </cell>
          <cell r="D3307">
            <v>1</v>
          </cell>
          <cell r="E3307" t="str">
            <v>KS</v>
          </cell>
          <cell r="F3307">
            <v>14350</v>
          </cell>
        </row>
        <row r="3308">
          <cell r="A3308">
            <v>5089775</v>
          </cell>
          <cell r="B3308" t="str">
            <v>PS 3-VA/TNC-FS…PS 3-VA/T</v>
          </cell>
          <cell r="C3308">
            <v>13900</v>
          </cell>
          <cell r="D3308">
            <v>1</v>
          </cell>
          <cell r="E3308" t="str">
            <v>KS</v>
          </cell>
          <cell r="F3308">
            <v>13900</v>
          </cell>
        </row>
        <row r="3309">
          <cell r="A3309">
            <v>5089777</v>
          </cell>
          <cell r="B3309" t="str">
            <v>PS 3-VA/TT+TNS-FS…PS 4-VA/T</v>
          </cell>
          <cell r="C3309">
            <v>17200</v>
          </cell>
          <cell r="D3309">
            <v>1</v>
          </cell>
          <cell r="E3309" t="str">
            <v>KS</v>
          </cell>
          <cell r="F3309">
            <v>17200</v>
          </cell>
        </row>
        <row r="3310">
          <cell r="A3310">
            <v>5091322</v>
          </cell>
          <cell r="B3310" t="str">
            <v>Držák magnetických karet…MK-B</v>
          </cell>
          <cell r="C3310">
            <v>733</v>
          </cell>
          <cell r="D3310">
            <v>1</v>
          </cell>
          <cell r="E3310" t="str">
            <v>VPE</v>
          </cell>
          <cell r="F3310">
            <v>733</v>
          </cell>
        </row>
        <row r="3311">
          <cell r="A3311">
            <v>5091438</v>
          </cell>
          <cell r="B3311" t="str">
            <v>Snímač magnetických karet…PCS</v>
          </cell>
          <cell r="C3311">
            <v>564</v>
          </cell>
          <cell r="D3311">
            <v>1</v>
          </cell>
          <cell r="E3311" t="str">
            <v>VPE</v>
          </cell>
          <cell r="F3311">
            <v>564</v>
          </cell>
        </row>
        <row r="3312">
          <cell r="A3312">
            <v>5091527</v>
          </cell>
          <cell r="B3312" t="str">
            <v>Držák magnetických karet…PCS-H</v>
          </cell>
          <cell r="C3312">
            <v>194</v>
          </cell>
          <cell r="D3312">
            <v>1</v>
          </cell>
          <cell r="E3312" t="str">
            <v>VPE</v>
          </cell>
          <cell r="F3312">
            <v>194</v>
          </cell>
        </row>
        <row r="3313">
          <cell r="A3313">
            <v>5091683</v>
          </cell>
          <cell r="B3313" t="str">
            <v>Čtečka karet…PCS-CS-D</v>
          </cell>
          <cell r="C3313">
            <v>125000</v>
          </cell>
          <cell r="D3313">
            <v>1</v>
          </cell>
          <cell r="E3313" t="str">
            <v>KS</v>
          </cell>
          <cell r="F3313">
            <v>125000</v>
          </cell>
        </row>
        <row r="3314">
          <cell r="A3314">
            <v>5092451</v>
          </cell>
          <cell r="B3314" t="str">
            <v>ÜSM-A…ÜSM-A</v>
          </cell>
          <cell r="C3314">
            <v>990</v>
          </cell>
          <cell r="D3314">
            <v>1</v>
          </cell>
          <cell r="E3314" t="str">
            <v>KS</v>
          </cell>
          <cell r="F3314">
            <v>990</v>
          </cell>
        </row>
        <row r="3315">
          <cell r="A3315">
            <v>5092507</v>
          </cell>
          <cell r="B3315" t="str">
            <v>Ochrana před přepětím…KNS-D</v>
          </cell>
          <cell r="C3315">
            <v>1190</v>
          </cell>
          <cell r="D3315">
            <v>1</v>
          </cell>
          <cell r="E3315" t="str">
            <v>KS</v>
          </cell>
          <cell r="F3315">
            <v>1190</v>
          </cell>
        </row>
        <row r="3316">
          <cell r="A3316">
            <v>5092523</v>
          </cell>
          <cell r="B3316" t="str">
            <v>Ochrana před přepětím…KNS/IS-D</v>
          </cell>
          <cell r="C3316">
            <v>1580</v>
          </cell>
          <cell r="D3316">
            <v>1</v>
          </cell>
          <cell r="E3316" t="str">
            <v>KS</v>
          </cell>
          <cell r="F3316">
            <v>1580</v>
          </cell>
        </row>
        <row r="3317">
          <cell r="A3317">
            <v>5092736</v>
          </cell>
          <cell r="B3317" t="str">
            <v>Ochrana před přepětím…CNS3-D-F</v>
          </cell>
          <cell r="C3317">
            <v>1620</v>
          </cell>
          <cell r="D3317">
            <v>1</v>
          </cell>
          <cell r="E3317" t="str">
            <v>KS</v>
          </cell>
          <cell r="F3317">
            <v>1620</v>
          </cell>
        </row>
        <row r="3318">
          <cell r="A3318">
            <v>5092800</v>
          </cell>
          <cell r="B3318" t="str">
            <v>FineController…FC-D-D</v>
          </cell>
          <cell r="C3318">
            <v>950</v>
          </cell>
          <cell r="D3318">
            <v>1</v>
          </cell>
          <cell r="E3318" t="str">
            <v>KS</v>
          </cell>
          <cell r="F3318">
            <v>950</v>
          </cell>
        </row>
        <row r="3319">
          <cell r="A3319">
            <v>5092808</v>
          </cell>
          <cell r="B3319" t="str">
            <v>FineController…FC-TV-D-D</v>
          </cell>
          <cell r="C3319">
            <v>1210</v>
          </cell>
          <cell r="D3319">
            <v>1</v>
          </cell>
          <cell r="E3319" t="str">
            <v>KS</v>
          </cell>
          <cell r="F3319">
            <v>1210</v>
          </cell>
        </row>
        <row r="3320">
          <cell r="A3320">
            <v>5092816</v>
          </cell>
          <cell r="B3320" t="str">
            <v>FineController…FC-SAT-D-</v>
          </cell>
          <cell r="C3320">
            <v>1160</v>
          </cell>
          <cell r="D3320">
            <v>1</v>
          </cell>
          <cell r="E3320" t="str">
            <v>KS</v>
          </cell>
          <cell r="F3320">
            <v>1160</v>
          </cell>
        </row>
        <row r="3321">
          <cell r="A3321">
            <v>5092824</v>
          </cell>
          <cell r="B3321" t="str">
            <v>FineController…FC-TAE-D-</v>
          </cell>
          <cell r="C3321">
            <v>1860</v>
          </cell>
          <cell r="D3321">
            <v>1</v>
          </cell>
          <cell r="E3321" t="str">
            <v>KS</v>
          </cell>
          <cell r="F3321">
            <v>1860</v>
          </cell>
        </row>
        <row r="3322">
          <cell r="A3322">
            <v>5092840</v>
          </cell>
          <cell r="B3322" t="str">
            <v>FineController…FC-B/F</v>
          </cell>
          <cell r="C3322">
            <v>890</v>
          </cell>
          <cell r="D3322">
            <v>1</v>
          </cell>
          <cell r="E3322" t="str">
            <v>KS</v>
          </cell>
          <cell r="F3322">
            <v>890</v>
          </cell>
        </row>
        <row r="3323">
          <cell r="A3323">
            <v>5092844</v>
          </cell>
          <cell r="B3323" t="str">
            <v>FineController…FC-TV-B/F</v>
          </cell>
          <cell r="C3323">
            <v>1190</v>
          </cell>
          <cell r="D3323">
            <v>1</v>
          </cell>
          <cell r="E3323" t="str">
            <v>KS</v>
          </cell>
          <cell r="F3323">
            <v>1190</v>
          </cell>
        </row>
        <row r="3324">
          <cell r="A3324">
            <v>5092848</v>
          </cell>
          <cell r="B3324" t="str">
            <v>FineController…FC-SAT-BF</v>
          </cell>
          <cell r="C3324">
            <v>1190</v>
          </cell>
          <cell r="D3324">
            <v>1</v>
          </cell>
          <cell r="E3324" t="str">
            <v>KS</v>
          </cell>
          <cell r="F3324">
            <v>1190</v>
          </cell>
        </row>
        <row r="3325">
          <cell r="A3325">
            <v>5092852</v>
          </cell>
          <cell r="B3325" t="str">
            <v>FineController…FC-RJ-B/F</v>
          </cell>
          <cell r="C3325">
            <v>1232</v>
          </cell>
          <cell r="D3325">
            <v>1</v>
          </cell>
          <cell r="E3325" t="str">
            <v>KS</v>
          </cell>
          <cell r="F3325">
            <v>1232</v>
          </cell>
        </row>
        <row r="3326">
          <cell r="A3326">
            <v>5093015</v>
          </cell>
          <cell r="B3326" t="str">
            <v>Ochranný přístroj…S-UHF W/W</v>
          </cell>
          <cell r="C3326">
            <v>2290</v>
          </cell>
          <cell r="D3326">
            <v>1</v>
          </cell>
          <cell r="E3326" t="str">
            <v>KS</v>
          </cell>
          <cell r="F3326">
            <v>2290</v>
          </cell>
        </row>
        <row r="3327">
          <cell r="A3327">
            <v>5093023</v>
          </cell>
          <cell r="B3327" t="str">
            <v>Ochranný přístroj…S-UHF M/W</v>
          </cell>
          <cell r="C3327">
            <v>2290</v>
          </cell>
          <cell r="D3327">
            <v>1</v>
          </cell>
          <cell r="E3327" t="str">
            <v>KS</v>
          </cell>
          <cell r="F3327">
            <v>2290</v>
          </cell>
        </row>
        <row r="3328">
          <cell r="A3328">
            <v>5093236</v>
          </cell>
          <cell r="B3328" t="str">
            <v>Ochranný přístroj…DS-BNCW/W</v>
          </cell>
          <cell r="C3328">
            <v>1790</v>
          </cell>
          <cell r="D3328">
            <v>1</v>
          </cell>
          <cell r="E3328" t="str">
            <v>KS</v>
          </cell>
          <cell r="F3328">
            <v>1790</v>
          </cell>
        </row>
        <row r="3329">
          <cell r="A3329">
            <v>5093252</v>
          </cell>
          <cell r="B3329" t="str">
            <v>Ochranný přístroj…DS-BNCM/W</v>
          </cell>
          <cell r="C3329">
            <v>1790</v>
          </cell>
          <cell r="D3329">
            <v>1</v>
          </cell>
          <cell r="E3329" t="str">
            <v>KS</v>
          </cell>
          <cell r="F3329">
            <v>1790</v>
          </cell>
        </row>
        <row r="3330">
          <cell r="A3330">
            <v>5093260</v>
          </cell>
          <cell r="B3330" t="str">
            <v>Ochranný přístroj…DS-BNCM/M</v>
          </cell>
          <cell r="C3330">
            <v>2915</v>
          </cell>
          <cell r="D3330">
            <v>1</v>
          </cell>
          <cell r="E3330" t="str">
            <v>KS</v>
          </cell>
          <cell r="F3330">
            <v>2915</v>
          </cell>
        </row>
        <row r="3331">
          <cell r="A3331">
            <v>5093275</v>
          </cell>
          <cell r="B3331" t="str">
            <v>Ochranný přístroj…DSF M/W</v>
          </cell>
          <cell r="C3331">
            <v>2020</v>
          </cell>
          <cell r="D3331">
            <v>1</v>
          </cell>
          <cell r="E3331" t="str">
            <v>KS</v>
          </cell>
          <cell r="F3331">
            <v>2020</v>
          </cell>
        </row>
        <row r="3332">
          <cell r="A3332">
            <v>5093380</v>
          </cell>
          <cell r="B3332" t="str">
            <v>V10 Compact…V10COMPAC</v>
          </cell>
          <cell r="C3332">
            <v>1850</v>
          </cell>
          <cell r="D3332">
            <v>1</v>
          </cell>
          <cell r="E3332" t="str">
            <v>KS</v>
          </cell>
          <cell r="F3332">
            <v>1850</v>
          </cell>
        </row>
        <row r="3333">
          <cell r="A3333">
            <v>5093996</v>
          </cell>
          <cell r="B3333" t="str">
            <v>Ochranný přístroj…DS-N M/W</v>
          </cell>
          <cell r="C3333">
            <v>2320</v>
          </cell>
          <cell r="D3333">
            <v>1</v>
          </cell>
          <cell r="E3333" t="str">
            <v>KS</v>
          </cell>
          <cell r="F3333">
            <v>2320</v>
          </cell>
        </row>
        <row r="3334">
          <cell r="A3334">
            <v>5094418</v>
          </cell>
          <cell r="B3334" t="str">
            <v>V25-B+C/1-280…V 25-B+C/</v>
          </cell>
          <cell r="C3334">
            <v>1330</v>
          </cell>
          <cell r="D3334">
            <v>1</v>
          </cell>
          <cell r="E3334" t="str">
            <v>KS</v>
          </cell>
          <cell r="F3334">
            <v>1330</v>
          </cell>
        </row>
        <row r="3335">
          <cell r="A3335">
            <v>5094421</v>
          </cell>
          <cell r="B3335" t="str">
            <v>V 25-B+C/2-280…V 25-B+C/</v>
          </cell>
          <cell r="C3335">
            <v>2435</v>
          </cell>
          <cell r="D3335">
            <v>1</v>
          </cell>
          <cell r="E3335" t="str">
            <v>KS</v>
          </cell>
          <cell r="F3335">
            <v>2435</v>
          </cell>
        </row>
        <row r="3336">
          <cell r="A3336">
            <v>5094423</v>
          </cell>
          <cell r="B3336" t="str">
            <v>V25-B+C/3…V 25-B+C/</v>
          </cell>
          <cell r="C3336">
            <v>3110</v>
          </cell>
          <cell r="D3336">
            <v>1</v>
          </cell>
          <cell r="E3336" t="str">
            <v>KS</v>
          </cell>
          <cell r="F3336">
            <v>3110</v>
          </cell>
        </row>
        <row r="3337">
          <cell r="A3337">
            <v>5094426</v>
          </cell>
          <cell r="B3337" t="str">
            <v>V25-B+C/4…V 25-B+C/</v>
          </cell>
          <cell r="C3337">
            <v>4320</v>
          </cell>
          <cell r="D3337">
            <v>1</v>
          </cell>
          <cell r="E3337" t="str">
            <v>KS</v>
          </cell>
          <cell r="F3337">
            <v>4320</v>
          </cell>
        </row>
        <row r="3338">
          <cell r="A3338">
            <v>5094437</v>
          </cell>
          <cell r="B3338" t="str">
            <v>V 25-B+C/3…V 25-B+C/</v>
          </cell>
          <cell r="C3338">
            <v>4130</v>
          </cell>
          <cell r="D3338">
            <v>1</v>
          </cell>
          <cell r="E3338" t="str">
            <v>KS</v>
          </cell>
          <cell r="F3338">
            <v>4130</v>
          </cell>
        </row>
        <row r="3339">
          <cell r="A3339">
            <v>5094440</v>
          </cell>
          <cell r="B3339" t="str">
            <v>V 25-B+C/4-385…V 25-B+C/</v>
          </cell>
          <cell r="C3339">
            <v>5432</v>
          </cell>
          <cell r="D3339">
            <v>1</v>
          </cell>
          <cell r="E3339" t="str">
            <v>KS</v>
          </cell>
          <cell r="F3339">
            <v>5432</v>
          </cell>
        </row>
        <row r="3340">
          <cell r="A3340">
            <v>5094444</v>
          </cell>
          <cell r="B3340" t="str">
            <v>V25-B+C/1+NPE-FS…V25-B+C/1</v>
          </cell>
          <cell r="C3340">
            <v>3202</v>
          </cell>
          <cell r="D3340">
            <v>1</v>
          </cell>
          <cell r="E3340" t="str">
            <v>KS</v>
          </cell>
          <cell r="F3340">
            <v>3202</v>
          </cell>
        </row>
        <row r="3341">
          <cell r="A3341">
            <v>5094457</v>
          </cell>
          <cell r="B3341" t="str">
            <v>V 25-B+C/1+NPE…V 25-B+C/</v>
          </cell>
          <cell r="C3341">
            <v>2995</v>
          </cell>
          <cell r="D3341">
            <v>1</v>
          </cell>
          <cell r="E3341" t="str">
            <v>KS</v>
          </cell>
          <cell r="F3341">
            <v>2995</v>
          </cell>
        </row>
        <row r="3342">
          <cell r="A3342">
            <v>5094460</v>
          </cell>
          <cell r="B3342" t="str">
            <v>V 25-B+C/2+NPE…V 25-B+C/</v>
          </cell>
          <cell r="C3342">
            <v>4240</v>
          </cell>
          <cell r="D3342">
            <v>1</v>
          </cell>
          <cell r="E3342" t="str">
            <v>KS</v>
          </cell>
          <cell r="F3342">
            <v>4240</v>
          </cell>
        </row>
        <row r="3343">
          <cell r="A3343">
            <v>5094463</v>
          </cell>
          <cell r="B3343" t="str">
            <v>V 25-B+C/3…V 25-B+C/</v>
          </cell>
          <cell r="C3343">
            <v>5507</v>
          </cell>
          <cell r="D3343">
            <v>1</v>
          </cell>
          <cell r="E3343" t="str">
            <v>KS</v>
          </cell>
          <cell r="F3343">
            <v>5507</v>
          </cell>
        </row>
        <row r="3344">
          <cell r="A3344">
            <v>5094478</v>
          </cell>
          <cell r="B3344" t="str">
            <v>CombiController V25…V 25-B+C/</v>
          </cell>
          <cell r="C3344">
            <v>5507</v>
          </cell>
          <cell r="D3344">
            <v>1</v>
          </cell>
          <cell r="E3344" t="str">
            <v>KS</v>
          </cell>
          <cell r="F3344">
            <v>5507</v>
          </cell>
        </row>
        <row r="3345">
          <cell r="A3345">
            <v>5094490</v>
          </cell>
          <cell r="B3345" t="str">
            <v>V 25-B+C/3-FS…V 25-B+C/</v>
          </cell>
          <cell r="C3345">
            <v>4690</v>
          </cell>
          <cell r="D3345">
            <v>1</v>
          </cell>
          <cell r="E3345" t="str">
            <v>KS</v>
          </cell>
          <cell r="F3345">
            <v>4690</v>
          </cell>
        </row>
        <row r="3346">
          <cell r="A3346">
            <v>5094493</v>
          </cell>
          <cell r="B3346" t="str">
            <v>CombiController V25…V 25-B+C/</v>
          </cell>
          <cell r="C3346">
            <v>5925</v>
          </cell>
          <cell r="D3346">
            <v>1</v>
          </cell>
          <cell r="E3346" t="str">
            <v>KS</v>
          </cell>
          <cell r="F3346">
            <v>5925</v>
          </cell>
        </row>
        <row r="3347">
          <cell r="A3347">
            <v>5094510</v>
          </cell>
          <cell r="B3347" t="str">
            <v>V25-B+C/3+NPE-FS…V25-B+C/3</v>
          </cell>
          <cell r="C3347">
            <v>5919</v>
          </cell>
          <cell r="D3347">
            <v>1</v>
          </cell>
          <cell r="E3347" t="str">
            <v>KS</v>
          </cell>
          <cell r="F3347">
            <v>5919</v>
          </cell>
        </row>
        <row r="3348">
          <cell r="A3348">
            <v>5094541</v>
          </cell>
          <cell r="B3348" t="str">
            <v>V 25-B+C/4-G-280…V 25-B+C/</v>
          </cell>
          <cell r="C3348">
            <v>6224</v>
          </cell>
          <cell r="D3348">
            <v>1</v>
          </cell>
          <cell r="E3348" t="str">
            <v>KS</v>
          </cell>
          <cell r="F3348">
            <v>6224</v>
          </cell>
        </row>
        <row r="3349">
          <cell r="A3349">
            <v>5094552</v>
          </cell>
          <cell r="B3349" t="str">
            <v>V 25-B+C/4-FS-G…V 25-B+C/</v>
          </cell>
          <cell r="C3349">
            <v>7750</v>
          </cell>
          <cell r="D3349">
            <v>1</v>
          </cell>
          <cell r="E3349" t="str">
            <v>KS</v>
          </cell>
          <cell r="F3349">
            <v>7750</v>
          </cell>
        </row>
        <row r="3350">
          <cell r="A3350">
            <v>5094618</v>
          </cell>
          <cell r="B3350" t="str">
            <v>V 20-C/1-280…V 20-C/1-</v>
          </cell>
          <cell r="C3350">
            <v>770</v>
          </cell>
          <cell r="D3350">
            <v>1</v>
          </cell>
          <cell r="E3350" t="str">
            <v>KS</v>
          </cell>
          <cell r="F3350">
            <v>770</v>
          </cell>
        </row>
        <row r="3351">
          <cell r="A3351">
            <v>5094621</v>
          </cell>
          <cell r="B3351" t="str">
            <v>V 20-C/2…V 20-C/2-</v>
          </cell>
          <cell r="C3351">
            <v>1490</v>
          </cell>
          <cell r="D3351">
            <v>1</v>
          </cell>
          <cell r="E3351" t="str">
            <v>KS</v>
          </cell>
          <cell r="F3351">
            <v>1490</v>
          </cell>
        </row>
        <row r="3352">
          <cell r="A3352">
            <v>5094624</v>
          </cell>
          <cell r="B3352" t="str">
            <v>V 20-C/3…V 20-C/3-</v>
          </cell>
          <cell r="C3352">
            <v>2150</v>
          </cell>
          <cell r="D3352">
            <v>1</v>
          </cell>
          <cell r="E3352" t="str">
            <v>KS</v>
          </cell>
          <cell r="F3352">
            <v>2150</v>
          </cell>
        </row>
        <row r="3353">
          <cell r="A3353">
            <v>5094627</v>
          </cell>
          <cell r="B3353" t="str">
            <v>V 20-C/4…V 20-C/4-</v>
          </cell>
          <cell r="C3353">
            <v>2812</v>
          </cell>
          <cell r="D3353">
            <v>1</v>
          </cell>
          <cell r="E3353" t="str">
            <v>KS</v>
          </cell>
          <cell r="F3353">
            <v>2812</v>
          </cell>
        </row>
        <row r="3354">
          <cell r="A3354">
            <v>5094632</v>
          </cell>
          <cell r="B3354" t="str">
            <v>.…V20-C/2+F</v>
          </cell>
          <cell r="C3354">
            <v>2342</v>
          </cell>
          <cell r="D3354">
            <v>1</v>
          </cell>
          <cell r="E3354" t="str">
            <v>KS</v>
          </cell>
          <cell r="F3354">
            <v>2342</v>
          </cell>
        </row>
        <row r="3355">
          <cell r="A3355">
            <v>5094650</v>
          </cell>
          <cell r="B3355" t="str">
            <v>SurgeController V20…V20-C/1+N</v>
          </cell>
          <cell r="C3355">
            <v>1790</v>
          </cell>
          <cell r="D3355">
            <v>1</v>
          </cell>
          <cell r="E3355" t="str">
            <v>KS</v>
          </cell>
          <cell r="F3355">
            <v>1790</v>
          </cell>
        </row>
        <row r="3356">
          <cell r="A3356">
            <v>5094656</v>
          </cell>
          <cell r="B3356" t="str">
            <v>V 20-C/3+N…V 20-C/3+</v>
          </cell>
          <cell r="C3356">
            <v>3110</v>
          </cell>
          <cell r="D3356">
            <v>1</v>
          </cell>
          <cell r="E3356" t="str">
            <v>KS</v>
          </cell>
          <cell r="F3356">
            <v>3110</v>
          </cell>
        </row>
        <row r="3357">
          <cell r="A3357">
            <v>5094668</v>
          </cell>
          <cell r="B3357" t="str">
            <v>V 20-C/3+N…V 20-C/3+</v>
          </cell>
          <cell r="C3357">
            <v>3938</v>
          </cell>
          <cell r="D3357">
            <v>1</v>
          </cell>
          <cell r="E3357" t="str">
            <v>KS</v>
          </cell>
          <cell r="F3357">
            <v>3938</v>
          </cell>
        </row>
        <row r="3358">
          <cell r="A3358">
            <v>5094703</v>
          </cell>
          <cell r="B3358" t="str">
            <v>Svodič přepětí V20…V 20-C/1-</v>
          </cell>
          <cell r="C3358">
            <v>888</v>
          </cell>
          <cell r="D3358">
            <v>1</v>
          </cell>
          <cell r="E3358" t="str">
            <v>KS</v>
          </cell>
          <cell r="F3358">
            <v>888</v>
          </cell>
        </row>
        <row r="3359">
          <cell r="A3359">
            <v>5094705</v>
          </cell>
          <cell r="B3359" t="str">
            <v>V 20-C/3-385…V 20-C/3-</v>
          </cell>
          <cell r="C3359">
            <v>2327</v>
          </cell>
          <cell r="D3359">
            <v>1</v>
          </cell>
          <cell r="E3359" t="str">
            <v>KS</v>
          </cell>
          <cell r="F3359">
            <v>2327</v>
          </cell>
        </row>
        <row r="3360">
          <cell r="A3360">
            <v>5094708</v>
          </cell>
          <cell r="B3360" t="str">
            <v>V 20-C/4-385…V 20-C/4-</v>
          </cell>
          <cell r="C3360">
            <v>2923</v>
          </cell>
          <cell r="D3360">
            <v>1</v>
          </cell>
          <cell r="E3360" t="str">
            <v>KS</v>
          </cell>
          <cell r="F3360">
            <v>2923</v>
          </cell>
        </row>
        <row r="3361">
          <cell r="A3361">
            <v>5094713</v>
          </cell>
          <cell r="B3361" t="str">
            <v>SurgeController V20…V 20-C/1-</v>
          </cell>
          <cell r="C3361">
            <v>888</v>
          </cell>
          <cell r="D3361">
            <v>1</v>
          </cell>
          <cell r="E3361" t="str">
            <v>KS</v>
          </cell>
          <cell r="F3361">
            <v>888</v>
          </cell>
        </row>
        <row r="3362">
          <cell r="A3362">
            <v>5094715</v>
          </cell>
          <cell r="B3362" t="str">
            <v>Surge Controller V20…V 20-C/3-</v>
          </cell>
          <cell r="C3362">
            <v>2574</v>
          </cell>
          <cell r="D3362">
            <v>1</v>
          </cell>
          <cell r="E3362" t="str">
            <v>KS</v>
          </cell>
          <cell r="F3362">
            <v>2574</v>
          </cell>
        </row>
        <row r="3363">
          <cell r="A3363">
            <v>5094718</v>
          </cell>
          <cell r="B3363" t="str">
            <v>V 20-C/4-550…V 20-C/4-</v>
          </cell>
          <cell r="C3363">
            <v>3417</v>
          </cell>
          <cell r="D3363">
            <v>1</v>
          </cell>
          <cell r="E3363" t="str">
            <v>KS</v>
          </cell>
          <cell r="F3363">
            <v>3417</v>
          </cell>
        </row>
        <row r="3364">
          <cell r="A3364">
            <v>5094731</v>
          </cell>
          <cell r="B3364" t="str">
            <v>V 20-C/3+FS-280…V 20-C/3+</v>
          </cell>
          <cell r="C3364">
            <v>3014</v>
          </cell>
          <cell r="D3364">
            <v>1</v>
          </cell>
          <cell r="E3364" t="str">
            <v>KS</v>
          </cell>
          <cell r="F3364">
            <v>3014</v>
          </cell>
        </row>
        <row r="3365">
          <cell r="A3365">
            <v>5094734</v>
          </cell>
          <cell r="B3365" t="str">
            <v>V 20-C/4+FS-280…V 20-C/4+</v>
          </cell>
          <cell r="C3365">
            <v>3709</v>
          </cell>
          <cell r="D3365">
            <v>1</v>
          </cell>
          <cell r="E3365" t="str">
            <v>KS</v>
          </cell>
          <cell r="F3365">
            <v>3709</v>
          </cell>
        </row>
        <row r="3366">
          <cell r="A3366">
            <v>5094760</v>
          </cell>
          <cell r="B3366" t="str">
            <v>SurgeController V20…V 20-C/1+</v>
          </cell>
          <cell r="C3366">
            <v>1790</v>
          </cell>
          <cell r="D3366">
            <v>1</v>
          </cell>
          <cell r="E3366" t="str">
            <v>KS</v>
          </cell>
          <cell r="F3366">
            <v>1790</v>
          </cell>
        </row>
        <row r="3367">
          <cell r="A3367">
            <v>5094762</v>
          </cell>
          <cell r="B3367" t="str">
            <v>V 20-C/2+N…V 20-C/2+</v>
          </cell>
          <cell r="C3367">
            <v>2399</v>
          </cell>
          <cell r="D3367">
            <v>1</v>
          </cell>
          <cell r="E3367" t="str">
            <v>KS</v>
          </cell>
          <cell r="F3367">
            <v>2399</v>
          </cell>
        </row>
        <row r="3368">
          <cell r="A3368">
            <v>5094765</v>
          </cell>
          <cell r="B3368" t="str">
            <v>V 20-C/3+N…V 20-C/3+</v>
          </cell>
          <cell r="C3368">
            <v>4305</v>
          </cell>
          <cell r="D3368">
            <v>1</v>
          </cell>
          <cell r="E3368" t="str">
            <v>KS</v>
          </cell>
          <cell r="F3368">
            <v>4305</v>
          </cell>
        </row>
        <row r="3369">
          <cell r="A3369">
            <v>5094780</v>
          </cell>
          <cell r="B3369" t="str">
            <v>V 20-C/3+FS-385…V 20-C/3+</v>
          </cell>
          <cell r="C3369">
            <v>2574</v>
          </cell>
          <cell r="D3369">
            <v>1</v>
          </cell>
          <cell r="E3369" t="str">
            <v>KS</v>
          </cell>
          <cell r="F3369">
            <v>2574</v>
          </cell>
        </row>
        <row r="3370">
          <cell r="A3370">
            <v>5094783</v>
          </cell>
          <cell r="B3370" t="str">
            <v>V 20-C/4+FS-385…V 20-C/4+</v>
          </cell>
          <cell r="C3370">
            <v>3170</v>
          </cell>
          <cell r="D3370">
            <v>1</v>
          </cell>
          <cell r="E3370" t="str">
            <v>KS</v>
          </cell>
          <cell r="F3370">
            <v>3170</v>
          </cell>
        </row>
        <row r="3371">
          <cell r="A3371">
            <v>5094788</v>
          </cell>
          <cell r="B3371" t="str">
            <v>V 20-C/3+N…V 20-C/3+</v>
          </cell>
          <cell r="C3371">
            <v>4390</v>
          </cell>
          <cell r="D3371">
            <v>1</v>
          </cell>
          <cell r="E3371" t="str">
            <v>KS</v>
          </cell>
          <cell r="F3371">
            <v>4390</v>
          </cell>
        </row>
        <row r="3372">
          <cell r="A3372">
            <v>5094792</v>
          </cell>
          <cell r="B3372" t="str">
            <v>V 20-C/3+FS-550…V 20-C/3+</v>
          </cell>
          <cell r="C3372">
            <v>3242</v>
          </cell>
          <cell r="D3372">
            <v>1</v>
          </cell>
          <cell r="E3372" t="str">
            <v>KS</v>
          </cell>
          <cell r="F3372">
            <v>3242</v>
          </cell>
        </row>
        <row r="3373">
          <cell r="A3373">
            <v>5094795</v>
          </cell>
          <cell r="B3373" t="str">
            <v>V 20-C/4+FS-550…V 20-C/4+</v>
          </cell>
          <cell r="C3373">
            <v>4048</v>
          </cell>
          <cell r="D3373">
            <v>1</v>
          </cell>
          <cell r="E3373" t="str">
            <v>KS</v>
          </cell>
          <cell r="F3373">
            <v>4048</v>
          </cell>
        </row>
        <row r="3374">
          <cell r="A3374">
            <v>5095034</v>
          </cell>
          <cell r="B3374" t="str">
            <v>Ochrana před přepětím…SNS-D WS.</v>
          </cell>
          <cell r="C3374">
            <v>990</v>
          </cell>
          <cell r="D3374">
            <v>1</v>
          </cell>
          <cell r="E3374" t="str">
            <v>KS</v>
          </cell>
          <cell r="F3374">
            <v>990</v>
          </cell>
        </row>
        <row r="3375">
          <cell r="A3375">
            <v>5095123</v>
          </cell>
          <cell r="B3375" t="str">
            <v>Přepěťová ochrana…SNS-M WS.</v>
          </cell>
          <cell r="C3375">
            <v>40</v>
          </cell>
          <cell r="D3375">
            <v>1</v>
          </cell>
          <cell r="E3375" t="str">
            <v>KS</v>
          </cell>
          <cell r="F3375">
            <v>40</v>
          </cell>
        </row>
        <row r="3376">
          <cell r="A3376">
            <v>5095603</v>
          </cell>
          <cell r="B3376" t="str">
            <v>Svodič bleskových proudů…C25BC0NPE</v>
          </cell>
          <cell r="C3376">
            <v>1117</v>
          </cell>
          <cell r="D3376">
            <v>1</v>
          </cell>
          <cell r="E3376" t="str">
            <v>KS</v>
          </cell>
          <cell r="F3376">
            <v>1117</v>
          </cell>
        </row>
        <row r="3377">
          <cell r="A3377">
            <v>5095606</v>
          </cell>
          <cell r="B3377" t="str">
            <v>Jiskřiště NPE…C25BC1NPE</v>
          </cell>
          <cell r="C3377">
            <v>1555</v>
          </cell>
          <cell r="D3377">
            <v>1</v>
          </cell>
          <cell r="E3377" t="str">
            <v>KS</v>
          </cell>
          <cell r="F3377">
            <v>1555</v>
          </cell>
        </row>
        <row r="3378">
          <cell r="A3378">
            <v>5095670</v>
          </cell>
          <cell r="B3378" t="str">
            <v>SurgeController V20…V20CNPEFS</v>
          </cell>
          <cell r="C3378">
            <v>4305</v>
          </cell>
          <cell r="D3378">
            <v>1</v>
          </cell>
          <cell r="E3378" t="str">
            <v>KS</v>
          </cell>
          <cell r="F3378">
            <v>4305</v>
          </cell>
        </row>
        <row r="3379">
          <cell r="A3379">
            <v>5095750</v>
          </cell>
          <cell r="B3379" t="str">
            <v>V 20-VA/3…V 20-VA/3</v>
          </cell>
          <cell r="C3379">
            <v>3857</v>
          </cell>
          <cell r="D3379">
            <v>1</v>
          </cell>
          <cell r="E3379" t="str">
            <v>KS</v>
          </cell>
          <cell r="F3379">
            <v>3857</v>
          </cell>
        </row>
        <row r="3380">
          <cell r="A3380">
            <v>5095840</v>
          </cell>
          <cell r="B3380" t="str">
            <v>Spodní díl V20 a V25…V20CU1+NF</v>
          </cell>
          <cell r="C3380">
            <v>1099</v>
          </cell>
          <cell r="D3380">
            <v>1</v>
          </cell>
          <cell r="E3380" t="str">
            <v>KS</v>
          </cell>
          <cell r="F3380">
            <v>1099</v>
          </cell>
        </row>
        <row r="3381">
          <cell r="A3381">
            <v>5095859</v>
          </cell>
          <cell r="B3381" t="str">
            <v>Spodní díl V20 a V25…V20-C/U-3</v>
          </cell>
          <cell r="C3381">
            <v>1498</v>
          </cell>
          <cell r="D3381">
            <v>1</v>
          </cell>
          <cell r="E3381" t="str">
            <v>KS</v>
          </cell>
          <cell r="F3381">
            <v>1498</v>
          </cell>
        </row>
        <row r="3382">
          <cell r="A3382">
            <v>5096006</v>
          </cell>
          <cell r="B3382" t="str">
            <v>SurgeController V20…V20C1-FS</v>
          </cell>
          <cell r="C3382">
            <v>1604</v>
          </cell>
          <cell r="D3382">
            <v>1</v>
          </cell>
          <cell r="E3382" t="str">
            <v>KS</v>
          </cell>
          <cell r="F3382">
            <v>1604</v>
          </cell>
        </row>
        <row r="3383">
          <cell r="A3383">
            <v>5096030</v>
          </cell>
          <cell r="B3383" t="str">
            <v>SurgeController V20…V20C4-FS</v>
          </cell>
          <cell r="C3383">
            <v>3709</v>
          </cell>
          <cell r="D3383">
            <v>1</v>
          </cell>
          <cell r="E3383" t="str">
            <v>KS</v>
          </cell>
          <cell r="F3383">
            <v>3709</v>
          </cell>
        </row>
        <row r="3384">
          <cell r="A3384">
            <v>5096251</v>
          </cell>
          <cell r="B3384" t="str">
            <v>SurgeController V20…V20C3FSSÜ</v>
          </cell>
          <cell r="C3384">
            <v>4590</v>
          </cell>
          <cell r="D3384">
            <v>1</v>
          </cell>
          <cell r="E3384" t="str">
            <v>KS</v>
          </cell>
          <cell r="F3384">
            <v>4590</v>
          </cell>
        </row>
        <row r="3385">
          <cell r="A3385">
            <v>5096278</v>
          </cell>
          <cell r="B3385" t="str">
            <v>SurgeController V20…V20C4FSSÜ</v>
          </cell>
          <cell r="C3385">
            <v>5389</v>
          </cell>
          <cell r="D3385">
            <v>1</v>
          </cell>
          <cell r="E3385" t="str">
            <v>KS</v>
          </cell>
          <cell r="F3385">
            <v>5389</v>
          </cell>
        </row>
        <row r="3386">
          <cell r="A3386">
            <v>5096308</v>
          </cell>
          <cell r="B3386" t="str">
            <v>Spodní díl V20 a V25…V20CU-1FS</v>
          </cell>
          <cell r="C3386">
            <v>1046</v>
          </cell>
          <cell r="D3386">
            <v>1</v>
          </cell>
          <cell r="E3386" t="str">
            <v>KS</v>
          </cell>
          <cell r="F3386">
            <v>1046</v>
          </cell>
        </row>
        <row r="3387">
          <cell r="A3387">
            <v>5096316</v>
          </cell>
          <cell r="B3387" t="str">
            <v>Spodní díl V20 a V25…V20CU-2FS</v>
          </cell>
          <cell r="C3387">
            <v>1250</v>
          </cell>
          <cell r="D3387">
            <v>1</v>
          </cell>
          <cell r="E3387" t="str">
            <v>KS</v>
          </cell>
          <cell r="F3387">
            <v>1250</v>
          </cell>
        </row>
        <row r="3388">
          <cell r="A3388">
            <v>5096324</v>
          </cell>
          <cell r="B3388" t="str">
            <v>Spodní díl V20 a V25…V20CU-3FS</v>
          </cell>
          <cell r="C3388">
            <v>1454</v>
          </cell>
          <cell r="D3388">
            <v>1</v>
          </cell>
          <cell r="E3388" t="str">
            <v>KS</v>
          </cell>
          <cell r="F3388">
            <v>1454</v>
          </cell>
        </row>
        <row r="3389">
          <cell r="A3389">
            <v>5096332</v>
          </cell>
          <cell r="B3389" t="str">
            <v>Spodní díl V20 a V25…V20CU-4FS</v>
          </cell>
          <cell r="C3389">
            <v>1664</v>
          </cell>
          <cell r="D3389">
            <v>1</v>
          </cell>
          <cell r="E3389" t="str">
            <v>KS</v>
          </cell>
          <cell r="F3389">
            <v>1664</v>
          </cell>
        </row>
        <row r="3390">
          <cell r="A3390">
            <v>5096359</v>
          </cell>
          <cell r="B3390" t="str">
            <v>Spodní díl V20 a V25…V20U3FSSÜ</v>
          </cell>
          <cell r="C3390">
            <v>3362</v>
          </cell>
          <cell r="D3390">
            <v>1</v>
          </cell>
          <cell r="E3390" t="str">
            <v>KS</v>
          </cell>
          <cell r="F3390">
            <v>3362</v>
          </cell>
        </row>
        <row r="3391">
          <cell r="A3391">
            <v>5096367</v>
          </cell>
          <cell r="B3391" t="str">
            <v>Spodní díl V20 a V25…V20U4FSSÜ</v>
          </cell>
          <cell r="C3391">
            <v>3625</v>
          </cell>
          <cell r="D3391">
            <v>1</v>
          </cell>
          <cell r="E3391" t="str">
            <v>KS</v>
          </cell>
          <cell r="F3391">
            <v>3625</v>
          </cell>
        </row>
        <row r="3392">
          <cell r="A3392">
            <v>5096375</v>
          </cell>
          <cell r="B3392" t="str">
            <v>SurgeController V20…V20C2-AS</v>
          </cell>
          <cell r="C3392">
            <v>3887</v>
          </cell>
          <cell r="D3392">
            <v>1</v>
          </cell>
          <cell r="E3392" t="str">
            <v>KS</v>
          </cell>
          <cell r="F3392">
            <v>3887</v>
          </cell>
        </row>
        <row r="3393">
          <cell r="A3393">
            <v>5096383</v>
          </cell>
          <cell r="B3393" t="str">
            <v>SurgeController V20…V20C3-AS</v>
          </cell>
          <cell r="C3393">
            <v>4584</v>
          </cell>
          <cell r="D3393">
            <v>1</v>
          </cell>
          <cell r="E3393" t="str">
            <v>KS</v>
          </cell>
          <cell r="F3393">
            <v>4584</v>
          </cell>
        </row>
        <row r="3394">
          <cell r="A3394">
            <v>5096391</v>
          </cell>
          <cell r="B3394" t="str">
            <v>SurgeController V20…V20C4-AS</v>
          </cell>
          <cell r="C3394">
            <v>5112</v>
          </cell>
          <cell r="D3394">
            <v>1</v>
          </cell>
          <cell r="E3394" t="str">
            <v>KS</v>
          </cell>
          <cell r="F3394">
            <v>5112</v>
          </cell>
        </row>
        <row r="3395">
          <cell r="A3395">
            <v>5096397</v>
          </cell>
          <cell r="B3395" t="str">
            <v>SurgeController V20…V20CNPEAS</v>
          </cell>
          <cell r="C3395">
            <v>4990</v>
          </cell>
          <cell r="D3395">
            <v>1</v>
          </cell>
          <cell r="E3395" t="str">
            <v>KS</v>
          </cell>
          <cell r="F3395">
            <v>4990</v>
          </cell>
        </row>
        <row r="3396">
          <cell r="A3396">
            <v>5096413</v>
          </cell>
          <cell r="B3396" t="str">
            <v>Spodní díl V20 a V25…V20CU-2AS</v>
          </cell>
          <cell r="C3396">
            <v>2969</v>
          </cell>
          <cell r="D3396">
            <v>1</v>
          </cell>
          <cell r="E3396" t="str">
            <v>KS</v>
          </cell>
          <cell r="F3396">
            <v>2969</v>
          </cell>
        </row>
        <row r="3397">
          <cell r="A3397">
            <v>5096421</v>
          </cell>
          <cell r="B3397" t="str">
            <v>Spodní díl V20 a V25…V20CU-3AS</v>
          </cell>
          <cell r="C3397">
            <v>3215</v>
          </cell>
          <cell r="D3397">
            <v>1</v>
          </cell>
          <cell r="E3397" t="str">
            <v>KS</v>
          </cell>
          <cell r="F3397">
            <v>3215</v>
          </cell>
        </row>
        <row r="3398">
          <cell r="A3398">
            <v>5096448</v>
          </cell>
          <cell r="B3398" t="str">
            <v>Spodní díl V20 a V25…V20CU-4AS</v>
          </cell>
          <cell r="C3398">
            <v>3420</v>
          </cell>
          <cell r="D3398">
            <v>1</v>
          </cell>
          <cell r="E3398" t="str">
            <v>KS</v>
          </cell>
          <cell r="F3398">
            <v>3420</v>
          </cell>
        </row>
        <row r="3399">
          <cell r="A3399">
            <v>5096626</v>
          </cell>
          <cell r="B3399" t="str">
            <v>Spodní díl V20 a V25…V20CU3-PH</v>
          </cell>
          <cell r="C3399">
            <v>829</v>
          </cell>
          <cell r="D3399">
            <v>1</v>
          </cell>
          <cell r="E3399" t="str">
            <v>KS</v>
          </cell>
          <cell r="F3399">
            <v>829</v>
          </cell>
        </row>
        <row r="3400">
          <cell r="A3400">
            <v>5096634</v>
          </cell>
          <cell r="B3400" t="str">
            <v>Spodní díl V20 a V25…V20U3PHFS</v>
          </cell>
          <cell r="C3400">
            <v>1590</v>
          </cell>
          <cell r="D3400">
            <v>1</v>
          </cell>
          <cell r="E3400" t="str">
            <v>KS</v>
          </cell>
          <cell r="F3400">
            <v>1590</v>
          </cell>
        </row>
        <row r="3401">
          <cell r="A3401">
            <v>5096648</v>
          </cell>
          <cell r="B3401" t="str">
            <v>MB 1…MB 1</v>
          </cell>
          <cell r="C3401">
            <v>298</v>
          </cell>
          <cell r="D3401">
            <v>1</v>
          </cell>
          <cell r="E3401" t="str">
            <v>KS</v>
          </cell>
          <cell r="F3401">
            <v>298</v>
          </cell>
        </row>
        <row r="3402">
          <cell r="A3402">
            <v>5096665</v>
          </cell>
          <cell r="B3402" t="str">
            <v>MultiBase…MB3</v>
          </cell>
          <cell r="C3402">
            <v>786</v>
          </cell>
          <cell r="D3402">
            <v>1</v>
          </cell>
          <cell r="E3402" t="str">
            <v>KS</v>
          </cell>
          <cell r="F3402">
            <v>786</v>
          </cell>
        </row>
        <row r="3403">
          <cell r="A3403">
            <v>5096667</v>
          </cell>
          <cell r="B3403" t="str">
            <v>MultiBase…MB3+FS</v>
          </cell>
          <cell r="C3403">
            <v>1454</v>
          </cell>
          <cell r="D3403">
            <v>1</v>
          </cell>
          <cell r="E3403" t="str">
            <v>KS</v>
          </cell>
          <cell r="F3403">
            <v>1454</v>
          </cell>
        </row>
        <row r="3404">
          <cell r="A3404">
            <v>5096669</v>
          </cell>
          <cell r="B3404" t="str">
            <v>MultiBase…MB3+NPE</v>
          </cell>
          <cell r="C3404">
            <v>1033</v>
          </cell>
          <cell r="D3404">
            <v>1</v>
          </cell>
          <cell r="E3404" t="str">
            <v>KS</v>
          </cell>
          <cell r="F3404">
            <v>1033</v>
          </cell>
        </row>
        <row r="3405">
          <cell r="A3405">
            <v>5096671</v>
          </cell>
          <cell r="B3405" t="str">
            <v>MultiBase…MB3+NPEFS</v>
          </cell>
          <cell r="C3405">
            <v>1498</v>
          </cell>
          <cell r="D3405">
            <v>1</v>
          </cell>
          <cell r="E3405" t="str">
            <v>KS</v>
          </cell>
          <cell r="F3405">
            <v>1498</v>
          </cell>
        </row>
        <row r="3406">
          <cell r="A3406">
            <v>5096680</v>
          </cell>
          <cell r="B3406" t="str">
            <v>MultiBase…MB4</v>
          </cell>
          <cell r="C3406">
            <v>1033</v>
          </cell>
          <cell r="D3406">
            <v>1</v>
          </cell>
          <cell r="E3406" t="str">
            <v>KS</v>
          </cell>
          <cell r="F3406">
            <v>1033</v>
          </cell>
        </row>
        <row r="3407">
          <cell r="A3407">
            <v>5096682</v>
          </cell>
          <cell r="B3407" t="str">
            <v>MultiBase…MB4+FS</v>
          </cell>
          <cell r="C3407">
            <v>1664</v>
          </cell>
          <cell r="D3407">
            <v>1</v>
          </cell>
          <cell r="E3407" t="str">
            <v>KS</v>
          </cell>
          <cell r="F3407">
            <v>1664</v>
          </cell>
        </row>
        <row r="3408">
          <cell r="A3408">
            <v>5096707</v>
          </cell>
          <cell r="B3408" t="str">
            <v>SurgeController V20…V20C0-150</v>
          </cell>
          <cell r="C3408">
            <v>596</v>
          </cell>
          <cell r="D3408">
            <v>1</v>
          </cell>
          <cell r="E3408" t="str">
            <v>KS</v>
          </cell>
          <cell r="F3408">
            <v>596</v>
          </cell>
        </row>
        <row r="3409">
          <cell r="A3409">
            <v>5096820</v>
          </cell>
          <cell r="B3409" t="str">
            <v>LightningController…MC50 VDE</v>
          </cell>
          <cell r="C3409">
            <v>2387</v>
          </cell>
          <cell r="D3409">
            <v>1</v>
          </cell>
          <cell r="E3409" t="str">
            <v>KS</v>
          </cell>
          <cell r="F3409">
            <v>2387</v>
          </cell>
        </row>
        <row r="3410">
          <cell r="A3410">
            <v>5096822</v>
          </cell>
          <cell r="B3410" t="str">
            <v>CoordinatedLightningController…MCD50B/O</v>
          </cell>
          <cell r="C3410">
            <v>2990</v>
          </cell>
          <cell r="D3410">
            <v>1</v>
          </cell>
          <cell r="E3410" t="str">
            <v>KS</v>
          </cell>
          <cell r="F3410">
            <v>2990</v>
          </cell>
        </row>
        <row r="3411">
          <cell r="A3411">
            <v>5096839</v>
          </cell>
          <cell r="B3411" t="str">
            <v>LightningController…MC50U VDE</v>
          </cell>
          <cell r="C3411">
            <v>570</v>
          </cell>
          <cell r="D3411">
            <v>1</v>
          </cell>
          <cell r="E3411" t="str">
            <v>KS</v>
          </cell>
          <cell r="F3411">
            <v>570</v>
          </cell>
        </row>
        <row r="3412">
          <cell r="A3412">
            <v>5096847</v>
          </cell>
          <cell r="B3412" t="str">
            <v>LightningController…MC50B VDE</v>
          </cell>
          <cell r="C3412">
            <v>2515</v>
          </cell>
          <cell r="D3412">
            <v>1</v>
          </cell>
          <cell r="E3412" t="str">
            <v>KS</v>
          </cell>
          <cell r="F3412">
            <v>2515</v>
          </cell>
        </row>
        <row r="3413">
          <cell r="A3413">
            <v>5096849</v>
          </cell>
          <cell r="B3413" t="str">
            <v>CoordinatedLightningController…MCD50-B</v>
          </cell>
          <cell r="C3413">
            <v>3278</v>
          </cell>
          <cell r="D3413">
            <v>1</v>
          </cell>
          <cell r="E3413" t="str">
            <v>KS</v>
          </cell>
          <cell r="F3413">
            <v>3278</v>
          </cell>
        </row>
        <row r="3414">
          <cell r="A3414">
            <v>5096863</v>
          </cell>
          <cell r="B3414" t="str">
            <v>LightningController…MC125BNPE</v>
          </cell>
          <cell r="C3414">
            <v>3390</v>
          </cell>
          <cell r="D3414">
            <v>1</v>
          </cell>
          <cell r="E3414" t="str">
            <v>KS</v>
          </cell>
          <cell r="F3414">
            <v>3390</v>
          </cell>
        </row>
        <row r="3415">
          <cell r="A3415">
            <v>5096865</v>
          </cell>
          <cell r="B3415" t="str">
            <v>CoordinatedLightningController…MCD125NPE</v>
          </cell>
          <cell r="C3415">
            <v>4160</v>
          </cell>
          <cell r="D3415">
            <v>1</v>
          </cell>
          <cell r="E3415" t="str">
            <v>KS</v>
          </cell>
          <cell r="F3415">
            <v>4160</v>
          </cell>
        </row>
        <row r="3416">
          <cell r="A3416">
            <v>5096884</v>
          </cell>
          <cell r="B3416" t="str">
            <v>Propojovací můstek…MC-V3</v>
          </cell>
          <cell r="C3416">
            <v>109</v>
          </cell>
          <cell r="D3416">
            <v>1</v>
          </cell>
          <cell r="E3416" t="str">
            <v>KS</v>
          </cell>
          <cell r="F3416">
            <v>109</v>
          </cell>
        </row>
        <row r="3417">
          <cell r="A3417">
            <v>5096970</v>
          </cell>
          <cell r="B3417" t="str">
            <v>LightningCoordinator…LC 63</v>
          </cell>
          <cell r="C3417">
            <v>1047</v>
          </cell>
          <cell r="D3417">
            <v>1</v>
          </cell>
          <cell r="E3417" t="str">
            <v>KS</v>
          </cell>
          <cell r="F3417">
            <v>1047</v>
          </cell>
        </row>
        <row r="3418">
          <cell r="A3418">
            <v>5097053</v>
          </cell>
          <cell r="B3418" t="str">
            <v>CombiController V25…V25B/0</v>
          </cell>
          <cell r="C3418">
            <v>1090</v>
          </cell>
          <cell r="D3418">
            <v>1</v>
          </cell>
          <cell r="E3418" t="str">
            <v>KS</v>
          </cell>
          <cell r="F3418">
            <v>1090</v>
          </cell>
        </row>
        <row r="3419">
          <cell r="A3419">
            <v>5097057</v>
          </cell>
          <cell r="B3419" t="str">
            <v>CombiController V25…V25B/0 SO</v>
          </cell>
          <cell r="C3419">
            <v>760</v>
          </cell>
          <cell r="D3419">
            <v>1</v>
          </cell>
          <cell r="E3419" t="str">
            <v>KS</v>
          </cell>
          <cell r="F3419">
            <v>760</v>
          </cell>
        </row>
        <row r="3420">
          <cell r="A3420">
            <v>5097061</v>
          </cell>
          <cell r="B3420" t="str">
            <v>CombiController V25…V25B0-385</v>
          </cell>
          <cell r="C3420">
            <v>1123</v>
          </cell>
          <cell r="D3420">
            <v>1</v>
          </cell>
          <cell r="E3420" t="str">
            <v>KS</v>
          </cell>
          <cell r="F3420">
            <v>1123</v>
          </cell>
        </row>
        <row r="3421">
          <cell r="A3421">
            <v>5097088</v>
          </cell>
          <cell r="B3421" t="str">
            <v>CombiController V25…V25B0-150</v>
          </cell>
          <cell r="C3421">
            <v>1123</v>
          </cell>
          <cell r="D3421">
            <v>1</v>
          </cell>
          <cell r="E3421" t="str">
            <v>KS</v>
          </cell>
          <cell r="F3421">
            <v>1123</v>
          </cell>
        </row>
        <row r="3422">
          <cell r="A3422">
            <v>5097118</v>
          </cell>
          <cell r="B3422" t="str">
            <v>CombiController V25…V25B3FSSÜ</v>
          </cell>
          <cell r="C3422">
            <v>6508</v>
          </cell>
          <cell r="D3422">
            <v>1</v>
          </cell>
          <cell r="E3422" t="str">
            <v>KS</v>
          </cell>
          <cell r="F3422">
            <v>6508</v>
          </cell>
        </row>
        <row r="3423">
          <cell r="A3423">
            <v>5097142</v>
          </cell>
          <cell r="B3423" t="str">
            <v>CombiController V25…V25B4-FS</v>
          </cell>
          <cell r="C3423">
            <v>5925</v>
          </cell>
          <cell r="D3423">
            <v>1</v>
          </cell>
          <cell r="E3423" t="str">
            <v>KS</v>
          </cell>
          <cell r="F3423">
            <v>5925</v>
          </cell>
        </row>
        <row r="3424">
          <cell r="A3424">
            <v>5097185</v>
          </cell>
          <cell r="B3424" t="str">
            <v>CombiController V25…V25B3-AS</v>
          </cell>
          <cell r="C3424">
            <v>6076</v>
          </cell>
          <cell r="D3424">
            <v>1</v>
          </cell>
          <cell r="E3424" t="str">
            <v>KS</v>
          </cell>
          <cell r="F3424">
            <v>6076</v>
          </cell>
        </row>
        <row r="3425">
          <cell r="A3425">
            <v>5097193</v>
          </cell>
          <cell r="B3425" t="str">
            <v>CombiController V25…V25B4-AS</v>
          </cell>
          <cell r="C3425">
            <v>7512</v>
          </cell>
          <cell r="D3425">
            <v>1</v>
          </cell>
          <cell r="E3425" t="str">
            <v>KS</v>
          </cell>
          <cell r="F3425">
            <v>7512</v>
          </cell>
        </row>
        <row r="3426">
          <cell r="A3426">
            <v>5097355</v>
          </cell>
          <cell r="B3426" t="str">
            <v>CombiController V25…V25B4FSSÜ</v>
          </cell>
          <cell r="C3426">
            <v>7943</v>
          </cell>
          <cell r="D3426">
            <v>1</v>
          </cell>
          <cell r="E3426" t="str">
            <v>KS</v>
          </cell>
          <cell r="F3426">
            <v>7943</v>
          </cell>
        </row>
        <row r="3427">
          <cell r="A3427">
            <v>5097428</v>
          </cell>
          <cell r="B3427" t="str">
            <v>CombiController V25…V25BNPEFS</v>
          </cell>
          <cell r="C3427">
            <v>5919</v>
          </cell>
          <cell r="D3427">
            <v>1</v>
          </cell>
          <cell r="E3427" t="str">
            <v>KS</v>
          </cell>
          <cell r="F3427">
            <v>5919</v>
          </cell>
        </row>
        <row r="3428">
          <cell r="A3428">
            <v>5097432</v>
          </cell>
          <cell r="B3428" t="str">
            <v>CombiController V25…V25NPE3AS</v>
          </cell>
          <cell r="C3428">
            <v>7800</v>
          </cell>
          <cell r="D3428">
            <v>1</v>
          </cell>
          <cell r="E3428" t="str">
            <v>KS</v>
          </cell>
          <cell r="F3428">
            <v>7800</v>
          </cell>
        </row>
        <row r="3429">
          <cell r="A3429">
            <v>5097452</v>
          </cell>
          <cell r="B3429" t="str">
            <v>Blitzbarriere…VF12ACDC</v>
          </cell>
          <cell r="C3429">
            <v>859</v>
          </cell>
          <cell r="D3429">
            <v>1</v>
          </cell>
          <cell r="E3429" t="str">
            <v>KS</v>
          </cell>
          <cell r="F3429">
            <v>859</v>
          </cell>
        </row>
        <row r="3430">
          <cell r="A3430">
            <v>5097606</v>
          </cell>
          <cell r="B3430" t="str">
            <v>Blitzbarriere…VF24ACDC</v>
          </cell>
          <cell r="C3430">
            <v>859</v>
          </cell>
          <cell r="D3430">
            <v>1</v>
          </cell>
          <cell r="E3430" t="str">
            <v>KS</v>
          </cell>
          <cell r="F3430">
            <v>859</v>
          </cell>
        </row>
        <row r="3431">
          <cell r="A3431">
            <v>5097614</v>
          </cell>
          <cell r="B3431" t="str">
            <v>Blitzbarriere…VF48ACDC</v>
          </cell>
          <cell r="C3431">
            <v>859</v>
          </cell>
          <cell r="D3431">
            <v>1</v>
          </cell>
          <cell r="E3431" t="str">
            <v>KS</v>
          </cell>
          <cell r="F3431">
            <v>859</v>
          </cell>
        </row>
        <row r="3432">
          <cell r="A3432">
            <v>5097622</v>
          </cell>
          <cell r="B3432" t="str">
            <v>Blitzbarriere…VF60ACDC</v>
          </cell>
          <cell r="C3432">
            <v>858</v>
          </cell>
          <cell r="D3432">
            <v>1</v>
          </cell>
          <cell r="E3432" t="str">
            <v>KS</v>
          </cell>
          <cell r="F3432">
            <v>858</v>
          </cell>
        </row>
        <row r="3433">
          <cell r="A3433">
            <v>5097630</v>
          </cell>
          <cell r="B3433" t="str">
            <v>Blitzbarriere…VF110ACDC</v>
          </cell>
          <cell r="C3433">
            <v>858</v>
          </cell>
          <cell r="D3433">
            <v>1</v>
          </cell>
          <cell r="E3433" t="str">
            <v>KS</v>
          </cell>
          <cell r="F3433">
            <v>858</v>
          </cell>
        </row>
        <row r="3434">
          <cell r="A3434">
            <v>5097649</v>
          </cell>
          <cell r="B3434" t="str">
            <v>Blitzbarriere…VF230ACDC</v>
          </cell>
          <cell r="C3434">
            <v>867</v>
          </cell>
          <cell r="D3434">
            <v>1</v>
          </cell>
          <cell r="E3434" t="str">
            <v>KS</v>
          </cell>
          <cell r="F3434">
            <v>867</v>
          </cell>
        </row>
        <row r="3435">
          <cell r="A3435">
            <v>5097819</v>
          </cell>
          <cell r="B3435" t="str">
            <v>Blitzbarriere…VF24AD-FS</v>
          </cell>
          <cell r="C3435">
            <v>1430</v>
          </cell>
          <cell r="D3435">
            <v>1</v>
          </cell>
          <cell r="E3435" t="str">
            <v>KS</v>
          </cell>
          <cell r="F3435">
            <v>1430</v>
          </cell>
        </row>
        <row r="3436">
          <cell r="A3436">
            <v>5097851</v>
          </cell>
          <cell r="B3436" t="str">
            <v>Blitzbarriere…VF230ADFS</v>
          </cell>
          <cell r="C3436">
            <v>1430</v>
          </cell>
          <cell r="D3436">
            <v>1</v>
          </cell>
          <cell r="E3436" t="str">
            <v>KS</v>
          </cell>
          <cell r="F3436">
            <v>1430</v>
          </cell>
        </row>
        <row r="3437">
          <cell r="A3437">
            <v>5097857</v>
          </cell>
          <cell r="B3437" t="str">
            <v>Blitzbarriere…VF 230-AC</v>
          </cell>
          <cell r="C3437">
            <v>1430</v>
          </cell>
          <cell r="D3437">
            <v>1</v>
          </cell>
          <cell r="E3437" t="str">
            <v>KS</v>
          </cell>
          <cell r="F3437">
            <v>1430</v>
          </cell>
        </row>
        <row r="3438">
          <cell r="A3438">
            <v>5097975</v>
          </cell>
          <cell r="B3438" t="str">
            <v>Svodič bleskových proudů…TKS-B</v>
          </cell>
          <cell r="C3438">
            <v>560</v>
          </cell>
          <cell r="D3438">
            <v>1</v>
          </cell>
          <cell r="E3438" t="str">
            <v>KS</v>
          </cell>
          <cell r="F3438">
            <v>560</v>
          </cell>
        </row>
        <row r="3439">
          <cell r="A3439">
            <v>5098491</v>
          </cell>
          <cell r="B3439" t="str">
            <v>Blitzbarriere…FRD   5</v>
          </cell>
          <cell r="C3439">
            <v>720</v>
          </cell>
          <cell r="D3439">
            <v>1</v>
          </cell>
          <cell r="E3439" t="str">
            <v>KS</v>
          </cell>
          <cell r="F3439">
            <v>720</v>
          </cell>
        </row>
        <row r="3440">
          <cell r="A3440">
            <v>5098505</v>
          </cell>
          <cell r="B3440" t="str">
            <v>Blitzbarriere…FRD  12</v>
          </cell>
          <cell r="C3440">
            <v>790</v>
          </cell>
          <cell r="D3440">
            <v>1</v>
          </cell>
          <cell r="E3440" t="str">
            <v>KS</v>
          </cell>
          <cell r="F3440">
            <v>790</v>
          </cell>
        </row>
        <row r="3441">
          <cell r="A3441">
            <v>5098513</v>
          </cell>
          <cell r="B3441" t="str">
            <v>Blitzbarriere…FRD  24</v>
          </cell>
          <cell r="C3441">
            <v>720</v>
          </cell>
          <cell r="D3441">
            <v>1</v>
          </cell>
          <cell r="E3441" t="str">
            <v>KS</v>
          </cell>
          <cell r="F3441">
            <v>720</v>
          </cell>
        </row>
        <row r="3442">
          <cell r="A3442">
            <v>5098521</v>
          </cell>
          <cell r="B3442" t="str">
            <v>Blitzbarriere…FRD  48</v>
          </cell>
          <cell r="C3442">
            <v>790</v>
          </cell>
          <cell r="D3442">
            <v>1</v>
          </cell>
          <cell r="E3442" t="str">
            <v>KS</v>
          </cell>
          <cell r="F3442">
            <v>790</v>
          </cell>
        </row>
        <row r="3443">
          <cell r="A3443">
            <v>5098548</v>
          </cell>
          <cell r="B3443" t="str">
            <v>Blitzbarriere…FRD  60</v>
          </cell>
          <cell r="C3443">
            <v>790</v>
          </cell>
          <cell r="D3443">
            <v>1</v>
          </cell>
          <cell r="E3443" t="str">
            <v>KS</v>
          </cell>
          <cell r="F3443">
            <v>790</v>
          </cell>
        </row>
        <row r="3444">
          <cell r="A3444">
            <v>5098556</v>
          </cell>
          <cell r="B3444" t="str">
            <v>Blitzbarriere…FRD 110</v>
          </cell>
          <cell r="C3444">
            <v>790</v>
          </cell>
          <cell r="D3444">
            <v>1</v>
          </cell>
          <cell r="E3444" t="str">
            <v>KS</v>
          </cell>
          <cell r="F3444">
            <v>790</v>
          </cell>
        </row>
        <row r="3445">
          <cell r="A3445">
            <v>5098570</v>
          </cell>
          <cell r="B3445" t="str">
            <v>Blitzbarriere…FRD  5 HF</v>
          </cell>
          <cell r="C3445">
            <v>810</v>
          </cell>
          <cell r="D3445">
            <v>1</v>
          </cell>
          <cell r="E3445" t="str">
            <v>KS</v>
          </cell>
          <cell r="F3445">
            <v>810</v>
          </cell>
        </row>
        <row r="3446">
          <cell r="A3446">
            <v>5098574</v>
          </cell>
          <cell r="B3446" t="str">
            <v>Blitzbarriere…FRD 24 HF</v>
          </cell>
          <cell r="C3446">
            <v>790</v>
          </cell>
          <cell r="D3446">
            <v>1</v>
          </cell>
          <cell r="E3446" t="str">
            <v>KS</v>
          </cell>
          <cell r="F3446">
            <v>790</v>
          </cell>
        </row>
        <row r="3447">
          <cell r="A3447">
            <v>5098599</v>
          </cell>
          <cell r="B3447" t="str">
            <v>Blitzbarriere…FLD   5</v>
          </cell>
          <cell r="C3447">
            <v>790</v>
          </cell>
          <cell r="D3447">
            <v>1</v>
          </cell>
          <cell r="E3447" t="str">
            <v>KS</v>
          </cell>
          <cell r="F3447">
            <v>790</v>
          </cell>
        </row>
        <row r="3448">
          <cell r="A3448">
            <v>5098602</v>
          </cell>
          <cell r="B3448" t="str">
            <v>Blitzbarriere…FLD  12</v>
          </cell>
          <cell r="C3448">
            <v>820</v>
          </cell>
          <cell r="D3448">
            <v>1</v>
          </cell>
          <cell r="E3448" t="str">
            <v>KS</v>
          </cell>
          <cell r="F3448">
            <v>820</v>
          </cell>
        </row>
        <row r="3449">
          <cell r="A3449">
            <v>5098610</v>
          </cell>
          <cell r="B3449" t="str">
            <v>Blitzbarriere…FLD  24</v>
          </cell>
          <cell r="C3449">
            <v>790</v>
          </cell>
          <cell r="D3449">
            <v>1</v>
          </cell>
          <cell r="E3449" t="str">
            <v>KS</v>
          </cell>
          <cell r="F3449">
            <v>790</v>
          </cell>
        </row>
        <row r="3450">
          <cell r="A3450">
            <v>5098629</v>
          </cell>
          <cell r="B3450" t="str">
            <v>Blitzbarriere…FLD  48</v>
          </cell>
          <cell r="C3450">
            <v>820</v>
          </cell>
          <cell r="D3450">
            <v>1</v>
          </cell>
          <cell r="E3450" t="str">
            <v>KS</v>
          </cell>
          <cell r="F3450">
            <v>820</v>
          </cell>
        </row>
        <row r="3451">
          <cell r="A3451">
            <v>5098637</v>
          </cell>
          <cell r="B3451" t="str">
            <v>Blitzbarriere…FLD  60</v>
          </cell>
          <cell r="C3451">
            <v>790</v>
          </cell>
          <cell r="D3451">
            <v>1</v>
          </cell>
          <cell r="E3451" t="str">
            <v>KS</v>
          </cell>
          <cell r="F3451">
            <v>790</v>
          </cell>
        </row>
        <row r="3452">
          <cell r="A3452">
            <v>5098645</v>
          </cell>
          <cell r="B3452" t="str">
            <v>Blitzbarriere…FLD 110</v>
          </cell>
          <cell r="C3452">
            <v>810</v>
          </cell>
          <cell r="D3452">
            <v>1</v>
          </cell>
          <cell r="E3452" t="str">
            <v>KS</v>
          </cell>
          <cell r="F3452">
            <v>810</v>
          </cell>
        </row>
        <row r="3453">
          <cell r="A3453">
            <v>5098726</v>
          </cell>
          <cell r="B3453" t="str">
            <v>Blitzbarriere…FRD 2- 24</v>
          </cell>
          <cell r="C3453">
            <v>790</v>
          </cell>
          <cell r="D3453">
            <v>1</v>
          </cell>
          <cell r="E3453" t="str">
            <v>KS</v>
          </cell>
          <cell r="F3453">
            <v>790</v>
          </cell>
        </row>
        <row r="3454">
          <cell r="A3454">
            <v>5098793</v>
          </cell>
          <cell r="B3454" t="str">
            <v>Blitzbarriere…FRD 2-  5</v>
          </cell>
          <cell r="C3454">
            <v>790</v>
          </cell>
          <cell r="D3454">
            <v>1</v>
          </cell>
          <cell r="E3454" t="str">
            <v>KS</v>
          </cell>
          <cell r="F3454">
            <v>790</v>
          </cell>
        </row>
        <row r="3455">
          <cell r="A3455">
            <v>5098807</v>
          </cell>
          <cell r="B3455" t="str">
            <v>Blitzbarriere…FLD 2- 12</v>
          </cell>
          <cell r="C3455">
            <v>870</v>
          </cell>
          <cell r="D3455">
            <v>1</v>
          </cell>
          <cell r="E3455" t="str">
            <v>KS</v>
          </cell>
          <cell r="F3455">
            <v>870</v>
          </cell>
        </row>
        <row r="3456">
          <cell r="A3456">
            <v>5098815</v>
          </cell>
          <cell r="B3456" t="str">
            <v>Blitzbarriere…FLD 2- 24</v>
          </cell>
          <cell r="C3456">
            <v>820</v>
          </cell>
          <cell r="D3456">
            <v>1</v>
          </cell>
          <cell r="E3456" t="str">
            <v>KS</v>
          </cell>
          <cell r="F3456">
            <v>820</v>
          </cell>
        </row>
        <row r="3457">
          <cell r="A3457">
            <v>5098823</v>
          </cell>
          <cell r="B3457" t="str">
            <v>Blitzbarriere…FLD 2- 48</v>
          </cell>
          <cell r="C3457">
            <v>820</v>
          </cell>
          <cell r="D3457">
            <v>1</v>
          </cell>
          <cell r="E3457" t="str">
            <v>KS</v>
          </cell>
          <cell r="F3457">
            <v>820</v>
          </cell>
        </row>
        <row r="3458">
          <cell r="A3458">
            <v>5098858</v>
          </cell>
          <cell r="B3458" t="str">
            <v>Blitzbarriere…FLD 2-110</v>
          </cell>
          <cell r="C3458">
            <v>820</v>
          </cell>
          <cell r="D3458">
            <v>1</v>
          </cell>
          <cell r="E3458" t="str">
            <v>KS</v>
          </cell>
          <cell r="F3458">
            <v>820</v>
          </cell>
        </row>
        <row r="3459">
          <cell r="A3459">
            <v>5098866</v>
          </cell>
          <cell r="B3459" t="str">
            <v>Blitzbarriere…FLD 2-  5</v>
          </cell>
          <cell r="C3459">
            <v>870</v>
          </cell>
          <cell r="D3459">
            <v>1</v>
          </cell>
          <cell r="E3459" t="str">
            <v>KS</v>
          </cell>
          <cell r="F3459">
            <v>870</v>
          </cell>
        </row>
        <row r="3460">
          <cell r="A3460">
            <v>5099458</v>
          </cell>
          <cell r="B3460" t="str">
            <v>SurgeController V20…V20VA/1</v>
          </cell>
          <cell r="C3460">
            <v>935</v>
          </cell>
          <cell r="D3460">
            <v>1</v>
          </cell>
          <cell r="E3460" t="str">
            <v>KS</v>
          </cell>
          <cell r="F3460">
            <v>935</v>
          </cell>
        </row>
        <row r="3461">
          <cell r="A3461">
            <v>5099480</v>
          </cell>
          <cell r="B3461" t="str">
            <v>V 20-VA/3-385…V 20-VA/3</v>
          </cell>
          <cell r="C3461">
            <v>2752</v>
          </cell>
          <cell r="D3461">
            <v>1</v>
          </cell>
          <cell r="E3461" t="str">
            <v>KS</v>
          </cell>
          <cell r="F3461">
            <v>2752</v>
          </cell>
        </row>
        <row r="3462">
          <cell r="A3462">
            <v>5099579</v>
          </cell>
          <cell r="B3462" t="str">
            <v>SurgeController V20…V20C0-75</v>
          </cell>
          <cell r="C3462">
            <v>596</v>
          </cell>
          <cell r="D3462">
            <v>1</v>
          </cell>
          <cell r="E3462" t="str">
            <v>KS</v>
          </cell>
          <cell r="F3462">
            <v>596</v>
          </cell>
        </row>
        <row r="3463">
          <cell r="A3463">
            <v>5099595</v>
          </cell>
          <cell r="B3463" t="str">
            <v>SurgeController V20…V20C0-385</v>
          </cell>
          <cell r="C3463">
            <v>596</v>
          </cell>
          <cell r="D3463">
            <v>1</v>
          </cell>
          <cell r="E3463" t="str">
            <v>KS</v>
          </cell>
          <cell r="F3463">
            <v>596</v>
          </cell>
        </row>
        <row r="3464">
          <cell r="A3464">
            <v>5099609</v>
          </cell>
          <cell r="B3464" t="str">
            <v>SurgeController V20…V20C0-280</v>
          </cell>
          <cell r="C3464">
            <v>520</v>
          </cell>
          <cell r="D3464">
            <v>1</v>
          </cell>
          <cell r="E3464" t="str">
            <v>KS</v>
          </cell>
          <cell r="F3464">
            <v>520</v>
          </cell>
        </row>
        <row r="3465">
          <cell r="A3465">
            <v>5099613</v>
          </cell>
          <cell r="B3465" t="str">
            <v>SurgeController V20…V20VA0385</v>
          </cell>
          <cell r="C3465">
            <v>684</v>
          </cell>
          <cell r="D3465">
            <v>1</v>
          </cell>
          <cell r="E3465" t="str">
            <v>KS</v>
          </cell>
          <cell r="F3465">
            <v>684</v>
          </cell>
        </row>
        <row r="3466">
          <cell r="A3466">
            <v>5099617</v>
          </cell>
          <cell r="B3466" t="str">
            <v>SurgeController V20…V20C0-550</v>
          </cell>
          <cell r="C3466">
            <v>596</v>
          </cell>
          <cell r="D3466">
            <v>1</v>
          </cell>
          <cell r="E3466" t="str">
            <v>KS</v>
          </cell>
          <cell r="F3466">
            <v>596</v>
          </cell>
        </row>
        <row r="3467">
          <cell r="A3467">
            <v>5099633</v>
          </cell>
          <cell r="B3467" t="str">
            <v>Spodní díl V20 a V25…V20C/U-1</v>
          </cell>
          <cell r="C3467">
            <v>298</v>
          </cell>
          <cell r="D3467">
            <v>1</v>
          </cell>
          <cell r="E3467" t="str">
            <v>KS</v>
          </cell>
          <cell r="F3467">
            <v>298</v>
          </cell>
        </row>
        <row r="3468">
          <cell r="A3468">
            <v>5099706</v>
          </cell>
          <cell r="B3468" t="str">
            <v>SurgeController V20…V20C0-440</v>
          </cell>
          <cell r="C3468">
            <v>596</v>
          </cell>
          <cell r="D3468">
            <v>1</v>
          </cell>
          <cell r="E3468" t="str">
            <v>KS</v>
          </cell>
          <cell r="F3468">
            <v>596</v>
          </cell>
        </row>
        <row r="3469">
          <cell r="A3469">
            <v>5099803</v>
          </cell>
          <cell r="B3469" t="str">
            <v>Oddělovací jiskřiště…FS-V20</v>
          </cell>
          <cell r="C3469">
            <v>9900</v>
          </cell>
          <cell r="D3469">
            <v>1</v>
          </cell>
          <cell r="E3469" t="str">
            <v>KS</v>
          </cell>
          <cell r="F3469">
            <v>9900</v>
          </cell>
        </row>
        <row r="3470">
          <cell r="A3470">
            <v>5099850</v>
          </cell>
          <cell r="B3470" t="str">
            <v>SurgeController V20…V20C0-335</v>
          </cell>
          <cell r="C3470">
            <v>596</v>
          </cell>
          <cell r="D3470">
            <v>1</v>
          </cell>
          <cell r="E3470" t="str">
            <v>KS</v>
          </cell>
          <cell r="F3470">
            <v>596</v>
          </cell>
        </row>
        <row r="3471">
          <cell r="A3471">
            <v>5101069</v>
          </cell>
          <cell r="B3471" t="str">
            <v>Válcované olovo…198/60</v>
          </cell>
          <cell r="C3471">
            <v>529</v>
          </cell>
          <cell r="D3471">
            <v>1</v>
          </cell>
          <cell r="E3471" t="str">
            <v>KG</v>
          </cell>
          <cell r="F3471">
            <v>529</v>
          </cell>
        </row>
        <row r="3472">
          <cell r="A3472">
            <v>5102073</v>
          </cell>
          <cell r="B3472" t="str">
            <v>Příchytka trubková…303/1/2</v>
          </cell>
          <cell r="C3472">
            <v>88.32</v>
          </cell>
          <cell r="D3472">
            <v>100</v>
          </cell>
          <cell r="E3472" t="str">
            <v>KS</v>
          </cell>
          <cell r="F3472">
            <v>8832</v>
          </cell>
        </row>
        <row r="3473">
          <cell r="A3473">
            <v>5102081</v>
          </cell>
          <cell r="B3473" t="str">
            <v>Příchytka trubková…303/3/4</v>
          </cell>
          <cell r="C3473">
            <v>90.76</v>
          </cell>
          <cell r="D3473">
            <v>100</v>
          </cell>
          <cell r="E3473" t="str">
            <v>KS</v>
          </cell>
          <cell r="F3473">
            <v>9076</v>
          </cell>
        </row>
        <row r="3474">
          <cell r="A3474">
            <v>5102111</v>
          </cell>
          <cell r="B3474" t="str">
            <v>Příchytka trubková…303/1</v>
          </cell>
          <cell r="C3474">
            <v>99.58</v>
          </cell>
          <cell r="D3474">
            <v>100</v>
          </cell>
          <cell r="E3474" t="str">
            <v>KS</v>
          </cell>
          <cell r="F3474">
            <v>9958</v>
          </cell>
        </row>
        <row r="3475">
          <cell r="A3475">
            <v>5102138</v>
          </cell>
          <cell r="B3475" t="str">
            <v>Příchytka trubková…303/1 1/4</v>
          </cell>
          <cell r="C3475">
            <v>92.25</v>
          </cell>
          <cell r="D3475">
            <v>100</v>
          </cell>
          <cell r="E3475" t="str">
            <v>KS</v>
          </cell>
          <cell r="F3475">
            <v>9225</v>
          </cell>
        </row>
        <row r="3476">
          <cell r="A3476">
            <v>5102154</v>
          </cell>
          <cell r="B3476" t="str">
            <v>Příchytka trubková…303/1 1/2</v>
          </cell>
          <cell r="C3476">
            <v>108.82</v>
          </cell>
          <cell r="D3476">
            <v>100</v>
          </cell>
          <cell r="E3476" t="str">
            <v>KS</v>
          </cell>
          <cell r="F3476">
            <v>10882</v>
          </cell>
        </row>
        <row r="3477">
          <cell r="A3477">
            <v>5102197</v>
          </cell>
          <cell r="B3477" t="str">
            <v>Příchytka trubková…303/2</v>
          </cell>
          <cell r="C3477">
            <v>113.11</v>
          </cell>
          <cell r="D3477">
            <v>100</v>
          </cell>
          <cell r="E3477" t="str">
            <v>KS</v>
          </cell>
          <cell r="F3477">
            <v>11311</v>
          </cell>
        </row>
        <row r="3478">
          <cell r="A3478">
            <v>5102219</v>
          </cell>
          <cell r="B3478" t="str">
            <v>Příchytka trubková…303/2 1/2</v>
          </cell>
          <cell r="C3478">
            <v>114.9</v>
          </cell>
          <cell r="D3478">
            <v>100</v>
          </cell>
          <cell r="E3478" t="str">
            <v>KS</v>
          </cell>
          <cell r="F3478">
            <v>11490</v>
          </cell>
        </row>
        <row r="3479">
          <cell r="A3479">
            <v>5106001</v>
          </cell>
          <cell r="B3479" t="str">
            <v>Rozpojovací skříň…5700/DIN</v>
          </cell>
          <cell r="C3479">
            <v>3107</v>
          </cell>
          <cell r="D3479">
            <v>1</v>
          </cell>
          <cell r="E3479" t="str">
            <v>KS</v>
          </cell>
          <cell r="F3479">
            <v>3107</v>
          </cell>
        </row>
        <row r="3480">
          <cell r="A3480">
            <v>5106028</v>
          </cell>
          <cell r="B3480" t="str">
            <v>Rozpojovací skříň…5700/A</v>
          </cell>
          <cell r="C3480">
            <v>5205</v>
          </cell>
          <cell r="D3480">
            <v>1</v>
          </cell>
          <cell r="E3480" t="str">
            <v>KS</v>
          </cell>
          <cell r="F3480">
            <v>5205</v>
          </cell>
        </row>
        <row r="3481">
          <cell r="A3481">
            <v>5106109</v>
          </cell>
          <cell r="B3481" t="str">
            <v>Revizní dvířka…5800/DIN</v>
          </cell>
          <cell r="C3481">
            <v>2738</v>
          </cell>
          <cell r="D3481">
            <v>1</v>
          </cell>
          <cell r="E3481" t="str">
            <v>KS</v>
          </cell>
          <cell r="F3481">
            <v>2738</v>
          </cell>
        </row>
        <row r="3482">
          <cell r="A3482">
            <v>5106117</v>
          </cell>
          <cell r="B3482" t="str">
            <v>Revizní dvířka…5800DIN F</v>
          </cell>
          <cell r="C3482">
            <v>3052</v>
          </cell>
          <cell r="D3482">
            <v>1</v>
          </cell>
          <cell r="E3482" t="str">
            <v>KS</v>
          </cell>
          <cell r="F3482">
            <v>3052</v>
          </cell>
        </row>
        <row r="3483">
          <cell r="A3483">
            <v>5106133</v>
          </cell>
          <cell r="B3483" t="str">
            <v>Revizní dvířka…5800/VZ.</v>
          </cell>
          <cell r="C3483">
            <v>329</v>
          </cell>
          <cell r="D3483">
            <v>1</v>
          </cell>
          <cell r="E3483" t="str">
            <v>KS</v>
          </cell>
          <cell r="F3483">
            <v>329</v>
          </cell>
        </row>
        <row r="3484">
          <cell r="A3484">
            <v>5106141</v>
          </cell>
          <cell r="B3484" t="str">
            <v>Revizní dvířka…5800/VA</v>
          </cell>
          <cell r="C3484">
            <v>820</v>
          </cell>
          <cell r="D3484">
            <v>1</v>
          </cell>
          <cell r="E3484" t="str">
            <v>KS</v>
          </cell>
          <cell r="F3484">
            <v>820</v>
          </cell>
        </row>
        <row r="3485">
          <cell r="A3485">
            <v>5201101</v>
          </cell>
          <cell r="B3485" t="str">
            <v>Střešní průchodka…330/K</v>
          </cell>
          <cell r="C3485">
            <v>106.64</v>
          </cell>
          <cell r="D3485">
            <v>100</v>
          </cell>
          <cell r="E3485" t="str">
            <v>KS</v>
          </cell>
          <cell r="F3485">
            <v>10664</v>
          </cell>
        </row>
        <row r="3486">
          <cell r="A3486">
            <v>5202213</v>
          </cell>
          <cell r="B3486" t="str">
            <v>Střešní držáky vedení…133/NB</v>
          </cell>
          <cell r="C3486">
            <v>66.31</v>
          </cell>
          <cell r="D3486">
            <v>100</v>
          </cell>
          <cell r="E3486" t="str">
            <v>KS</v>
          </cell>
          <cell r="F3486">
            <v>6631</v>
          </cell>
        </row>
        <row r="3487">
          <cell r="A3487">
            <v>5202248</v>
          </cell>
          <cell r="B3487" t="str">
            <v>Střešní držáky vedení…133/A</v>
          </cell>
          <cell r="C3487">
            <v>90.78</v>
          </cell>
          <cell r="D3487">
            <v>100</v>
          </cell>
          <cell r="E3487" t="str">
            <v>KS</v>
          </cell>
          <cell r="F3487">
            <v>9078</v>
          </cell>
        </row>
        <row r="3488">
          <cell r="A3488">
            <v>5202515</v>
          </cell>
          <cell r="B3488" t="str">
            <v>Střešní držáky vedení…132/K-VA</v>
          </cell>
          <cell r="C3488">
            <v>132.41</v>
          </cell>
          <cell r="D3488">
            <v>100</v>
          </cell>
          <cell r="E3488" t="str">
            <v>KS</v>
          </cell>
          <cell r="F3488">
            <v>13241</v>
          </cell>
        </row>
        <row r="3489">
          <cell r="A3489">
            <v>5202566</v>
          </cell>
          <cell r="B3489" t="str">
            <v>Střešní držáky vedení…132/N-DK</v>
          </cell>
          <cell r="C3489">
            <v>155.57</v>
          </cell>
          <cell r="D3489">
            <v>100</v>
          </cell>
          <cell r="E3489" t="str">
            <v>KS</v>
          </cell>
          <cell r="F3489">
            <v>15557</v>
          </cell>
        </row>
        <row r="3490">
          <cell r="A3490">
            <v>5202590</v>
          </cell>
          <cell r="B3490" t="str">
            <v>Střešní držáky vedení…132/K-CU</v>
          </cell>
          <cell r="C3490">
            <v>141.82</v>
          </cell>
          <cell r="D3490">
            <v>100</v>
          </cell>
          <cell r="E3490" t="str">
            <v>KS</v>
          </cell>
          <cell r="F3490">
            <v>14182</v>
          </cell>
        </row>
        <row r="3491">
          <cell r="A3491">
            <v>5202833</v>
          </cell>
          <cell r="B3491" t="str">
            <v>Střešní držáky vedení…132/VA</v>
          </cell>
          <cell r="C3491">
            <v>150.91</v>
          </cell>
          <cell r="D3491">
            <v>100</v>
          </cell>
          <cell r="E3491" t="str">
            <v>KS</v>
          </cell>
          <cell r="F3491">
            <v>15091</v>
          </cell>
        </row>
        <row r="3492">
          <cell r="A3492">
            <v>5202868</v>
          </cell>
          <cell r="B3492" t="str">
            <v>Střešní držáky vedení…132/CU</v>
          </cell>
          <cell r="C3492">
            <v>173.4</v>
          </cell>
          <cell r="D3492">
            <v>100</v>
          </cell>
          <cell r="E3492" t="str">
            <v>KS</v>
          </cell>
          <cell r="F3492">
            <v>17340</v>
          </cell>
        </row>
        <row r="3493">
          <cell r="A3493">
            <v>5207258</v>
          </cell>
          <cell r="B3493" t="str">
            <v>Nalepovací patka…194</v>
          </cell>
          <cell r="C3493">
            <v>6.67</v>
          </cell>
          <cell r="D3493">
            <v>100</v>
          </cell>
          <cell r="E3493" t="str">
            <v>KS</v>
          </cell>
          <cell r="F3493">
            <v>667</v>
          </cell>
        </row>
        <row r="3494">
          <cell r="A3494">
            <v>5207266</v>
          </cell>
          <cell r="B3494" t="str">
            <v>Nalepovací patka…194/K</v>
          </cell>
          <cell r="C3494">
            <v>68.64</v>
          </cell>
          <cell r="D3494">
            <v>100</v>
          </cell>
          <cell r="E3494" t="str">
            <v>KS</v>
          </cell>
          <cell r="F3494">
            <v>6864</v>
          </cell>
        </row>
        <row r="3495">
          <cell r="A3495">
            <v>5207304</v>
          </cell>
          <cell r="B3495" t="str">
            <v>Distanční díl…196/30</v>
          </cell>
          <cell r="C3495">
            <v>15.22</v>
          </cell>
          <cell r="D3495">
            <v>100</v>
          </cell>
          <cell r="E3495" t="str">
            <v>KS</v>
          </cell>
          <cell r="F3495">
            <v>1522</v>
          </cell>
        </row>
        <row r="3496">
          <cell r="A3496">
            <v>5207339</v>
          </cell>
          <cell r="B3496" t="str">
            <v>Držák vedení…177/VA M6</v>
          </cell>
          <cell r="C3496">
            <v>27.14</v>
          </cell>
          <cell r="D3496">
            <v>100</v>
          </cell>
          <cell r="E3496" t="str">
            <v>KS</v>
          </cell>
          <cell r="F3496">
            <v>2714</v>
          </cell>
        </row>
        <row r="3497">
          <cell r="A3497">
            <v>5207347</v>
          </cell>
          <cell r="B3497" t="str">
            <v>Držák vedení…177/VA M8</v>
          </cell>
          <cell r="C3497">
            <v>19.46</v>
          </cell>
          <cell r="D3497">
            <v>100</v>
          </cell>
          <cell r="E3497" t="str">
            <v>KS</v>
          </cell>
          <cell r="F3497">
            <v>1946</v>
          </cell>
        </row>
        <row r="3498">
          <cell r="A3498">
            <v>5207444</v>
          </cell>
          <cell r="B3498" t="str">
            <v>Držák vedení…177/20 M8</v>
          </cell>
          <cell r="C3498">
            <v>9.81</v>
          </cell>
          <cell r="D3498">
            <v>100</v>
          </cell>
          <cell r="E3498" t="str">
            <v>KS</v>
          </cell>
          <cell r="F3498">
            <v>981</v>
          </cell>
        </row>
        <row r="3499">
          <cell r="A3499">
            <v>5207460</v>
          </cell>
          <cell r="B3499" t="str">
            <v>Držák vedení…177/30 M8</v>
          </cell>
          <cell r="C3499">
            <v>10.19</v>
          </cell>
          <cell r="D3499">
            <v>100</v>
          </cell>
          <cell r="E3499" t="str">
            <v>KS</v>
          </cell>
          <cell r="F3499">
            <v>1019</v>
          </cell>
        </row>
        <row r="3500">
          <cell r="A3500">
            <v>5207487</v>
          </cell>
          <cell r="B3500" t="str">
            <v>Držák vedení…177/55 M8</v>
          </cell>
          <cell r="C3500">
            <v>20.61</v>
          </cell>
          <cell r="D3500">
            <v>100</v>
          </cell>
          <cell r="E3500" t="str">
            <v>KS</v>
          </cell>
          <cell r="F3500">
            <v>2061</v>
          </cell>
        </row>
        <row r="3501">
          <cell r="A3501">
            <v>5207541</v>
          </cell>
          <cell r="B3501" t="str">
            <v>Distanční díl…196/55</v>
          </cell>
          <cell r="C3501">
            <v>38.69</v>
          </cell>
          <cell r="D3501">
            <v>100</v>
          </cell>
          <cell r="E3501" t="str">
            <v>KS</v>
          </cell>
          <cell r="F3501">
            <v>3869</v>
          </cell>
        </row>
        <row r="3502">
          <cell r="A3502">
            <v>5207746</v>
          </cell>
          <cell r="B3502" t="str">
            <v>Držák vedení…177/20-CU</v>
          </cell>
          <cell r="C3502">
            <v>11.95</v>
          </cell>
          <cell r="D3502">
            <v>100</v>
          </cell>
          <cell r="E3502" t="str">
            <v>KS</v>
          </cell>
          <cell r="F3502">
            <v>1195</v>
          </cell>
        </row>
        <row r="3503">
          <cell r="A3503">
            <v>5207754</v>
          </cell>
          <cell r="B3503" t="str">
            <v>Držák vedení…177/30-CU</v>
          </cell>
          <cell r="C3503">
            <v>11.56</v>
          </cell>
          <cell r="D3503">
            <v>100</v>
          </cell>
          <cell r="E3503" t="str">
            <v>KS</v>
          </cell>
          <cell r="F3503">
            <v>1156</v>
          </cell>
        </row>
        <row r="3504">
          <cell r="A3504">
            <v>5207762</v>
          </cell>
          <cell r="B3504" t="str">
            <v>Držák vedení…177/55-CU</v>
          </cell>
          <cell r="C3504">
            <v>23.24</v>
          </cell>
          <cell r="D3504">
            <v>100</v>
          </cell>
          <cell r="E3504" t="str">
            <v>KS</v>
          </cell>
          <cell r="F3504">
            <v>2324</v>
          </cell>
        </row>
        <row r="3505">
          <cell r="A3505">
            <v>5207800</v>
          </cell>
          <cell r="B3505" t="str">
            <v>Držák vedení…177VA-VK6</v>
          </cell>
          <cell r="C3505">
            <v>33.6</v>
          </cell>
          <cell r="D3505">
            <v>100</v>
          </cell>
          <cell r="E3505" t="str">
            <v>KS</v>
          </cell>
          <cell r="F3505">
            <v>3360</v>
          </cell>
        </row>
        <row r="3506">
          <cell r="A3506">
            <v>5207819</v>
          </cell>
          <cell r="B3506" t="str">
            <v>Držák vedení…177VA-VK8</v>
          </cell>
          <cell r="C3506">
            <v>30.05</v>
          </cell>
          <cell r="D3506">
            <v>100</v>
          </cell>
          <cell r="E3506" t="str">
            <v>KS</v>
          </cell>
          <cell r="F3506">
            <v>3005</v>
          </cell>
        </row>
        <row r="3507">
          <cell r="A3507">
            <v>5207851</v>
          </cell>
          <cell r="B3507" t="str">
            <v>Držák vedení…177B-HD20</v>
          </cell>
          <cell r="C3507">
            <v>20.84</v>
          </cell>
          <cell r="D3507">
            <v>100</v>
          </cell>
          <cell r="E3507" t="str">
            <v>KS</v>
          </cell>
          <cell r="F3507">
            <v>2084</v>
          </cell>
        </row>
        <row r="3508">
          <cell r="A3508">
            <v>5207878</v>
          </cell>
          <cell r="B3508" t="str">
            <v>Držák vedení…177B-HD30</v>
          </cell>
          <cell r="C3508">
            <v>20.13</v>
          </cell>
          <cell r="D3508">
            <v>100</v>
          </cell>
          <cell r="E3508" t="str">
            <v>KS</v>
          </cell>
          <cell r="F3508">
            <v>2013</v>
          </cell>
        </row>
        <row r="3509">
          <cell r="A3509">
            <v>5208017</v>
          </cell>
          <cell r="B3509" t="str">
            <v>Patka…199/DIN</v>
          </cell>
          <cell r="C3509">
            <v>27.7</v>
          </cell>
          <cell r="D3509">
            <v>100</v>
          </cell>
          <cell r="E3509" t="str">
            <v>KS</v>
          </cell>
          <cell r="F3509">
            <v>2770</v>
          </cell>
        </row>
        <row r="3510">
          <cell r="A3510">
            <v>5215277</v>
          </cell>
          <cell r="B3510" t="str">
            <v>Střešní držáky vedení…157/NB-VA</v>
          </cell>
          <cell r="C3510">
            <v>67.5</v>
          </cell>
          <cell r="D3510">
            <v>100</v>
          </cell>
          <cell r="E3510" t="str">
            <v>KS</v>
          </cell>
          <cell r="F3510">
            <v>6750</v>
          </cell>
        </row>
        <row r="3511">
          <cell r="A3511">
            <v>5215307</v>
          </cell>
          <cell r="B3511" t="str">
            <v>Střešní držáky vedení…157/ND-VA</v>
          </cell>
          <cell r="C3511">
            <v>82.74</v>
          </cell>
          <cell r="D3511">
            <v>100</v>
          </cell>
          <cell r="E3511" t="str">
            <v>KS</v>
          </cell>
          <cell r="F3511">
            <v>8274</v>
          </cell>
        </row>
        <row r="3512">
          <cell r="A3512">
            <v>5215374</v>
          </cell>
          <cell r="B3512" t="str">
            <v>Střešní držáky vedení…157/LK-VA</v>
          </cell>
          <cell r="C3512">
            <v>71.400000000000006</v>
          </cell>
          <cell r="D3512">
            <v>100</v>
          </cell>
          <cell r="E3512" t="str">
            <v>KS</v>
          </cell>
          <cell r="F3512">
            <v>7140</v>
          </cell>
        </row>
        <row r="3513">
          <cell r="A3513">
            <v>5215382</v>
          </cell>
          <cell r="B3513" t="str">
            <v>Střešní držáky vedení…157/LK-CU</v>
          </cell>
          <cell r="C3513">
            <v>92.93</v>
          </cell>
          <cell r="D3513">
            <v>100</v>
          </cell>
          <cell r="E3513" t="str">
            <v>KS</v>
          </cell>
          <cell r="F3513">
            <v>9293</v>
          </cell>
        </row>
        <row r="3514">
          <cell r="A3514">
            <v>5215439</v>
          </cell>
          <cell r="B3514" t="str">
            <v>Střešní držáky vedení…157/L-VA</v>
          </cell>
          <cell r="C3514">
            <v>86.5</v>
          </cell>
          <cell r="D3514">
            <v>100</v>
          </cell>
          <cell r="E3514" t="str">
            <v>KS</v>
          </cell>
          <cell r="F3514">
            <v>8650</v>
          </cell>
        </row>
        <row r="3515">
          <cell r="A3515">
            <v>5215471</v>
          </cell>
          <cell r="B3515" t="str">
            <v>Střešní držáky vedení…157/L-CU</v>
          </cell>
          <cell r="C3515">
            <v>93.58</v>
          </cell>
          <cell r="D3515">
            <v>100</v>
          </cell>
          <cell r="E3515" t="str">
            <v>KS</v>
          </cell>
          <cell r="F3515">
            <v>9358</v>
          </cell>
        </row>
        <row r="3516">
          <cell r="A3516">
            <v>5215501</v>
          </cell>
          <cell r="B3516" t="str">
            <v>Střešní držáky vedení…157/E-VA</v>
          </cell>
          <cell r="C3516">
            <v>74.430000000000007</v>
          </cell>
          <cell r="D3516">
            <v>100</v>
          </cell>
          <cell r="E3516" t="str">
            <v>KS</v>
          </cell>
          <cell r="F3516">
            <v>7443</v>
          </cell>
        </row>
        <row r="3517">
          <cell r="A3517">
            <v>5215552</v>
          </cell>
          <cell r="B3517" t="str">
            <v>Střešní držáky vedení…157/F-VA</v>
          </cell>
          <cell r="C3517">
            <v>70.760000000000005</v>
          </cell>
          <cell r="D3517">
            <v>100</v>
          </cell>
          <cell r="E3517" t="str">
            <v>KS</v>
          </cell>
          <cell r="F3517">
            <v>7076</v>
          </cell>
        </row>
        <row r="3518">
          <cell r="A3518">
            <v>5215579</v>
          </cell>
          <cell r="B3518" t="str">
            <v>Střešní držáky vedení…157/F-VA</v>
          </cell>
          <cell r="C3518">
            <v>81.34</v>
          </cell>
          <cell r="D3518">
            <v>100</v>
          </cell>
          <cell r="E3518" t="str">
            <v>KS</v>
          </cell>
          <cell r="F3518">
            <v>8134</v>
          </cell>
        </row>
        <row r="3519">
          <cell r="A3519">
            <v>5215587</v>
          </cell>
          <cell r="B3519" t="str">
            <v>Střešní držáky vedení…157/FK-VA</v>
          </cell>
          <cell r="C3519">
            <v>65.61</v>
          </cell>
          <cell r="D3519">
            <v>100</v>
          </cell>
          <cell r="E3519" t="str">
            <v>KS</v>
          </cell>
          <cell r="F3519">
            <v>6561</v>
          </cell>
        </row>
        <row r="3520">
          <cell r="A3520">
            <v>5215609</v>
          </cell>
          <cell r="B3520" t="str">
            <v>Střešní držáky vedení…157/FK-VA</v>
          </cell>
          <cell r="C3520">
            <v>74.599999999999994</v>
          </cell>
          <cell r="D3520">
            <v>100</v>
          </cell>
          <cell r="E3520" t="str">
            <v>KS</v>
          </cell>
          <cell r="F3520">
            <v>7460</v>
          </cell>
        </row>
        <row r="3521">
          <cell r="A3521">
            <v>5215625</v>
          </cell>
          <cell r="B3521" t="str">
            <v>Střešní držáky vedení…157/I-VA</v>
          </cell>
          <cell r="C3521">
            <v>79.540000000000006</v>
          </cell>
          <cell r="D3521">
            <v>100</v>
          </cell>
          <cell r="E3521" t="str">
            <v>KS</v>
          </cell>
          <cell r="F3521">
            <v>7954</v>
          </cell>
        </row>
        <row r="3522">
          <cell r="A3522">
            <v>5215668</v>
          </cell>
          <cell r="B3522" t="str">
            <v>Střešní držáky vedení…157/IK-VA</v>
          </cell>
          <cell r="C3522">
            <v>71.099999999999994</v>
          </cell>
          <cell r="D3522">
            <v>100</v>
          </cell>
          <cell r="E3522" t="str">
            <v>KS</v>
          </cell>
          <cell r="F3522">
            <v>7110</v>
          </cell>
        </row>
        <row r="3523">
          <cell r="A3523">
            <v>5215749</v>
          </cell>
          <cell r="B3523" t="str">
            <v>157/I-CU…157/I-CU</v>
          </cell>
          <cell r="C3523">
            <v>9381</v>
          </cell>
          <cell r="D3523">
            <v>1</v>
          </cell>
          <cell r="E3523" t="str">
            <v>KS</v>
          </cell>
          <cell r="F3523">
            <v>9381</v>
          </cell>
        </row>
        <row r="3524">
          <cell r="A3524">
            <v>5215803</v>
          </cell>
          <cell r="B3524" t="str">
            <v>Střešní držáky vedení…157/E-CU</v>
          </cell>
          <cell r="C3524">
            <v>93.35</v>
          </cell>
          <cell r="D3524">
            <v>100</v>
          </cell>
          <cell r="E3524" t="str">
            <v>KS</v>
          </cell>
          <cell r="F3524">
            <v>9335</v>
          </cell>
        </row>
        <row r="3525">
          <cell r="A3525">
            <v>5215838</v>
          </cell>
          <cell r="B3525" t="str">
            <v>Střešní držáky vedení…157/EK-VA</v>
          </cell>
          <cell r="C3525">
            <v>60.54</v>
          </cell>
          <cell r="D3525">
            <v>100</v>
          </cell>
          <cell r="E3525" t="str">
            <v>KS</v>
          </cell>
          <cell r="F3525">
            <v>6054</v>
          </cell>
        </row>
        <row r="3526">
          <cell r="A3526">
            <v>5215854</v>
          </cell>
          <cell r="B3526" t="str">
            <v>Střešní držáky vedení…157/EK-CU</v>
          </cell>
          <cell r="C3526">
            <v>70.739999999999995</v>
          </cell>
          <cell r="D3526">
            <v>100</v>
          </cell>
          <cell r="E3526" t="str">
            <v>KS</v>
          </cell>
          <cell r="F3526">
            <v>7074</v>
          </cell>
        </row>
        <row r="3527">
          <cell r="A3527">
            <v>5216184</v>
          </cell>
          <cell r="B3527" t="str">
            <v>Střešní držáky vedení…157/FK-CU</v>
          </cell>
          <cell r="C3527">
            <v>68.64</v>
          </cell>
          <cell r="D3527">
            <v>100</v>
          </cell>
          <cell r="E3527" t="str">
            <v>KS</v>
          </cell>
          <cell r="F3527">
            <v>6864</v>
          </cell>
        </row>
        <row r="3528">
          <cell r="A3528">
            <v>5216206</v>
          </cell>
          <cell r="B3528" t="str">
            <v>Střešní držáky vedení…157/F-CU</v>
          </cell>
          <cell r="C3528">
            <v>85.9</v>
          </cell>
          <cell r="D3528">
            <v>100</v>
          </cell>
          <cell r="E3528" t="str">
            <v>KS</v>
          </cell>
          <cell r="F3528">
            <v>8590</v>
          </cell>
        </row>
        <row r="3529">
          <cell r="A3529">
            <v>5216214</v>
          </cell>
          <cell r="B3529" t="str">
            <v>Střešní držáky vedení…157/FK-CU</v>
          </cell>
          <cell r="C3529">
            <v>74.260000000000005</v>
          </cell>
          <cell r="D3529">
            <v>100</v>
          </cell>
          <cell r="E3529" t="str">
            <v>KS</v>
          </cell>
          <cell r="F3529">
            <v>7426</v>
          </cell>
        </row>
        <row r="3530">
          <cell r="A3530">
            <v>5216257</v>
          </cell>
          <cell r="B3530" t="str">
            <v>Střešní držáky vedení…157/F-CU</v>
          </cell>
          <cell r="C3530">
            <v>120.12</v>
          </cell>
          <cell r="D3530">
            <v>100</v>
          </cell>
          <cell r="E3530" t="str">
            <v>KS</v>
          </cell>
          <cell r="F3530">
            <v>12012</v>
          </cell>
        </row>
        <row r="3531">
          <cell r="A3531">
            <v>5216265</v>
          </cell>
          <cell r="B3531" t="str">
            <v>Střešní držáky vedení…157/FK-CU</v>
          </cell>
          <cell r="C3531">
            <v>88.82</v>
          </cell>
          <cell r="D3531">
            <v>100</v>
          </cell>
          <cell r="E3531" t="str">
            <v>KS</v>
          </cell>
          <cell r="F3531">
            <v>8882</v>
          </cell>
        </row>
        <row r="3532">
          <cell r="A3532">
            <v>5216338</v>
          </cell>
          <cell r="B3532" t="str">
            <v>Střešní držáky vedení…157/NMK</v>
          </cell>
          <cell r="C3532">
            <v>125.98</v>
          </cell>
          <cell r="D3532">
            <v>100</v>
          </cell>
          <cell r="E3532" t="str">
            <v>KS</v>
          </cell>
          <cell r="F3532">
            <v>12598</v>
          </cell>
        </row>
        <row r="3533">
          <cell r="A3533">
            <v>5216818</v>
          </cell>
          <cell r="B3533" t="str">
            <v>Střešní držáky vedení…159/K-VA</v>
          </cell>
          <cell r="C3533">
            <v>45.82</v>
          </cell>
          <cell r="D3533">
            <v>100</v>
          </cell>
          <cell r="E3533" t="str">
            <v>KS</v>
          </cell>
          <cell r="F3533">
            <v>4582</v>
          </cell>
        </row>
        <row r="3534">
          <cell r="A3534">
            <v>5217075</v>
          </cell>
          <cell r="B3534" t="str">
            <v>Střešní držáky vedení…159/VA-V</v>
          </cell>
          <cell r="C3534">
            <v>60.78</v>
          </cell>
          <cell r="D3534">
            <v>100</v>
          </cell>
          <cell r="E3534" t="str">
            <v>KS</v>
          </cell>
          <cell r="F3534">
            <v>6078</v>
          </cell>
        </row>
        <row r="3535">
          <cell r="A3535">
            <v>5218314</v>
          </cell>
          <cell r="B3535" t="str">
            <v>Střešní držáky vedení…165/NBK55</v>
          </cell>
          <cell r="C3535">
            <v>63.2</v>
          </cell>
          <cell r="D3535">
            <v>100</v>
          </cell>
          <cell r="E3535" t="str">
            <v>KS</v>
          </cell>
          <cell r="F3535">
            <v>6320</v>
          </cell>
        </row>
        <row r="3536">
          <cell r="A3536">
            <v>5218675</v>
          </cell>
          <cell r="B3536" t="str">
            <v>Střešní držáky vedení…165/MBG10</v>
          </cell>
          <cell r="C3536">
            <v>77.97</v>
          </cell>
          <cell r="D3536">
            <v>100</v>
          </cell>
          <cell r="E3536" t="str">
            <v>KS</v>
          </cell>
          <cell r="F3536">
            <v>7797</v>
          </cell>
        </row>
        <row r="3537">
          <cell r="A3537">
            <v>5218683</v>
          </cell>
          <cell r="B3537" t="str">
            <v>Střešní držáky vedení…165/OBG-8</v>
          </cell>
          <cell r="C3537">
            <v>79.239999999999995</v>
          </cell>
          <cell r="D3537">
            <v>100</v>
          </cell>
          <cell r="E3537" t="str">
            <v>KS</v>
          </cell>
          <cell r="F3537">
            <v>7924</v>
          </cell>
        </row>
        <row r="3538">
          <cell r="A3538">
            <v>5218691</v>
          </cell>
          <cell r="B3538" t="str">
            <v>Střešní držáky vedení…165/MBG-8</v>
          </cell>
          <cell r="C3538">
            <v>77.89</v>
          </cell>
          <cell r="D3538">
            <v>100</v>
          </cell>
          <cell r="E3538" t="str">
            <v>KS</v>
          </cell>
          <cell r="F3538">
            <v>7789</v>
          </cell>
        </row>
        <row r="3539">
          <cell r="A3539">
            <v>5218748</v>
          </cell>
          <cell r="B3539" t="str">
            <v>Střešní držáky vedení…165MBG200</v>
          </cell>
          <cell r="C3539">
            <v>93.19</v>
          </cell>
          <cell r="D3539">
            <v>100</v>
          </cell>
          <cell r="E3539" t="str">
            <v>KS</v>
          </cell>
          <cell r="F3539">
            <v>9319</v>
          </cell>
        </row>
        <row r="3540">
          <cell r="A3540">
            <v>5218756</v>
          </cell>
          <cell r="B3540" t="str">
            <v>Střešní držáky vedení…165MBG200</v>
          </cell>
          <cell r="C3540">
            <v>95.08</v>
          </cell>
          <cell r="D3540">
            <v>100</v>
          </cell>
          <cell r="E3540" t="str">
            <v>KS</v>
          </cell>
          <cell r="F3540">
            <v>9508</v>
          </cell>
        </row>
        <row r="3541">
          <cell r="A3541">
            <v>5218810</v>
          </cell>
          <cell r="B3541" t="str">
            <v>Střešní držáky vedení…165/B/60</v>
          </cell>
          <cell r="C3541">
            <v>102.97</v>
          </cell>
          <cell r="D3541">
            <v>100</v>
          </cell>
          <cell r="E3541" t="str">
            <v>KS</v>
          </cell>
          <cell r="F3541">
            <v>10297</v>
          </cell>
        </row>
        <row r="3542">
          <cell r="A3542">
            <v>5218829</v>
          </cell>
          <cell r="B3542" t="str">
            <v>Střešní držáky vedení…165/B/100</v>
          </cell>
          <cell r="C3542">
            <v>93.83</v>
          </cell>
          <cell r="D3542">
            <v>100</v>
          </cell>
          <cell r="E3542" t="str">
            <v>KS</v>
          </cell>
          <cell r="F3542">
            <v>9383</v>
          </cell>
        </row>
        <row r="3543">
          <cell r="A3543">
            <v>5218861</v>
          </cell>
          <cell r="B3543" t="str">
            <v>Střešní držáky vedení…165/KR</v>
          </cell>
          <cell r="C3543">
            <v>16.04</v>
          </cell>
          <cell r="D3543">
            <v>100</v>
          </cell>
          <cell r="E3543" t="str">
            <v>KS</v>
          </cell>
          <cell r="F3543">
            <v>1604</v>
          </cell>
        </row>
        <row r="3544">
          <cell r="A3544">
            <v>5218926</v>
          </cell>
          <cell r="B3544" t="str">
            <v>Deskbox…172/AR</v>
          </cell>
          <cell r="C3544">
            <v>53.49</v>
          </cell>
          <cell r="D3544">
            <v>100</v>
          </cell>
          <cell r="E3544" t="str">
            <v>KS</v>
          </cell>
          <cell r="F3544">
            <v>5349</v>
          </cell>
        </row>
        <row r="3545">
          <cell r="A3545">
            <v>5218993</v>
          </cell>
          <cell r="B3545" t="str">
            <v>Střešní držáky vedení…165/R-8</v>
          </cell>
          <cell r="C3545">
            <v>41.65</v>
          </cell>
          <cell r="D3545">
            <v>100</v>
          </cell>
          <cell r="E3545" t="str">
            <v>KS</v>
          </cell>
          <cell r="F3545">
            <v>4165</v>
          </cell>
        </row>
        <row r="3546">
          <cell r="A3546">
            <v>5223075</v>
          </cell>
          <cell r="B3546" t="str">
            <v>Držák vedení…163/70</v>
          </cell>
          <cell r="C3546">
            <v>62.19</v>
          </cell>
          <cell r="D3546">
            <v>100</v>
          </cell>
          <cell r="E3546" t="str">
            <v>KS</v>
          </cell>
          <cell r="F3546">
            <v>6219</v>
          </cell>
        </row>
        <row r="3547">
          <cell r="A3547">
            <v>5223156</v>
          </cell>
          <cell r="B3547" t="str">
            <v>Držák vedení…163/150</v>
          </cell>
          <cell r="C3547">
            <v>53.56</v>
          </cell>
          <cell r="D3547">
            <v>100</v>
          </cell>
          <cell r="E3547" t="str">
            <v>KS</v>
          </cell>
          <cell r="F3547">
            <v>5356</v>
          </cell>
        </row>
        <row r="3548">
          <cell r="A3548">
            <v>5223202</v>
          </cell>
          <cell r="B3548" t="str">
            <v>Podpěra vedení  200mm…163/200</v>
          </cell>
          <cell r="C3548">
            <v>62.92</v>
          </cell>
          <cell r="D3548">
            <v>100</v>
          </cell>
          <cell r="E3548" t="str">
            <v>KS</v>
          </cell>
          <cell r="F3548">
            <v>6292</v>
          </cell>
        </row>
        <row r="3549">
          <cell r="A3549">
            <v>5227070</v>
          </cell>
          <cell r="B3549" t="str">
            <v>Držák vedení…176/A/65</v>
          </cell>
          <cell r="C3549">
            <v>78.95</v>
          </cell>
          <cell r="D3549">
            <v>100</v>
          </cell>
          <cell r="E3549" t="str">
            <v>KS</v>
          </cell>
          <cell r="F3549">
            <v>7895</v>
          </cell>
        </row>
        <row r="3550">
          <cell r="A3550">
            <v>5227100</v>
          </cell>
          <cell r="B3550" t="str">
            <v>Držák vedení…176/A/100</v>
          </cell>
          <cell r="C3550">
            <v>97.74</v>
          </cell>
          <cell r="D3550">
            <v>100</v>
          </cell>
          <cell r="E3550" t="str">
            <v>KS</v>
          </cell>
          <cell r="F3550">
            <v>9774</v>
          </cell>
        </row>
        <row r="3551">
          <cell r="A3551">
            <v>5227151</v>
          </cell>
          <cell r="B3551" t="str">
            <v>Držák vedení…176/A/150</v>
          </cell>
          <cell r="C3551">
            <v>127.5</v>
          </cell>
          <cell r="D3551">
            <v>100</v>
          </cell>
          <cell r="E3551" t="str">
            <v>KS</v>
          </cell>
          <cell r="F3551">
            <v>12750</v>
          </cell>
        </row>
        <row r="3552">
          <cell r="A3552">
            <v>5228026</v>
          </cell>
          <cell r="B3552" t="str">
            <v>Víko…156/8</v>
          </cell>
          <cell r="C3552">
            <v>8.5399999999999991</v>
          </cell>
          <cell r="D3552">
            <v>100</v>
          </cell>
          <cell r="E3552" t="str">
            <v>KS</v>
          </cell>
          <cell r="F3552">
            <v>854</v>
          </cell>
        </row>
        <row r="3553">
          <cell r="A3553">
            <v>5228123</v>
          </cell>
          <cell r="B3553" t="str">
            <v>Víko…156/K8-10</v>
          </cell>
          <cell r="C3553">
            <v>5.59</v>
          </cell>
          <cell r="D3553">
            <v>100</v>
          </cell>
          <cell r="E3553" t="str">
            <v>KS</v>
          </cell>
          <cell r="F3553">
            <v>559</v>
          </cell>
        </row>
        <row r="3554">
          <cell r="A3554">
            <v>5228220</v>
          </cell>
          <cell r="B3554" t="str">
            <v>Víko…156/16</v>
          </cell>
          <cell r="C3554">
            <v>9.9700000000000006</v>
          </cell>
          <cell r="D3554">
            <v>100</v>
          </cell>
          <cell r="E3554" t="str">
            <v>KS</v>
          </cell>
          <cell r="F3554">
            <v>997</v>
          </cell>
        </row>
        <row r="3555">
          <cell r="A3555">
            <v>5228328</v>
          </cell>
          <cell r="B3555" t="str">
            <v>Víko…156/FL</v>
          </cell>
          <cell r="C3555">
            <v>8.84</v>
          </cell>
          <cell r="D3555">
            <v>100</v>
          </cell>
          <cell r="E3555" t="str">
            <v>KS</v>
          </cell>
          <cell r="F3555">
            <v>884</v>
          </cell>
        </row>
        <row r="3556">
          <cell r="A3556">
            <v>5229162</v>
          </cell>
          <cell r="B3556" t="str">
            <v>Držák vedení…168/M6</v>
          </cell>
          <cell r="C3556">
            <v>30.96</v>
          </cell>
          <cell r="D3556">
            <v>100</v>
          </cell>
          <cell r="E3556" t="str">
            <v>KS</v>
          </cell>
          <cell r="F3556">
            <v>3096</v>
          </cell>
        </row>
        <row r="3557">
          <cell r="A3557">
            <v>5229367</v>
          </cell>
          <cell r="B3557" t="str">
            <v>Držák vedení…168/ZN/M6</v>
          </cell>
          <cell r="C3557">
            <v>78</v>
          </cell>
          <cell r="D3557">
            <v>100</v>
          </cell>
          <cell r="E3557" t="str">
            <v>KS</v>
          </cell>
          <cell r="F3557">
            <v>7800</v>
          </cell>
        </row>
        <row r="3558">
          <cell r="A3558">
            <v>5229383</v>
          </cell>
          <cell r="B3558" t="str">
            <v>Držák vedení…168DINKZN</v>
          </cell>
          <cell r="C3558">
            <v>174.73</v>
          </cell>
          <cell r="D3558">
            <v>100</v>
          </cell>
          <cell r="E3558" t="str">
            <v>KS</v>
          </cell>
          <cell r="F3558">
            <v>17473</v>
          </cell>
        </row>
        <row r="3559">
          <cell r="A3559">
            <v>5229464</v>
          </cell>
          <cell r="B3559" t="str">
            <v>Držák vedení…168FL30M6</v>
          </cell>
          <cell r="C3559">
            <v>30.58</v>
          </cell>
          <cell r="D3559">
            <v>100</v>
          </cell>
          <cell r="E3559" t="str">
            <v>KS</v>
          </cell>
          <cell r="F3559">
            <v>3058</v>
          </cell>
        </row>
        <row r="3560">
          <cell r="A3560">
            <v>5229480</v>
          </cell>
          <cell r="B3560" t="str">
            <v>Držák vedení…168DIN 30</v>
          </cell>
          <cell r="C3560">
            <v>30.52</v>
          </cell>
          <cell r="D3560">
            <v>100</v>
          </cell>
          <cell r="E3560" t="str">
            <v>KS</v>
          </cell>
          <cell r="F3560">
            <v>3052</v>
          </cell>
        </row>
        <row r="3561">
          <cell r="A3561">
            <v>5229553</v>
          </cell>
          <cell r="B3561" t="str">
            <v>Držák vedení…168FL40M8</v>
          </cell>
          <cell r="C3561">
            <v>89.72</v>
          </cell>
          <cell r="D3561">
            <v>100</v>
          </cell>
          <cell r="E3561" t="str">
            <v>KS</v>
          </cell>
          <cell r="F3561">
            <v>8972</v>
          </cell>
        </row>
        <row r="3562">
          <cell r="A3562">
            <v>5229588</v>
          </cell>
          <cell r="B3562" t="str">
            <v>Držák vedení…168DINKTG</v>
          </cell>
          <cell r="C3562">
            <v>79.8</v>
          </cell>
          <cell r="D3562">
            <v>100</v>
          </cell>
          <cell r="E3562" t="str">
            <v>KS</v>
          </cell>
          <cell r="F3562">
            <v>7980</v>
          </cell>
        </row>
        <row r="3563">
          <cell r="A3563">
            <v>5229839</v>
          </cell>
          <cell r="B3563" t="str">
            <v>Držák vedení…168DIN-K</v>
          </cell>
          <cell r="C3563">
            <v>31</v>
          </cell>
          <cell r="D3563">
            <v>100</v>
          </cell>
          <cell r="E3563" t="str">
            <v>KS</v>
          </cell>
          <cell r="F3563">
            <v>3100</v>
          </cell>
        </row>
        <row r="3564">
          <cell r="A3564">
            <v>5229944</v>
          </cell>
          <cell r="B3564" t="str">
            <v>Držák vedení…113BZ8-10</v>
          </cell>
          <cell r="C3564">
            <v>34.78</v>
          </cell>
          <cell r="D3564">
            <v>100</v>
          </cell>
          <cell r="E3564" t="str">
            <v>KS</v>
          </cell>
          <cell r="F3564">
            <v>3478</v>
          </cell>
        </row>
        <row r="3565">
          <cell r="A3565">
            <v>5229960</v>
          </cell>
          <cell r="B3565" t="str">
            <v>Držák vedení…113/Z8-10</v>
          </cell>
          <cell r="C3565">
            <v>32.840000000000003</v>
          </cell>
          <cell r="D3565">
            <v>100</v>
          </cell>
          <cell r="E3565" t="str">
            <v>KS</v>
          </cell>
          <cell r="F3565">
            <v>3284</v>
          </cell>
        </row>
        <row r="3566">
          <cell r="A3566">
            <v>5230217</v>
          </cell>
          <cell r="B3566" t="str">
            <v>Držák vedení…113/M8 ZN</v>
          </cell>
          <cell r="C3566">
            <v>109.71</v>
          </cell>
          <cell r="D3566">
            <v>100</v>
          </cell>
          <cell r="E3566" t="str">
            <v>KS</v>
          </cell>
          <cell r="F3566">
            <v>10971</v>
          </cell>
        </row>
        <row r="3567">
          <cell r="A3567">
            <v>5230446</v>
          </cell>
          <cell r="B3567" t="str">
            <v>Držák vedení…113/BZ-FL</v>
          </cell>
          <cell r="C3567">
            <v>40.520000000000003</v>
          </cell>
          <cell r="D3567">
            <v>100</v>
          </cell>
          <cell r="E3567" t="str">
            <v>KS</v>
          </cell>
          <cell r="F3567">
            <v>4052</v>
          </cell>
        </row>
        <row r="3568">
          <cell r="A3568">
            <v>5230462</v>
          </cell>
          <cell r="B3568" t="str">
            <v>Držák vedení…113BZHDFL</v>
          </cell>
          <cell r="C3568">
            <v>65.45</v>
          </cell>
          <cell r="D3568">
            <v>100</v>
          </cell>
          <cell r="E3568" t="str">
            <v>KS</v>
          </cell>
          <cell r="F3568">
            <v>6545</v>
          </cell>
        </row>
        <row r="3569">
          <cell r="A3569">
            <v>5230527</v>
          </cell>
          <cell r="B3569" t="str">
            <v>Držák…113/Z-20</v>
          </cell>
          <cell r="C3569">
            <v>68.64</v>
          </cell>
          <cell r="D3569">
            <v>100</v>
          </cell>
          <cell r="E3569" t="str">
            <v>KS</v>
          </cell>
          <cell r="F3569">
            <v>6864</v>
          </cell>
        </row>
        <row r="3570">
          <cell r="A3570">
            <v>5240034</v>
          </cell>
          <cell r="B3570" t="str">
            <v>Ochranné jiskřiště Parex…480/180MM</v>
          </cell>
          <cell r="C3570">
            <v>2650</v>
          </cell>
          <cell r="D3570">
            <v>1</v>
          </cell>
          <cell r="E3570" t="str">
            <v>KS</v>
          </cell>
          <cell r="F3570">
            <v>2650</v>
          </cell>
        </row>
        <row r="3571">
          <cell r="A3571">
            <v>5240050</v>
          </cell>
          <cell r="B3571" t="str">
            <v>Ovladač…482</v>
          </cell>
          <cell r="C3571">
            <v>447</v>
          </cell>
          <cell r="D3571">
            <v>1</v>
          </cell>
          <cell r="E3571" t="str">
            <v>KS</v>
          </cell>
          <cell r="F3571">
            <v>447</v>
          </cell>
        </row>
        <row r="3572">
          <cell r="A3572">
            <v>5240069</v>
          </cell>
          <cell r="B3572" t="str">
            <v>Ochranné jiskřiště Parex…480/350MM</v>
          </cell>
          <cell r="C3572">
            <v>2746</v>
          </cell>
          <cell r="D3572">
            <v>1</v>
          </cell>
          <cell r="E3572" t="str">
            <v>KS</v>
          </cell>
          <cell r="F3572">
            <v>2746</v>
          </cell>
        </row>
        <row r="3573">
          <cell r="A3573">
            <v>5240077</v>
          </cell>
          <cell r="B3573" t="str">
            <v>Ochranné jiskřiště Parex…480/250MM</v>
          </cell>
          <cell r="C3573">
            <v>2728</v>
          </cell>
          <cell r="D3573">
            <v>1</v>
          </cell>
          <cell r="E3573" t="str">
            <v>KS</v>
          </cell>
          <cell r="F3573">
            <v>2728</v>
          </cell>
        </row>
        <row r="3574">
          <cell r="A3574">
            <v>5240085</v>
          </cell>
          <cell r="B3574" t="str">
            <v>Ovladač…481</v>
          </cell>
          <cell r="C3574">
            <v>985</v>
          </cell>
          <cell r="D3574">
            <v>1</v>
          </cell>
          <cell r="E3574" t="str">
            <v>KS</v>
          </cell>
          <cell r="F3574">
            <v>985</v>
          </cell>
        </row>
        <row r="3575">
          <cell r="A3575">
            <v>5300037</v>
          </cell>
          <cell r="B3575" t="str">
            <v>Napínací šroub…945/M 6</v>
          </cell>
          <cell r="C3575">
            <v>60.68</v>
          </cell>
          <cell r="D3575">
            <v>100</v>
          </cell>
          <cell r="E3575" t="str">
            <v>KS</v>
          </cell>
          <cell r="F3575">
            <v>6068</v>
          </cell>
        </row>
        <row r="3576">
          <cell r="A3576">
            <v>5300053</v>
          </cell>
          <cell r="B3576" t="str">
            <v>Napínací šroub…945/M10</v>
          </cell>
          <cell r="C3576">
            <v>108.5</v>
          </cell>
          <cell r="D3576">
            <v>100</v>
          </cell>
          <cell r="E3576" t="str">
            <v>KS</v>
          </cell>
          <cell r="F3576">
            <v>10850</v>
          </cell>
        </row>
        <row r="3577">
          <cell r="A3577">
            <v>5300061</v>
          </cell>
          <cell r="B3577" t="str">
            <v>Napínací šroub…945/M12</v>
          </cell>
          <cell r="C3577">
            <v>146.78</v>
          </cell>
          <cell r="D3577">
            <v>100</v>
          </cell>
          <cell r="E3577" t="str">
            <v>KS</v>
          </cell>
          <cell r="F3577">
            <v>14678</v>
          </cell>
        </row>
        <row r="3578">
          <cell r="A3578">
            <v>5300088</v>
          </cell>
          <cell r="B3578" t="str">
            <v>Napínací šroub…945/M16</v>
          </cell>
          <cell r="C3578">
            <v>318.01</v>
          </cell>
          <cell r="D3578">
            <v>100</v>
          </cell>
          <cell r="E3578" t="str">
            <v>KS</v>
          </cell>
          <cell r="F3578">
            <v>31801</v>
          </cell>
        </row>
        <row r="3579">
          <cell r="A3579">
            <v>5301009</v>
          </cell>
          <cell r="B3579" t="str">
            <v>Lanové oko…946/5MM</v>
          </cell>
          <cell r="C3579">
            <v>9.02</v>
          </cell>
          <cell r="D3579">
            <v>100</v>
          </cell>
          <cell r="E3579" t="str">
            <v>KS</v>
          </cell>
          <cell r="F3579">
            <v>902</v>
          </cell>
        </row>
        <row r="3580">
          <cell r="A3580">
            <v>5301033</v>
          </cell>
          <cell r="B3580" t="str">
            <v>Lanové oko…946/3MM</v>
          </cell>
          <cell r="C3580">
            <v>9.64</v>
          </cell>
          <cell r="D3580">
            <v>100</v>
          </cell>
          <cell r="E3580" t="str">
            <v>KS</v>
          </cell>
          <cell r="F3580">
            <v>964</v>
          </cell>
        </row>
        <row r="3581">
          <cell r="A3581">
            <v>5301041</v>
          </cell>
          <cell r="B3581" t="str">
            <v>Lanové oko…946/4MM</v>
          </cell>
          <cell r="C3581">
            <v>9.31</v>
          </cell>
          <cell r="D3581">
            <v>100</v>
          </cell>
          <cell r="E3581" t="str">
            <v>KS</v>
          </cell>
          <cell r="F3581">
            <v>931</v>
          </cell>
        </row>
        <row r="3582">
          <cell r="A3582">
            <v>5301068</v>
          </cell>
          <cell r="B3582" t="str">
            <v>Lanové oko…946/6MM</v>
          </cell>
          <cell r="C3582">
            <v>9.51</v>
          </cell>
          <cell r="D3582">
            <v>100</v>
          </cell>
          <cell r="E3582" t="str">
            <v>KS</v>
          </cell>
          <cell r="F3582">
            <v>951</v>
          </cell>
        </row>
        <row r="3583">
          <cell r="A3583">
            <v>5301084</v>
          </cell>
          <cell r="B3583" t="str">
            <v>Lanové oko…946/8MM</v>
          </cell>
          <cell r="C3583">
            <v>13.97</v>
          </cell>
          <cell r="D3583">
            <v>100</v>
          </cell>
          <cell r="E3583" t="str">
            <v>KS</v>
          </cell>
          <cell r="F3583">
            <v>1397</v>
          </cell>
        </row>
        <row r="3584">
          <cell r="A3584">
            <v>5301106</v>
          </cell>
          <cell r="B3584" t="str">
            <v>Lanové oko…946/10MM</v>
          </cell>
          <cell r="C3584">
            <v>18.91</v>
          </cell>
          <cell r="D3584">
            <v>100</v>
          </cell>
          <cell r="E3584" t="str">
            <v>KS</v>
          </cell>
          <cell r="F3584">
            <v>1891</v>
          </cell>
        </row>
        <row r="3585">
          <cell r="A3585">
            <v>5302021</v>
          </cell>
          <cell r="B3585" t="str">
            <v>Lanová svorka…947/3MM</v>
          </cell>
          <cell r="C3585">
            <v>6.88</v>
          </cell>
          <cell r="D3585">
            <v>100</v>
          </cell>
          <cell r="E3585" t="str">
            <v>KS</v>
          </cell>
          <cell r="F3585">
            <v>688</v>
          </cell>
        </row>
        <row r="3586">
          <cell r="A3586">
            <v>5302056</v>
          </cell>
          <cell r="B3586" t="str">
            <v>Lanová svorka…947/5MM</v>
          </cell>
          <cell r="C3586">
            <v>7.64</v>
          </cell>
          <cell r="D3586">
            <v>100</v>
          </cell>
          <cell r="E3586" t="str">
            <v>KS</v>
          </cell>
          <cell r="F3586">
            <v>764</v>
          </cell>
        </row>
        <row r="3587">
          <cell r="A3587">
            <v>5302064</v>
          </cell>
          <cell r="B3587" t="str">
            <v>Lanová svorka…947/6MM</v>
          </cell>
          <cell r="C3587">
            <v>8.73</v>
          </cell>
          <cell r="D3587">
            <v>100</v>
          </cell>
          <cell r="E3587" t="str">
            <v>KS</v>
          </cell>
          <cell r="F3587">
            <v>873</v>
          </cell>
        </row>
        <row r="3588">
          <cell r="A3588">
            <v>5302080</v>
          </cell>
          <cell r="B3588" t="str">
            <v>Lanová svorka…947/8MM</v>
          </cell>
          <cell r="C3588">
            <v>10.87</v>
          </cell>
          <cell r="D3588">
            <v>100</v>
          </cell>
          <cell r="E3588" t="str">
            <v>KS</v>
          </cell>
          <cell r="F3588">
            <v>1087</v>
          </cell>
        </row>
        <row r="3589">
          <cell r="A3589">
            <v>5302102</v>
          </cell>
          <cell r="B3589" t="str">
            <v>Lanová svorka…947/10MM</v>
          </cell>
          <cell r="C3589">
            <v>16.47</v>
          </cell>
          <cell r="D3589">
            <v>100</v>
          </cell>
          <cell r="E3589" t="str">
            <v>KS</v>
          </cell>
          <cell r="F3589">
            <v>1647</v>
          </cell>
        </row>
        <row r="3590">
          <cell r="A3590">
            <v>5303206</v>
          </cell>
          <cell r="B3590" t="str">
            <v>Ocelový drát-Napínací lano…957/3MM</v>
          </cell>
          <cell r="C3590">
            <v>20.18</v>
          </cell>
          <cell r="D3590">
            <v>100</v>
          </cell>
          <cell r="E3590" t="str">
            <v>M</v>
          </cell>
          <cell r="F3590">
            <v>2018</v>
          </cell>
        </row>
        <row r="3591">
          <cell r="A3591">
            <v>5303214</v>
          </cell>
          <cell r="B3591" t="str">
            <v>Ocelový drát-Napínací lano…957/4MM</v>
          </cell>
          <cell r="C3591">
            <v>21.16</v>
          </cell>
          <cell r="D3591">
            <v>100</v>
          </cell>
          <cell r="E3591" t="str">
            <v>M</v>
          </cell>
          <cell r="F3591">
            <v>2116</v>
          </cell>
        </row>
        <row r="3592">
          <cell r="A3592">
            <v>5303222</v>
          </cell>
          <cell r="B3592" t="str">
            <v>Ocelový drát-Napínací lano…957/5MM</v>
          </cell>
          <cell r="C3592">
            <v>28.21</v>
          </cell>
          <cell r="D3592">
            <v>100</v>
          </cell>
          <cell r="E3592" t="str">
            <v>M</v>
          </cell>
          <cell r="F3592">
            <v>2821</v>
          </cell>
        </row>
        <row r="3593">
          <cell r="A3593">
            <v>5303230</v>
          </cell>
          <cell r="B3593" t="str">
            <v>Ocelový drát-Napínací lano…957/6MM</v>
          </cell>
          <cell r="C3593">
            <v>35.630000000000003</v>
          </cell>
          <cell r="D3593">
            <v>100</v>
          </cell>
          <cell r="E3593" t="str">
            <v>M</v>
          </cell>
          <cell r="F3593">
            <v>3563</v>
          </cell>
        </row>
        <row r="3594">
          <cell r="A3594">
            <v>5303257</v>
          </cell>
          <cell r="B3594" t="str">
            <v>Ocelový drát-Napínací lano…957/8MM</v>
          </cell>
          <cell r="C3594">
            <v>59.02</v>
          </cell>
          <cell r="D3594">
            <v>100</v>
          </cell>
          <cell r="E3594" t="str">
            <v>M</v>
          </cell>
          <cell r="F3594">
            <v>5902</v>
          </cell>
        </row>
        <row r="3595">
          <cell r="A3595">
            <v>5303265</v>
          </cell>
          <cell r="B3595" t="str">
            <v>Ocelový drát-Napínací lano…957/10MM</v>
          </cell>
          <cell r="C3595">
            <v>98.17</v>
          </cell>
          <cell r="D3595">
            <v>100</v>
          </cell>
          <cell r="E3595" t="str">
            <v>M</v>
          </cell>
          <cell r="F3595">
            <v>9817</v>
          </cell>
        </row>
        <row r="3596">
          <cell r="A3596">
            <v>5304105</v>
          </cell>
          <cell r="B3596" t="str">
            <v>Propojovací svorka…5001</v>
          </cell>
          <cell r="C3596">
            <v>33.44</v>
          </cell>
          <cell r="D3596">
            <v>100</v>
          </cell>
          <cell r="E3596" t="str">
            <v>KS</v>
          </cell>
          <cell r="F3596">
            <v>3344</v>
          </cell>
        </row>
        <row r="3597">
          <cell r="A3597">
            <v>5304164</v>
          </cell>
          <cell r="B3597" t="str">
            <v>Propojovací svorka…5001/N</v>
          </cell>
          <cell r="C3597">
            <v>92.09</v>
          </cell>
          <cell r="D3597">
            <v>100</v>
          </cell>
          <cell r="E3597" t="str">
            <v>KS</v>
          </cell>
          <cell r="F3597">
            <v>9209</v>
          </cell>
        </row>
        <row r="3598">
          <cell r="A3598">
            <v>5304172</v>
          </cell>
          <cell r="B3598" t="str">
            <v>Propojovací svorka…5001/N-CU</v>
          </cell>
          <cell r="C3598">
            <v>198.8</v>
          </cell>
          <cell r="D3598">
            <v>100</v>
          </cell>
          <cell r="E3598" t="str">
            <v>KS</v>
          </cell>
          <cell r="F3598">
            <v>19880</v>
          </cell>
        </row>
        <row r="3599">
          <cell r="A3599">
            <v>5304202</v>
          </cell>
          <cell r="B3599" t="str">
            <v>Propojovací svorka…5002</v>
          </cell>
          <cell r="C3599">
            <v>68.790000000000006</v>
          </cell>
          <cell r="D3599">
            <v>100</v>
          </cell>
          <cell r="E3599" t="str">
            <v>KS</v>
          </cell>
          <cell r="F3599">
            <v>6879</v>
          </cell>
        </row>
        <row r="3600">
          <cell r="A3600">
            <v>5304318</v>
          </cell>
          <cell r="B3600" t="str">
            <v>Propojovací svorka…5003</v>
          </cell>
          <cell r="C3600">
            <v>140.81</v>
          </cell>
          <cell r="D3600">
            <v>100</v>
          </cell>
          <cell r="E3600" t="str">
            <v>KS</v>
          </cell>
          <cell r="F3600">
            <v>14081</v>
          </cell>
        </row>
        <row r="3601">
          <cell r="A3601">
            <v>5304407</v>
          </cell>
          <cell r="B3601" t="str">
            <v>FangFix Junior…5004/12</v>
          </cell>
          <cell r="C3601">
            <v>216.62</v>
          </cell>
          <cell r="D3601">
            <v>100</v>
          </cell>
          <cell r="E3601" t="str">
            <v>KS</v>
          </cell>
          <cell r="F3601">
            <v>21662</v>
          </cell>
        </row>
        <row r="3602">
          <cell r="A3602">
            <v>5304504</v>
          </cell>
          <cell r="B3602" t="str">
            <v>FangFix Junior…5004/20</v>
          </cell>
          <cell r="C3602">
            <v>268.18</v>
          </cell>
          <cell r="D3602">
            <v>100</v>
          </cell>
          <cell r="E3602" t="str">
            <v>KS</v>
          </cell>
          <cell r="F3602">
            <v>26818</v>
          </cell>
        </row>
        <row r="3603">
          <cell r="A3603">
            <v>5304520</v>
          </cell>
          <cell r="B3603" t="str">
            <v>Konstrukční svorka…5010/20FT</v>
          </cell>
          <cell r="C3603">
            <v>206.76</v>
          </cell>
          <cell r="D3603">
            <v>100</v>
          </cell>
          <cell r="E3603" t="str">
            <v>KS</v>
          </cell>
          <cell r="F3603">
            <v>20676</v>
          </cell>
        </row>
        <row r="3604">
          <cell r="A3604">
            <v>5304601</v>
          </cell>
          <cell r="B3604" t="str">
            <v>Propojovací svorka…5005</v>
          </cell>
          <cell r="C3604">
            <v>110.09</v>
          </cell>
          <cell r="D3604">
            <v>100</v>
          </cell>
          <cell r="E3604" t="str">
            <v>KS</v>
          </cell>
          <cell r="F3604">
            <v>11009</v>
          </cell>
        </row>
        <row r="3605">
          <cell r="A3605">
            <v>5304660</v>
          </cell>
          <cell r="B3605" t="str">
            <v>Propojovací svorka…5005/N</v>
          </cell>
          <cell r="C3605">
            <v>183.72</v>
          </cell>
          <cell r="D3605">
            <v>100</v>
          </cell>
          <cell r="E3605" t="str">
            <v>KS</v>
          </cell>
          <cell r="F3605">
            <v>18372</v>
          </cell>
        </row>
        <row r="3606">
          <cell r="A3606">
            <v>5304970</v>
          </cell>
          <cell r="B3606" t="str">
            <v>Propojovací svorka…5009</v>
          </cell>
          <cell r="C3606">
            <v>63.2</v>
          </cell>
          <cell r="D3606">
            <v>100</v>
          </cell>
          <cell r="E3606" t="str">
            <v>KS</v>
          </cell>
          <cell r="F3606">
            <v>6320</v>
          </cell>
        </row>
        <row r="3607">
          <cell r="A3607">
            <v>5304997</v>
          </cell>
          <cell r="B3607" t="str">
            <v>Propojovací svorka…5011</v>
          </cell>
          <cell r="C3607">
            <v>24.86</v>
          </cell>
          <cell r="D3607">
            <v>100</v>
          </cell>
          <cell r="E3607" t="str">
            <v>KS</v>
          </cell>
          <cell r="F3607">
            <v>2486</v>
          </cell>
        </row>
        <row r="3608">
          <cell r="A3608">
            <v>5305012</v>
          </cell>
          <cell r="B3608" t="str">
            <v>Lanová svorka…261/SO</v>
          </cell>
          <cell r="C3608">
            <v>15.66</v>
          </cell>
          <cell r="D3608">
            <v>100</v>
          </cell>
          <cell r="E3608" t="str">
            <v>KS</v>
          </cell>
          <cell r="F3608">
            <v>1566</v>
          </cell>
        </row>
        <row r="3609">
          <cell r="A3609">
            <v>5311039</v>
          </cell>
          <cell r="B3609" t="str">
            <v>Spojka T…244</v>
          </cell>
          <cell r="C3609">
            <v>61.05</v>
          </cell>
          <cell r="D3609">
            <v>100</v>
          </cell>
          <cell r="E3609" t="str">
            <v>KS</v>
          </cell>
          <cell r="F3609">
            <v>6105</v>
          </cell>
        </row>
        <row r="3610">
          <cell r="A3610">
            <v>5311101</v>
          </cell>
          <cell r="B3610" t="str">
            <v>Spojka T…245/8-10</v>
          </cell>
          <cell r="C3610">
            <v>47.81</v>
          </cell>
          <cell r="D3610">
            <v>100</v>
          </cell>
          <cell r="E3610" t="str">
            <v>KS</v>
          </cell>
          <cell r="F3610">
            <v>4781</v>
          </cell>
        </row>
        <row r="3611">
          <cell r="A3611">
            <v>5311152</v>
          </cell>
          <cell r="B3611" t="str">
            <v>Spojka T…245CU8-10</v>
          </cell>
          <cell r="C3611">
            <v>94.35</v>
          </cell>
          <cell r="D3611">
            <v>100</v>
          </cell>
          <cell r="E3611" t="str">
            <v>KS</v>
          </cell>
          <cell r="F3611">
            <v>9435</v>
          </cell>
        </row>
        <row r="3612">
          <cell r="A3612">
            <v>5311209</v>
          </cell>
          <cell r="B3612" t="str">
            <v>Spojka T…247/8MM</v>
          </cell>
          <cell r="C3612">
            <v>68.430000000000007</v>
          </cell>
          <cell r="D3612">
            <v>100</v>
          </cell>
          <cell r="E3612" t="str">
            <v>KS</v>
          </cell>
          <cell r="F3612">
            <v>6843</v>
          </cell>
        </row>
        <row r="3613">
          <cell r="A3613">
            <v>5311268</v>
          </cell>
          <cell r="B3613" t="str">
            <v>Spojka T…247/8CU</v>
          </cell>
          <cell r="C3613">
            <v>154.88999999999999</v>
          </cell>
          <cell r="D3613">
            <v>100</v>
          </cell>
          <cell r="E3613" t="str">
            <v>KS</v>
          </cell>
          <cell r="F3613">
            <v>15489</v>
          </cell>
        </row>
        <row r="3614">
          <cell r="A3614">
            <v>5311500</v>
          </cell>
          <cell r="B3614" t="str">
            <v>Rychlospojka…249/ST</v>
          </cell>
          <cell r="C3614">
            <v>46.57</v>
          </cell>
          <cell r="D3614">
            <v>100</v>
          </cell>
          <cell r="E3614" t="str">
            <v>KS</v>
          </cell>
          <cell r="F3614">
            <v>4657</v>
          </cell>
        </row>
        <row r="3615">
          <cell r="A3615">
            <v>5311519</v>
          </cell>
          <cell r="B3615" t="str">
            <v>Rychlospojka…249/ALU</v>
          </cell>
          <cell r="C3615">
            <v>64.36</v>
          </cell>
          <cell r="D3615">
            <v>100</v>
          </cell>
          <cell r="E3615" t="str">
            <v>KS</v>
          </cell>
          <cell r="F3615">
            <v>6436</v>
          </cell>
        </row>
        <row r="3616">
          <cell r="A3616">
            <v>5311527</v>
          </cell>
          <cell r="B3616" t="str">
            <v>Rychlospojka…249/CU</v>
          </cell>
          <cell r="C3616">
            <v>115.1</v>
          </cell>
          <cell r="D3616">
            <v>100</v>
          </cell>
          <cell r="E3616" t="str">
            <v>KS</v>
          </cell>
          <cell r="F3616">
            <v>11510</v>
          </cell>
        </row>
        <row r="3617">
          <cell r="A3617">
            <v>5311535</v>
          </cell>
          <cell r="B3617" t="str">
            <v>Rychlospojka…249/ZV</v>
          </cell>
          <cell r="C3617">
            <v>185.84</v>
          </cell>
          <cell r="D3617">
            <v>100</v>
          </cell>
          <cell r="E3617" t="str">
            <v>KS</v>
          </cell>
          <cell r="F3617">
            <v>18584</v>
          </cell>
        </row>
        <row r="3618">
          <cell r="A3618">
            <v>5311551</v>
          </cell>
          <cell r="B3618" t="str">
            <v>Rychlospojka…249/VA</v>
          </cell>
          <cell r="C3618">
            <v>85.27</v>
          </cell>
          <cell r="D3618">
            <v>100</v>
          </cell>
          <cell r="E3618" t="str">
            <v>KS</v>
          </cell>
          <cell r="F3618">
            <v>8527</v>
          </cell>
        </row>
        <row r="3619">
          <cell r="A3619">
            <v>5311713</v>
          </cell>
          <cell r="B3619" t="str">
            <v>Rychlospojka Vario…249/B-ALU</v>
          </cell>
          <cell r="C3619">
            <v>62.27</v>
          </cell>
          <cell r="D3619">
            <v>100</v>
          </cell>
          <cell r="E3619" t="str">
            <v>KS</v>
          </cell>
          <cell r="F3619">
            <v>6227</v>
          </cell>
        </row>
        <row r="3620">
          <cell r="A3620">
            <v>5312035</v>
          </cell>
          <cell r="B3620" t="str">
            <v>Křížová spojka…251</v>
          </cell>
          <cell r="C3620">
            <v>52.68</v>
          </cell>
          <cell r="D3620">
            <v>100</v>
          </cell>
          <cell r="E3620" t="str">
            <v>KS</v>
          </cell>
          <cell r="F3620">
            <v>5268</v>
          </cell>
        </row>
        <row r="3621">
          <cell r="A3621">
            <v>5312132</v>
          </cell>
          <cell r="B3621" t="str">
            <v>Křížová spojka…251/CU</v>
          </cell>
          <cell r="C3621">
            <v>147.77000000000001</v>
          </cell>
          <cell r="D3621">
            <v>100</v>
          </cell>
          <cell r="E3621" t="str">
            <v>KS</v>
          </cell>
          <cell r="F3621">
            <v>14777</v>
          </cell>
        </row>
        <row r="3622">
          <cell r="A3622">
            <v>5312310</v>
          </cell>
          <cell r="B3622" t="str">
            <v>Křížová spojka…252/8X8</v>
          </cell>
          <cell r="C3622">
            <v>105.34</v>
          </cell>
          <cell r="D3622">
            <v>100</v>
          </cell>
          <cell r="E3622" t="str">
            <v>KS</v>
          </cell>
          <cell r="F3622">
            <v>10534</v>
          </cell>
        </row>
        <row r="3623">
          <cell r="A3623">
            <v>5312345</v>
          </cell>
          <cell r="B3623" t="str">
            <v>Křížová spojka…252/8X16</v>
          </cell>
          <cell r="C3623">
            <v>129.47</v>
          </cell>
          <cell r="D3623">
            <v>100</v>
          </cell>
          <cell r="E3623" t="str">
            <v>KS</v>
          </cell>
          <cell r="F3623">
            <v>12947</v>
          </cell>
        </row>
        <row r="3624">
          <cell r="A3624">
            <v>5312418</v>
          </cell>
          <cell r="B3624" t="str">
            <v>Křížová spojka…252CU8X8</v>
          </cell>
          <cell r="C3624">
            <v>490.38</v>
          </cell>
          <cell r="D3624">
            <v>100</v>
          </cell>
          <cell r="E3624" t="str">
            <v>KS</v>
          </cell>
          <cell r="F3624">
            <v>49038</v>
          </cell>
        </row>
        <row r="3625">
          <cell r="A3625">
            <v>5312442</v>
          </cell>
          <cell r="B3625" t="str">
            <v>Křížová spojka…252CU8X16</v>
          </cell>
          <cell r="C3625">
            <v>596.03</v>
          </cell>
          <cell r="D3625">
            <v>100</v>
          </cell>
          <cell r="E3625" t="str">
            <v>KS</v>
          </cell>
          <cell r="F3625">
            <v>59603</v>
          </cell>
        </row>
        <row r="3626">
          <cell r="A3626">
            <v>5312604</v>
          </cell>
          <cell r="B3626" t="str">
            <v>Křížová spojka…253/8X8</v>
          </cell>
          <cell r="C3626">
            <v>81.95</v>
          </cell>
          <cell r="D3626">
            <v>100</v>
          </cell>
          <cell r="E3626" t="str">
            <v>KS</v>
          </cell>
          <cell r="F3626">
            <v>8195</v>
          </cell>
        </row>
        <row r="3627">
          <cell r="A3627">
            <v>5312655</v>
          </cell>
          <cell r="B3627" t="str">
            <v>Křížová spojka…252FL8-10</v>
          </cell>
          <cell r="C3627">
            <v>93.12</v>
          </cell>
          <cell r="D3627">
            <v>100</v>
          </cell>
          <cell r="E3627" t="str">
            <v>KS</v>
          </cell>
          <cell r="F3627">
            <v>9312</v>
          </cell>
        </row>
        <row r="3628">
          <cell r="A3628">
            <v>5312809</v>
          </cell>
          <cell r="B3628" t="str">
            <v>Křížová spojka…253/10X16</v>
          </cell>
          <cell r="C3628">
            <v>113.99</v>
          </cell>
          <cell r="D3628">
            <v>100</v>
          </cell>
          <cell r="E3628" t="str">
            <v>KS</v>
          </cell>
          <cell r="F3628">
            <v>11399</v>
          </cell>
        </row>
        <row r="3629">
          <cell r="A3629">
            <v>5312906</v>
          </cell>
          <cell r="B3629" t="str">
            <v>Křížová spojka…250</v>
          </cell>
          <cell r="C3629">
            <v>65.97</v>
          </cell>
          <cell r="D3629">
            <v>100</v>
          </cell>
          <cell r="E3629" t="str">
            <v>KS</v>
          </cell>
          <cell r="F3629">
            <v>6597</v>
          </cell>
        </row>
        <row r="3630">
          <cell r="A3630">
            <v>5312922</v>
          </cell>
          <cell r="B3630" t="str">
            <v>Křížová spojka…250/VA</v>
          </cell>
          <cell r="C3630">
            <v>109.22</v>
          </cell>
          <cell r="D3630">
            <v>100</v>
          </cell>
          <cell r="E3630" t="str">
            <v>KS</v>
          </cell>
          <cell r="F3630">
            <v>10922</v>
          </cell>
        </row>
        <row r="3631">
          <cell r="A3631">
            <v>5313015</v>
          </cell>
          <cell r="B3631" t="str">
            <v>Diagonální svorka…250/A FT</v>
          </cell>
          <cell r="C3631">
            <v>103.16</v>
          </cell>
          <cell r="D3631">
            <v>100</v>
          </cell>
          <cell r="E3631" t="str">
            <v>KS</v>
          </cell>
          <cell r="F3631">
            <v>10316</v>
          </cell>
        </row>
        <row r="3632">
          <cell r="A3632">
            <v>5314038</v>
          </cell>
          <cell r="B3632" t="str">
            <v>Křížová spojka…254/10X10</v>
          </cell>
          <cell r="C3632">
            <v>67.5</v>
          </cell>
          <cell r="D3632">
            <v>100</v>
          </cell>
          <cell r="E3632" t="str">
            <v>KS</v>
          </cell>
          <cell r="F3632">
            <v>6750</v>
          </cell>
        </row>
        <row r="3633">
          <cell r="A3633">
            <v>5314135</v>
          </cell>
          <cell r="B3633" t="str">
            <v>Křížová spojka…254/DIN</v>
          </cell>
          <cell r="C3633">
            <v>186.42</v>
          </cell>
          <cell r="D3633">
            <v>100</v>
          </cell>
          <cell r="E3633" t="str">
            <v>KS</v>
          </cell>
          <cell r="F3633">
            <v>18642</v>
          </cell>
        </row>
        <row r="3634">
          <cell r="A3634">
            <v>5314518</v>
          </cell>
          <cell r="B3634" t="str">
            <v>Křížová spojka…255/30</v>
          </cell>
          <cell r="C3634">
            <v>69.31</v>
          </cell>
          <cell r="D3634">
            <v>100</v>
          </cell>
          <cell r="E3634" t="str">
            <v>KS</v>
          </cell>
          <cell r="F3634">
            <v>6931</v>
          </cell>
        </row>
        <row r="3635">
          <cell r="A3635">
            <v>5314534</v>
          </cell>
          <cell r="B3635" t="str">
            <v>Křížová spojka…255/A</v>
          </cell>
          <cell r="C3635">
            <v>56.73</v>
          </cell>
          <cell r="D3635">
            <v>100</v>
          </cell>
          <cell r="E3635" t="str">
            <v>KS</v>
          </cell>
          <cell r="F3635">
            <v>5673</v>
          </cell>
        </row>
        <row r="3636">
          <cell r="A3636">
            <v>5314615</v>
          </cell>
          <cell r="B3636" t="str">
            <v>Křížová spojka…256/30</v>
          </cell>
          <cell r="C3636">
            <v>105.61</v>
          </cell>
          <cell r="D3636">
            <v>100</v>
          </cell>
          <cell r="E3636" t="str">
            <v>KS</v>
          </cell>
          <cell r="F3636">
            <v>10561</v>
          </cell>
        </row>
        <row r="3637">
          <cell r="A3637">
            <v>5314658</v>
          </cell>
          <cell r="B3637" t="str">
            <v>Křížová spojka…256/A-30</v>
          </cell>
          <cell r="C3637">
            <v>89.02</v>
          </cell>
          <cell r="D3637">
            <v>100</v>
          </cell>
          <cell r="E3637" t="str">
            <v>KS</v>
          </cell>
          <cell r="F3637">
            <v>8902</v>
          </cell>
        </row>
        <row r="3638">
          <cell r="A3638">
            <v>5314666</v>
          </cell>
          <cell r="B3638" t="str">
            <v>Křížová spojka…256/A-40</v>
          </cell>
          <cell r="C3638">
            <v>111.17</v>
          </cell>
          <cell r="D3638">
            <v>100</v>
          </cell>
          <cell r="E3638" t="str">
            <v>KS</v>
          </cell>
          <cell r="F3638">
            <v>11117</v>
          </cell>
        </row>
        <row r="3639">
          <cell r="A3639">
            <v>5314720</v>
          </cell>
          <cell r="B3639" t="str">
            <v>Křížová spojka…256/B-A30</v>
          </cell>
          <cell r="C3639">
            <v>186.37</v>
          </cell>
          <cell r="D3639">
            <v>100</v>
          </cell>
          <cell r="E3639" t="str">
            <v>KS</v>
          </cell>
          <cell r="F3639">
            <v>18637</v>
          </cell>
        </row>
        <row r="3640">
          <cell r="A3640">
            <v>5315506</v>
          </cell>
          <cell r="B3640" t="str">
            <v>Paralelní spojka…259/8-10</v>
          </cell>
          <cell r="C3640">
            <v>129.41</v>
          </cell>
          <cell r="D3640">
            <v>100</v>
          </cell>
          <cell r="E3640" t="str">
            <v>KS</v>
          </cell>
          <cell r="F3640">
            <v>12941</v>
          </cell>
        </row>
        <row r="3641">
          <cell r="A3641">
            <v>5315514</v>
          </cell>
          <cell r="B3641" t="str">
            <v>Paralelní svorka…259/A FT</v>
          </cell>
          <cell r="C3641">
            <v>71.52</v>
          </cell>
          <cell r="D3641">
            <v>100</v>
          </cell>
          <cell r="E3641" t="str">
            <v>KS</v>
          </cell>
          <cell r="F3641">
            <v>7152</v>
          </cell>
        </row>
        <row r="3642">
          <cell r="A3642">
            <v>5315522</v>
          </cell>
          <cell r="B3642" t="str">
            <v>Paralelní svorka…259/A VA</v>
          </cell>
          <cell r="C3642">
            <v>104.48</v>
          </cell>
          <cell r="D3642">
            <v>100</v>
          </cell>
          <cell r="E3642" t="str">
            <v>KS</v>
          </cell>
          <cell r="F3642">
            <v>10448</v>
          </cell>
        </row>
        <row r="3643">
          <cell r="A3643">
            <v>5315654</v>
          </cell>
          <cell r="B3643" t="str">
            <v>Paralelní spojka…260/8/8MS</v>
          </cell>
          <cell r="C3643">
            <v>230.36</v>
          </cell>
          <cell r="D3643">
            <v>100</v>
          </cell>
          <cell r="E3643" t="str">
            <v>KS</v>
          </cell>
          <cell r="F3643">
            <v>23036</v>
          </cell>
        </row>
        <row r="3644">
          <cell r="A3644">
            <v>5315700</v>
          </cell>
          <cell r="B3644" t="str">
            <v>Paralelní spojka…260/8X8</v>
          </cell>
          <cell r="C3644">
            <v>54.45</v>
          </cell>
          <cell r="D3644">
            <v>100</v>
          </cell>
          <cell r="E3644" t="str">
            <v>KS</v>
          </cell>
          <cell r="F3644">
            <v>5445</v>
          </cell>
        </row>
        <row r="3645">
          <cell r="A3645">
            <v>5316014</v>
          </cell>
          <cell r="B3645" t="str">
            <v>Svorka žlabu…262</v>
          </cell>
          <cell r="C3645">
            <v>84.34</v>
          </cell>
          <cell r="D3645">
            <v>100</v>
          </cell>
          <cell r="E3645" t="str">
            <v>KS</v>
          </cell>
          <cell r="F3645">
            <v>8434</v>
          </cell>
        </row>
        <row r="3646">
          <cell r="A3646">
            <v>5316154</v>
          </cell>
          <cell r="B3646" t="str">
            <v>Svorka žlabu…262/CU</v>
          </cell>
          <cell r="C3646">
            <v>229.18</v>
          </cell>
          <cell r="D3646">
            <v>100</v>
          </cell>
          <cell r="E3646" t="str">
            <v>KS</v>
          </cell>
          <cell r="F3646">
            <v>22918</v>
          </cell>
        </row>
        <row r="3647">
          <cell r="A3647">
            <v>5316170</v>
          </cell>
          <cell r="B3647" t="str">
            <v>Svorka žlabu…262/ZM</v>
          </cell>
          <cell r="C3647">
            <v>309.95999999999998</v>
          </cell>
          <cell r="D3647">
            <v>100</v>
          </cell>
          <cell r="E3647" t="str">
            <v>KS</v>
          </cell>
          <cell r="F3647">
            <v>30996</v>
          </cell>
        </row>
        <row r="3648">
          <cell r="A3648">
            <v>5316219</v>
          </cell>
          <cell r="B3648" t="str">
            <v>Svorka žlabu…262/A</v>
          </cell>
          <cell r="C3648">
            <v>85.39</v>
          </cell>
          <cell r="D3648">
            <v>100</v>
          </cell>
          <cell r="E3648" t="str">
            <v>KS</v>
          </cell>
          <cell r="F3648">
            <v>8539</v>
          </cell>
        </row>
        <row r="3649">
          <cell r="A3649">
            <v>5316251</v>
          </cell>
          <cell r="B3649" t="str">
            <v>Svorka žlabu…262/A/CU</v>
          </cell>
          <cell r="C3649">
            <v>188.3</v>
          </cell>
          <cell r="D3649">
            <v>100</v>
          </cell>
          <cell r="E3649" t="str">
            <v>KS</v>
          </cell>
          <cell r="F3649">
            <v>18830</v>
          </cell>
        </row>
        <row r="3650">
          <cell r="A3650">
            <v>5316308</v>
          </cell>
          <cell r="B3650" t="str">
            <v>Svorka žlabu…267</v>
          </cell>
          <cell r="C3650">
            <v>108.74</v>
          </cell>
          <cell r="D3650">
            <v>100</v>
          </cell>
          <cell r="E3650" t="str">
            <v>KS</v>
          </cell>
          <cell r="F3650">
            <v>10874</v>
          </cell>
        </row>
        <row r="3651">
          <cell r="A3651">
            <v>5316324</v>
          </cell>
          <cell r="B3651" t="str">
            <v>Svorka žlabu…267/VA</v>
          </cell>
          <cell r="C3651">
            <v>158.86000000000001</v>
          </cell>
          <cell r="D3651">
            <v>100</v>
          </cell>
          <cell r="E3651" t="str">
            <v>KS</v>
          </cell>
          <cell r="F3651">
            <v>15886</v>
          </cell>
        </row>
        <row r="3652">
          <cell r="A3652">
            <v>5316450</v>
          </cell>
          <cell r="B3652" t="str">
            <v>RK-FIX…RK-FIX</v>
          </cell>
          <cell r="C3652">
            <v>126.88</v>
          </cell>
          <cell r="D3652">
            <v>100</v>
          </cell>
          <cell r="E3652" t="str">
            <v>KS</v>
          </cell>
          <cell r="F3652">
            <v>12688</v>
          </cell>
        </row>
        <row r="3653">
          <cell r="A3653">
            <v>5316459</v>
          </cell>
          <cell r="B3653" t="str">
            <v>RK-FIX/VA…RK-FIX/VA</v>
          </cell>
          <cell r="C3653">
            <v>160.65</v>
          </cell>
          <cell r="D3653">
            <v>100</v>
          </cell>
          <cell r="E3653" t="str">
            <v>KS</v>
          </cell>
          <cell r="F3653">
            <v>16065</v>
          </cell>
        </row>
        <row r="3654">
          <cell r="A3654">
            <v>5316468</v>
          </cell>
          <cell r="B3654" t="str">
            <v>RK-FIX/CU…RK-FIX/CU</v>
          </cell>
          <cell r="C3654">
            <v>164.85</v>
          </cell>
          <cell r="D3654">
            <v>100</v>
          </cell>
          <cell r="E3654" t="str">
            <v>KS</v>
          </cell>
          <cell r="F3654">
            <v>16485</v>
          </cell>
        </row>
        <row r="3655">
          <cell r="A3655">
            <v>5316510</v>
          </cell>
          <cell r="B3655" t="str">
            <v>Připoj. svorka sněhové ochrany…264</v>
          </cell>
          <cell r="C3655">
            <v>99.11</v>
          </cell>
          <cell r="D3655">
            <v>100</v>
          </cell>
          <cell r="E3655" t="str">
            <v>KS</v>
          </cell>
          <cell r="F3655">
            <v>9911</v>
          </cell>
        </row>
        <row r="3656">
          <cell r="A3656">
            <v>5316553</v>
          </cell>
          <cell r="B3656" t="str">
            <v>Připoj. svorka sněhové ochrany…264/CU</v>
          </cell>
          <cell r="C3656">
            <v>213.67</v>
          </cell>
          <cell r="D3656">
            <v>100</v>
          </cell>
          <cell r="E3656" t="str">
            <v>KS</v>
          </cell>
          <cell r="F3656">
            <v>21367</v>
          </cell>
        </row>
        <row r="3657">
          <cell r="A3657">
            <v>5317010</v>
          </cell>
          <cell r="B3657" t="str">
            <v>FangFix Junior…269/8/10</v>
          </cell>
          <cell r="C3657">
            <v>76.42</v>
          </cell>
          <cell r="D3657">
            <v>100</v>
          </cell>
          <cell r="E3657" t="str">
            <v>KS</v>
          </cell>
          <cell r="F3657">
            <v>7642</v>
          </cell>
        </row>
        <row r="3658">
          <cell r="A3658">
            <v>5317053</v>
          </cell>
          <cell r="B3658" t="str">
            <v>FangFix Junior…269ZN8/10</v>
          </cell>
          <cell r="C3658">
            <v>297.70999999999998</v>
          </cell>
          <cell r="D3658">
            <v>100</v>
          </cell>
          <cell r="E3658" t="str">
            <v>KS</v>
          </cell>
          <cell r="F3658">
            <v>29771</v>
          </cell>
        </row>
        <row r="3659">
          <cell r="A3659">
            <v>5317207</v>
          </cell>
          <cell r="B3659" t="str">
            <v>FangFix Junior…270/8/10</v>
          </cell>
          <cell r="C3659">
            <v>112.46</v>
          </cell>
          <cell r="D3659">
            <v>100</v>
          </cell>
          <cell r="E3659" t="str">
            <v>KS</v>
          </cell>
          <cell r="F3659">
            <v>11246</v>
          </cell>
        </row>
        <row r="3660">
          <cell r="A3660">
            <v>5317223</v>
          </cell>
          <cell r="B3660" t="str">
            <v>FangFix Junior…273/8/10</v>
          </cell>
          <cell r="C3660">
            <v>128.21</v>
          </cell>
          <cell r="D3660">
            <v>100</v>
          </cell>
          <cell r="E3660" t="str">
            <v>KS</v>
          </cell>
          <cell r="F3660">
            <v>12821</v>
          </cell>
        </row>
        <row r="3661">
          <cell r="A3661">
            <v>5317258</v>
          </cell>
          <cell r="B3661" t="str">
            <v>FangFix Junior…270CU8/10</v>
          </cell>
          <cell r="C3661">
            <v>261.33</v>
          </cell>
          <cell r="D3661">
            <v>100</v>
          </cell>
          <cell r="E3661" t="str">
            <v>KS</v>
          </cell>
          <cell r="F3661">
            <v>26133</v>
          </cell>
        </row>
        <row r="3662">
          <cell r="A3662">
            <v>5317274</v>
          </cell>
          <cell r="B3662" t="str">
            <v>FangFix Junior…273CU8/10</v>
          </cell>
          <cell r="C3662">
            <v>359.28</v>
          </cell>
          <cell r="D3662">
            <v>100</v>
          </cell>
          <cell r="E3662" t="str">
            <v>KS</v>
          </cell>
          <cell r="F3662">
            <v>35928</v>
          </cell>
        </row>
        <row r="3663">
          <cell r="A3663">
            <v>5317401</v>
          </cell>
          <cell r="B3663" t="str">
            <v>FangFix Junior…271/8/10</v>
          </cell>
          <cell r="C3663">
            <v>80.45</v>
          </cell>
          <cell r="D3663">
            <v>100</v>
          </cell>
          <cell r="E3663" t="str">
            <v>KS</v>
          </cell>
          <cell r="F3663">
            <v>8045</v>
          </cell>
        </row>
        <row r="3664">
          <cell r="A3664">
            <v>5317428</v>
          </cell>
          <cell r="B3664" t="str">
            <v>FangFix Junior…274/8/10</v>
          </cell>
          <cell r="C3664">
            <v>111.43</v>
          </cell>
          <cell r="D3664">
            <v>100</v>
          </cell>
          <cell r="E3664" t="str">
            <v>KS</v>
          </cell>
          <cell r="F3664">
            <v>11143</v>
          </cell>
        </row>
        <row r="3665">
          <cell r="A3665">
            <v>5317452</v>
          </cell>
          <cell r="B3665" t="str">
            <v>FangFix Junior…271CU8/10</v>
          </cell>
          <cell r="C3665">
            <v>168.51</v>
          </cell>
          <cell r="D3665">
            <v>100</v>
          </cell>
          <cell r="E3665" t="str">
            <v>KS</v>
          </cell>
          <cell r="F3665">
            <v>16851</v>
          </cell>
        </row>
        <row r="3666">
          <cell r="A3666">
            <v>5317479</v>
          </cell>
          <cell r="B3666" t="str">
            <v>FangFix Junior…274CU8/10</v>
          </cell>
          <cell r="C3666">
            <v>197.79</v>
          </cell>
          <cell r="D3666">
            <v>100</v>
          </cell>
          <cell r="E3666" t="str">
            <v>KS</v>
          </cell>
          <cell r="F3666">
            <v>19779</v>
          </cell>
        </row>
        <row r="3667">
          <cell r="A3667">
            <v>5318084</v>
          </cell>
          <cell r="B3667" t="str">
            <v>Svorka…272/8MM</v>
          </cell>
          <cell r="C3667">
            <v>259.52</v>
          </cell>
          <cell r="D3667">
            <v>100</v>
          </cell>
          <cell r="E3667" t="str">
            <v>KS</v>
          </cell>
          <cell r="F3667">
            <v>25952</v>
          </cell>
        </row>
        <row r="3668">
          <cell r="A3668">
            <v>5318149</v>
          </cell>
          <cell r="B3668" t="str">
            <v>Svorka…272/14MM</v>
          </cell>
          <cell r="C3668">
            <v>270.95</v>
          </cell>
          <cell r="D3668">
            <v>100</v>
          </cell>
          <cell r="E3668" t="str">
            <v>KS</v>
          </cell>
          <cell r="F3668">
            <v>27095</v>
          </cell>
        </row>
        <row r="3669">
          <cell r="A3669">
            <v>5320011</v>
          </cell>
          <cell r="B3669" t="str">
            <v>Koncový díl …280/8/10</v>
          </cell>
          <cell r="C3669">
            <v>35.130000000000003</v>
          </cell>
          <cell r="D3669">
            <v>100</v>
          </cell>
          <cell r="E3669" t="str">
            <v>KS</v>
          </cell>
          <cell r="F3669">
            <v>3513</v>
          </cell>
        </row>
        <row r="3670">
          <cell r="A3670">
            <v>5320054</v>
          </cell>
          <cell r="B3670" t="str">
            <v>Koncový díl …280ZN8/10</v>
          </cell>
          <cell r="C3670">
            <v>153.44999999999999</v>
          </cell>
          <cell r="D3670">
            <v>100</v>
          </cell>
          <cell r="E3670" t="str">
            <v>KS</v>
          </cell>
          <cell r="F3670">
            <v>15345</v>
          </cell>
        </row>
        <row r="3671">
          <cell r="A3671">
            <v>5320690</v>
          </cell>
          <cell r="B3671" t="str">
            <v>Připojovací jazýček…287/CU</v>
          </cell>
          <cell r="C3671">
            <v>52.24</v>
          </cell>
          <cell r="D3671">
            <v>100</v>
          </cell>
          <cell r="E3671" t="str">
            <v>KS</v>
          </cell>
          <cell r="F3671">
            <v>5224</v>
          </cell>
        </row>
        <row r="3672">
          <cell r="A3672">
            <v>5320704</v>
          </cell>
          <cell r="B3672" t="str">
            <v>Připojovací jazýček…287</v>
          </cell>
          <cell r="C3672">
            <v>18.63</v>
          </cell>
          <cell r="D3672">
            <v>100</v>
          </cell>
          <cell r="E3672" t="str">
            <v>KS</v>
          </cell>
          <cell r="F3672">
            <v>1863</v>
          </cell>
        </row>
        <row r="3673">
          <cell r="A3673">
            <v>5320712</v>
          </cell>
          <cell r="B3673" t="str">
            <v>Překlenovací třmen…288</v>
          </cell>
          <cell r="C3673">
            <v>27.85</v>
          </cell>
          <cell r="D3673">
            <v>100</v>
          </cell>
          <cell r="E3673" t="str">
            <v>KS</v>
          </cell>
          <cell r="F3673">
            <v>2785</v>
          </cell>
        </row>
        <row r="3674">
          <cell r="A3674">
            <v>5325307</v>
          </cell>
          <cell r="B3674" t="str">
            <v>Patka svorky…319/8</v>
          </cell>
          <cell r="C3674">
            <v>100.53</v>
          </cell>
          <cell r="D3674">
            <v>100</v>
          </cell>
          <cell r="E3674" t="str">
            <v>KS</v>
          </cell>
          <cell r="F3674">
            <v>10053</v>
          </cell>
        </row>
        <row r="3675">
          <cell r="A3675">
            <v>5325315</v>
          </cell>
          <cell r="B3675" t="str">
            <v>Patka svorky…319/10</v>
          </cell>
          <cell r="C3675">
            <v>105.52</v>
          </cell>
          <cell r="D3675">
            <v>100</v>
          </cell>
          <cell r="E3675" t="str">
            <v>KS</v>
          </cell>
          <cell r="F3675">
            <v>10552</v>
          </cell>
        </row>
        <row r="3676">
          <cell r="A3676">
            <v>5326303</v>
          </cell>
          <cell r="B3676" t="str">
            <v>Svorkovnice…324/S</v>
          </cell>
          <cell r="C3676">
            <v>37.380000000000003</v>
          </cell>
          <cell r="D3676">
            <v>100</v>
          </cell>
          <cell r="E3676" t="str">
            <v>KS</v>
          </cell>
          <cell r="F3676">
            <v>3738</v>
          </cell>
        </row>
        <row r="3677">
          <cell r="A3677">
            <v>5326311</v>
          </cell>
          <cell r="B3677" t="str">
            <v>Svorkovnice…324/S-VA</v>
          </cell>
          <cell r="C3677">
            <v>50.32</v>
          </cell>
          <cell r="D3677">
            <v>100</v>
          </cell>
          <cell r="E3677" t="str">
            <v>KS</v>
          </cell>
          <cell r="F3677">
            <v>5032</v>
          </cell>
        </row>
        <row r="3678">
          <cell r="A3678">
            <v>5326338</v>
          </cell>
          <cell r="B3678" t="str">
            <v>Svorkovnice…324/S-CU</v>
          </cell>
          <cell r="C3678">
            <v>72.88</v>
          </cell>
          <cell r="D3678">
            <v>100</v>
          </cell>
          <cell r="E3678" t="str">
            <v>KS</v>
          </cell>
          <cell r="F3678">
            <v>7288</v>
          </cell>
        </row>
        <row r="3679">
          <cell r="A3679">
            <v>5327075</v>
          </cell>
          <cell r="B3679" t="str">
            <v>Upevňovací spona…325/70</v>
          </cell>
          <cell r="C3679">
            <v>127.3</v>
          </cell>
          <cell r="D3679">
            <v>100</v>
          </cell>
          <cell r="E3679" t="str">
            <v>KS</v>
          </cell>
          <cell r="F3679">
            <v>12730</v>
          </cell>
        </row>
        <row r="3680">
          <cell r="A3680">
            <v>5327083</v>
          </cell>
          <cell r="B3680" t="str">
            <v>Upevňovací spona…325/80</v>
          </cell>
          <cell r="C3680">
            <v>132.5</v>
          </cell>
          <cell r="D3680">
            <v>100</v>
          </cell>
          <cell r="E3680" t="str">
            <v>KS</v>
          </cell>
          <cell r="F3680">
            <v>13250</v>
          </cell>
        </row>
        <row r="3681">
          <cell r="A3681">
            <v>5327105</v>
          </cell>
          <cell r="B3681" t="str">
            <v>Upevňovací spona…325/100</v>
          </cell>
          <cell r="C3681">
            <v>145.59</v>
          </cell>
          <cell r="D3681">
            <v>100</v>
          </cell>
          <cell r="E3681" t="str">
            <v>KS</v>
          </cell>
          <cell r="F3681">
            <v>14559</v>
          </cell>
        </row>
        <row r="3682">
          <cell r="A3682">
            <v>5327148</v>
          </cell>
          <cell r="B3682" t="str">
            <v>Upevňovací spona…325/140</v>
          </cell>
          <cell r="C3682">
            <v>158.18</v>
          </cell>
          <cell r="D3682">
            <v>100</v>
          </cell>
          <cell r="E3682" t="str">
            <v>KS</v>
          </cell>
          <cell r="F3682">
            <v>15818</v>
          </cell>
        </row>
        <row r="3683">
          <cell r="A3683">
            <v>5328209</v>
          </cell>
          <cell r="B3683" t="str">
            <v>Spojka…237/N</v>
          </cell>
          <cell r="C3683">
            <v>86.11</v>
          </cell>
          <cell r="D3683">
            <v>100</v>
          </cell>
          <cell r="E3683" t="str">
            <v>KS</v>
          </cell>
          <cell r="F3683">
            <v>8611</v>
          </cell>
        </row>
        <row r="3684">
          <cell r="A3684">
            <v>5328284</v>
          </cell>
          <cell r="B3684" t="str">
            <v>Spojka…237/N-CU</v>
          </cell>
          <cell r="C3684">
            <v>173.02</v>
          </cell>
          <cell r="D3684">
            <v>100</v>
          </cell>
          <cell r="E3684" t="str">
            <v>KS</v>
          </cell>
          <cell r="F3684">
            <v>17302</v>
          </cell>
        </row>
        <row r="3685">
          <cell r="A3685">
            <v>5329078</v>
          </cell>
          <cell r="B3685" t="str">
            <v>Spojka…239</v>
          </cell>
          <cell r="C3685">
            <v>70.2</v>
          </cell>
          <cell r="D3685">
            <v>100</v>
          </cell>
          <cell r="E3685" t="str">
            <v>KS</v>
          </cell>
          <cell r="F3685">
            <v>7020</v>
          </cell>
        </row>
        <row r="3686">
          <cell r="A3686">
            <v>5331013</v>
          </cell>
          <cell r="B3686" t="str">
            <v>Překlenovací lano…853</v>
          </cell>
          <cell r="C3686">
            <v>340.28</v>
          </cell>
          <cell r="D3686">
            <v>100</v>
          </cell>
          <cell r="E3686" t="str">
            <v>KS</v>
          </cell>
          <cell r="F3686">
            <v>34028</v>
          </cell>
        </row>
        <row r="3687">
          <cell r="A3687">
            <v>5331501</v>
          </cell>
          <cell r="B3687" t="str">
            <v>Přípojovací a prodlužovací pás…856</v>
          </cell>
          <cell r="C3687">
            <v>186.92</v>
          </cell>
          <cell r="D3687">
            <v>100</v>
          </cell>
          <cell r="E3687" t="str">
            <v>KS</v>
          </cell>
          <cell r="F3687">
            <v>18692</v>
          </cell>
        </row>
        <row r="3688">
          <cell r="A3688">
            <v>5334934</v>
          </cell>
          <cell r="B3688" t="str">
            <v>Koncový díl …5011/VA10</v>
          </cell>
          <cell r="C3688">
            <v>68.040000000000006</v>
          </cell>
          <cell r="D3688">
            <v>100</v>
          </cell>
          <cell r="E3688" t="str">
            <v>KS</v>
          </cell>
          <cell r="F3688">
            <v>6804</v>
          </cell>
        </row>
        <row r="3689">
          <cell r="A3689">
            <v>5335140</v>
          </cell>
          <cell r="B3689" t="str">
            <v>Rozpojovací díl…223/O-DIN</v>
          </cell>
          <cell r="C3689">
            <v>71.27</v>
          </cell>
          <cell r="D3689">
            <v>100</v>
          </cell>
          <cell r="E3689" t="str">
            <v>KS</v>
          </cell>
          <cell r="F3689">
            <v>7127</v>
          </cell>
        </row>
        <row r="3690">
          <cell r="A3690">
            <v>5335167</v>
          </cell>
          <cell r="B3690" t="str">
            <v>Rozpojovací díl…223/O-MS</v>
          </cell>
          <cell r="C3690">
            <v>243.34</v>
          </cell>
          <cell r="D3690">
            <v>100</v>
          </cell>
          <cell r="E3690" t="str">
            <v>KS</v>
          </cell>
          <cell r="F3690">
            <v>24334</v>
          </cell>
        </row>
        <row r="3691">
          <cell r="A3691">
            <v>5335205</v>
          </cell>
          <cell r="B3691" t="str">
            <v>Rozpojovací díl…223/DIN</v>
          </cell>
          <cell r="C3691">
            <v>71.27</v>
          </cell>
          <cell r="D3691">
            <v>100</v>
          </cell>
          <cell r="E3691" t="str">
            <v>KS</v>
          </cell>
          <cell r="F3691">
            <v>7127</v>
          </cell>
        </row>
        <row r="3692">
          <cell r="A3692">
            <v>5335256</v>
          </cell>
          <cell r="B3692" t="str">
            <v>Rozpojovací díl…223MS-DIN</v>
          </cell>
          <cell r="C3692">
            <v>239.51</v>
          </cell>
          <cell r="D3692">
            <v>100</v>
          </cell>
          <cell r="E3692" t="str">
            <v>KS</v>
          </cell>
          <cell r="F3692">
            <v>23951</v>
          </cell>
        </row>
        <row r="3693">
          <cell r="A3693">
            <v>5336007</v>
          </cell>
          <cell r="B3693" t="str">
            <v>Rozpojovací díl…226</v>
          </cell>
          <cell r="C3693">
            <v>102.71</v>
          </cell>
          <cell r="D3693">
            <v>100</v>
          </cell>
          <cell r="E3693" t="str">
            <v>KS</v>
          </cell>
          <cell r="F3693">
            <v>10271</v>
          </cell>
        </row>
        <row r="3694">
          <cell r="A3694">
            <v>5336023</v>
          </cell>
          <cell r="B3694" t="str">
            <v>Rozpojovací díl…226/CU</v>
          </cell>
          <cell r="C3694">
            <v>146.76</v>
          </cell>
          <cell r="D3694">
            <v>100</v>
          </cell>
          <cell r="E3694" t="str">
            <v>KS</v>
          </cell>
          <cell r="F3694">
            <v>14676</v>
          </cell>
        </row>
        <row r="3695">
          <cell r="A3695">
            <v>5336058</v>
          </cell>
          <cell r="B3695" t="str">
            <v>Rozpojovací díl…226/VA</v>
          </cell>
          <cell r="C3695">
            <v>100.28</v>
          </cell>
          <cell r="D3695">
            <v>100</v>
          </cell>
          <cell r="E3695" t="str">
            <v>KS</v>
          </cell>
          <cell r="F3695">
            <v>10028</v>
          </cell>
        </row>
        <row r="3696">
          <cell r="A3696">
            <v>5336074</v>
          </cell>
          <cell r="B3696" t="str">
            <v>Rozpojovací díl…226/ZV-VA</v>
          </cell>
          <cell r="C3696">
            <v>258.36</v>
          </cell>
          <cell r="D3696">
            <v>100</v>
          </cell>
          <cell r="E3696" t="str">
            <v>KS</v>
          </cell>
          <cell r="F3696">
            <v>25836</v>
          </cell>
        </row>
        <row r="3697">
          <cell r="A3697">
            <v>5336090</v>
          </cell>
          <cell r="B3697" t="str">
            <v>Rozpojovací díl…226/ZV-CU</v>
          </cell>
          <cell r="C3697">
            <v>302.98</v>
          </cell>
          <cell r="D3697">
            <v>100</v>
          </cell>
          <cell r="E3697" t="str">
            <v>KS</v>
          </cell>
          <cell r="F3697">
            <v>30298</v>
          </cell>
        </row>
        <row r="3698">
          <cell r="A3698">
            <v>5336309</v>
          </cell>
          <cell r="B3698" t="str">
            <v>Rozpojovací díl…233</v>
          </cell>
          <cell r="C3698">
            <v>102.14</v>
          </cell>
          <cell r="D3698">
            <v>100</v>
          </cell>
          <cell r="E3698" t="str">
            <v>KS</v>
          </cell>
          <cell r="F3698">
            <v>10214</v>
          </cell>
        </row>
        <row r="3699">
          <cell r="A3699">
            <v>5336341</v>
          </cell>
          <cell r="B3699" t="str">
            <v>Rozpojovací díl…233/VA</v>
          </cell>
          <cell r="C3699">
            <v>105.11</v>
          </cell>
          <cell r="D3699">
            <v>100</v>
          </cell>
          <cell r="E3699" t="str">
            <v>KS</v>
          </cell>
          <cell r="F3699">
            <v>10511</v>
          </cell>
        </row>
        <row r="3700">
          <cell r="A3700">
            <v>5336376</v>
          </cell>
          <cell r="B3700" t="str">
            <v>Rozpojovací díl…233/ZV</v>
          </cell>
          <cell r="C3700">
            <v>242.8</v>
          </cell>
          <cell r="D3700">
            <v>100</v>
          </cell>
          <cell r="E3700" t="str">
            <v>KS</v>
          </cell>
          <cell r="F3700">
            <v>24280</v>
          </cell>
        </row>
        <row r="3701">
          <cell r="A3701">
            <v>5336457</v>
          </cell>
          <cell r="B3701" t="str">
            <v>Rozpojovací díl…233/A</v>
          </cell>
          <cell r="C3701">
            <v>112.05</v>
          </cell>
          <cell r="D3701">
            <v>100</v>
          </cell>
          <cell r="E3701" t="str">
            <v>KS</v>
          </cell>
          <cell r="F3701">
            <v>11205</v>
          </cell>
        </row>
        <row r="3702">
          <cell r="A3702">
            <v>5336503</v>
          </cell>
          <cell r="B3702" t="str">
            <v>Rozpojovací díl…233/A-ZV</v>
          </cell>
          <cell r="C3702">
            <v>238</v>
          </cell>
          <cell r="D3702">
            <v>100</v>
          </cell>
          <cell r="E3702" t="str">
            <v>KS</v>
          </cell>
          <cell r="F3702">
            <v>23800</v>
          </cell>
        </row>
        <row r="3703">
          <cell r="A3703">
            <v>5340012</v>
          </cell>
          <cell r="B3703" t="str">
            <v>Rozpojovací svorka…292</v>
          </cell>
          <cell r="C3703">
            <v>152.22</v>
          </cell>
          <cell r="D3703">
            <v>100</v>
          </cell>
          <cell r="E3703" t="str">
            <v>KS</v>
          </cell>
          <cell r="F3703">
            <v>15222</v>
          </cell>
        </row>
        <row r="3704">
          <cell r="A3704">
            <v>5350085</v>
          </cell>
          <cell r="B3704" t="str">
            <v>Okapová příchytka…301/80</v>
          </cell>
          <cell r="C3704">
            <v>66.069999999999993</v>
          </cell>
          <cell r="D3704">
            <v>100</v>
          </cell>
          <cell r="E3704" t="str">
            <v>KS</v>
          </cell>
          <cell r="F3704">
            <v>6607</v>
          </cell>
        </row>
        <row r="3705">
          <cell r="A3705">
            <v>5350107</v>
          </cell>
          <cell r="B3705" t="str">
            <v>Okapová příchytka…301/100</v>
          </cell>
          <cell r="C3705">
            <v>67.239999999999995</v>
          </cell>
          <cell r="D3705">
            <v>100</v>
          </cell>
          <cell r="E3705" t="str">
            <v>KS</v>
          </cell>
          <cell r="F3705">
            <v>6724</v>
          </cell>
        </row>
        <row r="3706">
          <cell r="A3706">
            <v>5350115</v>
          </cell>
          <cell r="B3706" t="str">
            <v>Okapová příchytka…301/110</v>
          </cell>
          <cell r="C3706">
            <v>71.86</v>
          </cell>
          <cell r="D3706">
            <v>100</v>
          </cell>
          <cell r="E3706" t="str">
            <v>KS</v>
          </cell>
          <cell r="F3706">
            <v>7186</v>
          </cell>
        </row>
        <row r="3707">
          <cell r="A3707">
            <v>5350123</v>
          </cell>
          <cell r="B3707" t="str">
            <v>Okapová příchytka…301/120</v>
          </cell>
          <cell r="C3707">
            <v>73.81</v>
          </cell>
          <cell r="D3707">
            <v>100</v>
          </cell>
          <cell r="E3707" t="str">
            <v>KS</v>
          </cell>
          <cell r="F3707">
            <v>7381</v>
          </cell>
        </row>
        <row r="3708">
          <cell r="A3708">
            <v>5350689</v>
          </cell>
          <cell r="B3708" t="str">
            <v>Okapová příchytka…301/CU80</v>
          </cell>
          <cell r="C3708">
            <v>198.18</v>
          </cell>
          <cell r="D3708">
            <v>100</v>
          </cell>
          <cell r="E3708" t="str">
            <v>KS</v>
          </cell>
          <cell r="F3708">
            <v>19818</v>
          </cell>
        </row>
        <row r="3709">
          <cell r="A3709">
            <v>5350697</v>
          </cell>
          <cell r="B3709" t="str">
            <v>Okapová příchytka…301/CU90</v>
          </cell>
          <cell r="C3709">
            <v>227.66</v>
          </cell>
          <cell r="D3709">
            <v>100</v>
          </cell>
          <cell r="E3709" t="str">
            <v>KS</v>
          </cell>
          <cell r="F3709">
            <v>22766</v>
          </cell>
        </row>
        <row r="3710">
          <cell r="A3710">
            <v>5350700</v>
          </cell>
          <cell r="B3710" t="str">
            <v>Okapová příchytka…301/CU100</v>
          </cell>
          <cell r="C3710">
            <v>204.64</v>
          </cell>
          <cell r="D3710">
            <v>100</v>
          </cell>
          <cell r="E3710" t="str">
            <v>KS</v>
          </cell>
          <cell r="F3710">
            <v>20464</v>
          </cell>
        </row>
        <row r="3711">
          <cell r="A3711">
            <v>5350719</v>
          </cell>
          <cell r="B3711" t="str">
            <v>Okapová příchytka…301/CU110</v>
          </cell>
          <cell r="C3711">
            <v>281.76</v>
          </cell>
          <cell r="D3711">
            <v>100</v>
          </cell>
          <cell r="E3711" t="str">
            <v>KS</v>
          </cell>
          <cell r="F3711">
            <v>28176</v>
          </cell>
        </row>
        <row r="3712">
          <cell r="A3712">
            <v>5350727</v>
          </cell>
          <cell r="B3712" t="str">
            <v>Okapová příchytka…301/CU120</v>
          </cell>
          <cell r="C3712">
            <v>270.51</v>
          </cell>
          <cell r="D3712">
            <v>100</v>
          </cell>
          <cell r="E3712" t="str">
            <v>KS</v>
          </cell>
          <cell r="F3712">
            <v>27051</v>
          </cell>
        </row>
        <row r="3713">
          <cell r="A3713">
            <v>5350867</v>
          </cell>
          <cell r="B3713" t="str">
            <v>Okapová příchytka…301/V</v>
          </cell>
          <cell r="C3713">
            <v>29.75</v>
          </cell>
          <cell r="D3713">
            <v>100</v>
          </cell>
          <cell r="E3713" t="str">
            <v>KS</v>
          </cell>
          <cell r="F3713">
            <v>2975</v>
          </cell>
        </row>
        <row r="3714">
          <cell r="A3714">
            <v>5350883</v>
          </cell>
          <cell r="B3714" t="str">
            <v>Okapová příchytka…301/V-CU</v>
          </cell>
          <cell r="C3714">
            <v>111.04</v>
          </cell>
          <cell r="D3714">
            <v>100</v>
          </cell>
          <cell r="E3714" t="str">
            <v>KS</v>
          </cell>
          <cell r="F3714">
            <v>11104</v>
          </cell>
        </row>
        <row r="3715">
          <cell r="A3715">
            <v>5350905</v>
          </cell>
          <cell r="B3715" t="str">
            <v>Okapová příchytka…301/V-VA</v>
          </cell>
          <cell r="C3715">
            <v>70.34</v>
          </cell>
          <cell r="D3715">
            <v>100</v>
          </cell>
          <cell r="E3715" t="str">
            <v>KS</v>
          </cell>
          <cell r="F3715">
            <v>7034</v>
          </cell>
        </row>
        <row r="3716">
          <cell r="A3716">
            <v>5351057</v>
          </cell>
          <cell r="B3716" t="str">
            <v>Okapová příchytka…301/S</v>
          </cell>
          <cell r="C3716">
            <v>50.35</v>
          </cell>
          <cell r="D3716">
            <v>100</v>
          </cell>
          <cell r="E3716" t="str">
            <v>KS</v>
          </cell>
          <cell r="F3716">
            <v>5035</v>
          </cell>
        </row>
        <row r="3717">
          <cell r="A3717">
            <v>5351359</v>
          </cell>
          <cell r="B3717" t="str">
            <v>Okapová příchytka…301/S-AL</v>
          </cell>
          <cell r="C3717">
            <v>76.7</v>
          </cell>
          <cell r="D3717">
            <v>100</v>
          </cell>
          <cell r="E3717" t="str">
            <v>KS</v>
          </cell>
          <cell r="F3717">
            <v>7670</v>
          </cell>
        </row>
        <row r="3718">
          <cell r="A3718">
            <v>5351456</v>
          </cell>
          <cell r="B3718" t="str">
            <v>Okapová příchytka…301/S-CU</v>
          </cell>
          <cell r="C3718">
            <v>100.09</v>
          </cell>
          <cell r="D3718">
            <v>100</v>
          </cell>
          <cell r="E3718" t="str">
            <v>KS</v>
          </cell>
          <cell r="F3718">
            <v>10009</v>
          </cell>
        </row>
        <row r="3719">
          <cell r="A3719">
            <v>5351472</v>
          </cell>
          <cell r="B3719" t="str">
            <v>Okapová příchytka…301/S-CU</v>
          </cell>
          <cell r="C3719">
            <v>111.59</v>
          </cell>
          <cell r="D3719">
            <v>100</v>
          </cell>
          <cell r="E3719" t="str">
            <v>KS</v>
          </cell>
          <cell r="F3719">
            <v>11159</v>
          </cell>
        </row>
        <row r="3720">
          <cell r="A3720">
            <v>5400155</v>
          </cell>
          <cell r="B3720" t="str">
            <v>Jímací tyč…101/A1500</v>
          </cell>
          <cell r="C3720">
            <v>386.23</v>
          </cell>
          <cell r="D3720">
            <v>100</v>
          </cell>
          <cell r="E3720" t="str">
            <v>KS</v>
          </cell>
          <cell r="F3720">
            <v>38623</v>
          </cell>
        </row>
        <row r="3721">
          <cell r="A3721">
            <v>5400627</v>
          </cell>
          <cell r="B3721" t="str">
            <v>Jímací tyč…101/A-CU</v>
          </cell>
          <cell r="C3721">
            <v>1638</v>
          </cell>
          <cell r="D3721">
            <v>100</v>
          </cell>
          <cell r="E3721" t="str">
            <v>KS</v>
          </cell>
          <cell r="F3721">
            <v>163800</v>
          </cell>
        </row>
        <row r="3722">
          <cell r="A3722">
            <v>5401771</v>
          </cell>
          <cell r="B3722" t="str">
            <v>Jímací tyč…101/ALU</v>
          </cell>
          <cell r="C3722">
            <v>858.77</v>
          </cell>
          <cell r="D3722">
            <v>100</v>
          </cell>
          <cell r="E3722" t="str">
            <v>KS</v>
          </cell>
          <cell r="F3722">
            <v>85877</v>
          </cell>
        </row>
        <row r="3723">
          <cell r="A3723">
            <v>5401801</v>
          </cell>
          <cell r="B3723" t="str">
            <v>Jímací tyč…101/ALU</v>
          </cell>
          <cell r="C3723">
            <v>364</v>
          </cell>
          <cell r="D3723">
            <v>100</v>
          </cell>
          <cell r="E3723" t="str">
            <v>KS</v>
          </cell>
          <cell r="F3723">
            <v>36400</v>
          </cell>
        </row>
        <row r="3724">
          <cell r="A3724">
            <v>5401836</v>
          </cell>
          <cell r="B3724" t="str">
            <v>Jímací tyč…101/ALU</v>
          </cell>
          <cell r="C3724">
            <v>468</v>
          </cell>
          <cell r="D3724">
            <v>100</v>
          </cell>
          <cell r="E3724" t="str">
            <v>KS</v>
          </cell>
          <cell r="F3724">
            <v>46800</v>
          </cell>
        </row>
        <row r="3725">
          <cell r="A3725">
            <v>5401852</v>
          </cell>
          <cell r="B3725" t="str">
            <v>Jímací tyč…101/ALU</v>
          </cell>
          <cell r="C3725">
            <v>641.67999999999995</v>
          </cell>
          <cell r="D3725">
            <v>100</v>
          </cell>
          <cell r="E3725" t="str">
            <v>KS</v>
          </cell>
          <cell r="F3725">
            <v>64168</v>
          </cell>
        </row>
        <row r="3726">
          <cell r="A3726">
            <v>5401879</v>
          </cell>
          <cell r="B3726" t="str">
            <v>Jímací tyč…101/ALU</v>
          </cell>
          <cell r="C3726">
            <v>1380.28</v>
          </cell>
          <cell r="D3726">
            <v>100</v>
          </cell>
          <cell r="E3726" t="str">
            <v>KS</v>
          </cell>
          <cell r="F3726">
            <v>138028</v>
          </cell>
        </row>
        <row r="3727">
          <cell r="A3727">
            <v>5401970</v>
          </cell>
          <cell r="B3727" t="str">
            <v>Jímací tyč…101/J1000</v>
          </cell>
          <cell r="C3727">
            <v>116.48</v>
          </cell>
          <cell r="D3727">
            <v>100</v>
          </cell>
          <cell r="E3727" t="str">
            <v>KS</v>
          </cell>
          <cell r="F3727">
            <v>11648</v>
          </cell>
        </row>
        <row r="3728">
          <cell r="A3728">
            <v>5401980</v>
          </cell>
          <cell r="B3728" t="str">
            <v>Jímací tyč…101VL1500</v>
          </cell>
          <cell r="C3728">
            <v>368.16</v>
          </cell>
          <cell r="D3728">
            <v>100</v>
          </cell>
          <cell r="E3728" t="str">
            <v>KS</v>
          </cell>
          <cell r="F3728">
            <v>36816</v>
          </cell>
        </row>
        <row r="3729">
          <cell r="A3729">
            <v>5401983</v>
          </cell>
          <cell r="B3729" t="str">
            <v>Jímací tyč…101VL2000</v>
          </cell>
          <cell r="C3729">
            <v>333.2</v>
          </cell>
          <cell r="D3729">
            <v>100</v>
          </cell>
          <cell r="E3729" t="str">
            <v>KS</v>
          </cell>
          <cell r="F3729">
            <v>33320</v>
          </cell>
        </row>
        <row r="3730">
          <cell r="A3730">
            <v>5401986</v>
          </cell>
          <cell r="B3730" t="str">
            <v>Jímací tyč…101VL2500</v>
          </cell>
          <cell r="C3730">
            <v>367.64</v>
          </cell>
          <cell r="D3730">
            <v>100</v>
          </cell>
          <cell r="E3730" t="str">
            <v>KS</v>
          </cell>
          <cell r="F3730">
            <v>36764</v>
          </cell>
        </row>
        <row r="3731">
          <cell r="A3731">
            <v>5401989</v>
          </cell>
          <cell r="B3731" t="str">
            <v>Jímací tyč…101VL3000</v>
          </cell>
          <cell r="C3731">
            <v>449.28</v>
          </cell>
          <cell r="D3731">
            <v>100</v>
          </cell>
          <cell r="E3731" t="str">
            <v>KS</v>
          </cell>
          <cell r="F3731">
            <v>44928</v>
          </cell>
        </row>
        <row r="3732">
          <cell r="A3732">
            <v>5401993</v>
          </cell>
          <cell r="B3732" t="str">
            <v>Trubková jímací tyč…101VL3500</v>
          </cell>
          <cell r="C3732">
            <v>686</v>
          </cell>
          <cell r="D3732">
            <v>100</v>
          </cell>
          <cell r="E3732" t="str">
            <v>KS</v>
          </cell>
          <cell r="F3732">
            <v>68600</v>
          </cell>
        </row>
        <row r="3733">
          <cell r="A3733">
            <v>5401995</v>
          </cell>
          <cell r="B3733" t="str">
            <v>Trubková jímací tyč…101VL4000</v>
          </cell>
          <cell r="C3733">
            <v>703.04</v>
          </cell>
          <cell r="D3733">
            <v>100</v>
          </cell>
          <cell r="E3733" t="str">
            <v>KS</v>
          </cell>
          <cell r="F3733">
            <v>70304</v>
          </cell>
        </row>
        <row r="3734">
          <cell r="A3734">
            <v>5402107</v>
          </cell>
          <cell r="B3734" t="str">
            <v>Jímací tyč…101/G1000</v>
          </cell>
          <cell r="C3734">
            <v>427.9</v>
          </cell>
          <cell r="D3734">
            <v>100</v>
          </cell>
          <cell r="E3734" t="str">
            <v>KS</v>
          </cell>
          <cell r="F3734">
            <v>42790</v>
          </cell>
        </row>
        <row r="3735">
          <cell r="A3735">
            <v>5402158</v>
          </cell>
          <cell r="B3735" t="str">
            <v>Jímací tyč…101/G1500</v>
          </cell>
          <cell r="C3735">
            <v>494.62</v>
          </cell>
          <cell r="D3735">
            <v>100</v>
          </cell>
          <cell r="E3735" t="str">
            <v>KS</v>
          </cell>
          <cell r="F3735">
            <v>49462</v>
          </cell>
        </row>
        <row r="3736">
          <cell r="A3736">
            <v>5402808</v>
          </cell>
          <cell r="B3736" t="str">
            <v>Jímací tyč…101A-L100</v>
          </cell>
          <cell r="C3736">
            <v>556.77</v>
          </cell>
          <cell r="D3736">
            <v>100</v>
          </cell>
          <cell r="E3736" t="str">
            <v>KS</v>
          </cell>
          <cell r="F3736">
            <v>55677</v>
          </cell>
        </row>
        <row r="3737">
          <cell r="A3737">
            <v>5402859</v>
          </cell>
          <cell r="B3737" t="str">
            <v>Jímací tyč…101A-L150</v>
          </cell>
          <cell r="C3737">
            <v>607.70000000000005</v>
          </cell>
          <cell r="D3737">
            <v>100</v>
          </cell>
          <cell r="E3737" t="str">
            <v>KS</v>
          </cell>
          <cell r="F3737">
            <v>60770</v>
          </cell>
        </row>
        <row r="3738">
          <cell r="A3738">
            <v>5402891</v>
          </cell>
          <cell r="B3738" t="str">
            <v>Podstavec…101/ST</v>
          </cell>
          <cell r="C3738">
            <v>416.63</v>
          </cell>
          <cell r="D3738">
            <v>100</v>
          </cell>
          <cell r="E3738" t="str">
            <v>KS</v>
          </cell>
          <cell r="F3738">
            <v>41663</v>
          </cell>
        </row>
        <row r="3739">
          <cell r="A3739">
            <v>5402956</v>
          </cell>
          <cell r="B3739" t="str">
            <v>Podstavec…101/B-16</v>
          </cell>
          <cell r="C3739">
            <v>499.26</v>
          </cell>
          <cell r="D3739">
            <v>100</v>
          </cell>
          <cell r="E3739" t="str">
            <v>KS</v>
          </cell>
          <cell r="F3739">
            <v>49926</v>
          </cell>
        </row>
        <row r="3740">
          <cell r="A3740">
            <v>5403103</v>
          </cell>
          <cell r="B3740" t="str">
            <v>Systém FangFix…F-FIX-10</v>
          </cell>
          <cell r="C3740">
            <v>351.52</v>
          </cell>
          <cell r="D3740">
            <v>100</v>
          </cell>
          <cell r="E3740" t="str">
            <v>KS</v>
          </cell>
          <cell r="F3740">
            <v>35152</v>
          </cell>
        </row>
        <row r="3741">
          <cell r="A3741">
            <v>5403200</v>
          </cell>
          <cell r="B3741" t="str">
            <v>Systém FangFix…F-FIX-16</v>
          </cell>
          <cell r="C3741">
            <v>573.35</v>
          </cell>
          <cell r="D3741">
            <v>100</v>
          </cell>
          <cell r="E3741" t="str">
            <v>KS</v>
          </cell>
          <cell r="F3741">
            <v>57335</v>
          </cell>
        </row>
        <row r="3742">
          <cell r="A3742">
            <v>5403219</v>
          </cell>
          <cell r="B3742" t="str">
            <v>Svorka FangFix…F-FIX-KL</v>
          </cell>
          <cell r="C3742">
            <v>346.5</v>
          </cell>
          <cell r="D3742">
            <v>100</v>
          </cell>
          <cell r="E3742" t="str">
            <v>KS</v>
          </cell>
          <cell r="F3742">
            <v>34650</v>
          </cell>
        </row>
        <row r="3743">
          <cell r="A3743">
            <v>5403227</v>
          </cell>
          <cell r="B3743" t="str">
            <v>Podstavec…F-FIX-S16</v>
          </cell>
          <cell r="C3743">
            <v>174.92</v>
          </cell>
          <cell r="D3743">
            <v>100</v>
          </cell>
          <cell r="E3743" t="str">
            <v>KS</v>
          </cell>
          <cell r="F3743">
            <v>17492</v>
          </cell>
        </row>
        <row r="3744">
          <cell r="A3744">
            <v>5403235</v>
          </cell>
          <cell r="B3744" t="str">
            <v>Základní systém…F-FIX-B16</v>
          </cell>
          <cell r="C3744">
            <v>56.05</v>
          </cell>
          <cell r="D3744">
            <v>100</v>
          </cell>
          <cell r="E3744" t="str">
            <v>KS</v>
          </cell>
          <cell r="F3744">
            <v>5605</v>
          </cell>
        </row>
        <row r="3745">
          <cell r="A3745">
            <v>5403308</v>
          </cell>
          <cell r="B3745" t="str">
            <v>Fangfix Junior…F-FIX-JUN</v>
          </cell>
          <cell r="C3745">
            <v>249</v>
          </cell>
          <cell r="D3745">
            <v>1</v>
          </cell>
          <cell r="E3745" t="str">
            <v>KS</v>
          </cell>
          <cell r="F3745">
            <v>249</v>
          </cell>
        </row>
        <row r="3746">
          <cell r="A3746">
            <v>5403324</v>
          </cell>
          <cell r="B3746" t="str">
            <v>Základní systém…F-FIX-BAS</v>
          </cell>
          <cell r="C3746">
            <v>31</v>
          </cell>
          <cell r="D3746">
            <v>1</v>
          </cell>
          <cell r="E3746" t="str">
            <v>KS</v>
          </cell>
          <cell r="F3746">
            <v>31</v>
          </cell>
        </row>
        <row r="3747">
          <cell r="A3747">
            <v>5405068</v>
          </cell>
          <cell r="B3747" t="str">
            <v>Jímací hrot…120/A</v>
          </cell>
          <cell r="C3747">
            <v>26.15</v>
          </cell>
          <cell r="D3747">
            <v>100</v>
          </cell>
          <cell r="E3747" t="str">
            <v>KS</v>
          </cell>
          <cell r="F3747">
            <v>2615</v>
          </cell>
        </row>
        <row r="3748">
          <cell r="A3748">
            <v>5405769</v>
          </cell>
          <cell r="B3748" t="str">
            <v>Jímací hřib…128/F</v>
          </cell>
          <cell r="C3748">
            <v>609</v>
          </cell>
          <cell r="D3748">
            <v>1</v>
          </cell>
          <cell r="E3748" t="str">
            <v>KS</v>
          </cell>
          <cell r="F3748">
            <v>609</v>
          </cell>
        </row>
        <row r="3749">
          <cell r="A3749">
            <v>5408105</v>
          </cell>
          <cell r="B3749" t="str">
            <v>Izolační tyč…101/I3000</v>
          </cell>
          <cell r="C3749">
            <v>1497</v>
          </cell>
          <cell r="D3749">
            <v>1</v>
          </cell>
          <cell r="E3749" t="str">
            <v>KS</v>
          </cell>
          <cell r="F3749">
            <v>1497</v>
          </cell>
        </row>
        <row r="3750">
          <cell r="A3750">
            <v>5408148</v>
          </cell>
          <cell r="B3750" t="str">
            <v>Izolační tyč…101/I6000</v>
          </cell>
          <cell r="C3750">
            <v>3048</v>
          </cell>
          <cell r="D3750">
            <v>1</v>
          </cell>
          <cell r="E3750" t="str">
            <v>KS</v>
          </cell>
          <cell r="F3750">
            <v>3048</v>
          </cell>
        </row>
        <row r="3751">
          <cell r="A3751">
            <v>5408156</v>
          </cell>
          <cell r="B3751" t="str">
            <v>Spojka T…101/IT</v>
          </cell>
          <cell r="C3751">
            <v>422</v>
          </cell>
          <cell r="D3751">
            <v>1</v>
          </cell>
          <cell r="E3751" t="str">
            <v>KS</v>
          </cell>
          <cell r="F3751">
            <v>422</v>
          </cell>
        </row>
        <row r="3752">
          <cell r="A3752">
            <v>5408245</v>
          </cell>
          <cell r="B3752" t="str">
            <v>Spojka DK…101/IDK</v>
          </cell>
          <cell r="C3752">
            <v>697</v>
          </cell>
          <cell r="D3752">
            <v>1</v>
          </cell>
          <cell r="E3752" t="str">
            <v>KS</v>
          </cell>
          <cell r="F3752">
            <v>697</v>
          </cell>
        </row>
        <row r="3753">
          <cell r="A3753">
            <v>5408350</v>
          </cell>
          <cell r="B3753" t="str">
            <v>Vestavný díl…101IA-M16</v>
          </cell>
          <cell r="C3753">
            <v>755</v>
          </cell>
          <cell r="D3753">
            <v>1</v>
          </cell>
          <cell r="E3753" t="str">
            <v>KS</v>
          </cell>
          <cell r="F3753">
            <v>755</v>
          </cell>
        </row>
        <row r="3754">
          <cell r="A3754">
            <v>5408393</v>
          </cell>
          <cell r="B3754" t="str">
            <v>Koncový díl …101/IES</v>
          </cell>
          <cell r="C3754">
            <v>541</v>
          </cell>
          <cell r="D3754">
            <v>1</v>
          </cell>
          <cell r="E3754" t="str">
            <v>KS</v>
          </cell>
          <cell r="F3754">
            <v>541</v>
          </cell>
        </row>
        <row r="3755">
          <cell r="A3755">
            <v>5408458</v>
          </cell>
          <cell r="B3755" t="str">
            <v>Jímací hrot…101ISPM10</v>
          </cell>
          <cell r="C3755">
            <v>146</v>
          </cell>
          <cell r="D3755">
            <v>1</v>
          </cell>
          <cell r="E3755" t="str">
            <v>KS</v>
          </cell>
          <cell r="F3755">
            <v>146</v>
          </cell>
        </row>
        <row r="3756">
          <cell r="A3756">
            <v>5408504</v>
          </cell>
          <cell r="B3756" t="str">
            <v>Připojovací kloub…101IAGM16</v>
          </cell>
          <cell r="C3756">
            <v>1300</v>
          </cell>
          <cell r="D3756">
            <v>1</v>
          </cell>
          <cell r="E3756" t="str">
            <v>KS</v>
          </cell>
          <cell r="F3756">
            <v>1300</v>
          </cell>
        </row>
        <row r="3757">
          <cell r="A3757">
            <v>5408806</v>
          </cell>
          <cell r="B3757" t="str">
            <v>Distanční držák ISO…ISO-A 500</v>
          </cell>
          <cell r="C3757">
            <v>655</v>
          </cell>
          <cell r="D3757">
            <v>1</v>
          </cell>
          <cell r="E3757" t="str">
            <v>KS</v>
          </cell>
          <cell r="F3757">
            <v>655</v>
          </cell>
        </row>
        <row r="3758">
          <cell r="A3758">
            <v>5408814</v>
          </cell>
          <cell r="B3758" t="str">
            <v>Distanční držák ISO…ISO-A 800</v>
          </cell>
          <cell r="C3758">
            <v>884</v>
          </cell>
          <cell r="D3758">
            <v>1</v>
          </cell>
          <cell r="E3758" t="str">
            <v>KS</v>
          </cell>
          <cell r="F3758">
            <v>884</v>
          </cell>
        </row>
        <row r="3759">
          <cell r="A3759">
            <v>5410304</v>
          </cell>
          <cell r="B3759" t="str">
            <v>Držák tyče…112/CU100</v>
          </cell>
          <cell r="C3759">
            <v>145.26</v>
          </cell>
          <cell r="D3759">
            <v>100</v>
          </cell>
          <cell r="E3759" t="str">
            <v>KS</v>
          </cell>
          <cell r="F3759">
            <v>14526</v>
          </cell>
        </row>
        <row r="3760">
          <cell r="A3760">
            <v>5412609</v>
          </cell>
          <cell r="B3760" t="str">
            <v>Držák tyče…113/Z-16</v>
          </cell>
          <cell r="C3760">
            <v>33.549999999999997</v>
          </cell>
          <cell r="D3760">
            <v>100</v>
          </cell>
          <cell r="E3760" t="str">
            <v>KS</v>
          </cell>
          <cell r="F3760">
            <v>3355</v>
          </cell>
        </row>
        <row r="3761">
          <cell r="A3761">
            <v>5412633</v>
          </cell>
          <cell r="B3761" t="str">
            <v>Držák tyče…113/ZN-16</v>
          </cell>
          <cell r="C3761">
            <v>193.99</v>
          </cell>
          <cell r="D3761">
            <v>100</v>
          </cell>
          <cell r="E3761" t="str">
            <v>KS</v>
          </cell>
          <cell r="F3761">
            <v>19399</v>
          </cell>
        </row>
        <row r="3762">
          <cell r="A3762">
            <v>5412706</v>
          </cell>
          <cell r="B3762" t="str">
            <v>Držák tyče…113/B-Z16</v>
          </cell>
          <cell r="C3762">
            <v>35.9</v>
          </cell>
          <cell r="D3762">
            <v>100</v>
          </cell>
          <cell r="E3762" t="str">
            <v>KS</v>
          </cell>
          <cell r="F3762">
            <v>3590</v>
          </cell>
        </row>
        <row r="3763">
          <cell r="A3763">
            <v>5412803</v>
          </cell>
          <cell r="B3763" t="str">
            <v>Držák tyče…113B-Z-HD</v>
          </cell>
          <cell r="C3763">
            <v>65.12</v>
          </cell>
          <cell r="D3763">
            <v>100</v>
          </cell>
          <cell r="E3763" t="str">
            <v>KS</v>
          </cell>
          <cell r="F3763">
            <v>6512</v>
          </cell>
        </row>
        <row r="3764">
          <cell r="A3764">
            <v>5412811</v>
          </cell>
          <cell r="B3764" t="str">
            <v>Držák tyče…113B-ZNHD</v>
          </cell>
          <cell r="C3764">
            <v>124.8</v>
          </cell>
          <cell r="D3764">
            <v>100</v>
          </cell>
          <cell r="E3764" t="str">
            <v>KS</v>
          </cell>
          <cell r="F3764">
            <v>12480</v>
          </cell>
        </row>
        <row r="3765">
          <cell r="A3765">
            <v>5416566</v>
          </cell>
          <cell r="B3765" t="str">
            <v>Svorka…108B/DIN</v>
          </cell>
          <cell r="C3765">
            <v>140.93</v>
          </cell>
          <cell r="D3765">
            <v>100</v>
          </cell>
          <cell r="E3765" t="str">
            <v>KS</v>
          </cell>
          <cell r="F3765">
            <v>14093</v>
          </cell>
        </row>
        <row r="3766">
          <cell r="A3766">
            <v>5420008</v>
          </cell>
          <cell r="B3766" t="str">
            <v>Připojovací bod uzemnění…205/B M10</v>
          </cell>
          <cell r="C3766">
            <v>925</v>
          </cell>
          <cell r="D3766">
            <v>1</v>
          </cell>
          <cell r="E3766" t="str">
            <v>KS</v>
          </cell>
          <cell r="F3766">
            <v>925</v>
          </cell>
        </row>
        <row r="3767">
          <cell r="A3767">
            <v>5420016</v>
          </cell>
          <cell r="B3767" t="str">
            <v>Připojovací bod uzemnění…205/B M12</v>
          </cell>
          <cell r="C3767">
            <v>629</v>
          </cell>
          <cell r="D3767">
            <v>1</v>
          </cell>
          <cell r="E3767" t="str">
            <v>KS</v>
          </cell>
          <cell r="F3767">
            <v>629</v>
          </cell>
        </row>
        <row r="3768">
          <cell r="A3768">
            <v>5420156</v>
          </cell>
          <cell r="B3768" t="str">
            <v>Vývod zemniče…200/1500</v>
          </cell>
          <cell r="C3768">
            <v>392.44</v>
          </cell>
          <cell r="D3768">
            <v>100</v>
          </cell>
          <cell r="E3768" t="str">
            <v>KS</v>
          </cell>
          <cell r="F3768">
            <v>39244</v>
          </cell>
        </row>
        <row r="3769">
          <cell r="A3769">
            <v>5420504</v>
          </cell>
          <cell r="B3769" t="str">
            <v>Vývod zemniče…200VA1500</v>
          </cell>
          <cell r="C3769">
            <v>1365.88</v>
          </cell>
          <cell r="D3769">
            <v>100</v>
          </cell>
          <cell r="E3769" t="str">
            <v>KS</v>
          </cell>
          <cell r="F3769">
            <v>136588</v>
          </cell>
        </row>
        <row r="3770">
          <cell r="A3770">
            <v>5424100</v>
          </cell>
          <cell r="B3770" t="str">
            <v>Jímací tyč…101/F1000</v>
          </cell>
          <cell r="C3770">
            <v>367.99</v>
          </cell>
          <cell r="D3770">
            <v>100</v>
          </cell>
          <cell r="E3770" t="str">
            <v>KS</v>
          </cell>
          <cell r="F3770">
            <v>36799</v>
          </cell>
        </row>
        <row r="3771">
          <cell r="A3771">
            <v>5424151</v>
          </cell>
          <cell r="B3771" t="str">
            <v>Jímací tyč…101/F1500</v>
          </cell>
          <cell r="C3771">
            <v>431.75</v>
          </cell>
          <cell r="D3771">
            <v>100</v>
          </cell>
          <cell r="E3771" t="str">
            <v>KS</v>
          </cell>
          <cell r="F3771">
            <v>43175</v>
          </cell>
        </row>
        <row r="3772">
          <cell r="A3772">
            <v>5424208</v>
          </cell>
          <cell r="B3772" t="str">
            <v>Jímací tyč…101/F2000</v>
          </cell>
          <cell r="C3772">
            <v>470.08</v>
          </cell>
          <cell r="D3772">
            <v>100</v>
          </cell>
          <cell r="E3772" t="str">
            <v>KS</v>
          </cell>
          <cell r="F3772">
            <v>47008</v>
          </cell>
        </row>
        <row r="3773">
          <cell r="A3773">
            <v>5430062</v>
          </cell>
          <cell r="B3773" t="str">
            <v>Vývod zemniče…204 KS</v>
          </cell>
          <cell r="C3773">
            <v>862</v>
          </cell>
          <cell r="D3773">
            <v>1</v>
          </cell>
          <cell r="E3773" t="str">
            <v>KS</v>
          </cell>
          <cell r="F3773">
            <v>862</v>
          </cell>
        </row>
        <row r="3774">
          <cell r="A3774">
            <v>5430151</v>
          </cell>
          <cell r="B3774" t="str">
            <v>Tyčový vývod zemniče…204KL1500</v>
          </cell>
          <cell r="C3774">
            <v>698.62</v>
          </cell>
          <cell r="D3774">
            <v>100</v>
          </cell>
          <cell r="E3774" t="str">
            <v>KS</v>
          </cell>
          <cell r="F3774">
            <v>69862</v>
          </cell>
        </row>
        <row r="3775">
          <cell r="A3775">
            <v>5433053</v>
          </cell>
          <cell r="B3775" t="str">
            <v>Rozpojovací díl…220/10/10</v>
          </cell>
          <cell r="C3775">
            <v>220.97</v>
          </cell>
          <cell r="D3775">
            <v>100</v>
          </cell>
          <cell r="E3775" t="str">
            <v>KS</v>
          </cell>
          <cell r="F3775">
            <v>22097</v>
          </cell>
        </row>
        <row r="3776">
          <cell r="A3776">
            <v>6000062</v>
          </cell>
          <cell r="B3776" t="str">
            <v>Mřížový žlab GRM…GRM35/100</v>
          </cell>
          <cell r="C3776">
            <v>185</v>
          </cell>
          <cell r="D3776">
            <v>1</v>
          </cell>
          <cell r="E3776" t="str">
            <v>M</v>
          </cell>
          <cell r="F3776">
            <v>185</v>
          </cell>
        </row>
        <row r="3777">
          <cell r="A3777">
            <v>6000063</v>
          </cell>
          <cell r="B3777" t="str">
            <v>Mřížový žlab GRM…GRM35/150</v>
          </cell>
          <cell r="C3777">
            <v>196</v>
          </cell>
          <cell r="D3777">
            <v>1</v>
          </cell>
          <cell r="E3777" t="str">
            <v>M</v>
          </cell>
          <cell r="F3777">
            <v>196</v>
          </cell>
        </row>
        <row r="3778">
          <cell r="A3778">
            <v>6000064</v>
          </cell>
          <cell r="B3778" t="str">
            <v>Mřížový žlab GRM…GRM35/200</v>
          </cell>
          <cell r="C3778">
            <v>235</v>
          </cell>
          <cell r="D3778">
            <v>1</v>
          </cell>
          <cell r="E3778" t="str">
            <v>M</v>
          </cell>
          <cell r="F3778">
            <v>235</v>
          </cell>
        </row>
        <row r="3779">
          <cell r="A3779">
            <v>6000066</v>
          </cell>
          <cell r="B3779" t="str">
            <v>Mřížový žlab GRM…GRM35/300</v>
          </cell>
          <cell r="C3779">
            <v>291</v>
          </cell>
          <cell r="D3779">
            <v>1</v>
          </cell>
          <cell r="E3779" t="str">
            <v>M</v>
          </cell>
          <cell r="F3779">
            <v>291</v>
          </cell>
        </row>
        <row r="3780">
          <cell r="A3780">
            <v>6000071</v>
          </cell>
          <cell r="B3780" t="str">
            <v>Mřížový žlab GRM…GRM35/100</v>
          </cell>
          <cell r="C3780">
            <v>190</v>
          </cell>
          <cell r="D3780">
            <v>1</v>
          </cell>
          <cell r="E3780" t="str">
            <v>M</v>
          </cell>
          <cell r="F3780">
            <v>190</v>
          </cell>
        </row>
        <row r="3781">
          <cell r="A3781">
            <v>6000072</v>
          </cell>
          <cell r="B3781" t="str">
            <v>Mřížový žlab GRM…GRM35/150</v>
          </cell>
          <cell r="C3781">
            <v>205</v>
          </cell>
          <cell r="D3781">
            <v>1</v>
          </cell>
          <cell r="E3781" t="str">
            <v>M</v>
          </cell>
          <cell r="F3781">
            <v>205</v>
          </cell>
        </row>
        <row r="3782">
          <cell r="A3782">
            <v>6000073</v>
          </cell>
          <cell r="B3782" t="str">
            <v>Mřížový žlab GRM…GRM35/200</v>
          </cell>
          <cell r="C3782">
            <v>222</v>
          </cell>
          <cell r="D3782">
            <v>1</v>
          </cell>
          <cell r="E3782" t="str">
            <v>M</v>
          </cell>
          <cell r="F3782">
            <v>222</v>
          </cell>
        </row>
        <row r="3783">
          <cell r="A3783">
            <v>6000075</v>
          </cell>
          <cell r="B3783" t="str">
            <v>Mřížový žlab GRM…GRM35/300</v>
          </cell>
          <cell r="C3783">
            <v>319</v>
          </cell>
          <cell r="D3783">
            <v>1</v>
          </cell>
          <cell r="E3783" t="str">
            <v>M</v>
          </cell>
          <cell r="F3783">
            <v>319</v>
          </cell>
        </row>
        <row r="3784">
          <cell r="A3784">
            <v>6000118</v>
          </cell>
          <cell r="B3784" t="str">
            <v>Mřížový žlab GR…GR 55/100</v>
          </cell>
          <cell r="C3784">
            <v>201</v>
          </cell>
          <cell r="D3784">
            <v>1</v>
          </cell>
          <cell r="E3784" t="str">
            <v>M</v>
          </cell>
          <cell r="F3784">
            <v>201</v>
          </cell>
        </row>
        <row r="3785">
          <cell r="A3785">
            <v>6000150</v>
          </cell>
          <cell r="B3785" t="str">
            <v>Mřížový žlab GR…GR 55/150</v>
          </cell>
          <cell r="C3785">
            <v>208</v>
          </cell>
          <cell r="D3785">
            <v>1</v>
          </cell>
          <cell r="E3785" t="str">
            <v>M</v>
          </cell>
          <cell r="F3785">
            <v>208</v>
          </cell>
        </row>
        <row r="3786">
          <cell r="A3786">
            <v>6000207</v>
          </cell>
          <cell r="B3786" t="str">
            <v>Mřížový žlab GR…GR 55/200</v>
          </cell>
          <cell r="C3786">
            <v>219</v>
          </cell>
          <cell r="D3786">
            <v>1</v>
          </cell>
          <cell r="E3786" t="str">
            <v>M</v>
          </cell>
          <cell r="F3786">
            <v>219</v>
          </cell>
        </row>
        <row r="3787">
          <cell r="A3787">
            <v>6000304</v>
          </cell>
          <cell r="B3787" t="str">
            <v>Mřížový žlab GR…GR 55/300</v>
          </cell>
          <cell r="C3787">
            <v>355</v>
          </cell>
          <cell r="D3787">
            <v>1</v>
          </cell>
          <cell r="E3787" t="str">
            <v>M</v>
          </cell>
          <cell r="F3787">
            <v>355</v>
          </cell>
        </row>
        <row r="3788">
          <cell r="A3788">
            <v>6000401</v>
          </cell>
          <cell r="B3788" t="str">
            <v>Mřížový žlab GR…GR 55/400</v>
          </cell>
          <cell r="C3788">
            <v>431</v>
          </cell>
          <cell r="D3788">
            <v>1</v>
          </cell>
          <cell r="E3788" t="str">
            <v>M</v>
          </cell>
          <cell r="F3788">
            <v>431</v>
          </cell>
        </row>
        <row r="3789">
          <cell r="A3789">
            <v>6000509</v>
          </cell>
          <cell r="B3789" t="str">
            <v>Mřížový žlab GR…GR 55/500</v>
          </cell>
          <cell r="C3789">
            <v>467</v>
          </cell>
          <cell r="D3789">
            <v>1</v>
          </cell>
          <cell r="E3789" t="str">
            <v>M</v>
          </cell>
          <cell r="F3789">
            <v>467</v>
          </cell>
        </row>
        <row r="3790">
          <cell r="A3790">
            <v>6000606</v>
          </cell>
          <cell r="B3790" t="str">
            <v>Mřížový žlab GR…GR 55/600</v>
          </cell>
          <cell r="C3790">
            <v>501</v>
          </cell>
          <cell r="D3790">
            <v>1</v>
          </cell>
          <cell r="E3790" t="str">
            <v>M</v>
          </cell>
          <cell r="F3790">
            <v>501</v>
          </cell>
        </row>
        <row r="3791">
          <cell r="A3791">
            <v>6000738</v>
          </cell>
          <cell r="B3791" t="str">
            <v>Mřížový žlab GR…GR 55/200</v>
          </cell>
          <cell r="C3791">
            <v>186</v>
          </cell>
          <cell r="D3791">
            <v>1</v>
          </cell>
          <cell r="E3791" t="str">
            <v>M</v>
          </cell>
          <cell r="F3791">
            <v>186</v>
          </cell>
        </row>
        <row r="3792">
          <cell r="A3792">
            <v>6000770</v>
          </cell>
          <cell r="B3792" t="str">
            <v>Mřížový žlab GR…GR55/600</v>
          </cell>
          <cell r="C3792">
            <v>735</v>
          </cell>
          <cell r="D3792">
            <v>1</v>
          </cell>
          <cell r="E3792" t="str">
            <v>M</v>
          </cell>
          <cell r="F3792">
            <v>735</v>
          </cell>
        </row>
        <row r="3793">
          <cell r="A3793">
            <v>6000904</v>
          </cell>
          <cell r="B3793" t="str">
            <v>Mřížový žlab GR…GR55/05VA</v>
          </cell>
          <cell r="C3793">
            <v>541</v>
          </cell>
          <cell r="D3793">
            <v>1</v>
          </cell>
          <cell r="E3793" t="str">
            <v>M</v>
          </cell>
          <cell r="F3793">
            <v>541</v>
          </cell>
        </row>
        <row r="3794">
          <cell r="A3794">
            <v>6000924</v>
          </cell>
          <cell r="B3794" t="str">
            <v>Mřížový žlab GR…GR55/30VA</v>
          </cell>
          <cell r="C3794">
            <v>1355</v>
          </cell>
          <cell r="D3794">
            <v>1</v>
          </cell>
          <cell r="E3794" t="str">
            <v>M</v>
          </cell>
          <cell r="F3794">
            <v>1355</v>
          </cell>
        </row>
        <row r="3795">
          <cell r="A3795">
            <v>6001040</v>
          </cell>
          <cell r="B3795" t="str">
            <v>Mřížový žlab GRM…GRM55/100</v>
          </cell>
          <cell r="C3795">
            <v>180</v>
          </cell>
          <cell r="D3795">
            <v>1</v>
          </cell>
          <cell r="E3795" t="str">
            <v>M</v>
          </cell>
          <cell r="F3795">
            <v>180</v>
          </cell>
        </row>
        <row r="3796">
          <cell r="A3796">
            <v>6001044</v>
          </cell>
          <cell r="B3796" t="str">
            <v>Mřížový žlab GRM…GRM55/150</v>
          </cell>
          <cell r="C3796">
            <v>203</v>
          </cell>
          <cell r="D3796">
            <v>1</v>
          </cell>
          <cell r="E3796" t="str">
            <v>M</v>
          </cell>
          <cell r="F3796">
            <v>203</v>
          </cell>
        </row>
        <row r="3797">
          <cell r="A3797">
            <v>6001047</v>
          </cell>
          <cell r="B3797" t="str">
            <v>Mřížový žlab GRM…GRM55/200</v>
          </cell>
          <cell r="C3797">
            <v>219</v>
          </cell>
          <cell r="D3797">
            <v>1</v>
          </cell>
          <cell r="E3797" t="str">
            <v>M</v>
          </cell>
          <cell r="F3797">
            <v>219</v>
          </cell>
        </row>
        <row r="3798">
          <cell r="A3798">
            <v>6001050</v>
          </cell>
          <cell r="B3798" t="str">
            <v>Mřížový žlab GRM…GRM55/300</v>
          </cell>
          <cell r="C3798">
            <v>331</v>
          </cell>
          <cell r="D3798">
            <v>1</v>
          </cell>
          <cell r="E3798" t="str">
            <v>M</v>
          </cell>
          <cell r="F3798">
            <v>331</v>
          </cell>
        </row>
        <row r="3799">
          <cell r="A3799">
            <v>6001053</v>
          </cell>
          <cell r="B3799" t="str">
            <v>Mřížový žlab GRM…GRM55/400</v>
          </cell>
          <cell r="C3799">
            <v>384</v>
          </cell>
          <cell r="D3799">
            <v>1</v>
          </cell>
          <cell r="E3799" t="str">
            <v>M</v>
          </cell>
          <cell r="F3799">
            <v>384</v>
          </cell>
        </row>
        <row r="3800">
          <cell r="A3800">
            <v>6001059</v>
          </cell>
          <cell r="B3800" t="str">
            <v>Mřížový žlab GRM…GRM55/600</v>
          </cell>
          <cell r="C3800">
            <v>558</v>
          </cell>
          <cell r="D3800">
            <v>1</v>
          </cell>
          <cell r="E3800" t="str">
            <v>M</v>
          </cell>
          <cell r="F3800">
            <v>558</v>
          </cell>
        </row>
        <row r="3801">
          <cell r="A3801">
            <v>6001070</v>
          </cell>
          <cell r="B3801" t="str">
            <v>Mřížový žlab GRM...GRM 55/50</v>
          </cell>
          <cell r="C3801">
            <v>646</v>
          </cell>
          <cell r="D3801">
            <v>1</v>
          </cell>
          <cell r="E3801" t="str">
            <v>M</v>
          </cell>
          <cell r="F3801">
            <v>646</v>
          </cell>
        </row>
        <row r="3802">
          <cell r="A3802">
            <v>6001072</v>
          </cell>
          <cell r="B3802" t="str">
            <v>Mřížový žlab GRM…GRM55/100</v>
          </cell>
          <cell r="C3802">
            <v>438</v>
          </cell>
          <cell r="D3802">
            <v>1</v>
          </cell>
          <cell r="E3802" t="str">
            <v>M</v>
          </cell>
          <cell r="F3802">
            <v>438</v>
          </cell>
        </row>
        <row r="3803">
          <cell r="A3803">
            <v>6001074</v>
          </cell>
          <cell r="B3803" t="str">
            <v>Mřížový žlab GRM…GRM55/150</v>
          </cell>
          <cell r="C3803">
            <v>537</v>
          </cell>
          <cell r="D3803">
            <v>1</v>
          </cell>
          <cell r="E3803" t="str">
            <v>M</v>
          </cell>
          <cell r="F3803">
            <v>537</v>
          </cell>
        </row>
        <row r="3804">
          <cell r="A3804">
            <v>6001076</v>
          </cell>
          <cell r="B3804" t="str">
            <v>Mřížový žlab GRM…GRM55/200</v>
          </cell>
          <cell r="C3804">
            <v>672</v>
          </cell>
          <cell r="D3804">
            <v>1</v>
          </cell>
          <cell r="E3804" t="str">
            <v>M</v>
          </cell>
          <cell r="F3804">
            <v>672</v>
          </cell>
        </row>
        <row r="3805">
          <cell r="A3805">
            <v>6001078</v>
          </cell>
          <cell r="B3805" t="str">
            <v>Mřížový žlab GRM…GRM55/300</v>
          </cell>
          <cell r="C3805">
            <v>1001</v>
          </cell>
          <cell r="D3805">
            <v>1</v>
          </cell>
          <cell r="E3805" t="str">
            <v>M</v>
          </cell>
          <cell r="F3805">
            <v>1001</v>
          </cell>
        </row>
        <row r="3806">
          <cell r="A3806">
            <v>6001080</v>
          </cell>
          <cell r="B3806" t="str">
            <v>Mřížový žlab GRM…GRM55/400</v>
          </cell>
          <cell r="C3806">
            <v>1627</v>
          </cell>
          <cell r="D3806">
            <v>1</v>
          </cell>
          <cell r="E3806" t="str">
            <v>M</v>
          </cell>
          <cell r="F3806">
            <v>1627</v>
          </cell>
        </row>
        <row r="3807">
          <cell r="A3807">
            <v>6001082</v>
          </cell>
          <cell r="B3807" t="str">
            <v>Mřížový žlab GRM…GRM55/500</v>
          </cell>
          <cell r="C3807">
            <v>1963</v>
          </cell>
          <cell r="D3807">
            <v>1</v>
          </cell>
          <cell r="E3807" t="str">
            <v>M</v>
          </cell>
          <cell r="F3807">
            <v>1963</v>
          </cell>
        </row>
        <row r="3808">
          <cell r="A3808">
            <v>6001085</v>
          </cell>
          <cell r="B3808" t="str">
            <v>Mřížový žlab GRM…GRM55/600</v>
          </cell>
          <cell r="C3808">
            <v>2359</v>
          </cell>
          <cell r="D3808">
            <v>1</v>
          </cell>
          <cell r="E3808" t="str">
            <v>M</v>
          </cell>
          <cell r="F3808">
            <v>2359</v>
          </cell>
        </row>
        <row r="3809">
          <cell r="A3809">
            <v>6001415</v>
          </cell>
          <cell r="B3809" t="str">
            <v>Mřížový žlab GRM...GRM 55/50</v>
          </cell>
          <cell r="C3809">
            <v>192</v>
          </cell>
          <cell r="D3809">
            <v>1</v>
          </cell>
          <cell r="E3809" t="str">
            <v>M</v>
          </cell>
          <cell r="F3809">
            <v>192</v>
          </cell>
        </row>
        <row r="3810">
          <cell r="A3810">
            <v>6001416</v>
          </cell>
          <cell r="B3810" t="str">
            <v>Mřížový žlab GRM…GRM55/100</v>
          </cell>
          <cell r="C3810">
            <v>223</v>
          </cell>
          <cell r="D3810">
            <v>1</v>
          </cell>
          <cell r="E3810" t="str">
            <v>M</v>
          </cell>
          <cell r="F3810">
            <v>223</v>
          </cell>
        </row>
        <row r="3811">
          <cell r="A3811">
            <v>6001418</v>
          </cell>
          <cell r="B3811" t="str">
            <v>Mřížový žlab GRM…GRM55/150</v>
          </cell>
          <cell r="C3811">
            <v>241</v>
          </cell>
          <cell r="D3811">
            <v>1</v>
          </cell>
          <cell r="E3811" t="str">
            <v>M</v>
          </cell>
          <cell r="F3811">
            <v>241</v>
          </cell>
        </row>
        <row r="3812">
          <cell r="A3812">
            <v>6001420</v>
          </cell>
          <cell r="B3812" t="str">
            <v>Mřížový žlab GRM…GRM55/200</v>
          </cell>
          <cell r="C3812">
            <v>268</v>
          </cell>
          <cell r="D3812">
            <v>1</v>
          </cell>
          <cell r="E3812" t="str">
            <v>M</v>
          </cell>
          <cell r="F3812">
            <v>268</v>
          </cell>
        </row>
        <row r="3813">
          <cell r="A3813">
            <v>6001421</v>
          </cell>
          <cell r="B3813" t="str">
            <v>Mřížový žlab GRM…GRM55/200</v>
          </cell>
          <cell r="C3813">
            <v>326</v>
          </cell>
          <cell r="D3813">
            <v>1</v>
          </cell>
          <cell r="E3813" t="str">
            <v>M</v>
          </cell>
          <cell r="F3813">
            <v>326</v>
          </cell>
        </row>
        <row r="3814">
          <cell r="A3814">
            <v>6001424</v>
          </cell>
          <cell r="B3814" t="str">
            <v>Mřížový žlab GRM…GRM55/300</v>
          </cell>
          <cell r="C3814">
            <v>373</v>
          </cell>
          <cell r="D3814">
            <v>1</v>
          </cell>
          <cell r="E3814" t="str">
            <v>M</v>
          </cell>
          <cell r="F3814">
            <v>373</v>
          </cell>
        </row>
        <row r="3815">
          <cell r="A3815">
            <v>6001428</v>
          </cell>
          <cell r="B3815" t="str">
            <v>Mřížový žlab GRM…GRM55/400</v>
          </cell>
          <cell r="C3815">
            <v>463</v>
          </cell>
          <cell r="D3815">
            <v>1</v>
          </cell>
          <cell r="E3815" t="str">
            <v>M</v>
          </cell>
          <cell r="F3815">
            <v>463</v>
          </cell>
        </row>
        <row r="3816">
          <cell r="A3816">
            <v>6001432</v>
          </cell>
          <cell r="B3816" t="str">
            <v>Mřížový žlab GRM…GRM55/500</v>
          </cell>
          <cell r="C3816">
            <v>569</v>
          </cell>
          <cell r="D3816">
            <v>1</v>
          </cell>
          <cell r="E3816" t="str">
            <v>M</v>
          </cell>
          <cell r="F3816">
            <v>569</v>
          </cell>
        </row>
        <row r="3817">
          <cell r="A3817">
            <v>6001436</v>
          </cell>
          <cell r="B3817" t="str">
            <v>Mřížový žlab GRM…GRM55/600</v>
          </cell>
          <cell r="C3817">
            <v>720</v>
          </cell>
          <cell r="D3817">
            <v>1</v>
          </cell>
          <cell r="E3817" t="str">
            <v>M</v>
          </cell>
          <cell r="F3817">
            <v>720</v>
          </cell>
        </row>
        <row r="3818">
          <cell r="A3818">
            <v>6001441</v>
          </cell>
          <cell r="B3818" t="str">
            <v>Mřížový žlab GRM...GRM55/50</v>
          </cell>
          <cell r="C3818">
            <v>166</v>
          </cell>
          <cell r="D3818">
            <v>1</v>
          </cell>
          <cell r="E3818" t="str">
            <v>M</v>
          </cell>
          <cell r="F3818">
            <v>166</v>
          </cell>
        </row>
        <row r="3819">
          <cell r="A3819">
            <v>6001442</v>
          </cell>
          <cell r="B3819" t="str">
            <v>Mřížový žlab GRM…GRM55/100</v>
          </cell>
          <cell r="C3819">
            <v>189</v>
          </cell>
          <cell r="D3819">
            <v>1</v>
          </cell>
          <cell r="E3819" t="str">
            <v>M</v>
          </cell>
          <cell r="F3819">
            <v>189</v>
          </cell>
        </row>
        <row r="3820">
          <cell r="A3820">
            <v>6001444</v>
          </cell>
          <cell r="B3820" t="str">
            <v>Mřížový žlab GRM…GRM55/150</v>
          </cell>
          <cell r="C3820">
            <v>235</v>
          </cell>
          <cell r="D3820">
            <v>1</v>
          </cell>
          <cell r="E3820" t="str">
            <v>M</v>
          </cell>
          <cell r="F3820">
            <v>235</v>
          </cell>
        </row>
        <row r="3821">
          <cell r="A3821">
            <v>6001446</v>
          </cell>
          <cell r="B3821" t="str">
            <v>Mřížový žlab GRM…GRM55/200</v>
          </cell>
          <cell r="C3821">
            <v>254</v>
          </cell>
          <cell r="D3821">
            <v>1</v>
          </cell>
          <cell r="E3821" t="str">
            <v>M</v>
          </cell>
          <cell r="F3821">
            <v>254</v>
          </cell>
        </row>
        <row r="3822">
          <cell r="A3822">
            <v>6001447</v>
          </cell>
          <cell r="B3822" t="str">
            <v>Mřížový žlab GRM…GRM55/200</v>
          </cell>
          <cell r="C3822">
            <v>270</v>
          </cell>
          <cell r="D3822">
            <v>1</v>
          </cell>
          <cell r="E3822" t="str">
            <v>M</v>
          </cell>
          <cell r="F3822">
            <v>270</v>
          </cell>
        </row>
        <row r="3823">
          <cell r="A3823">
            <v>6001448</v>
          </cell>
          <cell r="B3823" t="str">
            <v>Mřížový žlab GRM…GRM55/300</v>
          </cell>
          <cell r="C3823">
            <v>341</v>
          </cell>
          <cell r="D3823">
            <v>1</v>
          </cell>
          <cell r="E3823" t="str">
            <v>M</v>
          </cell>
          <cell r="F3823">
            <v>341</v>
          </cell>
        </row>
        <row r="3824">
          <cell r="A3824">
            <v>6001450</v>
          </cell>
          <cell r="B3824" t="str">
            <v>Mřížový žlab GRM…GRM55/400</v>
          </cell>
          <cell r="C3824">
            <v>428</v>
          </cell>
          <cell r="D3824">
            <v>1</v>
          </cell>
          <cell r="E3824" t="str">
            <v>M</v>
          </cell>
          <cell r="F3824">
            <v>428</v>
          </cell>
        </row>
        <row r="3825">
          <cell r="A3825">
            <v>6001452</v>
          </cell>
          <cell r="B3825" t="str">
            <v>Mřížový žlab GRM…GRM55/500</v>
          </cell>
          <cell r="C3825">
            <v>545</v>
          </cell>
          <cell r="D3825">
            <v>1</v>
          </cell>
          <cell r="E3825" t="str">
            <v>M</v>
          </cell>
          <cell r="F3825">
            <v>545</v>
          </cell>
        </row>
        <row r="3826">
          <cell r="A3826">
            <v>6001454</v>
          </cell>
          <cell r="B3826" t="str">
            <v>Mřížový žlab GRM…GRM55/600</v>
          </cell>
          <cell r="C3826">
            <v>617</v>
          </cell>
          <cell r="D3826">
            <v>1</v>
          </cell>
          <cell r="E3826" t="str">
            <v>M</v>
          </cell>
          <cell r="F3826">
            <v>617</v>
          </cell>
        </row>
        <row r="3827">
          <cell r="A3827">
            <v>6001920</v>
          </cell>
          <cell r="B3827" t="str">
            <v>Oblouk mřížových žlabů 90°…GRB90/510</v>
          </cell>
          <cell r="C3827">
            <v>301</v>
          </cell>
          <cell r="D3827">
            <v>1</v>
          </cell>
          <cell r="E3827" t="str">
            <v>KS</v>
          </cell>
          <cell r="F3827">
            <v>301</v>
          </cell>
        </row>
        <row r="3828">
          <cell r="A3828">
            <v>6001939</v>
          </cell>
          <cell r="B3828" t="str">
            <v>Oblouk mřížových žlabů 90°…GRB90/520</v>
          </cell>
          <cell r="C3828">
            <v>357</v>
          </cell>
          <cell r="D3828">
            <v>1</v>
          </cell>
          <cell r="E3828" t="str">
            <v>KS</v>
          </cell>
          <cell r="F3828">
            <v>357</v>
          </cell>
        </row>
        <row r="3829">
          <cell r="A3829">
            <v>6001947</v>
          </cell>
          <cell r="B3829" t="str">
            <v>Oblouk mřížových žlabů 90°…GRB90/530</v>
          </cell>
          <cell r="C3829">
            <v>488</v>
          </cell>
          <cell r="D3829">
            <v>1</v>
          </cell>
          <cell r="E3829" t="str">
            <v>KS</v>
          </cell>
          <cell r="F3829">
            <v>488</v>
          </cell>
        </row>
        <row r="3830">
          <cell r="A3830">
            <v>6001955</v>
          </cell>
          <cell r="B3830" t="str">
            <v>Oblouk mřížových žlabů 90°…GRB90/540</v>
          </cell>
          <cell r="C3830">
            <v>513</v>
          </cell>
          <cell r="D3830">
            <v>1</v>
          </cell>
          <cell r="E3830" t="str">
            <v>KS</v>
          </cell>
          <cell r="F3830">
            <v>513</v>
          </cell>
        </row>
        <row r="3831">
          <cell r="A3831">
            <v>6001963</v>
          </cell>
          <cell r="B3831" t="str">
            <v>Oblouk mřížových žlabů 90°…GRB90/550</v>
          </cell>
          <cell r="C3831">
            <v>720</v>
          </cell>
          <cell r="D3831">
            <v>1</v>
          </cell>
          <cell r="E3831" t="str">
            <v>KS</v>
          </cell>
          <cell r="F3831">
            <v>720</v>
          </cell>
        </row>
        <row r="3832">
          <cell r="A3832">
            <v>6001998</v>
          </cell>
          <cell r="B3832" t="str">
            <v>Oblouk mřížových žlabů 90°…GRB90/515</v>
          </cell>
          <cell r="C3832">
            <v>359</v>
          </cell>
          <cell r="D3832">
            <v>1</v>
          </cell>
          <cell r="E3832" t="str">
            <v>KS</v>
          </cell>
          <cell r="F3832">
            <v>359</v>
          </cell>
        </row>
        <row r="3833">
          <cell r="A3833">
            <v>6002218</v>
          </cell>
          <cell r="B3833" t="str">
            <v>Oblouk mřížových žlabů 90°…GRB90/510</v>
          </cell>
          <cell r="C3833">
            <v>409</v>
          </cell>
          <cell r="D3833">
            <v>1</v>
          </cell>
          <cell r="E3833" t="str">
            <v>KS</v>
          </cell>
          <cell r="F3833">
            <v>409</v>
          </cell>
        </row>
        <row r="3834">
          <cell r="A3834">
            <v>6002226</v>
          </cell>
          <cell r="B3834" t="str">
            <v>Oblouk mřížových žlabů 90°…GRB90/520</v>
          </cell>
          <cell r="C3834">
            <v>462</v>
          </cell>
          <cell r="D3834">
            <v>1</v>
          </cell>
          <cell r="E3834" t="str">
            <v>KS</v>
          </cell>
          <cell r="F3834">
            <v>462</v>
          </cell>
        </row>
        <row r="3835">
          <cell r="A3835">
            <v>6002234</v>
          </cell>
          <cell r="B3835" t="str">
            <v>Oblouk mřížových žlabů 90°…GRB90/530</v>
          </cell>
          <cell r="C3835">
            <v>694</v>
          </cell>
          <cell r="D3835">
            <v>1</v>
          </cell>
          <cell r="E3835" t="str">
            <v>KS</v>
          </cell>
          <cell r="F3835">
            <v>694</v>
          </cell>
        </row>
        <row r="3836">
          <cell r="A3836">
            <v>6002242</v>
          </cell>
          <cell r="B3836" t="str">
            <v>Oblouk mřížových žlabů 90°…GRB90/540</v>
          </cell>
          <cell r="C3836">
            <v>762</v>
          </cell>
          <cell r="D3836">
            <v>1</v>
          </cell>
          <cell r="E3836" t="str">
            <v>KS</v>
          </cell>
          <cell r="F3836">
            <v>762</v>
          </cell>
        </row>
        <row r="3837">
          <cell r="A3837">
            <v>6002250</v>
          </cell>
          <cell r="B3837" t="str">
            <v>Oblouk mřížových žlabů 90°…GRB90/550</v>
          </cell>
          <cell r="C3837">
            <v>806</v>
          </cell>
          <cell r="D3837">
            <v>1</v>
          </cell>
          <cell r="E3837" t="str">
            <v>KS</v>
          </cell>
          <cell r="F3837">
            <v>806</v>
          </cell>
        </row>
        <row r="3838">
          <cell r="A3838">
            <v>6002269</v>
          </cell>
          <cell r="B3838" t="str">
            <v>Oblouk mřížových žlabů 90°…GRB90/560</v>
          </cell>
          <cell r="C3838">
            <v>884</v>
          </cell>
          <cell r="D3838">
            <v>1</v>
          </cell>
          <cell r="E3838" t="str">
            <v>KS</v>
          </cell>
          <cell r="F3838">
            <v>884</v>
          </cell>
        </row>
        <row r="3839">
          <cell r="A3839">
            <v>6002307</v>
          </cell>
          <cell r="B3839" t="str">
            <v>Oblouk mřížových žlabů 90°…GRB90/110</v>
          </cell>
          <cell r="C3839">
            <v>762</v>
          </cell>
          <cell r="D3839">
            <v>1</v>
          </cell>
          <cell r="E3839" t="str">
            <v>KS</v>
          </cell>
          <cell r="F3839">
            <v>762</v>
          </cell>
        </row>
        <row r="3840">
          <cell r="A3840">
            <v>6002311</v>
          </cell>
          <cell r="B3840" t="str">
            <v>Oblouk mřížových žlabů 90°…GRB90/115</v>
          </cell>
          <cell r="C3840">
            <v>838</v>
          </cell>
          <cell r="D3840">
            <v>1</v>
          </cell>
          <cell r="E3840" t="str">
            <v>KS</v>
          </cell>
          <cell r="F3840">
            <v>838</v>
          </cell>
        </row>
        <row r="3841">
          <cell r="A3841">
            <v>6002315</v>
          </cell>
          <cell r="B3841" t="str">
            <v>Oblouk mřížových žlabů 90°…GRB90/120</v>
          </cell>
          <cell r="C3841">
            <v>850</v>
          </cell>
          <cell r="D3841">
            <v>1</v>
          </cell>
          <cell r="E3841" t="str">
            <v>KS</v>
          </cell>
          <cell r="F3841">
            <v>850</v>
          </cell>
        </row>
        <row r="3842">
          <cell r="A3842">
            <v>6002323</v>
          </cell>
          <cell r="B3842" t="str">
            <v>Oblouk mřížových žlabů 90°…GRB90/130</v>
          </cell>
          <cell r="C3842">
            <v>991</v>
          </cell>
          <cell r="D3842">
            <v>1</v>
          </cell>
          <cell r="E3842" t="str">
            <v>KS</v>
          </cell>
          <cell r="F3842">
            <v>991</v>
          </cell>
        </row>
        <row r="3843">
          <cell r="A3843">
            <v>6002331</v>
          </cell>
          <cell r="B3843" t="str">
            <v>Oblouk mřížových žlabů 90°…GRB90/140</v>
          </cell>
          <cell r="C3843">
            <v>1014</v>
          </cell>
          <cell r="D3843">
            <v>1</v>
          </cell>
          <cell r="E3843" t="str">
            <v>KS</v>
          </cell>
          <cell r="F3843">
            <v>1014</v>
          </cell>
        </row>
        <row r="3844">
          <cell r="A3844">
            <v>6002358</v>
          </cell>
          <cell r="B3844" t="str">
            <v>Oblouk mřížových žlabů 90°…GRB90/150</v>
          </cell>
          <cell r="C3844">
            <v>1097</v>
          </cell>
          <cell r="D3844">
            <v>1</v>
          </cell>
          <cell r="E3844" t="str">
            <v>KS</v>
          </cell>
          <cell r="F3844">
            <v>1097</v>
          </cell>
        </row>
        <row r="3845">
          <cell r="A3845">
            <v>6002366</v>
          </cell>
          <cell r="B3845" t="str">
            <v>Oblouk mřížových žlabů 90°…GRB90/160</v>
          </cell>
          <cell r="C3845">
            <v>1192</v>
          </cell>
          <cell r="D3845">
            <v>1</v>
          </cell>
          <cell r="E3845" t="str">
            <v>KS</v>
          </cell>
          <cell r="F3845">
            <v>1192</v>
          </cell>
        </row>
        <row r="3846">
          <cell r="A3846">
            <v>6002402</v>
          </cell>
          <cell r="B3846" t="str">
            <v>Mřížový žlab GRM…GRM105/10</v>
          </cell>
          <cell r="C3846">
            <v>213</v>
          </cell>
          <cell r="D3846">
            <v>1</v>
          </cell>
          <cell r="E3846" t="str">
            <v>M</v>
          </cell>
          <cell r="F3846">
            <v>213</v>
          </cell>
        </row>
        <row r="3847">
          <cell r="A3847">
            <v>6002404</v>
          </cell>
          <cell r="B3847" t="str">
            <v>Mřížový žlab GRM…GRM105/15</v>
          </cell>
          <cell r="C3847">
            <v>291</v>
          </cell>
          <cell r="D3847">
            <v>1</v>
          </cell>
          <cell r="E3847" t="str">
            <v>M</v>
          </cell>
          <cell r="F3847">
            <v>291</v>
          </cell>
        </row>
        <row r="3848">
          <cell r="A3848">
            <v>6002406</v>
          </cell>
          <cell r="B3848" t="str">
            <v>Mřížový žlab GRM…GRM105/20</v>
          </cell>
          <cell r="C3848">
            <v>302</v>
          </cell>
          <cell r="D3848">
            <v>1</v>
          </cell>
          <cell r="E3848" t="str">
            <v>M</v>
          </cell>
          <cell r="F3848">
            <v>302</v>
          </cell>
        </row>
        <row r="3849">
          <cell r="A3849">
            <v>6002408</v>
          </cell>
          <cell r="B3849" t="str">
            <v>Mřížový žlab GRM…GRM105/30</v>
          </cell>
          <cell r="C3849">
            <v>392</v>
          </cell>
          <cell r="D3849">
            <v>1</v>
          </cell>
          <cell r="E3849" t="str">
            <v>M</v>
          </cell>
          <cell r="F3849">
            <v>392</v>
          </cell>
        </row>
        <row r="3850">
          <cell r="A3850">
            <v>6002410</v>
          </cell>
          <cell r="B3850" t="str">
            <v>Mřížový žlab GRM…GRM105/40</v>
          </cell>
          <cell r="C3850">
            <v>505</v>
          </cell>
          <cell r="D3850">
            <v>1</v>
          </cell>
          <cell r="E3850" t="str">
            <v>M</v>
          </cell>
          <cell r="F3850">
            <v>505</v>
          </cell>
        </row>
        <row r="3851">
          <cell r="A3851">
            <v>6002415</v>
          </cell>
          <cell r="B3851" t="str">
            <v>Mřížový žlab GRM…GRM105/50</v>
          </cell>
          <cell r="C3851">
            <v>608</v>
          </cell>
          <cell r="D3851">
            <v>1</v>
          </cell>
          <cell r="E3851" t="str">
            <v>M</v>
          </cell>
          <cell r="F3851">
            <v>608</v>
          </cell>
        </row>
        <row r="3852">
          <cell r="A3852">
            <v>6002417</v>
          </cell>
          <cell r="B3852" t="str">
            <v>Mřížový žlab GRM…GRM105/60</v>
          </cell>
          <cell r="C3852">
            <v>826</v>
          </cell>
          <cell r="D3852">
            <v>1</v>
          </cell>
          <cell r="E3852" t="str">
            <v>M</v>
          </cell>
          <cell r="F3852">
            <v>826</v>
          </cell>
        </row>
        <row r="3853">
          <cell r="A3853">
            <v>6002431</v>
          </cell>
          <cell r="B3853" t="str">
            <v>Mřížový žlab GRM…GRM105/10</v>
          </cell>
          <cell r="C3853">
            <v>230</v>
          </cell>
          <cell r="D3853">
            <v>1</v>
          </cell>
          <cell r="E3853" t="str">
            <v>M</v>
          </cell>
          <cell r="F3853">
            <v>230</v>
          </cell>
        </row>
        <row r="3854">
          <cell r="A3854">
            <v>6002433</v>
          </cell>
          <cell r="B3854" t="str">
            <v>Mřížový žlab GRM…GRM105/15</v>
          </cell>
          <cell r="C3854">
            <v>319</v>
          </cell>
          <cell r="D3854">
            <v>1</v>
          </cell>
          <cell r="E3854" t="str">
            <v>M</v>
          </cell>
          <cell r="F3854">
            <v>319</v>
          </cell>
        </row>
        <row r="3855">
          <cell r="A3855">
            <v>6002435</v>
          </cell>
          <cell r="B3855" t="str">
            <v>Mřížový žlab GRM…GRM105/20</v>
          </cell>
          <cell r="C3855">
            <v>320</v>
          </cell>
          <cell r="D3855">
            <v>1</v>
          </cell>
          <cell r="E3855" t="str">
            <v>M</v>
          </cell>
          <cell r="F3855">
            <v>320</v>
          </cell>
        </row>
        <row r="3856">
          <cell r="A3856">
            <v>6002437</v>
          </cell>
          <cell r="B3856" t="str">
            <v>Mřížový žlab GRM…GRM105/30</v>
          </cell>
          <cell r="C3856">
            <v>465</v>
          </cell>
          <cell r="D3856">
            <v>1</v>
          </cell>
          <cell r="E3856" t="str">
            <v>M</v>
          </cell>
          <cell r="F3856">
            <v>465</v>
          </cell>
        </row>
        <row r="3857">
          <cell r="A3857">
            <v>6002439</v>
          </cell>
          <cell r="B3857" t="str">
            <v>Mřížový žlab GRM…GRM105/40</v>
          </cell>
          <cell r="C3857">
            <v>515</v>
          </cell>
          <cell r="D3857">
            <v>1</v>
          </cell>
          <cell r="E3857" t="str">
            <v>M</v>
          </cell>
          <cell r="F3857">
            <v>515</v>
          </cell>
        </row>
        <row r="3858">
          <cell r="A3858">
            <v>6002443</v>
          </cell>
          <cell r="B3858" t="str">
            <v>Mřížový žlab GRM…GRM105/50</v>
          </cell>
          <cell r="C3858">
            <v>638</v>
          </cell>
          <cell r="D3858">
            <v>1</v>
          </cell>
          <cell r="E3858" t="str">
            <v>M</v>
          </cell>
          <cell r="F3858">
            <v>638</v>
          </cell>
        </row>
        <row r="3859">
          <cell r="A3859">
            <v>6002445</v>
          </cell>
          <cell r="B3859" t="str">
            <v>Mřížový žlab GRM…GRM105/60</v>
          </cell>
          <cell r="C3859">
            <v>857</v>
          </cell>
          <cell r="D3859">
            <v>1</v>
          </cell>
          <cell r="E3859" t="str">
            <v>M</v>
          </cell>
          <cell r="F3859">
            <v>857</v>
          </cell>
        </row>
        <row r="3860">
          <cell r="A3860">
            <v>6002451</v>
          </cell>
          <cell r="B3860" t="str">
            <v>Mřížový žlab GRM…GRM105/10</v>
          </cell>
          <cell r="C3860">
            <v>819</v>
          </cell>
          <cell r="D3860">
            <v>1</v>
          </cell>
          <cell r="E3860" t="str">
            <v>M</v>
          </cell>
          <cell r="F3860">
            <v>819</v>
          </cell>
        </row>
        <row r="3861">
          <cell r="A3861">
            <v>6002457</v>
          </cell>
          <cell r="B3861" t="str">
            <v>Mřížový žlab GRM…GRM105/20</v>
          </cell>
          <cell r="C3861">
            <v>1228</v>
          </cell>
          <cell r="D3861">
            <v>1</v>
          </cell>
          <cell r="E3861" t="str">
            <v>M</v>
          </cell>
          <cell r="F3861">
            <v>1228</v>
          </cell>
        </row>
        <row r="3862">
          <cell r="A3862">
            <v>6002460</v>
          </cell>
          <cell r="B3862" t="str">
            <v>Mřížový žlab GRM…GRM105/30</v>
          </cell>
          <cell r="C3862">
            <v>1669</v>
          </cell>
          <cell r="D3862">
            <v>1</v>
          </cell>
          <cell r="E3862" t="str">
            <v>M</v>
          </cell>
          <cell r="F3862">
            <v>1669</v>
          </cell>
        </row>
        <row r="3863">
          <cell r="A3863">
            <v>6002463</v>
          </cell>
          <cell r="B3863" t="str">
            <v>Mřížový žlab GRM…GRM105/40</v>
          </cell>
          <cell r="C3863">
            <v>2124</v>
          </cell>
          <cell r="D3863">
            <v>1</v>
          </cell>
          <cell r="E3863" t="str">
            <v>M</v>
          </cell>
          <cell r="F3863">
            <v>2124</v>
          </cell>
        </row>
        <row r="3864">
          <cell r="A3864">
            <v>6002466</v>
          </cell>
          <cell r="B3864" t="str">
            <v>Mřížový žlab GRM…GRM105/50</v>
          </cell>
          <cell r="C3864">
            <v>2425</v>
          </cell>
          <cell r="D3864">
            <v>1</v>
          </cell>
          <cell r="E3864" t="str">
            <v>M</v>
          </cell>
          <cell r="F3864">
            <v>2425</v>
          </cell>
        </row>
        <row r="3865">
          <cell r="A3865">
            <v>6002838</v>
          </cell>
          <cell r="B3865" t="str">
            <v>Mřížový žlab GR…GR105/100</v>
          </cell>
          <cell r="C3865">
            <v>215</v>
          </cell>
          <cell r="D3865">
            <v>1</v>
          </cell>
          <cell r="E3865" t="str">
            <v>M</v>
          </cell>
          <cell r="F3865">
            <v>215</v>
          </cell>
        </row>
        <row r="3866">
          <cell r="A3866">
            <v>6002846</v>
          </cell>
          <cell r="B3866" t="str">
            <v>Mřížový žlab GR…GR105/200</v>
          </cell>
          <cell r="C3866">
            <v>317</v>
          </cell>
          <cell r="D3866">
            <v>1</v>
          </cell>
          <cell r="E3866" t="str">
            <v>M</v>
          </cell>
          <cell r="F3866">
            <v>317</v>
          </cell>
        </row>
        <row r="3867">
          <cell r="A3867">
            <v>6002854</v>
          </cell>
          <cell r="B3867" t="str">
            <v>Mřížový žlab GR…GR105/300</v>
          </cell>
          <cell r="C3867">
            <v>417</v>
          </cell>
          <cell r="D3867">
            <v>1</v>
          </cell>
          <cell r="E3867" t="str">
            <v>M</v>
          </cell>
          <cell r="F3867">
            <v>417</v>
          </cell>
        </row>
        <row r="3868">
          <cell r="A3868">
            <v>6002927</v>
          </cell>
          <cell r="B3868" t="str">
            <v>Mřížový žlab GR…GR105/400</v>
          </cell>
          <cell r="C3868">
            <v>533</v>
          </cell>
          <cell r="D3868">
            <v>1</v>
          </cell>
          <cell r="E3868" t="str">
            <v>M</v>
          </cell>
          <cell r="F3868">
            <v>533</v>
          </cell>
        </row>
        <row r="3869">
          <cell r="A3869">
            <v>6002935</v>
          </cell>
          <cell r="B3869" t="str">
            <v>Mřížový žlab GR…GR105/500</v>
          </cell>
          <cell r="C3869">
            <v>569</v>
          </cell>
          <cell r="D3869">
            <v>1</v>
          </cell>
          <cell r="E3869" t="str">
            <v>M</v>
          </cell>
          <cell r="F3869">
            <v>569</v>
          </cell>
        </row>
        <row r="3870">
          <cell r="A3870">
            <v>6002943</v>
          </cell>
          <cell r="B3870" t="str">
            <v>Mřížový žlab GR…GR105/600</v>
          </cell>
          <cell r="C3870">
            <v>807</v>
          </cell>
          <cell r="D3870">
            <v>1</v>
          </cell>
          <cell r="E3870" t="str">
            <v>M</v>
          </cell>
          <cell r="F3870">
            <v>807</v>
          </cell>
        </row>
        <row r="3871">
          <cell r="A3871">
            <v>6002944</v>
          </cell>
          <cell r="B3871" t="str">
            <v>Mřížový žlab GR…GR105/100</v>
          </cell>
          <cell r="C3871">
            <v>166</v>
          </cell>
          <cell r="D3871">
            <v>1</v>
          </cell>
          <cell r="E3871" t="str">
            <v>M</v>
          </cell>
          <cell r="F3871">
            <v>166</v>
          </cell>
        </row>
        <row r="3872">
          <cell r="A3872">
            <v>6002946</v>
          </cell>
          <cell r="B3872" t="str">
            <v>Mřížový žlab GR…GR105/200</v>
          </cell>
          <cell r="C3872">
            <v>171</v>
          </cell>
          <cell r="D3872">
            <v>1</v>
          </cell>
          <cell r="E3872" t="str">
            <v>M</v>
          </cell>
          <cell r="F3872">
            <v>171</v>
          </cell>
        </row>
        <row r="3873">
          <cell r="A3873">
            <v>6003109</v>
          </cell>
          <cell r="B3873" t="str">
            <v>Mřížový žlab GR…GR105/100</v>
          </cell>
          <cell r="C3873">
            <v>217</v>
          </cell>
          <cell r="D3873">
            <v>1</v>
          </cell>
          <cell r="E3873" t="str">
            <v>M</v>
          </cell>
          <cell r="F3873">
            <v>217</v>
          </cell>
        </row>
        <row r="3874">
          <cell r="A3874">
            <v>6003206</v>
          </cell>
          <cell r="B3874" t="str">
            <v>Mřížový žlab GR…GR105/200</v>
          </cell>
          <cell r="C3874">
            <v>312</v>
          </cell>
          <cell r="D3874">
            <v>1</v>
          </cell>
          <cell r="E3874" t="str">
            <v>M</v>
          </cell>
          <cell r="F3874">
            <v>312</v>
          </cell>
        </row>
        <row r="3875">
          <cell r="A3875">
            <v>6003303</v>
          </cell>
          <cell r="B3875" t="str">
            <v>Mřížový žlab GR…GR105/300</v>
          </cell>
          <cell r="C3875">
            <v>436</v>
          </cell>
          <cell r="D3875">
            <v>1</v>
          </cell>
          <cell r="E3875" t="str">
            <v>M</v>
          </cell>
          <cell r="F3875">
            <v>436</v>
          </cell>
        </row>
        <row r="3876">
          <cell r="A3876">
            <v>6003400</v>
          </cell>
          <cell r="B3876" t="str">
            <v>Mřížový žlab GR…GR105/400</v>
          </cell>
          <cell r="C3876">
            <v>464</v>
          </cell>
          <cell r="D3876">
            <v>1</v>
          </cell>
          <cell r="E3876" t="str">
            <v>M</v>
          </cell>
          <cell r="F3876">
            <v>464</v>
          </cell>
        </row>
        <row r="3877">
          <cell r="A3877">
            <v>6003508</v>
          </cell>
          <cell r="B3877" t="str">
            <v>Mřížový žlab GR…GR105/500</v>
          </cell>
          <cell r="C3877">
            <v>502</v>
          </cell>
          <cell r="D3877">
            <v>1</v>
          </cell>
          <cell r="E3877" t="str">
            <v>M</v>
          </cell>
          <cell r="F3877">
            <v>502</v>
          </cell>
        </row>
        <row r="3878">
          <cell r="A3878">
            <v>6003605</v>
          </cell>
          <cell r="B3878" t="str">
            <v>Mřížový žlab GR…GR105/600</v>
          </cell>
          <cell r="C3878">
            <v>534</v>
          </cell>
          <cell r="D3878">
            <v>1</v>
          </cell>
          <cell r="E3878" t="str">
            <v>M</v>
          </cell>
          <cell r="F3878">
            <v>534</v>
          </cell>
        </row>
        <row r="3879">
          <cell r="A3879">
            <v>6003818</v>
          </cell>
          <cell r="B3879" t="str">
            <v>Mřížový úhelník…GW 40/80</v>
          </cell>
          <cell r="C3879">
            <v>250</v>
          </cell>
          <cell r="D3879">
            <v>1</v>
          </cell>
          <cell r="E3879" t="str">
            <v>M</v>
          </cell>
          <cell r="F3879">
            <v>250</v>
          </cell>
        </row>
        <row r="3880">
          <cell r="A3880">
            <v>6003850</v>
          </cell>
          <cell r="B3880" t="str">
            <v>Svorka…KL 20</v>
          </cell>
          <cell r="C3880">
            <v>90</v>
          </cell>
          <cell r="D3880">
            <v>1</v>
          </cell>
          <cell r="E3880" t="str">
            <v>KS</v>
          </cell>
          <cell r="F3880">
            <v>90</v>
          </cell>
        </row>
        <row r="3881">
          <cell r="A3881">
            <v>6003869</v>
          </cell>
          <cell r="B3881" t="str">
            <v>Svorka…KL 30</v>
          </cell>
          <cell r="C3881">
            <v>88</v>
          </cell>
          <cell r="D3881">
            <v>1</v>
          </cell>
          <cell r="E3881" t="str">
            <v>KS</v>
          </cell>
          <cell r="F3881">
            <v>88</v>
          </cell>
        </row>
        <row r="3882">
          <cell r="A3882">
            <v>6003873</v>
          </cell>
          <cell r="B3882" t="str">
            <v>Upevňovací svorka…BFK153/33</v>
          </cell>
          <cell r="C3882">
            <v>436</v>
          </cell>
          <cell r="D3882">
            <v>1</v>
          </cell>
          <cell r="E3882" t="str">
            <v>KS</v>
          </cell>
          <cell r="F3882">
            <v>436</v>
          </cell>
        </row>
        <row r="3883">
          <cell r="A3883">
            <v>6003875</v>
          </cell>
          <cell r="B3883" t="str">
            <v>Upevňovací svorka…BFK166/58</v>
          </cell>
          <cell r="C3883">
            <v>460</v>
          </cell>
          <cell r="D3883">
            <v>1</v>
          </cell>
          <cell r="E3883" t="str">
            <v>KS</v>
          </cell>
          <cell r="F3883">
            <v>460</v>
          </cell>
        </row>
        <row r="3884">
          <cell r="A3884">
            <v>6003880</v>
          </cell>
          <cell r="B3884" t="str">
            <v>Upevňovací svorka…BFK132/58</v>
          </cell>
          <cell r="C3884">
            <v>241</v>
          </cell>
          <cell r="D3884">
            <v>1</v>
          </cell>
          <cell r="E3884" t="str">
            <v>KS</v>
          </cell>
          <cell r="F3884">
            <v>241</v>
          </cell>
        </row>
        <row r="3885">
          <cell r="A3885">
            <v>6003884</v>
          </cell>
          <cell r="B3885" t="str">
            <v>Upevňovací svorka…BFK153/33</v>
          </cell>
          <cell r="C3885">
            <v>222</v>
          </cell>
          <cell r="D3885">
            <v>1</v>
          </cell>
          <cell r="E3885" t="str">
            <v>KS</v>
          </cell>
          <cell r="F3885">
            <v>222</v>
          </cell>
        </row>
        <row r="3886">
          <cell r="A3886">
            <v>6003888</v>
          </cell>
          <cell r="B3886" t="str">
            <v>Upevňovací svorka…BFK166/58</v>
          </cell>
          <cell r="C3886">
            <v>225</v>
          </cell>
          <cell r="D3886">
            <v>1</v>
          </cell>
          <cell r="E3886" t="str">
            <v>KS</v>
          </cell>
          <cell r="F3886">
            <v>225</v>
          </cell>
        </row>
        <row r="3887">
          <cell r="A3887">
            <v>6003892</v>
          </cell>
          <cell r="B3887" t="str">
            <v>Upevňovací svorka…BFK187/33</v>
          </cell>
          <cell r="C3887">
            <v>261</v>
          </cell>
          <cell r="D3887">
            <v>1</v>
          </cell>
          <cell r="E3887" t="str">
            <v>KS</v>
          </cell>
          <cell r="F3887">
            <v>261</v>
          </cell>
        </row>
        <row r="3888">
          <cell r="A3888">
            <v>6004806</v>
          </cell>
          <cell r="B3888" t="str">
            <v>Mřížový žlab GR…GR 55/050</v>
          </cell>
          <cell r="C3888">
            <v>201</v>
          </cell>
          <cell r="D3888">
            <v>1</v>
          </cell>
          <cell r="E3888" t="str">
            <v>M</v>
          </cell>
          <cell r="F3888">
            <v>201</v>
          </cell>
        </row>
        <row r="3889">
          <cell r="A3889">
            <v>6004814</v>
          </cell>
          <cell r="B3889" t="str">
            <v>Mřížový žlab GR…GR 55/100</v>
          </cell>
          <cell r="C3889">
            <v>179</v>
          </cell>
          <cell r="D3889">
            <v>1</v>
          </cell>
          <cell r="E3889" t="str">
            <v>M</v>
          </cell>
          <cell r="F3889">
            <v>179</v>
          </cell>
        </row>
        <row r="3890">
          <cell r="A3890">
            <v>6004822</v>
          </cell>
          <cell r="B3890" t="str">
            <v>Mřížový žlab GR…GR 55/150</v>
          </cell>
          <cell r="C3890">
            <v>212</v>
          </cell>
          <cell r="D3890">
            <v>1</v>
          </cell>
          <cell r="E3890" t="str">
            <v>M</v>
          </cell>
          <cell r="F3890">
            <v>212</v>
          </cell>
        </row>
        <row r="3891">
          <cell r="A3891">
            <v>6004830</v>
          </cell>
          <cell r="B3891" t="str">
            <v>Mřížový žlab GR…GR 55/200</v>
          </cell>
          <cell r="C3891">
            <v>257</v>
          </cell>
          <cell r="D3891">
            <v>1</v>
          </cell>
          <cell r="E3891" t="str">
            <v>M</v>
          </cell>
          <cell r="F3891">
            <v>257</v>
          </cell>
        </row>
        <row r="3892">
          <cell r="A3892">
            <v>6004849</v>
          </cell>
          <cell r="B3892" t="str">
            <v>Mřížový žlab GR…GR 55/300</v>
          </cell>
          <cell r="C3892">
            <v>312</v>
          </cell>
          <cell r="D3892">
            <v>1</v>
          </cell>
          <cell r="E3892" t="str">
            <v>M</v>
          </cell>
          <cell r="F3892">
            <v>312</v>
          </cell>
        </row>
        <row r="3893">
          <cell r="A3893">
            <v>6004857</v>
          </cell>
          <cell r="B3893" t="str">
            <v>Mřížový žlab GR…GR 55/400</v>
          </cell>
          <cell r="C3893">
            <v>414</v>
          </cell>
          <cell r="D3893">
            <v>1</v>
          </cell>
          <cell r="E3893" t="str">
            <v>M</v>
          </cell>
          <cell r="F3893">
            <v>414</v>
          </cell>
        </row>
        <row r="3894">
          <cell r="A3894">
            <v>6004865</v>
          </cell>
          <cell r="B3894" t="str">
            <v>Mřížový žlab GR…GR 55/500</v>
          </cell>
          <cell r="C3894">
            <v>532</v>
          </cell>
          <cell r="D3894">
            <v>1</v>
          </cell>
          <cell r="E3894" t="str">
            <v>M</v>
          </cell>
          <cell r="F3894">
            <v>532</v>
          </cell>
        </row>
        <row r="3895">
          <cell r="A3895">
            <v>6004877</v>
          </cell>
          <cell r="B3895" t="str">
            <v>Mřížový žlab GR…GR55/600S</v>
          </cell>
          <cell r="C3895">
            <v>321</v>
          </cell>
          <cell r="D3895">
            <v>1</v>
          </cell>
          <cell r="E3895" t="str">
            <v>M</v>
          </cell>
          <cell r="F3895">
            <v>321</v>
          </cell>
        </row>
        <row r="3896">
          <cell r="A3896">
            <v>6005004</v>
          </cell>
          <cell r="B3896" t="str">
            <v>Mřížový žlab GR…GR 55/50</v>
          </cell>
          <cell r="C3896">
            <v>187</v>
          </cell>
          <cell r="D3896">
            <v>1</v>
          </cell>
          <cell r="E3896" t="str">
            <v>M</v>
          </cell>
          <cell r="F3896">
            <v>187</v>
          </cell>
        </row>
        <row r="3897">
          <cell r="A3897">
            <v>6005373</v>
          </cell>
          <cell r="B3897" t="str">
            <v>Mřížový žlab GR…GR35/50 S</v>
          </cell>
          <cell r="C3897">
            <v>415</v>
          </cell>
          <cell r="D3897">
            <v>1</v>
          </cell>
          <cell r="E3897" t="str">
            <v>M</v>
          </cell>
          <cell r="F3897">
            <v>415</v>
          </cell>
        </row>
        <row r="3898">
          <cell r="A3898">
            <v>6005500</v>
          </cell>
          <cell r="B3898" t="str">
            <v>Závěsný profil…AP 45 VA</v>
          </cell>
          <cell r="C3898">
            <v>464</v>
          </cell>
          <cell r="D3898">
            <v>1</v>
          </cell>
          <cell r="E3898" t="str">
            <v>M</v>
          </cell>
          <cell r="F3898">
            <v>464</v>
          </cell>
        </row>
        <row r="3899">
          <cell r="A3899">
            <v>6005977</v>
          </cell>
          <cell r="B3899" t="str">
            <v>Závěsný profil…AP 45 FT</v>
          </cell>
          <cell r="C3899">
            <v>294</v>
          </cell>
          <cell r="D3899">
            <v>1</v>
          </cell>
          <cell r="E3899" t="str">
            <v>M</v>
          </cell>
          <cell r="F3899">
            <v>294</v>
          </cell>
        </row>
        <row r="3900">
          <cell r="A3900">
            <v>6005985</v>
          </cell>
          <cell r="B3900" t="str">
            <v>Závěsný profil…AP 45 FS</v>
          </cell>
          <cell r="C3900">
            <v>143</v>
          </cell>
          <cell r="D3900">
            <v>1</v>
          </cell>
          <cell r="E3900" t="str">
            <v>M</v>
          </cell>
          <cell r="F3900">
            <v>143</v>
          </cell>
        </row>
        <row r="3901">
          <cell r="A3901">
            <v>6006312</v>
          </cell>
          <cell r="B3901" t="str">
            <v>Mřížový žlab GRM…GRM55/100</v>
          </cell>
          <cell r="C3901">
            <v>196</v>
          </cell>
          <cell r="D3901">
            <v>1</v>
          </cell>
          <cell r="E3901" t="str">
            <v>M</v>
          </cell>
          <cell r="F3901">
            <v>196</v>
          </cell>
        </row>
        <row r="3902">
          <cell r="A3902">
            <v>6006321</v>
          </cell>
          <cell r="B3902" t="str">
            <v>Mřížový žlab GRM…GRM55/100</v>
          </cell>
          <cell r="C3902">
            <v>222</v>
          </cell>
          <cell r="D3902">
            <v>1</v>
          </cell>
          <cell r="E3902" t="str">
            <v>M</v>
          </cell>
          <cell r="F3902">
            <v>222</v>
          </cell>
        </row>
        <row r="3903">
          <cell r="A3903">
            <v>6006401</v>
          </cell>
          <cell r="B3903" t="str">
            <v>Mřížový žlab GR…GR35/100S</v>
          </cell>
          <cell r="C3903">
            <v>263</v>
          </cell>
          <cell r="D3903">
            <v>1</v>
          </cell>
          <cell r="E3903" t="str">
            <v>M</v>
          </cell>
          <cell r="F3903">
            <v>263</v>
          </cell>
        </row>
        <row r="3904">
          <cell r="A3904">
            <v>6006402</v>
          </cell>
          <cell r="B3904" t="str">
            <v>Mřížový žlab GR…GR35/150S</v>
          </cell>
          <cell r="C3904">
            <v>289</v>
          </cell>
          <cell r="D3904">
            <v>1</v>
          </cell>
          <cell r="E3904" t="str">
            <v>M</v>
          </cell>
          <cell r="F3904">
            <v>289</v>
          </cell>
        </row>
        <row r="3905">
          <cell r="A3905">
            <v>6006403</v>
          </cell>
          <cell r="B3905" t="str">
            <v>Mřížový žlab GR…GR35/200S</v>
          </cell>
          <cell r="C3905">
            <v>355</v>
          </cell>
          <cell r="D3905">
            <v>1</v>
          </cell>
          <cell r="E3905" t="str">
            <v>M</v>
          </cell>
          <cell r="F3905">
            <v>355</v>
          </cell>
        </row>
        <row r="3906">
          <cell r="A3906">
            <v>6006404</v>
          </cell>
          <cell r="B3906" t="str">
            <v>Mřížový žlab GR…GR35/300S</v>
          </cell>
          <cell r="C3906">
            <v>445</v>
          </cell>
          <cell r="D3906">
            <v>1</v>
          </cell>
          <cell r="E3906" t="str">
            <v>M</v>
          </cell>
          <cell r="F3906">
            <v>445</v>
          </cell>
        </row>
        <row r="3907">
          <cell r="A3907">
            <v>6006417</v>
          </cell>
          <cell r="B3907" t="str">
            <v>Mřížový žlab GR…GR35/100S</v>
          </cell>
          <cell r="C3907">
            <v>837</v>
          </cell>
          <cell r="D3907">
            <v>1</v>
          </cell>
          <cell r="E3907" t="str">
            <v>M</v>
          </cell>
          <cell r="F3907">
            <v>837</v>
          </cell>
        </row>
        <row r="3908">
          <cell r="A3908">
            <v>6006425</v>
          </cell>
          <cell r="B3908" t="str">
            <v>Mřížový žlab GR…GR55/050S</v>
          </cell>
          <cell r="C3908">
            <v>207</v>
          </cell>
          <cell r="D3908">
            <v>1</v>
          </cell>
          <cell r="E3908" t="str">
            <v>M</v>
          </cell>
          <cell r="F3908">
            <v>207</v>
          </cell>
        </row>
        <row r="3909">
          <cell r="A3909">
            <v>6006433</v>
          </cell>
          <cell r="B3909" t="str">
            <v>Mřížový žlab GR…GR55/050S</v>
          </cell>
          <cell r="C3909">
            <v>183</v>
          </cell>
          <cell r="D3909">
            <v>1</v>
          </cell>
          <cell r="E3909" t="str">
            <v>M</v>
          </cell>
          <cell r="F3909">
            <v>183</v>
          </cell>
        </row>
        <row r="3910">
          <cell r="A3910">
            <v>6006442</v>
          </cell>
          <cell r="B3910" t="str">
            <v>Mřížový žlab GR…GR55/050S</v>
          </cell>
          <cell r="C3910">
            <v>1390</v>
          </cell>
          <cell r="D3910">
            <v>1</v>
          </cell>
          <cell r="E3910" t="str">
            <v>M</v>
          </cell>
          <cell r="F3910">
            <v>1390</v>
          </cell>
        </row>
        <row r="3911">
          <cell r="A3911">
            <v>6006446</v>
          </cell>
          <cell r="B3911" t="str">
            <v>Mřížový žlab GR…GR55/300S</v>
          </cell>
          <cell r="C3911">
            <v>1793</v>
          </cell>
          <cell r="D3911">
            <v>1</v>
          </cell>
          <cell r="E3911" t="str">
            <v>M</v>
          </cell>
          <cell r="F3911">
            <v>1793</v>
          </cell>
        </row>
        <row r="3912">
          <cell r="A3912">
            <v>6006455</v>
          </cell>
          <cell r="B3912" t="str">
            <v>Mřížový žlab GRM…GRM55/200</v>
          </cell>
          <cell r="C3912">
            <v>310</v>
          </cell>
          <cell r="D3912">
            <v>1</v>
          </cell>
          <cell r="E3912" t="str">
            <v>M</v>
          </cell>
          <cell r="F3912">
            <v>310</v>
          </cell>
        </row>
        <row r="3913">
          <cell r="A3913">
            <v>6006458</v>
          </cell>
          <cell r="B3913" t="str">
            <v>Mřížový žlab GRM…GRM55/500</v>
          </cell>
          <cell r="C3913">
            <v>595</v>
          </cell>
          <cell r="D3913">
            <v>1</v>
          </cell>
          <cell r="E3913" t="str">
            <v>M</v>
          </cell>
          <cell r="F3913">
            <v>595</v>
          </cell>
        </row>
        <row r="3914">
          <cell r="A3914">
            <v>6006465</v>
          </cell>
          <cell r="B3914" t="str">
            <v>Mřížový žlab GRM…GRM55/300</v>
          </cell>
          <cell r="C3914">
            <v>457</v>
          </cell>
          <cell r="D3914">
            <v>1</v>
          </cell>
          <cell r="E3914" t="str">
            <v>M</v>
          </cell>
          <cell r="F3914">
            <v>457</v>
          </cell>
        </row>
        <row r="3915">
          <cell r="A3915">
            <v>6006486</v>
          </cell>
          <cell r="B3915" t="str">
            <v>Montážní deska…MPG/65FT</v>
          </cell>
          <cell r="C3915">
            <v>111</v>
          </cell>
          <cell r="D3915">
            <v>1</v>
          </cell>
          <cell r="E3915" t="str">
            <v>KS</v>
          </cell>
          <cell r="F3915">
            <v>111</v>
          </cell>
        </row>
        <row r="3916">
          <cell r="A3916">
            <v>6006487</v>
          </cell>
          <cell r="B3916" t="str">
            <v>Montážní deska…MPG/90FT</v>
          </cell>
          <cell r="C3916">
            <v>127</v>
          </cell>
          <cell r="D3916">
            <v>1</v>
          </cell>
          <cell r="E3916" t="str">
            <v>KS</v>
          </cell>
          <cell r="F3916">
            <v>127</v>
          </cell>
        </row>
        <row r="3917">
          <cell r="A3917">
            <v>6006488</v>
          </cell>
          <cell r="B3917" t="str">
            <v>Montážní deska…MPG/65V4A</v>
          </cell>
          <cell r="C3917">
            <v>176</v>
          </cell>
          <cell r="D3917">
            <v>1</v>
          </cell>
          <cell r="E3917" t="str">
            <v>KS</v>
          </cell>
          <cell r="F3917">
            <v>176</v>
          </cell>
        </row>
        <row r="3918">
          <cell r="A3918">
            <v>6006489</v>
          </cell>
          <cell r="B3918" t="str">
            <v>Montážní deska…MPG/90V4A</v>
          </cell>
          <cell r="C3918">
            <v>273</v>
          </cell>
          <cell r="D3918">
            <v>1</v>
          </cell>
          <cell r="E3918" t="str">
            <v>KS</v>
          </cell>
          <cell r="F3918">
            <v>273</v>
          </cell>
        </row>
        <row r="3919">
          <cell r="A3919">
            <v>6006701</v>
          </cell>
          <cell r="B3919" t="str">
            <v>Kabelová opěrka…KAL 60</v>
          </cell>
          <cell r="C3919">
            <v>568</v>
          </cell>
          <cell r="D3919">
            <v>1</v>
          </cell>
          <cell r="E3919" t="str">
            <v>KS</v>
          </cell>
          <cell r="F3919">
            <v>568</v>
          </cell>
        </row>
        <row r="3920">
          <cell r="A3920">
            <v>6006728</v>
          </cell>
          <cell r="B3920" t="str">
            <v>Kabelová opěrka…KAL 80</v>
          </cell>
          <cell r="C3920">
            <v>459</v>
          </cell>
          <cell r="D3920">
            <v>1</v>
          </cell>
          <cell r="E3920" t="str">
            <v>KS</v>
          </cell>
          <cell r="F3920">
            <v>459</v>
          </cell>
        </row>
        <row r="3921">
          <cell r="A3921">
            <v>6007201</v>
          </cell>
          <cell r="B3921" t="str">
            <v>Příčka C…C 40/20</v>
          </cell>
          <cell r="C3921">
            <v>107</v>
          </cell>
          <cell r="D3921">
            <v>1</v>
          </cell>
          <cell r="E3921" t="str">
            <v>KS</v>
          </cell>
          <cell r="F3921">
            <v>107</v>
          </cell>
        </row>
        <row r="3922">
          <cell r="A3922">
            <v>6007228</v>
          </cell>
          <cell r="B3922" t="str">
            <v>Příčka C…C 40/30</v>
          </cell>
          <cell r="C3922">
            <v>120</v>
          </cell>
          <cell r="D3922">
            <v>1</v>
          </cell>
          <cell r="E3922" t="str">
            <v>KS</v>
          </cell>
          <cell r="F3922">
            <v>120</v>
          </cell>
        </row>
        <row r="3923">
          <cell r="A3923">
            <v>6007236</v>
          </cell>
          <cell r="B3923" t="str">
            <v>Příčka C…C 40/40</v>
          </cell>
          <cell r="C3923">
            <v>192</v>
          </cell>
          <cell r="D3923">
            <v>1</v>
          </cell>
          <cell r="E3923" t="str">
            <v>KS</v>
          </cell>
          <cell r="F3923">
            <v>192</v>
          </cell>
        </row>
        <row r="3924">
          <cell r="A3924">
            <v>6007244</v>
          </cell>
          <cell r="B3924" t="str">
            <v>Příčka C…C 40/50</v>
          </cell>
          <cell r="C3924">
            <v>209</v>
          </cell>
          <cell r="D3924">
            <v>1</v>
          </cell>
          <cell r="E3924" t="str">
            <v>KS</v>
          </cell>
          <cell r="F3924">
            <v>209</v>
          </cell>
        </row>
        <row r="3925">
          <cell r="A3925">
            <v>6007252</v>
          </cell>
          <cell r="B3925" t="str">
            <v>Příčka C…C 40/60</v>
          </cell>
          <cell r="C3925">
            <v>216</v>
          </cell>
          <cell r="D3925">
            <v>1</v>
          </cell>
          <cell r="E3925" t="str">
            <v>KS</v>
          </cell>
          <cell r="F3925">
            <v>216</v>
          </cell>
        </row>
        <row r="3926">
          <cell r="A3926">
            <v>6007260</v>
          </cell>
          <cell r="B3926" t="str">
            <v>Příčka C…C 40/70</v>
          </cell>
          <cell r="C3926">
            <v>240</v>
          </cell>
          <cell r="D3926">
            <v>1</v>
          </cell>
          <cell r="E3926" t="str">
            <v>KS</v>
          </cell>
          <cell r="F3926">
            <v>240</v>
          </cell>
        </row>
        <row r="3927">
          <cell r="A3927">
            <v>6007279</v>
          </cell>
          <cell r="B3927" t="str">
            <v>Příčka C…C 40/80</v>
          </cell>
          <cell r="C3927">
            <v>265</v>
          </cell>
          <cell r="D3927">
            <v>1</v>
          </cell>
          <cell r="E3927" t="str">
            <v>KS</v>
          </cell>
          <cell r="F3927">
            <v>265</v>
          </cell>
        </row>
        <row r="3928">
          <cell r="A3928">
            <v>6007287</v>
          </cell>
          <cell r="B3928" t="str">
            <v>Příčka C…C 40/90</v>
          </cell>
          <cell r="C3928">
            <v>267</v>
          </cell>
          <cell r="D3928">
            <v>1</v>
          </cell>
          <cell r="E3928" t="str">
            <v>KS</v>
          </cell>
          <cell r="F3928">
            <v>267</v>
          </cell>
        </row>
        <row r="3929">
          <cell r="A3929">
            <v>6007295</v>
          </cell>
          <cell r="B3929" t="str">
            <v>Příčka C…C 40/100</v>
          </cell>
          <cell r="C3929">
            <v>281</v>
          </cell>
          <cell r="D3929">
            <v>1</v>
          </cell>
          <cell r="E3929" t="str">
            <v>KS</v>
          </cell>
          <cell r="F3929">
            <v>281</v>
          </cell>
        </row>
        <row r="3930">
          <cell r="A3930">
            <v>6007309</v>
          </cell>
          <cell r="B3930" t="str">
            <v>Příčka C…C 40/110</v>
          </cell>
          <cell r="C3930">
            <v>301</v>
          </cell>
          <cell r="D3930">
            <v>1</v>
          </cell>
          <cell r="E3930" t="str">
            <v>KS</v>
          </cell>
          <cell r="F3930">
            <v>301</v>
          </cell>
        </row>
        <row r="3931">
          <cell r="A3931">
            <v>6007317</v>
          </cell>
          <cell r="B3931" t="str">
            <v>Příčka C…C 40/120</v>
          </cell>
          <cell r="C3931">
            <v>358</v>
          </cell>
          <cell r="D3931">
            <v>1</v>
          </cell>
          <cell r="E3931" t="str">
            <v>KS</v>
          </cell>
          <cell r="F3931">
            <v>358</v>
          </cell>
        </row>
        <row r="3932">
          <cell r="A3932">
            <v>6008046</v>
          </cell>
          <cell r="B3932" t="str">
            <v>Úhelníková příčka…WSK 40/40</v>
          </cell>
          <cell r="C3932">
            <v>545</v>
          </cell>
          <cell r="D3932">
            <v>1</v>
          </cell>
          <cell r="E3932" t="str">
            <v>KS</v>
          </cell>
          <cell r="F3932">
            <v>545</v>
          </cell>
        </row>
        <row r="3933">
          <cell r="A3933">
            <v>6008054</v>
          </cell>
          <cell r="B3933" t="str">
            <v>Úhelníková příčka…WSK 40/40</v>
          </cell>
          <cell r="C3933">
            <v>546</v>
          </cell>
          <cell r="D3933">
            <v>1</v>
          </cell>
          <cell r="E3933" t="str">
            <v>KS</v>
          </cell>
          <cell r="F3933">
            <v>546</v>
          </cell>
        </row>
        <row r="3934">
          <cell r="A3934">
            <v>6008062</v>
          </cell>
          <cell r="B3934" t="str">
            <v>Úhelníková příčka…WSK 40/60</v>
          </cell>
          <cell r="C3934">
            <v>598</v>
          </cell>
          <cell r="D3934">
            <v>1</v>
          </cell>
          <cell r="E3934" t="str">
            <v>KS</v>
          </cell>
          <cell r="F3934">
            <v>598</v>
          </cell>
        </row>
        <row r="3935">
          <cell r="A3935">
            <v>6008070</v>
          </cell>
          <cell r="B3935" t="str">
            <v>Úhelníková příčka…WSK 40/40</v>
          </cell>
          <cell r="C3935">
            <v>580</v>
          </cell>
          <cell r="D3935">
            <v>1</v>
          </cell>
          <cell r="E3935" t="str">
            <v>KS</v>
          </cell>
          <cell r="F3935">
            <v>580</v>
          </cell>
        </row>
        <row r="3936">
          <cell r="A3936">
            <v>6008100</v>
          </cell>
          <cell r="B3936" t="str">
            <v>Úhelníková příčka…WSK 40/40</v>
          </cell>
          <cell r="C3936">
            <v>657</v>
          </cell>
          <cell r="D3936">
            <v>1</v>
          </cell>
          <cell r="E3936" t="str">
            <v>KS</v>
          </cell>
          <cell r="F3936">
            <v>657</v>
          </cell>
        </row>
        <row r="3937">
          <cell r="A3937">
            <v>6008127</v>
          </cell>
          <cell r="B3937" t="str">
            <v>Úhelníková příčka…WSK 40/40</v>
          </cell>
          <cell r="C3937">
            <v>701</v>
          </cell>
          <cell r="D3937">
            <v>1</v>
          </cell>
          <cell r="E3937" t="str">
            <v>KS</v>
          </cell>
          <cell r="F3937">
            <v>701</v>
          </cell>
        </row>
        <row r="3938">
          <cell r="A3938">
            <v>6008240</v>
          </cell>
          <cell r="B3938" t="str">
            <v>Příčka C…CK 40/40</v>
          </cell>
          <cell r="C3938">
            <v>571</v>
          </cell>
          <cell r="D3938">
            <v>1</v>
          </cell>
          <cell r="E3938" t="str">
            <v>KS</v>
          </cell>
          <cell r="F3938">
            <v>571</v>
          </cell>
        </row>
        <row r="3939">
          <cell r="A3939">
            <v>6008259</v>
          </cell>
          <cell r="B3939" t="str">
            <v>Příčka C…CK 40/50</v>
          </cell>
          <cell r="C3939">
            <v>588</v>
          </cell>
          <cell r="D3939">
            <v>1</v>
          </cell>
          <cell r="E3939" t="str">
            <v>KS</v>
          </cell>
          <cell r="F3939">
            <v>588</v>
          </cell>
        </row>
        <row r="3940">
          <cell r="A3940">
            <v>6008267</v>
          </cell>
          <cell r="B3940" t="str">
            <v>Příčka C…CK 40/60</v>
          </cell>
          <cell r="C3940">
            <v>583</v>
          </cell>
          <cell r="D3940">
            <v>1</v>
          </cell>
          <cell r="E3940" t="str">
            <v>KS</v>
          </cell>
          <cell r="F3940">
            <v>583</v>
          </cell>
        </row>
        <row r="3941">
          <cell r="A3941">
            <v>6008275</v>
          </cell>
          <cell r="B3941" t="str">
            <v>Příčka C…CK 40/70</v>
          </cell>
          <cell r="C3941">
            <v>604</v>
          </cell>
          <cell r="D3941">
            <v>1</v>
          </cell>
          <cell r="E3941" t="str">
            <v>KS</v>
          </cell>
          <cell r="F3941">
            <v>604</v>
          </cell>
        </row>
        <row r="3942">
          <cell r="A3942">
            <v>6008283</v>
          </cell>
          <cell r="B3942" t="str">
            <v>Příčka C…CK 40/80</v>
          </cell>
          <cell r="C3942">
            <v>653</v>
          </cell>
          <cell r="D3942">
            <v>1</v>
          </cell>
          <cell r="E3942" t="str">
            <v>KS</v>
          </cell>
          <cell r="F3942">
            <v>653</v>
          </cell>
        </row>
        <row r="3943">
          <cell r="A3943">
            <v>6008291</v>
          </cell>
          <cell r="B3943" t="str">
            <v>Příčka C…CK 40/90</v>
          </cell>
          <cell r="C3943">
            <v>649</v>
          </cell>
          <cell r="D3943">
            <v>1</v>
          </cell>
          <cell r="E3943" t="str">
            <v>KS</v>
          </cell>
          <cell r="F3943">
            <v>649</v>
          </cell>
        </row>
        <row r="3944">
          <cell r="A3944">
            <v>6008305</v>
          </cell>
          <cell r="B3944" t="str">
            <v>Příčka C…CK 40/100</v>
          </cell>
          <cell r="C3944">
            <v>668</v>
          </cell>
          <cell r="D3944">
            <v>1</v>
          </cell>
          <cell r="E3944" t="str">
            <v>KS</v>
          </cell>
          <cell r="F3944">
            <v>668</v>
          </cell>
        </row>
        <row r="3945">
          <cell r="A3945">
            <v>6008313</v>
          </cell>
          <cell r="B3945" t="str">
            <v>Příčka C…CK 40/110</v>
          </cell>
          <cell r="C3945">
            <v>740</v>
          </cell>
          <cell r="D3945">
            <v>1</v>
          </cell>
          <cell r="E3945" t="str">
            <v>KS</v>
          </cell>
          <cell r="F3945">
            <v>740</v>
          </cell>
        </row>
        <row r="3946">
          <cell r="A3946">
            <v>6008321</v>
          </cell>
          <cell r="B3946" t="str">
            <v>Příčka C…CK 40/120</v>
          </cell>
          <cell r="C3946">
            <v>745</v>
          </cell>
          <cell r="D3946">
            <v>1</v>
          </cell>
          <cell r="E3946" t="str">
            <v>KS</v>
          </cell>
          <cell r="F3946">
            <v>745</v>
          </cell>
        </row>
        <row r="3947">
          <cell r="A3947">
            <v>6010008</v>
          </cell>
          <cell r="B3947" t="str">
            <v>Stoupací žebřík…SLM50C40F</v>
          </cell>
          <cell r="C3947">
            <v>947</v>
          </cell>
          <cell r="D3947">
            <v>1</v>
          </cell>
          <cell r="E3947" t="str">
            <v>M</v>
          </cell>
          <cell r="F3947">
            <v>947</v>
          </cell>
        </row>
        <row r="3948">
          <cell r="A3948">
            <v>6010016</v>
          </cell>
          <cell r="B3948" t="str">
            <v>Stoupací žebřík…SLM50C40F</v>
          </cell>
          <cell r="C3948">
            <v>1069</v>
          </cell>
          <cell r="D3948">
            <v>1</v>
          </cell>
          <cell r="E3948" t="str">
            <v>M</v>
          </cell>
          <cell r="F3948">
            <v>1069</v>
          </cell>
        </row>
        <row r="3949">
          <cell r="A3949">
            <v>6010024</v>
          </cell>
          <cell r="B3949" t="str">
            <v>Stoupací žebřík…SLM50C40F</v>
          </cell>
          <cell r="C3949">
            <v>1116</v>
          </cell>
          <cell r="D3949">
            <v>1</v>
          </cell>
          <cell r="E3949" t="str">
            <v>M</v>
          </cell>
          <cell r="F3949">
            <v>1116</v>
          </cell>
        </row>
        <row r="3950">
          <cell r="A3950">
            <v>6010105</v>
          </cell>
          <cell r="B3950" t="str">
            <v>Stoupací žebřík…SLS80C40F</v>
          </cell>
          <cell r="C3950">
            <v>2470</v>
          </cell>
          <cell r="D3950">
            <v>1</v>
          </cell>
          <cell r="E3950" t="str">
            <v>M</v>
          </cell>
          <cell r="F3950">
            <v>2470</v>
          </cell>
        </row>
        <row r="3951">
          <cell r="A3951">
            <v>6010113</v>
          </cell>
          <cell r="B3951" t="str">
            <v>Stoupací žebřík…SLS80C40F</v>
          </cell>
          <cell r="C3951">
            <v>2420</v>
          </cell>
          <cell r="D3951">
            <v>1</v>
          </cell>
          <cell r="E3951" t="str">
            <v>M</v>
          </cell>
          <cell r="F3951">
            <v>2420</v>
          </cell>
        </row>
        <row r="3952">
          <cell r="A3952">
            <v>6010121</v>
          </cell>
          <cell r="B3952" t="str">
            <v>Stoupací žebřík…SLS80C40F</v>
          </cell>
          <cell r="C3952">
            <v>2548</v>
          </cell>
          <cell r="D3952">
            <v>1</v>
          </cell>
          <cell r="E3952" t="str">
            <v>M</v>
          </cell>
          <cell r="F3952">
            <v>2548</v>
          </cell>
        </row>
        <row r="3953">
          <cell r="A3953">
            <v>6010466</v>
          </cell>
          <cell r="B3953" t="str">
            <v>Stoupací žebřík těžký…SLM50 C40</v>
          </cell>
          <cell r="C3953">
            <v>896</v>
          </cell>
          <cell r="D3953">
            <v>1</v>
          </cell>
          <cell r="E3953" t="str">
            <v>M</v>
          </cell>
          <cell r="F3953">
            <v>896</v>
          </cell>
        </row>
        <row r="3954">
          <cell r="A3954">
            <v>6010474</v>
          </cell>
          <cell r="B3954" t="str">
            <v>Stoupací žebřík těžký…SLM50 C40</v>
          </cell>
          <cell r="C3954">
            <v>924</v>
          </cell>
          <cell r="D3954">
            <v>1</v>
          </cell>
          <cell r="E3954" t="str">
            <v>M</v>
          </cell>
          <cell r="F3954">
            <v>924</v>
          </cell>
        </row>
        <row r="3955">
          <cell r="A3955">
            <v>6010482</v>
          </cell>
          <cell r="B3955" t="str">
            <v>Stoupací žebřík těžký…SLM50 C40</v>
          </cell>
          <cell r="C3955">
            <v>930</v>
          </cell>
          <cell r="D3955">
            <v>1</v>
          </cell>
          <cell r="E3955" t="str">
            <v>M</v>
          </cell>
          <cell r="F3955">
            <v>930</v>
          </cell>
        </row>
        <row r="3956">
          <cell r="A3956">
            <v>6010490</v>
          </cell>
          <cell r="B3956" t="str">
            <v>Stoupací žebřík těžký…SLM50 C40</v>
          </cell>
          <cell r="C3956">
            <v>1017</v>
          </cell>
          <cell r="D3956">
            <v>1</v>
          </cell>
          <cell r="E3956" t="str">
            <v>M</v>
          </cell>
          <cell r="F3956">
            <v>1017</v>
          </cell>
        </row>
        <row r="3957">
          <cell r="A3957">
            <v>6010504</v>
          </cell>
          <cell r="B3957" t="str">
            <v>Stoupací žebřík těžký…SLM50 C40</v>
          </cell>
          <cell r="C3957">
            <v>1214</v>
          </cell>
          <cell r="D3957">
            <v>1</v>
          </cell>
          <cell r="E3957" t="str">
            <v>M</v>
          </cell>
          <cell r="F3957">
            <v>1214</v>
          </cell>
        </row>
        <row r="3958">
          <cell r="A3958">
            <v>6010512</v>
          </cell>
          <cell r="B3958" t="str">
            <v>Stoupací žebřík těžký…SLM50 C40</v>
          </cell>
          <cell r="C3958">
            <v>1121</v>
          </cell>
          <cell r="D3958">
            <v>1</v>
          </cell>
          <cell r="E3958" t="str">
            <v>M</v>
          </cell>
          <cell r="F3958">
            <v>1121</v>
          </cell>
        </row>
        <row r="3959">
          <cell r="A3959">
            <v>6010520</v>
          </cell>
          <cell r="B3959" t="str">
            <v>Stoupací žebřík těžký…SLM50 C40</v>
          </cell>
          <cell r="C3959">
            <v>1306</v>
          </cell>
          <cell r="D3959">
            <v>1</v>
          </cell>
          <cell r="E3959" t="str">
            <v>M</v>
          </cell>
          <cell r="F3959">
            <v>1306</v>
          </cell>
        </row>
        <row r="3960">
          <cell r="A3960">
            <v>6010539</v>
          </cell>
          <cell r="B3960" t="str">
            <v>Stoupací žebřík těžký…SLM50 C40</v>
          </cell>
          <cell r="C3960">
            <v>1053</v>
          </cell>
          <cell r="D3960">
            <v>1</v>
          </cell>
          <cell r="E3960" t="str">
            <v>M</v>
          </cell>
          <cell r="F3960">
            <v>1053</v>
          </cell>
        </row>
        <row r="3961">
          <cell r="A3961">
            <v>6010547</v>
          </cell>
          <cell r="B3961" t="str">
            <v>Stoupací žebřík těžký…SLM50 C40</v>
          </cell>
          <cell r="C3961">
            <v>1372</v>
          </cell>
          <cell r="D3961">
            <v>1</v>
          </cell>
          <cell r="E3961" t="str">
            <v>M</v>
          </cell>
          <cell r="F3961">
            <v>1372</v>
          </cell>
        </row>
        <row r="3962">
          <cell r="A3962">
            <v>6010555</v>
          </cell>
          <cell r="B3962" t="str">
            <v>Stoupací žebřík těžký…SLM50 C40</v>
          </cell>
          <cell r="C3962">
            <v>1120</v>
          </cell>
          <cell r="D3962">
            <v>1</v>
          </cell>
          <cell r="E3962" t="str">
            <v>M</v>
          </cell>
          <cell r="F3962">
            <v>1120</v>
          </cell>
        </row>
        <row r="3963">
          <cell r="A3963">
            <v>6010563</v>
          </cell>
          <cell r="B3963" t="str">
            <v>Stoupací žebřík těžký…SLM50 C40</v>
          </cell>
          <cell r="C3963">
            <v>1439</v>
          </cell>
          <cell r="D3963">
            <v>1</v>
          </cell>
          <cell r="E3963" t="str">
            <v>M</v>
          </cell>
          <cell r="F3963">
            <v>1439</v>
          </cell>
        </row>
        <row r="3964">
          <cell r="A3964">
            <v>6010620</v>
          </cell>
          <cell r="B3964" t="str">
            <v>SLL 620 C…SLL 620 C</v>
          </cell>
          <cell r="C3964">
            <v>546</v>
          </cell>
          <cell r="D3964">
            <v>1</v>
          </cell>
          <cell r="E3964" t="str">
            <v>M</v>
          </cell>
          <cell r="F3964">
            <v>546</v>
          </cell>
        </row>
        <row r="3965">
          <cell r="A3965">
            <v>6010622</v>
          </cell>
          <cell r="B3965" t="str">
            <v>SLL 630 C…SLL 630 C</v>
          </cell>
          <cell r="C3965">
            <v>578</v>
          </cell>
          <cell r="D3965">
            <v>1</v>
          </cell>
          <cell r="E3965" t="str">
            <v>M</v>
          </cell>
          <cell r="F3965">
            <v>578</v>
          </cell>
        </row>
        <row r="3966">
          <cell r="A3966">
            <v>6010624</v>
          </cell>
          <cell r="B3966" t="str">
            <v>SLL 640 C…SLL 640 C</v>
          </cell>
          <cell r="C3966">
            <v>601</v>
          </cell>
          <cell r="D3966">
            <v>1</v>
          </cell>
          <cell r="E3966" t="str">
            <v>M</v>
          </cell>
          <cell r="F3966">
            <v>601</v>
          </cell>
        </row>
        <row r="3967">
          <cell r="A3967">
            <v>6010626</v>
          </cell>
          <cell r="B3967" t="str">
            <v>SLL 650 C…SLL 650 C</v>
          </cell>
          <cell r="C3967">
            <v>654</v>
          </cell>
          <cell r="D3967">
            <v>1</v>
          </cell>
          <cell r="E3967" t="str">
            <v>M</v>
          </cell>
          <cell r="F3967">
            <v>654</v>
          </cell>
        </row>
        <row r="3968">
          <cell r="A3968">
            <v>6010628</v>
          </cell>
          <cell r="B3968" t="str">
            <v>SLL 660 C…SLL 660 C</v>
          </cell>
          <cell r="C3968">
            <v>674</v>
          </cell>
          <cell r="D3968">
            <v>1</v>
          </cell>
          <cell r="E3968" t="str">
            <v>M</v>
          </cell>
          <cell r="F3968">
            <v>674</v>
          </cell>
        </row>
        <row r="3969">
          <cell r="A3969">
            <v>6010630</v>
          </cell>
          <cell r="B3969" t="str">
            <v>Stoupací kabelový žebřík FT…SLL 620 C</v>
          </cell>
          <cell r="C3969">
            <v>711</v>
          </cell>
          <cell r="D3969">
            <v>1</v>
          </cell>
          <cell r="E3969" t="str">
            <v>M</v>
          </cell>
          <cell r="F3969">
            <v>711</v>
          </cell>
        </row>
        <row r="3970">
          <cell r="A3970">
            <v>6010632</v>
          </cell>
          <cell r="B3970" t="str">
            <v>Stoupací žebřík středně těžký…SLL 630 C</v>
          </cell>
          <cell r="C3970">
            <v>768</v>
          </cell>
          <cell r="D3970">
            <v>1</v>
          </cell>
          <cell r="E3970" t="str">
            <v>M</v>
          </cell>
          <cell r="F3970">
            <v>768</v>
          </cell>
        </row>
        <row r="3971">
          <cell r="A3971">
            <v>6010634</v>
          </cell>
          <cell r="B3971" t="str">
            <v>SLL 640 C…SLL 640 C</v>
          </cell>
          <cell r="C3971">
            <v>812</v>
          </cell>
          <cell r="D3971">
            <v>1</v>
          </cell>
          <cell r="E3971" t="str">
            <v>M</v>
          </cell>
          <cell r="F3971">
            <v>812</v>
          </cell>
        </row>
        <row r="3972">
          <cell r="A3972">
            <v>6011349</v>
          </cell>
          <cell r="B3972" t="str">
            <v>Stoupací žebřík lehký…SLL45 C30</v>
          </cell>
          <cell r="C3972">
            <v>731</v>
          </cell>
          <cell r="D3972">
            <v>1</v>
          </cell>
          <cell r="E3972" t="str">
            <v>M</v>
          </cell>
          <cell r="F3972">
            <v>731</v>
          </cell>
        </row>
        <row r="3973">
          <cell r="A3973">
            <v>6011667</v>
          </cell>
          <cell r="B3973" t="str">
            <v>Stoupací žebřík lehký…SLL45 C40</v>
          </cell>
          <cell r="C3973">
            <v>602</v>
          </cell>
          <cell r="D3973">
            <v>1</v>
          </cell>
          <cell r="E3973" t="str">
            <v>M</v>
          </cell>
          <cell r="F3973">
            <v>602</v>
          </cell>
        </row>
        <row r="3974">
          <cell r="A3974">
            <v>6011828</v>
          </cell>
          <cell r="B3974" t="str">
            <v>Stoupací žebřík lehký…SLL45/30V</v>
          </cell>
          <cell r="C3974">
            <v>670</v>
          </cell>
          <cell r="D3974">
            <v>1</v>
          </cell>
          <cell r="E3974" t="str">
            <v>M</v>
          </cell>
          <cell r="F3974">
            <v>670</v>
          </cell>
        </row>
        <row r="3975">
          <cell r="A3975">
            <v>6011852</v>
          </cell>
          <cell r="B3975" t="str">
            <v>Stoupací žebřík lehký…SLL45/30V</v>
          </cell>
          <cell r="C3975">
            <v>450</v>
          </cell>
          <cell r="D3975">
            <v>1</v>
          </cell>
          <cell r="E3975" t="str">
            <v>M</v>
          </cell>
          <cell r="F3975">
            <v>450</v>
          </cell>
        </row>
        <row r="3976">
          <cell r="A3976">
            <v>6011855</v>
          </cell>
          <cell r="B3976" t="str">
            <v>Stoupací žebřík lehký…SLL45/40V</v>
          </cell>
          <cell r="C3976">
            <v>456</v>
          </cell>
          <cell r="D3976">
            <v>1</v>
          </cell>
          <cell r="E3976" t="str">
            <v>M</v>
          </cell>
          <cell r="F3976">
            <v>456</v>
          </cell>
        </row>
        <row r="3977">
          <cell r="A3977">
            <v>6011858</v>
          </cell>
          <cell r="B3977" t="str">
            <v>Stoupací žebřík lehký…SLL45/50V</v>
          </cell>
          <cell r="C3977">
            <v>476</v>
          </cell>
          <cell r="D3977">
            <v>1</v>
          </cell>
          <cell r="E3977" t="str">
            <v>M</v>
          </cell>
          <cell r="F3977">
            <v>476</v>
          </cell>
        </row>
        <row r="3978">
          <cell r="A3978">
            <v>6011873</v>
          </cell>
          <cell r="B3978" t="str">
            <v>Stoupací žebřík lehký…SLL45/30V</v>
          </cell>
          <cell r="C3978">
            <v>691</v>
          </cell>
          <cell r="D3978">
            <v>1</v>
          </cell>
          <cell r="E3978" t="str">
            <v>M</v>
          </cell>
          <cell r="F3978">
            <v>691</v>
          </cell>
        </row>
        <row r="3979">
          <cell r="A3979">
            <v>6011879</v>
          </cell>
          <cell r="B3979" t="str">
            <v>Stoupací žebřík lehký…SLL45/50V</v>
          </cell>
          <cell r="C3979">
            <v>777</v>
          </cell>
          <cell r="D3979">
            <v>1</v>
          </cell>
          <cell r="E3979" t="str">
            <v>M</v>
          </cell>
          <cell r="F3979">
            <v>777</v>
          </cell>
        </row>
        <row r="3980">
          <cell r="A3980">
            <v>6011882</v>
          </cell>
          <cell r="B3980" t="str">
            <v>Stoupací žebřík lehký…SLL45/60V</v>
          </cell>
          <cell r="C3980">
            <v>749</v>
          </cell>
          <cell r="D3980">
            <v>1</v>
          </cell>
          <cell r="E3980" t="str">
            <v>M</v>
          </cell>
          <cell r="F3980">
            <v>749</v>
          </cell>
        </row>
        <row r="3981">
          <cell r="A3981">
            <v>6011908</v>
          </cell>
          <cell r="B3981" t="str">
            <v>Stoupací žebřík lehký…SLL45/30C</v>
          </cell>
          <cell r="C3981">
            <v>429</v>
          </cell>
          <cell r="D3981">
            <v>1</v>
          </cell>
          <cell r="E3981" t="str">
            <v>M</v>
          </cell>
          <cell r="F3981">
            <v>429</v>
          </cell>
        </row>
        <row r="3982">
          <cell r="A3982">
            <v>6011932</v>
          </cell>
          <cell r="B3982" t="str">
            <v>Stoupací žebřík lehký…SLL45/40C</v>
          </cell>
          <cell r="C3982">
            <v>824</v>
          </cell>
          <cell r="D3982">
            <v>1</v>
          </cell>
          <cell r="E3982" t="str">
            <v>M</v>
          </cell>
          <cell r="F3982">
            <v>824</v>
          </cell>
        </row>
        <row r="3983">
          <cell r="A3983">
            <v>6011935</v>
          </cell>
          <cell r="B3983" t="str">
            <v>Stoupací žebřík lehký…SLL45/50C</v>
          </cell>
          <cell r="C3983">
            <v>907</v>
          </cell>
          <cell r="D3983">
            <v>1</v>
          </cell>
          <cell r="E3983" t="str">
            <v>M</v>
          </cell>
          <cell r="F3983">
            <v>907</v>
          </cell>
        </row>
        <row r="3984">
          <cell r="A3984">
            <v>6011938</v>
          </cell>
          <cell r="B3984" t="str">
            <v>Stoupací žebřík lehký…SLL45/60C</v>
          </cell>
          <cell r="C3984">
            <v>851</v>
          </cell>
          <cell r="D3984">
            <v>1</v>
          </cell>
          <cell r="E3984" t="str">
            <v>M</v>
          </cell>
          <cell r="F3984">
            <v>851</v>
          </cell>
        </row>
        <row r="3985">
          <cell r="A3985">
            <v>6011959</v>
          </cell>
          <cell r="B3985" t="str">
            <v>Stoupací žebřík lehký…SLL45/50C</v>
          </cell>
          <cell r="C3985">
            <v>702</v>
          </cell>
          <cell r="D3985">
            <v>1</v>
          </cell>
          <cell r="E3985" t="str">
            <v>M</v>
          </cell>
          <cell r="F3985">
            <v>702</v>
          </cell>
        </row>
        <row r="3986">
          <cell r="A3986">
            <v>6011962</v>
          </cell>
          <cell r="B3986" t="str">
            <v>Stoupací žebřík lehký…SLL45/60C</v>
          </cell>
          <cell r="C3986">
            <v>674</v>
          </cell>
          <cell r="D3986">
            <v>1</v>
          </cell>
          <cell r="E3986" t="str">
            <v>M</v>
          </cell>
          <cell r="F3986">
            <v>674</v>
          </cell>
        </row>
        <row r="3987">
          <cell r="A3987">
            <v>6011977</v>
          </cell>
          <cell r="B3987" t="str">
            <v>Stoupací žebřík lehký…SLL45/40C</v>
          </cell>
          <cell r="C3987">
            <v>771</v>
          </cell>
          <cell r="D3987">
            <v>1</v>
          </cell>
          <cell r="E3987" t="str">
            <v>M</v>
          </cell>
          <cell r="F3987">
            <v>771</v>
          </cell>
        </row>
        <row r="3988">
          <cell r="A3988">
            <v>6011980</v>
          </cell>
          <cell r="B3988" t="str">
            <v>Stoupací žebřík lehký…SLL45/50C</v>
          </cell>
          <cell r="C3988">
            <v>854</v>
          </cell>
          <cell r="D3988">
            <v>1</v>
          </cell>
          <cell r="E3988" t="str">
            <v>M</v>
          </cell>
          <cell r="F3988">
            <v>854</v>
          </cell>
        </row>
        <row r="3989">
          <cell r="A3989">
            <v>6011983</v>
          </cell>
          <cell r="B3989" t="str">
            <v>Stoupací žebřík lehký…SLL45/60C</v>
          </cell>
          <cell r="C3989">
            <v>850</v>
          </cell>
          <cell r="D3989">
            <v>1</v>
          </cell>
          <cell r="E3989" t="str">
            <v>M</v>
          </cell>
          <cell r="F3989">
            <v>850</v>
          </cell>
        </row>
        <row r="3990">
          <cell r="A3990">
            <v>6013384</v>
          </cell>
          <cell r="B3990" t="str">
            <v>Stoupací žebřík Industrie…SLS80 C40</v>
          </cell>
          <cell r="C3990">
            <v>2424</v>
          </cell>
          <cell r="D3990">
            <v>1</v>
          </cell>
          <cell r="E3990" t="str">
            <v>M</v>
          </cell>
          <cell r="F3990">
            <v>2424</v>
          </cell>
        </row>
        <row r="3991">
          <cell r="A3991">
            <v>6013392</v>
          </cell>
          <cell r="B3991" t="str">
            <v>Stoupací žebřík Industrie…SLS80 C40</v>
          </cell>
          <cell r="C3991">
            <v>2084</v>
          </cell>
          <cell r="D3991">
            <v>1</v>
          </cell>
          <cell r="E3991" t="str">
            <v>M</v>
          </cell>
          <cell r="F3991">
            <v>2084</v>
          </cell>
        </row>
        <row r="3992">
          <cell r="A3992">
            <v>6013406</v>
          </cell>
          <cell r="B3992" t="str">
            <v>Stoupací žebřík Industrie…SLS80 C40</v>
          </cell>
          <cell r="C3992">
            <v>2159</v>
          </cell>
          <cell r="D3992">
            <v>1</v>
          </cell>
          <cell r="E3992" t="str">
            <v>M</v>
          </cell>
          <cell r="F3992">
            <v>2159</v>
          </cell>
        </row>
        <row r="3993">
          <cell r="A3993">
            <v>6013414</v>
          </cell>
          <cell r="B3993" t="str">
            <v>Stoupací žebřík Industrie…SLS80 C40</v>
          </cell>
          <cell r="C3993">
            <v>2194</v>
          </cell>
          <cell r="D3993">
            <v>1</v>
          </cell>
          <cell r="E3993" t="str">
            <v>M</v>
          </cell>
          <cell r="F3993">
            <v>2194</v>
          </cell>
        </row>
        <row r="3994">
          <cell r="A3994">
            <v>6013422</v>
          </cell>
          <cell r="B3994" t="str">
            <v>Stoupací žebřík Industrie…SLS80 C40</v>
          </cell>
          <cell r="C3994">
            <v>2154</v>
          </cell>
          <cell r="D3994">
            <v>1</v>
          </cell>
          <cell r="E3994" t="str">
            <v>M</v>
          </cell>
          <cell r="F3994">
            <v>2154</v>
          </cell>
        </row>
        <row r="3995">
          <cell r="A3995">
            <v>6013430</v>
          </cell>
          <cell r="B3995" t="str">
            <v>Stoupací žebřík Industrie…SLS80 C40</v>
          </cell>
          <cell r="C3995">
            <v>2213</v>
          </cell>
          <cell r="D3995">
            <v>1</v>
          </cell>
          <cell r="E3995" t="str">
            <v>M</v>
          </cell>
          <cell r="F3995">
            <v>2213</v>
          </cell>
        </row>
        <row r="3996">
          <cell r="A3996">
            <v>6013449</v>
          </cell>
          <cell r="B3996" t="str">
            <v>Stoupací žebřík Industrie…SLS80 C40</v>
          </cell>
          <cell r="C3996">
            <v>2299</v>
          </cell>
          <cell r="D3996">
            <v>1</v>
          </cell>
          <cell r="E3996" t="str">
            <v>M</v>
          </cell>
          <cell r="F3996">
            <v>2299</v>
          </cell>
        </row>
        <row r="3997">
          <cell r="A3997">
            <v>6013457</v>
          </cell>
          <cell r="B3997" t="str">
            <v>Stoupací žebřík Industrie…SLS80 C40</v>
          </cell>
          <cell r="C3997">
            <v>2890</v>
          </cell>
          <cell r="D3997">
            <v>1</v>
          </cell>
          <cell r="E3997" t="str">
            <v>M</v>
          </cell>
          <cell r="F3997">
            <v>2890</v>
          </cell>
        </row>
        <row r="3998">
          <cell r="A3998">
            <v>6013465</v>
          </cell>
          <cell r="B3998" t="str">
            <v>Stoupací žebřík Industrie…SLS80 C40</v>
          </cell>
          <cell r="C3998">
            <v>2275</v>
          </cell>
          <cell r="D3998">
            <v>1</v>
          </cell>
          <cell r="E3998" t="str">
            <v>M</v>
          </cell>
          <cell r="F3998">
            <v>2275</v>
          </cell>
        </row>
        <row r="3999">
          <cell r="A3999">
            <v>6013481</v>
          </cell>
          <cell r="B3999" t="str">
            <v>Stoupací žebřík Industrie…SLS80 C40</v>
          </cell>
          <cell r="C3999">
            <v>2457</v>
          </cell>
          <cell r="D3999">
            <v>1</v>
          </cell>
          <cell r="E3999" t="str">
            <v>M</v>
          </cell>
          <cell r="F3999">
            <v>2457</v>
          </cell>
        </row>
        <row r="4000">
          <cell r="A4000">
            <v>6013848</v>
          </cell>
          <cell r="B4000" t="str">
            <v>Stoupací žebřík Industrie…SLS80 W40</v>
          </cell>
          <cell r="C4000">
            <v>2020</v>
          </cell>
          <cell r="D4000">
            <v>1</v>
          </cell>
          <cell r="E4000" t="str">
            <v>M</v>
          </cell>
          <cell r="F4000">
            <v>2020</v>
          </cell>
        </row>
        <row r="4001">
          <cell r="A4001">
            <v>6013856</v>
          </cell>
          <cell r="B4001" t="str">
            <v>Stoupací žebřík Industrie…SLS80 W40</v>
          </cell>
          <cell r="C4001">
            <v>1993</v>
          </cell>
          <cell r="D4001">
            <v>1</v>
          </cell>
          <cell r="E4001" t="str">
            <v>M</v>
          </cell>
          <cell r="F4001">
            <v>1993</v>
          </cell>
        </row>
        <row r="4002">
          <cell r="A4002">
            <v>6013864</v>
          </cell>
          <cell r="B4002" t="str">
            <v>Stoupací žebřík Industrie…SLS80 W40</v>
          </cell>
          <cell r="C4002">
            <v>2108</v>
          </cell>
          <cell r="D4002">
            <v>1</v>
          </cell>
          <cell r="E4002" t="str">
            <v>M</v>
          </cell>
          <cell r="F4002">
            <v>2108</v>
          </cell>
        </row>
        <row r="4003">
          <cell r="A4003">
            <v>6013872</v>
          </cell>
          <cell r="B4003" t="str">
            <v>Stoupací žebřík Industrie…SLS80 W40</v>
          </cell>
          <cell r="C4003">
            <v>2305</v>
          </cell>
          <cell r="D4003">
            <v>1</v>
          </cell>
          <cell r="E4003" t="str">
            <v>M</v>
          </cell>
          <cell r="F4003">
            <v>2305</v>
          </cell>
        </row>
        <row r="4004">
          <cell r="A4004">
            <v>6013880</v>
          </cell>
          <cell r="B4004" t="str">
            <v>Stoupací žebřík Industrie…SLS80 W40</v>
          </cell>
          <cell r="C4004">
            <v>2181</v>
          </cell>
          <cell r="D4004">
            <v>1</v>
          </cell>
          <cell r="E4004" t="str">
            <v>M</v>
          </cell>
          <cell r="F4004">
            <v>2181</v>
          </cell>
        </row>
        <row r="4005">
          <cell r="A4005">
            <v>6013902</v>
          </cell>
          <cell r="B4005" t="str">
            <v>Stoupací žebřík Industrie…SLS80 W40</v>
          </cell>
          <cell r="C4005">
            <v>2299</v>
          </cell>
          <cell r="D4005">
            <v>1</v>
          </cell>
          <cell r="E4005" t="str">
            <v>M</v>
          </cell>
          <cell r="F4005">
            <v>2299</v>
          </cell>
        </row>
        <row r="4006">
          <cell r="A4006">
            <v>6013910</v>
          </cell>
          <cell r="B4006" t="str">
            <v>Stoupací žebřík Industrie…SLS80 W40</v>
          </cell>
          <cell r="C4006">
            <v>2296</v>
          </cell>
          <cell r="D4006">
            <v>1</v>
          </cell>
          <cell r="E4006" t="str">
            <v>M</v>
          </cell>
          <cell r="F4006">
            <v>2296</v>
          </cell>
        </row>
        <row r="4007">
          <cell r="A4007">
            <v>6013929</v>
          </cell>
          <cell r="B4007" t="str">
            <v>Stoupací žebřík Industrie…SLS80 W40</v>
          </cell>
          <cell r="C4007">
            <v>2392</v>
          </cell>
          <cell r="D4007">
            <v>1</v>
          </cell>
          <cell r="E4007" t="str">
            <v>M</v>
          </cell>
          <cell r="F4007">
            <v>2392</v>
          </cell>
        </row>
        <row r="4008">
          <cell r="A4008">
            <v>6015174</v>
          </cell>
          <cell r="B4008" t="str">
            <v>Svorka…KS 23/35</v>
          </cell>
          <cell r="C4008">
            <v>27</v>
          </cell>
          <cell r="D4008">
            <v>1</v>
          </cell>
          <cell r="E4008" t="str">
            <v>KS</v>
          </cell>
          <cell r="F4008">
            <v>27</v>
          </cell>
        </row>
        <row r="4009">
          <cell r="A4009">
            <v>6015220</v>
          </cell>
          <cell r="B4009" t="str">
            <v>Středový závěs…GMA/M6</v>
          </cell>
          <cell r="C4009">
            <v>15</v>
          </cell>
          <cell r="D4009">
            <v>1</v>
          </cell>
          <cell r="E4009" t="str">
            <v>KS</v>
          </cell>
          <cell r="F4009">
            <v>15</v>
          </cell>
        </row>
        <row r="4010">
          <cell r="A4010">
            <v>6015239</v>
          </cell>
          <cell r="B4010" t="str">
            <v>Středový závěs…GMA/M8</v>
          </cell>
          <cell r="C4010">
            <v>15</v>
          </cell>
          <cell r="D4010">
            <v>1</v>
          </cell>
          <cell r="E4010" t="str">
            <v>KS</v>
          </cell>
          <cell r="F4010">
            <v>15</v>
          </cell>
        </row>
        <row r="4011">
          <cell r="A4011">
            <v>6015247</v>
          </cell>
          <cell r="B4011" t="str">
            <v>Středový závěs…GMA/M10</v>
          </cell>
          <cell r="C4011">
            <v>14</v>
          </cell>
          <cell r="D4011">
            <v>1</v>
          </cell>
          <cell r="E4011" t="str">
            <v>KS</v>
          </cell>
          <cell r="F4011">
            <v>14</v>
          </cell>
        </row>
        <row r="4012">
          <cell r="A4012">
            <v>6015255</v>
          </cell>
          <cell r="B4012" t="str">
            <v>Středový závěs…GMA/M10FT</v>
          </cell>
          <cell r="C4012">
            <v>26</v>
          </cell>
          <cell r="D4012">
            <v>1</v>
          </cell>
          <cell r="E4012" t="str">
            <v>KS</v>
          </cell>
          <cell r="F4012">
            <v>26</v>
          </cell>
        </row>
        <row r="4013">
          <cell r="A4013">
            <v>6015261</v>
          </cell>
          <cell r="B4013" t="str">
            <v>Středový závěs…GMA/M10VA</v>
          </cell>
          <cell r="C4013">
            <v>62</v>
          </cell>
          <cell r="D4013">
            <v>1</v>
          </cell>
          <cell r="E4013" t="str">
            <v>KS</v>
          </cell>
          <cell r="F4013">
            <v>62</v>
          </cell>
        </row>
        <row r="4014">
          <cell r="A4014">
            <v>6015263</v>
          </cell>
          <cell r="B4014" t="str">
            <v>Svorka…GKS 50</v>
          </cell>
          <cell r="C4014">
            <v>13</v>
          </cell>
          <cell r="D4014">
            <v>1</v>
          </cell>
          <cell r="E4014" t="str">
            <v>KS</v>
          </cell>
          <cell r="F4014">
            <v>13</v>
          </cell>
        </row>
        <row r="4015">
          <cell r="A4015">
            <v>6015271</v>
          </cell>
          <cell r="B4015" t="str">
            <v>svorka M6…GKS 50 FT</v>
          </cell>
          <cell r="C4015">
            <v>19</v>
          </cell>
          <cell r="D4015">
            <v>1</v>
          </cell>
          <cell r="E4015" t="str">
            <v>KS</v>
          </cell>
          <cell r="F4015">
            <v>19</v>
          </cell>
        </row>
        <row r="4016">
          <cell r="A4016">
            <v>6015276</v>
          </cell>
          <cell r="B4016" t="str">
            <v>Svorka…GKS 50 FS</v>
          </cell>
          <cell r="C4016">
            <v>9</v>
          </cell>
          <cell r="D4016">
            <v>1</v>
          </cell>
          <cell r="E4016" t="str">
            <v>KS</v>
          </cell>
          <cell r="F4016">
            <v>9</v>
          </cell>
        </row>
        <row r="4017">
          <cell r="A4017">
            <v>6015280</v>
          </cell>
          <cell r="B4017" t="str">
            <v>Svorka…GKS 50 VA</v>
          </cell>
          <cell r="C4017">
            <v>47</v>
          </cell>
          <cell r="D4017">
            <v>1</v>
          </cell>
          <cell r="E4017" t="str">
            <v>KS</v>
          </cell>
          <cell r="F4017">
            <v>47</v>
          </cell>
        </row>
        <row r="4018">
          <cell r="A4018">
            <v>6015336</v>
          </cell>
          <cell r="B4018" t="str">
            <v>Držák bočnice…SH M10 FS</v>
          </cell>
          <cell r="C4018">
            <v>27</v>
          </cell>
          <cell r="D4018">
            <v>1</v>
          </cell>
          <cell r="E4018" t="str">
            <v>KS</v>
          </cell>
          <cell r="F4018">
            <v>27</v>
          </cell>
        </row>
        <row r="4019">
          <cell r="A4019">
            <v>6015360</v>
          </cell>
          <cell r="B4019" t="str">
            <v>Nástěnný úhelník…WW100/15</v>
          </cell>
          <cell r="C4019">
            <v>38</v>
          </cell>
          <cell r="D4019">
            <v>1</v>
          </cell>
          <cell r="E4019" t="str">
            <v>KS</v>
          </cell>
          <cell r="F4019">
            <v>38</v>
          </cell>
        </row>
        <row r="4020">
          <cell r="A4020">
            <v>6015379</v>
          </cell>
          <cell r="B4020" t="str">
            <v>Nástěnný úhelník…WW100/20</v>
          </cell>
          <cell r="C4020">
            <v>66</v>
          </cell>
          <cell r="D4020">
            <v>1</v>
          </cell>
          <cell r="E4020" t="str">
            <v>KS</v>
          </cell>
          <cell r="F4020">
            <v>66</v>
          </cell>
        </row>
        <row r="4021">
          <cell r="A4021">
            <v>6015400</v>
          </cell>
          <cell r="B4021" t="str">
            <v>Středový závěs…GMS 170</v>
          </cell>
          <cell r="C4021">
            <v>49</v>
          </cell>
          <cell r="D4021">
            <v>1</v>
          </cell>
          <cell r="E4021" t="str">
            <v>KS</v>
          </cell>
          <cell r="F4021">
            <v>49</v>
          </cell>
        </row>
        <row r="4022">
          <cell r="A4022">
            <v>6015402</v>
          </cell>
          <cell r="B4022" t="str">
            <v>Středový závěs…GMS 270</v>
          </cell>
          <cell r="C4022">
            <v>58</v>
          </cell>
          <cell r="D4022">
            <v>1</v>
          </cell>
          <cell r="E4022" t="str">
            <v>KS</v>
          </cell>
          <cell r="F4022">
            <v>58</v>
          </cell>
        </row>
        <row r="4023">
          <cell r="A4023">
            <v>6015404</v>
          </cell>
          <cell r="B4023" t="str">
            <v>Středový závěs…GMS 370</v>
          </cell>
          <cell r="C4023">
            <v>81</v>
          </cell>
          <cell r="D4023">
            <v>1</v>
          </cell>
          <cell r="E4023" t="str">
            <v>KS</v>
          </cell>
          <cell r="F4023">
            <v>81</v>
          </cell>
        </row>
        <row r="4024">
          <cell r="A4024">
            <v>6015406</v>
          </cell>
          <cell r="B4024" t="str">
            <v>Středový závěs…GMS 470</v>
          </cell>
          <cell r="C4024">
            <v>101</v>
          </cell>
          <cell r="D4024">
            <v>1</v>
          </cell>
          <cell r="E4024" t="str">
            <v>KS</v>
          </cell>
          <cell r="F4024">
            <v>101</v>
          </cell>
        </row>
        <row r="4025">
          <cell r="A4025">
            <v>6015425</v>
          </cell>
          <cell r="B4025" t="str">
            <v>stranový držák…SH-KAB.20</v>
          </cell>
          <cell r="C4025">
            <v>71</v>
          </cell>
          <cell r="D4025">
            <v>1</v>
          </cell>
          <cell r="E4025" t="str">
            <v>KS</v>
          </cell>
          <cell r="F4025">
            <v>71</v>
          </cell>
        </row>
        <row r="4026">
          <cell r="A4026">
            <v>6015506</v>
          </cell>
          <cell r="B4026" t="str">
            <v>Distanční třmen…DBL50/100</v>
          </cell>
          <cell r="C4026">
            <v>87</v>
          </cell>
          <cell r="D4026">
            <v>1</v>
          </cell>
          <cell r="E4026" t="str">
            <v>KS</v>
          </cell>
          <cell r="F4026">
            <v>87</v>
          </cell>
        </row>
        <row r="4027">
          <cell r="A4027">
            <v>6015514</v>
          </cell>
          <cell r="B4027" t="str">
            <v>Distanční třmen…DBL50/150</v>
          </cell>
          <cell r="C4027">
            <v>90</v>
          </cell>
          <cell r="D4027">
            <v>1</v>
          </cell>
          <cell r="E4027" t="str">
            <v>KS</v>
          </cell>
          <cell r="F4027">
            <v>90</v>
          </cell>
        </row>
        <row r="4028">
          <cell r="A4028">
            <v>6015522</v>
          </cell>
          <cell r="B4028" t="str">
            <v>Distanční třmen…DBL50/200</v>
          </cell>
          <cell r="C4028">
            <v>119</v>
          </cell>
          <cell r="D4028">
            <v>1</v>
          </cell>
          <cell r="E4028" t="str">
            <v>KS</v>
          </cell>
          <cell r="F4028">
            <v>119</v>
          </cell>
        </row>
        <row r="4029">
          <cell r="A4029">
            <v>6015530</v>
          </cell>
          <cell r="B4029" t="str">
            <v>Distanční třmen…DBL50/300</v>
          </cell>
          <cell r="C4029">
            <v>132</v>
          </cell>
          <cell r="D4029">
            <v>1</v>
          </cell>
          <cell r="E4029" t="str">
            <v>KS</v>
          </cell>
          <cell r="F4029">
            <v>132</v>
          </cell>
        </row>
        <row r="4030">
          <cell r="A4030">
            <v>6015549</v>
          </cell>
          <cell r="B4030" t="str">
            <v>Distanční třmen…DBL50/400</v>
          </cell>
          <cell r="C4030">
            <v>174</v>
          </cell>
          <cell r="D4030">
            <v>1</v>
          </cell>
          <cell r="E4030" t="str">
            <v>KS</v>
          </cell>
          <cell r="F4030">
            <v>174</v>
          </cell>
        </row>
        <row r="4031">
          <cell r="A4031">
            <v>6015603</v>
          </cell>
          <cell r="B4031" t="str">
            <v>Distanční třmen…DBL50/300</v>
          </cell>
          <cell r="C4031">
            <v>202</v>
          </cell>
          <cell r="D4031">
            <v>1</v>
          </cell>
          <cell r="E4031" t="str">
            <v>KS</v>
          </cell>
          <cell r="F4031">
            <v>202</v>
          </cell>
        </row>
        <row r="4032">
          <cell r="A4032">
            <v>6015611</v>
          </cell>
          <cell r="B4032" t="str">
            <v>Distanční třmen…DBL50/400</v>
          </cell>
          <cell r="C4032">
            <v>251</v>
          </cell>
          <cell r="D4032">
            <v>1</v>
          </cell>
          <cell r="E4032" t="str">
            <v>KS</v>
          </cell>
          <cell r="F4032">
            <v>251</v>
          </cell>
        </row>
        <row r="4033">
          <cell r="A4033">
            <v>6015630</v>
          </cell>
          <cell r="B4033" t="str">
            <v>Distanční třmen…DBL50/100</v>
          </cell>
          <cell r="C4033">
            <v>149</v>
          </cell>
          <cell r="D4033">
            <v>1</v>
          </cell>
          <cell r="E4033" t="str">
            <v>KS</v>
          </cell>
          <cell r="F4033">
            <v>149</v>
          </cell>
        </row>
        <row r="4034">
          <cell r="A4034">
            <v>6015633</v>
          </cell>
          <cell r="B4034" t="str">
            <v>Distanční třmen…DBL50/300</v>
          </cell>
          <cell r="C4034">
            <v>350</v>
          </cell>
          <cell r="D4034">
            <v>1</v>
          </cell>
          <cell r="E4034" t="str">
            <v>KS</v>
          </cell>
          <cell r="F4034">
            <v>350</v>
          </cell>
        </row>
        <row r="4035">
          <cell r="A4035">
            <v>6015646</v>
          </cell>
          <cell r="B4035" t="str">
            <v>Distanční třmen…DBLG20/5</v>
          </cell>
          <cell r="C4035">
            <v>37</v>
          </cell>
          <cell r="D4035">
            <v>1</v>
          </cell>
          <cell r="E4035" t="str">
            <v>KS</v>
          </cell>
          <cell r="F4035">
            <v>37</v>
          </cell>
        </row>
        <row r="4036">
          <cell r="A4036">
            <v>6015654</v>
          </cell>
          <cell r="B4036" t="str">
            <v>Distanční třmen…DBLG20/10</v>
          </cell>
          <cell r="C4036">
            <v>44</v>
          </cell>
          <cell r="D4036">
            <v>1</v>
          </cell>
          <cell r="E4036" t="str">
            <v>KS</v>
          </cell>
          <cell r="F4036">
            <v>44</v>
          </cell>
        </row>
        <row r="4037">
          <cell r="A4037">
            <v>6015656</v>
          </cell>
          <cell r="B4037" t="str">
            <v>Distanční třmen…DBLG20/10</v>
          </cell>
          <cell r="C4037">
            <v>48</v>
          </cell>
          <cell r="D4037">
            <v>1</v>
          </cell>
          <cell r="E4037" t="str">
            <v>KS</v>
          </cell>
          <cell r="F4037">
            <v>48</v>
          </cell>
        </row>
        <row r="4038">
          <cell r="A4038">
            <v>6015662</v>
          </cell>
          <cell r="B4038" t="str">
            <v>Distanční třmen…DBLG20/20</v>
          </cell>
          <cell r="C4038">
            <v>58</v>
          </cell>
          <cell r="D4038">
            <v>1</v>
          </cell>
          <cell r="E4038" t="str">
            <v>KS</v>
          </cell>
          <cell r="F4038">
            <v>58</v>
          </cell>
        </row>
        <row r="4039">
          <cell r="A4039">
            <v>6015670</v>
          </cell>
          <cell r="B4039" t="str">
            <v>Distanční třmen…DBLG20/30</v>
          </cell>
          <cell r="C4039">
            <v>72</v>
          </cell>
          <cell r="D4039">
            <v>1</v>
          </cell>
          <cell r="E4039" t="str">
            <v>KS</v>
          </cell>
          <cell r="F4039">
            <v>72</v>
          </cell>
        </row>
        <row r="4040">
          <cell r="A4040">
            <v>6015689</v>
          </cell>
          <cell r="B4040" t="str">
            <v>Distanční třmen…DBLG20/40</v>
          </cell>
          <cell r="C4040">
            <v>90</v>
          </cell>
          <cell r="D4040">
            <v>1</v>
          </cell>
          <cell r="E4040" t="str">
            <v>KS</v>
          </cell>
          <cell r="F4040">
            <v>90</v>
          </cell>
        </row>
        <row r="4041">
          <cell r="A4041">
            <v>6016200</v>
          </cell>
          <cell r="B4041" t="str">
            <v>Mřížový žlab C…CGR50/50</v>
          </cell>
          <cell r="C4041">
            <v>964</v>
          </cell>
          <cell r="D4041">
            <v>1</v>
          </cell>
          <cell r="E4041" t="str">
            <v>M</v>
          </cell>
          <cell r="F4041">
            <v>964</v>
          </cell>
        </row>
        <row r="4042">
          <cell r="A4042">
            <v>6016235</v>
          </cell>
          <cell r="B4042" t="str">
            <v>Mřížový žlab C…CGR50/100</v>
          </cell>
          <cell r="C4042">
            <v>1001</v>
          </cell>
          <cell r="D4042">
            <v>1</v>
          </cell>
          <cell r="E4042" t="str">
            <v>M</v>
          </cell>
          <cell r="F4042">
            <v>1001</v>
          </cell>
        </row>
        <row r="4043">
          <cell r="A4043">
            <v>6016251</v>
          </cell>
          <cell r="B4043" t="str">
            <v>Mřížový žlab C…CGR50/200</v>
          </cell>
          <cell r="C4043">
            <v>1546</v>
          </cell>
          <cell r="D4043">
            <v>1</v>
          </cell>
          <cell r="E4043" t="str">
            <v>M</v>
          </cell>
          <cell r="F4043">
            <v>1546</v>
          </cell>
        </row>
        <row r="4044">
          <cell r="A4044">
            <v>6016278</v>
          </cell>
          <cell r="B4044" t="str">
            <v>Montážní úhelník 90°…MW90/SL17</v>
          </cell>
          <cell r="C4044">
            <v>375</v>
          </cell>
          <cell r="D4044">
            <v>1</v>
          </cell>
          <cell r="E4044" t="str">
            <v>KS</v>
          </cell>
          <cell r="F4044">
            <v>375</v>
          </cell>
        </row>
        <row r="4045">
          <cell r="A4045">
            <v>6016367</v>
          </cell>
          <cell r="B4045" t="str">
            <v>Spojka bočnice…K 11/262</v>
          </cell>
          <cell r="C4045">
            <v>50</v>
          </cell>
          <cell r="D4045">
            <v>1</v>
          </cell>
          <cell r="E4045" t="str">
            <v>KS</v>
          </cell>
          <cell r="F4045">
            <v>50</v>
          </cell>
        </row>
        <row r="4046">
          <cell r="A4046">
            <v>6016391</v>
          </cell>
          <cell r="B4046" t="str">
            <v>Stropní úhelník…K 6/101VA</v>
          </cell>
          <cell r="C4046">
            <v>43</v>
          </cell>
          <cell r="D4046">
            <v>1</v>
          </cell>
          <cell r="E4046" t="str">
            <v>KS</v>
          </cell>
          <cell r="F4046">
            <v>43</v>
          </cell>
        </row>
        <row r="4047">
          <cell r="A4047">
            <v>6016421</v>
          </cell>
          <cell r="B4047" t="str">
            <v>Nástěnné upevnění…K 12/1818</v>
          </cell>
          <cell r="C4047">
            <v>64</v>
          </cell>
          <cell r="D4047">
            <v>1</v>
          </cell>
          <cell r="E4047" t="str">
            <v>KS</v>
          </cell>
          <cell r="F4047">
            <v>64</v>
          </cell>
        </row>
        <row r="4048">
          <cell r="A4048">
            <v>6016529</v>
          </cell>
          <cell r="B4048" t="str">
            <v>Svorka…KS23/35VA</v>
          </cell>
          <cell r="C4048">
            <v>27</v>
          </cell>
          <cell r="D4048">
            <v>1</v>
          </cell>
          <cell r="E4048" t="str">
            <v>KS</v>
          </cell>
          <cell r="F4048">
            <v>27</v>
          </cell>
        </row>
        <row r="4049">
          <cell r="A4049">
            <v>6016545</v>
          </cell>
          <cell r="B4049" t="str">
            <v>Rychlospojka…GRS 3,9</v>
          </cell>
          <cell r="C4049">
            <v>12</v>
          </cell>
          <cell r="D4049">
            <v>1</v>
          </cell>
          <cell r="E4049" t="str">
            <v>KS</v>
          </cell>
          <cell r="F4049">
            <v>12</v>
          </cell>
        </row>
        <row r="4050">
          <cell r="A4050">
            <v>6016553</v>
          </cell>
          <cell r="B4050" t="str">
            <v>Rychlospojka…GRS 4,4</v>
          </cell>
          <cell r="C4050">
            <v>12</v>
          </cell>
          <cell r="D4050">
            <v>1</v>
          </cell>
          <cell r="E4050" t="str">
            <v>KS</v>
          </cell>
          <cell r="F4050">
            <v>12</v>
          </cell>
        </row>
        <row r="4051">
          <cell r="A4051">
            <v>6016561</v>
          </cell>
          <cell r="B4051" t="str">
            <v>Rychlospojka…GRS 4,8</v>
          </cell>
          <cell r="C4051">
            <v>12</v>
          </cell>
          <cell r="D4051">
            <v>1</v>
          </cell>
          <cell r="E4051" t="str">
            <v>KS</v>
          </cell>
          <cell r="F4051">
            <v>12</v>
          </cell>
        </row>
        <row r="4052">
          <cell r="A4052">
            <v>6016596</v>
          </cell>
          <cell r="B4052" t="str">
            <v>Spojka…GSV 34 G</v>
          </cell>
          <cell r="C4052">
            <v>14</v>
          </cell>
          <cell r="D4052">
            <v>1</v>
          </cell>
          <cell r="E4052" t="str">
            <v>KS</v>
          </cell>
          <cell r="F4052">
            <v>14</v>
          </cell>
        </row>
        <row r="4053">
          <cell r="A4053">
            <v>6016634</v>
          </cell>
          <cell r="B4053" t="str">
            <v>Spojka…GSV 34 FT</v>
          </cell>
          <cell r="C4053">
            <v>22</v>
          </cell>
          <cell r="D4053">
            <v>1</v>
          </cell>
          <cell r="E4053" t="str">
            <v>KS</v>
          </cell>
          <cell r="F4053">
            <v>22</v>
          </cell>
        </row>
        <row r="4054">
          <cell r="A4054">
            <v>6016642</v>
          </cell>
          <cell r="B4054" t="str">
            <v>Spojka…GSV 34 VA</v>
          </cell>
          <cell r="C4054">
            <v>35</v>
          </cell>
          <cell r="D4054">
            <v>1</v>
          </cell>
          <cell r="E4054" t="str">
            <v>KS</v>
          </cell>
          <cell r="F4054">
            <v>35</v>
          </cell>
        </row>
        <row r="4055">
          <cell r="A4055">
            <v>6016680</v>
          </cell>
          <cell r="B4055" t="str">
            <v>Rychlospojka…GRV 245FS</v>
          </cell>
          <cell r="C4055">
            <v>24</v>
          </cell>
          <cell r="D4055">
            <v>1</v>
          </cell>
          <cell r="E4055" t="str">
            <v>KS</v>
          </cell>
          <cell r="F4055">
            <v>24</v>
          </cell>
        </row>
        <row r="4056">
          <cell r="A4056">
            <v>6016684</v>
          </cell>
          <cell r="B4056" t="str">
            <v>Rychlospojka…GRV 245DD</v>
          </cell>
          <cell r="C4056">
            <v>37</v>
          </cell>
          <cell r="D4056">
            <v>1</v>
          </cell>
          <cell r="E4056" t="str">
            <v>KS</v>
          </cell>
          <cell r="F4056">
            <v>37</v>
          </cell>
        </row>
        <row r="4057">
          <cell r="A4057">
            <v>6016715</v>
          </cell>
          <cell r="B4057" t="str">
            <v>Rohová spojka…GEV 36 G</v>
          </cell>
          <cell r="C4057">
            <v>12</v>
          </cell>
          <cell r="D4057">
            <v>1</v>
          </cell>
          <cell r="E4057" t="str">
            <v>KS</v>
          </cell>
          <cell r="F4057">
            <v>12</v>
          </cell>
        </row>
        <row r="4058">
          <cell r="A4058">
            <v>6016723</v>
          </cell>
          <cell r="B4058" t="str">
            <v>Rohová spojka…GEV 36 FT</v>
          </cell>
          <cell r="C4058">
            <v>17</v>
          </cell>
          <cell r="D4058">
            <v>1</v>
          </cell>
          <cell r="E4058" t="str">
            <v>KS</v>
          </cell>
          <cell r="F4058">
            <v>17</v>
          </cell>
        </row>
        <row r="4059">
          <cell r="A4059">
            <v>6016731</v>
          </cell>
          <cell r="B4059" t="str">
            <v>Rohová spojka…GEV 36 VA</v>
          </cell>
          <cell r="C4059">
            <v>28</v>
          </cell>
          <cell r="D4059">
            <v>1</v>
          </cell>
          <cell r="E4059" t="str">
            <v>KS</v>
          </cell>
          <cell r="F4059">
            <v>28</v>
          </cell>
        </row>
        <row r="4060">
          <cell r="A4060">
            <v>6016820</v>
          </cell>
          <cell r="B4060" t="str">
            <v>Svorka…GKS 34 FT</v>
          </cell>
          <cell r="C4060">
            <v>14</v>
          </cell>
          <cell r="D4060">
            <v>1</v>
          </cell>
          <cell r="E4060" t="str">
            <v>KS</v>
          </cell>
          <cell r="F4060">
            <v>14</v>
          </cell>
        </row>
        <row r="4061">
          <cell r="A4061">
            <v>6016839</v>
          </cell>
          <cell r="B4061" t="str">
            <v>Svorka…GKS 34 VA</v>
          </cell>
          <cell r="C4061">
            <v>18</v>
          </cell>
          <cell r="D4061">
            <v>1</v>
          </cell>
          <cell r="E4061" t="str">
            <v>KS</v>
          </cell>
          <cell r="F4061">
            <v>18</v>
          </cell>
        </row>
        <row r="4062">
          <cell r="A4062">
            <v>6016855</v>
          </cell>
          <cell r="B4062" t="str">
            <v>Svorka…GKS 34 G</v>
          </cell>
          <cell r="C4062">
            <v>9</v>
          </cell>
          <cell r="D4062">
            <v>1</v>
          </cell>
          <cell r="E4062" t="str">
            <v>KS</v>
          </cell>
          <cell r="F4062">
            <v>9</v>
          </cell>
        </row>
        <row r="4063">
          <cell r="A4063">
            <v>6016859</v>
          </cell>
          <cell r="B4063" t="str">
            <v>Svorka…GKS34VA S</v>
          </cell>
          <cell r="C4063">
            <v>38</v>
          </cell>
          <cell r="D4063">
            <v>1</v>
          </cell>
          <cell r="E4063" t="str">
            <v>KS</v>
          </cell>
          <cell r="F4063">
            <v>38</v>
          </cell>
        </row>
        <row r="4064">
          <cell r="A4064">
            <v>6017037</v>
          </cell>
          <cell r="B4064" t="str">
            <v>Svorka…GKT 38 G</v>
          </cell>
          <cell r="C4064">
            <v>11</v>
          </cell>
          <cell r="D4064">
            <v>1</v>
          </cell>
          <cell r="E4064" t="str">
            <v>KS</v>
          </cell>
          <cell r="F4064">
            <v>11</v>
          </cell>
        </row>
        <row r="4065">
          <cell r="A4065">
            <v>6017045</v>
          </cell>
          <cell r="B4065" t="str">
            <v>Svorka…GKT 38 VA</v>
          </cell>
          <cell r="C4065">
            <v>27</v>
          </cell>
          <cell r="D4065">
            <v>1</v>
          </cell>
          <cell r="E4065" t="str">
            <v>KS</v>
          </cell>
          <cell r="F4065">
            <v>27</v>
          </cell>
        </row>
        <row r="4066">
          <cell r="A4066">
            <v>6017061</v>
          </cell>
          <cell r="B4066" t="str">
            <v>Svorka…GKT 38 FT</v>
          </cell>
          <cell r="C4066">
            <v>14</v>
          </cell>
          <cell r="D4066">
            <v>1</v>
          </cell>
          <cell r="E4066" t="str">
            <v>KS</v>
          </cell>
          <cell r="F4066">
            <v>14</v>
          </cell>
        </row>
        <row r="4067">
          <cell r="A4067">
            <v>6017134</v>
          </cell>
          <cell r="B4067" t="str">
            <v>Svorka…LKS 40 VA</v>
          </cell>
          <cell r="C4067">
            <v>43</v>
          </cell>
          <cell r="D4067">
            <v>1</v>
          </cell>
          <cell r="E4067" t="str">
            <v>KS</v>
          </cell>
          <cell r="F4067">
            <v>43</v>
          </cell>
        </row>
        <row r="4068">
          <cell r="A4068">
            <v>6017320</v>
          </cell>
          <cell r="B4068" t="str">
            <v>Montážní úhelník 45°…MW45/SL10</v>
          </cell>
          <cell r="C4068">
            <v>192</v>
          </cell>
          <cell r="D4068">
            <v>1</v>
          </cell>
          <cell r="E4068" t="str">
            <v>KS</v>
          </cell>
          <cell r="F4068">
            <v>192</v>
          </cell>
        </row>
        <row r="4069">
          <cell r="A4069">
            <v>6017339</v>
          </cell>
          <cell r="B4069" t="str">
            <v>Montážní úhelník 45°…MW45/SL10</v>
          </cell>
          <cell r="C4069">
            <v>279</v>
          </cell>
          <cell r="D4069">
            <v>1</v>
          </cell>
          <cell r="E4069" t="str">
            <v>KS</v>
          </cell>
          <cell r="F4069">
            <v>279</v>
          </cell>
        </row>
        <row r="4070">
          <cell r="A4070">
            <v>6017347</v>
          </cell>
          <cell r="B4070" t="str">
            <v>Montážní úhelník 90°…MW90/SL17</v>
          </cell>
          <cell r="C4070">
            <v>229</v>
          </cell>
          <cell r="D4070">
            <v>1</v>
          </cell>
          <cell r="E4070" t="str">
            <v>KS</v>
          </cell>
          <cell r="F4070">
            <v>229</v>
          </cell>
        </row>
        <row r="4071">
          <cell r="A4071">
            <v>6017355</v>
          </cell>
          <cell r="B4071" t="str">
            <v>Montážní úhelník 90°…MW90/SL23</v>
          </cell>
          <cell r="C4071">
            <v>327</v>
          </cell>
          <cell r="D4071">
            <v>1</v>
          </cell>
          <cell r="E4071" t="str">
            <v>KS</v>
          </cell>
          <cell r="F4071">
            <v>327</v>
          </cell>
        </row>
        <row r="4072">
          <cell r="A4072">
            <v>6017428</v>
          </cell>
          <cell r="B4072" t="str">
            <v>Mřížový žlab C…CGR50/50</v>
          </cell>
          <cell r="C4072">
            <v>496</v>
          </cell>
          <cell r="D4072">
            <v>1</v>
          </cell>
          <cell r="E4072" t="str">
            <v>M</v>
          </cell>
          <cell r="F4072">
            <v>496</v>
          </cell>
        </row>
        <row r="4073">
          <cell r="A4073">
            <v>6017436</v>
          </cell>
          <cell r="B4073" t="str">
            <v>Mřížový žlab C…CGR50/100</v>
          </cell>
          <cell r="C4073">
            <v>520</v>
          </cell>
          <cell r="D4073">
            <v>1</v>
          </cell>
          <cell r="E4073" t="str">
            <v>M</v>
          </cell>
          <cell r="F4073">
            <v>520</v>
          </cell>
        </row>
        <row r="4074">
          <cell r="A4074">
            <v>6017444</v>
          </cell>
          <cell r="B4074" t="str">
            <v>Mřížový žlab C…CGR50/200</v>
          </cell>
          <cell r="C4074">
            <v>606</v>
          </cell>
          <cell r="D4074">
            <v>1</v>
          </cell>
          <cell r="E4074" t="str">
            <v>M</v>
          </cell>
          <cell r="F4074">
            <v>606</v>
          </cell>
        </row>
        <row r="4075">
          <cell r="A4075">
            <v>6017452</v>
          </cell>
          <cell r="B4075" t="str">
            <v>Mřížový žlab C…CGR50/300</v>
          </cell>
          <cell r="C4075">
            <v>840</v>
          </cell>
          <cell r="D4075">
            <v>1</v>
          </cell>
          <cell r="E4075" t="str">
            <v>M</v>
          </cell>
          <cell r="F4075">
            <v>840</v>
          </cell>
        </row>
        <row r="4076">
          <cell r="A4076">
            <v>6017460</v>
          </cell>
          <cell r="B4076" t="str">
            <v>Mřížový žlab C…CGR50/400</v>
          </cell>
          <cell r="C4076">
            <v>903</v>
          </cell>
          <cell r="D4076">
            <v>1</v>
          </cell>
          <cell r="E4076" t="str">
            <v>M</v>
          </cell>
          <cell r="F4076">
            <v>903</v>
          </cell>
        </row>
        <row r="4077">
          <cell r="A4077">
            <v>6017700</v>
          </cell>
          <cell r="B4077" t="str">
            <v>Střihač svorníků…GR-BS</v>
          </cell>
          <cell r="C4077">
            <v>3243</v>
          </cell>
          <cell r="D4077">
            <v>1</v>
          </cell>
          <cell r="E4077" t="str">
            <v>KS</v>
          </cell>
          <cell r="F4077">
            <v>3243</v>
          </cell>
        </row>
        <row r="4078">
          <cell r="A4078">
            <v>6018300</v>
          </cell>
          <cell r="B4078" t="str">
            <v>Spojka závěsu I…VIS 8</v>
          </cell>
          <cell r="C4078">
            <v>372</v>
          </cell>
          <cell r="D4078">
            <v>1</v>
          </cell>
          <cell r="E4078" t="str">
            <v>KS</v>
          </cell>
          <cell r="F4078">
            <v>372</v>
          </cell>
        </row>
        <row r="4079">
          <cell r="A4079">
            <v>6018378</v>
          </cell>
          <cell r="B4079" t="str">
            <v>Spojka závěsu U…VUS 7</v>
          </cell>
          <cell r="C4079">
            <v>597</v>
          </cell>
          <cell r="D4079">
            <v>1</v>
          </cell>
          <cell r="E4079" t="str">
            <v>KS</v>
          </cell>
          <cell r="F4079">
            <v>597</v>
          </cell>
        </row>
        <row r="4080">
          <cell r="A4080">
            <v>6018408</v>
          </cell>
          <cell r="B4080" t="str">
            <v>Spojka závěsu U…VUS 7 VA</v>
          </cell>
          <cell r="C4080">
            <v>965</v>
          </cell>
          <cell r="D4080">
            <v>1</v>
          </cell>
          <cell r="E4080" t="str">
            <v>KS</v>
          </cell>
          <cell r="F4080">
            <v>965</v>
          </cell>
        </row>
        <row r="4081">
          <cell r="A4081">
            <v>6018505</v>
          </cell>
          <cell r="B4081" t="str">
            <v>Spojka závěsu U…VUS 5</v>
          </cell>
          <cell r="C4081">
            <v>300</v>
          </cell>
          <cell r="D4081">
            <v>1</v>
          </cell>
          <cell r="E4081" t="str">
            <v>KS</v>
          </cell>
          <cell r="F4081">
            <v>300</v>
          </cell>
        </row>
        <row r="4082">
          <cell r="A4082">
            <v>6018513</v>
          </cell>
          <cell r="B4082" t="str">
            <v>Spojka závěsu U…VUS 3</v>
          </cell>
          <cell r="C4082">
            <v>279</v>
          </cell>
          <cell r="D4082">
            <v>1</v>
          </cell>
          <cell r="E4082" t="str">
            <v>KS</v>
          </cell>
          <cell r="F4082">
            <v>279</v>
          </cell>
        </row>
        <row r="4083">
          <cell r="A4083">
            <v>6018963</v>
          </cell>
          <cell r="B4083" t="str">
            <v>Nosníková svorka…TGK 30/42</v>
          </cell>
          <cell r="C4083">
            <v>117</v>
          </cell>
          <cell r="D4083">
            <v>1</v>
          </cell>
          <cell r="E4083" t="str">
            <v>KS</v>
          </cell>
          <cell r="F4083">
            <v>117</v>
          </cell>
        </row>
        <row r="4084">
          <cell r="A4084">
            <v>6019064</v>
          </cell>
          <cell r="B4084" t="str">
            <v>Nosníková spona…AHIS 8</v>
          </cell>
          <cell r="C4084">
            <v>381</v>
          </cell>
          <cell r="D4084">
            <v>1</v>
          </cell>
          <cell r="E4084" t="str">
            <v>KS</v>
          </cell>
          <cell r="F4084">
            <v>381</v>
          </cell>
        </row>
        <row r="4085">
          <cell r="A4085">
            <v>6019528</v>
          </cell>
          <cell r="B4085" t="str">
            <v>Upevňovací úhelník…BW80/55FT</v>
          </cell>
          <cell r="C4085">
            <v>95</v>
          </cell>
          <cell r="D4085">
            <v>1</v>
          </cell>
          <cell r="E4085" t="str">
            <v>KS</v>
          </cell>
          <cell r="F4085">
            <v>95</v>
          </cell>
        </row>
        <row r="4086">
          <cell r="A4086">
            <v>6019560</v>
          </cell>
          <cell r="B4086" t="str">
            <v>Upevňovací úhelník…BW60/40FT</v>
          </cell>
          <cell r="C4086">
            <v>109</v>
          </cell>
          <cell r="D4086">
            <v>1</v>
          </cell>
          <cell r="E4086" t="str">
            <v>KS</v>
          </cell>
          <cell r="F4086">
            <v>109</v>
          </cell>
        </row>
        <row r="4087">
          <cell r="A4087">
            <v>6019587</v>
          </cell>
          <cell r="B4087" t="str">
            <v>Upevňovací úhelník…BW60/40VA</v>
          </cell>
          <cell r="C4087">
            <v>195</v>
          </cell>
          <cell r="D4087">
            <v>1</v>
          </cell>
          <cell r="E4087" t="str">
            <v>KS</v>
          </cell>
          <cell r="F4087">
            <v>195</v>
          </cell>
        </row>
        <row r="4088">
          <cell r="A4088">
            <v>6019617</v>
          </cell>
          <cell r="B4088" t="str">
            <v>Nástěnný třmen…WB30/75FT</v>
          </cell>
          <cell r="C4088">
            <v>60</v>
          </cell>
          <cell r="D4088">
            <v>1</v>
          </cell>
          <cell r="E4088" t="str">
            <v>KS</v>
          </cell>
          <cell r="F4088">
            <v>60</v>
          </cell>
        </row>
        <row r="4089">
          <cell r="A4089">
            <v>6019668</v>
          </cell>
          <cell r="B4089" t="str">
            <v>Nástěnný třmen…WB30/75VA</v>
          </cell>
          <cell r="C4089">
            <v>109</v>
          </cell>
          <cell r="D4089">
            <v>1</v>
          </cell>
          <cell r="E4089" t="str">
            <v>KS</v>
          </cell>
          <cell r="F4089">
            <v>109</v>
          </cell>
        </row>
        <row r="4090">
          <cell r="A4090">
            <v>6019706</v>
          </cell>
          <cell r="B4090" t="str">
            <v>Upevňovací úhelník…BW70/40FT</v>
          </cell>
          <cell r="C4090">
            <v>74</v>
          </cell>
          <cell r="D4090">
            <v>1</v>
          </cell>
          <cell r="E4090" t="str">
            <v>KS</v>
          </cell>
          <cell r="F4090">
            <v>74</v>
          </cell>
        </row>
        <row r="4091">
          <cell r="A4091">
            <v>6020801</v>
          </cell>
          <cell r="B4091" t="str">
            <v>Podlahový kanál…2650</v>
          </cell>
          <cell r="C4091">
            <v>276</v>
          </cell>
          <cell r="D4091">
            <v>1</v>
          </cell>
          <cell r="E4091" t="str">
            <v>M</v>
          </cell>
          <cell r="F4091">
            <v>276</v>
          </cell>
        </row>
        <row r="4092">
          <cell r="A4092">
            <v>6020887</v>
          </cell>
          <cell r="B4092" t="str">
            <v>Nástěnný a stropní kanál…WDK40060</v>
          </cell>
          <cell r="C4092">
            <v>76</v>
          </cell>
          <cell r="D4092">
            <v>1</v>
          </cell>
          <cell r="E4092" t="str">
            <v>M</v>
          </cell>
          <cell r="F4092">
            <v>76</v>
          </cell>
        </row>
        <row r="4093">
          <cell r="A4093">
            <v>6020895</v>
          </cell>
          <cell r="B4093" t="str">
            <v>Nástěnný a stropní kanál…WDK40090</v>
          </cell>
          <cell r="C4093">
            <v>115</v>
          </cell>
          <cell r="D4093">
            <v>1</v>
          </cell>
          <cell r="E4093" t="str">
            <v>M</v>
          </cell>
          <cell r="F4093">
            <v>115</v>
          </cell>
        </row>
        <row r="4094">
          <cell r="A4094">
            <v>6020909</v>
          </cell>
          <cell r="B4094" t="str">
            <v>Nástěnný a stropní kanál…WDK40110</v>
          </cell>
          <cell r="C4094">
            <v>143</v>
          </cell>
          <cell r="D4094">
            <v>1</v>
          </cell>
          <cell r="E4094" t="str">
            <v>M</v>
          </cell>
          <cell r="F4094">
            <v>143</v>
          </cell>
        </row>
        <row r="4095">
          <cell r="A4095">
            <v>6021018</v>
          </cell>
          <cell r="B4095" t="str">
            <v>Nástěnný a stropní kanál…WDK40090</v>
          </cell>
          <cell r="C4095">
            <v>121</v>
          </cell>
          <cell r="D4095">
            <v>1</v>
          </cell>
          <cell r="E4095" t="str">
            <v>M</v>
          </cell>
          <cell r="F4095">
            <v>121</v>
          </cell>
        </row>
        <row r="4096">
          <cell r="A4096">
            <v>6021034</v>
          </cell>
          <cell r="B4096" t="str">
            <v>Nástěnný a stropní kanál…WDK40110</v>
          </cell>
          <cell r="C4096">
            <v>139</v>
          </cell>
          <cell r="D4096">
            <v>1</v>
          </cell>
          <cell r="E4096" t="str">
            <v>M</v>
          </cell>
          <cell r="F4096">
            <v>139</v>
          </cell>
        </row>
        <row r="4097">
          <cell r="A4097">
            <v>6021093</v>
          </cell>
          <cell r="B4097" t="str">
            <v>Kryt vnějšího rohu…HA 40090</v>
          </cell>
          <cell r="C4097">
            <v>61</v>
          </cell>
          <cell r="D4097">
            <v>1</v>
          </cell>
          <cell r="E4097" t="str">
            <v>KS</v>
          </cell>
          <cell r="F4097">
            <v>61</v>
          </cell>
        </row>
        <row r="4098">
          <cell r="A4098">
            <v>6021190</v>
          </cell>
          <cell r="B4098" t="str">
            <v>Kryt vnitřního rohu…HI 40090</v>
          </cell>
          <cell r="C4098">
            <v>76</v>
          </cell>
          <cell r="D4098">
            <v>1</v>
          </cell>
          <cell r="E4098" t="str">
            <v>KS</v>
          </cell>
          <cell r="F4098">
            <v>76</v>
          </cell>
        </row>
        <row r="4099">
          <cell r="A4099">
            <v>6021336</v>
          </cell>
          <cell r="B4099" t="str">
            <v>Kryt plochého rohu…HF 40090</v>
          </cell>
          <cell r="C4099">
            <v>87</v>
          </cell>
          <cell r="D4099">
            <v>1</v>
          </cell>
          <cell r="E4099" t="str">
            <v>KS</v>
          </cell>
          <cell r="F4099">
            <v>87</v>
          </cell>
        </row>
        <row r="4100">
          <cell r="A4100">
            <v>6021492</v>
          </cell>
          <cell r="B4100" t="str">
            <v>Koncový díl …HE 40060</v>
          </cell>
          <cell r="C4100">
            <v>11</v>
          </cell>
          <cell r="D4100">
            <v>1</v>
          </cell>
          <cell r="E4100" t="str">
            <v>KS</v>
          </cell>
          <cell r="F4100">
            <v>11</v>
          </cell>
        </row>
        <row r="4101">
          <cell r="A4101">
            <v>6021506</v>
          </cell>
          <cell r="B4101" t="str">
            <v>Koncový díl …HE 40090</v>
          </cell>
          <cell r="C4101">
            <v>11</v>
          </cell>
          <cell r="D4101">
            <v>1</v>
          </cell>
          <cell r="E4101" t="str">
            <v>KS</v>
          </cell>
          <cell r="F4101">
            <v>11</v>
          </cell>
        </row>
        <row r="4102">
          <cell r="A4102">
            <v>6021514</v>
          </cell>
          <cell r="B4102" t="str">
            <v>Koncový díl …HE 40110</v>
          </cell>
          <cell r="C4102">
            <v>12</v>
          </cell>
          <cell r="D4102">
            <v>1</v>
          </cell>
          <cell r="E4102" t="str">
            <v>KS</v>
          </cell>
          <cell r="F4102">
            <v>12</v>
          </cell>
        </row>
        <row r="4103">
          <cell r="A4103">
            <v>6021697</v>
          </cell>
          <cell r="B4103" t="str">
            <v>Kryt vnějšího rohu…HA 40060</v>
          </cell>
          <cell r="C4103">
            <v>56</v>
          </cell>
          <cell r="D4103">
            <v>1</v>
          </cell>
          <cell r="E4103" t="str">
            <v>KS</v>
          </cell>
          <cell r="F4103">
            <v>56</v>
          </cell>
        </row>
        <row r="4104">
          <cell r="A4104">
            <v>6021700</v>
          </cell>
          <cell r="B4104" t="str">
            <v>Kryt vnějšího rohu…HA 40110</v>
          </cell>
          <cell r="C4104">
            <v>115</v>
          </cell>
          <cell r="D4104">
            <v>1</v>
          </cell>
          <cell r="E4104" t="str">
            <v>KS</v>
          </cell>
          <cell r="F4104">
            <v>115</v>
          </cell>
        </row>
        <row r="4105">
          <cell r="A4105">
            <v>6021719</v>
          </cell>
          <cell r="B4105" t="str">
            <v>Kryt vnitřního rohu…HI 40060</v>
          </cell>
          <cell r="C4105">
            <v>71</v>
          </cell>
          <cell r="D4105">
            <v>1</v>
          </cell>
          <cell r="E4105" t="str">
            <v>KS</v>
          </cell>
          <cell r="F4105">
            <v>71</v>
          </cell>
        </row>
        <row r="4106">
          <cell r="A4106">
            <v>6021727</v>
          </cell>
          <cell r="B4106" t="str">
            <v>Kryt vnitřního rohu…HI 40110</v>
          </cell>
          <cell r="C4106">
            <v>78</v>
          </cell>
          <cell r="D4106">
            <v>1</v>
          </cell>
          <cell r="E4106" t="str">
            <v>KS</v>
          </cell>
          <cell r="F4106">
            <v>78</v>
          </cell>
        </row>
        <row r="4107">
          <cell r="A4107">
            <v>6021735</v>
          </cell>
          <cell r="B4107" t="str">
            <v>Kryt plochého rohu…HF 40060</v>
          </cell>
          <cell r="C4107">
            <v>80</v>
          </cell>
          <cell r="D4107">
            <v>1</v>
          </cell>
          <cell r="E4107" t="str">
            <v>KS</v>
          </cell>
          <cell r="F4107">
            <v>80</v>
          </cell>
        </row>
        <row r="4108">
          <cell r="A4108">
            <v>6021743</v>
          </cell>
          <cell r="B4108" t="str">
            <v>Kryt plochého rohu…HF 40110</v>
          </cell>
          <cell r="C4108">
            <v>136</v>
          </cell>
          <cell r="D4108">
            <v>1</v>
          </cell>
          <cell r="E4108" t="str">
            <v>KS</v>
          </cell>
          <cell r="F4108">
            <v>136</v>
          </cell>
        </row>
        <row r="4109">
          <cell r="A4109">
            <v>6021840</v>
          </cell>
          <cell r="B4109" t="str">
            <v>Nástěnný a stropní kanál…WDK60110</v>
          </cell>
          <cell r="C4109">
            <v>160</v>
          </cell>
          <cell r="D4109">
            <v>1</v>
          </cell>
          <cell r="E4109" t="str">
            <v>M</v>
          </cell>
          <cell r="F4109">
            <v>160</v>
          </cell>
        </row>
        <row r="4110">
          <cell r="A4110">
            <v>6021859</v>
          </cell>
          <cell r="B4110" t="str">
            <v>Nástěnný a stropní kanál…WDK60130</v>
          </cell>
          <cell r="C4110">
            <v>197</v>
          </cell>
          <cell r="D4110">
            <v>1</v>
          </cell>
          <cell r="E4110" t="str">
            <v>M</v>
          </cell>
          <cell r="F4110">
            <v>197</v>
          </cell>
        </row>
        <row r="4111">
          <cell r="A4111">
            <v>6021867</v>
          </cell>
          <cell r="B4111" t="str">
            <v>Nástěnný a stropní kanál…WDK60170</v>
          </cell>
          <cell r="C4111">
            <v>250</v>
          </cell>
          <cell r="D4111">
            <v>1</v>
          </cell>
          <cell r="E4111" t="str">
            <v>M</v>
          </cell>
          <cell r="F4111">
            <v>250</v>
          </cell>
        </row>
        <row r="4112">
          <cell r="A4112">
            <v>6021875</v>
          </cell>
          <cell r="B4112" t="str">
            <v>Nástěnný a stropní kanál…WDK60210</v>
          </cell>
          <cell r="C4112">
            <v>302</v>
          </cell>
          <cell r="D4112">
            <v>1</v>
          </cell>
          <cell r="E4112" t="str">
            <v>M</v>
          </cell>
          <cell r="F4112">
            <v>302</v>
          </cell>
        </row>
        <row r="4113">
          <cell r="A4113">
            <v>6021883</v>
          </cell>
          <cell r="B4113" t="str">
            <v>Nástěnný a stropní kanál…WDK60150</v>
          </cell>
          <cell r="C4113">
            <v>233</v>
          </cell>
          <cell r="D4113">
            <v>1</v>
          </cell>
          <cell r="E4113" t="str">
            <v>M</v>
          </cell>
          <cell r="F4113">
            <v>233</v>
          </cell>
        </row>
        <row r="4114">
          <cell r="A4114">
            <v>6021891</v>
          </cell>
          <cell r="B4114" t="str">
            <v>Nástěnný a stropní kanál…WDK60230</v>
          </cell>
          <cell r="C4114">
            <v>374</v>
          </cell>
          <cell r="D4114">
            <v>1</v>
          </cell>
          <cell r="E4114" t="str">
            <v>M</v>
          </cell>
          <cell r="F4114">
            <v>374</v>
          </cell>
        </row>
        <row r="4115">
          <cell r="A4115">
            <v>6021913</v>
          </cell>
          <cell r="B4115" t="str">
            <v>Nástěnný a stropní kanál…WDK60090</v>
          </cell>
          <cell r="C4115">
            <v>137</v>
          </cell>
          <cell r="D4115">
            <v>1</v>
          </cell>
          <cell r="E4115" t="str">
            <v>M</v>
          </cell>
          <cell r="F4115">
            <v>137</v>
          </cell>
        </row>
        <row r="4116">
          <cell r="A4116">
            <v>6021948</v>
          </cell>
          <cell r="B4116" t="str">
            <v>Nástěnný a stropní kanál…WDK60060</v>
          </cell>
          <cell r="C4116">
            <v>108</v>
          </cell>
          <cell r="D4116">
            <v>1</v>
          </cell>
          <cell r="E4116" t="str">
            <v>M</v>
          </cell>
          <cell r="F4116">
            <v>108</v>
          </cell>
        </row>
        <row r="4117">
          <cell r="A4117">
            <v>6022006</v>
          </cell>
          <cell r="B4117" t="str">
            <v>Nástěnný a stropní kanál…WDK60090</v>
          </cell>
          <cell r="C4117">
            <v>143</v>
          </cell>
          <cell r="D4117">
            <v>1</v>
          </cell>
          <cell r="E4117" t="str">
            <v>M</v>
          </cell>
          <cell r="F4117">
            <v>143</v>
          </cell>
        </row>
        <row r="4118">
          <cell r="A4118">
            <v>6022014</v>
          </cell>
          <cell r="B4118" t="str">
            <v>Nástěnný a stropní kanál…WDK60110</v>
          </cell>
          <cell r="C4118">
            <v>169</v>
          </cell>
          <cell r="D4118">
            <v>1</v>
          </cell>
          <cell r="E4118" t="str">
            <v>M</v>
          </cell>
          <cell r="F4118">
            <v>169</v>
          </cell>
        </row>
        <row r="4119">
          <cell r="A4119">
            <v>6022022</v>
          </cell>
          <cell r="B4119" t="str">
            <v>Nástěnný a stropní kanál…WDK60130</v>
          </cell>
          <cell r="C4119">
            <v>206</v>
          </cell>
          <cell r="D4119">
            <v>1</v>
          </cell>
          <cell r="E4119" t="str">
            <v>M</v>
          </cell>
          <cell r="F4119">
            <v>206</v>
          </cell>
        </row>
        <row r="4120">
          <cell r="A4120">
            <v>6022030</v>
          </cell>
          <cell r="B4120" t="str">
            <v>Nástěnný a stropní kanál…WDK60150</v>
          </cell>
          <cell r="C4120">
            <v>211</v>
          </cell>
          <cell r="D4120">
            <v>1</v>
          </cell>
          <cell r="E4120" t="str">
            <v>M</v>
          </cell>
          <cell r="F4120">
            <v>211</v>
          </cell>
        </row>
        <row r="4121">
          <cell r="A4121">
            <v>6022049</v>
          </cell>
          <cell r="B4121" t="str">
            <v>Nástěnný a stropní kanál…WDK60170</v>
          </cell>
          <cell r="C4121">
            <v>254</v>
          </cell>
          <cell r="D4121">
            <v>1</v>
          </cell>
          <cell r="E4121" t="str">
            <v>M</v>
          </cell>
          <cell r="F4121">
            <v>254</v>
          </cell>
        </row>
        <row r="4122">
          <cell r="A4122">
            <v>6022057</v>
          </cell>
          <cell r="B4122" t="str">
            <v>Nástěnný a stropní kanál…WDK60230</v>
          </cell>
          <cell r="C4122">
            <v>302</v>
          </cell>
          <cell r="D4122">
            <v>1</v>
          </cell>
          <cell r="E4122" t="str">
            <v>M</v>
          </cell>
          <cell r="F4122">
            <v>302</v>
          </cell>
        </row>
        <row r="4123">
          <cell r="A4123">
            <v>6022065</v>
          </cell>
          <cell r="B4123" t="str">
            <v>Nástěnný a stropní kanál…WDK60210</v>
          </cell>
          <cell r="C4123">
            <v>316</v>
          </cell>
          <cell r="D4123">
            <v>1</v>
          </cell>
          <cell r="E4123" t="str">
            <v>M</v>
          </cell>
          <cell r="F4123">
            <v>316</v>
          </cell>
        </row>
        <row r="4124">
          <cell r="A4124">
            <v>6022073</v>
          </cell>
          <cell r="B4124" t="str">
            <v>Kryt vnějšího rohu…HA 60060</v>
          </cell>
          <cell r="C4124">
            <v>51</v>
          </cell>
          <cell r="D4124">
            <v>1</v>
          </cell>
          <cell r="E4124" t="str">
            <v>KS</v>
          </cell>
          <cell r="F4124">
            <v>51</v>
          </cell>
        </row>
        <row r="4125">
          <cell r="A4125">
            <v>6022111</v>
          </cell>
          <cell r="B4125" t="str">
            <v>Kryt vnějšího rohu…HA 60090</v>
          </cell>
          <cell r="C4125">
            <v>51</v>
          </cell>
          <cell r="D4125">
            <v>1</v>
          </cell>
          <cell r="E4125" t="str">
            <v>KS</v>
          </cell>
          <cell r="F4125">
            <v>51</v>
          </cell>
        </row>
        <row r="4126">
          <cell r="A4126">
            <v>6022146</v>
          </cell>
          <cell r="B4126" t="str">
            <v>Kryt vnějšího rohu…HA 60110</v>
          </cell>
          <cell r="C4126">
            <v>107</v>
          </cell>
          <cell r="D4126">
            <v>1</v>
          </cell>
          <cell r="E4126" t="str">
            <v>KS</v>
          </cell>
          <cell r="F4126">
            <v>107</v>
          </cell>
        </row>
        <row r="4127">
          <cell r="A4127">
            <v>6022162</v>
          </cell>
          <cell r="B4127" t="str">
            <v>Kryt vnějšího rohu…HA 60130</v>
          </cell>
          <cell r="C4127">
            <v>110</v>
          </cell>
          <cell r="D4127">
            <v>1</v>
          </cell>
          <cell r="E4127" t="str">
            <v>KS</v>
          </cell>
          <cell r="F4127">
            <v>110</v>
          </cell>
        </row>
        <row r="4128">
          <cell r="A4128">
            <v>6022189</v>
          </cell>
          <cell r="B4128" t="str">
            <v>Kryt vnějšího rohu…HA 60170</v>
          </cell>
          <cell r="C4128">
            <v>119</v>
          </cell>
          <cell r="D4128">
            <v>1</v>
          </cell>
          <cell r="E4128" t="str">
            <v>KS</v>
          </cell>
          <cell r="F4128">
            <v>119</v>
          </cell>
        </row>
        <row r="4129">
          <cell r="A4129">
            <v>6022197</v>
          </cell>
          <cell r="B4129" t="str">
            <v>Kryt vnějšího rohu…HA 60210</v>
          </cell>
          <cell r="C4129">
            <v>127</v>
          </cell>
          <cell r="D4129">
            <v>1</v>
          </cell>
          <cell r="E4129" t="str">
            <v>KS</v>
          </cell>
          <cell r="F4129">
            <v>127</v>
          </cell>
        </row>
        <row r="4130">
          <cell r="A4130">
            <v>6022219</v>
          </cell>
          <cell r="B4130" t="str">
            <v>Kryt vnitřního rohu…HI 60090</v>
          </cell>
          <cell r="C4130">
            <v>65</v>
          </cell>
          <cell r="D4130">
            <v>1</v>
          </cell>
          <cell r="E4130" t="str">
            <v>KS</v>
          </cell>
          <cell r="F4130">
            <v>65</v>
          </cell>
        </row>
        <row r="4131">
          <cell r="A4131">
            <v>6022235</v>
          </cell>
          <cell r="B4131" t="str">
            <v>Kryt vnitřního rohu…HI 60110</v>
          </cell>
          <cell r="C4131">
            <v>104</v>
          </cell>
          <cell r="D4131">
            <v>1</v>
          </cell>
          <cell r="E4131" t="str">
            <v>KS</v>
          </cell>
          <cell r="F4131">
            <v>104</v>
          </cell>
        </row>
        <row r="4132">
          <cell r="A4132">
            <v>6022251</v>
          </cell>
          <cell r="B4132" t="str">
            <v>Kryt vnitřního rohu…HI 60130</v>
          </cell>
          <cell r="C4132">
            <v>111</v>
          </cell>
          <cell r="D4132">
            <v>1</v>
          </cell>
          <cell r="E4132" t="str">
            <v>KS</v>
          </cell>
          <cell r="F4132">
            <v>111</v>
          </cell>
        </row>
        <row r="4133">
          <cell r="A4133">
            <v>6022286</v>
          </cell>
          <cell r="B4133" t="str">
            <v>Kryt vnitřního rohu…HI 60170</v>
          </cell>
          <cell r="C4133">
            <v>116</v>
          </cell>
          <cell r="D4133">
            <v>1</v>
          </cell>
          <cell r="E4133" t="str">
            <v>KS</v>
          </cell>
          <cell r="F4133">
            <v>116</v>
          </cell>
        </row>
        <row r="4134">
          <cell r="A4134">
            <v>6022294</v>
          </cell>
          <cell r="B4134" t="str">
            <v>Kryt vnitřního rohu…HI 60210</v>
          </cell>
          <cell r="C4134">
            <v>122</v>
          </cell>
          <cell r="D4134">
            <v>1</v>
          </cell>
          <cell r="E4134" t="str">
            <v>KS</v>
          </cell>
          <cell r="F4134">
            <v>122</v>
          </cell>
        </row>
        <row r="4135">
          <cell r="A4135">
            <v>6022316</v>
          </cell>
          <cell r="B4135" t="str">
            <v>Kryt plochého rohu…HF 60090</v>
          </cell>
          <cell r="C4135">
            <v>76</v>
          </cell>
          <cell r="D4135">
            <v>1</v>
          </cell>
          <cell r="E4135" t="str">
            <v>KS</v>
          </cell>
          <cell r="F4135">
            <v>76</v>
          </cell>
        </row>
        <row r="4136">
          <cell r="A4136">
            <v>6022332</v>
          </cell>
          <cell r="B4136" t="str">
            <v>Kryt plochého rohu…HF 60110</v>
          </cell>
          <cell r="C4136">
            <v>128</v>
          </cell>
          <cell r="D4136">
            <v>1</v>
          </cell>
          <cell r="E4136" t="str">
            <v>KS</v>
          </cell>
          <cell r="F4136">
            <v>128</v>
          </cell>
        </row>
        <row r="4137">
          <cell r="A4137">
            <v>6022359</v>
          </cell>
          <cell r="B4137" t="str">
            <v>Kryt plochého rohu…HF 60130</v>
          </cell>
          <cell r="C4137">
            <v>136</v>
          </cell>
          <cell r="D4137">
            <v>1</v>
          </cell>
          <cell r="E4137" t="str">
            <v>KS</v>
          </cell>
          <cell r="F4137">
            <v>136</v>
          </cell>
        </row>
        <row r="4138">
          <cell r="A4138">
            <v>6022375</v>
          </cell>
          <cell r="B4138" t="str">
            <v>Kryt plochého rohu…HF 60170</v>
          </cell>
          <cell r="C4138">
            <v>141</v>
          </cell>
          <cell r="D4138">
            <v>1</v>
          </cell>
          <cell r="E4138" t="str">
            <v>KS</v>
          </cell>
          <cell r="F4138">
            <v>141</v>
          </cell>
        </row>
        <row r="4139">
          <cell r="A4139">
            <v>6022383</v>
          </cell>
          <cell r="B4139" t="str">
            <v>Kryt vnitřního rohu…HI 60060</v>
          </cell>
          <cell r="C4139">
            <v>64</v>
          </cell>
          <cell r="D4139">
            <v>1</v>
          </cell>
          <cell r="E4139" t="str">
            <v>KS</v>
          </cell>
          <cell r="F4139">
            <v>64</v>
          </cell>
        </row>
        <row r="4140">
          <cell r="A4140">
            <v>6022391</v>
          </cell>
          <cell r="B4140" t="str">
            <v>Kryt plochého rohu…HF 60210</v>
          </cell>
          <cell r="C4140">
            <v>157</v>
          </cell>
          <cell r="D4140">
            <v>1</v>
          </cell>
          <cell r="E4140" t="str">
            <v>KS</v>
          </cell>
          <cell r="F4140">
            <v>157</v>
          </cell>
        </row>
        <row r="4141">
          <cell r="A4141">
            <v>6022448</v>
          </cell>
          <cell r="B4141" t="str">
            <v>Kryt plochého rohu…HF 60060</v>
          </cell>
          <cell r="C4141">
            <v>75</v>
          </cell>
          <cell r="D4141">
            <v>1</v>
          </cell>
          <cell r="E4141" t="str">
            <v>KS</v>
          </cell>
          <cell r="F4141">
            <v>75</v>
          </cell>
        </row>
        <row r="4142">
          <cell r="A4142">
            <v>6022499</v>
          </cell>
          <cell r="B4142" t="str">
            <v>Koncový díl …HE 60060</v>
          </cell>
          <cell r="C4142">
            <v>10</v>
          </cell>
          <cell r="D4142">
            <v>1</v>
          </cell>
          <cell r="E4142" t="str">
            <v>KS</v>
          </cell>
          <cell r="F4142">
            <v>10</v>
          </cell>
        </row>
        <row r="4143">
          <cell r="A4143">
            <v>6022502</v>
          </cell>
          <cell r="B4143" t="str">
            <v>Koncový díl …HE 60090</v>
          </cell>
          <cell r="C4143">
            <v>11</v>
          </cell>
          <cell r="D4143">
            <v>1</v>
          </cell>
          <cell r="E4143" t="str">
            <v>KS</v>
          </cell>
          <cell r="F4143">
            <v>11</v>
          </cell>
        </row>
        <row r="4144">
          <cell r="A4144">
            <v>6022529</v>
          </cell>
          <cell r="B4144" t="str">
            <v>Koncový díl …HE 60130</v>
          </cell>
          <cell r="C4144">
            <v>15</v>
          </cell>
          <cell r="D4144">
            <v>1</v>
          </cell>
          <cell r="E4144" t="str">
            <v>KS</v>
          </cell>
          <cell r="F4144">
            <v>15</v>
          </cell>
        </row>
        <row r="4145">
          <cell r="A4145">
            <v>6022545</v>
          </cell>
          <cell r="B4145" t="str">
            <v>Koncový díl …HE 60170</v>
          </cell>
          <cell r="C4145">
            <v>17</v>
          </cell>
          <cell r="D4145">
            <v>1</v>
          </cell>
          <cell r="E4145" t="str">
            <v>KS</v>
          </cell>
          <cell r="F4145">
            <v>17</v>
          </cell>
        </row>
        <row r="4146">
          <cell r="A4146">
            <v>6022561</v>
          </cell>
          <cell r="B4146" t="str">
            <v>Koncový díl …HE 60210</v>
          </cell>
          <cell r="C4146">
            <v>21</v>
          </cell>
          <cell r="D4146">
            <v>1</v>
          </cell>
          <cell r="E4146" t="str">
            <v>KS</v>
          </cell>
          <cell r="F4146">
            <v>21</v>
          </cell>
        </row>
        <row r="4147">
          <cell r="A4147">
            <v>6022588</v>
          </cell>
          <cell r="B4147" t="str">
            <v>Koncový díl …HE 60110</v>
          </cell>
          <cell r="C4147">
            <v>15</v>
          </cell>
          <cell r="D4147">
            <v>1</v>
          </cell>
          <cell r="E4147" t="str">
            <v>KS</v>
          </cell>
          <cell r="F4147">
            <v>15</v>
          </cell>
        </row>
        <row r="4148">
          <cell r="A4148">
            <v>6022669</v>
          </cell>
          <cell r="B4148" t="str">
            <v>Vrchní díl…2410/ 40</v>
          </cell>
          <cell r="C4148">
            <v>25</v>
          </cell>
          <cell r="D4148">
            <v>1</v>
          </cell>
          <cell r="E4148" t="str">
            <v>M</v>
          </cell>
          <cell r="F4148">
            <v>25</v>
          </cell>
        </row>
        <row r="4149">
          <cell r="A4149">
            <v>6022685</v>
          </cell>
          <cell r="B4149" t="str">
            <v>Vrchní díl…2410/ 60</v>
          </cell>
          <cell r="C4149">
            <v>28</v>
          </cell>
          <cell r="D4149">
            <v>1</v>
          </cell>
          <cell r="E4149" t="str">
            <v>M</v>
          </cell>
          <cell r="F4149">
            <v>28</v>
          </cell>
        </row>
        <row r="4150">
          <cell r="A4150">
            <v>6022715</v>
          </cell>
          <cell r="B4150" t="str">
            <v>Vrchní díl…2410/110</v>
          </cell>
          <cell r="C4150">
            <v>66</v>
          </cell>
          <cell r="D4150">
            <v>1</v>
          </cell>
          <cell r="E4150" t="str">
            <v>M</v>
          </cell>
          <cell r="F4150">
            <v>66</v>
          </cell>
        </row>
        <row r="4151">
          <cell r="A4151">
            <v>6022758</v>
          </cell>
          <cell r="B4151" t="str">
            <v>Vrchní díl…2410/170</v>
          </cell>
          <cell r="C4151">
            <v>101</v>
          </cell>
          <cell r="D4151">
            <v>1</v>
          </cell>
          <cell r="E4151" t="str">
            <v>M</v>
          </cell>
          <cell r="F4151">
            <v>101</v>
          </cell>
        </row>
        <row r="4152">
          <cell r="A4152">
            <v>6022774</v>
          </cell>
          <cell r="B4152" t="str">
            <v>Vrchní díl…2410/210</v>
          </cell>
          <cell r="C4152">
            <v>109</v>
          </cell>
          <cell r="D4152">
            <v>1</v>
          </cell>
          <cell r="E4152" t="str">
            <v>M</v>
          </cell>
          <cell r="F4152">
            <v>109</v>
          </cell>
        </row>
        <row r="4153">
          <cell r="A4153">
            <v>6022928</v>
          </cell>
          <cell r="B4153" t="str">
            <v>Nýt rozpěrný…2252/6,5</v>
          </cell>
          <cell r="C4153">
            <v>2.92</v>
          </cell>
          <cell r="D4153">
            <v>100</v>
          </cell>
          <cell r="E4153" t="str">
            <v>KS</v>
          </cell>
          <cell r="F4153">
            <v>292</v>
          </cell>
        </row>
        <row r="4154">
          <cell r="A4154">
            <v>6022995</v>
          </cell>
          <cell r="B4154" t="str">
            <v>Spona vrchního dílu…2370/ 60</v>
          </cell>
          <cell r="C4154">
            <v>4.26</v>
          </cell>
          <cell r="D4154">
            <v>100</v>
          </cell>
          <cell r="E4154" t="str">
            <v>KS</v>
          </cell>
          <cell r="F4154">
            <v>426</v>
          </cell>
        </row>
        <row r="4155">
          <cell r="A4155">
            <v>6023002</v>
          </cell>
          <cell r="B4155" t="str">
            <v>Víko dílu T a křížení…HK 60090</v>
          </cell>
          <cell r="C4155">
            <v>91</v>
          </cell>
          <cell r="D4155">
            <v>1</v>
          </cell>
          <cell r="E4155" t="str">
            <v>KS</v>
          </cell>
          <cell r="F4155">
            <v>91</v>
          </cell>
        </row>
        <row r="4156">
          <cell r="A4156">
            <v>6023029</v>
          </cell>
          <cell r="B4156" t="str">
            <v>Víko dílu T a křížení…HK 60110</v>
          </cell>
          <cell r="C4156">
            <v>97</v>
          </cell>
          <cell r="D4156">
            <v>1</v>
          </cell>
          <cell r="E4156" t="str">
            <v>KS</v>
          </cell>
          <cell r="F4156">
            <v>97</v>
          </cell>
        </row>
        <row r="4157">
          <cell r="A4157">
            <v>6023045</v>
          </cell>
          <cell r="B4157" t="str">
            <v>Víko dílu T a křížení…HK 60130</v>
          </cell>
          <cell r="C4157">
            <v>98</v>
          </cell>
          <cell r="D4157">
            <v>1</v>
          </cell>
          <cell r="E4157" t="str">
            <v>KS</v>
          </cell>
          <cell r="F4157">
            <v>98</v>
          </cell>
        </row>
        <row r="4158">
          <cell r="A4158">
            <v>6023061</v>
          </cell>
          <cell r="B4158" t="str">
            <v>Víko dílu T a křížení…HK 60170</v>
          </cell>
          <cell r="C4158">
            <v>163</v>
          </cell>
          <cell r="D4158">
            <v>1</v>
          </cell>
          <cell r="E4158" t="str">
            <v>KS</v>
          </cell>
          <cell r="F4158">
            <v>163</v>
          </cell>
        </row>
        <row r="4159">
          <cell r="A4159">
            <v>6023081</v>
          </cell>
          <cell r="B4159" t="str">
            <v>Bend Radius ohyb…TW/BR-I</v>
          </cell>
          <cell r="C4159">
            <v>26</v>
          </cell>
          <cell r="D4159">
            <v>1</v>
          </cell>
          <cell r="E4159" t="str">
            <v>KS</v>
          </cell>
          <cell r="F4159">
            <v>26</v>
          </cell>
        </row>
        <row r="4160">
          <cell r="A4160">
            <v>6023085</v>
          </cell>
          <cell r="B4160" t="str">
            <v>Bend Radius ohyb…TW/BR-A</v>
          </cell>
          <cell r="C4160">
            <v>26</v>
          </cell>
          <cell r="D4160">
            <v>1</v>
          </cell>
          <cell r="E4160" t="str">
            <v>KS</v>
          </cell>
          <cell r="F4160">
            <v>26</v>
          </cell>
        </row>
        <row r="4161">
          <cell r="A4161">
            <v>6023089</v>
          </cell>
          <cell r="B4161" t="str">
            <v>Bend Radius ohyb…TW/BR-F</v>
          </cell>
          <cell r="C4161">
            <v>26</v>
          </cell>
          <cell r="D4161">
            <v>1</v>
          </cell>
          <cell r="E4161" t="str">
            <v>KS</v>
          </cell>
          <cell r="F4161">
            <v>26</v>
          </cell>
        </row>
        <row r="4162">
          <cell r="A4162">
            <v>6023096</v>
          </cell>
          <cell r="B4162" t="str">
            <v>Přepážka…2371/40</v>
          </cell>
          <cell r="C4162">
            <v>16</v>
          </cell>
          <cell r="D4162">
            <v>1</v>
          </cell>
          <cell r="E4162" t="str">
            <v>M</v>
          </cell>
          <cell r="F4162">
            <v>16</v>
          </cell>
        </row>
        <row r="4163">
          <cell r="A4163">
            <v>6023118</v>
          </cell>
          <cell r="B4163" t="str">
            <v>Přepážka…2371/60</v>
          </cell>
          <cell r="C4163">
            <v>20</v>
          </cell>
          <cell r="D4163">
            <v>1</v>
          </cell>
          <cell r="E4163" t="str">
            <v>M</v>
          </cell>
          <cell r="F4163">
            <v>20</v>
          </cell>
        </row>
        <row r="4164">
          <cell r="A4164">
            <v>6023126</v>
          </cell>
          <cell r="B4164" t="str">
            <v>Víko dílu T a křížení…HK 60210</v>
          </cell>
          <cell r="C4164">
            <v>174</v>
          </cell>
          <cell r="D4164">
            <v>1</v>
          </cell>
          <cell r="E4164" t="str">
            <v>KS</v>
          </cell>
          <cell r="F4164">
            <v>174</v>
          </cell>
        </row>
        <row r="4165">
          <cell r="A4165">
            <v>6023142</v>
          </cell>
          <cell r="B4165" t="str">
            <v>Víko dílu T a křížení…HK 40090</v>
          </cell>
          <cell r="C4165">
            <v>98</v>
          </cell>
          <cell r="D4165">
            <v>1</v>
          </cell>
          <cell r="E4165" t="str">
            <v>KS</v>
          </cell>
          <cell r="F4165">
            <v>98</v>
          </cell>
        </row>
        <row r="4166">
          <cell r="A4166">
            <v>6023207</v>
          </cell>
          <cell r="B4166" t="str">
            <v>Přístrojová krabice…2390/60</v>
          </cell>
          <cell r="C4166">
            <v>29</v>
          </cell>
          <cell r="D4166">
            <v>1</v>
          </cell>
          <cell r="E4166" t="str">
            <v>KS</v>
          </cell>
          <cell r="F4166">
            <v>29</v>
          </cell>
        </row>
        <row r="4167">
          <cell r="A4167">
            <v>6023223</v>
          </cell>
          <cell r="B4167" t="str">
            <v>Víko dílu T a křížení…HK 60060</v>
          </cell>
          <cell r="C4167">
            <v>80</v>
          </cell>
          <cell r="D4167">
            <v>1</v>
          </cell>
          <cell r="E4167" t="str">
            <v>KS</v>
          </cell>
          <cell r="F4167">
            <v>80</v>
          </cell>
        </row>
        <row r="4168">
          <cell r="A4168">
            <v>6023312</v>
          </cell>
          <cell r="B4168" t="str">
            <v>Víko dílu T a křížení…HK 40060</v>
          </cell>
          <cell r="C4168">
            <v>89</v>
          </cell>
          <cell r="D4168">
            <v>1</v>
          </cell>
          <cell r="E4168" t="str">
            <v>KS</v>
          </cell>
          <cell r="F4168">
            <v>89</v>
          </cell>
        </row>
        <row r="4169">
          <cell r="A4169">
            <v>6023339</v>
          </cell>
          <cell r="B4169" t="str">
            <v>Víko dílu T a křížení…HK 40110</v>
          </cell>
          <cell r="C4169">
            <v>104</v>
          </cell>
          <cell r="D4169">
            <v>1</v>
          </cell>
          <cell r="E4169" t="str">
            <v>KS</v>
          </cell>
          <cell r="F4169">
            <v>104</v>
          </cell>
        </row>
        <row r="4170">
          <cell r="A4170">
            <v>6023509</v>
          </cell>
          <cell r="B4170" t="str">
            <v>Spona vrchního dílu…2370/ 90</v>
          </cell>
          <cell r="C4170">
            <v>6.11</v>
          </cell>
          <cell r="D4170">
            <v>100</v>
          </cell>
          <cell r="E4170" t="str">
            <v>KS</v>
          </cell>
          <cell r="F4170">
            <v>611</v>
          </cell>
        </row>
        <row r="4171">
          <cell r="A4171">
            <v>6023517</v>
          </cell>
          <cell r="B4171" t="str">
            <v>Spona vrchního dílu…2370/110</v>
          </cell>
          <cell r="C4171">
            <v>7.99</v>
          </cell>
          <cell r="D4171">
            <v>100</v>
          </cell>
          <cell r="E4171" t="str">
            <v>KS</v>
          </cell>
          <cell r="F4171">
            <v>799</v>
          </cell>
        </row>
        <row r="4172">
          <cell r="A4172">
            <v>6023525</v>
          </cell>
          <cell r="B4172" t="str">
            <v>Spona vrchního dílu…2370/130</v>
          </cell>
          <cell r="C4172">
            <v>10.01</v>
          </cell>
          <cell r="D4172">
            <v>100</v>
          </cell>
          <cell r="E4172" t="str">
            <v>KS</v>
          </cell>
          <cell r="F4172">
            <v>1001</v>
          </cell>
        </row>
        <row r="4173">
          <cell r="A4173">
            <v>6023533</v>
          </cell>
          <cell r="B4173" t="str">
            <v>Spona vrchního dílu…2370/150</v>
          </cell>
          <cell r="C4173">
            <v>6.74</v>
          </cell>
          <cell r="D4173">
            <v>100</v>
          </cell>
          <cell r="E4173" t="str">
            <v>KS</v>
          </cell>
          <cell r="F4173">
            <v>674</v>
          </cell>
        </row>
        <row r="4174">
          <cell r="A4174">
            <v>6023541</v>
          </cell>
          <cell r="B4174" t="str">
            <v>Spona vrchního dílu…2370/170</v>
          </cell>
          <cell r="C4174">
            <v>11.21</v>
          </cell>
          <cell r="D4174">
            <v>100</v>
          </cell>
          <cell r="E4174" t="str">
            <v>KS</v>
          </cell>
          <cell r="F4174">
            <v>1121</v>
          </cell>
        </row>
        <row r="4175">
          <cell r="A4175">
            <v>6023576</v>
          </cell>
          <cell r="B4175" t="str">
            <v>Spona vrchního dílu…2370/210</v>
          </cell>
          <cell r="C4175">
            <v>12.37</v>
          </cell>
          <cell r="D4175">
            <v>100</v>
          </cell>
          <cell r="E4175" t="str">
            <v>KS</v>
          </cell>
          <cell r="F4175">
            <v>1237</v>
          </cell>
        </row>
        <row r="4176">
          <cell r="A4176">
            <v>6023584</v>
          </cell>
          <cell r="B4176" t="str">
            <v>Spona vrchního dílu…2370/230</v>
          </cell>
          <cell r="C4176">
            <v>10.07</v>
          </cell>
          <cell r="D4176">
            <v>100</v>
          </cell>
          <cell r="E4176" t="str">
            <v>KS</v>
          </cell>
          <cell r="F4176">
            <v>1007</v>
          </cell>
        </row>
        <row r="4177">
          <cell r="A4177">
            <v>6024009</v>
          </cell>
          <cell r="B4177" t="str">
            <v>Přístrojová krabice…2392</v>
          </cell>
          <cell r="C4177">
            <v>172</v>
          </cell>
          <cell r="D4177">
            <v>1</v>
          </cell>
          <cell r="E4177" t="str">
            <v>KS</v>
          </cell>
          <cell r="F4177">
            <v>172</v>
          </cell>
        </row>
        <row r="4178">
          <cell r="A4178">
            <v>6024025</v>
          </cell>
          <cell r="B4178" t="str">
            <v>Příruba dvojitá…2393/16</v>
          </cell>
          <cell r="C4178">
            <v>38</v>
          </cell>
          <cell r="D4178">
            <v>1</v>
          </cell>
          <cell r="E4178" t="str">
            <v>KS</v>
          </cell>
          <cell r="F4178">
            <v>38</v>
          </cell>
        </row>
        <row r="4179">
          <cell r="A4179">
            <v>6024033</v>
          </cell>
          <cell r="B4179" t="str">
            <v>Příruba dvojitá…2393/32</v>
          </cell>
          <cell r="C4179">
            <v>37</v>
          </cell>
          <cell r="D4179">
            <v>1</v>
          </cell>
          <cell r="E4179" t="str">
            <v>KS</v>
          </cell>
          <cell r="F4179">
            <v>37</v>
          </cell>
        </row>
        <row r="4180">
          <cell r="A4180">
            <v>6024106</v>
          </cell>
          <cell r="B4180" t="str">
            <v>Krycí deska pro CEE…2393/UP</v>
          </cell>
          <cell r="C4180">
            <v>43</v>
          </cell>
          <cell r="D4180">
            <v>1</v>
          </cell>
          <cell r="E4180" t="str">
            <v>KS</v>
          </cell>
          <cell r="F4180">
            <v>43</v>
          </cell>
        </row>
        <row r="4181">
          <cell r="A4181">
            <v>6024203</v>
          </cell>
          <cell r="B4181" t="str">
            <v>Přístrojová krabice…2396/60</v>
          </cell>
          <cell r="C4181">
            <v>65</v>
          </cell>
          <cell r="D4181">
            <v>1</v>
          </cell>
          <cell r="E4181" t="str">
            <v>KS</v>
          </cell>
          <cell r="F4181">
            <v>65</v>
          </cell>
        </row>
        <row r="4182">
          <cell r="A4182">
            <v>6024246</v>
          </cell>
          <cell r="B4182" t="str">
            <v>Přístrojová krabice…2396/45</v>
          </cell>
          <cell r="C4182">
            <v>65</v>
          </cell>
          <cell r="D4182">
            <v>1</v>
          </cell>
          <cell r="E4182" t="str">
            <v>KS</v>
          </cell>
          <cell r="F4182">
            <v>65</v>
          </cell>
        </row>
        <row r="4183">
          <cell r="A4183">
            <v>6024432</v>
          </cell>
          <cell r="B4183" t="str">
            <v>Kryt vnitřního rohu…HI 60150</v>
          </cell>
          <cell r="C4183">
            <v>79</v>
          </cell>
          <cell r="D4183">
            <v>1</v>
          </cell>
          <cell r="E4183" t="str">
            <v>KS</v>
          </cell>
          <cell r="F4183">
            <v>79</v>
          </cell>
        </row>
        <row r="4184">
          <cell r="A4184">
            <v>6024440</v>
          </cell>
          <cell r="B4184" t="str">
            <v>Kryt vnitřního rohu…HI 60230</v>
          </cell>
          <cell r="C4184">
            <v>136</v>
          </cell>
          <cell r="D4184">
            <v>1</v>
          </cell>
          <cell r="E4184" t="str">
            <v>KS</v>
          </cell>
          <cell r="F4184">
            <v>136</v>
          </cell>
        </row>
        <row r="4185">
          <cell r="A4185">
            <v>6024467</v>
          </cell>
          <cell r="B4185" t="str">
            <v>Kryt vnitřního rohu…HI 80170</v>
          </cell>
          <cell r="C4185">
            <v>367</v>
          </cell>
          <cell r="D4185">
            <v>1</v>
          </cell>
          <cell r="E4185" t="str">
            <v>KS</v>
          </cell>
          <cell r="F4185">
            <v>367</v>
          </cell>
        </row>
        <row r="4186">
          <cell r="A4186">
            <v>6024475</v>
          </cell>
          <cell r="B4186" t="str">
            <v>Kryt vnitřního rohu…HI 80210</v>
          </cell>
          <cell r="C4186">
            <v>418</v>
          </cell>
          <cell r="D4186">
            <v>1</v>
          </cell>
          <cell r="E4186" t="str">
            <v>KS</v>
          </cell>
          <cell r="F4186">
            <v>418</v>
          </cell>
        </row>
        <row r="4187">
          <cell r="A4187">
            <v>6024483</v>
          </cell>
          <cell r="B4187" t="str">
            <v>Kryt vnitřního rohu…HI 100130</v>
          </cell>
          <cell r="C4187">
            <v>469</v>
          </cell>
          <cell r="D4187">
            <v>1</v>
          </cell>
          <cell r="E4187" t="str">
            <v>KS</v>
          </cell>
          <cell r="F4187">
            <v>469</v>
          </cell>
        </row>
        <row r="4188">
          <cell r="A4188">
            <v>6024505</v>
          </cell>
          <cell r="B4188" t="str">
            <v>vnitřní roh 100230 šedá…HI 100230</v>
          </cell>
          <cell r="C4188">
            <v>455</v>
          </cell>
          <cell r="D4188">
            <v>1</v>
          </cell>
          <cell r="E4188" t="str">
            <v>KS</v>
          </cell>
          <cell r="F4188">
            <v>455</v>
          </cell>
        </row>
        <row r="4189">
          <cell r="A4189">
            <v>6024521</v>
          </cell>
          <cell r="B4189" t="str">
            <v>Kryt vnějšího rohu…HA 60150</v>
          </cell>
          <cell r="C4189">
            <v>116</v>
          </cell>
          <cell r="D4189">
            <v>1</v>
          </cell>
          <cell r="E4189" t="str">
            <v>KS</v>
          </cell>
          <cell r="F4189">
            <v>116</v>
          </cell>
        </row>
        <row r="4190">
          <cell r="A4190">
            <v>6024548</v>
          </cell>
          <cell r="B4190" t="str">
            <v>Kryt vnějšího rohu…HA 60230</v>
          </cell>
          <cell r="C4190">
            <v>137</v>
          </cell>
          <cell r="D4190">
            <v>1</v>
          </cell>
          <cell r="E4190" t="str">
            <v>KS</v>
          </cell>
          <cell r="F4190">
            <v>137</v>
          </cell>
        </row>
        <row r="4191">
          <cell r="A4191">
            <v>6024564</v>
          </cell>
          <cell r="B4191" t="str">
            <v>Kryt vnějšího rohu…HA 80170</v>
          </cell>
          <cell r="C4191">
            <v>469</v>
          </cell>
          <cell r="D4191">
            <v>1</v>
          </cell>
          <cell r="E4191" t="str">
            <v>KS</v>
          </cell>
          <cell r="F4191">
            <v>469</v>
          </cell>
        </row>
        <row r="4192">
          <cell r="A4192">
            <v>6024572</v>
          </cell>
          <cell r="B4192" t="str">
            <v>Kryt vnějšího rohu…HA 80210</v>
          </cell>
          <cell r="C4192">
            <v>437</v>
          </cell>
          <cell r="D4192">
            <v>1</v>
          </cell>
          <cell r="E4192" t="str">
            <v>KS</v>
          </cell>
          <cell r="F4192">
            <v>437</v>
          </cell>
        </row>
        <row r="4193">
          <cell r="A4193">
            <v>6024580</v>
          </cell>
          <cell r="B4193" t="str">
            <v>Kryt vnějšího rohu…HA 100130</v>
          </cell>
          <cell r="C4193">
            <v>420</v>
          </cell>
          <cell r="D4193">
            <v>1</v>
          </cell>
          <cell r="E4193" t="str">
            <v>KS</v>
          </cell>
          <cell r="F4193">
            <v>420</v>
          </cell>
        </row>
        <row r="4194">
          <cell r="A4194">
            <v>6024599</v>
          </cell>
          <cell r="B4194" t="str">
            <v>Kryt plochého rohu…HF 60150</v>
          </cell>
          <cell r="C4194">
            <v>139</v>
          </cell>
          <cell r="D4194">
            <v>1</v>
          </cell>
          <cell r="E4194" t="str">
            <v>KS</v>
          </cell>
          <cell r="F4194">
            <v>139</v>
          </cell>
        </row>
        <row r="4195">
          <cell r="A4195">
            <v>6024602</v>
          </cell>
          <cell r="B4195" t="str">
            <v>Kryt plochého rohu…HF 60230</v>
          </cell>
          <cell r="C4195">
            <v>192</v>
          </cell>
          <cell r="D4195">
            <v>1</v>
          </cell>
          <cell r="E4195" t="str">
            <v>KS</v>
          </cell>
          <cell r="F4195">
            <v>192</v>
          </cell>
        </row>
        <row r="4196">
          <cell r="A4196">
            <v>6024610</v>
          </cell>
          <cell r="B4196" t="str">
            <v>Kryt plochého rohu…HF 80170</v>
          </cell>
          <cell r="C4196">
            <v>539</v>
          </cell>
          <cell r="D4196">
            <v>1</v>
          </cell>
          <cell r="E4196" t="str">
            <v>KS</v>
          </cell>
          <cell r="F4196">
            <v>539</v>
          </cell>
        </row>
        <row r="4197">
          <cell r="A4197">
            <v>6024629</v>
          </cell>
          <cell r="B4197" t="str">
            <v>Kryt plochého rohu…HF 80210</v>
          </cell>
          <cell r="C4197">
            <v>494</v>
          </cell>
          <cell r="D4197">
            <v>1</v>
          </cell>
          <cell r="E4197" t="str">
            <v>KS</v>
          </cell>
          <cell r="F4197">
            <v>494</v>
          </cell>
        </row>
        <row r="4198">
          <cell r="A4198">
            <v>6024637</v>
          </cell>
          <cell r="B4198" t="str">
            <v>Kryt plochého rohu…HF 100130</v>
          </cell>
          <cell r="C4198">
            <v>452</v>
          </cell>
          <cell r="D4198">
            <v>1</v>
          </cell>
          <cell r="E4198" t="str">
            <v>KS</v>
          </cell>
          <cell r="F4198">
            <v>452</v>
          </cell>
        </row>
        <row r="4199">
          <cell r="A4199">
            <v>6024688</v>
          </cell>
          <cell r="B4199" t="str">
            <v>vnější roh 100230 šedá…HA 100230</v>
          </cell>
          <cell r="C4199">
            <v>455</v>
          </cell>
          <cell r="D4199">
            <v>1</v>
          </cell>
          <cell r="E4199" t="str">
            <v>KS</v>
          </cell>
          <cell r="F4199">
            <v>455</v>
          </cell>
        </row>
        <row r="4200">
          <cell r="A4200">
            <v>6024718</v>
          </cell>
          <cell r="B4200" t="str">
            <v>kryt dílu T 100230…HK 100230</v>
          </cell>
          <cell r="C4200">
            <v>485</v>
          </cell>
          <cell r="D4200">
            <v>1</v>
          </cell>
          <cell r="E4200" t="str">
            <v>KS</v>
          </cell>
          <cell r="F4200">
            <v>485</v>
          </cell>
        </row>
        <row r="4201">
          <cell r="A4201">
            <v>6024769</v>
          </cell>
          <cell r="B4201" t="str">
            <v>Víko dílu T a křížení…HK 60150</v>
          </cell>
          <cell r="C4201">
            <v>100</v>
          </cell>
          <cell r="D4201">
            <v>1</v>
          </cell>
          <cell r="E4201" t="str">
            <v>KS</v>
          </cell>
          <cell r="F4201">
            <v>100</v>
          </cell>
        </row>
        <row r="4202">
          <cell r="A4202">
            <v>6024777</v>
          </cell>
          <cell r="B4202" t="str">
            <v>Víko dílu T a křížení…HK 60230</v>
          </cell>
          <cell r="C4202">
            <v>178</v>
          </cell>
          <cell r="D4202">
            <v>1</v>
          </cell>
          <cell r="E4202" t="str">
            <v>KS</v>
          </cell>
          <cell r="F4202">
            <v>178</v>
          </cell>
        </row>
        <row r="4203">
          <cell r="A4203">
            <v>6024793</v>
          </cell>
          <cell r="B4203" t="str">
            <v>Víko dílu T a křížení…HK 80170</v>
          </cell>
          <cell r="C4203">
            <v>407</v>
          </cell>
          <cell r="D4203">
            <v>1</v>
          </cell>
          <cell r="E4203" t="str">
            <v>KS</v>
          </cell>
          <cell r="F4203">
            <v>407</v>
          </cell>
        </row>
        <row r="4204">
          <cell r="A4204">
            <v>6024807</v>
          </cell>
          <cell r="B4204" t="str">
            <v>Víko dílu T a křížení…HK 80210</v>
          </cell>
          <cell r="C4204">
            <v>628</v>
          </cell>
          <cell r="D4204">
            <v>1</v>
          </cell>
          <cell r="E4204" t="str">
            <v>KS</v>
          </cell>
          <cell r="F4204">
            <v>628</v>
          </cell>
        </row>
        <row r="4205">
          <cell r="A4205">
            <v>6024815</v>
          </cell>
          <cell r="B4205" t="str">
            <v>Víko dílu T a křížení…HK 100130</v>
          </cell>
          <cell r="C4205">
            <v>608</v>
          </cell>
          <cell r="D4205">
            <v>1</v>
          </cell>
          <cell r="E4205" t="str">
            <v>KS</v>
          </cell>
          <cell r="F4205">
            <v>608</v>
          </cell>
        </row>
        <row r="4206">
          <cell r="A4206">
            <v>6024823</v>
          </cell>
          <cell r="B4206" t="str">
            <v>Koncový díl …HE 60150</v>
          </cell>
          <cell r="C4206">
            <v>18</v>
          </cell>
          <cell r="D4206">
            <v>1</v>
          </cell>
          <cell r="E4206" t="str">
            <v>KS</v>
          </cell>
          <cell r="F4206">
            <v>18</v>
          </cell>
        </row>
        <row r="4207">
          <cell r="A4207">
            <v>6024831</v>
          </cell>
          <cell r="B4207" t="str">
            <v>Koncový díl …HE 60230</v>
          </cell>
          <cell r="C4207">
            <v>21</v>
          </cell>
          <cell r="D4207">
            <v>1</v>
          </cell>
          <cell r="E4207" t="str">
            <v>KS</v>
          </cell>
          <cell r="F4207">
            <v>21</v>
          </cell>
        </row>
        <row r="4208">
          <cell r="A4208">
            <v>6024858</v>
          </cell>
          <cell r="B4208" t="str">
            <v>Koncový díl …HE 80170</v>
          </cell>
          <cell r="C4208">
            <v>73</v>
          </cell>
          <cell r="D4208">
            <v>1</v>
          </cell>
          <cell r="E4208" t="str">
            <v>KS</v>
          </cell>
          <cell r="F4208">
            <v>73</v>
          </cell>
        </row>
        <row r="4209">
          <cell r="A4209">
            <v>6024874</v>
          </cell>
          <cell r="B4209" t="str">
            <v>Koncový díl …HE 80210</v>
          </cell>
          <cell r="C4209">
            <v>76</v>
          </cell>
          <cell r="D4209">
            <v>1</v>
          </cell>
          <cell r="E4209" t="str">
            <v>KS</v>
          </cell>
          <cell r="F4209">
            <v>76</v>
          </cell>
        </row>
        <row r="4210">
          <cell r="A4210">
            <v>6024882</v>
          </cell>
          <cell r="B4210" t="str">
            <v>Koncový díl …HE 100130</v>
          </cell>
          <cell r="C4210">
            <v>68</v>
          </cell>
          <cell r="D4210">
            <v>1</v>
          </cell>
          <cell r="E4210" t="str">
            <v>KS</v>
          </cell>
          <cell r="F4210">
            <v>68</v>
          </cell>
        </row>
        <row r="4211">
          <cell r="A4211">
            <v>6024904</v>
          </cell>
          <cell r="B4211" t="str">
            <v>Koncový díl …HE 100230</v>
          </cell>
          <cell r="C4211">
            <v>56</v>
          </cell>
          <cell r="D4211">
            <v>1</v>
          </cell>
          <cell r="E4211" t="str">
            <v>KS</v>
          </cell>
          <cell r="F4211">
            <v>56</v>
          </cell>
        </row>
        <row r="4212">
          <cell r="A4212">
            <v>6024947</v>
          </cell>
          <cell r="B4212" t="str">
            <v>Nástěnný a stropní kanál…WDK15015</v>
          </cell>
          <cell r="C4212">
            <v>18</v>
          </cell>
          <cell r="D4212">
            <v>1</v>
          </cell>
          <cell r="E4212" t="str">
            <v>M</v>
          </cell>
          <cell r="F4212">
            <v>18</v>
          </cell>
        </row>
        <row r="4213">
          <cell r="A4213">
            <v>6024955</v>
          </cell>
          <cell r="B4213" t="str">
            <v>Nástěnný a stropní kanál…WDK15015</v>
          </cell>
          <cell r="C4213">
            <v>18</v>
          </cell>
          <cell r="D4213">
            <v>1</v>
          </cell>
          <cell r="E4213" t="str">
            <v>M</v>
          </cell>
          <cell r="F4213">
            <v>18</v>
          </cell>
        </row>
        <row r="4214">
          <cell r="A4214">
            <v>6024963</v>
          </cell>
          <cell r="B4214" t="str">
            <v>Nástěnný a stropní kanál…WDK15015</v>
          </cell>
          <cell r="C4214">
            <v>16</v>
          </cell>
          <cell r="D4214">
            <v>1</v>
          </cell>
          <cell r="E4214" t="str">
            <v>M</v>
          </cell>
          <cell r="F4214">
            <v>16</v>
          </cell>
        </row>
        <row r="4215">
          <cell r="A4215">
            <v>6024971</v>
          </cell>
          <cell r="B4215" t="str">
            <v>Nástěnný a stropní kanál…WDK15015</v>
          </cell>
          <cell r="C4215">
            <v>17</v>
          </cell>
          <cell r="D4215">
            <v>1</v>
          </cell>
          <cell r="E4215" t="str">
            <v>M</v>
          </cell>
          <cell r="F4215">
            <v>17</v>
          </cell>
        </row>
        <row r="4216">
          <cell r="A4216">
            <v>6025005</v>
          </cell>
          <cell r="B4216" t="str">
            <v>Nástěnný a stropní kanál…WDK15030</v>
          </cell>
          <cell r="C4216">
            <v>34</v>
          </cell>
          <cell r="D4216">
            <v>1</v>
          </cell>
          <cell r="E4216" t="str">
            <v>M</v>
          </cell>
          <cell r="F4216">
            <v>34</v>
          </cell>
        </row>
        <row r="4217">
          <cell r="A4217">
            <v>6025013</v>
          </cell>
          <cell r="B4217" t="str">
            <v>Nástěnný a stropní kanál…WDK15030</v>
          </cell>
          <cell r="C4217">
            <v>33</v>
          </cell>
          <cell r="D4217">
            <v>1</v>
          </cell>
          <cell r="E4217" t="str">
            <v>M</v>
          </cell>
          <cell r="F4217">
            <v>33</v>
          </cell>
        </row>
        <row r="4218">
          <cell r="A4218">
            <v>6025021</v>
          </cell>
          <cell r="B4218" t="str">
            <v>Nástěnný a stropní kanál…WDK15030</v>
          </cell>
          <cell r="C4218">
            <v>33</v>
          </cell>
          <cell r="D4218">
            <v>1</v>
          </cell>
          <cell r="E4218" t="str">
            <v>M</v>
          </cell>
          <cell r="F4218">
            <v>33</v>
          </cell>
        </row>
        <row r="4219">
          <cell r="A4219">
            <v>6025102</v>
          </cell>
          <cell r="B4219" t="str">
            <v>Nástěnný a stropní kanál…WDK20020</v>
          </cell>
          <cell r="C4219">
            <v>19</v>
          </cell>
          <cell r="D4219">
            <v>1</v>
          </cell>
          <cell r="E4219" t="str">
            <v>M</v>
          </cell>
          <cell r="F4219">
            <v>19</v>
          </cell>
        </row>
        <row r="4220">
          <cell r="A4220">
            <v>6025110</v>
          </cell>
          <cell r="B4220" t="str">
            <v>Nástěnný a stropní kanál…WDK20020</v>
          </cell>
          <cell r="C4220">
            <v>17</v>
          </cell>
          <cell r="D4220">
            <v>1</v>
          </cell>
          <cell r="E4220" t="str">
            <v>M</v>
          </cell>
          <cell r="F4220">
            <v>17</v>
          </cell>
        </row>
        <row r="4221">
          <cell r="A4221">
            <v>6025129</v>
          </cell>
          <cell r="B4221" t="str">
            <v>Nástěnný a stropní kanál…WDK20020</v>
          </cell>
          <cell r="C4221">
            <v>18</v>
          </cell>
          <cell r="D4221">
            <v>1</v>
          </cell>
          <cell r="E4221" t="str">
            <v>M</v>
          </cell>
          <cell r="F4221">
            <v>18</v>
          </cell>
        </row>
        <row r="4222">
          <cell r="A4222">
            <v>6025137</v>
          </cell>
          <cell r="B4222" t="str">
            <v>Nástěnný a stropní kanál…WDK15040</v>
          </cell>
          <cell r="C4222">
            <v>34</v>
          </cell>
          <cell r="D4222">
            <v>1</v>
          </cell>
          <cell r="E4222" t="str">
            <v>M</v>
          </cell>
          <cell r="F4222">
            <v>34</v>
          </cell>
        </row>
        <row r="4223">
          <cell r="A4223">
            <v>6025153</v>
          </cell>
          <cell r="B4223" t="str">
            <v>Nástěnný a stropní kanál…WDK20020</v>
          </cell>
          <cell r="C4223">
            <v>19</v>
          </cell>
          <cell r="D4223">
            <v>1</v>
          </cell>
          <cell r="E4223" t="str">
            <v>M</v>
          </cell>
          <cell r="F4223">
            <v>19</v>
          </cell>
        </row>
        <row r="4224">
          <cell r="A4224">
            <v>6025161</v>
          </cell>
          <cell r="B4224" t="str">
            <v>Nástěnný a stropní kanál…WDK15040</v>
          </cell>
          <cell r="C4224">
            <v>33</v>
          </cell>
          <cell r="D4224">
            <v>1</v>
          </cell>
          <cell r="E4224" t="str">
            <v>M</v>
          </cell>
          <cell r="F4224">
            <v>33</v>
          </cell>
        </row>
        <row r="4225">
          <cell r="A4225">
            <v>6025412</v>
          </cell>
          <cell r="B4225" t="str">
            <v>Nástěnný a stropní kanál…WDK40040</v>
          </cell>
          <cell r="C4225">
            <v>47</v>
          </cell>
          <cell r="D4225">
            <v>1</v>
          </cell>
          <cell r="E4225" t="str">
            <v>M</v>
          </cell>
          <cell r="F4225">
            <v>47</v>
          </cell>
        </row>
        <row r="4226">
          <cell r="A4226">
            <v>6025420</v>
          </cell>
          <cell r="B4226" t="str">
            <v>Nástěnný a stropní kanál…WDK40040</v>
          </cell>
          <cell r="C4226">
            <v>54</v>
          </cell>
          <cell r="D4226">
            <v>1</v>
          </cell>
          <cell r="E4226" t="str">
            <v>M</v>
          </cell>
          <cell r="F4226">
            <v>54</v>
          </cell>
        </row>
        <row r="4227">
          <cell r="A4227">
            <v>6025447</v>
          </cell>
          <cell r="B4227" t="str">
            <v>Nástěnný a stropní kanál…WDK40040</v>
          </cell>
          <cell r="C4227">
            <v>47</v>
          </cell>
          <cell r="D4227">
            <v>1</v>
          </cell>
          <cell r="E4227" t="str">
            <v>M</v>
          </cell>
          <cell r="F4227">
            <v>47</v>
          </cell>
        </row>
        <row r="4228">
          <cell r="A4228">
            <v>6025617</v>
          </cell>
          <cell r="B4228" t="str">
            <v>Nástěnný a stropní kanál…WDK40060</v>
          </cell>
          <cell r="C4228">
            <v>74</v>
          </cell>
          <cell r="D4228">
            <v>1</v>
          </cell>
          <cell r="E4228" t="str">
            <v>M</v>
          </cell>
          <cell r="F4228">
            <v>74</v>
          </cell>
        </row>
        <row r="4229">
          <cell r="A4229">
            <v>6025633</v>
          </cell>
          <cell r="B4229" t="str">
            <v>Nástěnný a stropní kanál…WDK40060</v>
          </cell>
          <cell r="C4229">
            <v>80</v>
          </cell>
          <cell r="D4229">
            <v>1</v>
          </cell>
          <cell r="E4229" t="str">
            <v>M</v>
          </cell>
          <cell r="F4229">
            <v>80</v>
          </cell>
        </row>
        <row r="4230">
          <cell r="A4230">
            <v>6025668</v>
          </cell>
          <cell r="B4230" t="str">
            <v>Nástěnný a stropní kanál…WDK60060</v>
          </cell>
          <cell r="C4230">
            <v>111</v>
          </cell>
          <cell r="D4230">
            <v>1</v>
          </cell>
          <cell r="E4230" t="str">
            <v>M</v>
          </cell>
          <cell r="F4230">
            <v>111</v>
          </cell>
        </row>
        <row r="4231">
          <cell r="A4231">
            <v>6026176</v>
          </cell>
          <cell r="B4231" t="str">
            <v>Nástěnný a stropní kanál…WDK80170</v>
          </cell>
          <cell r="C4231">
            <v>320</v>
          </cell>
          <cell r="D4231">
            <v>1</v>
          </cell>
          <cell r="E4231" t="str">
            <v>M</v>
          </cell>
          <cell r="F4231">
            <v>320</v>
          </cell>
        </row>
        <row r="4232">
          <cell r="A4232">
            <v>6026184</v>
          </cell>
          <cell r="B4232" t="str">
            <v>Nástěnný a stropní kanál…WDK80170</v>
          </cell>
          <cell r="C4232">
            <v>325</v>
          </cell>
          <cell r="D4232">
            <v>1</v>
          </cell>
          <cell r="E4232" t="str">
            <v>M</v>
          </cell>
          <cell r="F4232">
            <v>325</v>
          </cell>
        </row>
        <row r="4233">
          <cell r="A4233">
            <v>6026192</v>
          </cell>
          <cell r="B4233" t="str">
            <v>Nástěnný a stropní kanál…WDK80210</v>
          </cell>
          <cell r="C4233">
            <v>350</v>
          </cell>
          <cell r="D4233">
            <v>1</v>
          </cell>
          <cell r="E4233" t="str">
            <v>M</v>
          </cell>
          <cell r="F4233">
            <v>350</v>
          </cell>
        </row>
        <row r="4234">
          <cell r="A4234">
            <v>6026206</v>
          </cell>
          <cell r="B4234" t="str">
            <v>Nástěnný a stropní kanál…WDK80210</v>
          </cell>
          <cell r="C4234">
            <v>361</v>
          </cell>
          <cell r="D4234">
            <v>1</v>
          </cell>
          <cell r="E4234" t="str">
            <v>M</v>
          </cell>
          <cell r="F4234">
            <v>361</v>
          </cell>
        </row>
        <row r="4235">
          <cell r="A4235">
            <v>6026273</v>
          </cell>
          <cell r="B4235" t="str">
            <v>Nástěnný a stropní kanál…WDK100130</v>
          </cell>
          <cell r="C4235">
            <v>299</v>
          </cell>
          <cell r="D4235">
            <v>1</v>
          </cell>
          <cell r="E4235" t="str">
            <v>M</v>
          </cell>
          <cell r="F4235">
            <v>299</v>
          </cell>
        </row>
        <row r="4236">
          <cell r="A4236">
            <v>6026281</v>
          </cell>
          <cell r="B4236" t="str">
            <v>Nástěnný a stropní kanál…WDK100130</v>
          </cell>
          <cell r="C4236">
            <v>304</v>
          </cell>
          <cell r="D4236">
            <v>1</v>
          </cell>
          <cell r="E4236" t="str">
            <v>M</v>
          </cell>
          <cell r="F4236">
            <v>304</v>
          </cell>
        </row>
        <row r="4237">
          <cell r="A4237">
            <v>6026311</v>
          </cell>
          <cell r="B4237" t="str">
            <v>Nástěnný a stropní kanál…WDK100230</v>
          </cell>
          <cell r="C4237">
            <v>407</v>
          </cell>
          <cell r="D4237">
            <v>1</v>
          </cell>
          <cell r="E4237" t="str">
            <v>M</v>
          </cell>
          <cell r="F4237">
            <v>407</v>
          </cell>
        </row>
        <row r="4238">
          <cell r="A4238">
            <v>6026338</v>
          </cell>
          <cell r="B4238" t="str">
            <v>Nástěnný a stropní kanál…WDK100230</v>
          </cell>
          <cell r="C4238">
            <v>407</v>
          </cell>
          <cell r="D4238">
            <v>1</v>
          </cell>
          <cell r="E4238" t="str">
            <v>M</v>
          </cell>
          <cell r="F4238">
            <v>407</v>
          </cell>
        </row>
        <row r="4239">
          <cell r="A4239">
            <v>6026354</v>
          </cell>
          <cell r="B4239" t="str">
            <v>Nástěnný a stropní kanál…WDK20035</v>
          </cell>
          <cell r="C4239">
            <v>42</v>
          </cell>
          <cell r="D4239">
            <v>1</v>
          </cell>
          <cell r="E4239" t="str">
            <v>M</v>
          </cell>
          <cell r="F4239">
            <v>42</v>
          </cell>
        </row>
        <row r="4240">
          <cell r="A4240">
            <v>6026362</v>
          </cell>
          <cell r="B4240" t="str">
            <v>Nástěnný a stropní kanál…WDK20035</v>
          </cell>
          <cell r="C4240">
            <v>38</v>
          </cell>
          <cell r="D4240">
            <v>1</v>
          </cell>
          <cell r="E4240" t="str">
            <v>M</v>
          </cell>
          <cell r="F4240">
            <v>38</v>
          </cell>
        </row>
        <row r="4241">
          <cell r="A4241">
            <v>6026370</v>
          </cell>
          <cell r="B4241" t="str">
            <v>Nástěnný a stropní kanál…WDK20035</v>
          </cell>
          <cell r="C4241">
            <v>38</v>
          </cell>
          <cell r="D4241">
            <v>1</v>
          </cell>
          <cell r="E4241" t="str">
            <v>M</v>
          </cell>
          <cell r="F4241">
            <v>38</v>
          </cell>
        </row>
        <row r="4242">
          <cell r="A4242">
            <v>6026400</v>
          </cell>
          <cell r="B4242" t="str">
            <v>Nástěnný a stropní kanál…WDK25025</v>
          </cell>
          <cell r="C4242">
            <v>24</v>
          </cell>
          <cell r="D4242">
            <v>1</v>
          </cell>
          <cell r="E4242" t="str">
            <v>M</v>
          </cell>
          <cell r="F4242">
            <v>24</v>
          </cell>
        </row>
        <row r="4243">
          <cell r="A4243">
            <v>6026419</v>
          </cell>
          <cell r="B4243" t="str">
            <v>Nástěnný a stropní kanál…WDK25025</v>
          </cell>
          <cell r="C4243">
            <v>32</v>
          </cell>
          <cell r="D4243">
            <v>1</v>
          </cell>
          <cell r="E4243" t="str">
            <v>M</v>
          </cell>
          <cell r="F4243">
            <v>32</v>
          </cell>
        </row>
        <row r="4244">
          <cell r="A4244">
            <v>6026427</v>
          </cell>
          <cell r="B4244" t="str">
            <v>Nástěnný a stropní kanál…WDK25025</v>
          </cell>
          <cell r="C4244">
            <v>31</v>
          </cell>
          <cell r="D4244">
            <v>1</v>
          </cell>
          <cell r="E4244" t="str">
            <v>M</v>
          </cell>
          <cell r="F4244">
            <v>31</v>
          </cell>
        </row>
        <row r="4245">
          <cell r="A4245">
            <v>6026443</v>
          </cell>
          <cell r="B4245" t="str">
            <v>Nástěnný a stropní kanál…WDK25040</v>
          </cell>
          <cell r="C4245">
            <v>50</v>
          </cell>
          <cell r="D4245">
            <v>1</v>
          </cell>
          <cell r="E4245" t="str">
            <v>M</v>
          </cell>
          <cell r="F4245">
            <v>50</v>
          </cell>
        </row>
        <row r="4246">
          <cell r="A4246">
            <v>6026451</v>
          </cell>
          <cell r="B4246" t="str">
            <v>Nástěnný a stropní kanál…WDK25040</v>
          </cell>
          <cell r="C4246">
            <v>49</v>
          </cell>
          <cell r="D4246">
            <v>1</v>
          </cell>
          <cell r="E4246" t="str">
            <v>M</v>
          </cell>
          <cell r="F4246">
            <v>49</v>
          </cell>
        </row>
        <row r="4247">
          <cell r="A4247">
            <v>6026796</v>
          </cell>
          <cell r="B4247" t="str">
            <v>Nástěnný a stropní kanál…WDK30030</v>
          </cell>
          <cell r="C4247">
            <v>49</v>
          </cell>
          <cell r="D4247">
            <v>1</v>
          </cell>
          <cell r="E4247" t="str">
            <v>M</v>
          </cell>
          <cell r="F4247">
            <v>49</v>
          </cell>
        </row>
        <row r="4248">
          <cell r="A4248">
            <v>6026818</v>
          </cell>
          <cell r="B4248" t="str">
            <v>Nástěnný a stropní kanál…WDK30030</v>
          </cell>
          <cell r="C4248">
            <v>43</v>
          </cell>
          <cell r="D4248">
            <v>1</v>
          </cell>
          <cell r="E4248" t="str">
            <v>M</v>
          </cell>
          <cell r="F4248">
            <v>43</v>
          </cell>
        </row>
        <row r="4249">
          <cell r="A4249">
            <v>6026826</v>
          </cell>
          <cell r="B4249" t="str">
            <v>Nástěnný a stropní kanál…WDK30030</v>
          </cell>
          <cell r="C4249">
            <v>43</v>
          </cell>
          <cell r="D4249">
            <v>1</v>
          </cell>
          <cell r="E4249" t="str">
            <v>M</v>
          </cell>
          <cell r="F4249">
            <v>43</v>
          </cell>
        </row>
        <row r="4250">
          <cell r="A4250">
            <v>6026842</v>
          </cell>
          <cell r="B4250" t="str">
            <v>Nástěnný a stropní kanál…WDK30045</v>
          </cell>
          <cell r="C4250">
            <v>40</v>
          </cell>
          <cell r="D4250">
            <v>1</v>
          </cell>
          <cell r="E4250" t="str">
            <v>M</v>
          </cell>
          <cell r="F4250">
            <v>40</v>
          </cell>
        </row>
        <row r="4251">
          <cell r="A4251">
            <v>6026850</v>
          </cell>
          <cell r="B4251" t="str">
            <v>Nástěnný a stropní kanál…WDK30045</v>
          </cell>
          <cell r="C4251">
            <v>40</v>
          </cell>
          <cell r="D4251">
            <v>1</v>
          </cell>
          <cell r="E4251" t="str">
            <v>M</v>
          </cell>
          <cell r="F4251">
            <v>40</v>
          </cell>
        </row>
        <row r="4252">
          <cell r="A4252">
            <v>6026869</v>
          </cell>
          <cell r="B4252" t="str">
            <v>Nástěnný a stropní kanál…WDK30045</v>
          </cell>
          <cell r="C4252">
            <v>49</v>
          </cell>
          <cell r="D4252">
            <v>1</v>
          </cell>
          <cell r="E4252" t="str">
            <v>M</v>
          </cell>
          <cell r="F4252">
            <v>49</v>
          </cell>
        </row>
        <row r="4253">
          <cell r="A4253">
            <v>6026982</v>
          </cell>
          <cell r="B4253" t="str">
            <v>Přepážka…2371/ 80</v>
          </cell>
          <cell r="C4253">
            <v>28</v>
          </cell>
          <cell r="D4253">
            <v>1</v>
          </cell>
          <cell r="E4253" t="str">
            <v>M</v>
          </cell>
          <cell r="F4253">
            <v>28</v>
          </cell>
        </row>
        <row r="4254">
          <cell r="A4254">
            <v>6026990</v>
          </cell>
          <cell r="B4254" t="str">
            <v>Přepážka…2371</v>
          </cell>
          <cell r="C4254">
            <v>32</v>
          </cell>
          <cell r="D4254">
            <v>1</v>
          </cell>
          <cell r="E4254" t="str">
            <v>M</v>
          </cell>
          <cell r="F4254">
            <v>32</v>
          </cell>
        </row>
        <row r="4255">
          <cell r="A4255">
            <v>6027016</v>
          </cell>
          <cell r="B4255" t="str">
            <v>Nástěnný a stropní kanál…WDK40040</v>
          </cell>
          <cell r="C4255">
            <v>48</v>
          </cell>
          <cell r="D4255">
            <v>1</v>
          </cell>
          <cell r="E4255" t="str">
            <v>M</v>
          </cell>
          <cell r="F4255">
            <v>48</v>
          </cell>
        </row>
        <row r="4256">
          <cell r="A4256">
            <v>6027024</v>
          </cell>
          <cell r="B4256" t="str">
            <v>Nástěnný a stropní kanál…WDK40060</v>
          </cell>
          <cell r="C4256">
            <v>71</v>
          </cell>
          <cell r="D4256">
            <v>1</v>
          </cell>
          <cell r="E4256" t="str">
            <v>M</v>
          </cell>
          <cell r="F4256">
            <v>71</v>
          </cell>
        </row>
        <row r="4257">
          <cell r="A4257">
            <v>6027032</v>
          </cell>
          <cell r="B4257" t="str">
            <v>Nástěnný a stropní kanál…WDK40090</v>
          </cell>
          <cell r="C4257">
            <v>97</v>
          </cell>
          <cell r="D4257">
            <v>1</v>
          </cell>
          <cell r="E4257" t="str">
            <v>M</v>
          </cell>
          <cell r="F4257">
            <v>97</v>
          </cell>
        </row>
        <row r="4258">
          <cell r="A4258">
            <v>6027040</v>
          </cell>
          <cell r="B4258" t="str">
            <v>Nástěnný a stropní kanál…WDK40110</v>
          </cell>
          <cell r="C4258">
            <v>126</v>
          </cell>
          <cell r="D4258">
            <v>1</v>
          </cell>
          <cell r="E4258" t="str">
            <v>M</v>
          </cell>
          <cell r="F4258">
            <v>126</v>
          </cell>
        </row>
        <row r="4259">
          <cell r="A4259">
            <v>6027105</v>
          </cell>
          <cell r="B4259" t="str">
            <v>Nástěnný a stropní kanál…WDK60060</v>
          </cell>
          <cell r="C4259">
            <v>108</v>
          </cell>
          <cell r="D4259">
            <v>1</v>
          </cell>
          <cell r="E4259" t="str">
            <v>M</v>
          </cell>
          <cell r="F4259">
            <v>108</v>
          </cell>
        </row>
        <row r="4260">
          <cell r="A4260">
            <v>6027113</v>
          </cell>
          <cell r="B4260" t="str">
            <v>Nástěnný a stropní kanál…WDK60090</v>
          </cell>
          <cell r="C4260">
            <v>137</v>
          </cell>
          <cell r="D4260">
            <v>1</v>
          </cell>
          <cell r="E4260" t="str">
            <v>M</v>
          </cell>
          <cell r="F4260">
            <v>137</v>
          </cell>
        </row>
        <row r="4261">
          <cell r="A4261">
            <v>6027121</v>
          </cell>
          <cell r="B4261" t="str">
            <v>Nástěnný a stropní kanál…WDK60110</v>
          </cell>
          <cell r="C4261">
            <v>169</v>
          </cell>
          <cell r="D4261">
            <v>1</v>
          </cell>
          <cell r="E4261" t="str">
            <v>M</v>
          </cell>
          <cell r="F4261">
            <v>169</v>
          </cell>
        </row>
        <row r="4262">
          <cell r="A4262">
            <v>6027148</v>
          </cell>
          <cell r="B4262" t="str">
            <v>Nástěnný a stropní kanál…WDK60130</v>
          </cell>
          <cell r="C4262">
            <v>179</v>
          </cell>
          <cell r="D4262">
            <v>1</v>
          </cell>
          <cell r="E4262" t="str">
            <v>M</v>
          </cell>
          <cell r="F4262">
            <v>179</v>
          </cell>
        </row>
        <row r="4263">
          <cell r="A4263">
            <v>6027164</v>
          </cell>
          <cell r="B4263" t="str">
            <v>Nástěnný a stropní kanál…WDK60170</v>
          </cell>
          <cell r="C4263">
            <v>225</v>
          </cell>
          <cell r="D4263">
            <v>1</v>
          </cell>
          <cell r="E4263" t="str">
            <v>M</v>
          </cell>
          <cell r="F4263">
            <v>225</v>
          </cell>
        </row>
        <row r="4264">
          <cell r="A4264">
            <v>6027172</v>
          </cell>
          <cell r="B4264" t="str">
            <v>Nástěnný a stropní kanál…WDK60210</v>
          </cell>
          <cell r="C4264">
            <v>302</v>
          </cell>
          <cell r="D4264">
            <v>1</v>
          </cell>
          <cell r="E4264" t="str">
            <v>M</v>
          </cell>
          <cell r="F4264">
            <v>302</v>
          </cell>
        </row>
        <row r="4265">
          <cell r="A4265">
            <v>6027237</v>
          </cell>
          <cell r="B4265" t="str">
            <v>Nástěnný a stropní kanál…WDK80210</v>
          </cell>
          <cell r="C4265">
            <v>321</v>
          </cell>
          <cell r="D4265">
            <v>1</v>
          </cell>
          <cell r="E4265" t="str">
            <v>M</v>
          </cell>
          <cell r="F4265">
            <v>321</v>
          </cell>
        </row>
        <row r="4266">
          <cell r="A4266">
            <v>6027245</v>
          </cell>
          <cell r="B4266" t="str">
            <v>Nástěnný a stropní kanál…WDK100130</v>
          </cell>
          <cell r="C4266">
            <v>299</v>
          </cell>
          <cell r="D4266">
            <v>1</v>
          </cell>
          <cell r="E4266" t="str">
            <v>M</v>
          </cell>
          <cell r="F4266">
            <v>299</v>
          </cell>
        </row>
        <row r="4267">
          <cell r="A4267">
            <v>6027253</v>
          </cell>
          <cell r="B4267" t="str">
            <v>Nástěnný a stropní kanál…WDK100230</v>
          </cell>
          <cell r="C4267">
            <v>408</v>
          </cell>
          <cell r="D4267">
            <v>1</v>
          </cell>
          <cell r="E4267" t="str">
            <v>M</v>
          </cell>
          <cell r="F4267">
            <v>408</v>
          </cell>
        </row>
        <row r="4268">
          <cell r="A4268">
            <v>6027601</v>
          </cell>
          <cell r="B4268" t="str">
            <v>Vrchní díl…2410/ 40</v>
          </cell>
          <cell r="C4268">
            <v>22</v>
          </cell>
          <cell r="D4268">
            <v>1</v>
          </cell>
          <cell r="E4268" t="str">
            <v>M</v>
          </cell>
          <cell r="F4268">
            <v>22</v>
          </cell>
        </row>
        <row r="4269">
          <cell r="A4269">
            <v>6027636</v>
          </cell>
          <cell r="B4269" t="str">
            <v>Vrchní díl…2410/ 90</v>
          </cell>
          <cell r="C4269">
            <v>62</v>
          </cell>
          <cell r="D4269">
            <v>1</v>
          </cell>
          <cell r="E4269" t="str">
            <v>M</v>
          </cell>
          <cell r="F4269">
            <v>62</v>
          </cell>
        </row>
        <row r="4270">
          <cell r="A4270">
            <v>6027644</v>
          </cell>
          <cell r="B4270" t="str">
            <v>Vrchní díl…2410/110</v>
          </cell>
          <cell r="C4270">
            <v>59</v>
          </cell>
          <cell r="D4270">
            <v>1</v>
          </cell>
          <cell r="E4270" t="str">
            <v>M</v>
          </cell>
          <cell r="F4270">
            <v>59</v>
          </cell>
        </row>
        <row r="4271">
          <cell r="A4271">
            <v>6027652</v>
          </cell>
          <cell r="B4271" t="str">
            <v>Vrchní díl…2410/130</v>
          </cell>
          <cell r="C4271">
            <v>81</v>
          </cell>
          <cell r="D4271">
            <v>1</v>
          </cell>
          <cell r="E4271" t="str">
            <v>M</v>
          </cell>
          <cell r="F4271">
            <v>81</v>
          </cell>
        </row>
        <row r="4272">
          <cell r="A4272">
            <v>6027660</v>
          </cell>
          <cell r="B4272" t="str">
            <v>Vrchní díl…2410/ 60</v>
          </cell>
          <cell r="C4272">
            <v>28</v>
          </cell>
          <cell r="D4272">
            <v>1</v>
          </cell>
          <cell r="E4272" t="str">
            <v>M</v>
          </cell>
          <cell r="F4272">
            <v>28</v>
          </cell>
        </row>
        <row r="4273">
          <cell r="A4273">
            <v>6027679</v>
          </cell>
          <cell r="B4273" t="str">
            <v>Vrchní díl…2410/170</v>
          </cell>
          <cell r="C4273">
            <v>110</v>
          </cell>
          <cell r="D4273">
            <v>1</v>
          </cell>
          <cell r="E4273" t="str">
            <v>M</v>
          </cell>
          <cell r="F4273">
            <v>110</v>
          </cell>
        </row>
        <row r="4274">
          <cell r="A4274">
            <v>6027687</v>
          </cell>
          <cell r="B4274" t="str">
            <v>Vrchní díl…2410/210</v>
          </cell>
          <cell r="C4274">
            <v>108</v>
          </cell>
          <cell r="D4274">
            <v>1</v>
          </cell>
          <cell r="E4274" t="str">
            <v>M</v>
          </cell>
          <cell r="F4274">
            <v>108</v>
          </cell>
        </row>
        <row r="4275">
          <cell r="A4275">
            <v>6028152</v>
          </cell>
          <cell r="B4275" t="str">
            <v>Vrchní díl…2410/110</v>
          </cell>
          <cell r="C4275">
            <v>64</v>
          </cell>
          <cell r="D4275">
            <v>1</v>
          </cell>
          <cell r="E4275" t="str">
            <v>M</v>
          </cell>
          <cell r="F4275">
            <v>64</v>
          </cell>
        </row>
        <row r="4276">
          <cell r="A4276">
            <v>6028187</v>
          </cell>
          <cell r="B4276" t="str">
            <v>Vrchní díl…2410/170</v>
          </cell>
          <cell r="C4276">
            <v>101</v>
          </cell>
          <cell r="D4276">
            <v>1</v>
          </cell>
          <cell r="E4276" t="str">
            <v>M</v>
          </cell>
          <cell r="F4276">
            <v>101</v>
          </cell>
        </row>
        <row r="4277">
          <cell r="A4277">
            <v>6028403</v>
          </cell>
          <cell r="B4277" t="str">
            <v>Nůžky…SK 2545</v>
          </cell>
          <cell r="C4277">
            <v>1676</v>
          </cell>
          <cell r="D4277">
            <v>1</v>
          </cell>
          <cell r="E4277" t="str">
            <v>KS</v>
          </cell>
          <cell r="F4277">
            <v>1676</v>
          </cell>
        </row>
        <row r="4278">
          <cell r="A4278">
            <v>6028411</v>
          </cell>
          <cell r="B4278" t="str">
            <v>Nůžky…SG 2545</v>
          </cell>
          <cell r="C4278">
            <v>2131</v>
          </cell>
          <cell r="D4278">
            <v>1</v>
          </cell>
          <cell r="E4278" t="str">
            <v>KS</v>
          </cell>
          <cell r="F4278">
            <v>2131</v>
          </cell>
        </row>
        <row r="4279">
          <cell r="A4279">
            <v>6031994</v>
          </cell>
          <cell r="B4279" t="str">
            <v>SurgeController…SSV-K</v>
          </cell>
          <cell r="C4279">
            <v>10</v>
          </cell>
          <cell r="D4279">
            <v>1</v>
          </cell>
          <cell r="E4279" t="str">
            <v>KS</v>
          </cell>
          <cell r="F4279">
            <v>10</v>
          </cell>
        </row>
        <row r="4280">
          <cell r="A4280">
            <v>6040314</v>
          </cell>
          <cell r="B4280" t="str">
            <v>Odbočný díl…RAA 305</v>
          </cell>
          <cell r="C4280">
            <v>313</v>
          </cell>
          <cell r="D4280">
            <v>1</v>
          </cell>
          <cell r="E4280" t="str">
            <v>KS</v>
          </cell>
          <cell r="F4280">
            <v>313</v>
          </cell>
        </row>
        <row r="4281">
          <cell r="A4281">
            <v>6040322</v>
          </cell>
          <cell r="B4281" t="str">
            <v>Odbočný díl…RAA 310</v>
          </cell>
          <cell r="C4281">
            <v>336</v>
          </cell>
          <cell r="D4281">
            <v>1</v>
          </cell>
          <cell r="E4281" t="str">
            <v>KS</v>
          </cell>
          <cell r="F4281">
            <v>336</v>
          </cell>
        </row>
        <row r="4282">
          <cell r="A4282">
            <v>6040357</v>
          </cell>
          <cell r="B4282" t="str">
            <v>Odbočný díl…RAA 330</v>
          </cell>
          <cell r="C4282">
            <v>370</v>
          </cell>
          <cell r="D4282">
            <v>1</v>
          </cell>
          <cell r="E4282" t="str">
            <v>KS</v>
          </cell>
          <cell r="F4282">
            <v>370</v>
          </cell>
        </row>
        <row r="4283">
          <cell r="A4283">
            <v>6040403</v>
          </cell>
          <cell r="B4283" t="str">
            <v>Odbočný díl…RAA 610</v>
          </cell>
          <cell r="C4283">
            <v>373</v>
          </cell>
          <cell r="D4283">
            <v>1</v>
          </cell>
          <cell r="E4283" t="str">
            <v>KS</v>
          </cell>
          <cell r="F4283">
            <v>373</v>
          </cell>
        </row>
        <row r="4284">
          <cell r="A4284">
            <v>6040411</v>
          </cell>
          <cell r="B4284" t="str">
            <v>Odbočný díl…RAA 615</v>
          </cell>
          <cell r="C4284">
            <v>497</v>
          </cell>
          <cell r="D4284">
            <v>1</v>
          </cell>
          <cell r="E4284" t="str">
            <v>KS</v>
          </cell>
          <cell r="F4284">
            <v>497</v>
          </cell>
        </row>
        <row r="4285">
          <cell r="A4285">
            <v>6040438</v>
          </cell>
          <cell r="B4285" t="str">
            <v>Odbočný díl…RAA 620</v>
          </cell>
          <cell r="C4285">
            <v>433</v>
          </cell>
          <cell r="D4285">
            <v>1</v>
          </cell>
          <cell r="E4285" t="str">
            <v>KS</v>
          </cell>
          <cell r="F4285">
            <v>433</v>
          </cell>
        </row>
        <row r="4286">
          <cell r="A4286">
            <v>6040446</v>
          </cell>
          <cell r="B4286" t="str">
            <v>Odbočný díl…RAA 630</v>
          </cell>
          <cell r="C4286">
            <v>409</v>
          </cell>
          <cell r="D4286">
            <v>1</v>
          </cell>
          <cell r="E4286" t="str">
            <v>KS</v>
          </cell>
          <cell r="F4286">
            <v>409</v>
          </cell>
        </row>
        <row r="4287">
          <cell r="A4287">
            <v>6042910</v>
          </cell>
          <cell r="B4287" t="str">
            <v>Úhlová spojka…WKV 60 FT</v>
          </cell>
          <cell r="C4287">
            <v>72</v>
          </cell>
          <cell r="D4287">
            <v>1</v>
          </cell>
          <cell r="E4287" t="str">
            <v>KS</v>
          </cell>
          <cell r="F4287">
            <v>72</v>
          </cell>
        </row>
        <row r="4288">
          <cell r="A4288">
            <v>6043038</v>
          </cell>
          <cell r="B4288" t="str">
            <v>Úhlová spojka…WKV 35 FS</v>
          </cell>
          <cell r="C4288">
            <v>64</v>
          </cell>
          <cell r="D4288">
            <v>1</v>
          </cell>
          <cell r="E4288" t="str">
            <v>KS</v>
          </cell>
          <cell r="F4288">
            <v>64</v>
          </cell>
        </row>
        <row r="4289">
          <cell r="A4289">
            <v>6043062</v>
          </cell>
          <cell r="B4289" t="str">
            <v>Úhlová spojka…WKV 60 FS</v>
          </cell>
          <cell r="C4289">
            <v>65</v>
          </cell>
          <cell r="D4289">
            <v>1</v>
          </cell>
          <cell r="E4289" t="str">
            <v>KS</v>
          </cell>
          <cell r="F4289">
            <v>65</v>
          </cell>
        </row>
        <row r="4290">
          <cell r="A4290">
            <v>6043119</v>
          </cell>
          <cell r="B4290" t="str">
            <v>Oblouk 90°…RB 90 310</v>
          </cell>
          <cell r="C4290">
            <v>447</v>
          </cell>
          <cell r="D4290">
            <v>1</v>
          </cell>
          <cell r="E4290" t="str">
            <v>KS</v>
          </cell>
          <cell r="F4290">
            <v>447</v>
          </cell>
        </row>
        <row r="4291">
          <cell r="A4291">
            <v>6043127</v>
          </cell>
          <cell r="B4291" t="str">
            <v>Oblouk 90°…RB 90 320</v>
          </cell>
          <cell r="C4291">
            <v>522</v>
          </cell>
          <cell r="D4291">
            <v>1</v>
          </cell>
          <cell r="E4291" t="str">
            <v>KS</v>
          </cell>
          <cell r="F4291">
            <v>522</v>
          </cell>
        </row>
        <row r="4292">
          <cell r="A4292">
            <v>6043135</v>
          </cell>
          <cell r="B4292" t="str">
            <v>Oblouk 90°…RB 90 330</v>
          </cell>
          <cell r="C4292">
            <v>663</v>
          </cell>
          <cell r="D4292">
            <v>1</v>
          </cell>
          <cell r="E4292" t="str">
            <v>KS</v>
          </cell>
          <cell r="F4292">
            <v>663</v>
          </cell>
        </row>
        <row r="4293">
          <cell r="A4293">
            <v>6043208</v>
          </cell>
          <cell r="B4293" t="str">
            <v>Oblouk 90°…RB 90 615</v>
          </cell>
          <cell r="C4293">
            <v>420</v>
          </cell>
          <cell r="D4293">
            <v>1</v>
          </cell>
          <cell r="E4293" t="str">
            <v>KS</v>
          </cell>
          <cell r="F4293">
            <v>420</v>
          </cell>
        </row>
        <row r="4294">
          <cell r="A4294">
            <v>6043216</v>
          </cell>
          <cell r="B4294" t="str">
            <v>Oblouk 90°…RB 90 610</v>
          </cell>
          <cell r="C4294">
            <v>405</v>
          </cell>
          <cell r="D4294">
            <v>1</v>
          </cell>
          <cell r="E4294" t="str">
            <v>KS</v>
          </cell>
          <cell r="F4294">
            <v>405</v>
          </cell>
        </row>
        <row r="4295">
          <cell r="A4295">
            <v>6043224</v>
          </cell>
          <cell r="B4295" t="str">
            <v>Oblouk 90°…RB 90 620</v>
          </cell>
          <cell r="C4295">
            <v>482</v>
          </cell>
          <cell r="D4295">
            <v>1</v>
          </cell>
          <cell r="E4295" t="str">
            <v>KS</v>
          </cell>
          <cell r="F4295">
            <v>482</v>
          </cell>
        </row>
        <row r="4296">
          <cell r="A4296">
            <v>6043232</v>
          </cell>
          <cell r="B4296" t="str">
            <v>Oblouk 90°…RB 90 630</v>
          </cell>
          <cell r="C4296">
            <v>547</v>
          </cell>
          <cell r="D4296">
            <v>1</v>
          </cell>
          <cell r="E4296" t="str">
            <v>KS</v>
          </cell>
          <cell r="F4296">
            <v>547</v>
          </cell>
        </row>
        <row r="4297">
          <cell r="A4297">
            <v>6043321</v>
          </cell>
          <cell r="B4297" t="str">
            <v>Odbočný díl T…RT 320</v>
          </cell>
          <cell r="C4297">
            <v>675</v>
          </cell>
          <cell r="D4297">
            <v>1</v>
          </cell>
          <cell r="E4297" t="str">
            <v>KS</v>
          </cell>
          <cell r="F4297">
            <v>675</v>
          </cell>
        </row>
        <row r="4298">
          <cell r="A4298">
            <v>6043402</v>
          </cell>
          <cell r="B4298" t="str">
            <v>Odbočný díl T…RT 615</v>
          </cell>
          <cell r="C4298">
            <v>776</v>
          </cell>
          <cell r="D4298">
            <v>1</v>
          </cell>
          <cell r="E4298" t="str">
            <v>KS</v>
          </cell>
          <cell r="F4298">
            <v>776</v>
          </cell>
        </row>
        <row r="4299">
          <cell r="A4299">
            <v>6043410</v>
          </cell>
          <cell r="B4299" t="str">
            <v>Odbočný díl T…RT 610</v>
          </cell>
          <cell r="C4299">
            <v>500</v>
          </cell>
          <cell r="D4299">
            <v>1</v>
          </cell>
          <cell r="E4299" t="str">
            <v>KS</v>
          </cell>
          <cell r="F4299">
            <v>500</v>
          </cell>
        </row>
        <row r="4300">
          <cell r="A4300">
            <v>6043429</v>
          </cell>
          <cell r="B4300" t="str">
            <v>Odbočný díl T…RT 620</v>
          </cell>
          <cell r="C4300">
            <v>574</v>
          </cell>
          <cell r="D4300">
            <v>1</v>
          </cell>
          <cell r="E4300" t="str">
            <v>KS</v>
          </cell>
          <cell r="F4300">
            <v>574</v>
          </cell>
        </row>
        <row r="4301">
          <cell r="A4301">
            <v>6043437</v>
          </cell>
          <cell r="B4301" t="str">
            <v>Odbočný díl T…RT 630</v>
          </cell>
          <cell r="C4301">
            <v>685</v>
          </cell>
          <cell r="D4301">
            <v>1</v>
          </cell>
          <cell r="E4301" t="str">
            <v>KS</v>
          </cell>
          <cell r="F4301">
            <v>685</v>
          </cell>
        </row>
        <row r="4302">
          <cell r="A4302">
            <v>6043607</v>
          </cell>
          <cell r="B4302" t="str">
            <v>Křížení…RK 615</v>
          </cell>
          <cell r="C4302">
            <v>900</v>
          </cell>
          <cell r="D4302">
            <v>1</v>
          </cell>
          <cell r="E4302" t="str">
            <v>KS</v>
          </cell>
          <cell r="F4302">
            <v>900</v>
          </cell>
        </row>
        <row r="4303">
          <cell r="A4303">
            <v>6043615</v>
          </cell>
          <cell r="B4303" t="str">
            <v>Křížení…RK 610</v>
          </cell>
          <cell r="C4303">
            <v>623</v>
          </cell>
          <cell r="D4303">
            <v>1</v>
          </cell>
          <cell r="E4303" t="str">
            <v>KS</v>
          </cell>
          <cell r="F4303">
            <v>623</v>
          </cell>
        </row>
        <row r="4304">
          <cell r="A4304">
            <v>6043623</v>
          </cell>
          <cell r="B4304" t="str">
            <v>Křížení…RK 620</v>
          </cell>
          <cell r="C4304">
            <v>718</v>
          </cell>
          <cell r="D4304">
            <v>1</v>
          </cell>
          <cell r="E4304" t="str">
            <v>KS</v>
          </cell>
          <cell r="F4304">
            <v>718</v>
          </cell>
        </row>
        <row r="4305">
          <cell r="A4305">
            <v>6043631</v>
          </cell>
          <cell r="B4305" t="str">
            <v>Křížení…RK 630</v>
          </cell>
          <cell r="C4305">
            <v>834</v>
          </cell>
          <cell r="D4305">
            <v>1</v>
          </cell>
          <cell r="E4305" t="str">
            <v>KS</v>
          </cell>
          <cell r="F4305">
            <v>834</v>
          </cell>
        </row>
        <row r="4306">
          <cell r="A4306">
            <v>6043704</v>
          </cell>
          <cell r="B4306" t="str">
            <v>Oblouk 45°…RB 45 310</v>
          </cell>
          <cell r="C4306">
            <v>446</v>
          </cell>
          <cell r="D4306">
            <v>1</v>
          </cell>
          <cell r="E4306" t="str">
            <v>KS</v>
          </cell>
          <cell r="F4306">
            <v>446</v>
          </cell>
        </row>
        <row r="4307">
          <cell r="A4307">
            <v>6043712</v>
          </cell>
          <cell r="B4307" t="str">
            <v>Oblouk 45°…RB 45 320</v>
          </cell>
          <cell r="C4307">
            <v>631</v>
          </cell>
          <cell r="D4307">
            <v>1</v>
          </cell>
          <cell r="E4307" t="str">
            <v>KS</v>
          </cell>
          <cell r="F4307">
            <v>631</v>
          </cell>
        </row>
        <row r="4308">
          <cell r="A4308">
            <v>6043720</v>
          </cell>
          <cell r="B4308" t="str">
            <v>Oblouk 45°…RB 45 330</v>
          </cell>
          <cell r="C4308">
            <v>841</v>
          </cell>
          <cell r="D4308">
            <v>1</v>
          </cell>
          <cell r="E4308" t="str">
            <v>KS</v>
          </cell>
          <cell r="F4308">
            <v>841</v>
          </cell>
        </row>
        <row r="4309">
          <cell r="A4309">
            <v>6043755</v>
          </cell>
          <cell r="B4309" t="str">
            <v>Oblouk 45°…RB 45 615</v>
          </cell>
          <cell r="C4309">
            <v>547</v>
          </cell>
          <cell r="D4309">
            <v>1</v>
          </cell>
          <cell r="E4309" t="str">
            <v>KS</v>
          </cell>
          <cell r="F4309">
            <v>547</v>
          </cell>
        </row>
        <row r="4310">
          <cell r="A4310">
            <v>6043763</v>
          </cell>
          <cell r="B4310" t="str">
            <v>Oblouk 45°…RB 45 610</v>
          </cell>
          <cell r="C4310">
            <v>388</v>
          </cell>
          <cell r="D4310">
            <v>1</v>
          </cell>
          <cell r="E4310" t="str">
            <v>KS</v>
          </cell>
          <cell r="F4310">
            <v>388</v>
          </cell>
        </row>
        <row r="4311">
          <cell r="A4311">
            <v>6043771</v>
          </cell>
          <cell r="B4311" t="str">
            <v>Oblouk 45°…RB 45 620</v>
          </cell>
          <cell r="C4311">
            <v>450</v>
          </cell>
          <cell r="D4311">
            <v>1</v>
          </cell>
          <cell r="E4311" t="str">
            <v>KS</v>
          </cell>
          <cell r="F4311">
            <v>450</v>
          </cell>
        </row>
        <row r="4312">
          <cell r="A4312">
            <v>6043798</v>
          </cell>
          <cell r="B4312" t="str">
            <v>Oblouk 45°…RB 45 630</v>
          </cell>
          <cell r="C4312">
            <v>516</v>
          </cell>
          <cell r="D4312">
            <v>1</v>
          </cell>
          <cell r="E4312" t="str">
            <v>KS</v>
          </cell>
          <cell r="F4312">
            <v>516</v>
          </cell>
        </row>
        <row r="4313">
          <cell r="A4313">
            <v>6045057</v>
          </cell>
          <cell r="B4313" t="str">
            <v>Kabel. žlab dle námořní normy…20920/105</v>
          </cell>
          <cell r="C4313">
            <v>234</v>
          </cell>
          <cell r="D4313">
            <v>1</v>
          </cell>
          <cell r="E4313" t="str">
            <v>M</v>
          </cell>
          <cell r="F4313">
            <v>234</v>
          </cell>
        </row>
        <row r="4314">
          <cell r="A4314">
            <v>6045103</v>
          </cell>
          <cell r="B4314" t="str">
            <v>Kabel. žlab dle námořní normy…20920/110</v>
          </cell>
          <cell r="C4314">
            <v>287</v>
          </cell>
          <cell r="D4314">
            <v>1</v>
          </cell>
          <cell r="E4314" t="str">
            <v>M</v>
          </cell>
          <cell r="F4314">
            <v>287</v>
          </cell>
        </row>
        <row r="4315">
          <cell r="A4315">
            <v>6045138</v>
          </cell>
          <cell r="B4315" t="str">
            <v>Kabel. žlab dle námořní normy…20920/112</v>
          </cell>
          <cell r="C4315">
            <v>342</v>
          </cell>
          <cell r="D4315">
            <v>1</v>
          </cell>
          <cell r="E4315" t="str">
            <v>M</v>
          </cell>
          <cell r="F4315">
            <v>342</v>
          </cell>
        </row>
        <row r="4316">
          <cell r="A4316">
            <v>6045200</v>
          </cell>
          <cell r="B4316" t="str">
            <v>Kabel. žlab dle námořní normy…20920/120</v>
          </cell>
          <cell r="C4316">
            <v>443</v>
          </cell>
          <cell r="D4316">
            <v>1</v>
          </cell>
          <cell r="E4316" t="str">
            <v>M</v>
          </cell>
          <cell r="F4316">
            <v>443</v>
          </cell>
        </row>
        <row r="4317">
          <cell r="A4317">
            <v>6045251</v>
          </cell>
          <cell r="B4317" t="str">
            <v>Kabel. žlab dle námořní normy…20920/125</v>
          </cell>
          <cell r="C4317">
            <v>502</v>
          </cell>
          <cell r="D4317">
            <v>1</v>
          </cell>
          <cell r="E4317" t="str">
            <v>M</v>
          </cell>
          <cell r="F4317">
            <v>502</v>
          </cell>
        </row>
        <row r="4318">
          <cell r="A4318">
            <v>6047408</v>
          </cell>
          <cell r="B4318" t="str">
            <v>Kabelový žlab RKS…RKS 305</v>
          </cell>
          <cell r="C4318">
            <v>167</v>
          </cell>
          <cell r="D4318">
            <v>1</v>
          </cell>
          <cell r="E4318" t="str">
            <v>M</v>
          </cell>
          <cell r="F4318">
            <v>167</v>
          </cell>
        </row>
        <row r="4319">
          <cell r="A4319">
            <v>6047416</v>
          </cell>
          <cell r="B4319" t="str">
            <v>Kabelový žlab RKS…RKS 310</v>
          </cell>
          <cell r="C4319">
            <v>212</v>
          </cell>
          <cell r="D4319">
            <v>1</v>
          </cell>
          <cell r="E4319" t="str">
            <v>M</v>
          </cell>
          <cell r="F4319">
            <v>212</v>
          </cell>
        </row>
        <row r="4320">
          <cell r="A4320">
            <v>6047417</v>
          </cell>
          <cell r="B4320" t="str">
            <v>Kabelový žlab RKSM…RKSM 310</v>
          </cell>
          <cell r="C4320">
            <v>212</v>
          </cell>
          <cell r="D4320">
            <v>1</v>
          </cell>
          <cell r="E4320" t="str">
            <v>M</v>
          </cell>
          <cell r="F4320">
            <v>212</v>
          </cell>
        </row>
        <row r="4321">
          <cell r="A4321">
            <v>6047432</v>
          </cell>
          <cell r="B4321" t="str">
            <v>Kabelový žlab RKS…RKS 320</v>
          </cell>
          <cell r="C4321">
            <v>244</v>
          </cell>
          <cell r="D4321">
            <v>1</v>
          </cell>
          <cell r="E4321" t="str">
            <v>M</v>
          </cell>
          <cell r="F4321">
            <v>244</v>
          </cell>
        </row>
        <row r="4322">
          <cell r="A4322">
            <v>6047433</v>
          </cell>
          <cell r="B4322" t="str">
            <v>Kabelový žlab RKSM…RKSM 320</v>
          </cell>
          <cell r="C4322">
            <v>244</v>
          </cell>
          <cell r="D4322">
            <v>1</v>
          </cell>
          <cell r="E4322" t="str">
            <v>M</v>
          </cell>
          <cell r="F4322">
            <v>244</v>
          </cell>
        </row>
        <row r="4323">
          <cell r="A4323">
            <v>6047459</v>
          </cell>
          <cell r="B4323" t="str">
            <v>Kabelový žlab RKS…RKS 330</v>
          </cell>
          <cell r="C4323">
            <v>316</v>
          </cell>
          <cell r="D4323">
            <v>1</v>
          </cell>
          <cell r="E4323" t="str">
            <v>M</v>
          </cell>
          <cell r="F4323">
            <v>316</v>
          </cell>
        </row>
        <row r="4324">
          <cell r="A4324">
            <v>6047460</v>
          </cell>
          <cell r="B4324" t="str">
            <v>Kabelový žlab RKSM…RKSM 330</v>
          </cell>
          <cell r="C4324">
            <v>316</v>
          </cell>
          <cell r="D4324">
            <v>1</v>
          </cell>
          <cell r="E4324" t="str">
            <v>M</v>
          </cell>
          <cell r="F4324">
            <v>316</v>
          </cell>
        </row>
        <row r="4325">
          <cell r="A4325">
            <v>6047610</v>
          </cell>
          <cell r="B4325" t="str">
            <v>Kabelový žlab RKS…RKS 610</v>
          </cell>
          <cell r="C4325">
            <v>207</v>
          </cell>
          <cell r="D4325">
            <v>1</v>
          </cell>
          <cell r="E4325" t="str">
            <v>M</v>
          </cell>
          <cell r="F4325">
            <v>207</v>
          </cell>
        </row>
        <row r="4326">
          <cell r="A4326">
            <v>6047611</v>
          </cell>
          <cell r="B4326" t="str">
            <v>Kabelový žlab RKSM…RKSM 610</v>
          </cell>
          <cell r="C4326">
            <v>207</v>
          </cell>
          <cell r="D4326">
            <v>1</v>
          </cell>
          <cell r="E4326" t="str">
            <v>M</v>
          </cell>
          <cell r="F4326">
            <v>207</v>
          </cell>
        </row>
        <row r="4327">
          <cell r="A4327">
            <v>6047629</v>
          </cell>
          <cell r="B4327" t="str">
            <v>Kabelový žlab RKS…RKS 615</v>
          </cell>
          <cell r="C4327">
            <v>244</v>
          </cell>
          <cell r="D4327">
            <v>1</v>
          </cell>
          <cell r="E4327" t="str">
            <v>M</v>
          </cell>
          <cell r="F4327">
            <v>244</v>
          </cell>
        </row>
        <row r="4328">
          <cell r="A4328">
            <v>6047630</v>
          </cell>
          <cell r="B4328" t="str">
            <v>Kabelový žlab RKSM…RKSM 615</v>
          </cell>
          <cell r="C4328">
            <v>244</v>
          </cell>
          <cell r="D4328">
            <v>1</v>
          </cell>
          <cell r="E4328" t="str">
            <v>M</v>
          </cell>
          <cell r="F4328">
            <v>244</v>
          </cell>
        </row>
        <row r="4329">
          <cell r="A4329">
            <v>6047637</v>
          </cell>
          <cell r="B4329" t="str">
            <v>Kabelový žlab RKS…RKS 620</v>
          </cell>
          <cell r="C4329">
            <v>256</v>
          </cell>
          <cell r="D4329">
            <v>1</v>
          </cell>
          <cell r="E4329" t="str">
            <v>M</v>
          </cell>
          <cell r="F4329">
            <v>256</v>
          </cell>
        </row>
        <row r="4330">
          <cell r="A4330">
            <v>6047638</v>
          </cell>
          <cell r="B4330" t="str">
            <v>Kabelový žlab RKSM…RKSM 620</v>
          </cell>
          <cell r="C4330">
            <v>256</v>
          </cell>
          <cell r="D4330">
            <v>1</v>
          </cell>
          <cell r="E4330" t="str">
            <v>M</v>
          </cell>
          <cell r="F4330">
            <v>256</v>
          </cell>
        </row>
        <row r="4331">
          <cell r="A4331">
            <v>6047653</v>
          </cell>
          <cell r="B4331" t="str">
            <v>Kabelový žlab RKS…RKS 630</v>
          </cell>
          <cell r="C4331">
            <v>321</v>
          </cell>
          <cell r="D4331">
            <v>1</v>
          </cell>
          <cell r="E4331" t="str">
            <v>M</v>
          </cell>
          <cell r="F4331">
            <v>321</v>
          </cell>
        </row>
        <row r="4332">
          <cell r="A4332">
            <v>6047654</v>
          </cell>
          <cell r="B4332" t="str">
            <v>Kabelový žlab…RKSM 630</v>
          </cell>
          <cell r="C4332">
            <v>321</v>
          </cell>
          <cell r="D4332">
            <v>1</v>
          </cell>
          <cell r="E4332" t="str">
            <v>M</v>
          </cell>
          <cell r="F4332">
            <v>321</v>
          </cell>
        </row>
        <row r="4333">
          <cell r="A4333">
            <v>6047688</v>
          </cell>
          <cell r="B4333" t="str">
            <v>Kabelový žlab RKS…RKS 640</v>
          </cell>
          <cell r="C4333">
            <v>454</v>
          </cell>
          <cell r="D4333">
            <v>1</v>
          </cell>
          <cell r="E4333" t="str">
            <v>M</v>
          </cell>
          <cell r="F4333">
            <v>454</v>
          </cell>
        </row>
        <row r="4334">
          <cell r="A4334">
            <v>6047689</v>
          </cell>
          <cell r="B4334" t="str">
            <v>Kabelový žlab…RKSM 640</v>
          </cell>
          <cell r="C4334">
            <v>454</v>
          </cell>
          <cell r="D4334">
            <v>1</v>
          </cell>
          <cell r="E4334" t="str">
            <v>M</v>
          </cell>
          <cell r="F4334">
            <v>454</v>
          </cell>
        </row>
        <row r="4335">
          <cell r="A4335">
            <v>6047718</v>
          </cell>
          <cell r="B4335" t="str">
            <v>Kabelový žlab RKS…RKS 650</v>
          </cell>
          <cell r="C4335">
            <v>568</v>
          </cell>
          <cell r="D4335">
            <v>1</v>
          </cell>
          <cell r="E4335" t="str">
            <v>M</v>
          </cell>
          <cell r="F4335">
            <v>568</v>
          </cell>
        </row>
        <row r="4336">
          <cell r="A4336">
            <v>6047719</v>
          </cell>
          <cell r="B4336" t="str">
            <v>Kabelový žlab RKSM…RKSM 650</v>
          </cell>
          <cell r="C4336">
            <v>568</v>
          </cell>
          <cell r="D4336">
            <v>1</v>
          </cell>
          <cell r="E4336" t="str">
            <v>M</v>
          </cell>
          <cell r="F4336">
            <v>568</v>
          </cell>
        </row>
        <row r="4337">
          <cell r="A4337">
            <v>6047734</v>
          </cell>
          <cell r="B4337" t="str">
            <v>Kabelový žlab RKS…RKS 660</v>
          </cell>
          <cell r="C4337">
            <v>615</v>
          </cell>
          <cell r="D4337">
            <v>1</v>
          </cell>
          <cell r="E4337" t="str">
            <v>M</v>
          </cell>
          <cell r="F4337">
            <v>615</v>
          </cell>
        </row>
        <row r="4338">
          <cell r="A4338">
            <v>6047735</v>
          </cell>
          <cell r="B4338" t="str">
            <v>Kabelový žlab RKSM…RKSM 660</v>
          </cell>
          <cell r="C4338">
            <v>615</v>
          </cell>
          <cell r="D4338">
            <v>1</v>
          </cell>
          <cell r="E4338" t="str">
            <v>M</v>
          </cell>
          <cell r="F4338">
            <v>615</v>
          </cell>
        </row>
        <row r="4339">
          <cell r="A4339">
            <v>6049150</v>
          </cell>
          <cell r="B4339" t="str">
            <v>Víko neděrované…DLKS100</v>
          </cell>
          <cell r="C4339">
            <v>95</v>
          </cell>
          <cell r="D4339">
            <v>1</v>
          </cell>
          <cell r="E4339" t="str">
            <v>M</v>
          </cell>
          <cell r="F4339">
            <v>95</v>
          </cell>
        </row>
        <row r="4340">
          <cell r="A4340">
            <v>6049156</v>
          </cell>
          <cell r="B4340" t="str">
            <v>Víko neděrované…DLKS200</v>
          </cell>
          <cell r="C4340">
            <v>142</v>
          </cell>
          <cell r="D4340">
            <v>1</v>
          </cell>
          <cell r="E4340" t="str">
            <v>M</v>
          </cell>
          <cell r="F4340">
            <v>142</v>
          </cell>
        </row>
        <row r="4341">
          <cell r="A4341">
            <v>6049162</v>
          </cell>
          <cell r="B4341" t="str">
            <v>Víko neděrované…DLKS300</v>
          </cell>
          <cell r="C4341">
            <v>207</v>
          </cell>
          <cell r="D4341">
            <v>1</v>
          </cell>
          <cell r="E4341" t="str">
            <v>M</v>
          </cell>
          <cell r="F4341">
            <v>207</v>
          </cell>
        </row>
        <row r="4342">
          <cell r="A4342">
            <v>6050360</v>
          </cell>
          <cell r="B4342" t="str">
            <v>Řetěz…LTK-K</v>
          </cell>
          <cell r="C4342">
            <v>54</v>
          </cell>
          <cell r="D4342">
            <v>1</v>
          </cell>
          <cell r="E4342" t="str">
            <v>M</v>
          </cell>
          <cell r="F4342">
            <v>54</v>
          </cell>
        </row>
        <row r="4343">
          <cell r="A4343">
            <v>6050370</v>
          </cell>
          <cell r="B4343" t="str">
            <v>Řetěz…LTK-K 25</v>
          </cell>
          <cell r="C4343">
            <v>34</v>
          </cell>
          <cell r="D4343">
            <v>1</v>
          </cell>
          <cell r="E4343" t="str">
            <v>M</v>
          </cell>
          <cell r="F4343">
            <v>34</v>
          </cell>
        </row>
        <row r="4344">
          <cell r="A4344">
            <v>6050375</v>
          </cell>
          <cell r="B4344" t="str">
            <v>Rozpojitelné články řetězu…KNG</v>
          </cell>
          <cell r="C4344">
            <v>6.59</v>
          </cell>
          <cell r="D4344">
            <v>100</v>
          </cell>
          <cell r="E4344" t="str">
            <v>KS</v>
          </cell>
          <cell r="F4344">
            <v>659</v>
          </cell>
        </row>
        <row r="4345">
          <cell r="A4345">
            <v>6051332</v>
          </cell>
          <cell r="B4345" t="str">
            <v>Víko s otočnými západkami…DRL/050FT</v>
          </cell>
          <cell r="C4345">
            <v>269</v>
          </cell>
          <cell r="D4345">
            <v>1</v>
          </cell>
          <cell r="E4345" t="str">
            <v>M</v>
          </cell>
          <cell r="F4345">
            <v>269</v>
          </cell>
        </row>
        <row r="4346">
          <cell r="A4346">
            <v>6051340</v>
          </cell>
          <cell r="B4346" t="str">
            <v>Víko s otočnými západkami…DRL/100FT</v>
          </cell>
          <cell r="C4346">
            <v>325</v>
          </cell>
          <cell r="D4346">
            <v>1</v>
          </cell>
          <cell r="E4346" t="str">
            <v>M</v>
          </cell>
          <cell r="F4346">
            <v>325</v>
          </cell>
        </row>
        <row r="4347">
          <cell r="A4347">
            <v>6051367</v>
          </cell>
          <cell r="B4347" t="str">
            <v>Víko s otočnými západkami…DRL/200FT</v>
          </cell>
          <cell r="C4347">
            <v>425</v>
          </cell>
          <cell r="D4347">
            <v>1</v>
          </cell>
          <cell r="E4347" t="str">
            <v>M</v>
          </cell>
          <cell r="F4347">
            <v>425</v>
          </cell>
        </row>
        <row r="4348">
          <cell r="A4348">
            <v>6051383</v>
          </cell>
          <cell r="B4348" t="str">
            <v>Víko s otočnými západkami…DRL/300FT</v>
          </cell>
          <cell r="C4348">
            <v>549</v>
          </cell>
          <cell r="D4348">
            <v>1</v>
          </cell>
          <cell r="E4348" t="str">
            <v>M</v>
          </cell>
          <cell r="F4348">
            <v>549</v>
          </cell>
        </row>
        <row r="4349">
          <cell r="A4349">
            <v>6051413</v>
          </cell>
          <cell r="B4349" t="str">
            <v>Víko s otočnými západkami…DRL/400FT</v>
          </cell>
          <cell r="C4349">
            <v>650</v>
          </cell>
          <cell r="D4349">
            <v>1</v>
          </cell>
          <cell r="E4349" t="str">
            <v>M</v>
          </cell>
          <cell r="F4349">
            <v>650</v>
          </cell>
        </row>
        <row r="4350">
          <cell r="A4350">
            <v>6051448</v>
          </cell>
          <cell r="B4350" t="str">
            <v>Víko s otočnými západkami…DRL/500FT</v>
          </cell>
          <cell r="C4350">
            <v>874</v>
          </cell>
          <cell r="D4350">
            <v>1</v>
          </cell>
          <cell r="E4350" t="str">
            <v>M</v>
          </cell>
          <cell r="F4350">
            <v>874</v>
          </cell>
        </row>
        <row r="4351">
          <cell r="A4351">
            <v>6052029</v>
          </cell>
          <cell r="B4351" t="str">
            <v>Víko s otočnými západkami…DRL/075FS</v>
          </cell>
          <cell r="C4351">
            <v>193</v>
          </cell>
          <cell r="D4351">
            <v>1</v>
          </cell>
          <cell r="E4351" t="str">
            <v>M</v>
          </cell>
          <cell r="F4351">
            <v>193</v>
          </cell>
        </row>
        <row r="4352">
          <cell r="A4352">
            <v>6052053</v>
          </cell>
          <cell r="B4352" t="str">
            <v>Víko s otočnými západkami…DRL/050FS</v>
          </cell>
          <cell r="C4352">
            <v>146</v>
          </cell>
          <cell r="D4352">
            <v>1</v>
          </cell>
          <cell r="E4352" t="str">
            <v>M</v>
          </cell>
          <cell r="F4352">
            <v>146</v>
          </cell>
        </row>
        <row r="4353">
          <cell r="A4353">
            <v>6052056</v>
          </cell>
          <cell r="B4353" t="str">
            <v>Víko neděrované…DRLU050FS</v>
          </cell>
          <cell r="C4353">
            <v>111</v>
          </cell>
          <cell r="D4353">
            <v>1</v>
          </cell>
          <cell r="E4353" t="str">
            <v>M</v>
          </cell>
          <cell r="F4353">
            <v>111</v>
          </cell>
        </row>
        <row r="4354">
          <cell r="A4354">
            <v>6052096</v>
          </cell>
          <cell r="B4354" t="str">
            <v>Víko s otočnými západkami…DRL/100FS</v>
          </cell>
          <cell r="C4354">
            <v>188</v>
          </cell>
          <cell r="D4354">
            <v>1</v>
          </cell>
          <cell r="E4354" t="str">
            <v>M</v>
          </cell>
          <cell r="F4354">
            <v>188</v>
          </cell>
        </row>
        <row r="4355">
          <cell r="A4355">
            <v>6052103</v>
          </cell>
          <cell r="B4355" t="str">
            <v>Víko neděrované…DRLU100FS</v>
          </cell>
          <cell r="C4355">
            <v>146</v>
          </cell>
          <cell r="D4355">
            <v>1</v>
          </cell>
          <cell r="E4355" t="str">
            <v>M</v>
          </cell>
          <cell r="F4355">
            <v>146</v>
          </cell>
        </row>
        <row r="4356">
          <cell r="A4356">
            <v>6052150</v>
          </cell>
          <cell r="B4356" t="str">
            <v>Víko s otočnými západkami…DRL/150FS</v>
          </cell>
          <cell r="C4356">
            <v>270</v>
          </cell>
          <cell r="D4356">
            <v>1</v>
          </cell>
          <cell r="E4356" t="str">
            <v>M</v>
          </cell>
          <cell r="F4356">
            <v>270</v>
          </cell>
        </row>
        <row r="4357">
          <cell r="A4357">
            <v>6052153</v>
          </cell>
          <cell r="B4357" t="str">
            <v>Víko neděrované…DRLU150FS</v>
          </cell>
          <cell r="C4357">
            <v>179</v>
          </cell>
          <cell r="D4357">
            <v>1</v>
          </cell>
          <cell r="E4357" t="str">
            <v>M</v>
          </cell>
          <cell r="F4357">
            <v>179</v>
          </cell>
        </row>
        <row r="4358">
          <cell r="A4358">
            <v>6052207</v>
          </cell>
          <cell r="B4358" t="str">
            <v>Víko s otočnými západkami…DRL/200FS</v>
          </cell>
          <cell r="C4358">
            <v>274</v>
          </cell>
          <cell r="D4358">
            <v>1</v>
          </cell>
          <cell r="E4358" t="str">
            <v>M</v>
          </cell>
          <cell r="F4358">
            <v>274</v>
          </cell>
        </row>
        <row r="4359">
          <cell r="A4359">
            <v>6052210</v>
          </cell>
          <cell r="B4359" t="str">
            <v>Víko neděrované…DRLU200FS</v>
          </cell>
          <cell r="C4359">
            <v>228</v>
          </cell>
          <cell r="D4359">
            <v>1</v>
          </cell>
          <cell r="E4359" t="str">
            <v>M</v>
          </cell>
          <cell r="F4359">
            <v>228</v>
          </cell>
        </row>
        <row r="4360">
          <cell r="A4360">
            <v>6052304</v>
          </cell>
          <cell r="B4360" t="str">
            <v>Víko s otočnými západkami…DRL/300FS</v>
          </cell>
          <cell r="C4360">
            <v>353</v>
          </cell>
          <cell r="D4360">
            <v>1</v>
          </cell>
          <cell r="E4360" t="str">
            <v>M</v>
          </cell>
          <cell r="F4360">
            <v>353</v>
          </cell>
        </row>
        <row r="4361">
          <cell r="A4361">
            <v>6052307</v>
          </cell>
          <cell r="B4361" t="str">
            <v>Víko neděrované…DRLU300FS</v>
          </cell>
          <cell r="C4361">
            <v>293</v>
          </cell>
          <cell r="D4361">
            <v>1</v>
          </cell>
          <cell r="E4361" t="str">
            <v>M</v>
          </cell>
          <cell r="F4361">
            <v>293</v>
          </cell>
        </row>
        <row r="4362">
          <cell r="A4362">
            <v>6052401</v>
          </cell>
          <cell r="B4362" t="str">
            <v>Víko s otočnými západkami…DRL/400FS</v>
          </cell>
          <cell r="C4362">
            <v>450</v>
          </cell>
          <cell r="D4362">
            <v>1</v>
          </cell>
          <cell r="E4362" t="str">
            <v>M</v>
          </cell>
          <cell r="F4362">
            <v>450</v>
          </cell>
        </row>
        <row r="4363">
          <cell r="A4363">
            <v>6052405</v>
          </cell>
          <cell r="B4363" t="str">
            <v>Víko neděrované…DRLU400FS</v>
          </cell>
          <cell r="C4363">
            <v>390</v>
          </cell>
          <cell r="D4363">
            <v>1</v>
          </cell>
          <cell r="E4363" t="str">
            <v>M</v>
          </cell>
          <cell r="F4363">
            <v>390</v>
          </cell>
        </row>
        <row r="4364">
          <cell r="A4364">
            <v>6052509</v>
          </cell>
          <cell r="B4364" t="str">
            <v>Víko s otočnými západkami…DRL/500FS</v>
          </cell>
          <cell r="C4364">
            <v>718</v>
          </cell>
          <cell r="D4364">
            <v>1</v>
          </cell>
          <cell r="E4364" t="str">
            <v>M</v>
          </cell>
          <cell r="F4364">
            <v>718</v>
          </cell>
        </row>
        <row r="4365">
          <cell r="A4365">
            <v>6052512</v>
          </cell>
          <cell r="B4365" t="str">
            <v>Víko neděrované…DRLU500FS</v>
          </cell>
          <cell r="C4365">
            <v>574</v>
          </cell>
          <cell r="D4365">
            <v>1</v>
          </cell>
          <cell r="E4365" t="str">
            <v>M</v>
          </cell>
          <cell r="F4365">
            <v>574</v>
          </cell>
        </row>
        <row r="4366">
          <cell r="A4366">
            <v>6052568</v>
          </cell>
          <cell r="B4366" t="str">
            <v>Víko s otočnými západkami…DRL/550FS</v>
          </cell>
          <cell r="C4366">
            <v>773</v>
          </cell>
          <cell r="D4366">
            <v>1</v>
          </cell>
          <cell r="E4366" t="str">
            <v>M</v>
          </cell>
          <cell r="F4366">
            <v>773</v>
          </cell>
        </row>
        <row r="4367">
          <cell r="A4367">
            <v>6052571</v>
          </cell>
          <cell r="B4367" t="str">
            <v>Víko neděrované…DRLU550FS</v>
          </cell>
          <cell r="C4367">
            <v>647</v>
          </cell>
          <cell r="D4367">
            <v>1</v>
          </cell>
          <cell r="E4367" t="str">
            <v>M</v>
          </cell>
          <cell r="F4367">
            <v>647</v>
          </cell>
        </row>
        <row r="4368">
          <cell r="A4368">
            <v>6052606</v>
          </cell>
          <cell r="B4368" t="str">
            <v>Víko s otočnými západkami…DRL/600FS</v>
          </cell>
          <cell r="C4368">
            <v>793</v>
          </cell>
          <cell r="D4368">
            <v>1</v>
          </cell>
          <cell r="E4368" t="str">
            <v>M</v>
          </cell>
          <cell r="F4368">
            <v>793</v>
          </cell>
        </row>
        <row r="4369">
          <cell r="A4369">
            <v>6052609</v>
          </cell>
          <cell r="B4369" t="str">
            <v>Víko neděrované…DRLU600FS</v>
          </cell>
          <cell r="C4369">
            <v>675</v>
          </cell>
          <cell r="D4369">
            <v>1</v>
          </cell>
          <cell r="E4369" t="str">
            <v>M</v>
          </cell>
          <cell r="F4369">
            <v>675</v>
          </cell>
        </row>
        <row r="4370">
          <cell r="A4370">
            <v>6052640</v>
          </cell>
          <cell r="B4370" t="str">
            <v>Víko neděrované…DRLU050DD</v>
          </cell>
          <cell r="C4370">
            <v>141</v>
          </cell>
          <cell r="D4370">
            <v>1</v>
          </cell>
          <cell r="E4370" t="str">
            <v>M</v>
          </cell>
          <cell r="F4370">
            <v>141</v>
          </cell>
        </row>
        <row r="4371">
          <cell r="A4371">
            <v>6052643</v>
          </cell>
          <cell r="B4371" t="str">
            <v>Víko neděrované…DRLU100DD</v>
          </cell>
          <cell r="C4371">
            <v>165</v>
          </cell>
          <cell r="D4371">
            <v>1</v>
          </cell>
          <cell r="E4371" t="str">
            <v>M</v>
          </cell>
          <cell r="F4371">
            <v>165</v>
          </cell>
        </row>
        <row r="4372">
          <cell r="A4372">
            <v>6052647</v>
          </cell>
          <cell r="B4372" t="str">
            <v>Víko neděrované…DRLU150DD</v>
          </cell>
          <cell r="C4372">
            <v>237</v>
          </cell>
          <cell r="D4372">
            <v>1</v>
          </cell>
          <cell r="E4372" t="str">
            <v>M</v>
          </cell>
          <cell r="F4372">
            <v>237</v>
          </cell>
        </row>
        <row r="4373">
          <cell r="A4373">
            <v>6052650</v>
          </cell>
          <cell r="B4373" t="str">
            <v>Víko neděrované…DRLU200DD</v>
          </cell>
          <cell r="C4373">
            <v>275</v>
          </cell>
          <cell r="D4373">
            <v>1</v>
          </cell>
          <cell r="E4373" t="str">
            <v>M</v>
          </cell>
          <cell r="F4373">
            <v>275</v>
          </cell>
        </row>
        <row r="4374">
          <cell r="A4374">
            <v>6052656</v>
          </cell>
          <cell r="B4374" t="str">
            <v>Víko neděrované…DRLU300DD</v>
          </cell>
          <cell r="C4374">
            <v>336</v>
          </cell>
          <cell r="D4374">
            <v>1</v>
          </cell>
          <cell r="E4374" t="str">
            <v>M</v>
          </cell>
          <cell r="F4374">
            <v>336</v>
          </cell>
        </row>
        <row r="4375">
          <cell r="A4375">
            <v>6052662</v>
          </cell>
          <cell r="B4375" t="str">
            <v>Víko neděrované…DRLU400DD</v>
          </cell>
          <cell r="C4375">
            <v>486</v>
          </cell>
          <cell r="D4375">
            <v>1</v>
          </cell>
          <cell r="E4375" t="str">
            <v>M</v>
          </cell>
          <cell r="F4375">
            <v>486</v>
          </cell>
        </row>
        <row r="4376">
          <cell r="A4376">
            <v>6052668</v>
          </cell>
          <cell r="B4376" t="str">
            <v>Víko neděrované…DRLU500DD</v>
          </cell>
          <cell r="C4376">
            <v>751</v>
          </cell>
          <cell r="D4376">
            <v>1</v>
          </cell>
          <cell r="E4376" t="str">
            <v>M</v>
          </cell>
          <cell r="F4376">
            <v>751</v>
          </cell>
        </row>
        <row r="4377">
          <cell r="A4377">
            <v>6052671</v>
          </cell>
          <cell r="B4377" t="str">
            <v>Víko neděrované…DRLU550DD</v>
          </cell>
          <cell r="C4377">
            <v>943</v>
          </cell>
          <cell r="D4377">
            <v>1</v>
          </cell>
          <cell r="E4377" t="str">
            <v>M</v>
          </cell>
          <cell r="F4377">
            <v>943</v>
          </cell>
        </row>
        <row r="4378">
          <cell r="A4378">
            <v>6052674</v>
          </cell>
          <cell r="B4378" t="str">
            <v>Víko neděrované…DRLU600DD</v>
          </cell>
          <cell r="C4378">
            <v>897</v>
          </cell>
          <cell r="D4378">
            <v>1</v>
          </cell>
          <cell r="E4378" t="str">
            <v>M</v>
          </cell>
          <cell r="F4378">
            <v>897</v>
          </cell>
        </row>
        <row r="4379">
          <cell r="A4379">
            <v>6052700</v>
          </cell>
          <cell r="B4379" t="str">
            <v>Víko s otočnými západkami…DRL/050DD</v>
          </cell>
          <cell r="C4379">
            <v>269</v>
          </cell>
          <cell r="D4379">
            <v>1</v>
          </cell>
          <cell r="E4379" t="str">
            <v>M</v>
          </cell>
          <cell r="F4379">
            <v>269</v>
          </cell>
        </row>
        <row r="4380">
          <cell r="A4380">
            <v>6052703</v>
          </cell>
          <cell r="B4380" t="str">
            <v>Víko s otočnými západkami…DRL/100DD</v>
          </cell>
          <cell r="C4380">
            <v>325</v>
          </cell>
          <cell r="D4380">
            <v>1</v>
          </cell>
          <cell r="E4380" t="str">
            <v>M</v>
          </cell>
          <cell r="F4380">
            <v>325</v>
          </cell>
        </row>
        <row r="4381">
          <cell r="A4381">
            <v>6052706</v>
          </cell>
          <cell r="B4381" t="str">
            <v>Víko s otočnými západkami…DRL/150DD</v>
          </cell>
          <cell r="C4381">
            <v>499</v>
          </cell>
          <cell r="D4381">
            <v>1</v>
          </cell>
          <cell r="E4381" t="str">
            <v>M</v>
          </cell>
          <cell r="F4381">
            <v>499</v>
          </cell>
        </row>
        <row r="4382">
          <cell r="A4382">
            <v>6052709</v>
          </cell>
          <cell r="B4382" t="str">
            <v>Víko s otočnými západkami…DRL/200DD</v>
          </cell>
          <cell r="C4382">
            <v>425</v>
          </cell>
          <cell r="D4382">
            <v>1</v>
          </cell>
          <cell r="E4382" t="str">
            <v>M</v>
          </cell>
          <cell r="F4382">
            <v>425</v>
          </cell>
        </row>
        <row r="4383">
          <cell r="A4383">
            <v>6052712</v>
          </cell>
          <cell r="B4383" t="str">
            <v>Víko s otočnými západkami…DRL/300DD</v>
          </cell>
          <cell r="C4383">
            <v>549</v>
          </cell>
          <cell r="D4383">
            <v>1</v>
          </cell>
          <cell r="E4383" t="str">
            <v>M</v>
          </cell>
          <cell r="F4383">
            <v>549</v>
          </cell>
        </row>
        <row r="4384">
          <cell r="A4384">
            <v>6052715</v>
          </cell>
          <cell r="B4384" t="str">
            <v>Víko s otočnými západkami…DRL/400DD</v>
          </cell>
          <cell r="C4384">
            <v>650</v>
          </cell>
          <cell r="D4384">
            <v>1</v>
          </cell>
          <cell r="E4384" t="str">
            <v>M</v>
          </cell>
          <cell r="F4384">
            <v>650</v>
          </cell>
        </row>
        <row r="4385">
          <cell r="A4385">
            <v>6052718</v>
          </cell>
          <cell r="B4385" t="str">
            <v>Víko s otočnými západkami…DRL/500DD</v>
          </cell>
          <cell r="C4385">
            <v>874</v>
          </cell>
          <cell r="D4385">
            <v>1</v>
          </cell>
          <cell r="E4385" t="str">
            <v>M</v>
          </cell>
          <cell r="F4385">
            <v>874</v>
          </cell>
        </row>
        <row r="4386">
          <cell r="A4386">
            <v>6052721</v>
          </cell>
          <cell r="B4386" t="str">
            <v>Víko s otočnými západkami…DRL/550DD</v>
          </cell>
          <cell r="C4386">
            <v>919</v>
          </cell>
          <cell r="D4386">
            <v>1</v>
          </cell>
          <cell r="E4386" t="str">
            <v>M</v>
          </cell>
          <cell r="F4386">
            <v>919</v>
          </cell>
        </row>
        <row r="4387">
          <cell r="A4387">
            <v>6052724</v>
          </cell>
          <cell r="B4387" t="str">
            <v>Víko s otočnými západkami…DRL/600DD</v>
          </cell>
          <cell r="C4387">
            <v>1026</v>
          </cell>
          <cell r="D4387">
            <v>1</v>
          </cell>
          <cell r="E4387" t="str">
            <v>M</v>
          </cell>
          <cell r="F4387">
            <v>1026</v>
          </cell>
        </row>
        <row r="4388">
          <cell r="A4388">
            <v>6052750</v>
          </cell>
          <cell r="B4388" t="str">
            <v>Víko s otočnými západkami…DRL BKS10</v>
          </cell>
          <cell r="C4388">
            <v>1051</v>
          </cell>
          <cell r="D4388">
            <v>1</v>
          </cell>
          <cell r="E4388" t="str">
            <v>M</v>
          </cell>
          <cell r="F4388">
            <v>1051</v>
          </cell>
        </row>
        <row r="4389">
          <cell r="A4389">
            <v>6052752</v>
          </cell>
          <cell r="B4389" t="str">
            <v>Víko s otočnými západkami…DRL BKS20</v>
          </cell>
          <cell r="C4389">
            <v>1754</v>
          </cell>
          <cell r="D4389">
            <v>1</v>
          </cell>
          <cell r="E4389" t="str">
            <v>M</v>
          </cell>
          <cell r="F4389">
            <v>1754</v>
          </cell>
        </row>
        <row r="4390">
          <cell r="A4390">
            <v>6052755</v>
          </cell>
          <cell r="B4390" t="str">
            <v>Víko s otočnými západkami…DRL BKS30</v>
          </cell>
          <cell r="C4390">
            <v>2340</v>
          </cell>
          <cell r="D4390">
            <v>1</v>
          </cell>
          <cell r="E4390" t="str">
            <v>M</v>
          </cell>
          <cell r="F4390">
            <v>2340</v>
          </cell>
        </row>
        <row r="4391">
          <cell r="A4391">
            <v>6052757</v>
          </cell>
          <cell r="B4391" t="str">
            <v>Víko s otočnými západkami…DRL BKS40</v>
          </cell>
          <cell r="C4391">
            <v>3154</v>
          </cell>
          <cell r="D4391">
            <v>1</v>
          </cell>
          <cell r="E4391" t="str">
            <v>M</v>
          </cell>
          <cell r="F4391">
            <v>3154</v>
          </cell>
        </row>
        <row r="4392">
          <cell r="A4392">
            <v>6052759</v>
          </cell>
          <cell r="B4392" t="str">
            <v>Víko s otočnými západkami-pochoz…DRL BKS50</v>
          </cell>
          <cell r="C4392">
            <v>4014</v>
          </cell>
          <cell r="D4392">
            <v>1</v>
          </cell>
          <cell r="E4392" t="str">
            <v>M</v>
          </cell>
          <cell r="F4392">
            <v>4014</v>
          </cell>
        </row>
        <row r="4393">
          <cell r="A4393">
            <v>6052821</v>
          </cell>
          <cell r="B4393" t="str">
            <v>Víko neděrované…DRLU 50VA</v>
          </cell>
          <cell r="C4393">
            <v>380</v>
          </cell>
          <cell r="D4393">
            <v>1</v>
          </cell>
          <cell r="E4393" t="str">
            <v>M</v>
          </cell>
          <cell r="F4393">
            <v>380</v>
          </cell>
        </row>
        <row r="4394">
          <cell r="A4394">
            <v>6052824</v>
          </cell>
          <cell r="B4394" t="str">
            <v>Víko neděrované…DRLU100VA</v>
          </cell>
          <cell r="C4394">
            <v>599</v>
          </cell>
          <cell r="D4394">
            <v>1</v>
          </cell>
          <cell r="E4394" t="str">
            <v>M</v>
          </cell>
          <cell r="F4394">
            <v>599</v>
          </cell>
        </row>
        <row r="4395">
          <cell r="A4395">
            <v>6052828</v>
          </cell>
          <cell r="B4395" t="str">
            <v>Víko neděrované…DRLU150VA</v>
          </cell>
          <cell r="C4395">
            <v>882</v>
          </cell>
          <cell r="D4395">
            <v>1</v>
          </cell>
          <cell r="E4395" t="str">
            <v>M</v>
          </cell>
          <cell r="F4395">
            <v>882</v>
          </cell>
        </row>
        <row r="4396">
          <cell r="A4396">
            <v>6052831</v>
          </cell>
          <cell r="B4396" t="str">
            <v>Víko neděrované…DRLU200VA</v>
          </cell>
          <cell r="C4396">
            <v>1171</v>
          </cell>
          <cell r="D4396">
            <v>1</v>
          </cell>
          <cell r="E4396" t="str">
            <v>M</v>
          </cell>
          <cell r="F4396">
            <v>1171</v>
          </cell>
        </row>
        <row r="4397">
          <cell r="A4397">
            <v>6052834</v>
          </cell>
          <cell r="B4397" t="str">
            <v>Víko neděrované…DRLU300VA</v>
          </cell>
          <cell r="C4397">
            <v>1348</v>
          </cell>
          <cell r="D4397">
            <v>1</v>
          </cell>
          <cell r="E4397" t="str">
            <v>M</v>
          </cell>
          <cell r="F4397">
            <v>1348</v>
          </cell>
        </row>
        <row r="4398">
          <cell r="A4398">
            <v>6052837</v>
          </cell>
          <cell r="B4398" t="str">
            <v>Víko neděrované…DRLU400VA</v>
          </cell>
          <cell r="C4398">
            <v>1785</v>
          </cell>
          <cell r="D4398">
            <v>1</v>
          </cell>
          <cell r="E4398" t="str">
            <v>M</v>
          </cell>
          <cell r="F4398">
            <v>1785</v>
          </cell>
        </row>
        <row r="4399">
          <cell r="A4399">
            <v>6052841</v>
          </cell>
          <cell r="B4399" t="str">
            <v>Víko neděrované…DRLU500VA</v>
          </cell>
          <cell r="C4399">
            <v>2634</v>
          </cell>
          <cell r="D4399">
            <v>1</v>
          </cell>
          <cell r="E4399" t="str">
            <v>M</v>
          </cell>
          <cell r="F4399">
            <v>2634</v>
          </cell>
        </row>
        <row r="4400">
          <cell r="A4400">
            <v>6052844</v>
          </cell>
          <cell r="B4400" t="str">
            <v>Víko neděrované…DRLU600VA</v>
          </cell>
          <cell r="C4400">
            <v>2515</v>
          </cell>
          <cell r="D4400">
            <v>1</v>
          </cell>
          <cell r="E4400" t="str">
            <v>M</v>
          </cell>
          <cell r="F4400">
            <v>2515</v>
          </cell>
        </row>
        <row r="4401">
          <cell r="A4401">
            <v>6052878</v>
          </cell>
          <cell r="B4401" t="str">
            <v>Víko s otočnými západkami…DRL/100VA</v>
          </cell>
          <cell r="C4401">
            <v>706</v>
          </cell>
          <cell r="D4401">
            <v>1</v>
          </cell>
          <cell r="E4401" t="str">
            <v>M</v>
          </cell>
          <cell r="F4401">
            <v>706</v>
          </cell>
        </row>
        <row r="4402">
          <cell r="A4402">
            <v>6052894</v>
          </cell>
          <cell r="B4402" t="str">
            <v>Víko s otočnými západkami…DRL/200VA</v>
          </cell>
          <cell r="C4402">
            <v>1278</v>
          </cell>
          <cell r="D4402">
            <v>1</v>
          </cell>
          <cell r="E4402" t="str">
            <v>M</v>
          </cell>
          <cell r="F4402">
            <v>1278</v>
          </cell>
        </row>
        <row r="4403">
          <cell r="A4403">
            <v>6052908</v>
          </cell>
          <cell r="B4403" t="str">
            <v>Víko s otočnými západkami…DRL/300VA</v>
          </cell>
          <cell r="C4403">
            <v>1610</v>
          </cell>
          <cell r="D4403">
            <v>1</v>
          </cell>
          <cell r="E4403" t="str">
            <v>M</v>
          </cell>
          <cell r="F4403">
            <v>1610</v>
          </cell>
        </row>
        <row r="4404">
          <cell r="A4404">
            <v>6052932</v>
          </cell>
          <cell r="B4404" t="str">
            <v>Víko s otočnými západkami…DRL/400VA</v>
          </cell>
          <cell r="C4404">
            <v>2269</v>
          </cell>
          <cell r="D4404">
            <v>1</v>
          </cell>
          <cell r="E4404" t="str">
            <v>M</v>
          </cell>
          <cell r="F4404">
            <v>2269</v>
          </cell>
        </row>
        <row r="4405">
          <cell r="A4405">
            <v>6052959</v>
          </cell>
          <cell r="B4405" t="str">
            <v>Víko s otočnými západkami…DRL/500VA</v>
          </cell>
          <cell r="C4405">
            <v>2551</v>
          </cell>
          <cell r="D4405">
            <v>1</v>
          </cell>
          <cell r="E4405" t="str">
            <v>M</v>
          </cell>
          <cell r="F4405">
            <v>2551</v>
          </cell>
        </row>
        <row r="4406">
          <cell r="A4406">
            <v>6052975</v>
          </cell>
          <cell r="B4406" t="str">
            <v>Víko s otočnými západkami…DRL/600VA</v>
          </cell>
          <cell r="C4406">
            <v>2905</v>
          </cell>
          <cell r="D4406">
            <v>1</v>
          </cell>
          <cell r="E4406" t="str">
            <v>M</v>
          </cell>
          <cell r="F4406">
            <v>2905</v>
          </cell>
        </row>
        <row r="4407">
          <cell r="A4407">
            <v>6052991</v>
          </cell>
          <cell r="B4407" t="str">
            <v>Víko neděrované…DRLU/100V</v>
          </cell>
          <cell r="C4407">
            <v>756</v>
          </cell>
          <cell r="D4407">
            <v>1</v>
          </cell>
          <cell r="E4407" t="str">
            <v>M</v>
          </cell>
          <cell r="F4407">
            <v>756</v>
          </cell>
        </row>
        <row r="4408">
          <cell r="A4408">
            <v>6052994</v>
          </cell>
          <cell r="B4408" t="str">
            <v>Víko neděrované…DRLU/300V</v>
          </cell>
          <cell r="C4408">
            <v>2142</v>
          </cell>
          <cell r="D4408">
            <v>1</v>
          </cell>
          <cell r="E4408" t="str">
            <v>M</v>
          </cell>
          <cell r="F4408">
            <v>2142</v>
          </cell>
        </row>
        <row r="4409">
          <cell r="A4409">
            <v>6052995</v>
          </cell>
          <cell r="B4409" t="str">
            <v>Víko neděrované…DRLU/400V</v>
          </cell>
          <cell r="C4409">
            <v>2772</v>
          </cell>
          <cell r="D4409">
            <v>1</v>
          </cell>
          <cell r="E4409" t="str">
            <v>M</v>
          </cell>
          <cell r="F4409">
            <v>2772</v>
          </cell>
        </row>
        <row r="4410">
          <cell r="A4410">
            <v>6052998</v>
          </cell>
          <cell r="B4410" t="str">
            <v>Víko neděrované…DRLU/600V</v>
          </cell>
          <cell r="C4410">
            <v>5352</v>
          </cell>
          <cell r="D4410">
            <v>1</v>
          </cell>
          <cell r="E4410" t="str">
            <v>M</v>
          </cell>
          <cell r="F4410">
            <v>5352</v>
          </cell>
        </row>
        <row r="4411">
          <cell r="A4411">
            <v>6053041</v>
          </cell>
          <cell r="B4411" t="str">
            <v>Kabelový žlab MKS…MKS 305FT</v>
          </cell>
          <cell r="C4411">
            <v>196</v>
          </cell>
          <cell r="D4411">
            <v>1</v>
          </cell>
          <cell r="E4411" t="str">
            <v>M</v>
          </cell>
          <cell r="F4411">
            <v>196</v>
          </cell>
        </row>
        <row r="4412">
          <cell r="A4412">
            <v>6053106</v>
          </cell>
          <cell r="B4412" t="str">
            <v>Kabelový žlab MKS…MKS 310FT</v>
          </cell>
          <cell r="C4412">
            <v>247</v>
          </cell>
          <cell r="D4412">
            <v>1</v>
          </cell>
          <cell r="E4412" t="str">
            <v>M</v>
          </cell>
          <cell r="F4412">
            <v>247</v>
          </cell>
        </row>
        <row r="4413">
          <cell r="A4413">
            <v>6053203</v>
          </cell>
          <cell r="B4413" t="str">
            <v>Kabelový žlab MKS…MKS 320FT</v>
          </cell>
          <cell r="C4413">
            <v>377</v>
          </cell>
          <cell r="D4413">
            <v>1</v>
          </cell>
          <cell r="E4413" t="str">
            <v>M</v>
          </cell>
          <cell r="F4413">
            <v>377</v>
          </cell>
        </row>
        <row r="4414">
          <cell r="A4414">
            <v>6053300</v>
          </cell>
          <cell r="B4414" t="str">
            <v>Kabelový žlab MKS…MKS 330FT</v>
          </cell>
          <cell r="C4414">
            <v>605</v>
          </cell>
          <cell r="D4414">
            <v>1</v>
          </cell>
          <cell r="E4414" t="str">
            <v>M</v>
          </cell>
          <cell r="F4414">
            <v>605</v>
          </cell>
        </row>
        <row r="4415">
          <cell r="A4415">
            <v>6053513</v>
          </cell>
          <cell r="B4415" t="str">
            <v>Kabelový žlab MKS…MKS 305FS</v>
          </cell>
          <cell r="C4415">
            <v>203</v>
          </cell>
          <cell r="D4415">
            <v>1</v>
          </cell>
          <cell r="E4415" t="str">
            <v>M</v>
          </cell>
          <cell r="F4415">
            <v>203</v>
          </cell>
        </row>
        <row r="4416">
          <cell r="A4416">
            <v>6053548</v>
          </cell>
          <cell r="B4416" t="str">
            <v>Kabelový žlab MKS…MKS 310FS</v>
          </cell>
          <cell r="C4416">
            <v>215</v>
          </cell>
          <cell r="D4416">
            <v>1</v>
          </cell>
          <cell r="E4416" t="str">
            <v>M</v>
          </cell>
          <cell r="F4416">
            <v>215</v>
          </cell>
        </row>
        <row r="4417">
          <cell r="A4417">
            <v>6053599</v>
          </cell>
          <cell r="B4417" t="str">
            <v>Kabelový žlab MKS…MKS 320FS</v>
          </cell>
          <cell r="C4417">
            <v>300</v>
          </cell>
          <cell r="D4417">
            <v>1</v>
          </cell>
          <cell r="E4417" t="str">
            <v>M</v>
          </cell>
          <cell r="F4417">
            <v>300</v>
          </cell>
        </row>
        <row r="4418">
          <cell r="A4418">
            <v>6053637</v>
          </cell>
          <cell r="B4418" t="str">
            <v>Kabelový žlab MKS…MKS 330FS</v>
          </cell>
          <cell r="C4418">
            <v>387</v>
          </cell>
          <cell r="D4418">
            <v>1</v>
          </cell>
          <cell r="E4418" t="str">
            <v>M</v>
          </cell>
          <cell r="F4418">
            <v>387</v>
          </cell>
        </row>
        <row r="4419">
          <cell r="A4419">
            <v>6054900</v>
          </cell>
          <cell r="B4419" t="str">
            <v>Kabelový žlab MKS…MKS610 6M</v>
          </cell>
          <cell r="C4419">
            <v>274</v>
          </cell>
          <cell r="D4419">
            <v>1</v>
          </cell>
          <cell r="E4419" t="str">
            <v>M</v>
          </cell>
          <cell r="F4419">
            <v>274</v>
          </cell>
        </row>
        <row r="4420">
          <cell r="A4420">
            <v>6055052</v>
          </cell>
          <cell r="B4420" t="str">
            <v>Kabelový žlab MKS…MKS 605FS</v>
          </cell>
          <cell r="C4420">
            <v>230</v>
          </cell>
          <cell r="D4420">
            <v>1</v>
          </cell>
          <cell r="E4420" t="str">
            <v>M</v>
          </cell>
          <cell r="F4420">
            <v>230</v>
          </cell>
        </row>
        <row r="4421">
          <cell r="A4421">
            <v>6055109</v>
          </cell>
          <cell r="B4421" t="str">
            <v>Kabelový žlab MKS…MKS 610FS</v>
          </cell>
          <cell r="C4421">
            <v>233</v>
          </cell>
          <cell r="D4421">
            <v>1</v>
          </cell>
          <cell r="E4421" t="str">
            <v>M</v>
          </cell>
          <cell r="F4421">
            <v>233</v>
          </cell>
        </row>
        <row r="4422">
          <cell r="A4422">
            <v>6055141</v>
          </cell>
          <cell r="B4422" t="str">
            <v>Kabelový žlab MKS…MKS 615FS</v>
          </cell>
          <cell r="C4422">
            <v>297</v>
          </cell>
          <cell r="D4422">
            <v>1</v>
          </cell>
          <cell r="E4422" t="str">
            <v>M</v>
          </cell>
          <cell r="F4422">
            <v>297</v>
          </cell>
        </row>
        <row r="4423">
          <cell r="A4423">
            <v>6055206</v>
          </cell>
          <cell r="B4423" t="str">
            <v>Kabelový žlab MKS…MKS 620FS</v>
          </cell>
          <cell r="C4423">
            <v>314</v>
          </cell>
          <cell r="D4423">
            <v>1</v>
          </cell>
          <cell r="E4423" t="str">
            <v>M</v>
          </cell>
          <cell r="F4423">
            <v>314</v>
          </cell>
        </row>
        <row r="4424">
          <cell r="A4424">
            <v>6055303</v>
          </cell>
          <cell r="B4424" t="str">
            <v>Kabelový žlab MKS…MKS 630FS</v>
          </cell>
          <cell r="C4424">
            <v>394</v>
          </cell>
          <cell r="D4424">
            <v>1</v>
          </cell>
          <cell r="E4424" t="str">
            <v>M</v>
          </cell>
          <cell r="F4424">
            <v>394</v>
          </cell>
        </row>
        <row r="4425">
          <cell r="A4425">
            <v>6055400</v>
          </cell>
          <cell r="B4425" t="str">
            <v>Kabelový žlab MKS…MKS 640FS</v>
          </cell>
          <cell r="C4425">
            <v>484</v>
          </cell>
          <cell r="D4425">
            <v>1</v>
          </cell>
          <cell r="E4425" t="str">
            <v>M</v>
          </cell>
          <cell r="F4425">
            <v>484</v>
          </cell>
        </row>
        <row r="4426">
          <cell r="A4426">
            <v>6055508</v>
          </cell>
          <cell r="B4426" t="str">
            <v>Kabelový žlab MKS…MKS 650FS</v>
          </cell>
          <cell r="C4426">
            <v>582</v>
          </cell>
          <cell r="D4426">
            <v>1</v>
          </cell>
          <cell r="E4426" t="str">
            <v>M</v>
          </cell>
          <cell r="F4426">
            <v>582</v>
          </cell>
        </row>
        <row r="4427">
          <cell r="A4427">
            <v>6055516</v>
          </cell>
          <cell r="B4427" t="str">
            <v>Kabelový žlab MKS…MKS 605FT</v>
          </cell>
          <cell r="C4427">
            <v>268</v>
          </cell>
          <cell r="D4427">
            <v>1</v>
          </cell>
          <cell r="E4427" t="str">
            <v>M</v>
          </cell>
          <cell r="F4427">
            <v>268</v>
          </cell>
        </row>
        <row r="4428">
          <cell r="A4428">
            <v>6055524</v>
          </cell>
          <cell r="B4428" t="str">
            <v>Kabelový žlab MKS…MKS 660FS</v>
          </cell>
          <cell r="C4428">
            <v>697</v>
          </cell>
          <cell r="D4428">
            <v>1</v>
          </cell>
          <cell r="E4428" t="str">
            <v>M</v>
          </cell>
          <cell r="F4428">
            <v>697</v>
          </cell>
        </row>
        <row r="4429">
          <cell r="A4429">
            <v>6055532</v>
          </cell>
          <cell r="B4429" t="str">
            <v>Kabelový žlab MKS…MKS 610FT</v>
          </cell>
          <cell r="C4429">
            <v>280</v>
          </cell>
          <cell r="D4429">
            <v>1</v>
          </cell>
          <cell r="E4429" t="str">
            <v>M</v>
          </cell>
          <cell r="F4429">
            <v>280</v>
          </cell>
        </row>
        <row r="4430">
          <cell r="A4430">
            <v>6055559</v>
          </cell>
          <cell r="B4430" t="str">
            <v>Kabelový žlab MKS…MKS 615FT</v>
          </cell>
          <cell r="C4430">
            <v>403</v>
          </cell>
          <cell r="D4430">
            <v>1</v>
          </cell>
          <cell r="E4430" t="str">
            <v>M</v>
          </cell>
          <cell r="F4430">
            <v>403</v>
          </cell>
        </row>
        <row r="4431">
          <cell r="A4431">
            <v>6055575</v>
          </cell>
          <cell r="B4431" t="str">
            <v>Kabelový žlab MKS…MKS 620FT</v>
          </cell>
          <cell r="C4431">
            <v>425</v>
          </cell>
          <cell r="D4431">
            <v>1</v>
          </cell>
          <cell r="E4431" t="str">
            <v>M</v>
          </cell>
          <cell r="F4431">
            <v>425</v>
          </cell>
        </row>
        <row r="4432">
          <cell r="A4432">
            <v>6055613</v>
          </cell>
          <cell r="B4432" t="str">
            <v>Kabelový žlab MKS…MKS 630FT</v>
          </cell>
          <cell r="C4432">
            <v>620</v>
          </cell>
          <cell r="D4432">
            <v>1</v>
          </cell>
          <cell r="E4432" t="str">
            <v>M</v>
          </cell>
          <cell r="F4432">
            <v>620</v>
          </cell>
        </row>
        <row r="4433">
          <cell r="A4433">
            <v>6055664</v>
          </cell>
          <cell r="B4433" t="str">
            <v>Kabelový žlab MKS…MKS 640FT</v>
          </cell>
          <cell r="C4433">
            <v>761</v>
          </cell>
          <cell r="D4433">
            <v>1</v>
          </cell>
          <cell r="E4433" t="str">
            <v>M</v>
          </cell>
          <cell r="F4433">
            <v>761</v>
          </cell>
        </row>
        <row r="4434">
          <cell r="A4434">
            <v>6055699</v>
          </cell>
          <cell r="B4434" t="str">
            <v>Kabelový žlab MKS…MKS 650FT</v>
          </cell>
          <cell r="C4434">
            <v>779</v>
          </cell>
          <cell r="D4434">
            <v>1</v>
          </cell>
          <cell r="E4434" t="str">
            <v>M</v>
          </cell>
          <cell r="F4434">
            <v>779</v>
          </cell>
        </row>
        <row r="4435">
          <cell r="A4435">
            <v>6055710</v>
          </cell>
          <cell r="B4435" t="str">
            <v>Kabelový žlab MKS…MKS 660FT</v>
          </cell>
          <cell r="C4435">
            <v>935</v>
          </cell>
          <cell r="D4435">
            <v>1</v>
          </cell>
          <cell r="E4435" t="str">
            <v>M</v>
          </cell>
          <cell r="F4435">
            <v>935</v>
          </cell>
        </row>
        <row r="4436">
          <cell r="A4436">
            <v>6055810</v>
          </cell>
          <cell r="B4436" t="str">
            <v>Žlab-nosník svítidel…LTR 60X75</v>
          </cell>
          <cell r="C4436">
            <v>179</v>
          </cell>
          <cell r="D4436">
            <v>1</v>
          </cell>
          <cell r="E4436" t="str">
            <v>M</v>
          </cell>
          <cell r="F4436">
            <v>179</v>
          </cell>
        </row>
        <row r="4437">
          <cell r="A4437">
            <v>6055812</v>
          </cell>
          <cell r="B4437" t="str">
            <v>Žlab-nosník svítidel…LTR 60X75</v>
          </cell>
          <cell r="C4437">
            <v>179</v>
          </cell>
          <cell r="D4437">
            <v>1</v>
          </cell>
          <cell r="E4437" t="str">
            <v>M</v>
          </cell>
          <cell r="F4437">
            <v>179</v>
          </cell>
        </row>
        <row r="4438">
          <cell r="A4438">
            <v>6055820</v>
          </cell>
          <cell r="B4438" t="str">
            <v>Žlab-nosník svítidel…LTR</v>
          </cell>
          <cell r="C4438">
            <v>252</v>
          </cell>
          <cell r="D4438">
            <v>1</v>
          </cell>
          <cell r="E4438" t="str">
            <v>M</v>
          </cell>
          <cell r="F4438">
            <v>252</v>
          </cell>
        </row>
        <row r="4439">
          <cell r="A4439">
            <v>6055885</v>
          </cell>
          <cell r="B4439" t="str">
            <v>Kabelový žlab RKS…RKS 605/S</v>
          </cell>
          <cell r="C4439">
            <v>177</v>
          </cell>
          <cell r="D4439">
            <v>1</v>
          </cell>
          <cell r="E4439" t="str">
            <v>M</v>
          </cell>
          <cell r="F4439">
            <v>177</v>
          </cell>
        </row>
        <row r="4440">
          <cell r="A4440">
            <v>6055893</v>
          </cell>
          <cell r="B4440" t="str">
            <v>Kabelový žlab RKS…30950H607</v>
          </cell>
          <cell r="C4440">
            <v>193</v>
          </cell>
          <cell r="D4440">
            <v>1</v>
          </cell>
          <cell r="E4440" t="str">
            <v>M</v>
          </cell>
          <cell r="F4440">
            <v>193</v>
          </cell>
        </row>
        <row r="4441">
          <cell r="A4441">
            <v>6056016</v>
          </cell>
          <cell r="B4441" t="str">
            <v>Kabelový žlab MKS…MKS 610VA</v>
          </cell>
          <cell r="C4441">
            <v>1202</v>
          </cell>
          <cell r="D4441">
            <v>1</v>
          </cell>
          <cell r="E4441" t="str">
            <v>M</v>
          </cell>
          <cell r="F4441">
            <v>1202</v>
          </cell>
        </row>
        <row r="4442">
          <cell r="A4442">
            <v>6056024</v>
          </cell>
          <cell r="B4442" t="str">
            <v>Kabelový žlab MKS…MKS 620VA</v>
          </cell>
          <cell r="C4442">
            <v>1669</v>
          </cell>
          <cell r="D4442">
            <v>1</v>
          </cell>
          <cell r="E4442" t="str">
            <v>M</v>
          </cell>
          <cell r="F4442">
            <v>1669</v>
          </cell>
        </row>
        <row r="4443">
          <cell r="A4443">
            <v>6056040</v>
          </cell>
          <cell r="B4443" t="str">
            <v>Kabelový žlab MKS…MKS 630VA</v>
          </cell>
          <cell r="C4443">
            <v>2158</v>
          </cell>
          <cell r="D4443">
            <v>1</v>
          </cell>
          <cell r="E4443" t="str">
            <v>M</v>
          </cell>
          <cell r="F4443">
            <v>2158</v>
          </cell>
        </row>
        <row r="4444">
          <cell r="A4444">
            <v>6056059</v>
          </cell>
          <cell r="B4444" t="str">
            <v>Kabelový žlab MKS…MKS 640VA</v>
          </cell>
          <cell r="C4444">
            <v>2662</v>
          </cell>
          <cell r="D4444">
            <v>1</v>
          </cell>
          <cell r="E4444" t="str">
            <v>M</v>
          </cell>
          <cell r="F4444">
            <v>2662</v>
          </cell>
        </row>
        <row r="4445">
          <cell r="A4445">
            <v>6056075</v>
          </cell>
          <cell r="B4445" t="str">
            <v>Kabelový žlab MKS…MKS 650VA</v>
          </cell>
          <cell r="C4445">
            <v>2560</v>
          </cell>
          <cell r="D4445">
            <v>1</v>
          </cell>
          <cell r="E4445" t="str">
            <v>M</v>
          </cell>
          <cell r="F4445">
            <v>2560</v>
          </cell>
        </row>
        <row r="4446">
          <cell r="A4446">
            <v>6056083</v>
          </cell>
          <cell r="B4446" t="str">
            <v>Kabelový žlab MKS…MKS 660VA</v>
          </cell>
          <cell r="C4446">
            <v>3717</v>
          </cell>
          <cell r="D4446">
            <v>1</v>
          </cell>
          <cell r="E4446" t="str">
            <v>M</v>
          </cell>
          <cell r="F4446">
            <v>3717</v>
          </cell>
        </row>
        <row r="4447">
          <cell r="A4447">
            <v>6056105</v>
          </cell>
          <cell r="B4447" t="str">
            <v>Kabelový žlab SKS…SKS 610FS</v>
          </cell>
          <cell r="C4447">
            <v>321</v>
          </cell>
          <cell r="D4447">
            <v>1</v>
          </cell>
          <cell r="E4447" t="str">
            <v>M</v>
          </cell>
          <cell r="F4447">
            <v>321</v>
          </cell>
        </row>
        <row r="4448">
          <cell r="A4448">
            <v>6056148</v>
          </cell>
          <cell r="B4448" t="str">
            <v>Kabelový žlab EKS…EKS 610FS</v>
          </cell>
          <cell r="C4448">
            <v>584</v>
          </cell>
          <cell r="D4448">
            <v>1</v>
          </cell>
          <cell r="E4448" t="str">
            <v>M</v>
          </cell>
          <cell r="F4448">
            <v>584</v>
          </cell>
        </row>
        <row r="4449">
          <cell r="A4449">
            <v>6056156</v>
          </cell>
          <cell r="B4449" t="str">
            <v>Kabelový žlab SKS…SKS 615FS</v>
          </cell>
          <cell r="C4449">
            <v>414</v>
          </cell>
          <cell r="D4449">
            <v>1</v>
          </cell>
          <cell r="E4449" t="str">
            <v>M</v>
          </cell>
          <cell r="F4449">
            <v>414</v>
          </cell>
        </row>
        <row r="4450">
          <cell r="A4450">
            <v>6056202</v>
          </cell>
          <cell r="B4450" t="str">
            <v>Kabelový žlab SKS…SKS 620FS</v>
          </cell>
          <cell r="C4450">
            <v>436</v>
          </cell>
          <cell r="D4450">
            <v>1</v>
          </cell>
          <cell r="E4450" t="str">
            <v>M</v>
          </cell>
          <cell r="F4450">
            <v>436</v>
          </cell>
        </row>
        <row r="4451">
          <cell r="A4451">
            <v>6056229</v>
          </cell>
          <cell r="B4451" t="str">
            <v>Kabelový žlab EKS…EKS 620FS</v>
          </cell>
          <cell r="C4451">
            <v>548</v>
          </cell>
          <cell r="D4451">
            <v>1</v>
          </cell>
          <cell r="E4451" t="str">
            <v>M</v>
          </cell>
          <cell r="F4451">
            <v>548</v>
          </cell>
        </row>
        <row r="4452">
          <cell r="A4452">
            <v>6056296</v>
          </cell>
          <cell r="B4452" t="str">
            <v>Kabelový žlab SKS…SKS 630FS</v>
          </cell>
          <cell r="C4452">
            <v>550</v>
          </cell>
          <cell r="D4452">
            <v>1</v>
          </cell>
          <cell r="E4452" t="str">
            <v>M</v>
          </cell>
          <cell r="F4452">
            <v>550</v>
          </cell>
        </row>
        <row r="4453">
          <cell r="A4453">
            <v>6056326</v>
          </cell>
          <cell r="B4453" t="str">
            <v>Kabelový žlab EKS…EKS 630FS</v>
          </cell>
          <cell r="C4453">
            <v>893</v>
          </cell>
          <cell r="D4453">
            <v>1</v>
          </cell>
          <cell r="E4453" t="str">
            <v>M</v>
          </cell>
          <cell r="F4453">
            <v>893</v>
          </cell>
        </row>
        <row r="4454">
          <cell r="A4454">
            <v>6056407</v>
          </cell>
          <cell r="B4454" t="str">
            <v>Kabelový žlab SKS…SKS 640FS</v>
          </cell>
          <cell r="C4454">
            <v>680</v>
          </cell>
          <cell r="D4454">
            <v>1</v>
          </cell>
          <cell r="E4454" t="str">
            <v>M</v>
          </cell>
          <cell r="F4454">
            <v>680</v>
          </cell>
        </row>
        <row r="4455">
          <cell r="A4455">
            <v>6056423</v>
          </cell>
          <cell r="B4455" t="str">
            <v>Kabelový žlab EKS…EKS 640FS</v>
          </cell>
          <cell r="C4455">
            <v>885</v>
          </cell>
          <cell r="D4455">
            <v>1</v>
          </cell>
          <cell r="E4455" t="str">
            <v>M</v>
          </cell>
          <cell r="F4455">
            <v>885</v>
          </cell>
        </row>
        <row r="4456">
          <cell r="A4456">
            <v>6056504</v>
          </cell>
          <cell r="B4456" t="str">
            <v>Kabelový žlab SKS…SKS 650FS</v>
          </cell>
          <cell r="C4456">
            <v>800</v>
          </cell>
          <cell r="D4456">
            <v>1</v>
          </cell>
          <cell r="E4456" t="str">
            <v>M</v>
          </cell>
          <cell r="F4456">
            <v>800</v>
          </cell>
        </row>
        <row r="4457">
          <cell r="A4457">
            <v>6056520</v>
          </cell>
          <cell r="B4457" t="str">
            <v>Kabelový žlab EKS…EKS 650FS</v>
          </cell>
          <cell r="C4457">
            <v>1096</v>
          </cell>
          <cell r="D4457">
            <v>1</v>
          </cell>
          <cell r="E4457" t="str">
            <v>M</v>
          </cell>
          <cell r="F4457">
            <v>1096</v>
          </cell>
        </row>
        <row r="4458">
          <cell r="A4458">
            <v>6056601</v>
          </cell>
          <cell r="B4458" t="str">
            <v>Kabelový žlab SKS…SKS 660FS</v>
          </cell>
          <cell r="C4458">
            <v>914</v>
          </cell>
          <cell r="D4458">
            <v>1</v>
          </cell>
          <cell r="E4458" t="str">
            <v>M</v>
          </cell>
          <cell r="F4458">
            <v>914</v>
          </cell>
        </row>
        <row r="4459">
          <cell r="A4459">
            <v>6056628</v>
          </cell>
          <cell r="B4459" t="str">
            <v>Kabelový žlab EKS…EKS 660FS</v>
          </cell>
          <cell r="C4459">
            <v>1142</v>
          </cell>
          <cell r="D4459">
            <v>1</v>
          </cell>
          <cell r="E4459" t="str">
            <v>M</v>
          </cell>
          <cell r="F4459">
            <v>1142</v>
          </cell>
        </row>
        <row r="4460">
          <cell r="A4460">
            <v>6056636</v>
          </cell>
          <cell r="B4460" t="str">
            <v>Kabelový žlab SKS…SKS 610FT</v>
          </cell>
          <cell r="C4460">
            <v>350</v>
          </cell>
          <cell r="D4460">
            <v>1</v>
          </cell>
          <cell r="E4460" t="str">
            <v>M</v>
          </cell>
          <cell r="F4460">
            <v>350</v>
          </cell>
        </row>
        <row r="4461">
          <cell r="A4461">
            <v>6056652</v>
          </cell>
          <cell r="B4461" t="str">
            <v>Kabelový žlab SKS…SKS 620FT</v>
          </cell>
          <cell r="C4461">
            <v>515</v>
          </cell>
          <cell r="D4461">
            <v>1</v>
          </cell>
          <cell r="E4461" t="str">
            <v>M</v>
          </cell>
          <cell r="F4461">
            <v>515</v>
          </cell>
        </row>
        <row r="4462">
          <cell r="A4462">
            <v>6056679</v>
          </cell>
          <cell r="B4462" t="str">
            <v>Kabelový žlab SKS…SKS 630FT</v>
          </cell>
          <cell r="C4462">
            <v>737</v>
          </cell>
          <cell r="D4462">
            <v>1</v>
          </cell>
          <cell r="E4462" t="str">
            <v>M</v>
          </cell>
          <cell r="F4462">
            <v>737</v>
          </cell>
        </row>
        <row r="4463">
          <cell r="A4463">
            <v>6056695</v>
          </cell>
          <cell r="B4463" t="str">
            <v>Kabelový žlab SKS…SKS 640FT</v>
          </cell>
          <cell r="C4463">
            <v>850</v>
          </cell>
          <cell r="D4463">
            <v>1</v>
          </cell>
          <cell r="E4463" t="str">
            <v>M</v>
          </cell>
          <cell r="F4463">
            <v>850</v>
          </cell>
        </row>
        <row r="4464">
          <cell r="A4464">
            <v>6056717</v>
          </cell>
          <cell r="B4464" t="str">
            <v>Kabelový žlab SKS…SKS 650FT</v>
          </cell>
          <cell r="C4464">
            <v>1001</v>
          </cell>
          <cell r="D4464">
            <v>1</v>
          </cell>
          <cell r="E4464" t="str">
            <v>M</v>
          </cell>
          <cell r="F4464">
            <v>1001</v>
          </cell>
        </row>
        <row r="4465">
          <cell r="A4465">
            <v>6056733</v>
          </cell>
          <cell r="B4465" t="str">
            <v>Kabelový žlab SKS…SKS 660FT</v>
          </cell>
          <cell r="C4465">
            <v>1076</v>
          </cell>
          <cell r="D4465">
            <v>1</v>
          </cell>
          <cell r="E4465" t="str">
            <v>M</v>
          </cell>
          <cell r="F4465">
            <v>1076</v>
          </cell>
        </row>
        <row r="4466">
          <cell r="A4466">
            <v>6056735</v>
          </cell>
          <cell r="B4466" t="str">
            <v>Kabelový žlab SKS…SKS 610VA</v>
          </cell>
          <cell r="C4466">
            <v>1417</v>
          </cell>
          <cell r="D4466">
            <v>1</v>
          </cell>
          <cell r="E4466" t="str">
            <v>M</v>
          </cell>
          <cell r="F4466">
            <v>1417</v>
          </cell>
        </row>
        <row r="4467">
          <cell r="A4467">
            <v>6056737</v>
          </cell>
          <cell r="B4467" t="str">
            <v>Kabelový žlab SKS…SKS 620VA</v>
          </cell>
          <cell r="C4467">
            <v>1973</v>
          </cell>
          <cell r="D4467">
            <v>1</v>
          </cell>
          <cell r="E4467" t="str">
            <v>M</v>
          </cell>
          <cell r="F4467">
            <v>1973</v>
          </cell>
        </row>
        <row r="4468">
          <cell r="A4468">
            <v>6056739</v>
          </cell>
          <cell r="B4468" t="str">
            <v>Kabelový žlab SKS…SKS 630VA</v>
          </cell>
          <cell r="C4468">
            <v>3225</v>
          </cell>
          <cell r="D4468">
            <v>1</v>
          </cell>
          <cell r="E4468" t="str">
            <v>M</v>
          </cell>
          <cell r="F4468">
            <v>3225</v>
          </cell>
        </row>
        <row r="4469">
          <cell r="A4469">
            <v>6056742</v>
          </cell>
          <cell r="B4469" t="str">
            <v>kabelový žlab 60x400 V4A…SKS 640VA</v>
          </cell>
          <cell r="C4469">
            <v>3023</v>
          </cell>
          <cell r="D4469">
            <v>1</v>
          </cell>
          <cell r="E4469" t="str">
            <v>M</v>
          </cell>
          <cell r="F4469">
            <v>3023</v>
          </cell>
        </row>
        <row r="4470">
          <cell r="A4470">
            <v>6056744</v>
          </cell>
          <cell r="B4470" t="str">
            <v>Kabelový žlab SKS…SKS 650VA</v>
          </cell>
          <cell r="C4470">
            <v>4608</v>
          </cell>
          <cell r="D4470">
            <v>1</v>
          </cell>
          <cell r="E4470" t="str">
            <v>M</v>
          </cell>
          <cell r="F4470">
            <v>4608</v>
          </cell>
        </row>
        <row r="4471">
          <cell r="A4471">
            <v>6056750</v>
          </cell>
          <cell r="B4471" t="str">
            <v>Kabelový žlab SKS…SKS 610V4</v>
          </cell>
          <cell r="C4471">
            <v>2635</v>
          </cell>
          <cell r="D4471">
            <v>1</v>
          </cell>
          <cell r="E4471" t="str">
            <v>M</v>
          </cell>
          <cell r="F4471">
            <v>2635</v>
          </cell>
        </row>
        <row r="4472">
          <cell r="A4472">
            <v>6056755</v>
          </cell>
          <cell r="B4472" t="str">
            <v>Kabelový žlab SKS…SKS 620V4</v>
          </cell>
          <cell r="C4472">
            <v>2861</v>
          </cell>
          <cell r="D4472">
            <v>1</v>
          </cell>
          <cell r="E4472" t="str">
            <v>M</v>
          </cell>
          <cell r="F4472">
            <v>2861</v>
          </cell>
        </row>
        <row r="4473">
          <cell r="A4473">
            <v>6056757</v>
          </cell>
          <cell r="B4473" t="str">
            <v>Kabelový žlab SKS…SKS 630V4</v>
          </cell>
          <cell r="C4473">
            <v>4294</v>
          </cell>
          <cell r="D4473">
            <v>1</v>
          </cell>
          <cell r="E4473" t="str">
            <v>M</v>
          </cell>
          <cell r="F4473">
            <v>4294</v>
          </cell>
        </row>
        <row r="4474">
          <cell r="A4474">
            <v>6056759</v>
          </cell>
          <cell r="B4474" t="str">
            <v>Kabelový žlab SKS…SKS 640V4</v>
          </cell>
          <cell r="C4474">
            <v>5934</v>
          </cell>
          <cell r="D4474">
            <v>1</v>
          </cell>
          <cell r="E4474" t="str">
            <v>M</v>
          </cell>
          <cell r="F4474">
            <v>5934</v>
          </cell>
        </row>
        <row r="4475">
          <cell r="A4475">
            <v>6056761</v>
          </cell>
          <cell r="B4475" t="str">
            <v>Kabelový žlab SKS…SKS 650V4</v>
          </cell>
          <cell r="C4475">
            <v>6342</v>
          </cell>
          <cell r="D4475">
            <v>1</v>
          </cell>
          <cell r="E4475" t="str">
            <v>M</v>
          </cell>
          <cell r="F4475">
            <v>6342</v>
          </cell>
        </row>
        <row r="4476">
          <cell r="A4476">
            <v>6056763</v>
          </cell>
          <cell r="B4476" t="str">
            <v>Kabelový žlab SKS…SKS 660V4</v>
          </cell>
          <cell r="C4476">
            <v>7976</v>
          </cell>
          <cell r="D4476">
            <v>1</v>
          </cell>
          <cell r="E4476" t="str">
            <v>M</v>
          </cell>
          <cell r="F4476">
            <v>7976</v>
          </cell>
        </row>
        <row r="4477">
          <cell r="A4477">
            <v>6056776</v>
          </cell>
          <cell r="B4477" t="str">
            <v>Kabelový žlab EKS…EKS 610FT</v>
          </cell>
          <cell r="C4477">
            <v>653</v>
          </cell>
          <cell r="D4477">
            <v>1</v>
          </cell>
          <cell r="E4477" t="str">
            <v>M</v>
          </cell>
          <cell r="F4477">
            <v>653</v>
          </cell>
        </row>
        <row r="4478">
          <cell r="A4478">
            <v>6056792</v>
          </cell>
          <cell r="B4478" t="str">
            <v>Kabelový žlab EKS…EKS 620FT</v>
          </cell>
          <cell r="C4478">
            <v>825</v>
          </cell>
          <cell r="D4478">
            <v>1</v>
          </cell>
          <cell r="E4478" t="str">
            <v>M</v>
          </cell>
          <cell r="F4478">
            <v>825</v>
          </cell>
        </row>
        <row r="4479">
          <cell r="A4479">
            <v>6056806</v>
          </cell>
          <cell r="B4479" t="str">
            <v>Kabelový žlab EKS…EKS 630FT</v>
          </cell>
          <cell r="C4479">
            <v>1068</v>
          </cell>
          <cell r="D4479">
            <v>1</v>
          </cell>
          <cell r="E4479" t="str">
            <v>M</v>
          </cell>
          <cell r="F4479">
            <v>1068</v>
          </cell>
        </row>
        <row r="4480">
          <cell r="A4480">
            <v>6056970</v>
          </cell>
          <cell r="B4480" t="str">
            <v>Kabelový žlab EKS…EKS 640FT</v>
          </cell>
          <cell r="C4480">
            <v>1211</v>
          </cell>
          <cell r="D4480">
            <v>1</v>
          </cell>
          <cell r="E4480" t="str">
            <v>M</v>
          </cell>
          <cell r="F4480">
            <v>1211</v>
          </cell>
        </row>
        <row r="4481">
          <cell r="A4481">
            <v>6056989</v>
          </cell>
          <cell r="B4481" t="str">
            <v>Kabelový žlab EKS…EKS 650FT</v>
          </cell>
          <cell r="C4481">
            <v>1363</v>
          </cell>
          <cell r="D4481">
            <v>1</v>
          </cell>
          <cell r="E4481" t="str">
            <v>M</v>
          </cell>
          <cell r="F4481">
            <v>1363</v>
          </cell>
        </row>
        <row r="4482">
          <cell r="A4482">
            <v>6056997</v>
          </cell>
          <cell r="B4482" t="str">
            <v>Kabelový žlab EKS…EKS 660FT</v>
          </cell>
          <cell r="C4482">
            <v>1551</v>
          </cell>
          <cell r="D4482">
            <v>1</v>
          </cell>
          <cell r="E4482" t="str">
            <v>M</v>
          </cell>
          <cell r="F4482">
            <v>1551</v>
          </cell>
        </row>
        <row r="4483">
          <cell r="A4483">
            <v>6057101</v>
          </cell>
          <cell r="B4483" t="str">
            <v>Kabelový žlab MKS…MKS 810FS</v>
          </cell>
          <cell r="C4483">
            <v>363</v>
          </cell>
          <cell r="D4483">
            <v>1</v>
          </cell>
          <cell r="E4483" t="str">
            <v>M</v>
          </cell>
          <cell r="F4483">
            <v>363</v>
          </cell>
        </row>
        <row r="4484">
          <cell r="A4484">
            <v>6057209</v>
          </cell>
          <cell r="B4484" t="str">
            <v>Kabelový žlab MKS…MKS 820FS</v>
          </cell>
          <cell r="C4484">
            <v>436</v>
          </cell>
          <cell r="D4484">
            <v>1</v>
          </cell>
          <cell r="E4484" t="str">
            <v>M</v>
          </cell>
          <cell r="F4484">
            <v>436</v>
          </cell>
        </row>
        <row r="4485">
          <cell r="A4485">
            <v>6057306</v>
          </cell>
          <cell r="B4485" t="str">
            <v>Kabelový žlab MKS…MKS 830FS</v>
          </cell>
          <cell r="C4485">
            <v>525</v>
          </cell>
          <cell r="D4485">
            <v>1</v>
          </cell>
          <cell r="E4485" t="str">
            <v>M</v>
          </cell>
          <cell r="F4485">
            <v>525</v>
          </cell>
        </row>
        <row r="4486">
          <cell r="A4486">
            <v>6057403</v>
          </cell>
          <cell r="B4486" t="str">
            <v>Kabelový žlab MKS…MKS 840FS</v>
          </cell>
          <cell r="C4486">
            <v>653</v>
          </cell>
          <cell r="D4486">
            <v>1</v>
          </cell>
          <cell r="E4486" t="str">
            <v>M</v>
          </cell>
          <cell r="F4486">
            <v>653</v>
          </cell>
        </row>
        <row r="4487">
          <cell r="A4487">
            <v>6057500</v>
          </cell>
          <cell r="B4487" t="str">
            <v>Kabelový žlab MKS…MKS 850FS</v>
          </cell>
          <cell r="C4487">
            <v>738</v>
          </cell>
          <cell r="D4487">
            <v>1</v>
          </cell>
          <cell r="E4487" t="str">
            <v>M</v>
          </cell>
          <cell r="F4487">
            <v>738</v>
          </cell>
        </row>
        <row r="4488">
          <cell r="A4488">
            <v>6057535</v>
          </cell>
          <cell r="B4488" t="str">
            <v>Kabelový žlab MKS…MKS 860FS</v>
          </cell>
          <cell r="C4488">
            <v>867</v>
          </cell>
          <cell r="D4488">
            <v>1</v>
          </cell>
          <cell r="E4488" t="str">
            <v>M</v>
          </cell>
          <cell r="F4488">
            <v>867</v>
          </cell>
        </row>
        <row r="4489">
          <cell r="A4489">
            <v>6058108</v>
          </cell>
          <cell r="B4489" t="str">
            <v>Kabelový žlab SKS…SKS 810FS</v>
          </cell>
          <cell r="C4489">
            <v>446</v>
          </cell>
          <cell r="D4489">
            <v>1</v>
          </cell>
          <cell r="E4489" t="str">
            <v>M</v>
          </cell>
          <cell r="F4489">
            <v>446</v>
          </cell>
        </row>
        <row r="4490">
          <cell r="A4490">
            <v>6058205</v>
          </cell>
          <cell r="B4490" t="str">
            <v>Kabelový žlab SKS…SKS 820FS</v>
          </cell>
          <cell r="C4490">
            <v>569</v>
          </cell>
          <cell r="D4490">
            <v>1</v>
          </cell>
          <cell r="E4490" t="str">
            <v>M</v>
          </cell>
          <cell r="F4490">
            <v>569</v>
          </cell>
        </row>
        <row r="4491">
          <cell r="A4491">
            <v>6058302</v>
          </cell>
          <cell r="B4491" t="str">
            <v>Kabelový žlab SKS…SKS 830FS</v>
          </cell>
          <cell r="C4491">
            <v>734</v>
          </cell>
          <cell r="D4491">
            <v>1</v>
          </cell>
          <cell r="E4491" t="str">
            <v>M</v>
          </cell>
          <cell r="F4491">
            <v>734</v>
          </cell>
        </row>
        <row r="4492">
          <cell r="A4492">
            <v>6058396</v>
          </cell>
          <cell r="B4492" t="str">
            <v>Kabelový žlab SKS…SKS 840FS</v>
          </cell>
          <cell r="C4492">
            <v>872</v>
          </cell>
          <cell r="D4492">
            <v>1</v>
          </cell>
          <cell r="E4492" t="str">
            <v>M</v>
          </cell>
          <cell r="F4492">
            <v>872</v>
          </cell>
        </row>
        <row r="4493">
          <cell r="A4493">
            <v>6058507</v>
          </cell>
          <cell r="B4493" t="str">
            <v>Kabelový žlab SKS…SKS 850FS</v>
          </cell>
          <cell r="C4493">
            <v>1143</v>
          </cell>
          <cell r="D4493">
            <v>1</v>
          </cell>
          <cell r="E4493" t="str">
            <v>M</v>
          </cell>
          <cell r="F4493">
            <v>1143</v>
          </cell>
        </row>
        <row r="4494">
          <cell r="A4494">
            <v>6058604</v>
          </cell>
          <cell r="B4494" t="str">
            <v>Kabelový žlab SKS…SKS 860FS</v>
          </cell>
          <cell r="C4494">
            <v>1173</v>
          </cell>
          <cell r="D4494">
            <v>1</v>
          </cell>
          <cell r="E4494" t="str">
            <v>M</v>
          </cell>
          <cell r="F4494">
            <v>1173</v>
          </cell>
        </row>
        <row r="4495">
          <cell r="A4495">
            <v>6058620</v>
          </cell>
          <cell r="B4495" t="str">
            <v>Kabelový žlab SKS…SKS 810FT</v>
          </cell>
          <cell r="C4495">
            <v>479</v>
          </cell>
          <cell r="D4495">
            <v>1</v>
          </cell>
          <cell r="E4495" t="str">
            <v>M</v>
          </cell>
          <cell r="F4495">
            <v>479</v>
          </cell>
        </row>
        <row r="4496">
          <cell r="A4496">
            <v>6058647</v>
          </cell>
          <cell r="B4496" t="str">
            <v>Kabelový žlab SKS…SKS 820FT</v>
          </cell>
          <cell r="C4496">
            <v>725</v>
          </cell>
          <cell r="D4496">
            <v>1</v>
          </cell>
          <cell r="E4496" t="str">
            <v>M</v>
          </cell>
          <cell r="F4496">
            <v>725</v>
          </cell>
        </row>
        <row r="4497">
          <cell r="A4497">
            <v>6058663</v>
          </cell>
          <cell r="B4497" t="str">
            <v>Kabelový žlab SKS…SKS 830FT</v>
          </cell>
          <cell r="C4497">
            <v>939</v>
          </cell>
          <cell r="D4497">
            <v>1</v>
          </cell>
          <cell r="E4497" t="str">
            <v>M</v>
          </cell>
          <cell r="F4497">
            <v>939</v>
          </cell>
        </row>
        <row r="4498">
          <cell r="A4498">
            <v>6058698</v>
          </cell>
          <cell r="B4498" t="str">
            <v>Kabelový žlab SKS…SKS 840FT</v>
          </cell>
          <cell r="C4498">
            <v>1177</v>
          </cell>
          <cell r="D4498">
            <v>1</v>
          </cell>
          <cell r="E4498" t="str">
            <v>M</v>
          </cell>
          <cell r="F4498">
            <v>1177</v>
          </cell>
        </row>
        <row r="4499">
          <cell r="A4499">
            <v>6058728</v>
          </cell>
          <cell r="B4499" t="str">
            <v>Kabelový žlab SKS…SKS 850FT</v>
          </cell>
          <cell r="C4499">
            <v>1226</v>
          </cell>
          <cell r="D4499">
            <v>1</v>
          </cell>
          <cell r="E4499" t="str">
            <v>M</v>
          </cell>
          <cell r="F4499">
            <v>1226</v>
          </cell>
        </row>
        <row r="4500">
          <cell r="A4500">
            <v>6058744</v>
          </cell>
          <cell r="B4500" t="str">
            <v>Kabelový žlab SKS…SKS 860FT</v>
          </cell>
          <cell r="C4500">
            <v>1282</v>
          </cell>
          <cell r="D4500">
            <v>1</v>
          </cell>
          <cell r="E4500" t="str">
            <v>M</v>
          </cell>
          <cell r="F4500">
            <v>1282</v>
          </cell>
        </row>
        <row r="4501">
          <cell r="A4501">
            <v>6060102</v>
          </cell>
          <cell r="B4501" t="str">
            <v>Kabelový žlab MKS…MKS 110FS</v>
          </cell>
          <cell r="C4501">
            <v>403</v>
          </cell>
          <cell r="D4501">
            <v>1</v>
          </cell>
          <cell r="E4501" t="str">
            <v>M</v>
          </cell>
          <cell r="F4501">
            <v>403</v>
          </cell>
        </row>
        <row r="4502">
          <cell r="A4502">
            <v>6060196</v>
          </cell>
          <cell r="B4502" t="str">
            <v>Kabelový žlab MKS…MKS 120FS</v>
          </cell>
          <cell r="C4502">
            <v>481</v>
          </cell>
          <cell r="D4502">
            <v>1</v>
          </cell>
          <cell r="E4502" t="str">
            <v>M</v>
          </cell>
          <cell r="F4502">
            <v>481</v>
          </cell>
        </row>
        <row r="4503">
          <cell r="A4503">
            <v>6060307</v>
          </cell>
          <cell r="B4503" t="str">
            <v>Kabelový žlab MKS…MKS 130FS</v>
          </cell>
          <cell r="C4503">
            <v>605</v>
          </cell>
          <cell r="D4503">
            <v>1</v>
          </cell>
          <cell r="E4503" t="str">
            <v>M</v>
          </cell>
          <cell r="F4503">
            <v>605</v>
          </cell>
        </row>
        <row r="4504">
          <cell r="A4504">
            <v>6060404</v>
          </cell>
          <cell r="B4504" t="str">
            <v>Kabelový žlab MKS…MKS 140FS</v>
          </cell>
          <cell r="C4504">
            <v>685</v>
          </cell>
          <cell r="D4504">
            <v>1</v>
          </cell>
          <cell r="E4504" t="str">
            <v>M</v>
          </cell>
          <cell r="F4504">
            <v>685</v>
          </cell>
        </row>
        <row r="4505">
          <cell r="A4505">
            <v>6060412</v>
          </cell>
          <cell r="B4505" t="str">
            <v>Kabelový žlab MKS…MKS 150FS</v>
          </cell>
          <cell r="C4505">
            <v>786</v>
          </cell>
          <cell r="D4505">
            <v>1</v>
          </cell>
          <cell r="E4505" t="str">
            <v>M</v>
          </cell>
          <cell r="F4505">
            <v>786</v>
          </cell>
        </row>
        <row r="4506">
          <cell r="A4506">
            <v>6060528</v>
          </cell>
          <cell r="B4506" t="str">
            <v>Kabelový žlab MKS…MKS 155FS</v>
          </cell>
          <cell r="C4506">
            <v>883</v>
          </cell>
          <cell r="D4506">
            <v>1</v>
          </cell>
          <cell r="E4506" t="str">
            <v>M</v>
          </cell>
          <cell r="F4506">
            <v>883</v>
          </cell>
        </row>
        <row r="4507">
          <cell r="A4507">
            <v>6060609</v>
          </cell>
          <cell r="B4507" t="str">
            <v>Kabelový žlab MKS…MKS 110FT</v>
          </cell>
          <cell r="C4507">
            <v>484</v>
          </cell>
          <cell r="D4507">
            <v>1</v>
          </cell>
          <cell r="E4507" t="str">
            <v>M</v>
          </cell>
          <cell r="F4507">
            <v>484</v>
          </cell>
        </row>
        <row r="4508">
          <cell r="A4508">
            <v>6060625</v>
          </cell>
          <cell r="B4508" t="str">
            <v>Kabelový žlab MKS…MKS 120FT</v>
          </cell>
          <cell r="C4508">
            <v>694</v>
          </cell>
          <cell r="D4508">
            <v>1</v>
          </cell>
          <cell r="E4508" t="str">
            <v>M</v>
          </cell>
          <cell r="F4508">
            <v>694</v>
          </cell>
        </row>
        <row r="4509">
          <cell r="A4509">
            <v>6060641</v>
          </cell>
          <cell r="B4509" t="str">
            <v>Kabelový žlab MKS…MKS 130FT</v>
          </cell>
          <cell r="C4509">
            <v>834</v>
          </cell>
          <cell r="D4509">
            <v>1</v>
          </cell>
          <cell r="E4509" t="str">
            <v>M</v>
          </cell>
          <cell r="F4509">
            <v>834</v>
          </cell>
        </row>
        <row r="4510">
          <cell r="A4510">
            <v>6060676</v>
          </cell>
          <cell r="B4510" t="str">
            <v>Kabelový žlab MKS…MKS 140FT</v>
          </cell>
          <cell r="C4510">
            <v>938</v>
          </cell>
          <cell r="D4510">
            <v>1</v>
          </cell>
          <cell r="E4510" t="str">
            <v>M</v>
          </cell>
          <cell r="F4510">
            <v>938</v>
          </cell>
        </row>
        <row r="4511">
          <cell r="A4511">
            <v>6060803</v>
          </cell>
          <cell r="B4511" t="str">
            <v>Kabelový žlab MKS…MKS 110VA</v>
          </cell>
          <cell r="C4511">
            <v>1680</v>
          </cell>
          <cell r="D4511">
            <v>1</v>
          </cell>
          <cell r="E4511" t="str">
            <v>M</v>
          </cell>
          <cell r="F4511">
            <v>1680</v>
          </cell>
        </row>
        <row r="4512">
          <cell r="A4512">
            <v>6060811</v>
          </cell>
          <cell r="B4512" t="str">
            <v>Kabelový žlab MKS…MKS 120VA</v>
          </cell>
          <cell r="C4512">
            <v>2163</v>
          </cell>
          <cell r="D4512">
            <v>1</v>
          </cell>
          <cell r="E4512" t="str">
            <v>M</v>
          </cell>
          <cell r="F4512">
            <v>2163</v>
          </cell>
        </row>
        <row r="4513">
          <cell r="A4513">
            <v>6060838</v>
          </cell>
          <cell r="B4513" t="str">
            <v>Kabelový žlab MKS…MKS 130VA</v>
          </cell>
          <cell r="C4513">
            <v>2637</v>
          </cell>
          <cell r="D4513">
            <v>1</v>
          </cell>
          <cell r="E4513" t="str">
            <v>M</v>
          </cell>
          <cell r="F4513">
            <v>2637</v>
          </cell>
        </row>
        <row r="4514">
          <cell r="A4514">
            <v>6060846</v>
          </cell>
          <cell r="B4514" t="str">
            <v>Kabelový žlab MKS…MKS 140VA</v>
          </cell>
          <cell r="C4514">
            <v>3140</v>
          </cell>
          <cell r="D4514">
            <v>1</v>
          </cell>
          <cell r="E4514" t="str">
            <v>M</v>
          </cell>
          <cell r="F4514">
            <v>3140</v>
          </cell>
        </row>
        <row r="4515">
          <cell r="A4515">
            <v>6061109</v>
          </cell>
          <cell r="B4515" t="str">
            <v>Kabelový žlab SKS…SKS 110FS</v>
          </cell>
          <cell r="C4515">
            <v>534</v>
          </cell>
          <cell r="D4515">
            <v>1</v>
          </cell>
          <cell r="E4515" t="str">
            <v>M</v>
          </cell>
          <cell r="F4515">
            <v>534</v>
          </cell>
        </row>
        <row r="4516">
          <cell r="A4516">
            <v>6061206</v>
          </cell>
          <cell r="B4516" t="str">
            <v>Kabelový žlab SKS…SKS 120FS</v>
          </cell>
          <cell r="C4516">
            <v>665</v>
          </cell>
          <cell r="D4516">
            <v>1</v>
          </cell>
          <cell r="E4516" t="str">
            <v>M</v>
          </cell>
          <cell r="F4516">
            <v>665</v>
          </cell>
        </row>
        <row r="4517">
          <cell r="A4517">
            <v>6061303</v>
          </cell>
          <cell r="B4517" t="str">
            <v>Kabelový žlab SKS…SKS 130FS</v>
          </cell>
          <cell r="C4517">
            <v>798</v>
          </cell>
          <cell r="D4517">
            <v>1</v>
          </cell>
          <cell r="E4517" t="str">
            <v>M</v>
          </cell>
          <cell r="F4517">
            <v>798</v>
          </cell>
        </row>
        <row r="4518">
          <cell r="A4518">
            <v>6061400</v>
          </cell>
          <cell r="B4518" t="str">
            <v>Kabelový žlab SKS…SKS 140FS</v>
          </cell>
          <cell r="C4518">
            <v>987</v>
          </cell>
          <cell r="D4518">
            <v>1</v>
          </cell>
          <cell r="E4518" t="str">
            <v>M</v>
          </cell>
          <cell r="F4518">
            <v>987</v>
          </cell>
        </row>
        <row r="4519">
          <cell r="A4519">
            <v>6061508</v>
          </cell>
          <cell r="B4519" t="str">
            <v>Kabelový žlab SKS…SKS 150FS</v>
          </cell>
          <cell r="C4519">
            <v>1130</v>
          </cell>
          <cell r="D4519">
            <v>1</v>
          </cell>
          <cell r="E4519" t="str">
            <v>M</v>
          </cell>
          <cell r="F4519">
            <v>1130</v>
          </cell>
        </row>
        <row r="4520">
          <cell r="A4520">
            <v>6061559</v>
          </cell>
          <cell r="B4520" t="str">
            <v>Kabelový žlab SKS…SKS 155FS</v>
          </cell>
          <cell r="C4520">
            <v>1139</v>
          </cell>
          <cell r="D4520">
            <v>1</v>
          </cell>
          <cell r="E4520" t="str">
            <v>M</v>
          </cell>
          <cell r="F4520">
            <v>1139</v>
          </cell>
        </row>
        <row r="4521">
          <cell r="A4521">
            <v>6061605</v>
          </cell>
          <cell r="B4521" t="str">
            <v>Kabelový žlab SKS…SKS 110FT</v>
          </cell>
          <cell r="C4521">
            <v>569</v>
          </cell>
          <cell r="D4521">
            <v>1</v>
          </cell>
          <cell r="E4521" t="str">
            <v>M</v>
          </cell>
          <cell r="F4521">
            <v>569</v>
          </cell>
        </row>
        <row r="4522">
          <cell r="A4522">
            <v>6061621</v>
          </cell>
          <cell r="B4522" t="str">
            <v>Kabelový žlab SKS…SKS 120FT</v>
          </cell>
          <cell r="C4522">
            <v>754</v>
          </cell>
          <cell r="D4522">
            <v>1</v>
          </cell>
          <cell r="E4522" t="str">
            <v>M</v>
          </cell>
          <cell r="F4522">
            <v>754</v>
          </cell>
        </row>
        <row r="4523">
          <cell r="A4523">
            <v>6061656</v>
          </cell>
          <cell r="B4523" t="str">
            <v>Kabelový žlab SKS…SKS 130FT</v>
          </cell>
          <cell r="C4523">
            <v>997</v>
          </cell>
          <cell r="D4523">
            <v>1</v>
          </cell>
          <cell r="E4523" t="str">
            <v>M</v>
          </cell>
          <cell r="F4523">
            <v>997</v>
          </cell>
        </row>
        <row r="4524">
          <cell r="A4524">
            <v>6061672</v>
          </cell>
          <cell r="B4524" t="str">
            <v>Kabelový žlab SKS…SKS 140FT</v>
          </cell>
          <cell r="C4524">
            <v>1106</v>
          </cell>
          <cell r="D4524">
            <v>1</v>
          </cell>
          <cell r="E4524" t="str">
            <v>M</v>
          </cell>
          <cell r="F4524">
            <v>1106</v>
          </cell>
        </row>
        <row r="4525">
          <cell r="A4525">
            <v>6061702</v>
          </cell>
          <cell r="B4525" t="str">
            <v>Kabelový žlab SKS…SKS 150FT</v>
          </cell>
          <cell r="C4525">
            <v>1271</v>
          </cell>
          <cell r="D4525">
            <v>1</v>
          </cell>
          <cell r="E4525" t="str">
            <v>M</v>
          </cell>
          <cell r="F4525">
            <v>1271</v>
          </cell>
        </row>
        <row r="4526">
          <cell r="A4526">
            <v>6061729</v>
          </cell>
          <cell r="B4526" t="str">
            <v>Kabelový žlab SKS…SKS 155FT</v>
          </cell>
          <cell r="C4526">
            <v>1340</v>
          </cell>
          <cell r="D4526">
            <v>1</v>
          </cell>
          <cell r="E4526" t="str">
            <v>M</v>
          </cell>
          <cell r="F4526">
            <v>1340</v>
          </cell>
        </row>
        <row r="4527">
          <cell r="A4527">
            <v>6062016</v>
          </cell>
          <cell r="B4527" t="str">
            <v>Přepážka…TSG 28 FS</v>
          </cell>
          <cell r="C4527">
            <v>66</v>
          </cell>
          <cell r="D4527">
            <v>1</v>
          </cell>
          <cell r="E4527" t="str">
            <v>M</v>
          </cell>
          <cell r="F4527">
            <v>66</v>
          </cell>
        </row>
        <row r="4528">
          <cell r="A4528">
            <v>6062024</v>
          </cell>
          <cell r="B4528" t="str">
            <v>Přepážka…TSG 45 VA</v>
          </cell>
          <cell r="C4528">
            <v>237</v>
          </cell>
          <cell r="D4528">
            <v>1</v>
          </cell>
          <cell r="E4528" t="str">
            <v>M</v>
          </cell>
          <cell r="F4528">
            <v>237</v>
          </cell>
        </row>
        <row r="4529">
          <cell r="A4529">
            <v>6062027</v>
          </cell>
          <cell r="B4529" t="str">
            <v>Přepážka…TSG 45 V4</v>
          </cell>
          <cell r="C4529">
            <v>450</v>
          </cell>
          <cell r="D4529">
            <v>1</v>
          </cell>
          <cell r="E4529" t="str">
            <v>M</v>
          </cell>
          <cell r="F4529">
            <v>450</v>
          </cell>
        </row>
        <row r="4530">
          <cell r="A4530">
            <v>6062032</v>
          </cell>
          <cell r="B4530" t="str">
            <v>Přepážka…TSG 45 FS</v>
          </cell>
          <cell r="C4530">
            <v>68</v>
          </cell>
          <cell r="D4530">
            <v>1</v>
          </cell>
          <cell r="E4530" t="str">
            <v>M</v>
          </cell>
          <cell r="F4530">
            <v>68</v>
          </cell>
        </row>
        <row r="4531">
          <cell r="A4531">
            <v>6062059</v>
          </cell>
          <cell r="B4531" t="str">
            <v>Přepážka…TSG 35 FS</v>
          </cell>
          <cell r="C4531">
            <v>67</v>
          </cell>
          <cell r="D4531">
            <v>1</v>
          </cell>
          <cell r="E4531" t="str">
            <v>M</v>
          </cell>
          <cell r="F4531">
            <v>67</v>
          </cell>
        </row>
        <row r="4532">
          <cell r="A4532">
            <v>6062067</v>
          </cell>
          <cell r="B4532" t="str">
            <v>Přepážka…TSG 60 FS</v>
          </cell>
          <cell r="C4532">
            <v>69</v>
          </cell>
          <cell r="D4532">
            <v>1</v>
          </cell>
          <cell r="E4532" t="str">
            <v>M</v>
          </cell>
          <cell r="F4532">
            <v>69</v>
          </cell>
        </row>
        <row r="4533">
          <cell r="A4533">
            <v>6062083</v>
          </cell>
          <cell r="B4533" t="str">
            <v>Přepážka…TSG 60 VA</v>
          </cell>
          <cell r="C4533">
            <v>275</v>
          </cell>
          <cell r="D4533">
            <v>1</v>
          </cell>
          <cell r="E4533" t="str">
            <v>M</v>
          </cell>
          <cell r="F4533">
            <v>275</v>
          </cell>
        </row>
        <row r="4534">
          <cell r="A4534">
            <v>6062085</v>
          </cell>
          <cell r="B4534" t="str">
            <v>Přepážka…TSG60VASO</v>
          </cell>
          <cell r="C4534">
            <v>485</v>
          </cell>
          <cell r="D4534">
            <v>1</v>
          </cell>
          <cell r="E4534" t="str">
            <v>M</v>
          </cell>
          <cell r="F4534">
            <v>485</v>
          </cell>
        </row>
        <row r="4535">
          <cell r="A4535">
            <v>6062113</v>
          </cell>
          <cell r="B4535" t="str">
            <v>Přepážka…TSG 85 FS</v>
          </cell>
          <cell r="C4535">
            <v>111</v>
          </cell>
          <cell r="D4535">
            <v>1</v>
          </cell>
          <cell r="E4535" t="str">
            <v>M</v>
          </cell>
          <cell r="F4535">
            <v>111</v>
          </cell>
        </row>
        <row r="4536">
          <cell r="A4536">
            <v>6062121</v>
          </cell>
          <cell r="B4536" t="str">
            <v>Přepážka…TSG 110FS</v>
          </cell>
          <cell r="C4536">
            <v>142</v>
          </cell>
          <cell r="D4536">
            <v>1</v>
          </cell>
          <cell r="E4536" t="str">
            <v>M</v>
          </cell>
          <cell r="F4536">
            <v>142</v>
          </cell>
        </row>
        <row r="4537">
          <cell r="A4537">
            <v>6062172</v>
          </cell>
          <cell r="B4537" t="str">
            <v>Přepážka…TSG 85 VA</v>
          </cell>
          <cell r="C4537">
            <v>454</v>
          </cell>
          <cell r="D4537">
            <v>1</v>
          </cell>
          <cell r="E4537" t="str">
            <v>M</v>
          </cell>
          <cell r="F4537">
            <v>454</v>
          </cell>
        </row>
        <row r="4538">
          <cell r="A4538">
            <v>6062253</v>
          </cell>
          <cell r="B4538" t="str">
            <v>Přepážka…TSG 110VA</v>
          </cell>
          <cell r="C4538">
            <v>508</v>
          </cell>
          <cell r="D4538">
            <v>1</v>
          </cell>
          <cell r="E4538" t="str">
            <v>M</v>
          </cell>
          <cell r="F4538">
            <v>508</v>
          </cell>
        </row>
        <row r="4539">
          <cell r="A4539">
            <v>6062288</v>
          </cell>
          <cell r="B4539" t="str">
            <v>Kabelová přepážka 60mm…TSG 60/S</v>
          </cell>
          <cell r="C4539">
            <v>101</v>
          </cell>
          <cell r="D4539">
            <v>1</v>
          </cell>
          <cell r="E4539" t="str">
            <v>M</v>
          </cell>
          <cell r="F4539">
            <v>101</v>
          </cell>
        </row>
        <row r="4540">
          <cell r="A4540">
            <v>6062296</v>
          </cell>
          <cell r="B4540" t="str">
            <v>Držák kab.přepážky TSG 60/S…KS RKS</v>
          </cell>
          <cell r="C4540">
            <v>3.25</v>
          </cell>
          <cell r="D4540">
            <v>100</v>
          </cell>
          <cell r="E4540" t="str">
            <v>KS</v>
          </cell>
          <cell r="F4540">
            <v>325</v>
          </cell>
        </row>
        <row r="4541">
          <cell r="A4541">
            <v>6062300</v>
          </cell>
          <cell r="B4541" t="str">
            <v>Držák kab.přepážky TSG 60/S…KS MKS/SK</v>
          </cell>
          <cell r="C4541">
            <v>5.0199999999999996</v>
          </cell>
          <cell r="D4541">
            <v>100</v>
          </cell>
          <cell r="E4541" t="str">
            <v>KS</v>
          </cell>
          <cell r="F4541">
            <v>502</v>
          </cell>
        </row>
        <row r="4542">
          <cell r="A4542">
            <v>6062316</v>
          </cell>
          <cell r="B4542" t="str">
            <v>TSG 35…TSG 35</v>
          </cell>
          <cell r="C4542">
            <v>125</v>
          </cell>
          <cell r="D4542">
            <v>1</v>
          </cell>
          <cell r="E4542" t="str">
            <v>M</v>
          </cell>
          <cell r="F4542">
            <v>125</v>
          </cell>
        </row>
        <row r="4543">
          <cell r="A4543">
            <v>6062320</v>
          </cell>
          <cell r="B4543" t="str">
            <v>Přepážka…TSG 45 DD</v>
          </cell>
          <cell r="C4543">
            <v>140</v>
          </cell>
          <cell r="D4543">
            <v>1</v>
          </cell>
          <cell r="E4543" t="str">
            <v>M</v>
          </cell>
          <cell r="F4543">
            <v>140</v>
          </cell>
        </row>
        <row r="4544">
          <cell r="A4544">
            <v>6062326</v>
          </cell>
          <cell r="B4544" t="str">
            <v>Přepážka…TSG 60 DD</v>
          </cell>
          <cell r="C4544">
            <v>148</v>
          </cell>
          <cell r="D4544">
            <v>1</v>
          </cell>
          <cell r="E4544" t="str">
            <v>M</v>
          </cell>
          <cell r="F4544">
            <v>148</v>
          </cell>
        </row>
        <row r="4545">
          <cell r="A4545">
            <v>6062330</v>
          </cell>
          <cell r="B4545" t="str">
            <v>Přepážka 85 mm DD…TSG 85</v>
          </cell>
          <cell r="C4545">
            <v>180</v>
          </cell>
          <cell r="D4545">
            <v>1</v>
          </cell>
          <cell r="E4545" t="str">
            <v>M</v>
          </cell>
          <cell r="F4545">
            <v>180</v>
          </cell>
        </row>
        <row r="4546">
          <cell r="A4546">
            <v>6062334</v>
          </cell>
          <cell r="B4546" t="str">
            <v>Přepážka 110 DD…TSG 110</v>
          </cell>
          <cell r="C4546">
            <v>201</v>
          </cell>
          <cell r="D4546">
            <v>1</v>
          </cell>
          <cell r="E4546" t="str">
            <v>M</v>
          </cell>
          <cell r="F4546">
            <v>201</v>
          </cell>
        </row>
        <row r="4547">
          <cell r="A4547">
            <v>6063160</v>
          </cell>
          <cell r="B4547" t="str">
            <v>Kabelový žlab MKSU…MKSU610FS</v>
          </cell>
          <cell r="C4547">
            <v>222</v>
          </cell>
          <cell r="D4547">
            <v>1</v>
          </cell>
          <cell r="E4547" t="str">
            <v>M</v>
          </cell>
          <cell r="F4547">
            <v>222</v>
          </cell>
        </row>
        <row r="4548">
          <cell r="A4548">
            <v>6063179</v>
          </cell>
          <cell r="B4548" t="str">
            <v>Kabelový žlab MKSU…MKSU615FS</v>
          </cell>
          <cell r="C4548">
            <v>289</v>
          </cell>
          <cell r="D4548">
            <v>1</v>
          </cell>
          <cell r="E4548" t="str">
            <v>M</v>
          </cell>
          <cell r="F4548">
            <v>289</v>
          </cell>
        </row>
        <row r="4549">
          <cell r="A4549">
            <v>6063187</v>
          </cell>
          <cell r="B4549" t="str">
            <v>Kabelový žlab MKSU…MKSU620FS</v>
          </cell>
          <cell r="C4549">
            <v>310</v>
          </cell>
          <cell r="D4549">
            <v>1</v>
          </cell>
          <cell r="E4549" t="str">
            <v>M</v>
          </cell>
          <cell r="F4549">
            <v>310</v>
          </cell>
        </row>
        <row r="4550">
          <cell r="A4550">
            <v>6063209</v>
          </cell>
          <cell r="B4550" t="str">
            <v>Kabelový žlab MKSU…MKSU630FS</v>
          </cell>
          <cell r="C4550">
            <v>375</v>
          </cell>
          <cell r="D4550">
            <v>1</v>
          </cell>
          <cell r="E4550" t="str">
            <v>M</v>
          </cell>
          <cell r="F4550">
            <v>375</v>
          </cell>
        </row>
        <row r="4551">
          <cell r="A4551">
            <v>6063225</v>
          </cell>
          <cell r="B4551" t="str">
            <v>Kabelový žlab MKSU…MKSU640FS</v>
          </cell>
          <cell r="C4551">
            <v>504</v>
          </cell>
          <cell r="D4551">
            <v>1</v>
          </cell>
          <cell r="E4551" t="str">
            <v>M</v>
          </cell>
          <cell r="F4551">
            <v>504</v>
          </cell>
        </row>
        <row r="4552">
          <cell r="A4552">
            <v>6063234</v>
          </cell>
          <cell r="B4552" t="str">
            <v>Kabelový žlab SKSU…SKSU610FS</v>
          </cell>
          <cell r="C4552">
            <v>321</v>
          </cell>
          <cell r="D4552">
            <v>1</v>
          </cell>
          <cell r="E4552" t="str">
            <v>M</v>
          </cell>
          <cell r="F4552">
            <v>321</v>
          </cell>
        </row>
        <row r="4553">
          <cell r="A4553">
            <v>6063236</v>
          </cell>
          <cell r="B4553" t="str">
            <v>Kabelový žlab SKSU…SKSU620FS</v>
          </cell>
          <cell r="C4553">
            <v>444</v>
          </cell>
          <cell r="D4553">
            <v>1</v>
          </cell>
          <cell r="E4553" t="str">
            <v>M</v>
          </cell>
          <cell r="F4553">
            <v>444</v>
          </cell>
        </row>
        <row r="4554">
          <cell r="A4554">
            <v>6063238</v>
          </cell>
          <cell r="B4554" t="str">
            <v>Kabelový žlab SKSU…SKSU630FS</v>
          </cell>
          <cell r="C4554">
            <v>566</v>
          </cell>
          <cell r="D4554">
            <v>1</v>
          </cell>
          <cell r="E4554" t="str">
            <v>M</v>
          </cell>
          <cell r="F4554">
            <v>566</v>
          </cell>
        </row>
        <row r="4555">
          <cell r="A4555">
            <v>6063241</v>
          </cell>
          <cell r="B4555" t="str">
            <v>Kabelový žlab SKSU…SKSU650FS</v>
          </cell>
          <cell r="C4555">
            <v>800</v>
          </cell>
          <cell r="D4555">
            <v>1</v>
          </cell>
          <cell r="E4555" t="str">
            <v>M</v>
          </cell>
          <cell r="F4555">
            <v>800</v>
          </cell>
        </row>
        <row r="4556">
          <cell r="A4556">
            <v>6063276</v>
          </cell>
          <cell r="B4556" t="str">
            <v>Kabelový žlab SKSU…SKSU660FS</v>
          </cell>
          <cell r="C4556">
            <v>956</v>
          </cell>
          <cell r="D4556">
            <v>1</v>
          </cell>
          <cell r="E4556" t="str">
            <v>M</v>
          </cell>
          <cell r="F4556">
            <v>956</v>
          </cell>
        </row>
        <row r="4557">
          <cell r="A4557">
            <v>6063403</v>
          </cell>
          <cell r="B4557" t="str">
            <v>Kabelový žlab SKSU…SKSU110FS</v>
          </cell>
          <cell r="C4557">
            <v>476</v>
          </cell>
          <cell r="D4557">
            <v>1</v>
          </cell>
          <cell r="E4557" t="str">
            <v>M</v>
          </cell>
          <cell r="F4557">
            <v>476</v>
          </cell>
        </row>
        <row r="4558">
          <cell r="A4558">
            <v>6063438</v>
          </cell>
          <cell r="B4558" t="str">
            <v>Kabelový žlab SKSU…SKSU120FS</v>
          </cell>
          <cell r="C4558">
            <v>652</v>
          </cell>
          <cell r="D4558">
            <v>1</v>
          </cell>
          <cell r="E4558" t="str">
            <v>M</v>
          </cell>
          <cell r="F4558">
            <v>652</v>
          </cell>
        </row>
        <row r="4559">
          <cell r="A4559">
            <v>6063454</v>
          </cell>
          <cell r="B4559" t="str">
            <v>Kabelový žlab SKSU…SKSU130FS</v>
          </cell>
          <cell r="C4559">
            <v>794</v>
          </cell>
          <cell r="D4559">
            <v>1</v>
          </cell>
          <cell r="E4559" t="str">
            <v>M</v>
          </cell>
          <cell r="F4559">
            <v>794</v>
          </cell>
        </row>
        <row r="4560">
          <cell r="A4560">
            <v>6063470</v>
          </cell>
          <cell r="B4560" t="str">
            <v>Kabelový žlab SKSU…SKSU140FS</v>
          </cell>
          <cell r="C4560">
            <v>947</v>
          </cell>
          <cell r="D4560">
            <v>1</v>
          </cell>
          <cell r="E4560" t="str">
            <v>M</v>
          </cell>
          <cell r="F4560">
            <v>947</v>
          </cell>
        </row>
        <row r="4561">
          <cell r="A4561">
            <v>6063497</v>
          </cell>
          <cell r="B4561" t="str">
            <v>Kabelový žlab SKSU…SKSU150FS</v>
          </cell>
          <cell r="C4561">
            <v>1203</v>
          </cell>
          <cell r="D4561">
            <v>1</v>
          </cell>
          <cell r="E4561" t="str">
            <v>M</v>
          </cell>
          <cell r="F4561">
            <v>1203</v>
          </cell>
        </row>
        <row r="4562">
          <cell r="A4562">
            <v>6063500</v>
          </cell>
          <cell r="B4562" t="str">
            <v>Kabelový žlab SKSU…SKSU155FS</v>
          </cell>
          <cell r="C4562">
            <v>1199</v>
          </cell>
          <cell r="D4562">
            <v>1</v>
          </cell>
          <cell r="E4562" t="str">
            <v>M</v>
          </cell>
          <cell r="F4562">
            <v>1199</v>
          </cell>
        </row>
        <row r="4563">
          <cell r="A4563">
            <v>6063772</v>
          </cell>
          <cell r="B4563" t="str">
            <v>Kabelový žlab MKSU…MKSU610VA</v>
          </cell>
          <cell r="C4563">
            <v>669</v>
          </cell>
          <cell r="D4563">
            <v>1</v>
          </cell>
          <cell r="E4563" t="str">
            <v>M</v>
          </cell>
          <cell r="F4563">
            <v>669</v>
          </cell>
        </row>
        <row r="4564">
          <cell r="A4564">
            <v>6063780</v>
          </cell>
          <cell r="B4564" t="str">
            <v>Kabelový žlab MKSU…MKSU620VA</v>
          </cell>
          <cell r="C4564">
            <v>1354</v>
          </cell>
          <cell r="D4564">
            <v>1</v>
          </cell>
          <cell r="E4564" t="str">
            <v>M</v>
          </cell>
          <cell r="F4564">
            <v>1354</v>
          </cell>
        </row>
        <row r="4565">
          <cell r="A4565">
            <v>6063799</v>
          </cell>
          <cell r="B4565" t="str">
            <v>Kabelový žlab MKSU…MKSU630VA</v>
          </cell>
          <cell r="C4565">
            <v>1648</v>
          </cell>
          <cell r="D4565">
            <v>1</v>
          </cell>
          <cell r="E4565" t="str">
            <v>M</v>
          </cell>
          <cell r="F4565">
            <v>1648</v>
          </cell>
        </row>
        <row r="4566">
          <cell r="A4566">
            <v>6063845</v>
          </cell>
          <cell r="B4566" t="str">
            <v>Kabelový žlab MKSU…MKSU640VA</v>
          </cell>
          <cell r="C4566">
            <v>2034</v>
          </cell>
          <cell r="D4566">
            <v>1</v>
          </cell>
          <cell r="E4566" t="str">
            <v>M</v>
          </cell>
          <cell r="F4566">
            <v>2034</v>
          </cell>
        </row>
        <row r="4567">
          <cell r="A4567">
            <v>6063861</v>
          </cell>
          <cell r="B4567" t="str">
            <v>Kabelový žlab MKSU…MKSU650VA</v>
          </cell>
          <cell r="C4567">
            <v>2454</v>
          </cell>
          <cell r="D4567">
            <v>1</v>
          </cell>
          <cell r="E4567" t="str">
            <v>M</v>
          </cell>
          <cell r="F4567">
            <v>2454</v>
          </cell>
        </row>
        <row r="4568">
          <cell r="A4568">
            <v>6063888</v>
          </cell>
          <cell r="B4568" t="str">
            <v>Kabelový žlab MKSU…MKSU660VA</v>
          </cell>
          <cell r="C4568">
            <v>2642</v>
          </cell>
          <cell r="D4568">
            <v>1</v>
          </cell>
          <cell r="E4568" t="str">
            <v>M</v>
          </cell>
          <cell r="F4568">
            <v>2642</v>
          </cell>
        </row>
        <row r="4569">
          <cell r="A4569">
            <v>6063950</v>
          </cell>
          <cell r="B4569" t="str">
            <v>Kabelový žlab SKSU…SKSU640FS</v>
          </cell>
          <cell r="C4569">
            <v>735</v>
          </cell>
          <cell r="D4569">
            <v>1</v>
          </cell>
          <cell r="E4569" t="str">
            <v>M</v>
          </cell>
          <cell r="F4569">
            <v>735</v>
          </cell>
        </row>
        <row r="4570">
          <cell r="A4570">
            <v>6064302</v>
          </cell>
          <cell r="B4570" t="str">
            <v>Kabelový žlab MKSU…MKSU610FT</v>
          </cell>
          <cell r="C4570">
            <v>349</v>
          </cell>
          <cell r="D4570">
            <v>1</v>
          </cell>
          <cell r="E4570" t="str">
            <v>M</v>
          </cell>
          <cell r="F4570">
            <v>349</v>
          </cell>
        </row>
        <row r="4571">
          <cell r="A4571">
            <v>6064307</v>
          </cell>
          <cell r="B4571" t="str">
            <v>Kabelový žlab SKSU…SKSU610FT</v>
          </cell>
          <cell r="C4571">
            <v>370</v>
          </cell>
          <cell r="D4571">
            <v>1</v>
          </cell>
          <cell r="E4571" t="str">
            <v>M</v>
          </cell>
          <cell r="F4571">
            <v>370</v>
          </cell>
        </row>
        <row r="4572">
          <cell r="A4572">
            <v>6064319</v>
          </cell>
          <cell r="B4572" t="str">
            <v>Kabelový žlab MKSU…MKSU615FT</v>
          </cell>
          <cell r="C4572">
            <v>470</v>
          </cell>
          <cell r="D4572">
            <v>1</v>
          </cell>
          <cell r="E4572" t="str">
            <v>M</v>
          </cell>
          <cell r="F4572">
            <v>470</v>
          </cell>
        </row>
        <row r="4573">
          <cell r="A4573">
            <v>6064345</v>
          </cell>
          <cell r="B4573" t="str">
            <v>Kabelový žlab MKSU…MKSU620FT</v>
          </cell>
          <cell r="C4573">
            <v>620</v>
          </cell>
          <cell r="D4573">
            <v>1</v>
          </cell>
          <cell r="E4573" t="str">
            <v>M</v>
          </cell>
          <cell r="F4573">
            <v>620</v>
          </cell>
        </row>
        <row r="4574">
          <cell r="A4574">
            <v>6064353</v>
          </cell>
          <cell r="B4574" t="str">
            <v>Kabelový žlab SKSU…SKSU620FT</v>
          </cell>
          <cell r="C4574">
            <v>650</v>
          </cell>
          <cell r="D4574">
            <v>1</v>
          </cell>
          <cell r="E4574" t="str">
            <v>M</v>
          </cell>
          <cell r="F4574">
            <v>650</v>
          </cell>
        </row>
        <row r="4575">
          <cell r="A4575">
            <v>6064396</v>
          </cell>
          <cell r="B4575" t="str">
            <v>Kabelový žlab MKSU…MKSU630FT</v>
          </cell>
          <cell r="C4575">
            <v>696</v>
          </cell>
          <cell r="D4575">
            <v>1</v>
          </cell>
          <cell r="E4575" t="str">
            <v>M</v>
          </cell>
          <cell r="F4575">
            <v>696</v>
          </cell>
        </row>
        <row r="4576">
          <cell r="A4576">
            <v>6064409</v>
          </cell>
          <cell r="B4576" t="str">
            <v>Kabelový žlab SKSU…SKSU630FT</v>
          </cell>
          <cell r="C4576">
            <v>846</v>
          </cell>
          <cell r="D4576">
            <v>1</v>
          </cell>
          <cell r="E4576" t="str">
            <v>M</v>
          </cell>
          <cell r="F4576">
            <v>846</v>
          </cell>
        </row>
        <row r="4577">
          <cell r="A4577">
            <v>6064426</v>
          </cell>
          <cell r="B4577" t="str">
            <v>Kabelový žlab MKSU…MKSU640FT</v>
          </cell>
          <cell r="C4577">
            <v>894</v>
          </cell>
          <cell r="D4577">
            <v>1</v>
          </cell>
          <cell r="E4577" t="str">
            <v>M</v>
          </cell>
          <cell r="F4577">
            <v>894</v>
          </cell>
        </row>
        <row r="4578">
          <cell r="A4578">
            <v>6064523</v>
          </cell>
          <cell r="B4578" t="str">
            <v>Kabelový žlab SKSU…SKSU660FT</v>
          </cell>
          <cell r="C4578">
            <v>1355</v>
          </cell>
          <cell r="D4578">
            <v>1</v>
          </cell>
          <cell r="E4578" t="str">
            <v>M</v>
          </cell>
          <cell r="F4578">
            <v>1355</v>
          </cell>
        </row>
        <row r="4579">
          <cell r="A4579">
            <v>6064560</v>
          </cell>
          <cell r="B4579" t="str">
            <v>Kabelový žlab SKSU…SKSU820FT</v>
          </cell>
          <cell r="C4579">
            <v>890</v>
          </cell>
          <cell r="D4579">
            <v>1</v>
          </cell>
          <cell r="E4579" t="str">
            <v>M</v>
          </cell>
          <cell r="F4579">
            <v>890</v>
          </cell>
        </row>
        <row r="4580">
          <cell r="A4580">
            <v>6064795</v>
          </cell>
          <cell r="B4580" t="str">
            <v>Kabelový žlab SKSU…SKSU110FT</v>
          </cell>
          <cell r="C4580">
            <v>863</v>
          </cell>
          <cell r="D4580">
            <v>1</v>
          </cell>
          <cell r="E4580" t="str">
            <v>M</v>
          </cell>
          <cell r="F4580">
            <v>863</v>
          </cell>
        </row>
        <row r="4581">
          <cell r="A4581">
            <v>6064833</v>
          </cell>
          <cell r="B4581" t="str">
            <v>Kabelový žlab SKSU…SKSU120FT</v>
          </cell>
          <cell r="C4581">
            <v>1162</v>
          </cell>
          <cell r="D4581">
            <v>1</v>
          </cell>
          <cell r="E4581" t="str">
            <v>M</v>
          </cell>
          <cell r="F4581">
            <v>1162</v>
          </cell>
        </row>
        <row r="4582">
          <cell r="A4582">
            <v>6064884</v>
          </cell>
          <cell r="B4582" t="str">
            <v>Kabelový žlab SKSU…SKSU130FT</v>
          </cell>
          <cell r="C4582">
            <v>1612</v>
          </cell>
          <cell r="D4582">
            <v>1</v>
          </cell>
          <cell r="E4582" t="str">
            <v>M</v>
          </cell>
          <cell r="F4582">
            <v>1612</v>
          </cell>
        </row>
        <row r="4583">
          <cell r="A4583">
            <v>6064922</v>
          </cell>
          <cell r="B4583" t="str">
            <v>Kabelový žlab SKSU…SKSU140FT</v>
          </cell>
          <cell r="C4583">
            <v>1300</v>
          </cell>
          <cell r="D4583">
            <v>1</v>
          </cell>
          <cell r="E4583" t="str">
            <v>M</v>
          </cell>
          <cell r="F4583">
            <v>1300</v>
          </cell>
        </row>
        <row r="4584">
          <cell r="A4584">
            <v>6064965</v>
          </cell>
          <cell r="B4584" t="str">
            <v>Kabelový žlab SKSU…SKSU150FT</v>
          </cell>
          <cell r="C4584">
            <v>1409</v>
          </cell>
          <cell r="D4584">
            <v>1</v>
          </cell>
          <cell r="E4584" t="str">
            <v>M</v>
          </cell>
          <cell r="F4584">
            <v>1409</v>
          </cell>
        </row>
        <row r="4585">
          <cell r="A4585">
            <v>6064973</v>
          </cell>
          <cell r="B4585" t="str">
            <v>Kabelový žlab SKSU…SKSU 155</v>
          </cell>
          <cell r="C4585">
            <v>943</v>
          </cell>
          <cell r="D4585">
            <v>1</v>
          </cell>
          <cell r="E4585" t="str">
            <v>M</v>
          </cell>
          <cell r="F4585">
            <v>943</v>
          </cell>
        </row>
        <row r="4586">
          <cell r="A4586">
            <v>6065007</v>
          </cell>
          <cell r="B4586" t="str">
            <v>Otočná západka…DRL 311</v>
          </cell>
          <cell r="C4586">
            <v>11</v>
          </cell>
          <cell r="D4586">
            <v>1</v>
          </cell>
          <cell r="E4586" t="str">
            <v>KS</v>
          </cell>
          <cell r="F4586">
            <v>11</v>
          </cell>
        </row>
        <row r="4587">
          <cell r="A4587">
            <v>6065104</v>
          </cell>
          <cell r="B4587" t="str">
            <v>Otočná západka…AZDR 100</v>
          </cell>
          <cell r="C4587">
            <v>10</v>
          </cell>
          <cell r="D4587">
            <v>1</v>
          </cell>
          <cell r="E4587" t="str">
            <v>KS</v>
          </cell>
          <cell r="F4587">
            <v>10</v>
          </cell>
        </row>
        <row r="4588">
          <cell r="A4588">
            <v>6065112</v>
          </cell>
          <cell r="B4588" t="str">
            <v>Otočná západka…AZDR 50</v>
          </cell>
          <cell r="C4588">
            <v>19</v>
          </cell>
          <cell r="D4588">
            <v>1</v>
          </cell>
          <cell r="E4588" t="str">
            <v>KS</v>
          </cell>
          <cell r="F4588">
            <v>19</v>
          </cell>
        </row>
        <row r="4589">
          <cell r="A4589">
            <v>6065147</v>
          </cell>
          <cell r="B4589" t="str">
            <v>Otočná západka…DRL/DR/2</v>
          </cell>
          <cell r="C4589">
            <v>18</v>
          </cell>
          <cell r="D4589">
            <v>1</v>
          </cell>
          <cell r="E4589" t="str">
            <v>KS</v>
          </cell>
          <cell r="F4589">
            <v>18</v>
          </cell>
        </row>
        <row r="4590">
          <cell r="A4590">
            <v>6065317</v>
          </cell>
          <cell r="B4590" t="str">
            <v>Otočná západka…AZDR100VA</v>
          </cell>
          <cell r="C4590">
            <v>42</v>
          </cell>
          <cell r="D4590">
            <v>1</v>
          </cell>
          <cell r="E4590" t="str">
            <v>KS</v>
          </cell>
          <cell r="F4590">
            <v>42</v>
          </cell>
        </row>
        <row r="4591">
          <cell r="A4591">
            <v>6065503</v>
          </cell>
          <cell r="B4591" t="str">
            <v>Spona víka…DKL 35VA</v>
          </cell>
          <cell r="C4591">
            <v>113</v>
          </cell>
          <cell r="D4591">
            <v>1</v>
          </cell>
          <cell r="E4591" t="str">
            <v>KS</v>
          </cell>
          <cell r="F4591">
            <v>113</v>
          </cell>
        </row>
        <row r="4592">
          <cell r="A4592">
            <v>6065511</v>
          </cell>
          <cell r="B4592" t="str">
            <v>Spona víka…DKL 45VA</v>
          </cell>
          <cell r="C4592">
            <v>103</v>
          </cell>
          <cell r="D4592">
            <v>1</v>
          </cell>
          <cell r="E4592" t="str">
            <v>KS</v>
          </cell>
          <cell r="F4592">
            <v>103</v>
          </cell>
        </row>
        <row r="4593">
          <cell r="A4593">
            <v>6065538</v>
          </cell>
          <cell r="B4593" t="str">
            <v>Spona víka…DKL 60VA</v>
          </cell>
          <cell r="C4593">
            <v>106</v>
          </cell>
          <cell r="D4593">
            <v>1</v>
          </cell>
          <cell r="E4593" t="str">
            <v>KS</v>
          </cell>
          <cell r="F4593">
            <v>106</v>
          </cell>
        </row>
        <row r="4594">
          <cell r="A4594">
            <v>6065546</v>
          </cell>
          <cell r="B4594" t="str">
            <v>Spona víka…DKL 85VA</v>
          </cell>
          <cell r="C4594">
            <v>130</v>
          </cell>
          <cell r="D4594">
            <v>1</v>
          </cell>
          <cell r="E4594" t="str">
            <v>KS</v>
          </cell>
          <cell r="F4594">
            <v>130</v>
          </cell>
        </row>
        <row r="4595">
          <cell r="A4595">
            <v>6065554</v>
          </cell>
          <cell r="B4595" t="str">
            <v>Spona víka…DKL 110VA</v>
          </cell>
          <cell r="C4595">
            <v>133</v>
          </cell>
          <cell r="D4595">
            <v>1</v>
          </cell>
          <cell r="E4595" t="str">
            <v>KS</v>
          </cell>
          <cell r="F4595">
            <v>133</v>
          </cell>
        </row>
        <row r="4596">
          <cell r="A4596">
            <v>6065600</v>
          </cell>
          <cell r="B4596" t="str">
            <v>Spona víka…DKU</v>
          </cell>
          <cell r="C4596">
            <v>12.87</v>
          </cell>
          <cell r="D4596">
            <v>100</v>
          </cell>
          <cell r="E4596" t="str">
            <v>KS</v>
          </cell>
          <cell r="F4596">
            <v>1287</v>
          </cell>
        </row>
        <row r="4597">
          <cell r="A4597">
            <v>6065610</v>
          </cell>
          <cell r="B4597" t="str">
            <v>Spona víka…DKU</v>
          </cell>
          <cell r="C4597">
            <v>12.17</v>
          </cell>
          <cell r="D4597">
            <v>100</v>
          </cell>
          <cell r="E4597" t="str">
            <v>KS</v>
          </cell>
          <cell r="F4597">
            <v>1217</v>
          </cell>
        </row>
        <row r="4598">
          <cell r="A4598">
            <v>6066046</v>
          </cell>
          <cell r="B4598" t="str">
            <v>Spojka…SSV  FT</v>
          </cell>
          <cell r="C4598">
            <v>31</v>
          </cell>
          <cell r="D4598">
            <v>1</v>
          </cell>
          <cell r="E4598" t="str">
            <v>KS</v>
          </cell>
          <cell r="F4598">
            <v>31</v>
          </cell>
        </row>
        <row r="4599">
          <cell r="A4599">
            <v>6066505</v>
          </cell>
          <cell r="B4599" t="str">
            <v>Závěsný třmen…AHB</v>
          </cell>
          <cell r="C4599">
            <v>15.39</v>
          </cell>
          <cell r="D4599">
            <v>100</v>
          </cell>
          <cell r="E4599" t="str">
            <v>KS</v>
          </cell>
          <cell r="F4599">
            <v>1539</v>
          </cell>
        </row>
        <row r="4600">
          <cell r="A4600">
            <v>6066550</v>
          </cell>
          <cell r="B4600" t="str">
            <v>Podélné a úhlové spojky…VF AZK FT</v>
          </cell>
          <cell r="C4600">
            <v>32</v>
          </cell>
          <cell r="D4600">
            <v>1</v>
          </cell>
          <cell r="E4600" t="str">
            <v>KS</v>
          </cell>
          <cell r="F4600">
            <v>32</v>
          </cell>
        </row>
        <row r="4601">
          <cell r="A4601">
            <v>6066569</v>
          </cell>
          <cell r="B4601" t="str">
            <v>Podélné a úhlové spojky…VF AZK VA</v>
          </cell>
          <cell r="C4601">
            <v>59</v>
          </cell>
          <cell r="D4601">
            <v>1</v>
          </cell>
          <cell r="E4601" t="str">
            <v>KS</v>
          </cell>
          <cell r="F4601">
            <v>59</v>
          </cell>
        </row>
        <row r="4602">
          <cell r="A4602">
            <v>6066615</v>
          </cell>
          <cell r="B4602" t="str">
            <v>Podélná spojka…VF AZK 50</v>
          </cell>
          <cell r="C4602">
            <v>144</v>
          </cell>
          <cell r="D4602">
            <v>1</v>
          </cell>
          <cell r="E4602" t="str">
            <v>KS</v>
          </cell>
          <cell r="F4602">
            <v>144</v>
          </cell>
        </row>
        <row r="4603">
          <cell r="A4603">
            <v>6066704</v>
          </cell>
          <cell r="B4603" t="str">
            <v>Ochranný kroužek…KSR-915</v>
          </cell>
          <cell r="C4603">
            <v>15</v>
          </cell>
          <cell r="D4603">
            <v>1</v>
          </cell>
          <cell r="E4603" t="str">
            <v>KS</v>
          </cell>
          <cell r="F4603">
            <v>15</v>
          </cell>
        </row>
        <row r="4604">
          <cell r="A4604">
            <v>6066712</v>
          </cell>
          <cell r="B4604" t="str">
            <v>Ochranný kroužek…KSR-910</v>
          </cell>
          <cell r="C4604">
            <v>14</v>
          </cell>
          <cell r="D4604">
            <v>1</v>
          </cell>
          <cell r="E4604" t="str">
            <v>KS</v>
          </cell>
          <cell r="F4604">
            <v>14</v>
          </cell>
        </row>
        <row r="4605">
          <cell r="A4605">
            <v>6066933</v>
          </cell>
          <cell r="B4605" t="str">
            <v>Kloubová spojka…SV  VA</v>
          </cell>
          <cell r="C4605">
            <v>44</v>
          </cell>
          <cell r="D4605">
            <v>1</v>
          </cell>
          <cell r="E4605" t="str">
            <v>KS</v>
          </cell>
          <cell r="F4605">
            <v>44</v>
          </cell>
        </row>
        <row r="4606">
          <cell r="A4606">
            <v>6066941</v>
          </cell>
          <cell r="B4606" t="str">
            <v>Kloubová spojka…SV  DD</v>
          </cell>
          <cell r="C4606">
            <v>34</v>
          </cell>
          <cell r="D4606">
            <v>1</v>
          </cell>
          <cell r="E4606" t="str">
            <v>KS</v>
          </cell>
          <cell r="F4606">
            <v>34</v>
          </cell>
        </row>
        <row r="4607">
          <cell r="A4607">
            <v>6067069</v>
          </cell>
          <cell r="B4607" t="str">
            <v>Podélná spojka…RLVK 45FS</v>
          </cell>
          <cell r="C4607">
            <v>27</v>
          </cell>
          <cell r="D4607">
            <v>1</v>
          </cell>
          <cell r="E4607" t="str">
            <v>KS</v>
          </cell>
          <cell r="F4607">
            <v>27</v>
          </cell>
        </row>
        <row r="4608">
          <cell r="A4608">
            <v>6067085</v>
          </cell>
          <cell r="B4608" t="str">
            <v>Podélná spojka…RLVK 35FS</v>
          </cell>
          <cell r="C4608">
            <v>22</v>
          </cell>
          <cell r="D4608">
            <v>1</v>
          </cell>
          <cell r="E4608" t="str">
            <v>KS</v>
          </cell>
          <cell r="F4608">
            <v>22</v>
          </cell>
        </row>
        <row r="4609">
          <cell r="A4609">
            <v>6067093</v>
          </cell>
          <cell r="B4609" t="str">
            <v>Podélná spojka…RLVK 60FS</v>
          </cell>
          <cell r="C4609">
            <v>29</v>
          </cell>
          <cell r="D4609">
            <v>1</v>
          </cell>
          <cell r="E4609" t="str">
            <v>KS</v>
          </cell>
          <cell r="F4609">
            <v>29</v>
          </cell>
        </row>
        <row r="4610">
          <cell r="A4610">
            <v>6067107</v>
          </cell>
          <cell r="B4610" t="str">
            <v>Úhlová spojka…RWVL 35FS</v>
          </cell>
          <cell r="C4610">
            <v>37</v>
          </cell>
          <cell r="D4610">
            <v>1</v>
          </cell>
          <cell r="E4610" t="str">
            <v>KS</v>
          </cell>
          <cell r="F4610">
            <v>37</v>
          </cell>
        </row>
        <row r="4611">
          <cell r="A4611">
            <v>6067115</v>
          </cell>
          <cell r="B4611" t="str">
            <v>Úhlová spojka…RWVL 60FS</v>
          </cell>
          <cell r="C4611">
            <v>43</v>
          </cell>
          <cell r="D4611">
            <v>1</v>
          </cell>
          <cell r="E4611" t="str">
            <v>KS</v>
          </cell>
          <cell r="F4611">
            <v>43</v>
          </cell>
        </row>
        <row r="4612">
          <cell r="A4612">
            <v>6067123</v>
          </cell>
          <cell r="B4612" t="str">
            <v>Podélné a úhlové spojky…RLVL 85FS</v>
          </cell>
          <cell r="C4612">
            <v>68</v>
          </cell>
          <cell r="D4612">
            <v>1</v>
          </cell>
          <cell r="E4612" t="str">
            <v>KS</v>
          </cell>
          <cell r="F4612">
            <v>68</v>
          </cell>
        </row>
        <row r="4613">
          <cell r="A4613">
            <v>6067131</v>
          </cell>
          <cell r="B4613" t="str">
            <v>Podélné a úhlové spojky…RLVL110FS</v>
          </cell>
          <cell r="C4613">
            <v>74</v>
          </cell>
          <cell r="D4613">
            <v>1</v>
          </cell>
          <cell r="E4613" t="str">
            <v>KS</v>
          </cell>
          <cell r="F4613">
            <v>74</v>
          </cell>
        </row>
        <row r="4614">
          <cell r="A4614">
            <v>6067301</v>
          </cell>
          <cell r="B4614" t="str">
            <v>Podélná spojka…RLVK 35FT</v>
          </cell>
          <cell r="C4614">
            <v>24</v>
          </cell>
          <cell r="D4614">
            <v>1</v>
          </cell>
          <cell r="E4614" t="str">
            <v>KS</v>
          </cell>
          <cell r="F4614">
            <v>24</v>
          </cell>
        </row>
        <row r="4615">
          <cell r="A4615">
            <v>6067328</v>
          </cell>
          <cell r="B4615" t="str">
            <v>Úhlová spojka…RWVL 35FT</v>
          </cell>
          <cell r="C4615">
            <v>37</v>
          </cell>
          <cell r="D4615">
            <v>1</v>
          </cell>
          <cell r="E4615" t="str">
            <v>KS</v>
          </cell>
          <cell r="F4615">
            <v>37</v>
          </cell>
        </row>
        <row r="4616">
          <cell r="A4616">
            <v>6067352</v>
          </cell>
          <cell r="B4616" t="str">
            <v>Podélná spojka…RLVK 45FT</v>
          </cell>
          <cell r="C4616">
            <v>46</v>
          </cell>
          <cell r="D4616">
            <v>1</v>
          </cell>
          <cell r="E4616" t="str">
            <v>KS</v>
          </cell>
          <cell r="F4616">
            <v>46</v>
          </cell>
        </row>
        <row r="4617">
          <cell r="A4617">
            <v>6067387</v>
          </cell>
          <cell r="B4617" t="str">
            <v>Podélná spojka…RLVK 45VA</v>
          </cell>
          <cell r="C4617">
            <v>62</v>
          </cell>
          <cell r="D4617">
            <v>1</v>
          </cell>
          <cell r="E4617" t="str">
            <v>KS</v>
          </cell>
          <cell r="F4617">
            <v>62</v>
          </cell>
        </row>
        <row r="4618">
          <cell r="A4618">
            <v>6067603</v>
          </cell>
          <cell r="B4618" t="str">
            <v>Podélná spojka…RLVK 60FT</v>
          </cell>
          <cell r="C4618">
            <v>37</v>
          </cell>
          <cell r="D4618">
            <v>1</v>
          </cell>
          <cell r="E4618" t="str">
            <v>KS</v>
          </cell>
          <cell r="F4618">
            <v>37</v>
          </cell>
        </row>
        <row r="4619">
          <cell r="A4619">
            <v>6067611</v>
          </cell>
          <cell r="B4619" t="str">
            <v>Úhlová spojka…RWVL 60FT</v>
          </cell>
          <cell r="C4619">
            <v>51</v>
          </cell>
          <cell r="D4619">
            <v>1</v>
          </cell>
          <cell r="E4619" t="str">
            <v>KS</v>
          </cell>
          <cell r="F4619">
            <v>51</v>
          </cell>
        </row>
        <row r="4620">
          <cell r="A4620">
            <v>6067654</v>
          </cell>
          <cell r="B4620" t="str">
            <v>Podélná spojka…RLVK 60VA</v>
          </cell>
          <cell r="C4620">
            <v>77</v>
          </cell>
          <cell r="D4620">
            <v>1</v>
          </cell>
          <cell r="E4620" t="str">
            <v>KS</v>
          </cell>
          <cell r="F4620">
            <v>77</v>
          </cell>
        </row>
        <row r="4621">
          <cell r="A4621">
            <v>6067662</v>
          </cell>
          <cell r="B4621" t="str">
            <v>Úhlová spojka…RWVL 60VA</v>
          </cell>
          <cell r="C4621">
            <v>116</v>
          </cell>
          <cell r="D4621">
            <v>1</v>
          </cell>
          <cell r="E4621" t="str">
            <v>KS</v>
          </cell>
          <cell r="F4621">
            <v>116</v>
          </cell>
        </row>
        <row r="4622">
          <cell r="A4622">
            <v>6067664</v>
          </cell>
          <cell r="B4622" t="str">
            <v>Úhlová spojka…RWVL60VAS</v>
          </cell>
          <cell r="C4622">
            <v>152</v>
          </cell>
          <cell r="D4622">
            <v>1</v>
          </cell>
          <cell r="E4622" t="str">
            <v>KS</v>
          </cell>
          <cell r="F4622">
            <v>152</v>
          </cell>
        </row>
        <row r="4623">
          <cell r="A4623">
            <v>6067675</v>
          </cell>
          <cell r="B4623" t="str">
            <v>Podélná spojka…RLVK60VAS</v>
          </cell>
          <cell r="C4623">
            <v>89</v>
          </cell>
          <cell r="D4623">
            <v>1</v>
          </cell>
          <cell r="E4623" t="str">
            <v>KS</v>
          </cell>
          <cell r="F4623">
            <v>89</v>
          </cell>
        </row>
        <row r="4624">
          <cell r="A4624">
            <v>6067816</v>
          </cell>
          <cell r="B4624" t="str">
            <v>Podélné a úhlové spojky…RLVL 85FT</v>
          </cell>
          <cell r="C4624">
            <v>75</v>
          </cell>
          <cell r="D4624">
            <v>1</v>
          </cell>
          <cell r="E4624" t="str">
            <v>KS</v>
          </cell>
          <cell r="F4624">
            <v>75</v>
          </cell>
        </row>
        <row r="4625">
          <cell r="A4625">
            <v>6067913</v>
          </cell>
          <cell r="B4625" t="str">
            <v>Podélné a úhlové spojky…RLVL110FT</v>
          </cell>
          <cell r="C4625">
            <v>89</v>
          </cell>
          <cell r="D4625">
            <v>1</v>
          </cell>
          <cell r="E4625" t="str">
            <v>KS</v>
          </cell>
          <cell r="F4625">
            <v>89</v>
          </cell>
        </row>
        <row r="4626">
          <cell r="A4626">
            <v>6067948</v>
          </cell>
          <cell r="B4626" t="str">
            <v>Podélné a úhlové spojky…RLVL110VA</v>
          </cell>
          <cell r="C4626">
            <v>214</v>
          </cell>
          <cell r="D4626">
            <v>1</v>
          </cell>
          <cell r="E4626" t="str">
            <v>KS</v>
          </cell>
          <cell r="F4626">
            <v>214</v>
          </cell>
        </row>
        <row r="4627">
          <cell r="A4627">
            <v>6067956</v>
          </cell>
          <cell r="B4627" t="str">
            <v>Rohová spojka…REV 35</v>
          </cell>
          <cell r="C4627">
            <v>117</v>
          </cell>
          <cell r="D4627">
            <v>1</v>
          </cell>
          <cell r="E4627" t="str">
            <v>KS</v>
          </cell>
          <cell r="F4627">
            <v>117</v>
          </cell>
        </row>
        <row r="4628">
          <cell r="A4628">
            <v>6067972</v>
          </cell>
          <cell r="B4628" t="str">
            <v>Rohová spojka…REV 60</v>
          </cell>
          <cell r="C4628">
            <v>124</v>
          </cell>
          <cell r="D4628">
            <v>1</v>
          </cell>
          <cell r="E4628" t="str">
            <v>KS</v>
          </cell>
          <cell r="F4628">
            <v>124</v>
          </cell>
        </row>
        <row r="4629">
          <cell r="A4629">
            <v>6067980</v>
          </cell>
          <cell r="B4629" t="str">
            <v>Rohová spojka…REV 85</v>
          </cell>
          <cell r="C4629">
            <v>169</v>
          </cell>
          <cell r="D4629">
            <v>1</v>
          </cell>
          <cell r="E4629" t="str">
            <v>KS</v>
          </cell>
          <cell r="F4629">
            <v>169</v>
          </cell>
        </row>
        <row r="4630">
          <cell r="A4630">
            <v>6067999</v>
          </cell>
          <cell r="B4630" t="str">
            <v>Rohová spojka…REV 110</v>
          </cell>
          <cell r="C4630">
            <v>172</v>
          </cell>
          <cell r="D4630">
            <v>1</v>
          </cell>
          <cell r="E4630" t="str">
            <v>KS</v>
          </cell>
          <cell r="F4630">
            <v>172</v>
          </cell>
        </row>
        <row r="4631">
          <cell r="A4631">
            <v>6068022</v>
          </cell>
          <cell r="B4631" t="str">
            <v>Rohová spojka…REV 60 VA</v>
          </cell>
          <cell r="C4631">
            <v>331</v>
          </cell>
          <cell r="D4631">
            <v>1</v>
          </cell>
          <cell r="E4631" t="str">
            <v>KS</v>
          </cell>
          <cell r="F4631">
            <v>331</v>
          </cell>
        </row>
        <row r="4632">
          <cell r="A4632">
            <v>6068049</v>
          </cell>
          <cell r="B4632" t="str">
            <v>Rohová spojka…REV110 VA</v>
          </cell>
          <cell r="C4632">
            <v>661</v>
          </cell>
          <cell r="D4632">
            <v>1</v>
          </cell>
          <cell r="E4632" t="str">
            <v>KS</v>
          </cell>
          <cell r="F4632">
            <v>661</v>
          </cell>
        </row>
        <row r="4633">
          <cell r="A4633">
            <v>6068081</v>
          </cell>
          <cell r="B4633" t="str">
            <v>Sada podélných spojek…RV 305</v>
          </cell>
          <cell r="C4633">
            <v>90</v>
          </cell>
          <cell r="D4633">
            <v>1</v>
          </cell>
          <cell r="E4633" t="str">
            <v>KS</v>
          </cell>
          <cell r="F4633">
            <v>90</v>
          </cell>
        </row>
        <row r="4634">
          <cell r="A4634">
            <v>6068103</v>
          </cell>
          <cell r="B4634" t="str">
            <v>Sada podélných spojek…RV 310</v>
          </cell>
          <cell r="C4634">
            <v>93</v>
          </cell>
          <cell r="D4634">
            <v>1</v>
          </cell>
          <cell r="E4634" t="str">
            <v>KS</v>
          </cell>
          <cell r="F4634">
            <v>93</v>
          </cell>
        </row>
        <row r="4635">
          <cell r="A4635">
            <v>6068111</v>
          </cell>
          <cell r="B4635" t="str">
            <v>Sada podélných spojek…RV 320</v>
          </cell>
          <cell r="C4635">
            <v>69</v>
          </cell>
          <cell r="D4635">
            <v>1</v>
          </cell>
          <cell r="E4635" t="str">
            <v>KS</v>
          </cell>
          <cell r="F4635">
            <v>69</v>
          </cell>
        </row>
        <row r="4636">
          <cell r="A4636">
            <v>6068138</v>
          </cell>
          <cell r="B4636" t="str">
            <v>Sada podélných spojek…RV 330</v>
          </cell>
          <cell r="C4636">
            <v>101</v>
          </cell>
          <cell r="D4636">
            <v>1</v>
          </cell>
          <cell r="E4636" t="str">
            <v>KS</v>
          </cell>
          <cell r="F4636">
            <v>101</v>
          </cell>
        </row>
        <row r="4637">
          <cell r="A4637">
            <v>6068150</v>
          </cell>
          <cell r="B4637" t="str">
            <v>Sada podélných spojek…RV 607</v>
          </cell>
          <cell r="C4637">
            <v>92</v>
          </cell>
          <cell r="D4637">
            <v>1</v>
          </cell>
          <cell r="E4637" t="str">
            <v>KS</v>
          </cell>
          <cell r="F4637">
            <v>92</v>
          </cell>
        </row>
        <row r="4638">
          <cell r="A4638">
            <v>6068154</v>
          </cell>
          <cell r="B4638" t="str">
            <v>Sada podélných spojek…RV 610</v>
          </cell>
          <cell r="C4638">
            <v>75</v>
          </cell>
          <cell r="D4638">
            <v>1</v>
          </cell>
          <cell r="E4638" t="str">
            <v>KS</v>
          </cell>
          <cell r="F4638">
            <v>75</v>
          </cell>
        </row>
        <row r="4639">
          <cell r="A4639">
            <v>6068162</v>
          </cell>
          <cell r="B4639" t="str">
            <v>Sada podélných spojek…RV 615</v>
          </cell>
          <cell r="C4639">
            <v>89</v>
          </cell>
          <cell r="D4639">
            <v>1</v>
          </cell>
          <cell r="E4639" t="str">
            <v>KS</v>
          </cell>
          <cell r="F4639">
            <v>89</v>
          </cell>
        </row>
        <row r="4640">
          <cell r="A4640">
            <v>6068170</v>
          </cell>
          <cell r="B4640" t="str">
            <v>Sada podélných spojek…RV 620</v>
          </cell>
          <cell r="C4640">
            <v>86</v>
          </cell>
          <cell r="D4640">
            <v>1</v>
          </cell>
          <cell r="E4640" t="str">
            <v>KS</v>
          </cell>
          <cell r="F4640">
            <v>86</v>
          </cell>
        </row>
        <row r="4641">
          <cell r="A4641">
            <v>6068189</v>
          </cell>
          <cell r="B4641" t="str">
            <v>Sada podélných spojek…RV 630</v>
          </cell>
          <cell r="C4641">
            <v>93</v>
          </cell>
          <cell r="D4641">
            <v>1</v>
          </cell>
          <cell r="E4641" t="str">
            <v>KS</v>
          </cell>
          <cell r="F4641">
            <v>93</v>
          </cell>
        </row>
        <row r="4642">
          <cell r="A4642">
            <v>6068197</v>
          </cell>
          <cell r="B4642" t="str">
            <v>Sada podélných spojek…RV 640</v>
          </cell>
          <cell r="C4642">
            <v>100</v>
          </cell>
          <cell r="D4642">
            <v>1</v>
          </cell>
          <cell r="E4642" t="str">
            <v>KS</v>
          </cell>
          <cell r="F4642">
            <v>100</v>
          </cell>
        </row>
        <row r="4643">
          <cell r="A4643">
            <v>6068200</v>
          </cell>
          <cell r="B4643" t="str">
            <v>Sada podélných spojek…RV 650</v>
          </cell>
          <cell r="C4643">
            <v>125</v>
          </cell>
          <cell r="D4643">
            <v>1</v>
          </cell>
          <cell r="E4643" t="str">
            <v>KS</v>
          </cell>
          <cell r="F4643">
            <v>125</v>
          </cell>
        </row>
        <row r="4644">
          <cell r="A4644">
            <v>6068219</v>
          </cell>
          <cell r="B4644" t="str">
            <v>Sada podélných spojek…RV 660</v>
          </cell>
          <cell r="C4644">
            <v>104</v>
          </cell>
          <cell r="D4644">
            <v>1</v>
          </cell>
          <cell r="E4644" t="str">
            <v>KS</v>
          </cell>
          <cell r="F4644">
            <v>104</v>
          </cell>
        </row>
        <row r="4645">
          <cell r="A4645">
            <v>6068773</v>
          </cell>
          <cell r="B4645" t="str">
            <v>Sada podélných spojek…RVS 60/20</v>
          </cell>
          <cell r="C4645">
            <v>245</v>
          </cell>
          <cell r="D4645">
            <v>1</v>
          </cell>
          <cell r="E4645" t="str">
            <v>KS</v>
          </cell>
          <cell r="F4645">
            <v>245</v>
          </cell>
        </row>
        <row r="4646">
          <cell r="A4646">
            <v>6069207</v>
          </cell>
          <cell r="B4646" t="str">
            <v>Vnější spojka kabelových žlabů…AVR</v>
          </cell>
          <cell r="C4646">
            <v>165</v>
          </cell>
          <cell r="D4646">
            <v>1</v>
          </cell>
          <cell r="E4646" t="str">
            <v>KS</v>
          </cell>
          <cell r="F4646">
            <v>165</v>
          </cell>
        </row>
        <row r="4647">
          <cell r="A4647">
            <v>6069304</v>
          </cell>
          <cell r="B4647" t="str">
            <v>Rohová spojka…REV 35 DD</v>
          </cell>
          <cell r="C4647">
            <v>192</v>
          </cell>
          <cell r="D4647">
            <v>1</v>
          </cell>
          <cell r="E4647" t="str">
            <v>KS</v>
          </cell>
          <cell r="F4647">
            <v>192</v>
          </cell>
        </row>
        <row r="4648">
          <cell r="A4648">
            <v>6069320</v>
          </cell>
          <cell r="B4648" t="str">
            <v>Rohová spojka…REV 85 DD</v>
          </cell>
          <cell r="C4648">
            <v>270</v>
          </cell>
          <cell r="D4648">
            <v>1</v>
          </cell>
          <cell r="E4648" t="str">
            <v>KS</v>
          </cell>
          <cell r="F4648">
            <v>270</v>
          </cell>
        </row>
        <row r="4649">
          <cell r="A4649">
            <v>6069339</v>
          </cell>
          <cell r="B4649" t="str">
            <v>Rohová spojka…REV 110DD</v>
          </cell>
          <cell r="C4649">
            <v>289</v>
          </cell>
          <cell r="D4649">
            <v>1</v>
          </cell>
          <cell r="E4649" t="str">
            <v>KS</v>
          </cell>
          <cell r="F4649">
            <v>289</v>
          </cell>
        </row>
        <row r="4650">
          <cell r="A4650">
            <v>6069410</v>
          </cell>
          <cell r="B4650" t="str">
            <v>Rohová spojka…REV 60 DD</v>
          </cell>
          <cell r="C4650">
            <v>281</v>
          </cell>
          <cell r="D4650">
            <v>1</v>
          </cell>
          <cell r="E4650" t="str">
            <v>KS</v>
          </cell>
          <cell r="F4650">
            <v>281</v>
          </cell>
        </row>
        <row r="4651">
          <cell r="A4651">
            <v>6070248</v>
          </cell>
          <cell r="B4651" t="str">
            <v>BKK základní profil…BKK 104</v>
          </cell>
          <cell r="C4651">
            <v>248</v>
          </cell>
          <cell r="D4651">
            <v>1</v>
          </cell>
          <cell r="E4651" t="str">
            <v>M</v>
          </cell>
          <cell r="F4651">
            <v>248</v>
          </cell>
        </row>
        <row r="4652">
          <cell r="A4652">
            <v>6070345</v>
          </cell>
          <cell r="B4652" t="str">
            <v>BKK základní profil…BKK 150</v>
          </cell>
          <cell r="C4652">
            <v>300</v>
          </cell>
          <cell r="D4652">
            <v>1</v>
          </cell>
          <cell r="E4652" t="str">
            <v>M</v>
          </cell>
          <cell r="F4652">
            <v>300</v>
          </cell>
        </row>
        <row r="4653">
          <cell r="A4653">
            <v>6070442</v>
          </cell>
          <cell r="B4653" t="str">
            <v>BKK základní profil…BKK 200</v>
          </cell>
          <cell r="C4653">
            <v>376</v>
          </cell>
          <cell r="D4653">
            <v>1</v>
          </cell>
          <cell r="E4653" t="str">
            <v>M</v>
          </cell>
          <cell r="F4653">
            <v>376</v>
          </cell>
        </row>
        <row r="4654">
          <cell r="A4654">
            <v>6071449</v>
          </cell>
          <cell r="B4654" t="str">
            <v>BKK základní profil…BKK A 200</v>
          </cell>
          <cell r="C4654">
            <v>403</v>
          </cell>
          <cell r="D4654">
            <v>1</v>
          </cell>
          <cell r="E4654" t="str">
            <v>M</v>
          </cell>
          <cell r="F4654">
            <v>403</v>
          </cell>
        </row>
        <row r="4655">
          <cell r="A4655">
            <v>6072445</v>
          </cell>
          <cell r="B4655" t="str">
            <v>BKK základní profil…BKK B 200</v>
          </cell>
          <cell r="C4655">
            <v>487</v>
          </cell>
          <cell r="D4655">
            <v>1</v>
          </cell>
          <cell r="E4655" t="str">
            <v>M</v>
          </cell>
          <cell r="F4655">
            <v>487</v>
          </cell>
        </row>
        <row r="4656">
          <cell r="A4656">
            <v>6072895</v>
          </cell>
          <cell r="B4656" t="str">
            <v>Pásková ochrana hran…KSB/4</v>
          </cell>
          <cell r="C4656">
            <v>220.15</v>
          </cell>
          <cell r="D4656">
            <v>100</v>
          </cell>
          <cell r="E4656" t="str">
            <v>M</v>
          </cell>
          <cell r="F4656">
            <v>22015</v>
          </cell>
        </row>
        <row r="4657">
          <cell r="A4657">
            <v>6072909</v>
          </cell>
          <cell r="B4657" t="str">
            <v>Pásková ochrana hran…KSB/2</v>
          </cell>
          <cell r="C4657">
            <v>136.16</v>
          </cell>
          <cell r="D4657">
            <v>100</v>
          </cell>
          <cell r="E4657" t="str">
            <v>M</v>
          </cell>
          <cell r="F4657">
            <v>13616</v>
          </cell>
        </row>
        <row r="4658">
          <cell r="A4658">
            <v>6075000</v>
          </cell>
          <cell r="B4658" t="str">
            <v>Lišta-nosník svítidel…LTS  FS</v>
          </cell>
          <cell r="C4658">
            <v>243</v>
          </cell>
          <cell r="D4658">
            <v>1</v>
          </cell>
          <cell r="E4658" t="str">
            <v>M</v>
          </cell>
          <cell r="F4658">
            <v>243</v>
          </cell>
        </row>
        <row r="4659">
          <cell r="A4659">
            <v>6075005</v>
          </cell>
          <cell r="B4659" t="str">
            <v>Lišta-nosník svítidel…LTS  FT</v>
          </cell>
          <cell r="C4659">
            <v>334</v>
          </cell>
          <cell r="D4659">
            <v>1</v>
          </cell>
          <cell r="E4659" t="str">
            <v>M</v>
          </cell>
          <cell r="F4659">
            <v>334</v>
          </cell>
        </row>
        <row r="4660">
          <cell r="A4660">
            <v>6075096</v>
          </cell>
          <cell r="B4660" t="str">
            <v>Minikanál AZ…AZK 050FS</v>
          </cell>
          <cell r="C4660">
            <v>229</v>
          </cell>
          <cell r="D4660">
            <v>1</v>
          </cell>
          <cell r="E4660" t="str">
            <v>M</v>
          </cell>
          <cell r="F4660">
            <v>229</v>
          </cell>
        </row>
        <row r="4661">
          <cell r="A4661">
            <v>6075142</v>
          </cell>
          <cell r="B4661" t="str">
            <v>Minikanál AZ…AZK 050FT</v>
          </cell>
          <cell r="C4661">
            <v>279</v>
          </cell>
          <cell r="D4661">
            <v>1</v>
          </cell>
          <cell r="E4661" t="str">
            <v>M</v>
          </cell>
          <cell r="F4661">
            <v>279</v>
          </cell>
        </row>
        <row r="4662">
          <cell r="A4662">
            <v>6075150</v>
          </cell>
          <cell r="B4662" t="str">
            <v>Minikanál AZ…AZK 050VA</v>
          </cell>
          <cell r="C4662">
            <v>871</v>
          </cell>
          <cell r="D4662">
            <v>1</v>
          </cell>
          <cell r="E4662" t="str">
            <v>M</v>
          </cell>
          <cell r="F4662">
            <v>871</v>
          </cell>
        </row>
        <row r="4663">
          <cell r="A4663">
            <v>6075231</v>
          </cell>
          <cell r="B4663" t="str">
            <v>Minikanál AZ…AZK 100FS</v>
          </cell>
          <cell r="C4663">
            <v>316</v>
          </cell>
          <cell r="D4663">
            <v>1</v>
          </cell>
          <cell r="E4663" t="str">
            <v>M</v>
          </cell>
          <cell r="F4663">
            <v>316</v>
          </cell>
        </row>
        <row r="4664">
          <cell r="A4664">
            <v>6075258</v>
          </cell>
          <cell r="B4664" t="str">
            <v>Minikanál AZ…AZK 100FT</v>
          </cell>
          <cell r="C4664">
            <v>375</v>
          </cell>
          <cell r="D4664">
            <v>1</v>
          </cell>
          <cell r="E4664" t="str">
            <v>M</v>
          </cell>
          <cell r="F4664">
            <v>375</v>
          </cell>
        </row>
        <row r="4665">
          <cell r="A4665">
            <v>6075304</v>
          </cell>
          <cell r="B4665" t="str">
            <v>Minikanál AZ…AZK 100VA</v>
          </cell>
          <cell r="C4665">
            <v>1241</v>
          </cell>
          <cell r="D4665">
            <v>1</v>
          </cell>
          <cell r="E4665" t="str">
            <v>M</v>
          </cell>
          <cell r="F4665">
            <v>1241</v>
          </cell>
        </row>
        <row r="4666">
          <cell r="A4666">
            <v>6076149</v>
          </cell>
          <cell r="B4666" t="str">
            <v>Minikanál AZ…AZK A 050</v>
          </cell>
          <cell r="C4666">
            <v>288</v>
          </cell>
          <cell r="D4666">
            <v>1</v>
          </cell>
          <cell r="E4666" t="str">
            <v>M</v>
          </cell>
          <cell r="F4666">
            <v>288</v>
          </cell>
        </row>
        <row r="4667">
          <cell r="A4667">
            <v>6076246</v>
          </cell>
          <cell r="B4667" t="str">
            <v>Minikanál AZ…AZK A 100</v>
          </cell>
          <cell r="C4667">
            <v>417</v>
          </cell>
          <cell r="D4667">
            <v>1</v>
          </cell>
          <cell r="E4667" t="str">
            <v>M</v>
          </cell>
          <cell r="F4667">
            <v>417</v>
          </cell>
        </row>
        <row r="4668">
          <cell r="A4668">
            <v>6080138</v>
          </cell>
          <cell r="B4668" t="str">
            <v>Víko s otočnými západkami…AZDMD 50</v>
          </cell>
          <cell r="C4668">
            <v>147</v>
          </cell>
          <cell r="D4668">
            <v>1</v>
          </cell>
          <cell r="E4668" t="str">
            <v>M</v>
          </cell>
          <cell r="F4668">
            <v>147</v>
          </cell>
        </row>
        <row r="4669">
          <cell r="A4669">
            <v>6080154</v>
          </cell>
          <cell r="B4669" t="str">
            <v>Víko s otočnými západkami…AZDMD 50</v>
          </cell>
          <cell r="C4669">
            <v>221</v>
          </cell>
          <cell r="D4669">
            <v>1</v>
          </cell>
          <cell r="E4669" t="str">
            <v>M</v>
          </cell>
          <cell r="F4669">
            <v>221</v>
          </cell>
        </row>
        <row r="4670">
          <cell r="A4670">
            <v>6080158</v>
          </cell>
          <cell r="B4670" t="str">
            <v>Víko neděrované…AZDU 50DD</v>
          </cell>
          <cell r="C4670">
            <v>111</v>
          </cell>
          <cell r="D4670">
            <v>1</v>
          </cell>
          <cell r="E4670" t="str">
            <v>M</v>
          </cell>
          <cell r="F4670">
            <v>111</v>
          </cell>
        </row>
        <row r="4671">
          <cell r="A4671">
            <v>6080197</v>
          </cell>
          <cell r="B4671" t="str">
            <v>Víko s otočnými západkami…AZDMD 50</v>
          </cell>
          <cell r="C4671">
            <v>461</v>
          </cell>
          <cell r="D4671">
            <v>1</v>
          </cell>
          <cell r="E4671" t="str">
            <v>M</v>
          </cell>
          <cell r="F4671">
            <v>461</v>
          </cell>
        </row>
        <row r="4672">
          <cell r="A4672">
            <v>6080227</v>
          </cell>
          <cell r="B4672" t="str">
            <v>Víko s otočnými západkami…AZDMD 100</v>
          </cell>
          <cell r="C4672">
            <v>198</v>
          </cell>
          <cell r="D4672">
            <v>1</v>
          </cell>
          <cell r="E4672" t="str">
            <v>M</v>
          </cell>
          <cell r="F4672">
            <v>198</v>
          </cell>
        </row>
        <row r="4673">
          <cell r="A4673">
            <v>6080235</v>
          </cell>
          <cell r="B4673" t="str">
            <v>Víko s otočnými západkami…AZDMD 100</v>
          </cell>
          <cell r="C4673">
            <v>301</v>
          </cell>
          <cell r="D4673">
            <v>1</v>
          </cell>
          <cell r="E4673" t="str">
            <v>M</v>
          </cell>
          <cell r="F4673">
            <v>301</v>
          </cell>
        </row>
        <row r="4674">
          <cell r="A4674">
            <v>6080239</v>
          </cell>
          <cell r="B4674" t="str">
            <v>Víko neděrované…AZDU100DD</v>
          </cell>
          <cell r="C4674">
            <v>174</v>
          </cell>
          <cell r="D4674">
            <v>1</v>
          </cell>
          <cell r="E4674" t="str">
            <v>M</v>
          </cell>
          <cell r="F4674">
            <v>174</v>
          </cell>
        </row>
        <row r="4675">
          <cell r="A4675">
            <v>6080294</v>
          </cell>
          <cell r="B4675" t="str">
            <v>Víko s otočnými západkami…AZDMD 100</v>
          </cell>
          <cell r="C4675">
            <v>621</v>
          </cell>
          <cell r="D4675">
            <v>1</v>
          </cell>
          <cell r="E4675" t="str">
            <v>M</v>
          </cell>
          <cell r="F4675">
            <v>621</v>
          </cell>
        </row>
        <row r="4676">
          <cell r="A4676">
            <v>6083056</v>
          </cell>
          <cell r="B4676" t="str">
            <v>Žlab pro zař. mobil. operátorů…MFR 220</v>
          </cell>
          <cell r="C4676">
            <v>931</v>
          </cell>
          <cell r="D4676">
            <v>1</v>
          </cell>
          <cell r="E4676" t="str">
            <v>M</v>
          </cell>
          <cell r="F4676">
            <v>931</v>
          </cell>
        </row>
        <row r="4677">
          <cell r="A4677">
            <v>6083060</v>
          </cell>
          <cell r="B4677" t="str">
            <v>Žlab pro zař. mobil. operátorů…MFR 230</v>
          </cell>
          <cell r="C4677">
            <v>1075</v>
          </cell>
          <cell r="D4677">
            <v>1</v>
          </cell>
          <cell r="E4677" t="str">
            <v>M</v>
          </cell>
          <cell r="F4677">
            <v>1075</v>
          </cell>
        </row>
        <row r="4678">
          <cell r="A4678">
            <v>6083064</v>
          </cell>
          <cell r="B4678" t="str">
            <v>Žlab pro zař. mobil. operátorů…MFR 240</v>
          </cell>
          <cell r="C4678">
            <v>1225</v>
          </cell>
          <cell r="D4678">
            <v>1</v>
          </cell>
          <cell r="E4678" t="str">
            <v>M</v>
          </cell>
          <cell r="F4678">
            <v>1225</v>
          </cell>
        </row>
        <row r="4679">
          <cell r="A4679">
            <v>6083150</v>
          </cell>
          <cell r="B4679" t="str">
            <v>Víko s otočnými západkami…DMFR 200</v>
          </cell>
          <cell r="C4679">
            <v>418</v>
          </cell>
          <cell r="D4679">
            <v>1</v>
          </cell>
          <cell r="E4679" t="str">
            <v>M</v>
          </cell>
          <cell r="F4679">
            <v>418</v>
          </cell>
        </row>
        <row r="4680">
          <cell r="A4680">
            <v>6083152</v>
          </cell>
          <cell r="B4680" t="str">
            <v>Víko s otočnými západkami…DMFR 300</v>
          </cell>
          <cell r="C4680">
            <v>569</v>
          </cell>
          <cell r="D4680">
            <v>1</v>
          </cell>
          <cell r="E4680" t="str">
            <v>M</v>
          </cell>
          <cell r="F4680">
            <v>569</v>
          </cell>
        </row>
        <row r="4681">
          <cell r="A4681">
            <v>6083154</v>
          </cell>
          <cell r="B4681" t="str">
            <v>Víko s otočnými západkami…DMFR 400</v>
          </cell>
          <cell r="C4681">
            <v>706</v>
          </cell>
          <cell r="D4681">
            <v>1</v>
          </cell>
          <cell r="E4681" t="str">
            <v>M</v>
          </cell>
          <cell r="F4681">
            <v>706</v>
          </cell>
        </row>
        <row r="4682">
          <cell r="A4682">
            <v>6083200</v>
          </cell>
          <cell r="B4682" t="str">
            <v>Podélné a úhlové spojky…LWVM 200</v>
          </cell>
          <cell r="C4682">
            <v>270</v>
          </cell>
          <cell r="D4682">
            <v>1</v>
          </cell>
          <cell r="E4682" t="str">
            <v>KS</v>
          </cell>
          <cell r="F4682">
            <v>270</v>
          </cell>
        </row>
        <row r="4683">
          <cell r="A4683">
            <v>6083210</v>
          </cell>
          <cell r="B4683" t="str">
            <v>Kloubová spojka…GVM 200</v>
          </cell>
          <cell r="C4683">
            <v>615</v>
          </cell>
          <cell r="D4683">
            <v>1</v>
          </cell>
          <cell r="E4683" t="str">
            <v>KS</v>
          </cell>
          <cell r="F4683">
            <v>615</v>
          </cell>
        </row>
        <row r="4684">
          <cell r="A4684">
            <v>6083300</v>
          </cell>
          <cell r="B4684" t="str">
            <v>Kloubová spojka…MGBEV 220</v>
          </cell>
          <cell r="C4684">
            <v>1061</v>
          </cell>
          <cell r="D4684">
            <v>1</v>
          </cell>
          <cell r="E4684" t="str">
            <v>KS</v>
          </cell>
          <cell r="F4684">
            <v>1061</v>
          </cell>
        </row>
        <row r="4685">
          <cell r="A4685">
            <v>6083308</v>
          </cell>
          <cell r="B4685" t="str">
            <v>Kloubová spojka…MGBEV 240</v>
          </cell>
          <cell r="C4685">
            <v>1232</v>
          </cell>
          <cell r="D4685">
            <v>1</v>
          </cell>
          <cell r="E4685" t="str">
            <v>KS</v>
          </cell>
          <cell r="F4685">
            <v>1232</v>
          </cell>
        </row>
        <row r="4686">
          <cell r="A4686">
            <v>6085016</v>
          </cell>
          <cell r="B4686" t="str">
            <v>Kabelový žlab DKS…DKS 610</v>
          </cell>
          <cell r="C4686">
            <v>216</v>
          </cell>
          <cell r="D4686">
            <v>1</v>
          </cell>
          <cell r="E4686" t="str">
            <v>M</v>
          </cell>
          <cell r="F4686">
            <v>216</v>
          </cell>
        </row>
        <row r="4687">
          <cell r="A4687">
            <v>6085032</v>
          </cell>
          <cell r="B4687" t="str">
            <v>Kabelový žlab DKS…DKS 620</v>
          </cell>
          <cell r="C4687">
            <v>294</v>
          </cell>
          <cell r="D4687">
            <v>1</v>
          </cell>
          <cell r="E4687" t="str">
            <v>M</v>
          </cell>
          <cell r="F4687">
            <v>294</v>
          </cell>
        </row>
        <row r="4688">
          <cell r="A4688">
            <v>6085059</v>
          </cell>
          <cell r="B4688" t="str">
            <v>Kabelový žlab DKS…DKS 630</v>
          </cell>
          <cell r="C4688">
            <v>371</v>
          </cell>
          <cell r="D4688">
            <v>1</v>
          </cell>
          <cell r="E4688" t="str">
            <v>M</v>
          </cell>
          <cell r="F4688">
            <v>371</v>
          </cell>
        </row>
        <row r="4689">
          <cell r="A4689">
            <v>6085202</v>
          </cell>
          <cell r="B4689" t="str">
            <v>Kabelový žlab DKS…DKS 640</v>
          </cell>
          <cell r="C4689">
            <v>656</v>
          </cell>
          <cell r="D4689">
            <v>1</v>
          </cell>
          <cell r="E4689" t="str">
            <v>M</v>
          </cell>
          <cell r="F4689">
            <v>656</v>
          </cell>
        </row>
        <row r="4690">
          <cell r="A4690">
            <v>6085229</v>
          </cell>
          <cell r="B4690" t="str">
            <v>Kabelový žlab DKS…DKS 650</v>
          </cell>
          <cell r="C4690">
            <v>821</v>
          </cell>
          <cell r="D4690">
            <v>1</v>
          </cell>
          <cell r="E4690" t="str">
            <v>M</v>
          </cell>
          <cell r="F4690">
            <v>821</v>
          </cell>
        </row>
        <row r="4691">
          <cell r="A4691">
            <v>6085245</v>
          </cell>
          <cell r="B4691" t="str">
            <v>Kabelový žlab DKS…DKS 660</v>
          </cell>
          <cell r="C4691">
            <v>932</v>
          </cell>
          <cell r="D4691">
            <v>1</v>
          </cell>
          <cell r="E4691" t="str">
            <v>M</v>
          </cell>
          <cell r="F4691">
            <v>932</v>
          </cell>
        </row>
        <row r="4692">
          <cell r="A4692">
            <v>6085326</v>
          </cell>
          <cell r="B4692" t="str">
            <v>Kabelový žlab DKS…DKS 610</v>
          </cell>
          <cell r="C4692">
            <v>300</v>
          </cell>
          <cell r="D4692">
            <v>1</v>
          </cell>
          <cell r="E4692" t="str">
            <v>M</v>
          </cell>
          <cell r="F4692">
            <v>300</v>
          </cell>
        </row>
        <row r="4693">
          <cell r="A4693">
            <v>6085342</v>
          </cell>
          <cell r="B4693" t="str">
            <v>Kabelový žlab DKS…DKS 620</v>
          </cell>
          <cell r="C4693">
            <v>455</v>
          </cell>
          <cell r="D4693">
            <v>1</v>
          </cell>
          <cell r="E4693" t="str">
            <v>M</v>
          </cell>
          <cell r="F4693">
            <v>455</v>
          </cell>
        </row>
        <row r="4694">
          <cell r="A4694">
            <v>6085369</v>
          </cell>
          <cell r="B4694" t="str">
            <v>Kabelový žlab DKS…DKS 630</v>
          </cell>
          <cell r="C4694">
            <v>643</v>
          </cell>
          <cell r="D4694">
            <v>1</v>
          </cell>
          <cell r="E4694" t="str">
            <v>M</v>
          </cell>
          <cell r="F4694">
            <v>643</v>
          </cell>
        </row>
        <row r="4695">
          <cell r="A4695">
            <v>6085512</v>
          </cell>
          <cell r="B4695" t="str">
            <v>Kabelový žlab DKS…DKS 640</v>
          </cell>
          <cell r="C4695">
            <v>895</v>
          </cell>
          <cell r="D4695">
            <v>1</v>
          </cell>
          <cell r="E4695" t="str">
            <v>M</v>
          </cell>
          <cell r="F4695">
            <v>895</v>
          </cell>
        </row>
        <row r="4696">
          <cell r="A4696">
            <v>6085539</v>
          </cell>
          <cell r="B4696" t="str">
            <v>Kabelový žlab DKS…DKS 650</v>
          </cell>
          <cell r="C4696">
            <v>1067</v>
          </cell>
          <cell r="D4696">
            <v>1</v>
          </cell>
          <cell r="E4696" t="str">
            <v>M</v>
          </cell>
          <cell r="F4696">
            <v>1067</v>
          </cell>
        </row>
        <row r="4697">
          <cell r="A4697">
            <v>6085555</v>
          </cell>
          <cell r="B4697" t="str">
            <v>Kabelový žlab DKS…DKS 660</v>
          </cell>
          <cell r="C4697">
            <v>1162</v>
          </cell>
          <cell r="D4697">
            <v>1</v>
          </cell>
          <cell r="E4697" t="str">
            <v>M</v>
          </cell>
          <cell r="F4697">
            <v>1162</v>
          </cell>
        </row>
        <row r="4698">
          <cell r="A4698">
            <v>6085601</v>
          </cell>
          <cell r="B4698" t="str">
            <v>Kabelový žlab DKS…DKS 610VA</v>
          </cell>
          <cell r="C4698">
            <v>969</v>
          </cell>
          <cell r="D4698">
            <v>1</v>
          </cell>
          <cell r="E4698" t="str">
            <v>M</v>
          </cell>
          <cell r="F4698">
            <v>969</v>
          </cell>
        </row>
        <row r="4699">
          <cell r="A4699">
            <v>6085628</v>
          </cell>
          <cell r="B4699" t="str">
            <v>Kabelový žlab DKS…DKS 620VA</v>
          </cell>
          <cell r="C4699">
            <v>1404</v>
          </cell>
          <cell r="D4699">
            <v>1</v>
          </cell>
          <cell r="E4699" t="str">
            <v>M</v>
          </cell>
          <cell r="F4699">
            <v>1404</v>
          </cell>
        </row>
        <row r="4700">
          <cell r="A4700">
            <v>6085636</v>
          </cell>
          <cell r="B4700" t="str">
            <v>Kabelový žlab DKS…DKS 630VA</v>
          </cell>
          <cell r="C4700">
            <v>1647</v>
          </cell>
          <cell r="D4700">
            <v>1</v>
          </cell>
          <cell r="E4700" t="str">
            <v>M</v>
          </cell>
          <cell r="F4700">
            <v>1647</v>
          </cell>
        </row>
        <row r="4701">
          <cell r="A4701">
            <v>6085644</v>
          </cell>
          <cell r="B4701" t="str">
            <v>Kabelový žlab DKS…DKS 640VA</v>
          </cell>
          <cell r="C4701">
            <v>2757</v>
          </cell>
          <cell r="D4701">
            <v>1</v>
          </cell>
          <cell r="E4701" t="str">
            <v>M</v>
          </cell>
          <cell r="F4701">
            <v>2757</v>
          </cell>
        </row>
        <row r="4702">
          <cell r="A4702">
            <v>6085652</v>
          </cell>
          <cell r="B4702" t="str">
            <v>Kabelový žlab DKS…DKS 650VA</v>
          </cell>
          <cell r="C4702">
            <v>3243</v>
          </cell>
          <cell r="D4702">
            <v>1</v>
          </cell>
          <cell r="E4702" t="str">
            <v>M</v>
          </cell>
          <cell r="F4702">
            <v>3243</v>
          </cell>
        </row>
        <row r="4703">
          <cell r="A4703">
            <v>6085660</v>
          </cell>
          <cell r="B4703" t="str">
            <v>Kabelový žlab DKS…DKS 660VA</v>
          </cell>
          <cell r="C4703">
            <v>3855</v>
          </cell>
          <cell r="D4703">
            <v>1</v>
          </cell>
          <cell r="E4703" t="str">
            <v>M</v>
          </cell>
          <cell r="F4703">
            <v>3855</v>
          </cell>
        </row>
        <row r="4704">
          <cell r="A4704">
            <v>6085668</v>
          </cell>
          <cell r="B4704" t="str">
            <v>Kabelový žlab DKS…DKS610VAS</v>
          </cell>
          <cell r="C4704">
            <v>1038</v>
          </cell>
          <cell r="D4704">
            <v>1</v>
          </cell>
          <cell r="E4704" t="str">
            <v>M</v>
          </cell>
          <cell r="F4704">
            <v>1038</v>
          </cell>
        </row>
        <row r="4705">
          <cell r="A4705">
            <v>6085677</v>
          </cell>
          <cell r="B4705" t="str">
            <v>Kabelový žlab DKS…DKS650VAS</v>
          </cell>
          <cell r="C4705">
            <v>4706</v>
          </cell>
          <cell r="D4705">
            <v>1</v>
          </cell>
          <cell r="E4705" t="str">
            <v>M</v>
          </cell>
          <cell r="F4705">
            <v>4706</v>
          </cell>
        </row>
        <row r="4706">
          <cell r="A4706">
            <v>6086357</v>
          </cell>
          <cell r="B4706" t="str">
            <v>Kabelový žlab DKS…DKS 860FS</v>
          </cell>
          <cell r="C4706">
            <v>1227</v>
          </cell>
          <cell r="D4706">
            <v>1</v>
          </cell>
          <cell r="E4706" t="str">
            <v>M</v>
          </cell>
          <cell r="F4706">
            <v>1227</v>
          </cell>
        </row>
        <row r="4707">
          <cell r="A4707">
            <v>6086470</v>
          </cell>
          <cell r="B4707" t="str">
            <v>Kabelový žlab DKS…DKS 810FT</v>
          </cell>
          <cell r="C4707">
            <v>425</v>
          </cell>
          <cell r="D4707">
            <v>1</v>
          </cell>
          <cell r="E4707" t="str">
            <v>M</v>
          </cell>
          <cell r="F4707">
            <v>425</v>
          </cell>
        </row>
        <row r="4708">
          <cell r="A4708">
            <v>6086497</v>
          </cell>
          <cell r="B4708" t="str">
            <v>Kabelový žlab DKS…DKS 820FT</v>
          </cell>
          <cell r="C4708">
            <v>607</v>
          </cell>
          <cell r="D4708">
            <v>1</v>
          </cell>
          <cell r="E4708" t="str">
            <v>M</v>
          </cell>
          <cell r="F4708">
            <v>607</v>
          </cell>
        </row>
        <row r="4709">
          <cell r="A4709">
            <v>6086519</v>
          </cell>
          <cell r="B4709" t="str">
            <v>Kabelový žlab DKS…DKS 830FT</v>
          </cell>
          <cell r="C4709">
            <v>795</v>
          </cell>
          <cell r="D4709">
            <v>1</v>
          </cell>
          <cell r="E4709" t="str">
            <v>M</v>
          </cell>
          <cell r="F4709">
            <v>795</v>
          </cell>
        </row>
        <row r="4710">
          <cell r="A4710">
            <v>6086659</v>
          </cell>
          <cell r="B4710" t="str">
            <v>Kabelový žlab DKS…DKS 840FT</v>
          </cell>
          <cell r="C4710">
            <v>1093</v>
          </cell>
          <cell r="D4710">
            <v>1</v>
          </cell>
          <cell r="E4710" t="str">
            <v>M</v>
          </cell>
          <cell r="F4710">
            <v>1093</v>
          </cell>
        </row>
        <row r="4711">
          <cell r="A4711">
            <v>6086675</v>
          </cell>
          <cell r="B4711" t="str">
            <v>Kabelový žlab DKS…DKS 850FT</v>
          </cell>
          <cell r="C4711">
            <v>1248</v>
          </cell>
          <cell r="D4711">
            <v>1</v>
          </cell>
          <cell r="E4711" t="str">
            <v>M</v>
          </cell>
          <cell r="F4711">
            <v>1248</v>
          </cell>
        </row>
        <row r="4712">
          <cell r="A4712">
            <v>6086691</v>
          </cell>
          <cell r="B4712" t="str">
            <v>Kabelový žlab DKS…DKS 860FT</v>
          </cell>
          <cell r="C4712">
            <v>1346</v>
          </cell>
          <cell r="D4712">
            <v>1</v>
          </cell>
          <cell r="E4712" t="str">
            <v>M</v>
          </cell>
          <cell r="F4712">
            <v>1346</v>
          </cell>
        </row>
        <row r="4713">
          <cell r="A4713">
            <v>6087116</v>
          </cell>
          <cell r="B4713" t="str">
            <v>Kabelový žlab IKS…IKS 610</v>
          </cell>
          <cell r="C4713">
            <v>252</v>
          </cell>
          <cell r="D4713">
            <v>1</v>
          </cell>
          <cell r="E4713" t="str">
            <v>M</v>
          </cell>
          <cell r="F4713">
            <v>252</v>
          </cell>
        </row>
        <row r="4714">
          <cell r="A4714">
            <v>6087132</v>
          </cell>
          <cell r="B4714" t="str">
            <v>Kabelový žlab IKS…IKS 620</v>
          </cell>
          <cell r="C4714">
            <v>354</v>
          </cell>
          <cell r="D4714">
            <v>1</v>
          </cell>
          <cell r="E4714" t="str">
            <v>M</v>
          </cell>
          <cell r="F4714">
            <v>354</v>
          </cell>
        </row>
        <row r="4715">
          <cell r="A4715">
            <v>6087140</v>
          </cell>
          <cell r="B4715" t="str">
            <v>Kabelový žlab IKS…IKS 630</v>
          </cell>
          <cell r="C4715">
            <v>440</v>
          </cell>
          <cell r="D4715">
            <v>1</v>
          </cell>
          <cell r="E4715" t="str">
            <v>M</v>
          </cell>
          <cell r="F4715">
            <v>440</v>
          </cell>
        </row>
        <row r="4716">
          <cell r="A4716">
            <v>6087159</v>
          </cell>
          <cell r="B4716" t="str">
            <v>Kabelový žlab IKS…IKS 640</v>
          </cell>
          <cell r="C4716">
            <v>605</v>
          </cell>
          <cell r="D4716">
            <v>1</v>
          </cell>
          <cell r="E4716" t="str">
            <v>M</v>
          </cell>
          <cell r="F4716">
            <v>605</v>
          </cell>
        </row>
        <row r="4717">
          <cell r="A4717">
            <v>6087965</v>
          </cell>
          <cell r="B4717" t="str">
            <v>Ochranný kroužek…KSR-DR920</v>
          </cell>
          <cell r="C4717">
            <v>10</v>
          </cell>
          <cell r="D4717">
            <v>1</v>
          </cell>
          <cell r="E4717" t="str">
            <v>KS</v>
          </cell>
          <cell r="F4717">
            <v>10</v>
          </cell>
        </row>
        <row r="4718">
          <cell r="A4718">
            <v>6091164</v>
          </cell>
          <cell r="B4718" t="str">
            <v>Podélná spojka…WRVL110FS</v>
          </cell>
          <cell r="C4718">
            <v>380</v>
          </cell>
          <cell r="D4718">
            <v>1</v>
          </cell>
          <cell r="E4718" t="str">
            <v>KS</v>
          </cell>
          <cell r="F4718">
            <v>380</v>
          </cell>
        </row>
        <row r="4719">
          <cell r="A4719">
            <v>6091180</v>
          </cell>
          <cell r="B4719" t="str">
            <v>Podélná spojka…WRVL110FT</v>
          </cell>
          <cell r="C4719">
            <v>480</v>
          </cell>
          <cell r="D4719">
            <v>1</v>
          </cell>
          <cell r="E4719" t="str">
            <v>KS</v>
          </cell>
          <cell r="F4719">
            <v>480</v>
          </cell>
        </row>
        <row r="4720">
          <cell r="A4720">
            <v>6091229</v>
          </cell>
          <cell r="B4720" t="str">
            <v>Podélná spojka…WRVL110VA</v>
          </cell>
          <cell r="C4720">
            <v>924</v>
          </cell>
          <cell r="D4720">
            <v>1</v>
          </cell>
          <cell r="E4720" t="str">
            <v>KS</v>
          </cell>
          <cell r="F4720">
            <v>924</v>
          </cell>
        </row>
        <row r="4721">
          <cell r="A4721">
            <v>6091318</v>
          </cell>
          <cell r="B4721" t="str">
            <v>Kloubová spojka…WRGV110FS</v>
          </cell>
          <cell r="C4721">
            <v>616</v>
          </cell>
          <cell r="D4721">
            <v>1</v>
          </cell>
          <cell r="E4721" t="str">
            <v>KS</v>
          </cell>
          <cell r="F4721">
            <v>616</v>
          </cell>
        </row>
        <row r="4722">
          <cell r="A4722">
            <v>6091334</v>
          </cell>
          <cell r="B4722" t="str">
            <v>Kloubová spojka…WRGV110FT</v>
          </cell>
          <cell r="C4722">
            <v>759</v>
          </cell>
          <cell r="D4722">
            <v>1</v>
          </cell>
          <cell r="E4722" t="str">
            <v>KS</v>
          </cell>
          <cell r="F4722">
            <v>759</v>
          </cell>
        </row>
        <row r="4723">
          <cell r="A4723">
            <v>6091338</v>
          </cell>
          <cell r="B4723" t="str">
            <v>Kloubová spojka…WRGV110VA</v>
          </cell>
          <cell r="C4723">
            <v>1071</v>
          </cell>
          <cell r="D4723">
            <v>1</v>
          </cell>
          <cell r="E4723" t="str">
            <v>KS</v>
          </cell>
          <cell r="F4723">
            <v>1071</v>
          </cell>
        </row>
        <row r="4724">
          <cell r="A4724">
            <v>6091377</v>
          </cell>
          <cell r="B4724" t="str">
            <v>Úhlová spojka…WRWVK110</v>
          </cell>
          <cell r="C4724">
            <v>275</v>
          </cell>
          <cell r="D4724">
            <v>1</v>
          </cell>
          <cell r="E4724" t="str">
            <v>KS</v>
          </cell>
          <cell r="F4724">
            <v>275</v>
          </cell>
        </row>
        <row r="4725">
          <cell r="A4725">
            <v>6091393</v>
          </cell>
          <cell r="B4725" t="str">
            <v>Úhlová spojka…WRWVK110</v>
          </cell>
          <cell r="C4725">
            <v>567</v>
          </cell>
          <cell r="D4725">
            <v>1</v>
          </cell>
          <cell r="E4725" t="str">
            <v>KS</v>
          </cell>
          <cell r="F4725">
            <v>567</v>
          </cell>
        </row>
        <row r="4726">
          <cell r="A4726">
            <v>6098111</v>
          </cell>
          <cell r="B4726" t="str">
            <v>Kabel. žlab pro velká rozpětí…WKSG120FS</v>
          </cell>
          <cell r="C4726">
            <v>974</v>
          </cell>
          <cell r="D4726">
            <v>1</v>
          </cell>
          <cell r="E4726" t="str">
            <v>M</v>
          </cell>
          <cell r="F4726">
            <v>974</v>
          </cell>
        </row>
        <row r="4727">
          <cell r="A4727">
            <v>6098115</v>
          </cell>
          <cell r="B4727" t="str">
            <v>Kabel. žlab pro velká rozpětí…WKSG130FS</v>
          </cell>
          <cell r="C4727">
            <v>1086</v>
          </cell>
          <cell r="D4727">
            <v>1</v>
          </cell>
          <cell r="E4727" t="str">
            <v>M</v>
          </cell>
          <cell r="F4727">
            <v>1086</v>
          </cell>
        </row>
        <row r="4728">
          <cell r="A4728">
            <v>6098119</v>
          </cell>
          <cell r="B4728" t="str">
            <v>Kabel. žlab pro velká rozpětí…WKSG140FS</v>
          </cell>
          <cell r="C4728">
            <v>1187</v>
          </cell>
          <cell r="D4728">
            <v>1</v>
          </cell>
          <cell r="E4728" t="str">
            <v>M</v>
          </cell>
          <cell r="F4728">
            <v>1187</v>
          </cell>
        </row>
        <row r="4729">
          <cell r="A4729">
            <v>6098123</v>
          </cell>
          <cell r="B4729" t="str">
            <v>Kabel. žlab pro velká rozpětí…WKSG150FS</v>
          </cell>
          <cell r="C4729">
            <v>1321</v>
          </cell>
          <cell r="D4729">
            <v>1</v>
          </cell>
          <cell r="E4729" t="str">
            <v>M</v>
          </cell>
          <cell r="F4729">
            <v>1321</v>
          </cell>
        </row>
        <row r="4730">
          <cell r="A4730">
            <v>6098127</v>
          </cell>
          <cell r="B4730" t="str">
            <v>Kabel. žlab pro velká rozpětí…WKSG160FS</v>
          </cell>
          <cell r="C4730">
            <v>1422</v>
          </cell>
          <cell r="D4730">
            <v>1</v>
          </cell>
          <cell r="E4730" t="str">
            <v>M</v>
          </cell>
          <cell r="F4730">
            <v>1422</v>
          </cell>
        </row>
        <row r="4731">
          <cell r="A4731">
            <v>6098141</v>
          </cell>
          <cell r="B4731" t="str">
            <v>Kabel. žlab pro velká rozpětí…WKSG120FT</v>
          </cell>
          <cell r="C4731">
            <v>1428</v>
          </cell>
          <cell r="D4731">
            <v>1</v>
          </cell>
          <cell r="E4731" t="str">
            <v>M</v>
          </cell>
          <cell r="F4731">
            <v>1428</v>
          </cell>
        </row>
        <row r="4732">
          <cell r="A4732">
            <v>6098145</v>
          </cell>
          <cell r="B4732" t="str">
            <v>Kabel. žlab pro velká rozpětí…WKSG130FT</v>
          </cell>
          <cell r="C4732">
            <v>1570</v>
          </cell>
          <cell r="D4732">
            <v>1</v>
          </cell>
          <cell r="E4732" t="str">
            <v>M</v>
          </cell>
          <cell r="F4732">
            <v>1570</v>
          </cell>
        </row>
        <row r="4733">
          <cell r="A4733">
            <v>6098149</v>
          </cell>
          <cell r="B4733" t="str">
            <v>Kabel. žlab pro velká rozpětí…WKSG140FT</v>
          </cell>
          <cell r="C4733">
            <v>1699</v>
          </cell>
          <cell r="D4733">
            <v>1</v>
          </cell>
          <cell r="E4733" t="str">
            <v>M</v>
          </cell>
          <cell r="F4733">
            <v>1699</v>
          </cell>
        </row>
        <row r="4734">
          <cell r="A4734">
            <v>6098153</v>
          </cell>
          <cell r="B4734" t="str">
            <v>Kabel. žlab pro velká rozpětí…WKSG150FT</v>
          </cell>
          <cell r="C4734">
            <v>1899</v>
          </cell>
          <cell r="D4734">
            <v>1</v>
          </cell>
          <cell r="E4734" t="str">
            <v>M</v>
          </cell>
          <cell r="F4734">
            <v>1899</v>
          </cell>
        </row>
        <row r="4735">
          <cell r="A4735">
            <v>6098157</v>
          </cell>
          <cell r="B4735" t="str">
            <v>Kabel. žlab pro velká rozpětí…WKSG160FT</v>
          </cell>
          <cell r="C4735">
            <v>2026</v>
          </cell>
          <cell r="D4735">
            <v>1</v>
          </cell>
          <cell r="E4735" t="str">
            <v>M</v>
          </cell>
          <cell r="F4735">
            <v>2026</v>
          </cell>
        </row>
        <row r="4736">
          <cell r="A4736">
            <v>6098304</v>
          </cell>
          <cell r="B4736" t="str">
            <v>Oblouk 90°…WRB90 120</v>
          </cell>
          <cell r="C4736">
            <v>4749</v>
          </cell>
          <cell r="D4736">
            <v>1</v>
          </cell>
          <cell r="E4736" t="str">
            <v>KS</v>
          </cell>
          <cell r="F4736">
            <v>4749</v>
          </cell>
        </row>
        <row r="4737">
          <cell r="A4737">
            <v>6098308</v>
          </cell>
          <cell r="B4737" t="str">
            <v>Oblouk 90°…WRB90 130</v>
          </cell>
          <cell r="C4737">
            <v>6075</v>
          </cell>
          <cell r="D4737">
            <v>1</v>
          </cell>
          <cell r="E4737" t="str">
            <v>KS</v>
          </cell>
          <cell r="F4737">
            <v>6075</v>
          </cell>
        </row>
        <row r="4738">
          <cell r="A4738">
            <v>6098312</v>
          </cell>
          <cell r="B4738" t="str">
            <v>Oblouk 90°…WRB90 140</v>
          </cell>
          <cell r="C4738">
            <v>5824</v>
          </cell>
          <cell r="D4738">
            <v>1</v>
          </cell>
          <cell r="E4738" t="str">
            <v>KS</v>
          </cell>
          <cell r="F4738">
            <v>5824</v>
          </cell>
        </row>
        <row r="4739">
          <cell r="A4739">
            <v>6098316</v>
          </cell>
          <cell r="B4739" t="str">
            <v>Oblouk 90°…WRB90 150</v>
          </cell>
          <cell r="C4739">
            <v>8134</v>
          </cell>
          <cell r="D4739">
            <v>1</v>
          </cell>
          <cell r="E4739" t="str">
            <v>KS</v>
          </cell>
          <cell r="F4739">
            <v>8134</v>
          </cell>
        </row>
        <row r="4740">
          <cell r="A4740">
            <v>6098320</v>
          </cell>
          <cell r="B4740" t="str">
            <v>Oblouk 90°…WRB90 160</v>
          </cell>
          <cell r="C4740">
            <v>9566</v>
          </cell>
          <cell r="D4740">
            <v>1</v>
          </cell>
          <cell r="E4740" t="str">
            <v>KS</v>
          </cell>
          <cell r="F4740">
            <v>9566</v>
          </cell>
        </row>
        <row r="4741">
          <cell r="A4741">
            <v>6098344</v>
          </cell>
          <cell r="B4741" t="str">
            <v>Oblouk 90°…WRB90 120</v>
          </cell>
          <cell r="C4741">
            <v>5466</v>
          </cell>
          <cell r="D4741">
            <v>1</v>
          </cell>
          <cell r="E4741" t="str">
            <v>KS</v>
          </cell>
          <cell r="F4741">
            <v>5466</v>
          </cell>
        </row>
        <row r="4742">
          <cell r="A4742">
            <v>6098348</v>
          </cell>
          <cell r="B4742" t="str">
            <v>Oblouk 90°…WRB90 130</v>
          </cell>
          <cell r="C4742">
            <v>6955</v>
          </cell>
          <cell r="D4742">
            <v>1</v>
          </cell>
          <cell r="E4742" t="str">
            <v>KS</v>
          </cell>
          <cell r="F4742">
            <v>6955</v>
          </cell>
        </row>
        <row r="4743">
          <cell r="A4743">
            <v>6098352</v>
          </cell>
          <cell r="B4743" t="str">
            <v>Oblouk 90°…WRB90 140</v>
          </cell>
          <cell r="C4743">
            <v>8394</v>
          </cell>
          <cell r="D4743">
            <v>1</v>
          </cell>
          <cell r="E4743" t="str">
            <v>KS</v>
          </cell>
          <cell r="F4743">
            <v>8394</v>
          </cell>
        </row>
        <row r="4744">
          <cell r="A4744">
            <v>6098356</v>
          </cell>
          <cell r="B4744" t="str">
            <v>Oblouk 90°…WRB90 150</v>
          </cell>
          <cell r="C4744">
            <v>8590</v>
          </cell>
          <cell r="D4744">
            <v>1</v>
          </cell>
          <cell r="E4744" t="str">
            <v>KS</v>
          </cell>
          <cell r="F4744">
            <v>8590</v>
          </cell>
        </row>
        <row r="4745">
          <cell r="A4745">
            <v>6098360</v>
          </cell>
          <cell r="B4745" t="str">
            <v>Oblouk 90°…WRB90 160</v>
          </cell>
          <cell r="C4745">
            <v>10307</v>
          </cell>
          <cell r="D4745">
            <v>1</v>
          </cell>
          <cell r="E4745" t="str">
            <v>KS</v>
          </cell>
          <cell r="F4745">
            <v>10307</v>
          </cell>
        </row>
        <row r="4746">
          <cell r="A4746">
            <v>6098405</v>
          </cell>
          <cell r="B4746" t="str">
            <v>Odbočný díl…WRAA120FS</v>
          </cell>
          <cell r="C4746">
            <v>5615</v>
          </cell>
          <cell r="D4746">
            <v>1</v>
          </cell>
          <cell r="E4746" t="str">
            <v>KS</v>
          </cell>
          <cell r="F4746">
            <v>5615</v>
          </cell>
        </row>
        <row r="4747">
          <cell r="A4747">
            <v>6098409</v>
          </cell>
          <cell r="B4747" t="str">
            <v>Odbočný díl…WRAA130FS</v>
          </cell>
          <cell r="C4747">
            <v>5832</v>
          </cell>
          <cell r="D4747">
            <v>1</v>
          </cell>
          <cell r="E4747" t="str">
            <v>KS</v>
          </cell>
          <cell r="F4747">
            <v>5832</v>
          </cell>
        </row>
        <row r="4748">
          <cell r="A4748">
            <v>6098413</v>
          </cell>
          <cell r="B4748" t="str">
            <v>Odbočný díl…WRAA140FS</v>
          </cell>
          <cell r="C4748">
            <v>6376</v>
          </cell>
          <cell r="D4748">
            <v>1</v>
          </cell>
          <cell r="E4748" t="str">
            <v>KS</v>
          </cell>
          <cell r="F4748">
            <v>6376</v>
          </cell>
        </row>
        <row r="4749">
          <cell r="A4749">
            <v>6098417</v>
          </cell>
          <cell r="B4749" t="str">
            <v>Odbočný díl…WRAA150FS</v>
          </cell>
          <cell r="C4749">
            <v>5823</v>
          </cell>
          <cell r="D4749">
            <v>1</v>
          </cell>
          <cell r="E4749" t="str">
            <v>KS</v>
          </cell>
          <cell r="F4749">
            <v>5823</v>
          </cell>
        </row>
        <row r="4750">
          <cell r="A4750">
            <v>6098421</v>
          </cell>
          <cell r="B4750" t="str">
            <v>Odbočný díl…WRAA160FS</v>
          </cell>
          <cell r="C4750">
            <v>7653</v>
          </cell>
          <cell r="D4750">
            <v>1</v>
          </cell>
          <cell r="E4750" t="str">
            <v>KS</v>
          </cell>
          <cell r="F4750">
            <v>7653</v>
          </cell>
        </row>
        <row r="4751">
          <cell r="A4751">
            <v>6098445</v>
          </cell>
          <cell r="B4751" t="str">
            <v>Odbočný díl…WRAA120FT</v>
          </cell>
          <cell r="C4751">
            <v>6742</v>
          </cell>
          <cell r="D4751">
            <v>1</v>
          </cell>
          <cell r="E4751" t="str">
            <v>KS</v>
          </cell>
          <cell r="F4751">
            <v>6742</v>
          </cell>
        </row>
        <row r="4752">
          <cell r="A4752">
            <v>6098449</v>
          </cell>
          <cell r="B4752" t="str">
            <v>Odbočný díl…WRAA130FT</v>
          </cell>
          <cell r="C4752">
            <v>7084</v>
          </cell>
          <cell r="D4752">
            <v>1</v>
          </cell>
          <cell r="E4752" t="str">
            <v>KS</v>
          </cell>
          <cell r="F4752">
            <v>7084</v>
          </cell>
        </row>
        <row r="4753">
          <cell r="A4753">
            <v>6098453</v>
          </cell>
          <cell r="B4753" t="str">
            <v>Odbočný díl…WRAA140FT</v>
          </cell>
          <cell r="C4753">
            <v>8104</v>
          </cell>
          <cell r="D4753">
            <v>1</v>
          </cell>
          <cell r="E4753" t="str">
            <v>KS</v>
          </cell>
          <cell r="F4753">
            <v>8104</v>
          </cell>
        </row>
        <row r="4754">
          <cell r="A4754">
            <v>6098457</v>
          </cell>
          <cell r="B4754" t="str">
            <v>Odbočný díl…WRAA150FT</v>
          </cell>
          <cell r="C4754">
            <v>8398</v>
          </cell>
          <cell r="D4754">
            <v>1</v>
          </cell>
          <cell r="E4754" t="str">
            <v>KS</v>
          </cell>
          <cell r="F4754">
            <v>8398</v>
          </cell>
        </row>
        <row r="4755">
          <cell r="A4755">
            <v>6098461</v>
          </cell>
          <cell r="B4755" t="str">
            <v>Odbočný díl…WRAA160FT</v>
          </cell>
          <cell r="C4755">
            <v>8467</v>
          </cell>
          <cell r="D4755">
            <v>1</v>
          </cell>
          <cell r="E4755" t="str">
            <v>KS</v>
          </cell>
          <cell r="F4755">
            <v>8467</v>
          </cell>
        </row>
        <row r="4756">
          <cell r="A4756">
            <v>6098475</v>
          </cell>
          <cell r="B4756" t="str">
            <v>Rohový vestavný díl…WEAS 110</v>
          </cell>
          <cell r="C4756">
            <v>1803</v>
          </cell>
          <cell r="D4756">
            <v>1</v>
          </cell>
          <cell r="E4756" t="str">
            <v>KS</v>
          </cell>
          <cell r="F4756">
            <v>1803</v>
          </cell>
        </row>
        <row r="4757">
          <cell r="A4757">
            <v>6098501</v>
          </cell>
          <cell r="B4757" t="str">
            <v>Kabel. žlab pro velká rozpětí…WKSG162FS</v>
          </cell>
          <cell r="C4757">
            <v>1231</v>
          </cell>
          <cell r="D4757">
            <v>1</v>
          </cell>
          <cell r="E4757" t="str">
            <v>M</v>
          </cell>
          <cell r="F4757">
            <v>1231</v>
          </cell>
        </row>
        <row r="4758">
          <cell r="A4758">
            <v>6098505</v>
          </cell>
          <cell r="B4758" t="str">
            <v>Kabel. žlab pro velká rozpětí…WKSG163FS</v>
          </cell>
          <cell r="C4758">
            <v>1109</v>
          </cell>
          <cell r="D4758">
            <v>1</v>
          </cell>
          <cell r="E4758" t="str">
            <v>M</v>
          </cell>
          <cell r="F4758">
            <v>1109</v>
          </cell>
        </row>
        <row r="4759">
          <cell r="A4759">
            <v>6098509</v>
          </cell>
          <cell r="B4759" t="str">
            <v>Kabel. žlab pro velká rozpětí…WKSG164FS</v>
          </cell>
          <cell r="C4759">
            <v>1465</v>
          </cell>
          <cell r="D4759">
            <v>1</v>
          </cell>
          <cell r="E4759" t="str">
            <v>M</v>
          </cell>
          <cell r="F4759">
            <v>1465</v>
          </cell>
        </row>
        <row r="4760">
          <cell r="A4760">
            <v>6098513</v>
          </cell>
          <cell r="B4760" t="str">
            <v>Kabel. žlab pro velká rozpětí…WKSG165FS</v>
          </cell>
          <cell r="C4760">
            <v>1490</v>
          </cell>
          <cell r="D4760">
            <v>1</v>
          </cell>
          <cell r="E4760" t="str">
            <v>M</v>
          </cell>
          <cell r="F4760">
            <v>1490</v>
          </cell>
        </row>
        <row r="4761">
          <cell r="A4761">
            <v>6098517</v>
          </cell>
          <cell r="B4761" t="str">
            <v>Kabel. žlab pro velká rozpětí…WKSG166FS</v>
          </cell>
          <cell r="C4761">
            <v>1571</v>
          </cell>
          <cell r="D4761">
            <v>1</v>
          </cell>
          <cell r="E4761" t="str">
            <v>M</v>
          </cell>
          <cell r="F4761">
            <v>1571</v>
          </cell>
        </row>
        <row r="4762">
          <cell r="A4762">
            <v>6098550</v>
          </cell>
          <cell r="B4762" t="str">
            <v>Kabel. žlab pro velká rozpětí…WKSG162FT</v>
          </cell>
          <cell r="C4762">
            <v>1579</v>
          </cell>
          <cell r="D4762">
            <v>1</v>
          </cell>
          <cell r="E4762" t="str">
            <v>M</v>
          </cell>
          <cell r="F4762">
            <v>1579</v>
          </cell>
        </row>
        <row r="4763">
          <cell r="A4763">
            <v>6098554</v>
          </cell>
          <cell r="B4763" t="str">
            <v>Kabel. žlab pro velká rozpětí…WKSG163FT</v>
          </cell>
          <cell r="C4763">
            <v>1691</v>
          </cell>
          <cell r="D4763">
            <v>1</v>
          </cell>
          <cell r="E4763" t="str">
            <v>M</v>
          </cell>
          <cell r="F4763">
            <v>1691</v>
          </cell>
        </row>
        <row r="4764">
          <cell r="A4764">
            <v>6098558</v>
          </cell>
          <cell r="B4764" t="str">
            <v>Kabel. žlab pro velká rozpětí…WKSG164FT</v>
          </cell>
          <cell r="C4764">
            <v>1815</v>
          </cell>
          <cell r="D4764">
            <v>1</v>
          </cell>
          <cell r="E4764" t="str">
            <v>M</v>
          </cell>
          <cell r="F4764">
            <v>1815</v>
          </cell>
        </row>
        <row r="4765">
          <cell r="A4765">
            <v>6098562</v>
          </cell>
          <cell r="B4765" t="str">
            <v>Kabel. žlab pro velká rozpětí…WKSG165FT</v>
          </cell>
          <cell r="C4765">
            <v>1915</v>
          </cell>
          <cell r="D4765">
            <v>1</v>
          </cell>
          <cell r="E4765" t="str">
            <v>M</v>
          </cell>
          <cell r="F4765">
            <v>1915</v>
          </cell>
        </row>
        <row r="4766">
          <cell r="A4766">
            <v>6098566</v>
          </cell>
          <cell r="B4766" t="str">
            <v>Kabel. žlab pro velká rozpětí…WKSG166FT</v>
          </cell>
          <cell r="C4766">
            <v>1971</v>
          </cell>
          <cell r="D4766">
            <v>1</v>
          </cell>
          <cell r="E4766" t="str">
            <v>M</v>
          </cell>
          <cell r="F4766">
            <v>1971</v>
          </cell>
        </row>
        <row r="4767">
          <cell r="A4767">
            <v>6098703</v>
          </cell>
          <cell r="B4767" t="str">
            <v>Oblouk 90°…WRB90 162</v>
          </cell>
          <cell r="C4767">
            <v>3942</v>
          </cell>
          <cell r="D4767">
            <v>1</v>
          </cell>
          <cell r="E4767" t="str">
            <v>KS</v>
          </cell>
          <cell r="F4767">
            <v>3942</v>
          </cell>
        </row>
        <row r="4768">
          <cell r="A4768">
            <v>6098707</v>
          </cell>
          <cell r="B4768" t="str">
            <v>Oblouk 90°…WRB90 163</v>
          </cell>
          <cell r="C4768">
            <v>5376</v>
          </cell>
          <cell r="D4768">
            <v>1</v>
          </cell>
          <cell r="E4768" t="str">
            <v>KS</v>
          </cell>
          <cell r="F4768">
            <v>5376</v>
          </cell>
        </row>
        <row r="4769">
          <cell r="A4769">
            <v>6098711</v>
          </cell>
          <cell r="B4769" t="str">
            <v>Oblouk 90°…WRB90 164</v>
          </cell>
          <cell r="C4769">
            <v>6384</v>
          </cell>
          <cell r="D4769">
            <v>1</v>
          </cell>
          <cell r="E4769" t="str">
            <v>KS</v>
          </cell>
          <cell r="F4769">
            <v>6384</v>
          </cell>
        </row>
        <row r="4770">
          <cell r="A4770">
            <v>6098715</v>
          </cell>
          <cell r="B4770" t="str">
            <v>WRB90 165…WRB90 165</v>
          </cell>
          <cell r="C4770">
            <v>6351</v>
          </cell>
          <cell r="D4770">
            <v>1</v>
          </cell>
          <cell r="E4770" t="str">
            <v>KS</v>
          </cell>
          <cell r="F4770">
            <v>6351</v>
          </cell>
        </row>
        <row r="4771">
          <cell r="A4771">
            <v>6098719</v>
          </cell>
          <cell r="B4771" t="str">
            <v>Oblouk 90°…WRB90 166</v>
          </cell>
          <cell r="C4771">
            <v>8388</v>
          </cell>
          <cell r="D4771">
            <v>1</v>
          </cell>
          <cell r="E4771" t="str">
            <v>KS</v>
          </cell>
          <cell r="F4771">
            <v>8388</v>
          </cell>
        </row>
        <row r="4772">
          <cell r="A4772">
            <v>6098730</v>
          </cell>
          <cell r="B4772" t="str">
            <v>Oblouk 90°…WRB90 162</v>
          </cell>
          <cell r="C4772">
            <v>6257</v>
          </cell>
          <cell r="D4772">
            <v>1</v>
          </cell>
          <cell r="E4772" t="str">
            <v>KS</v>
          </cell>
          <cell r="F4772">
            <v>6257</v>
          </cell>
        </row>
        <row r="4773">
          <cell r="A4773">
            <v>6098738</v>
          </cell>
          <cell r="B4773" t="str">
            <v>Oblouk 90°…WRB90 164</v>
          </cell>
          <cell r="C4773">
            <v>10495</v>
          </cell>
          <cell r="D4773">
            <v>1</v>
          </cell>
          <cell r="E4773" t="str">
            <v>KS</v>
          </cell>
          <cell r="F4773">
            <v>10495</v>
          </cell>
        </row>
        <row r="4774">
          <cell r="A4774">
            <v>6098746</v>
          </cell>
          <cell r="B4774" t="str">
            <v>Oblouk 90°…WRB90 166</v>
          </cell>
          <cell r="C4774">
            <v>10790</v>
          </cell>
          <cell r="D4774">
            <v>1</v>
          </cell>
          <cell r="E4774" t="str">
            <v>KS</v>
          </cell>
          <cell r="F4774">
            <v>10790</v>
          </cell>
        </row>
        <row r="4775">
          <cell r="A4775">
            <v>6098800</v>
          </cell>
          <cell r="B4775" t="str">
            <v>Odbočný díl…WRAA162FS</v>
          </cell>
          <cell r="C4775">
            <v>5398</v>
          </cell>
          <cell r="D4775">
            <v>1</v>
          </cell>
          <cell r="E4775" t="str">
            <v>KS</v>
          </cell>
          <cell r="F4775">
            <v>5398</v>
          </cell>
        </row>
        <row r="4776">
          <cell r="A4776">
            <v>6098804</v>
          </cell>
          <cell r="B4776" t="str">
            <v>Odbočný díl…WRAA163FS</v>
          </cell>
          <cell r="C4776">
            <v>5745</v>
          </cell>
          <cell r="D4776">
            <v>1</v>
          </cell>
          <cell r="E4776" t="str">
            <v>KS</v>
          </cell>
          <cell r="F4776">
            <v>5745</v>
          </cell>
        </row>
        <row r="4777">
          <cell r="A4777">
            <v>6098808</v>
          </cell>
          <cell r="B4777" t="str">
            <v>Odbočný díl…WRAA164FS</v>
          </cell>
          <cell r="C4777">
            <v>6186</v>
          </cell>
          <cell r="D4777">
            <v>1</v>
          </cell>
          <cell r="E4777" t="str">
            <v>KS</v>
          </cell>
          <cell r="F4777">
            <v>6186</v>
          </cell>
        </row>
        <row r="4778">
          <cell r="A4778">
            <v>6098812</v>
          </cell>
          <cell r="B4778" t="str">
            <v>Odbočný díl…WRAA165FS</v>
          </cell>
          <cell r="C4778">
            <v>6886</v>
          </cell>
          <cell r="D4778">
            <v>1</v>
          </cell>
          <cell r="E4778" t="str">
            <v>KS</v>
          </cell>
          <cell r="F4778">
            <v>6886</v>
          </cell>
        </row>
        <row r="4779">
          <cell r="A4779">
            <v>6098816</v>
          </cell>
          <cell r="B4779" t="str">
            <v>Odbočný díl…WRAA166FS</v>
          </cell>
          <cell r="C4779">
            <v>7067</v>
          </cell>
          <cell r="D4779">
            <v>1</v>
          </cell>
          <cell r="E4779" t="str">
            <v>KS</v>
          </cell>
          <cell r="F4779">
            <v>7067</v>
          </cell>
        </row>
        <row r="4780">
          <cell r="A4780">
            <v>6098827</v>
          </cell>
          <cell r="B4780" t="str">
            <v>Odbočný díl…WRAA162FT</v>
          </cell>
          <cell r="C4780">
            <v>7349</v>
          </cell>
          <cell r="D4780">
            <v>1</v>
          </cell>
          <cell r="E4780" t="str">
            <v>KS</v>
          </cell>
          <cell r="F4780">
            <v>7349</v>
          </cell>
        </row>
        <row r="4781">
          <cell r="A4781">
            <v>6098831</v>
          </cell>
          <cell r="B4781" t="str">
            <v>Odbočný díl…WRAA163FT</v>
          </cell>
          <cell r="C4781">
            <v>7603</v>
          </cell>
          <cell r="D4781">
            <v>1</v>
          </cell>
          <cell r="E4781" t="str">
            <v>KS</v>
          </cell>
          <cell r="F4781">
            <v>7603</v>
          </cell>
        </row>
        <row r="4782">
          <cell r="A4782">
            <v>6098839</v>
          </cell>
          <cell r="B4782" t="str">
            <v>Odbočný díl…WRAA165FT</v>
          </cell>
          <cell r="C4782">
            <v>9375</v>
          </cell>
          <cell r="D4782">
            <v>1</v>
          </cell>
          <cell r="E4782" t="str">
            <v>KS</v>
          </cell>
          <cell r="F4782">
            <v>9375</v>
          </cell>
        </row>
        <row r="4783">
          <cell r="A4783">
            <v>6098843</v>
          </cell>
          <cell r="B4783" t="str">
            <v>Odbočný díl…WRAA166FT</v>
          </cell>
          <cell r="C4783">
            <v>9690</v>
          </cell>
          <cell r="D4783">
            <v>1</v>
          </cell>
          <cell r="E4783" t="str">
            <v>KS</v>
          </cell>
          <cell r="F4783">
            <v>9690</v>
          </cell>
        </row>
        <row r="4784">
          <cell r="A4784">
            <v>6101097</v>
          </cell>
          <cell r="B4784" t="str">
            <v>Kabelový žebřík…L660NS VA</v>
          </cell>
          <cell r="C4784">
            <v>1701</v>
          </cell>
          <cell r="D4784">
            <v>1</v>
          </cell>
          <cell r="E4784" t="str">
            <v>M</v>
          </cell>
          <cell r="F4784">
            <v>1701</v>
          </cell>
        </row>
        <row r="4785">
          <cell r="A4785">
            <v>6101200</v>
          </cell>
          <cell r="B4785" t="str">
            <v>Kabelový žebřík…LG 620 VS</v>
          </cell>
          <cell r="C4785">
            <v>2704</v>
          </cell>
          <cell r="D4785">
            <v>1</v>
          </cell>
          <cell r="E4785" t="str">
            <v>M</v>
          </cell>
          <cell r="F4785">
            <v>2704</v>
          </cell>
        </row>
        <row r="4786">
          <cell r="A4786">
            <v>6101208</v>
          </cell>
          <cell r="B4786" t="str">
            <v>Kabelový žebřík…LG 630 VS</v>
          </cell>
          <cell r="C4786">
            <v>2929</v>
          </cell>
          <cell r="D4786">
            <v>1</v>
          </cell>
          <cell r="E4786" t="str">
            <v>M</v>
          </cell>
          <cell r="F4786">
            <v>2929</v>
          </cell>
        </row>
        <row r="4787">
          <cell r="A4787">
            <v>6101216</v>
          </cell>
          <cell r="B4787" t="str">
            <v>Kabelový žebřík…LG 640 VS</v>
          </cell>
          <cell r="C4787">
            <v>3146</v>
          </cell>
          <cell r="D4787">
            <v>1</v>
          </cell>
          <cell r="E4787" t="str">
            <v>M</v>
          </cell>
          <cell r="F4787">
            <v>3146</v>
          </cell>
        </row>
        <row r="4788">
          <cell r="A4788">
            <v>6101223</v>
          </cell>
          <cell r="B4788" t="str">
            <v>Kabelový žebřík…LG 650 VS</v>
          </cell>
          <cell r="C4788">
            <v>3371</v>
          </cell>
          <cell r="D4788">
            <v>1</v>
          </cell>
          <cell r="E4788" t="str">
            <v>M</v>
          </cell>
          <cell r="F4788">
            <v>3371</v>
          </cell>
        </row>
        <row r="4789">
          <cell r="A4789">
            <v>6101232</v>
          </cell>
          <cell r="B4789" t="str">
            <v>Kabelový žebřík…LG 660 VS</v>
          </cell>
          <cell r="C4789">
            <v>3602</v>
          </cell>
          <cell r="D4789">
            <v>1</v>
          </cell>
          <cell r="E4789" t="str">
            <v>M</v>
          </cell>
          <cell r="F4789">
            <v>3602</v>
          </cell>
        </row>
        <row r="4790">
          <cell r="A4790">
            <v>6103235</v>
          </cell>
          <cell r="B4790" t="str">
            <v>Vkládací plech…ELB-L20FS</v>
          </cell>
          <cell r="C4790">
            <v>184</v>
          </cell>
          <cell r="D4790">
            <v>1</v>
          </cell>
          <cell r="E4790" t="str">
            <v>M</v>
          </cell>
          <cell r="F4790">
            <v>184</v>
          </cell>
        </row>
        <row r="4791">
          <cell r="A4791">
            <v>6103251</v>
          </cell>
          <cell r="B4791" t="str">
            <v>Vkládací plech…ELB-L30FS</v>
          </cell>
          <cell r="C4791">
            <v>256</v>
          </cell>
          <cell r="D4791">
            <v>1</v>
          </cell>
          <cell r="E4791" t="str">
            <v>M</v>
          </cell>
          <cell r="F4791">
            <v>256</v>
          </cell>
        </row>
        <row r="4792">
          <cell r="A4792">
            <v>6103286</v>
          </cell>
          <cell r="B4792" t="str">
            <v>Vkládací plech…ELB-L40FS</v>
          </cell>
          <cell r="C4792">
            <v>318</v>
          </cell>
          <cell r="D4792">
            <v>1</v>
          </cell>
          <cell r="E4792" t="str">
            <v>M</v>
          </cell>
          <cell r="F4792">
            <v>318</v>
          </cell>
        </row>
        <row r="4793">
          <cell r="A4793">
            <v>6103316</v>
          </cell>
          <cell r="B4793" t="str">
            <v>Vkládací plech…ELB-L50FS</v>
          </cell>
          <cell r="C4793">
            <v>392</v>
          </cell>
          <cell r="D4793">
            <v>1</v>
          </cell>
          <cell r="E4793" t="str">
            <v>M</v>
          </cell>
          <cell r="F4793">
            <v>392</v>
          </cell>
        </row>
        <row r="4794">
          <cell r="A4794">
            <v>6103332</v>
          </cell>
          <cell r="B4794" t="str">
            <v>Vkládací plech…ELB-L60FS</v>
          </cell>
          <cell r="C4794">
            <v>497</v>
          </cell>
          <cell r="D4794">
            <v>1</v>
          </cell>
          <cell r="E4794" t="str">
            <v>M</v>
          </cell>
          <cell r="F4794">
            <v>497</v>
          </cell>
        </row>
        <row r="4795">
          <cell r="A4795">
            <v>6106003</v>
          </cell>
          <cell r="B4795" t="str">
            <v>Zásuvka 1násobná 0°…S01OR</v>
          </cell>
          <cell r="C4795">
            <v>148</v>
          </cell>
          <cell r="D4795">
            <v>1</v>
          </cell>
          <cell r="E4795" t="str">
            <v>KS</v>
          </cell>
          <cell r="F4795">
            <v>148</v>
          </cell>
        </row>
        <row r="4796">
          <cell r="A4796">
            <v>6106005</v>
          </cell>
          <cell r="B4796" t="str">
            <v>Zásuvka 1násobná 0°…S01GN</v>
          </cell>
          <cell r="C4796">
            <v>148</v>
          </cell>
          <cell r="D4796">
            <v>1</v>
          </cell>
          <cell r="E4796" t="str">
            <v>KS</v>
          </cell>
          <cell r="F4796">
            <v>148</v>
          </cell>
        </row>
        <row r="4797">
          <cell r="A4797">
            <v>6106007</v>
          </cell>
          <cell r="B4797" t="str">
            <v>Zásuvka 1násobná 0°…S01RT</v>
          </cell>
          <cell r="C4797">
            <v>148</v>
          </cell>
          <cell r="D4797">
            <v>1</v>
          </cell>
          <cell r="E4797" t="str">
            <v>KS</v>
          </cell>
          <cell r="F4797">
            <v>148</v>
          </cell>
        </row>
        <row r="4798">
          <cell r="A4798">
            <v>6106011</v>
          </cell>
          <cell r="B4798" t="str">
            <v>Zásuvka 2 násobná 0°…S02CW</v>
          </cell>
          <cell r="C4798">
            <v>226</v>
          </cell>
          <cell r="D4798">
            <v>1</v>
          </cell>
          <cell r="E4798" t="str">
            <v>KS</v>
          </cell>
          <cell r="F4798">
            <v>226</v>
          </cell>
        </row>
        <row r="4799">
          <cell r="A4799">
            <v>6106012</v>
          </cell>
          <cell r="B4799" t="str">
            <v>Zásuvka 2 násobná 0°…S02RW</v>
          </cell>
          <cell r="C4799">
            <v>226</v>
          </cell>
          <cell r="D4799">
            <v>1</v>
          </cell>
          <cell r="E4799" t="str">
            <v>KS</v>
          </cell>
          <cell r="F4799">
            <v>226</v>
          </cell>
        </row>
        <row r="4800">
          <cell r="A4800">
            <v>6106014</v>
          </cell>
          <cell r="B4800" t="str">
            <v>Zásuvka 2 násobná 0°…S02OR</v>
          </cell>
          <cell r="C4800">
            <v>247</v>
          </cell>
          <cell r="D4800">
            <v>1</v>
          </cell>
          <cell r="E4800" t="str">
            <v>KS</v>
          </cell>
          <cell r="F4800">
            <v>247</v>
          </cell>
        </row>
        <row r="4801">
          <cell r="A4801">
            <v>6106016</v>
          </cell>
          <cell r="B4801" t="str">
            <v>Zásuvka 2 násobná 0°…S02GN</v>
          </cell>
          <cell r="C4801">
            <v>247</v>
          </cell>
          <cell r="D4801">
            <v>1</v>
          </cell>
          <cell r="E4801" t="str">
            <v>KS</v>
          </cell>
          <cell r="F4801">
            <v>247</v>
          </cell>
        </row>
        <row r="4802">
          <cell r="A4802">
            <v>6106018</v>
          </cell>
          <cell r="B4802" t="str">
            <v>Zásuvka 2 násobná 0°…S02RT</v>
          </cell>
          <cell r="C4802">
            <v>247</v>
          </cell>
          <cell r="D4802">
            <v>1</v>
          </cell>
          <cell r="E4802" t="str">
            <v>KS</v>
          </cell>
          <cell r="F4802">
            <v>247</v>
          </cell>
        </row>
        <row r="4803">
          <cell r="A4803">
            <v>6106022</v>
          </cell>
          <cell r="B4803" t="str">
            <v>Zásuvka 3 násobná 0°…S03CW</v>
          </cell>
          <cell r="C4803">
            <v>348</v>
          </cell>
          <cell r="D4803">
            <v>1</v>
          </cell>
          <cell r="E4803" t="str">
            <v>KS</v>
          </cell>
          <cell r="F4803">
            <v>348</v>
          </cell>
        </row>
        <row r="4804">
          <cell r="A4804">
            <v>6106023</v>
          </cell>
          <cell r="B4804" t="str">
            <v>Zásuvka 3 násobná 0°…S03RW</v>
          </cell>
          <cell r="C4804">
            <v>348</v>
          </cell>
          <cell r="D4804">
            <v>1</v>
          </cell>
          <cell r="E4804" t="str">
            <v>KS</v>
          </cell>
          <cell r="F4804">
            <v>348</v>
          </cell>
        </row>
        <row r="4805">
          <cell r="A4805">
            <v>6106027</v>
          </cell>
          <cell r="B4805" t="str">
            <v>Zásuvka 3 násobná 0°…S03GN</v>
          </cell>
          <cell r="C4805">
            <v>383</v>
          </cell>
          <cell r="D4805">
            <v>1</v>
          </cell>
          <cell r="E4805" t="str">
            <v>KS</v>
          </cell>
          <cell r="F4805">
            <v>383</v>
          </cell>
        </row>
        <row r="4806">
          <cell r="A4806">
            <v>6106029</v>
          </cell>
          <cell r="B4806" t="str">
            <v>Zásuvka 3 násobná 0°…S03RT</v>
          </cell>
          <cell r="C4806">
            <v>383</v>
          </cell>
          <cell r="D4806">
            <v>1</v>
          </cell>
          <cell r="E4806" t="str">
            <v>KS</v>
          </cell>
          <cell r="F4806">
            <v>383</v>
          </cell>
        </row>
        <row r="4807">
          <cell r="A4807">
            <v>6106043</v>
          </cell>
          <cell r="B4807" t="str">
            <v>Zásuvka 1násobná 33°…S31OR</v>
          </cell>
          <cell r="C4807">
            <v>147.9</v>
          </cell>
          <cell r="D4807">
            <v>1</v>
          </cell>
          <cell r="E4807" t="str">
            <v>KS</v>
          </cell>
          <cell r="F4807">
            <v>147.9</v>
          </cell>
        </row>
        <row r="4808">
          <cell r="A4808">
            <v>6106045</v>
          </cell>
          <cell r="B4808" t="str">
            <v>Zásuvka 1násobná 33°…S31GN</v>
          </cell>
          <cell r="C4808">
            <v>147.9</v>
          </cell>
          <cell r="D4808">
            <v>1</v>
          </cell>
          <cell r="E4808" t="str">
            <v>KS</v>
          </cell>
          <cell r="F4808">
            <v>147.9</v>
          </cell>
        </row>
        <row r="4809">
          <cell r="A4809">
            <v>6106047</v>
          </cell>
          <cell r="B4809" t="str">
            <v>Zásuvka 1násobná 33°…S31RT</v>
          </cell>
          <cell r="C4809">
            <v>156</v>
          </cell>
          <cell r="D4809">
            <v>1</v>
          </cell>
          <cell r="E4809" t="str">
            <v>KS</v>
          </cell>
          <cell r="F4809">
            <v>156</v>
          </cell>
        </row>
        <row r="4810">
          <cell r="A4810">
            <v>6106051</v>
          </cell>
          <cell r="B4810" t="str">
            <v>Zásuvka 2 násobná 33°…S32CW</v>
          </cell>
          <cell r="C4810">
            <v>225.04</v>
          </cell>
          <cell r="D4810">
            <v>1</v>
          </cell>
          <cell r="E4810" t="str">
            <v>KS</v>
          </cell>
          <cell r="F4810">
            <v>225.04</v>
          </cell>
        </row>
        <row r="4811">
          <cell r="A4811">
            <v>6106054</v>
          </cell>
          <cell r="B4811" t="str">
            <v>Zásuvka 2 násobná 33°…S32OR</v>
          </cell>
          <cell r="C4811">
            <v>247.08</v>
          </cell>
          <cell r="D4811">
            <v>1</v>
          </cell>
          <cell r="E4811" t="str">
            <v>KS</v>
          </cell>
          <cell r="F4811">
            <v>247.08</v>
          </cell>
        </row>
        <row r="4812">
          <cell r="A4812">
            <v>6106062</v>
          </cell>
          <cell r="B4812" t="str">
            <v>Zásuvka 3 násobná 33°…S33CW</v>
          </cell>
          <cell r="C4812">
            <v>347.42</v>
          </cell>
          <cell r="D4812">
            <v>1</v>
          </cell>
          <cell r="E4812" t="str">
            <v>KS</v>
          </cell>
          <cell r="F4812">
            <v>347.42</v>
          </cell>
        </row>
        <row r="4813">
          <cell r="A4813">
            <v>6106065</v>
          </cell>
          <cell r="B4813" t="str">
            <v>Zásuvka 3 násobná 33°…S33OR</v>
          </cell>
          <cell r="C4813">
            <v>401</v>
          </cell>
          <cell r="D4813">
            <v>1</v>
          </cell>
          <cell r="E4813" t="str">
            <v>KS</v>
          </cell>
          <cell r="F4813">
            <v>401</v>
          </cell>
        </row>
        <row r="4814">
          <cell r="A4814">
            <v>6106067</v>
          </cell>
          <cell r="B4814" t="str">
            <v>Zásuvka 3 násobná 33°…S33GN</v>
          </cell>
          <cell r="C4814">
            <v>401</v>
          </cell>
          <cell r="D4814">
            <v>1</v>
          </cell>
          <cell r="E4814" t="str">
            <v>KS</v>
          </cell>
          <cell r="F4814">
            <v>401</v>
          </cell>
        </row>
        <row r="4815">
          <cell r="A4815">
            <v>6106140</v>
          </cell>
          <cell r="B4815" t="str">
            <v>Zásuvka 1násobná 33°…S31CW/NF</v>
          </cell>
          <cell r="C4815">
            <v>141</v>
          </cell>
          <cell r="D4815">
            <v>1</v>
          </cell>
          <cell r="E4815" t="str">
            <v>KS</v>
          </cell>
          <cell r="F4815">
            <v>141</v>
          </cell>
        </row>
        <row r="4816">
          <cell r="A4816">
            <v>6106151</v>
          </cell>
          <cell r="B4816" t="str">
            <v>Zásuvka 2 násobná 33°…S32CW/NF</v>
          </cell>
          <cell r="C4816">
            <v>237</v>
          </cell>
          <cell r="D4816">
            <v>1</v>
          </cell>
          <cell r="E4816" t="str">
            <v>KS</v>
          </cell>
          <cell r="F4816">
            <v>237</v>
          </cell>
        </row>
        <row r="4817">
          <cell r="A4817">
            <v>6106503</v>
          </cell>
          <cell r="B4817" t="str">
            <v>Zásuvka 1násobná 0°…SK01OR</v>
          </cell>
          <cell r="C4817">
            <v>164</v>
          </cell>
          <cell r="D4817">
            <v>1</v>
          </cell>
          <cell r="E4817" t="str">
            <v>KS</v>
          </cell>
          <cell r="F4817">
            <v>164</v>
          </cell>
        </row>
        <row r="4818">
          <cell r="A4818">
            <v>6106505</v>
          </cell>
          <cell r="B4818" t="str">
            <v>Zásuvka 1násobná 0°…SK01GN</v>
          </cell>
          <cell r="C4818">
            <v>164</v>
          </cell>
          <cell r="D4818">
            <v>1</v>
          </cell>
          <cell r="E4818" t="str">
            <v>KS</v>
          </cell>
          <cell r="F4818">
            <v>164</v>
          </cell>
        </row>
        <row r="4819">
          <cell r="A4819">
            <v>6106507</v>
          </cell>
          <cell r="B4819" t="str">
            <v>Zásuvka 1násobná 0°…SK01RT</v>
          </cell>
          <cell r="C4819">
            <v>164</v>
          </cell>
          <cell r="D4819">
            <v>1</v>
          </cell>
          <cell r="E4819" t="str">
            <v>KS</v>
          </cell>
          <cell r="F4819">
            <v>164</v>
          </cell>
        </row>
        <row r="4820">
          <cell r="A4820">
            <v>6106518</v>
          </cell>
          <cell r="B4820" t="str">
            <v>Zásuvka 2 násobná 0°…SK02RT</v>
          </cell>
          <cell r="C4820">
            <v>312</v>
          </cell>
          <cell r="D4820">
            <v>1</v>
          </cell>
          <cell r="E4820" t="str">
            <v>KS</v>
          </cell>
          <cell r="F4820">
            <v>312</v>
          </cell>
        </row>
        <row r="4821">
          <cell r="A4821">
            <v>6106529</v>
          </cell>
          <cell r="B4821" t="str">
            <v>Zásuvka 3 násobná 0°…SK03RT</v>
          </cell>
          <cell r="C4821">
            <v>480</v>
          </cell>
          <cell r="D4821">
            <v>1</v>
          </cell>
          <cell r="E4821" t="str">
            <v>KS</v>
          </cell>
          <cell r="F4821">
            <v>480</v>
          </cell>
        </row>
        <row r="4822">
          <cell r="A4822">
            <v>6106543</v>
          </cell>
          <cell r="B4822" t="str">
            <v>Zásuvka 1násobná 33°…SK31OR</v>
          </cell>
          <cell r="C4822">
            <v>192</v>
          </cell>
          <cell r="D4822">
            <v>1</v>
          </cell>
          <cell r="E4822" t="str">
            <v>KS</v>
          </cell>
          <cell r="F4822">
            <v>192</v>
          </cell>
        </row>
        <row r="4823">
          <cell r="A4823">
            <v>6106545</v>
          </cell>
          <cell r="B4823" t="str">
            <v>Zásuvka 1násobná 33°…SK31GN</v>
          </cell>
          <cell r="C4823">
            <v>192</v>
          </cell>
          <cell r="D4823">
            <v>1</v>
          </cell>
          <cell r="E4823" t="str">
            <v>KS</v>
          </cell>
          <cell r="F4823">
            <v>192</v>
          </cell>
        </row>
        <row r="4824">
          <cell r="A4824">
            <v>6106547</v>
          </cell>
          <cell r="B4824" t="str">
            <v>Zásuvka 1násobná 33°…SK31RT</v>
          </cell>
          <cell r="C4824">
            <v>192</v>
          </cell>
          <cell r="D4824">
            <v>1</v>
          </cell>
          <cell r="E4824" t="str">
            <v>KS</v>
          </cell>
          <cell r="F4824">
            <v>192</v>
          </cell>
        </row>
        <row r="4825">
          <cell r="A4825">
            <v>6106554</v>
          </cell>
          <cell r="B4825" t="str">
            <v>Zásuvka 2 násobná 33°…SK32OR</v>
          </cell>
          <cell r="C4825">
            <v>312</v>
          </cell>
          <cell r="D4825">
            <v>1</v>
          </cell>
          <cell r="E4825" t="str">
            <v>KS</v>
          </cell>
          <cell r="F4825">
            <v>312</v>
          </cell>
        </row>
        <row r="4826">
          <cell r="A4826">
            <v>6106556</v>
          </cell>
          <cell r="B4826" t="str">
            <v>Zásuvka 2 násobná 33°…SK32GN</v>
          </cell>
          <cell r="C4826">
            <v>312</v>
          </cell>
          <cell r="D4826">
            <v>1</v>
          </cell>
          <cell r="E4826" t="str">
            <v>KS</v>
          </cell>
          <cell r="F4826">
            <v>312</v>
          </cell>
        </row>
        <row r="4827">
          <cell r="A4827">
            <v>6106558</v>
          </cell>
          <cell r="B4827" t="str">
            <v>Zásuvka 2 násobná 33°…SK32RT</v>
          </cell>
          <cell r="C4827">
            <v>312</v>
          </cell>
          <cell r="D4827">
            <v>1</v>
          </cell>
          <cell r="E4827" t="str">
            <v>KS</v>
          </cell>
          <cell r="F4827">
            <v>312</v>
          </cell>
        </row>
        <row r="4828">
          <cell r="A4828">
            <v>6106565</v>
          </cell>
          <cell r="B4828" t="str">
            <v>Zásuvka 3 násobná 33°…SK33OR</v>
          </cell>
          <cell r="C4828">
            <v>480</v>
          </cell>
          <cell r="D4828">
            <v>1</v>
          </cell>
          <cell r="E4828" t="str">
            <v>KS</v>
          </cell>
          <cell r="F4828">
            <v>480</v>
          </cell>
        </row>
        <row r="4829">
          <cell r="A4829">
            <v>6106567</v>
          </cell>
          <cell r="B4829" t="str">
            <v>Zásuvka 3 násobná 33°…SK33GN</v>
          </cell>
          <cell r="C4829">
            <v>480</v>
          </cell>
          <cell r="D4829">
            <v>1</v>
          </cell>
          <cell r="E4829" t="str">
            <v>KS</v>
          </cell>
          <cell r="F4829">
            <v>480</v>
          </cell>
        </row>
        <row r="4830">
          <cell r="A4830">
            <v>6106569</v>
          </cell>
          <cell r="B4830" t="str">
            <v>Zásuvka 3 násobná 33°…SK33RT</v>
          </cell>
          <cell r="C4830">
            <v>480</v>
          </cell>
          <cell r="D4830">
            <v>1</v>
          </cell>
          <cell r="E4830" t="str">
            <v>KS</v>
          </cell>
          <cell r="F4830">
            <v>480</v>
          </cell>
        </row>
        <row r="4831">
          <cell r="A4831">
            <v>6106851</v>
          </cell>
          <cell r="B4831" t="str">
            <v>Zásuvka 2 násobná 105°…S52CW</v>
          </cell>
          <cell r="C4831">
            <v>284</v>
          </cell>
          <cell r="D4831">
            <v>1</v>
          </cell>
          <cell r="E4831" t="str">
            <v>KS</v>
          </cell>
          <cell r="F4831">
            <v>284</v>
          </cell>
        </row>
        <row r="4832">
          <cell r="A4832">
            <v>6106854</v>
          </cell>
          <cell r="B4832" t="str">
            <v>Zásuvka 2 násobná 105°…S52OR</v>
          </cell>
          <cell r="C4832">
            <v>299</v>
          </cell>
          <cell r="D4832">
            <v>1</v>
          </cell>
          <cell r="E4832" t="str">
            <v>KS</v>
          </cell>
          <cell r="F4832">
            <v>299</v>
          </cell>
        </row>
        <row r="4833">
          <cell r="A4833">
            <v>6106856</v>
          </cell>
          <cell r="B4833" t="str">
            <v>Zásuvka 2 násobná 105°…S52GN</v>
          </cell>
          <cell r="C4833">
            <v>299</v>
          </cell>
          <cell r="D4833">
            <v>1</v>
          </cell>
          <cell r="E4833" t="str">
            <v>KS</v>
          </cell>
          <cell r="F4833">
            <v>299</v>
          </cell>
        </row>
        <row r="4834">
          <cell r="A4834">
            <v>6106858</v>
          </cell>
          <cell r="B4834" t="str">
            <v>Zásuvka 2 násobná 105°…S52RT</v>
          </cell>
          <cell r="C4834">
            <v>299</v>
          </cell>
          <cell r="D4834">
            <v>1</v>
          </cell>
          <cell r="E4834" t="str">
            <v>KS</v>
          </cell>
          <cell r="F4834">
            <v>299</v>
          </cell>
        </row>
        <row r="4835">
          <cell r="A4835">
            <v>6106881</v>
          </cell>
          <cell r="B4835" t="str">
            <v>Zásuvka 2 násobná 105°…S52CW/NF</v>
          </cell>
          <cell r="C4835">
            <v>284</v>
          </cell>
          <cell r="D4835">
            <v>1</v>
          </cell>
          <cell r="E4835" t="str">
            <v>KS</v>
          </cell>
          <cell r="F4835">
            <v>284</v>
          </cell>
        </row>
        <row r="4836">
          <cell r="A4836">
            <v>6106884</v>
          </cell>
          <cell r="B4836" t="str">
            <v>Zásuvka 2 násobná 105°…S52OR/NF</v>
          </cell>
          <cell r="C4836">
            <v>299</v>
          </cell>
          <cell r="D4836">
            <v>1</v>
          </cell>
          <cell r="E4836" t="str">
            <v>KS</v>
          </cell>
          <cell r="F4836">
            <v>299</v>
          </cell>
        </row>
        <row r="4837">
          <cell r="A4837">
            <v>6106888</v>
          </cell>
          <cell r="B4837" t="str">
            <v>Zásuvka 2 násobná 105°…S52RT/NF</v>
          </cell>
          <cell r="C4837">
            <v>299</v>
          </cell>
          <cell r="D4837">
            <v>1</v>
          </cell>
          <cell r="E4837" t="str">
            <v>KS</v>
          </cell>
          <cell r="F4837">
            <v>299</v>
          </cell>
        </row>
        <row r="4838">
          <cell r="A4838">
            <v>6106956</v>
          </cell>
          <cell r="B4838" t="str">
            <v>Zásuvka 2 násobná 105°…SK52GN</v>
          </cell>
          <cell r="C4838">
            <v>342</v>
          </cell>
          <cell r="D4838">
            <v>1</v>
          </cell>
          <cell r="E4838" t="str">
            <v>KS</v>
          </cell>
          <cell r="F4838">
            <v>342</v>
          </cell>
        </row>
        <row r="4839">
          <cell r="A4839">
            <v>6106984</v>
          </cell>
          <cell r="B4839" t="str">
            <v>Zásuvka 2 násobná 105°…SK52OR/NF</v>
          </cell>
          <cell r="C4839">
            <v>342</v>
          </cell>
          <cell r="D4839">
            <v>1</v>
          </cell>
          <cell r="E4839" t="str">
            <v>KS</v>
          </cell>
          <cell r="F4839">
            <v>342</v>
          </cell>
        </row>
        <row r="4840">
          <cell r="A4840">
            <v>6106986</v>
          </cell>
          <cell r="B4840" t="str">
            <v>Zásuvka 2 násobná 105°…SK52GN/NF</v>
          </cell>
          <cell r="C4840">
            <v>342</v>
          </cell>
          <cell r="D4840">
            <v>1</v>
          </cell>
          <cell r="E4840" t="str">
            <v>KS</v>
          </cell>
          <cell r="F4840">
            <v>342</v>
          </cell>
        </row>
        <row r="4841">
          <cell r="A4841">
            <v>6106988</v>
          </cell>
          <cell r="B4841" t="str">
            <v>Zásuvka 2 násobná 105°…SK52RT/NF</v>
          </cell>
          <cell r="C4841">
            <v>342</v>
          </cell>
          <cell r="D4841">
            <v>1</v>
          </cell>
          <cell r="E4841" t="str">
            <v>KS</v>
          </cell>
          <cell r="F4841">
            <v>342</v>
          </cell>
        </row>
        <row r="4842">
          <cell r="A4842">
            <v>6107000</v>
          </cell>
          <cell r="B4842" t="str">
            <v>Rámeček…S990-AF1</v>
          </cell>
          <cell r="C4842">
            <v>86</v>
          </cell>
          <cell r="D4842">
            <v>1</v>
          </cell>
          <cell r="E4842" t="str">
            <v>KS</v>
          </cell>
          <cell r="F4842">
            <v>86</v>
          </cell>
        </row>
        <row r="4843">
          <cell r="A4843">
            <v>6107002</v>
          </cell>
          <cell r="B4843" t="str">
            <v>Rámeček…S990-AF1</v>
          </cell>
          <cell r="C4843">
            <v>90</v>
          </cell>
          <cell r="D4843">
            <v>1</v>
          </cell>
          <cell r="E4843" t="str">
            <v>KS</v>
          </cell>
          <cell r="F4843">
            <v>90</v>
          </cell>
        </row>
        <row r="4844">
          <cell r="A4844">
            <v>6107004</v>
          </cell>
          <cell r="B4844" t="str">
            <v>Rámeček…S990-AF1</v>
          </cell>
          <cell r="C4844">
            <v>90</v>
          </cell>
          <cell r="D4844">
            <v>1</v>
          </cell>
          <cell r="E4844" t="str">
            <v>KS</v>
          </cell>
          <cell r="F4844">
            <v>90</v>
          </cell>
        </row>
        <row r="4845">
          <cell r="A4845">
            <v>6107050</v>
          </cell>
          <cell r="B4845" t="str">
            <v>Rámeček…S990-AFB1</v>
          </cell>
          <cell r="C4845">
            <v>108</v>
          </cell>
          <cell r="D4845">
            <v>1</v>
          </cell>
          <cell r="E4845" t="str">
            <v>KS</v>
          </cell>
          <cell r="F4845">
            <v>108</v>
          </cell>
        </row>
        <row r="4846">
          <cell r="A4846">
            <v>6107052</v>
          </cell>
          <cell r="B4846" t="str">
            <v>Rámeček…S990-AFB1</v>
          </cell>
          <cell r="C4846">
            <v>108</v>
          </cell>
          <cell r="D4846">
            <v>1</v>
          </cell>
          <cell r="E4846" t="str">
            <v>KS</v>
          </cell>
          <cell r="F4846">
            <v>108</v>
          </cell>
        </row>
        <row r="4847">
          <cell r="A4847">
            <v>6107056</v>
          </cell>
          <cell r="B4847" t="str">
            <v>Rámeček…S990-AFB1</v>
          </cell>
          <cell r="C4847">
            <v>108</v>
          </cell>
          <cell r="D4847">
            <v>1</v>
          </cell>
          <cell r="E4847" t="str">
            <v>KS</v>
          </cell>
          <cell r="F4847">
            <v>108</v>
          </cell>
        </row>
        <row r="4848">
          <cell r="A4848">
            <v>6107072</v>
          </cell>
          <cell r="B4848" t="str">
            <v>Rámeček 1násobný…S990-AR1</v>
          </cell>
          <cell r="C4848">
            <v>109</v>
          </cell>
          <cell r="D4848">
            <v>1</v>
          </cell>
          <cell r="E4848" t="str">
            <v>KS</v>
          </cell>
          <cell r="F4848">
            <v>109</v>
          </cell>
        </row>
        <row r="4849">
          <cell r="A4849">
            <v>6107078</v>
          </cell>
          <cell r="B4849" t="str">
            <v>Krycí rámeček 1 násobný…S990-AR1</v>
          </cell>
          <cell r="C4849">
            <v>177</v>
          </cell>
          <cell r="D4849">
            <v>1</v>
          </cell>
          <cell r="E4849" t="str">
            <v>KS</v>
          </cell>
          <cell r="F4849">
            <v>177</v>
          </cell>
        </row>
        <row r="4850">
          <cell r="A4850">
            <v>6107100</v>
          </cell>
          <cell r="B4850" t="str">
            <v>Rámeček…S990-AF2</v>
          </cell>
          <cell r="C4850">
            <v>101</v>
          </cell>
          <cell r="D4850">
            <v>1</v>
          </cell>
          <cell r="E4850" t="str">
            <v>KS</v>
          </cell>
          <cell r="F4850">
            <v>101</v>
          </cell>
        </row>
        <row r="4851">
          <cell r="A4851">
            <v>6107102</v>
          </cell>
          <cell r="B4851" t="str">
            <v>Rámeček…S990-AF2</v>
          </cell>
          <cell r="C4851">
            <v>101</v>
          </cell>
          <cell r="D4851">
            <v>1</v>
          </cell>
          <cell r="E4851" t="str">
            <v>KS</v>
          </cell>
          <cell r="F4851">
            <v>101</v>
          </cell>
        </row>
        <row r="4852">
          <cell r="A4852">
            <v>6107104</v>
          </cell>
          <cell r="B4852" t="str">
            <v>Rámeček…S990-AF3</v>
          </cell>
          <cell r="C4852">
            <v>101</v>
          </cell>
          <cell r="D4852">
            <v>1</v>
          </cell>
          <cell r="E4852" t="str">
            <v>KS</v>
          </cell>
          <cell r="F4852">
            <v>101</v>
          </cell>
        </row>
        <row r="4853">
          <cell r="A4853">
            <v>6107106</v>
          </cell>
          <cell r="B4853" t="str">
            <v>Rámeček…S990-AF2</v>
          </cell>
          <cell r="C4853">
            <v>101</v>
          </cell>
          <cell r="D4853">
            <v>1</v>
          </cell>
          <cell r="E4853" t="str">
            <v>KS</v>
          </cell>
          <cell r="F4853">
            <v>101</v>
          </cell>
        </row>
        <row r="4854">
          <cell r="A4854">
            <v>6107150</v>
          </cell>
          <cell r="B4854" t="str">
            <v>Rámeček…S990-AFB2</v>
          </cell>
          <cell r="C4854">
            <v>121</v>
          </cell>
          <cell r="D4854">
            <v>1</v>
          </cell>
          <cell r="E4854" t="str">
            <v>KS</v>
          </cell>
          <cell r="F4854">
            <v>121</v>
          </cell>
        </row>
        <row r="4855">
          <cell r="A4855">
            <v>6107152</v>
          </cell>
          <cell r="B4855" t="str">
            <v>Rámeček…S990-AFB2</v>
          </cell>
          <cell r="C4855">
            <v>121</v>
          </cell>
          <cell r="D4855">
            <v>1</v>
          </cell>
          <cell r="E4855" t="str">
            <v>KS</v>
          </cell>
          <cell r="F4855">
            <v>121</v>
          </cell>
        </row>
        <row r="4856">
          <cell r="A4856">
            <v>6107172</v>
          </cell>
          <cell r="B4856" t="str">
            <v>Rámeček 2násobný…S990-AR2</v>
          </cell>
          <cell r="C4856">
            <v>122</v>
          </cell>
          <cell r="D4856">
            <v>1</v>
          </cell>
          <cell r="E4856" t="str">
            <v>KS</v>
          </cell>
          <cell r="F4856">
            <v>122</v>
          </cell>
        </row>
        <row r="4857">
          <cell r="A4857">
            <v>6107178</v>
          </cell>
          <cell r="B4857" t="str">
            <v>Krycí rámeček 2 násobný…S990-AR2</v>
          </cell>
          <cell r="C4857">
            <v>252</v>
          </cell>
          <cell r="D4857">
            <v>1</v>
          </cell>
          <cell r="E4857" t="str">
            <v>KS</v>
          </cell>
          <cell r="F4857">
            <v>252</v>
          </cell>
        </row>
        <row r="4858">
          <cell r="A4858">
            <v>6107200</v>
          </cell>
          <cell r="B4858" t="str">
            <v>Rámeček…S990-AF3</v>
          </cell>
          <cell r="C4858">
            <v>112</v>
          </cell>
          <cell r="D4858">
            <v>1</v>
          </cell>
          <cell r="E4858" t="str">
            <v>KS</v>
          </cell>
          <cell r="F4858">
            <v>112</v>
          </cell>
        </row>
        <row r="4859">
          <cell r="A4859">
            <v>6107202</v>
          </cell>
          <cell r="B4859" t="str">
            <v>Rámeček…S990-AF3</v>
          </cell>
          <cell r="C4859">
            <v>112</v>
          </cell>
          <cell r="D4859">
            <v>1</v>
          </cell>
          <cell r="E4859" t="str">
            <v>KS</v>
          </cell>
          <cell r="F4859">
            <v>112</v>
          </cell>
        </row>
        <row r="4860">
          <cell r="A4860">
            <v>6107206</v>
          </cell>
          <cell r="B4860" t="str">
            <v>Rámeček…S990-AF3</v>
          </cell>
          <cell r="C4860">
            <v>112</v>
          </cell>
          <cell r="D4860">
            <v>1</v>
          </cell>
          <cell r="E4860" t="str">
            <v>KS</v>
          </cell>
          <cell r="F4860">
            <v>112</v>
          </cell>
        </row>
        <row r="4861">
          <cell r="A4861">
            <v>6107250</v>
          </cell>
          <cell r="B4861" t="str">
            <v>Rámeček…S990-AFB3</v>
          </cell>
          <cell r="C4861">
            <v>135</v>
          </cell>
          <cell r="D4861">
            <v>1</v>
          </cell>
          <cell r="E4861" t="str">
            <v>KS</v>
          </cell>
          <cell r="F4861">
            <v>135</v>
          </cell>
        </row>
        <row r="4862">
          <cell r="A4862">
            <v>6107252</v>
          </cell>
          <cell r="B4862" t="str">
            <v>Rámeček…S990-AFB3</v>
          </cell>
          <cell r="C4862">
            <v>135</v>
          </cell>
          <cell r="D4862">
            <v>1</v>
          </cell>
          <cell r="E4862" t="str">
            <v>KS</v>
          </cell>
          <cell r="F4862">
            <v>135</v>
          </cell>
        </row>
        <row r="4863">
          <cell r="A4863">
            <v>6107272</v>
          </cell>
          <cell r="B4863" t="str">
            <v>Rámeček 3násobný…S990-AR3</v>
          </cell>
          <cell r="C4863">
            <v>122</v>
          </cell>
          <cell r="D4863">
            <v>1</v>
          </cell>
          <cell r="E4863" t="str">
            <v>KS</v>
          </cell>
          <cell r="F4863">
            <v>122</v>
          </cell>
        </row>
        <row r="4864">
          <cell r="A4864">
            <v>6107610</v>
          </cell>
          <cell r="B4864" t="str">
            <v>Centrální deska…LP50S990</v>
          </cell>
          <cell r="C4864">
            <v>110</v>
          </cell>
          <cell r="D4864">
            <v>1</v>
          </cell>
          <cell r="E4864" t="str">
            <v>KS</v>
          </cell>
          <cell r="F4864">
            <v>110</v>
          </cell>
        </row>
        <row r="4865">
          <cell r="A4865">
            <v>6107612</v>
          </cell>
          <cell r="B4865" t="str">
            <v>Centrální deska…LP50S990</v>
          </cell>
          <cell r="C4865">
            <v>110</v>
          </cell>
          <cell r="D4865">
            <v>1</v>
          </cell>
          <cell r="E4865" t="str">
            <v>KS</v>
          </cell>
          <cell r="F4865">
            <v>110</v>
          </cell>
        </row>
        <row r="4866">
          <cell r="A4866">
            <v>6107622</v>
          </cell>
          <cell r="B4866" t="str">
            <v>Centrální vložka Western…ZE50WE</v>
          </cell>
          <cell r="C4866">
            <v>341</v>
          </cell>
          <cell r="D4866">
            <v>1</v>
          </cell>
          <cell r="E4866" t="str">
            <v>KS</v>
          </cell>
          <cell r="F4866">
            <v>341</v>
          </cell>
        </row>
        <row r="4867">
          <cell r="A4867">
            <v>6107632</v>
          </cell>
          <cell r="B4867" t="str">
            <v>Centrální vložka TAE…ZE50TAE</v>
          </cell>
          <cell r="C4867">
            <v>341</v>
          </cell>
          <cell r="D4867">
            <v>1</v>
          </cell>
          <cell r="E4867" t="str">
            <v>KS</v>
          </cell>
          <cell r="F4867">
            <v>341</v>
          </cell>
        </row>
        <row r="4868">
          <cell r="A4868">
            <v>6107720</v>
          </cell>
          <cell r="B4868" t="str">
            <v>Rámeček…S990-AF18</v>
          </cell>
          <cell r="C4868">
            <v>90</v>
          </cell>
          <cell r="D4868">
            <v>1</v>
          </cell>
          <cell r="E4868" t="str">
            <v>KS</v>
          </cell>
          <cell r="F4868">
            <v>90</v>
          </cell>
        </row>
        <row r="4869">
          <cell r="A4869">
            <v>6107722</v>
          </cell>
          <cell r="B4869" t="str">
            <v>Rámeček…S990-AF18</v>
          </cell>
          <cell r="C4869">
            <v>90</v>
          </cell>
          <cell r="D4869">
            <v>1</v>
          </cell>
          <cell r="E4869" t="str">
            <v>KS</v>
          </cell>
          <cell r="F4869">
            <v>90</v>
          </cell>
        </row>
        <row r="4870">
          <cell r="A4870">
            <v>6107724</v>
          </cell>
          <cell r="B4870" t="str">
            <v>Rámeček…S990-AF18</v>
          </cell>
          <cell r="C4870">
            <v>90</v>
          </cell>
          <cell r="D4870">
            <v>1</v>
          </cell>
          <cell r="E4870" t="str">
            <v>KS</v>
          </cell>
          <cell r="F4870">
            <v>90</v>
          </cell>
        </row>
        <row r="4871">
          <cell r="A4871">
            <v>6107726</v>
          </cell>
          <cell r="B4871" t="str">
            <v>Rámeček…S990-AF18</v>
          </cell>
          <cell r="C4871">
            <v>90</v>
          </cell>
          <cell r="D4871">
            <v>1</v>
          </cell>
          <cell r="E4871" t="str">
            <v>KS</v>
          </cell>
          <cell r="F4871">
            <v>90</v>
          </cell>
        </row>
        <row r="4872">
          <cell r="A4872">
            <v>6107730</v>
          </cell>
          <cell r="B4872" t="str">
            <v>Rámeček…S990-AFB1</v>
          </cell>
          <cell r="C4872">
            <v>108</v>
          </cell>
          <cell r="D4872">
            <v>1</v>
          </cell>
          <cell r="E4872" t="str">
            <v>KS</v>
          </cell>
          <cell r="F4872">
            <v>108</v>
          </cell>
        </row>
        <row r="4873">
          <cell r="A4873">
            <v>6107732</v>
          </cell>
          <cell r="B4873" t="str">
            <v>Rámeček…S990-AFB1</v>
          </cell>
          <cell r="C4873">
            <v>108</v>
          </cell>
          <cell r="D4873">
            <v>1</v>
          </cell>
          <cell r="E4873" t="str">
            <v>KS</v>
          </cell>
          <cell r="F4873">
            <v>108</v>
          </cell>
        </row>
        <row r="4874">
          <cell r="A4874">
            <v>6107734</v>
          </cell>
          <cell r="B4874" t="str">
            <v>Rámeček…S990-AFB1</v>
          </cell>
          <cell r="C4874">
            <v>108</v>
          </cell>
          <cell r="D4874">
            <v>1</v>
          </cell>
          <cell r="E4874" t="str">
            <v>KS</v>
          </cell>
          <cell r="F4874">
            <v>108</v>
          </cell>
        </row>
        <row r="4875">
          <cell r="A4875">
            <v>6107736</v>
          </cell>
          <cell r="B4875" t="str">
            <v>Rámeček…S990-AFB1</v>
          </cell>
          <cell r="C4875">
            <v>108</v>
          </cell>
          <cell r="D4875">
            <v>1</v>
          </cell>
          <cell r="E4875" t="str">
            <v>KS</v>
          </cell>
          <cell r="F4875">
            <v>108</v>
          </cell>
        </row>
        <row r="4876">
          <cell r="A4876">
            <v>6107740</v>
          </cell>
          <cell r="B4876" t="str">
            <v>Rámeček…S990-AFB2</v>
          </cell>
          <cell r="C4876">
            <v>121</v>
          </cell>
          <cell r="D4876">
            <v>1</v>
          </cell>
          <cell r="E4876" t="str">
            <v>KS</v>
          </cell>
          <cell r="F4876">
            <v>121</v>
          </cell>
        </row>
        <row r="4877">
          <cell r="A4877">
            <v>6107742</v>
          </cell>
          <cell r="B4877" t="str">
            <v>Rámeček…S990-AFB2</v>
          </cell>
          <cell r="C4877">
            <v>121</v>
          </cell>
          <cell r="D4877">
            <v>1</v>
          </cell>
          <cell r="E4877" t="str">
            <v>KS</v>
          </cell>
          <cell r="F4877">
            <v>121</v>
          </cell>
        </row>
        <row r="4878">
          <cell r="A4878">
            <v>6107744</v>
          </cell>
          <cell r="B4878" t="str">
            <v>Rámeček…S990-AFB2</v>
          </cell>
          <cell r="C4878">
            <v>121</v>
          </cell>
          <cell r="D4878">
            <v>1</v>
          </cell>
          <cell r="E4878" t="str">
            <v>KS</v>
          </cell>
          <cell r="F4878">
            <v>121</v>
          </cell>
        </row>
        <row r="4879">
          <cell r="A4879">
            <v>6107746</v>
          </cell>
          <cell r="B4879" t="str">
            <v>Rámeček…S990-AFB2</v>
          </cell>
          <cell r="C4879">
            <v>121</v>
          </cell>
          <cell r="D4879">
            <v>1</v>
          </cell>
          <cell r="E4879" t="str">
            <v>KS</v>
          </cell>
          <cell r="F4879">
            <v>121</v>
          </cell>
        </row>
        <row r="4880">
          <cell r="A4880">
            <v>6107750</v>
          </cell>
          <cell r="B4880" t="str">
            <v>Rámeček…S990-AF28</v>
          </cell>
          <cell r="C4880">
            <v>101</v>
          </cell>
          <cell r="D4880">
            <v>1</v>
          </cell>
          <cell r="E4880" t="str">
            <v>KS</v>
          </cell>
          <cell r="F4880">
            <v>101</v>
          </cell>
        </row>
        <row r="4881">
          <cell r="A4881">
            <v>6107752</v>
          </cell>
          <cell r="B4881" t="str">
            <v>Rámeček…S990-AF28</v>
          </cell>
          <cell r="C4881">
            <v>101</v>
          </cell>
          <cell r="D4881">
            <v>1</v>
          </cell>
          <cell r="E4881" t="str">
            <v>KS</v>
          </cell>
          <cell r="F4881">
            <v>101</v>
          </cell>
        </row>
        <row r="4882">
          <cell r="A4882">
            <v>6107754</v>
          </cell>
          <cell r="B4882" t="str">
            <v>Rámeček…S990-AF28</v>
          </cell>
          <cell r="C4882">
            <v>101</v>
          </cell>
          <cell r="D4882">
            <v>1</v>
          </cell>
          <cell r="E4882" t="str">
            <v>KS</v>
          </cell>
          <cell r="F4882">
            <v>101</v>
          </cell>
        </row>
        <row r="4883">
          <cell r="A4883">
            <v>6107756</v>
          </cell>
          <cell r="B4883" t="str">
            <v>Rámeček…S990-AF28</v>
          </cell>
          <cell r="C4883">
            <v>101</v>
          </cell>
          <cell r="D4883">
            <v>1</v>
          </cell>
          <cell r="E4883" t="str">
            <v>KS</v>
          </cell>
          <cell r="F4883">
            <v>101</v>
          </cell>
        </row>
        <row r="4884">
          <cell r="A4884">
            <v>6107800</v>
          </cell>
          <cell r="B4884" t="str">
            <v>Modul přepěťové ochrany…ÜSM4</v>
          </cell>
          <cell r="C4884">
            <v>1446</v>
          </cell>
          <cell r="D4884">
            <v>1</v>
          </cell>
          <cell r="E4884" t="str">
            <v>KS</v>
          </cell>
          <cell r="F4884">
            <v>1446</v>
          </cell>
        </row>
        <row r="4885">
          <cell r="A4885">
            <v>6107804</v>
          </cell>
          <cell r="B4885" t="str">
            <v>Zástrčka Terko…S62</v>
          </cell>
          <cell r="C4885">
            <v>649</v>
          </cell>
          <cell r="D4885">
            <v>1</v>
          </cell>
          <cell r="E4885" t="str">
            <v>KS</v>
          </cell>
          <cell r="F4885">
            <v>649</v>
          </cell>
        </row>
        <row r="4886">
          <cell r="A4886">
            <v>6107808</v>
          </cell>
          <cell r="B4886" t="str">
            <v>Klíč pro Schuko…SKS</v>
          </cell>
          <cell r="C4886">
            <v>14</v>
          </cell>
          <cell r="D4886">
            <v>1</v>
          </cell>
          <cell r="E4886" t="str">
            <v>KS</v>
          </cell>
          <cell r="F4886">
            <v>14</v>
          </cell>
        </row>
        <row r="4887">
          <cell r="A4887">
            <v>6107810</v>
          </cell>
          <cell r="B4887" t="str">
            <v>Schuko s přepěťovou ochranou…S62/1</v>
          </cell>
          <cell r="C4887">
            <v>3427</v>
          </cell>
          <cell r="D4887">
            <v>1</v>
          </cell>
          <cell r="E4887" t="str">
            <v>KS</v>
          </cell>
          <cell r="F4887">
            <v>3427</v>
          </cell>
        </row>
        <row r="4888">
          <cell r="A4888">
            <v>6107830</v>
          </cell>
          <cell r="B4888" t="str">
            <v>Zásuvka pro vyrov. potenciálu…POT9CW</v>
          </cell>
          <cell r="C4888">
            <v>1472</v>
          </cell>
          <cell r="D4888">
            <v>1</v>
          </cell>
          <cell r="E4888" t="str">
            <v>KS</v>
          </cell>
          <cell r="F4888">
            <v>1472</v>
          </cell>
        </row>
        <row r="4889">
          <cell r="A4889">
            <v>6107901</v>
          </cell>
          <cell r="B4889" t="str">
            <v>95.556.02…95.556.02</v>
          </cell>
          <cell r="C4889">
            <v>1200</v>
          </cell>
          <cell r="D4889">
            <v>1</v>
          </cell>
          <cell r="E4889" t="str">
            <v>KS</v>
          </cell>
          <cell r="F4889">
            <v>1200</v>
          </cell>
        </row>
        <row r="4890">
          <cell r="A4890">
            <v>6107903</v>
          </cell>
          <cell r="B4890" t="str">
            <v>95.6671.0…95.6671.0</v>
          </cell>
          <cell r="C4890">
            <v>180</v>
          </cell>
          <cell r="D4890">
            <v>1</v>
          </cell>
          <cell r="E4890" t="str">
            <v>KS</v>
          </cell>
          <cell r="F4890">
            <v>180</v>
          </cell>
        </row>
        <row r="4891">
          <cell r="A4891">
            <v>6107905</v>
          </cell>
          <cell r="B4891" t="str">
            <v>95.6671.0…95.6671.0</v>
          </cell>
          <cell r="C4891">
            <v>180</v>
          </cell>
          <cell r="D4891">
            <v>1</v>
          </cell>
          <cell r="E4891" t="str">
            <v>KS</v>
          </cell>
          <cell r="F4891">
            <v>180</v>
          </cell>
        </row>
        <row r="4892">
          <cell r="A4892">
            <v>6107910</v>
          </cell>
          <cell r="B4892" t="str">
            <v>Zásuvka s ochran. kolíkem (karmí…95.6671.3</v>
          </cell>
          <cell r="C4892">
            <v>222</v>
          </cell>
          <cell r="D4892">
            <v>1</v>
          </cell>
          <cell r="E4892" t="str">
            <v>KS</v>
          </cell>
          <cell r="F4892">
            <v>222</v>
          </cell>
        </row>
        <row r="4893">
          <cell r="A4893">
            <v>6108000</v>
          </cell>
          <cell r="B4893" t="str">
            <v>Podlahová rozvodnice…UVS6S2</v>
          </cell>
          <cell r="C4893">
            <v>1964</v>
          </cell>
          <cell r="D4893">
            <v>1</v>
          </cell>
          <cell r="E4893" t="str">
            <v>KS</v>
          </cell>
          <cell r="F4893">
            <v>1964</v>
          </cell>
        </row>
        <row r="4894">
          <cell r="A4894">
            <v>6108005</v>
          </cell>
          <cell r="B4894" t="str">
            <v>Podlahová rozvodnice…UVS6W2</v>
          </cell>
          <cell r="C4894">
            <v>1964</v>
          </cell>
          <cell r="D4894">
            <v>1</v>
          </cell>
          <cell r="E4894" t="str">
            <v>KS</v>
          </cell>
          <cell r="F4894">
            <v>1964</v>
          </cell>
        </row>
        <row r="4895">
          <cell r="A4895">
            <v>6108010</v>
          </cell>
          <cell r="B4895" t="str">
            <v>Podlahová rozvodnice…UVS6S6W2</v>
          </cell>
          <cell r="C4895">
            <v>3657</v>
          </cell>
          <cell r="D4895">
            <v>1</v>
          </cell>
          <cell r="E4895" t="str">
            <v>KS</v>
          </cell>
          <cell r="F4895">
            <v>3657</v>
          </cell>
        </row>
        <row r="4896">
          <cell r="A4896">
            <v>6108054</v>
          </cell>
          <cell r="B4896" t="str">
            <v>Zástrčkový díl 3 pólový…ST/S-GST</v>
          </cell>
          <cell r="C4896">
            <v>84</v>
          </cell>
          <cell r="D4896">
            <v>1</v>
          </cell>
          <cell r="E4896" t="str">
            <v>KS</v>
          </cell>
          <cell r="F4896">
            <v>84</v>
          </cell>
        </row>
        <row r="4897">
          <cell r="A4897">
            <v>6108080</v>
          </cell>
          <cell r="B4897" t="str">
            <v>Rozvodnicový blok 3 pólový…VB/GST 18</v>
          </cell>
          <cell r="C4897">
            <v>269</v>
          </cell>
          <cell r="D4897">
            <v>1</v>
          </cell>
          <cell r="E4897" t="str">
            <v>KS</v>
          </cell>
          <cell r="F4897">
            <v>269</v>
          </cell>
        </row>
        <row r="4898">
          <cell r="A4898">
            <v>6108100</v>
          </cell>
          <cell r="B4898" t="str">
            <v>Prodlužovací vedení…VL/1/S</v>
          </cell>
          <cell r="C4898">
            <v>294</v>
          </cell>
          <cell r="D4898">
            <v>1</v>
          </cell>
          <cell r="E4898" t="str">
            <v>KS</v>
          </cell>
          <cell r="F4898">
            <v>294</v>
          </cell>
        </row>
        <row r="4899">
          <cell r="A4899">
            <v>6108101</v>
          </cell>
          <cell r="B4899" t="str">
            <v>Prodlužovací vedení…VL/2/S</v>
          </cell>
          <cell r="C4899">
            <v>328</v>
          </cell>
          <cell r="D4899">
            <v>1</v>
          </cell>
          <cell r="E4899" t="str">
            <v>KS</v>
          </cell>
          <cell r="F4899">
            <v>328</v>
          </cell>
        </row>
        <row r="4900">
          <cell r="A4900">
            <v>6108102</v>
          </cell>
          <cell r="B4900" t="str">
            <v>Prodlužovací vedení…VL/3/S</v>
          </cell>
          <cell r="C4900">
            <v>362</v>
          </cell>
          <cell r="D4900">
            <v>1</v>
          </cell>
          <cell r="E4900" t="str">
            <v>KS</v>
          </cell>
          <cell r="F4900">
            <v>362</v>
          </cell>
        </row>
        <row r="4901">
          <cell r="A4901">
            <v>6108103</v>
          </cell>
          <cell r="B4901" t="str">
            <v>Prodlužovací vedení…VL/4/S</v>
          </cell>
          <cell r="C4901">
            <v>396</v>
          </cell>
          <cell r="D4901">
            <v>1</v>
          </cell>
          <cell r="E4901" t="str">
            <v>KS</v>
          </cell>
          <cell r="F4901">
            <v>396</v>
          </cell>
        </row>
        <row r="4902">
          <cell r="A4902">
            <v>6108104</v>
          </cell>
          <cell r="B4902" t="str">
            <v>Prodlužovací vedení…VL/5/S</v>
          </cell>
          <cell r="C4902">
            <v>430</v>
          </cell>
          <cell r="D4902">
            <v>1</v>
          </cell>
          <cell r="E4902" t="str">
            <v>KS</v>
          </cell>
          <cell r="F4902">
            <v>430</v>
          </cell>
        </row>
        <row r="4903">
          <cell r="A4903">
            <v>6108105</v>
          </cell>
          <cell r="B4903" t="str">
            <v>Prodlužovací vedení…VL/6/S</v>
          </cell>
          <cell r="C4903">
            <v>464</v>
          </cell>
          <cell r="D4903">
            <v>1</v>
          </cell>
          <cell r="E4903" t="str">
            <v>KS</v>
          </cell>
          <cell r="F4903">
            <v>464</v>
          </cell>
        </row>
        <row r="4904">
          <cell r="A4904">
            <v>6108106</v>
          </cell>
          <cell r="B4904" t="str">
            <v>Prodlužovací vedení…VL/7/S</v>
          </cell>
          <cell r="C4904">
            <v>498</v>
          </cell>
          <cell r="D4904">
            <v>1</v>
          </cell>
          <cell r="E4904" t="str">
            <v>KS</v>
          </cell>
          <cell r="F4904">
            <v>498</v>
          </cell>
        </row>
        <row r="4905">
          <cell r="A4905">
            <v>6108107</v>
          </cell>
          <cell r="B4905" t="str">
            <v>Prodlužovací vedení…VL/8/S</v>
          </cell>
          <cell r="C4905">
            <v>532</v>
          </cell>
          <cell r="D4905">
            <v>1</v>
          </cell>
          <cell r="E4905" t="str">
            <v>KS</v>
          </cell>
          <cell r="F4905">
            <v>532</v>
          </cell>
        </row>
        <row r="4906">
          <cell r="A4906">
            <v>6108108</v>
          </cell>
          <cell r="B4906" t="str">
            <v>Prodlužovací vedení…VL/9/S</v>
          </cell>
          <cell r="C4906">
            <v>566</v>
          </cell>
          <cell r="D4906">
            <v>1</v>
          </cell>
          <cell r="E4906" t="str">
            <v>KS</v>
          </cell>
          <cell r="F4906">
            <v>566</v>
          </cell>
        </row>
        <row r="4907">
          <cell r="A4907">
            <v>6108109</v>
          </cell>
          <cell r="B4907" t="str">
            <v>Prodlužovací vedení…VL/10/S</v>
          </cell>
          <cell r="C4907">
            <v>600</v>
          </cell>
          <cell r="D4907">
            <v>1</v>
          </cell>
          <cell r="E4907" t="str">
            <v>KS</v>
          </cell>
          <cell r="F4907">
            <v>600</v>
          </cell>
        </row>
        <row r="4908">
          <cell r="A4908">
            <v>6108110</v>
          </cell>
          <cell r="B4908" t="str">
            <v>Prodlužovací vedení…VL/11/S</v>
          </cell>
          <cell r="C4908">
            <v>641</v>
          </cell>
          <cell r="D4908">
            <v>1</v>
          </cell>
          <cell r="E4908" t="str">
            <v>KS</v>
          </cell>
          <cell r="F4908">
            <v>641</v>
          </cell>
        </row>
        <row r="4909">
          <cell r="A4909">
            <v>6108111</v>
          </cell>
          <cell r="B4909" t="str">
            <v>Prodlužovací vedení…VL/12/S</v>
          </cell>
          <cell r="C4909">
            <v>781</v>
          </cell>
          <cell r="D4909">
            <v>1</v>
          </cell>
          <cell r="E4909" t="str">
            <v>KS</v>
          </cell>
          <cell r="F4909">
            <v>781</v>
          </cell>
        </row>
        <row r="4910">
          <cell r="A4910">
            <v>6108112</v>
          </cell>
          <cell r="B4910" t="str">
            <v>Prodlužovací vedení…VL/13/S</v>
          </cell>
          <cell r="C4910">
            <v>882</v>
          </cell>
          <cell r="D4910">
            <v>1</v>
          </cell>
          <cell r="E4910" t="str">
            <v>KS</v>
          </cell>
          <cell r="F4910">
            <v>882</v>
          </cell>
        </row>
        <row r="4911">
          <cell r="A4911">
            <v>6108113</v>
          </cell>
          <cell r="B4911" t="str">
            <v>Prodlužovací vedení…VL/14/S</v>
          </cell>
          <cell r="C4911">
            <v>984</v>
          </cell>
          <cell r="D4911">
            <v>1</v>
          </cell>
          <cell r="E4911" t="str">
            <v>KS</v>
          </cell>
          <cell r="F4911">
            <v>984</v>
          </cell>
        </row>
        <row r="4912">
          <cell r="A4912">
            <v>6108114</v>
          </cell>
          <cell r="B4912" t="str">
            <v>Prodlužovací vedení…VL/15/S</v>
          </cell>
          <cell r="C4912">
            <v>1082</v>
          </cell>
          <cell r="D4912">
            <v>1</v>
          </cell>
          <cell r="E4912" t="str">
            <v>KS</v>
          </cell>
          <cell r="F4912">
            <v>1082</v>
          </cell>
        </row>
        <row r="4913">
          <cell r="A4913">
            <v>6108115</v>
          </cell>
          <cell r="B4913" t="str">
            <v>Prodlužovací vedení…VL/16/S</v>
          </cell>
          <cell r="C4913">
            <v>1184</v>
          </cell>
          <cell r="D4913">
            <v>1</v>
          </cell>
          <cell r="E4913" t="str">
            <v>KS</v>
          </cell>
          <cell r="F4913">
            <v>1184</v>
          </cell>
        </row>
        <row r="4914">
          <cell r="A4914">
            <v>6108116</v>
          </cell>
          <cell r="B4914" t="str">
            <v>Prodlužovací vedení…VL/17/S</v>
          </cell>
          <cell r="C4914">
            <v>1286</v>
          </cell>
          <cell r="D4914">
            <v>1</v>
          </cell>
          <cell r="E4914" t="str">
            <v>KS</v>
          </cell>
          <cell r="F4914">
            <v>1286</v>
          </cell>
        </row>
        <row r="4915">
          <cell r="A4915">
            <v>6108117</v>
          </cell>
          <cell r="B4915" t="str">
            <v>Prodlužovací vedení…VL/18/S</v>
          </cell>
          <cell r="C4915">
            <v>1387</v>
          </cell>
          <cell r="D4915">
            <v>1</v>
          </cell>
          <cell r="E4915" t="str">
            <v>KS</v>
          </cell>
          <cell r="F4915">
            <v>1387</v>
          </cell>
        </row>
        <row r="4916">
          <cell r="A4916">
            <v>6108118</v>
          </cell>
          <cell r="B4916" t="str">
            <v>Prodlužovací vedení…VL/19/S</v>
          </cell>
          <cell r="C4916">
            <v>1485</v>
          </cell>
          <cell r="D4916">
            <v>1</v>
          </cell>
          <cell r="E4916" t="str">
            <v>KS</v>
          </cell>
          <cell r="F4916">
            <v>1485</v>
          </cell>
        </row>
        <row r="4917">
          <cell r="A4917">
            <v>6108125</v>
          </cell>
          <cell r="B4917" t="str">
            <v>Prodlužovací vedení…VL/1/W</v>
          </cell>
          <cell r="C4917">
            <v>294</v>
          </cell>
          <cell r="D4917">
            <v>1</v>
          </cell>
          <cell r="E4917" t="str">
            <v>KS</v>
          </cell>
          <cell r="F4917">
            <v>294</v>
          </cell>
        </row>
        <row r="4918">
          <cell r="A4918">
            <v>6108126</v>
          </cell>
          <cell r="B4918" t="str">
            <v>Prodlužovací vedení…VL/2/W</v>
          </cell>
          <cell r="C4918">
            <v>328</v>
          </cell>
          <cell r="D4918">
            <v>1</v>
          </cell>
          <cell r="E4918" t="str">
            <v>KS</v>
          </cell>
          <cell r="F4918">
            <v>328</v>
          </cell>
        </row>
        <row r="4919">
          <cell r="A4919">
            <v>6108127</v>
          </cell>
          <cell r="B4919" t="str">
            <v>Prodlužovací vedení…VL/3/W</v>
          </cell>
          <cell r="C4919">
            <v>362</v>
          </cell>
          <cell r="D4919">
            <v>1</v>
          </cell>
          <cell r="E4919" t="str">
            <v>KS</v>
          </cell>
          <cell r="F4919">
            <v>362</v>
          </cell>
        </row>
        <row r="4920">
          <cell r="A4920">
            <v>6108128</v>
          </cell>
          <cell r="B4920" t="str">
            <v>Prodlužovací vedení…VL/4/W</v>
          </cell>
          <cell r="C4920">
            <v>396</v>
          </cell>
          <cell r="D4920">
            <v>1</v>
          </cell>
          <cell r="E4920" t="str">
            <v>KS</v>
          </cell>
          <cell r="F4920">
            <v>396</v>
          </cell>
        </row>
        <row r="4921">
          <cell r="A4921">
            <v>6108129</v>
          </cell>
          <cell r="B4921" t="str">
            <v>Prodlužovací vedení…VL/5/W</v>
          </cell>
          <cell r="C4921">
            <v>430</v>
          </cell>
          <cell r="D4921">
            <v>1</v>
          </cell>
          <cell r="E4921" t="str">
            <v>KS</v>
          </cell>
          <cell r="F4921">
            <v>430</v>
          </cell>
        </row>
        <row r="4922">
          <cell r="A4922">
            <v>6108130</v>
          </cell>
          <cell r="B4922" t="str">
            <v>Prodlužovací vedení…VL/6/W</v>
          </cell>
          <cell r="C4922">
            <v>464</v>
          </cell>
          <cell r="D4922">
            <v>1</v>
          </cell>
          <cell r="E4922" t="str">
            <v>KS</v>
          </cell>
          <cell r="F4922">
            <v>464</v>
          </cell>
        </row>
        <row r="4923">
          <cell r="A4923">
            <v>6108131</v>
          </cell>
          <cell r="B4923" t="str">
            <v>Prodlužovací vedení…VL/7/W</v>
          </cell>
          <cell r="C4923">
            <v>498</v>
          </cell>
          <cell r="D4923">
            <v>1</v>
          </cell>
          <cell r="E4923" t="str">
            <v>KS</v>
          </cell>
          <cell r="F4923">
            <v>498</v>
          </cell>
        </row>
        <row r="4924">
          <cell r="A4924">
            <v>6108132</v>
          </cell>
          <cell r="B4924" t="str">
            <v>Prodlužovací vedení…VL/8/W</v>
          </cell>
          <cell r="C4924">
            <v>532</v>
          </cell>
          <cell r="D4924">
            <v>1</v>
          </cell>
          <cell r="E4924" t="str">
            <v>KS</v>
          </cell>
          <cell r="F4924">
            <v>532</v>
          </cell>
        </row>
        <row r="4925">
          <cell r="A4925">
            <v>6108133</v>
          </cell>
          <cell r="B4925" t="str">
            <v>Prodlužovací vedení…VL/9/W</v>
          </cell>
          <cell r="C4925">
            <v>566</v>
          </cell>
          <cell r="D4925">
            <v>1</v>
          </cell>
          <cell r="E4925" t="str">
            <v>KS</v>
          </cell>
          <cell r="F4925">
            <v>566</v>
          </cell>
        </row>
        <row r="4926">
          <cell r="A4926">
            <v>6108134</v>
          </cell>
          <cell r="B4926" t="str">
            <v>Prodlužovací vedení…VL/10/W</v>
          </cell>
          <cell r="C4926">
            <v>600</v>
          </cell>
          <cell r="D4926">
            <v>1</v>
          </cell>
          <cell r="E4926" t="str">
            <v>KS</v>
          </cell>
          <cell r="F4926">
            <v>600</v>
          </cell>
        </row>
        <row r="4927">
          <cell r="A4927">
            <v>6108135</v>
          </cell>
          <cell r="B4927" t="str">
            <v>Prodlužovací vedení…VL/11/W</v>
          </cell>
          <cell r="C4927">
            <v>641</v>
          </cell>
          <cell r="D4927">
            <v>1</v>
          </cell>
          <cell r="E4927" t="str">
            <v>KS</v>
          </cell>
          <cell r="F4927">
            <v>641</v>
          </cell>
        </row>
        <row r="4928">
          <cell r="A4928">
            <v>6108136</v>
          </cell>
          <cell r="B4928" t="str">
            <v>Prodlužovací vedení…VL/12/W</v>
          </cell>
          <cell r="C4928">
            <v>781</v>
          </cell>
          <cell r="D4928">
            <v>1</v>
          </cell>
          <cell r="E4928" t="str">
            <v>KS</v>
          </cell>
          <cell r="F4928">
            <v>781</v>
          </cell>
        </row>
        <row r="4929">
          <cell r="A4929">
            <v>6108137</v>
          </cell>
          <cell r="B4929" t="str">
            <v>Prodlužovací vedení…VL/13/W</v>
          </cell>
          <cell r="C4929">
            <v>882</v>
          </cell>
          <cell r="D4929">
            <v>1</v>
          </cell>
          <cell r="E4929" t="str">
            <v>KS</v>
          </cell>
          <cell r="F4929">
            <v>882</v>
          </cell>
        </row>
        <row r="4930">
          <cell r="A4930">
            <v>6108138</v>
          </cell>
          <cell r="B4930" t="str">
            <v>Prodlužovací vedení…VL/14/W</v>
          </cell>
          <cell r="C4930">
            <v>984</v>
          </cell>
          <cell r="D4930">
            <v>1</v>
          </cell>
          <cell r="E4930" t="str">
            <v>KS</v>
          </cell>
          <cell r="F4930">
            <v>984</v>
          </cell>
        </row>
        <row r="4931">
          <cell r="A4931">
            <v>6108139</v>
          </cell>
          <cell r="B4931" t="str">
            <v>Prodlužovací vedení…VL/15/W</v>
          </cell>
          <cell r="C4931">
            <v>1082</v>
          </cell>
          <cell r="D4931">
            <v>1</v>
          </cell>
          <cell r="E4931" t="str">
            <v>KS</v>
          </cell>
          <cell r="F4931">
            <v>1082</v>
          </cell>
        </row>
        <row r="4932">
          <cell r="A4932">
            <v>6108140</v>
          </cell>
          <cell r="B4932" t="str">
            <v>Prodlužovací vedení…VL/16/W</v>
          </cell>
          <cell r="C4932">
            <v>1184</v>
          </cell>
          <cell r="D4932">
            <v>1</v>
          </cell>
          <cell r="E4932" t="str">
            <v>KS</v>
          </cell>
          <cell r="F4932">
            <v>1184</v>
          </cell>
        </row>
        <row r="4933">
          <cell r="A4933">
            <v>6108141</v>
          </cell>
          <cell r="B4933" t="str">
            <v>Prodlužovací vedení…VL/17/W</v>
          </cell>
          <cell r="C4933">
            <v>1286</v>
          </cell>
          <cell r="D4933">
            <v>1</v>
          </cell>
          <cell r="E4933" t="str">
            <v>KS</v>
          </cell>
          <cell r="F4933">
            <v>1286</v>
          </cell>
        </row>
        <row r="4934">
          <cell r="A4934">
            <v>6108142</v>
          </cell>
          <cell r="B4934" t="str">
            <v>Prodlužovací vedení…VL/18/W</v>
          </cell>
          <cell r="C4934">
            <v>1387</v>
          </cell>
          <cell r="D4934">
            <v>1</v>
          </cell>
          <cell r="E4934" t="str">
            <v>KS</v>
          </cell>
          <cell r="F4934">
            <v>1387</v>
          </cell>
        </row>
        <row r="4935">
          <cell r="A4935">
            <v>6108143</v>
          </cell>
          <cell r="B4935" t="str">
            <v>Prodlužovací vedení…VL/19/W</v>
          </cell>
          <cell r="C4935">
            <v>1485</v>
          </cell>
          <cell r="D4935">
            <v>1</v>
          </cell>
          <cell r="E4935" t="str">
            <v>KS</v>
          </cell>
          <cell r="F4935">
            <v>1485</v>
          </cell>
        </row>
        <row r="4936">
          <cell r="A4936">
            <v>6108150</v>
          </cell>
          <cell r="B4936" t="str">
            <v>Prodlužovací vedení…VL/1/S2.5</v>
          </cell>
          <cell r="C4936">
            <v>336</v>
          </cell>
          <cell r="D4936">
            <v>1</v>
          </cell>
          <cell r="E4936" t="str">
            <v>KS</v>
          </cell>
          <cell r="F4936">
            <v>336</v>
          </cell>
        </row>
        <row r="4937">
          <cell r="A4937">
            <v>6108151</v>
          </cell>
          <cell r="B4937" t="str">
            <v>Prodlužovací vedení…VL/2/S2.5</v>
          </cell>
          <cell r="C4937">
            <v>422</v>
          </cell>
          <cell r="D4937">
            <v>1</v>
          </cell>
          <cell r="E4937" t="str">
            <v>KS</v>
          </cell>
          <cell r="F4937">
            <v>422</v>
          </cell>
        </row>
        <row r="4938">
          <cell r="A4938">
            <v>6108152</v>
          </cell>
          <cell r="B4938" t="str">
            <v>Prodlužovací vedení…VL/3/S2.5</v>
          </cell>
          <cell r="C4938">
            <v>456</v>
          </cell>
          <cell r="D4938">
            <v>1</v>
          </cell>
          <cell r="E4938" t="str">
            <v>KS</v>
          </cell>
          <cell r="F4938">
            <v>456</v>
          </cell>
        </row>
        <row r="4939">
          <cell r="A4939">
            <v>6108153</v>
          </cell>
          <cell r="B4939" t="str">
            <v>Prodlužovací vedení…VL/4/S2.5</v>
          </cell>
          <cell r="C4939">
            <v>498</v>
          </cell>
          <cell r="D4939">
            <v>1</v>
          </cell>
          <cell r="E4939" t="str">
            <v>KS</v>
          </cell>
          <cell r="F4939">
            <v>498</v>
          </cell>
        </row>
        <row r="4940">
          <cell r="A4940">
            <v>6108154</v>
          </cell>
          <cell r="B4940" t="str">
            <v>Prodlužovací vedení…VL/5/S2.5</v>
          </cell>
          <cell r="C4940">
            <v>554</v>
          </cell>
          <cell r="D4940">
            <v>1</v>
          </cell>
          <cell r="E4940" t="str">
            <v>KS</v>
          </cell>
          <cell r="F4940">
            <v>554</v>
          </cell>
        </row>
        <row r="4941">
          <cell r="A4941">
            <v>6108155</v>
          </cell>
          <cell r="B4941" t="str">
            <v>Prodlužovací vedení…VL/6/S2.5</v>
          </cell>
          <cell r="C4941">
            <v>611</v>
          </cell>
          <cell r="D4941">
            <v>1</v>
          </cell>
          <cell r="E4941" t="str">
            <v>KS</v>
          </cell>
          <cell r="F4941">
            <v>611</v>
          </cell>
        </row>
        <row r="4942">
          <cell r="A4942">
            <v>6108156</v>
          </cell>
          <cell r="B4942" t="str">
            <v>Prodlužovací vedení…VL/7/S2.5</v>
          </cell>
          <cell r="C4942">
            <v>671</v>
          </cell>
          <cell r="D4942">
            <v>1</v>
          </cell>
          <cell r="E4942" t="str">
            <v>KS</v>
          </cell>
          <cell r="F4942">
            <v>671</v>
          </cell>
        </row>
        <row r="4943">
          <cell r="A4943">
            <v>6108157</v>
          </cell>
          <cell r="B4943" t="str">
            <v>Prodlužovací vedení…VL/8/S2.5</v>
          </cell>
          <cell r="C4943">
            <v>739</v>
          </cell>
          <cell r="D4943">
            <v>1</v>
          </cell>
          <cell r="E4943" t="str">
            <v>KS</v>
          </cell>
          <cell r="F4943">
            <v>739</v>
          </cell>
        </row>
        <row r="4944">
          <cell r="A4944">
            <v>6108158</v>
          </cell>
          <cell r="B4944" t="str">
            <v>Prodlužovací vedení…VL/9/S2.5</v>
          </cell>
          <cell r="C4944">
            <v>807</v>
          </cell>
          <cell r="D4944">
            <v>1</v>
          </cell>
          <cell r="E4944" t="str">
            <v>KS</v>
          </cell>
          <cell r="F4944">
            <v>807</v>
          </cell>
        </row>
        <row r="4945">
          <cell r="A4945">
            <v>6108159</v>
          </cell>
          <cell r="B4945" t="str">
            <v>Prodlužovací vedení…VL/10/S2.</v>
          </cell>
          <cell r="C4945">
            <v>875</v>
          </cell>
          <cell r="D4945">
            <v>1</v>
          </cell>
          <cell r="E4945" t="str">
            <v>KS</v>
          </cell>
          <cell r="F4945">
            <v>875</v>
          </cell>
        </row>
        <row r="4946">
          <cell r="A4946">
            <v>6108160</v>
          </cell>
          <cell r="B4946" t="str">
            <v>Prodlužovací vedení…VL/11/S2.</v>
          </cell>
          <cell r="C4946">
            <v>943</v>
          </cell>
          <cell r="D4946">
            <v>1</v>
          </cell>
          <cell r="E4946" t="str">
            <v>KS</v>
          </cell>
          <cell r="F4946">
            <v>943</v>
          </cell>
        </row>
        <row r="4947">
          <cell r="A4947">
            <v>6108161</v>
          </cell>
          <cell r="B4947" t="str">
            <v>Prodlužovací vedení…VL/12/S2.</v>
          </cell>
          <cell r="C4947">
            <v>1045</v>
          </cell>
          <cell r="D4947">
            <v>1</v>
          </cell>
          <cell r="E4947" t="str">
            <v>KS</v>
          </cell>
          <cell r="F4947">
            <v>1045</v>
          </cell>
        </row>
        <row r="4948">
          <cell r="A4948">
            <v>6108162</v>
          </cell>
          <cell r="B4948" t="str">
            <v>Prodlužovací vedení…VL/13/S2.</v>
          </cell>
          <cell r="C4948">
            <v>1143</v>
          </cell>
          <cell r="D4948">
            <v>1</v>
          </cell>
          <cell r="E4948" t="str">
            <v>KS</v>
          </cell>
          <cell r="F4948">
            <v>1143</v>
          </cell>
        </row>
        <row r="4949">
          <cell r="A4949">
            <v>6108163</v>
          </cell>
          <cell r="B4949" t="str">
            <v>Prodlužovací vedení…VL/14/S2.</v>
          </cell>
          <cell r="C4949">
            <v>1278</v>
          </cell>
          <cell r="D4949">
            <v>1</v>
          </cell>
          <cell r="E4949" t="str">
            <v>KS</v>
          </cell>
          <cell r="F4949">
            <v>1278</v>
          </cell>
        </row>
        <row r="4950">
          <cell r="A4950">
            <v>6108164</v>
          </cell>
          <cell r="B4950" t="str">
            <v>Prodlužovací vedení…VL/15/S2.</v>
          </cell>
          <cell r="C4950">
            <v>1482</v>
          </cell>
          <cell r="D4950">
            <v>1</v>
          </cell>
          <cell r="E4950" t="str">
            <v>KS</v>
          </cell>
          <cell r="F4950">
            <v>1482</v>
          </cell>
        </row>
        <row r="4951">
          <cell r="A4951">
            <v>6108165</v>
          </cell>
          <cell r="B4951" t="str">
            <v>Prodlužovací vedení…VL/16/S2.</v>
          </cell>
          <cell r="C4951">
            <v>1681</v>
          </cell>
          <cell r="D4951">
            <v>1</v>
          </cell>
          <cell r="E4951" t="str">
            <v>KS</v>
          </cell>
          <cell r="F4951">
            <v>1681</v>
          </cell>
        </row>
        <row r="4952">
          <cell r="A4952">
            <v>6108166</v>
          </cell>
          <cell r="B4952" t="str">
            <v>Prodlužovací vedení…VL/17/S2.</v>
          </cell>
          <cell r="C4952">
            <v>1885</v>
          </cell>
          <cell r="D4952">
            <v>1</v>
          </cell>
          <cell r="E4952" t="str">
            <v>KS</v>
          </cell>
          <cell r="F4952">
            <v>1885</v>
          </cell>
        </row>
        <row r="4953">
          <cell r="A4953">
            <v>6108167</v>
          </cell>
          <cell r="B4953" t="str">
            <v>Prodlužovací vedení…VL/18/S2.</v>
          </cell>
          <cell r="C4953">
            <v>2085</v>
          </cell>
          <cell r="D4953">
            <v>1</v>
          </cell>
          <cell r="E4953" t="str">
            <v>KS</v>
          </cell>
          <cell r="F4953">
            <v>2085</v>
          </cell>
        </row>
        <row r="4954">
          <cell r="A4954">
            <v>6108168</v>
          </cell>
          <cell r="B4954" t="str">
            <v>Prodlužovací vedení…VL/19/S2.</v>
          </cell>
          <cell r="C4954">
            <v>2289</v>
          </cell>
          <cell r="D4954">
            <v>1</v>
          </cell>
          <cell r="E4954" t="str">
            <v>KS</v>
          </cell>
          <cell r="F4954">
            <v>2289</v>
          </cell>
        </row>
        <row r="4955">
          <cell r="A4955">
            <v>6108175</v>
          </cell>
          <cell r="B4955" t="str">
            <v>Prodlužovací vedení…VL/1/W2.5</v>
          </cell>
          <cell r="C4955">
            <v>336</v>
          </cell>
          <cell r="D4955">
            <v>1</v>
          </cell>
          <cell r="E4955" t="str">
            <v>KS</v>
          </cell>
          <cell r="F4955">
            <v>336</v>
          </cell>
        </row>
        <row r="4956">
          <cell r="A4956">
            <v>6108176</v>
          </cell>
          <cell r="B4956" t="str">
            <v>Prodlužovací vedení…VL/2/W2.5</v>
          </cell>
          <cell r="C4956">
            <v>422</v>
          </cell>
          <cell r="D4956">
            <v>1</v>
          </cell>
          <cell r="E4956" t="str">
            <v>KS</v>
          </cell>
          <cell r="F4956">
            <v>422</v>
          </cell>
        </row>
        <row r="4957">
          <cell r="A4957">
            <v>6108177</v>
          </cell>
          <cell r="B4957" t="str">
            <v>Prodlužovací vedení…VL/3/W2.5</v>
          </cell>
          <cell r="C4957">
            <v>456</v>
          </cell>
          <cell r="D4957">
            <v>1</v>
          </cell>
          <cell r="E4957" t="str">
            <v>KS</v>
          </cell>
          <cell r="F4957">
            <v>456</v>
          </cell>
        </row>
        <row r="4958">
          <cell r="A4958">
            <v>6108178</v>
          </cell>
          <cell r="B4958" t="str">
            <v>Prodlužovací vedení…VL/4/W2.5</v>
          </cell>
          <cell r="C4958">
            <v>498</v>
          </cell>
          <cell r="D4958">
            <v>1</v>
          </cell>
          <cell r="E4958" t="str">
            <v>KS</v>
          </cell>
          <cell r="F4958">
            <v>498</v>
          </cell>
        </row>
        <row r="4959">
          <cell r="A4959">
            <v>6108179</v>
          </cell>
          <cell r="B4959" t="str">
            <v>Prodlužovací vedení…VL/5/W2.5</v>
          </cell>
          <cell r="C4959">
            <v>554</v>
          </cell>
          <cell r="D4959">
            <v>1</v>
          </cell>
          <cell r="E4959" t="str">
            <v>KS</v>
          </cell>
          <cell r="F4959">
            <v>554</v>
          </cell>
        </row>
        <row r="4960">
          <cell r="A4960">
            <v>6108180</v>
          </cell>
          <cell r="B4960" t="str">
            <v>Prodlužovací vedení…VL/6/W2.5</v>
          </cell>
          <cell r="C4960">
            <v>611</v>
          </cell>
          <cell r="D4960">
            <v>1</v>
          </cell>
          <cell r="E4960" t="str">
            <v>KS</v>
          </cell>
          <cell r="F4960">
            <v>611</v>
          </cell>
        </row>
        <row r="4961">
          <cell r="A4961">
            <v>6108181</v>
          </cell>
          <cell r="B4961" t="str">
            <v>Prodlužovací vedení…VL/7/W2.5</v>
          </cell>
          <cell r="C4961">
            <v>671</v>
          </cell>
          <cell r="D4961">
            <v>1</v>
          </cell>
          <cell r="E4961" t="str">
            <v>KS</v>
          </cell>
          <cell r="F4961">
            <v>671</v>
          </cell>
        </row>
        <row r="4962">
          <cell r="A4962">
            <v>6108182</v>
          </cell>
          <cell r="B4962" t="str">
            <v>Prodlužovací vedení…VL/8/W2.5</v>
          </cell>
          <cell r="C4962">
            <v>739</v>
          </cell>
          <cell r="D4962">
            <v>1</v>
          </cell>
          <cell r="E4962" t="str">
            <v>KS</v>
          </cell>
          <cell r="F4962">
            <v>739</v>
          </cell>
        </row>
        <row r="4963">
          <cell r="A4963">
            <v>6108183</v>
          </cell>
          <cell r="B4963" t="str">
            <v>Prodlužovací vedení…VL/9/W2.6</v>
          </cell>
          <cell r="C4963">
            <v>807</v>
          </cell>
          <cell r="D4963">
            <v>1</v>
          </cell>
          <cell r="E4963" t="str">
            <v>KS</v>
          </cell>
          <cell r="F4963">
            <v>807</v>
          </cell>
        </row>
        <row r="4964">
          <cell r="A4964">
            <v>6108184</v>
          </cell>
          <cell r="B4964" t="str">
            <v>Prodlužovací vedení…VL/10/W2.</v>
          </cell>
          <cell r="C4964">
            <v>875</v>
          </cell>
          <cell r="D4964">
            <v>1</v>
          </cell>
          <cell r="E4964" t="str">
            <v>KS</v>
          </cell>
          <cell r="F4964">
            <v>875</v>
          </cell>
        </row>
        <row r="4965">
          <cell r="A4965">
            <v>6108185</v>
          </cell>
          <cell r="B4965" t="str">
            <v>Prodlužovací vedení…VL/11/W2.</v>
          </cell>
          <cell r="C4965">
            <v>943</v>
          </cell>
          <cell r="D4965">
            <v>1</v>
          </cell>
          <cell r="E4965" t="str">
            <v>KS</v>
          </cell>
          <cell r="F4965">
            <v>943</v>
          </cell>
        </row>
        <row r="4966">
          <cell r="A4966">
            <v>6108186</v>
          </cell>
          <cell r="B4966" t="str">
            <v>Prodlužovací vedení…VL/12/W2.</v>
          </cell>
          <cell r="C4966">
            <v>1045</v>
          </cell>
          <cell r="D4966">
            <v>1</v>
          </cell>
          <cell r="E4966" t="str">
            <v>KS</v>
          </cell>
          <cell r="F4966">
            <v>1045</v>
          </cell>
        </row>
        <row r="4967">
          <cell r="A4967">
            <v>6108187</v>
          </cell>
          <cell r="B4967" t="str">
            <v>Prodlužovací vedení…VL/13/W2.</v>
          </cell>
          <cell r="C4967">
            <v>1143</v>
          </cell>
          <cell r="D4967">
            <v>1</v>
          </cell>
          <cell r="E4967" t="str">
            <v>KS</v>
          </cell>
          <cell r="F4967">
            <v>1143</v>
          </cell>
        </row>
        <row r="4968">
          <cell r="A4968">
            <v>6108188</v>
          </cell>
          <cell r="B4968" t="str">
            <v>Prodlužovací vedení…VL/14/W2.</v>
          </cell>
          <cell r="C4968">
            <v>1278</v>
          </cell>
          <cell r="D4968">
            <v>1</v>
          </cell>
          <cell r="E4968" t="str">
            <v>KS</v>
          </cell>
          <cell r="F4968">
            <v>1278</v>
          </cell>
        </row>
        <row r="4969">
          <cell r="A4969">
            <v>6108189</v>
          </cell>
          <cell r="B4969" t="str">
            <v>Prodlužovací vedení…VL/15/W2.</v>
          </cell>
          <cell r="C4969">
            <v>1482</v>
          </cell>
          <cell r="D4969">
            <v>1</v>
          </cell>
          <cell r="E4969" t="str">
            <v>KS</v>
          </cell>
          <cell r="F4969">
            <v>1482</v>
          </cell>
        </row>
        <row r="4970">
          <cell r="A4970">
            <v>6108190</v>
          </cell>
          <cell r="B4970" t="str">
            <v>Prodlužovací vedení…VL/16/W2.</v>
          </cell>
          <cell r="C4970">
            <v>1681</v>
          </cell>
          <cell r="D4970">
            <v>1</v>
          </cell>
          <cell r="E4970" t="str">
            <v>KS</v>
          </cell>
          <cell r="F4970">
            <v>1681</v>
          </cell>
        </row>
        <row r="4971">
          <cell r="A4971">
            <v>6108191</v>
          </cell>
          <cell r="B4971" t="str">
            <v>Prodlužovací vedení…VL/17/W2.</v>
          </cell>
          <cell r="C4971">
            <v>1885</v>
          </cell>
          <cell r="D4971">
            <v>1</v>
          </cell>
          <cell r="E4971" t="str">
            <v>KS</v>
          </cell>
          <cell r="F4971">
            <v>1885</v>
          </cell>
        </row>
        <row r="4972">
          <cell r="A4972">
            <v>6108192</v>
          </cell>
          <cell r="B4972" t="str">
            <v>Prodlužovací vedení…VL/18/W2.</v>
          </cell>
          <cell r="C4972">
            <v>2085</v>
          </cell>
          <cell r="D4972">
            <v>1</v>
          </cell>
          <cell r="E4972" t="str">
            <v>KS</v>
          </cell>
          <cell r="F4972">
            <v>2085</v>
          </cell>
        </row>
        <row r="4973">
          <cell r="A4973">
            <v>6108193</v>
          </cell>
          <cell r="B4973" t="str">
            <v>Prodlužovací vedení…VL/19/W2.</v>
          </cell>
          <cell r="C4973">
            <v>2289</v>
          </cell>
          <cell r="D4973">
            <v>1</v>
          </cell>
          <cell r="E4973" t="str">
            <v>KS</v>
          </cell>
          <cell r="F4973">
            <v>2289</v>
          </cell>
        </row>
        <row r="4974">
          <cell r="A4974">
            <v>6108400</v>
          </cell>
          <cell r="B4974" t="str">
            <v>Prodlužovací vedení…VL/H1/S</v>
          </cell>
          <cell r="C4974">
            <v>381</v>
          </cell>
          <cell r="D4974">
            <v>1</v>
          </cell>
          <cell r="E4974" t="str">
            <v>KS</v>
          </cell>
          <cell r="F4974">
            <v>381</v>
          </cell>
        </row>
        <row r="4975">
          <cell r="A4975">
            <v>6108401</v>
          </cell>
          <cell r="B4975" t="str">
            <v>Prodlužovací vedení…VL/H2/S</v>
          </cell>
          <cell r="C4975">
            <v>415</v>
          </cell>
          <cell r="D4975">
            <v>1</v>
          </cell>
          <cell r="E4975" t="str">
            <v>KS</v>
          </cell>
          <cell r="F4975">
            <v>415</v>
          </cell>
        </row>
        <row r="4976">
          <cell r="A4976">
            <v>6108402</v>
          </cell>
          <cell r="B4976" t="str">
            <v>Prodlužovací vedení…VL/H3/S</v>
          </cell>
          <cell r="C4976">
            <v>475</v>
          </cell>
          <cell r="D4976">
            <v>1</v>
          </cell>
          <cell r="E4976" t="str">
            <v>KS</v>
          </cell>
          <cell r="F4976">
            <v>475</v>
          </cell>
        </row>
        <row r="4977">
          <cell r="A4977">
            <v>6108403</v>
          </cell>
          <cell r="B4977" t="str">
            <v>Prodlužovací vedení…VL/H4/S</v>
          </cell>
          <cell r="C4977">
            <v>535</v>
          </cell>
          <cell r="D4977">
            <v>1</v>
          </cell>
          <cell r="E4977" t="str">
            <v>KS</v>
          </cell>
          <cell r="F4977">
            <v>535</v>
          </cell>
        </row>
        <row r="4978">
          <cell r="A4978">
            <v>6108404</v>
          </cell>
          <cell r="B4978" t="str">
            <v>Prodlužovací vedení…VL/H5/S</v>
          </cell>
          <cell r="C4978">
            <v>596</v>
          </cell>
          <cell r="D4978">
            <v>1</v>
          </cell>
          <cell r="E4978" t="str">
            <v>KS</v>
          </cell>
          <cell r="F4978">
            <v>596</v>
          </cell>
        </row>
        <row r="4979">
          <cell r="A4979">
            <v>6108405</v>
          </cell>
          <cell r="B4979" t="str">
            <v>Prodlužovací vedení…VL/H6/S</v>
          </cell>
          <cell r="C4979">
            <v>698</v>
          </cell>
          <cell r="D4979">
            <v>1</v>
          </cell>
          <cell r="E4979" t="str">
            <v>KS</v>
          </cell>
          <cell r="F4979">
            <v>698</v>
          </cell>
        </row>
        <row r="4980">
          <cell r="A4980">
            <v>6108406</v>
          </cell>
          <cell r="B4980" t="str">
            <v>Prodlužovací vedení…VL/H7/S</v>
          </cell>
          <cell r="C4980">
            <v>758</v>
          </cell>
          <cell r="D4980">
            <v>1</v>
          </cell>
          <cell r="E4980" t="str">
            <v>KS</v>
          </cell>
          <cell r="F4980">
            <v>758</v>
          </cell>
        </row>
        <row r="4981">
          <cell r="A4981">
            <v>6108407</v>
          </cell>
          <cell r="B4981" t="str">
            <v>Prodlužovací vedení…VL/H8/S</v>
          </cell>
          <cell r="C4981">
            <v>818</v>
          </cell>
          <cell r="D4981">
            <v>1</v>
          </cell>
          <cell r="E4981" t="str">
            <v>KS</v>
          </cell>
          <cell r="F4981">
            <v>818</v>
          </cell>
        </row>
        <row r="4982">
          <cell r="A4982">
            <v>6108408</v>
          </cell>
          <cell r="B4982" t="str">
            <v>Prodlužovací vedení…VL/H9/S</v>
          </cell>
          <cell r="C4982">
            <v>879</v>
          </cell>
          <cell r="D4982">
            <v>1</v>
          </cell>
          <cell r="E4982" t="str">
            <v>KS</v>
          </cell>
          <cell r="F4982">
            <v>879</v>
          </cell>
        </row>
        <row r="4983">
          <cell r="A4983">
            <v>6108409</v>
          </cell>
          <cell r="B4983" t="str">
            <v>Prodlužovací vedení…VL/H10/S</v>
          </cell>
          <cell r="C4983">
            <v>947</v>
          </cell>
          <cell r="D4983">
            <v>1</v>
          </cell>
          <cell r="E4983" t="str">
            <v>KS</v>
          </cell>
          <cell r="F4983">
            <v>947</v>
          </cell>
        </row>
        <row r="4984">
          <cell r="A4984">
            <v>6108410</v>
          </cell>
          <cell r="B4984" t="str">
            <v>Prodlužovací vedení…VL/H11/S</v>
          </cell>
          <cell r="C4984">
            <v>1078</v>
          </cell>
          <cell r="D4984">
            <v>1</v>
          </cell>
          <cell r="E4984" t="str">
            <v>KS</v>
          </cell>
          <cell r="F4984">
            <v>1078</v>
          </cell>
        </row>
        <row r="4985">
          <cell r="A4985">
            <v>6108411</v>
          </cell>
          <cell r="B4985" t="str">
            <v>Prodlužovací vedení…VL/H12/S</v>
          </cell>
          <cell r="C4985">
            <v>1282</v>
          </cell>
          <cell r="D4985">
            <v>1</v>
          </cell>
          <cell r="E4985" t="str">
            <v>KS</v>
          </cell>
          <cell r="F4985">
            <v>1282</v>
          </cell>
        </row>
        <row r="4986">
          <cell r="A4986">
            <v>6108412</v>
          </cell>
          <cell r="B4986" t="str">
            <v>Prodlužovací vedení…VL/H13/S</v>
          </cell>
          <cell r="C4986">
            <v>1452</v>
          </cell>
          <cell r="D4986">
            <v>1</v>
          </cell>
          <cell r="E4986" t="str">
            <v>KS</v>
          </cell>
          <cell r="F4986">
            <v>1452</v>
          </cell>
        </row>
        <row r="4987">
          <cell r="A4987">
            <v>6108413</v>
          </cell>
          <cell r="B4987" t="str">
            <v>Prodlužovací vedení…VL/H14/S</v>
          </cell>
          <cell r="C4987">
            <v>1618</v>
          </cell>
          <cell r="D4987">
            <v>1</v>
          </cell>
          <cell r="E4987" t="str">
            <v>KS</v>
          </cell>
          <cell r="F4987">
            <v>1618</v>
          </cell>
        </row>
        <row r="4988">
          <cell r="A4988">
            <v>6108414</v>
          </cell>
          <cell r="B4988" t="str">
            <v>Prodlužovací vedení…VL/H15/S</v>
          </cell>
          <cell r="C4988">
            <v>1787</v>
          </cell>
          <cell r="D4988">
            <v>1</v>
          </cell>
          <cell r="E4988" t="str">
            <v>KS</v>
          </cell>
          <cell r="F4988">
            <v>1787</v>
          </cell>
        </row>
        <row r="4989">
          <cell r="A4989">
            <v>6108415</v>
          </cell>
          <cell r="B4989" t="str">
            <v>Prodlužovací vedení…VL/H16/S</v>
          </cell>
          <cell r="C4989">
            <v>1983</v>
          </cell>
          <cell r="D4989">
            <v>1</v>
          </cell>
          <cell r="E4989" t="str">
            <v>KS</v>
          </cell>
          <cell r="F4989">
            <v>1983</v>
          </cell>
        </row>
        <row r="4990">
          <cell r="A4990">
            <v>6108416</v>
          </cell>
          <cell r="B4990" t="str">
            <v>Prodlužovací vedení…VL/H17/S</v>
          </cell>
          <cell r="C4990">
            <v>2187</v>
          </cell>
          <cell r="D4990">
            <v>1</v>
          </cell>
          <cell r="E4990" t="str">
            <v>KS</v>
          </cell>
          <cell r="F4990">
            <v>2187</v>
          </cell>
        </row>
        <row r="4991">
          <cell r="A4991">
            <v>6108417</v>
          </cell>
          <cell r="B4991" t="str">
            <v>Prodlužovací vedení…VL/H18/S</v>
          </cell>
          <cell r="C4991">
            <v>2390</v>
          </cell>
          <cell r="D4991">
            <v>1</v>
          </cell>
          <cell r="E4991" t="str">
            <v>KS</v>
          </cell>
          <cell r="F4991">
            <v>2390</v>
          </cell>
        </row>
        <row r="4992">
          <cell r="A4992">
            <v>6108418</v>
          </cell>
          <cell r="B4992" t="str">
            <v>Prodlužovací vedení…VL/H19/S</v>
          </cell>
          <cell r="C4992">
            <v>2590</v>
          </cell>
          <cell r="D4992">
            <v>1</v>
          </cell>
          <cell r="E4992" t="str">
            <v>KS</v>
          </cell>
          <cell r="F4992">
            <v>2590</v>
          </cell>
        </row>
        <row r="4993">
          <cell r="A4993">
            <v>6108425</v>
          </cell>
          <cell r="B4993" t="str">
            <v>Prodlužovací vedení…VL/H1/W</v>
          </cell>
          <cell r="C4993">
            <v>381</v>
          </cell>
          <cell r="D4993">
            <v>1</v>
          </cell>
          <cell r="E4993" t="str">
            <v>KS</v>
          </cell>
          <cell r="F4993">
            <v>381</v>
          </cell>
        </row>
        <row r="4994">
          <cell r="A4994">
            <v>6108426</v>
          </cell>
          <cell r="B4994" t="str">
            <v>Prodlužovací vedení…VL/H2/W</v>
          </cell>
          <cell r="C4994">
            <v>415</v>
          </cell>
          <cell r="D4994">
            <v>1</v>
          </cell>
          <cell r="E4994" t="str">
            <v>KS</v>
          </cell>
          <cell r="F4994">
            <v>415</v>
          </cell>
        </row>
        <row r="4995">
          <cell r="A4995">
            <v>6108427</v>
          </cell>
          <cell r="B4995" t="str">
            <v>Prodlužovací vedení…VL/H3/W</v>
          </cell>
          <cell r="C4995">
            <v>475</v>
          </cell>
          <cell r="D4995">
            <v>1</v>
          </cell>
          <cell r="E4995" t="str">
            <v>KS</v>
          </cell>
          <cell r="F4995">
            <v>475</v>
          </cell>
        </row>
        <row r="4996">
          <cell r="A4996">
            <v>6108428</v>
          </cell>
          <cell r="B4996" t="str">
            <v>Prodlužovací vedení…VL/H4/W</v>
          </cell>
          <cell r="C4996">
            <v>535</v>
          </cell>
          <cell r="D4996">
            <v>1</v>
          </cell>
          <cell r="E4996" t="str">
            <v>KS</v>
          </cell>
          <cell r="F4996">
            <v>535</v>
          </cell>
        </row>
        <row r="4997">
          <cell r="A4997">
            <v>6108429</v>
          </cell>
          <cell r="B4997" t="str">
            <v>Prodlužovací vedení…VL/H5/W</v>
          </cell>
          <cell r="C4997">
            <v>596</v>
          </cell>
          <cell r="D4997">
            <v>1</v>
          </cell>
          <cell r="E4997" t="str">
            <v>KS</v>
          </cell>
          <cell r="F4997">
            <v>596</v>
          </cell>
        </row>
        <row r="4998">
          <cell r="A4998">
            <v>6108430</v>
          </cell>
          <cell r="B4998" t="str">
            <v>Prodlužovací vedení…VL/H6/W</v>
          </cell>
          <cell r="C4998">
            <v>698</v>
          </cell>
          <cell r="D4998">
            <v>1</v>
          </cell>
          <cell r="E4998" t="str">
            <v>KS</v>
          </cell>
          <cell r="F4998">
            <v>698</v>
          </cell>
        </row>
        <row r="4999">
          <cell r="A4999">
            <v>6108431</v>
          </cell>
          <cell r="B4999" t="str">
            <v>Prodlužovací vedení…VL/H7/W</v>
          </cell>
          <cell r="C4999">
            <v>758</v>
          </cell>
          <cell r="D4999">
            <v>1</v>
          </cell>
          <cell r="E4999" t="str">
            <v>KS</v>
          </cell>
          <cell r="F4999">
            <v>758</v>
          </cell>
        </row>
        <row r="5000">
          <cell r="A5000">
            <v>6108432</v>
          </cell>
          <cell r="B5000" t="str">
            <v>Prodlužovací vedení…VL/H8/W</v>
          </cell>
          <cell r="C5000">
            <v>818</v>
          </cell>
          <cell r="D5000">
            <v>1</v>
          </cell>
          <cell r="E5000" t="str">
            <v>KS</v>
          </cell>
          <cell r="F5000">
            <v>818</v>
          </cell>
        </row>
        <row r="5001">
          <cell r="A5001">
            <v>6108433</v>
          </cell>
          <cell r="B5001" t="str">
            <v>Prodlužovací vedení…VL/H9/W</v>
          </cell>
          <cell r="C5001">
            <v>879</v>
          </cell>
          <cell r="D5001">
            <v>1</v>
          </cell>
          <cell r="E5001" t="str">
            <v>KS</v>
          </cell>
          <cell r="F5001">
            <v>879</v>
          </cell>
        </row>
        <row r="5002">
          <cell r="A5002">
            <v>6108434</v>
          </cell>
          <cell r="B5002" t="str">
            <v>Prodlužovací vedení…VL/H10/W</v>
          </cell>
          <cell r="C5002">
            <v>947</v>
          </cell>
          <cell r="D5002">
            <v>1</v>
          </cell>
          <cell r="E5002" t="str">
            <v>KS</v>
          </cell>
          <cell r="F5002">
            <v>947</v>
          </cell>
        </row>
        <row r="5003">
          <cell r="A5003">
            <v>6108435</v>
          </cell>
          <cell r="B5003" t="str">
            <v>Prodlužovací vedení…VL/H11/W</v>
          </cell>
          <cell r="C5003">
            <v>1078</v>
          </cell>
          <cell r="D5003">
            <v>1</v>
          </cell>
          <cell r="E5003" t="str">
            <v>KS</v>
          </cell>
          <cell r="F5003">
            <v>1078</v>
          </cell>
        </row>
        <row r="5004">
          <cell r="A5004">
            <v>6108436</v>
          </cell>
          <cell r="B5004" t="str">
            <v>Prodlužovací vedení…VL/H12/W</v>
          </cell>
          <cell r="C5004">
            <v>1282</v>
          </cell>
          <cell r="D5004">
            <v>1</v>
          </cell>
          <cell r="E5004" t="str">
            <v>KS</v>
          </cell>
          <cell r="F5004">
            <v>1282</v>
          </cell>
        </row>
        <row r="5005">
          <cell r="A5005">
            <v>6108437</v>
          </cell>
          <cell r="B5005" t="str">
            <v>Prodlužovací vedení…VL/H13/W</v>
          </cell>
          <cell r="C5005">
            <v>1452</v>
          </cell>
          <cell r="D5005">
            <v>1</v>
          </cell>
          <cell r="E5005" t="str">
            <v>KS</v>
          </cell>
          <cell r="F5005">
            <v>1452</v>
          </cell>
        </row>
        <row r="5006">
          <cell r="A5006">
            <v>6108438</v>
          </cell>
          <cell r="B5006" t="str">
            <v>Prodlužovací vedení…VL/H14/W</v>
          </cell>
          <cell r="C5006">
            <v>1618</v>
          </cell>
          <cell r="D5006">
            <v>1</v>
          </cell>
          <cell r="E5006" t="str">
            <v>KS</v>
          </cell>
          <cell r="F5006">
            <v>1618</v>
          </cell>
        </row>
        <row r="5007">
          <cell r="A5007">
            <v>6108439</v>
          </cell>
          <cell r="B5007" t="str">
            <v>Prodlužovací vedení…VL/H15/W</v>
          </cell>
          <cell r="C5007">
            <v>1787</v>
          </cell>
          <cell r="D5007">
            <v>1</v>
          </cell>
          <cell r="E5007" t="str">
            <v>KS</v>
          </cell>
          <cell r="F5007">
            <v>1787</v>
          </cell>
        </row>
        <row r="5008">
          <cell r="A5008">
            <v>6108440</v>
          </cell>
          <cell r="B5008" t="str">
            <v>Prodlužovací vedení…VL/H16/W</v>
          </cell>
          <cell r="C5008">
            <v>1983</v>
          </cell>
          <cell r="D5008">
            <v>1</v>
          </cell>
          <cell r="E5008" t="str">
            <v>KS</v>
          </cell>
          <cell r="F5008">
            <v>1983</v>
          </cell>
        </row>
        <row r="5009">
          <cell r="A5009">
            <v>6108441</v>
          </cell>
          <cell r="B5009" t="str">
            <v>Prodlužovací vedení…VL/H17/W</v>
          </cell>
          <cell r="C5009">
            <v>2187</v>
          </cell>
          <cell r="D5009">
            <v>1</v>
          </cell>
          <cell r="E5009" t="str">
            <v>KS</v>
          </cell>
          <cell r="F5009">
            <v>2187</v>
          </cell>
        </row>
        <row r="5010">
          <cell r="A5010">
            <v>6108442</v>
          </cell>
          <cell r="B5010" t="str">
            <v>Prodlužovací vedení…VL/H18/W</v>
          </cell>
          <cell r="C5010">
            <v>2390</v>
          </cell>
          <cell r="D5010">
            <v>1</v>
          </cell>
          <cell r="E5010" t="str">
            <v>KS</v>
          </cell>
          <cell r="F5010">
            <v>2390</v>
          </cell>
        </row>
        <row r="5011">
          <cell r="A5011">
            <v>6108443</v>
          </cell>
          <cell r="B5011" t="str">
            <v>Prodlužovací vedení…VL/H19/W</v>
          </cell>
          <cell r="C5011">
            <v>2590</v>
          </cell>
          <cell r="D5011">
            <v>1</v>
          </cell>
          <cell r="E5011" t="str">
            <v>KS</v>
          </cell>
          <cell r="F5011">
            <v>2590</v>
          </cell>
        </row>
        <row r="5012">
          <cell r="A5012">
            <v>6108450</v>
          </cell>
          <cell r="B5012" t="str">
            <v>Prodlužovací vedení…VL/H1/S2.</v>
          </cell>
          <cell r="C5012">
            <v>464</v>
          </cell>
          <cell r="D5012">
            <v>1</v>
          </cell>
          <cell r="E5012" t="str">
            <v>KS</v>
          </cell>
          <cell r="F5012">
            <v>464</v>
          </cell>
        </row>
        <row r="5013">
          <cell r="A5013">
            <v>6108451</v>
          </cell>
          <cell r="B5013" t="str">
            <v>Prodlužovací vedení…VL/H2/S2.</v>
          </cell>
          <cell r="C5013">
            <v>547</v>
          </cell>
          <cell r="D5013">
            <v>1</v>
          </cell>
          <cell r="E5013" t="str">
            <v>KS</v>
          </cell>
          <cell r="F5013">
            <v>547</v>
          </cell>
        </row>
        <row r="5014">
          <cell r="A5014">
            <v>6108452</v>
          </cell>
          <cell r="B5014" t="str">
            <v>Prodlužovací vedení…VL/H3/S2.</v>
          </cell>
          <cell r="C5014">
            <v>630</v>
          </cell>
          <cell r="D5014">
            <v>1</v>
          </cell>
          <cell r="E5014" t="str">
            <v>KS</v>
          </cell>
          <cell r="F5014">
            <v>630</v>
          </cell>
        </row>
        <row r="5015">
          <cell r="A5015">
            <v>6108453</v>
          </cell>
          <cell r="B5015" t="str">
            <v>Prodlužovací vedení…VL/H4/S2.</v>
          </cell>
          <cell r="C5015">
            <v>716</v>
          </cell>
          <cell r="D5015">
            <v>1</v>
          </cell>
          <cell r="E5015" t="str">
            <v>KS</v>
          </cell>
          <cell r="F5015">
            <v>716</v>
          </cell>
        </row>
        <row r="5016">
          <cell r="A5016">
            <v>6108454</v>
          </cell>
          <cell r="B5016" t="str">
            <v>Prodlužovací vedení…VL/H5/S2.</v>
          </cell>
          <cell r="C5016">
            <v>841</v>
          </cell>
          <cell r="D5016">
            <v>1</v>
          </cell>
          <cell r="E5016" t="str">
            <v>KS</v>
          </cell>
          <cell r="F5016">
            <v>841</v>
          </cell>
        </row>
        <row r="5017">
          <cell r="A5017">
            <v>6108455</v>
          </cell>
          <cell r="B5017" t="str">
            <v>Prodlužovací vedení…VL/H6/S2.</v>
          </cell>
          <cell r="C5017">
            <v>969</v>
          </cell>
          <cell r="D5017">
            <v>1</v>
          </cell>
          <cell r="E5017" t="str">
            <v>KS</v>
          </cell>
          <cell r="F5017">
            <v>969</v>
          </cell>
        </row>
        <row r="5018">
          <cell r="A5018">
            <v>6108456</v>
          </cell>
          <cell r="B5018" t="str">
            <v>Prodlužovací vedení…VL/H7/S2.</v>
          </cell>
          <cell r="C5018">
            <v>1093</v>
          </cell>
          <cell r="D5018">
            <v>1</v>
          </cell>
          <cell r="E5018" t="str">
            <v>KS</v>
          </cell>
          <cell r="F5018">
            <v>1093</v>
          </cell>
        </row>
        <row r="5019">
          <cell r="A5019">
            <v>6108457</v>
          </cell>
          <cell r="B5019" t="str">
            <v>Prodlužovací vedení…VL/H8/S2.</v>
          </cell>
          <cell r="C5019">
            <v>1221</v>
          </cell>
          <cell r="D5019">
            <v>1</v>
          </cell>
          <cell r="E5019" t="str">
            <v>KS</v>
          </cell>
          <cell r="F5019">
            <v>1221</v>
          </cell>
        </row>
        <row r="5020">
          <cell r="A5020">
            <v>6108458</v>
          </cell>
          <cell r="B5020" t="str">
            <v>Prodlužovací vedení…VL/H9/S2.</v>
          </cell>
          <cell r="C5020">
            <v>1346</v>
          </cell>
          <cell r="D5020">
            <v>1</v>
          </cell>
          <cell r="E5020" t="str">
            <v>KS</v>
          </cell>
          <cell r="F5020">
            <v>1346</v>
          </cell>
        </row>
        <row r="5021">
          <cell r="A5021">
            <v>6108459</v>
          </cell>
          <cell r="B5021" t="str">
            <v>Prodlužovací vedení…VL/H10/S2</v>
          </cell>
          <cell r="C5021">
            <v>1470</v>
          </cell>
          <cell r="D5021">
            <v>1</v>
          </cell>
          <cell r="E5021" t="str">
            <v>KS</v>
          </cell>
          <cell r="F5021">
            <v>1470</v>
          </cell>
        </row>
        <row r="5022">
          <cell r="A5022">
            <v>6108460</v>
          </cell>
          <cell r="B5022" t="str">
            <v>Prodlužovací vedení…VL/H11/S2</v>
          </cell>
          <cell r="C5022">
            <v>1598</v>
          </cell>
          <cell r="D5022">
            <v>1</v>
          </cell>
          <cell r="E5022" t="str">
            <v>KS</v>
          </cell>
          <cell r="F5022">
            <v>1598</v>
          </cell>
        </row>
        <row r="5023">
          <cell r="A5023">
            <v>6108461</v>
          </cell>
          <cell r="B5023" t="str">
            <v>Prodlužovací vedení…VL/H12/S2</v>
          </cell>
          <cell r="C5023">
            <v>1772</v>
          </cell>
          <cell r="D5023">
            <v>1</v>
          </cell>
          <cell r="E5023" t="str">
            <v>KS</v>
          </cell>
          <cell r="F5023">
            <v>1772</v>
          </cell>
        </row>
        <row r="5024">
          <cell r="A5024">
            <v>6108462</v>
          </cell>
          <cell r="B5024" t="str">
            <v>Prodlužovací vedení…VL/H13/S2</v>
          </cell>
          <cell r="C5024">
            <v>1949</v>
          </cell>
          <cell r="D5024">
            <v>1</v>
          </cell>
          <cell r="E5024" t="str">
            <v>KS</v>
          </cell>
          <cell r="F5024">
            <v>1949</v>
          </cell>
        </row>
        <row r="5025">
          <cell r="A5025">
            <v>6108463</v>
          </cell>
          <cell r="B5025" t="str">
            <v>Prodlužovací vedení…VL/H14/S2</v>
          </cell>
          <cell r="C5025">
            <v>2123</v>
          </cell>
          <cell r="D5025">
            <v>1</v>
          </cell>
          <cell r="E5025" t="str">
            <v>KS</v>
          </cell>
          <cell r="F5025">
            <v>2123</v>
          </cell>
        </row>
        <row r="5026">
          <cell r="A5026">
            <v>6108464</v>
          </cell>
          <cell r="B5026" t="str">
            <v>Prodlužovací vedení…VL/H15/S2</v>
          </cell>
          <cell r="C5026">
            <v>2296</v>
          </cell>
          <cell r="D5026">
            <v>1</v>
          </cell>
          <cell r="E5026" t="str">
            <v>KS</v>
          </cell>
          <cell r="F5026">
            <v>2296</v>
          </cell>
        </row>
        <row r="5027">
          <cell r="A5027">
            <v>6108465</v>
          </cell>
          <cell r="B5027" t="str">
            <v>Prodlužovací vedení…VL/H16/S2</v>
          </cell>
          <cell r="C5027">
            <v>2473</v>
          </cell>
          <cell r="D5027">
            <v>1</v>
          </cell>
          <cell r="E5027" t="str">
            <v>KS</v>
          </cell>
          <cell r="F5027">
            <v>2473</v>
          </cell>
        </row>
        <row r="5028">
          <cell r="A5028">
            <v>6108466</v>
          </cell>
          <cell r="B5028" t="str">
            <v>Prodlužovací vedení…VL/H17/S2</v>
          </cell>
          <cell r="C5028">
            <v>2647</v>
          </cell>
          <cell r="D5028">
            <v>1</v>
          </cell>
          <cell r="E5028" t="str">
            <v>KS</v>
          </cell>
          <cell r="F5028">
            <v>2647</v>
          </cell>
        </row>
        <row r="5029">
          <cell r="A5029">
            <v>6108467</v>
          </cell>
          <cell r="B5029" t="str">
            <v>Prodlužovací vedení…VL/H18/S2</v>
          </cell>
          <cell r="C5029">
            <v>2824</v>
          </cell>
          <cell r="D5029">
            <v>1</v>
          </cell>
          <cell r="E5029" t="str">
            <v>KS</v>
          </cell>
          <cell r="F5029">
            <v>2824</v>
          </cell>
        </row>
        <row r="5030">
          <cell r="A5030">
            <v>6108468</v>
          </cell>
          <cell r="B5030" t="str">
            <v>Prodlužovací vedení…VL/H19/S2</v>
          </cell>
          <cell r="C5030">
            <v>2997</v>
          </cell>
          <cell r="D5030">
            <v>1</v>
          </cell>
          <cell r="E5030" t="str">
            <v>KS</v>
          </cell>
          <cell r="F5030">
            <v>2997</v>
          </cell>
        </row>
        <row r="5031">
          <cell r="A5031">
            <v>6108475</v>
          </cell>
          <cell r="B5031" t="str">
            <v>Prodlužovací vedení…VL/H1/W2.</v>
          </cell>
          <cell r="C5031">
            <v>464</v>
          </cell>
          <cell r="D5031">
            <v>1</v>
          </cell>
          <cell r="E5031" t="str">
            <v>KS</v>
          </cell>
          <cell r="F5031">
            <v>464</v>
          </cell>
        </row>
        <row r="5032">
          <cell r="A5032">
            <v>6108476</v>
          </cell>
          <cell r="B5032" t="str">
            <v>Prodlužovací vedení…VL/H2/W2.</v>
          </cell>
          <cell r="C5032">
            <v>547</v>
          </cell>
          <cell r="D5032">
            <v>1</v>
          </cell>
          <cell r="E5032" t="str">
            <v>KS</v>
          </cell>
          <cell r="F5032">
            <v>547</v>
          </cell>
        </row>
        <row r="5033">
          <cell r="A5033">
            <v>6108477</v>
          </cell>
          <cell r="B5033" t="str">
            <v>Prodlužovací vedení…VL/H3/W2.</v>
          </cell>
          <cell r="C5033">
            <v>630</v>
          </cell>
          <cell r="D5033">
            <v>1</v>
          </cell>
          <cell r="E5033" t="str">
            <v>KS</v>
          </cell>
          <cell r="F5033">
            <v>630</v>
          </cell>
        </row>
        <row r="5034">
          <cell r="A5034">
            <v>6108478</v>
          </cell>
          <cell r="B5034" t="str">
            <v>Prodlužovací vedení…VL/H4/W2.</v>
          </cell>
          <cell r="C5034">
            <v>716</v>
          </cell>
          <cell r="D5034">
            <v>1</v>
          </cell>
          <cell r="E5034" t="str">
            <v>KS</v>
          </cell>
          <cell r="F5034">
            <v>716</v>
          </cell>
        </row>
        <row r="5035">
          <cell r="A5035">
            <v>6108479</v>
          </cell>
          <cell r="B5035" t="str">
            <v>Prodlužovací vedení…VL/H5/W2.</v>
          </cell>
          <cell r="C5035">
            <v>841</v>
          </cell>
          <cell r="D5035">
            <v>1</v>
          </cell>
          <cell r="E5035" t="str">
            <v>KS</v>
          </cell>
          <cell r="F5035">
            <v>841</v>
          </cell>
        </row>
        <row r="5036">
          <cell r="A5036">
            <v>6108480</v>
          </cell>
          <cell r="B5036" t="str">
            <v>Prodlužovací vedení…VL/H6/W2.</v>
          </cell>
          <cell r="C5036">
            <v>969</v>
          </cell>
          <cell r="D5036">
            <v>1</v>
          </cell>
          <cell r="E5036" t="str">
            <v>KS</v>
          </cell>
          <cell r="F5036">
            <v>969</v>
          </cell>
        </row>
        <row r="5037">
          <cell r="A5037">
            <v>6108481</v>
          </cell>
          <cell r="B5037" t="str">
            <v>Prodlužovací vedení…VL/H7/W2.</v>
          </cell>
          <cell r="C5037">
            <v>1093</v>
          </cell>
          <cell r="D5037">
            <v>1</v>
          </cell>
          <cell r="E5037" t="str">
            <v>KS</v>
          </cell>
          <cell r="F5037">
            <v>1093</v>
          </cell>
        </row>
        <row r="5038">
          <cell r="A5038">
            <v>6108482</v>
          </cell>
          <cell r="B5038" t="str">
            <v>Prodlužovací vedení…VL/H8/W2.</v>
          </cell>
          <cell r="C5038">
            <v>1221</v>
          </cell>
          <cell r="D5038">
            <v>1</v>
          </cell>
          <cell r="E5038" t="str">
            <v>KS</v>
          </cell>
          <cell r="F5038">
            <v>1221</v>
          </cell>
        </row>
        <row r="5039">
          <cell r="A5039">
            <v>6108483</v>
          </cell>
          <cell r="B5039" t="str">
            <v>Prodlužovací vedení…VL/H9/W2.</v>
          </cell>
          <cell r="C5039">
            <v>1346</v>
          </cell>
          <cell r="D5039">
            <v>1</v>
          </cell>
          <cell r="E5039" t="str">
            <v>KS</v>
          </cell>
          <cell r="F5039">
            <v>1346</v>
          </cell>
        </row>
        <row r="5040">
          <cell r="A5040">
            <v>6108484</v>
          </cell>
          <cell r="B5040" t="str">
            <v>Prodlužovací vedení…VL/H10/W2</v>
          </cell>
          <cell r="C5040">
            <v>1470</v>
          </cell>
          <cell r="D5040">
            <v>1</v>
          </cell>
          <cell r="E5040" t="str">
            <v>KS</v>
          </cell>
          <cell r="F5040">
            <v>1470</v>
          </cell>
        </row>
        <row r="5041">
          <cell r="A5041">
            <v>6108485</v>
          </cell>
          <cell r="B5041" t="str">
            <v>Prodlužovací vedení…VL/H11/W2</v>
          </cell>
          <cell r="C5041">
            <v>1598</v>
          </cell>
          <cell r="D5041">
            <v>1</v>
          </cell>
          <cell r="E5041" t="str">
            <v>KS</v>
          </cell>
          <cell r="F5041">
            <v>1598</v>
          </cell>
        </row>
        <row r="5042">
          <cell r="A5042">
            <v>6108486</v>
          </cell>
          <cell r="B5042" t="str">
            <v>Prodlužovací vedení…VL/H12/W2</v>
          </cell>
          <cell r="C5042">
            <v>1772</v>
          </cell>
          <cell r="D5042">
            <v>1</v>
          </cell>
          <cell r="E5042" t="str">
            <v>KS</v>
          </cell>
          <cell r="F5042">
            <v>1772</v>
          </cell>
        </row>
        <row r="5043">
          <cell r="A5043">
            <v>6108487</v>
          </cell>
          <cell r="B5043" t="str">
            <v>Prodlužovací vedení…VL/H13/W2</v>
          </cell>
          <cell r="C5043">
            <v>1949</v>
          </cell>
          <cell r="D5043">
            <v>1</v>
          </cell>
          <cell r="E5043" t="str">
            <v>KS</v>
          </cell>
          <cell r="F5043">
            <v>1949</v>
          </cell>
        </row>
        <row r="5044">
          <cell r="A5044">
            <v>6108488</v>
          </cell>
          <cell r="B5044" t="str">
            <v>Prodlužovací vedení…VL/H14/W2</v>
          </cell>
          <cell r="C5044">
            <v>2123</v>
          </cell>
          <cell r="D5044">
            <v>1</v>
          </cell>
          <cell r="E5044" t="str">
            <v>KS</v>
          </cell>
          <cell r="F5044">
            <v>2123</v>
          </cell>
        </row>
        <row r="5045">
          <cell r="A5045">
            <v>6108489</v>
          </cell>
          <cell r="B5045" t="str">
            <v>Prodlužovací vedení…VL/H15/W2</v>
          </cell>
          <cell r="C5045">
            <v>2296</v>
          </cell>
          <cell r="D5045">
            <v>1</v>
          </cell>
          <cell r="E5045" t="str">
            <v>KS</v>
          </cell>
          <cell r="F5045">
            <v>2296</v>
          </cell>
        </row>
        <row r="5046">
          <cell r="A5046">
            <v>6108490</v>
          </cell>
          <cell r="B5046" t="str">
            <v>Prodlužovací vedení…VL/H16/W2</v>
          </cell>
          <cell r="C5046">
            <v>2473</v>
          </cell>
          <cell r="D5046">
            <v>1</v>
          </cell>
          <cell r="E5046" t="str">
            <v>KS</v>
          </cell>
          <cell r="F5046">
            <v>2473</v>
          </cell>
        </row>
        <row r="5047">
          <cell r="A5047">
            <v>6108491</v>
          </cell>
          <cell r="B5047" t="str">
            <v>Prodlužovací vedení…VL/H17/W2</v>
          </cell>
          <cell r="C5047">
            <v>2647</v>
          </cell>
          <cell r="D5047">
            <v>1</v>
          </cell>
          <cell r="E5047" t="str">
            <v>KS</v>
          </cell>
          <cell r="F5047">
            <v>2647</v>
          </cell>
        </row>
        <row r="5048">
          <cell r="A5048">
            <v>6108492</v>
          </cell>
          <cell r="B5048" t="str">
            <v>Prodlužovací vedení…VL/H18/W2</v>
          </cell>
          <cell r="C5048">
            <v>2824</v>
          </cell>
          <cell r="D5048">
            <v>1</v>
          </cell>
          <cell r="E5048" t="str">
            <v>KS</v>
          </cell>
          <cell r="F5048">
            <v>2824</v>
          </cell>
        </row>
        <row r="5049">
          <cell r="A5049">
            <v>6108493</v>
          </cell>
          <cell r="B5049" t="str">
            <v>Prodlužovací vedení…VL/H19/W2</v>
          </cell>
          <cell r="C5049">
            <v>2997</v>
          </cell>
          <cell r="D5049">
            <v>1</v>
          </cell>
          <cell r="E5049" t="str">
            <v>KS</v>
          </cell>
          <cell r="F5049">
            <v>2997</v>
          </cell>
        </row>
        <row r="5050">
          <cell r="A5050">
            <v>6109800</v>
          </cell>
          <cell r="B5050" t="str">
            <v>Napájecí jednotka…VH4</v>
          </cell>
          <cell r="C5050">
            <v>1433</v>
          </cell>
          <cell r="D5050">
            <v>1</v>
          </cell>
          <cell r="E5050" t="str">
            <v>KS</v>
          </cell>
          <cell r="F5050">
            <v>1433</v>
          </cell>
        </row>
        <row r="5051">
          <cell r="A5051">
            <v>6109802</v>
          </cell>
          <cell r="B5051" t="str">
            <v>Napájecí jednotka…VH4</v>
          </cell>
          <cell r="C5051">
            <v>2605</v>
          </cell>
          <cell r="D5051">
            <v>1</v>
          </cell>
          <cell r="E5051" t="str">
            <v>KS</v>
          </cell>
          <cell r="F5051">
            <v>2605</v>
          </cell>
        </row>
        <row r="5052">
          <cell r="A5052">
            <v>6109804</v>
          </cell>
          <cell r="B5052" t="str">
            <v>Napájecí jednotka…VH4</v>
          </cell>
          <cell r="C5052">
            <v>3231</v>
          </cell>
          <cell r="D5052">
            <v>1</v>
          </cell>
          <cell r="E5052" t="str">
            <v>KS</v>
          </cell>
          <cell r="F5052">
            <v>3231</v>
          </cell>
        </row>
        <row r="5053">
          <cell r="A5053">
            <v>6109806</v>
          </cell>
          <cell r="B5053" t="str">
            <v>Napájecí jednotka…VH4</v>
          </cell>
          <cell r="C5053">
            <v>3819</v>
          </cell>
          <cell r="D5053">
            <v>1</v>
          </cell>
          <cell r="E5053" t="str">
            <v>KS</v>
          </cell>
          <cell r="F5053">
            <v>3819</v>
          </cell>
        </row>
        <row r="5054">
          <cell r="A5054">
            <v>6109808</v>
          </cell>
          <cell r="B5054" t="str">
            <v>Napájecí jednotka…VH4</v>
          </cell>
          <cell r="C5054">
            <v>4924</v>
          </cell>
          <cell r="D5054">
            <v>1</v>
          </cell>
          <cell r="E5054" t="str">
            <v>KS</v>
          </cell>
          <cell r="F5054">
            <v>4924</v>
          </cell>
        </row>
        <row r="5055">
          <cell r="A5055">
            <v>6109810</v>
          </cell>
          <cell r="B5055" t="str">
            <v>Napájecí jednotka…VH4</v>
          </cell>
          <cell r="C5055">
            <v>9606</v>
          </cell>
          <cell r="D5055">
            <v>1</v>
          </cell>
          <cell r="E5055" t="str">
            <v>KS</v>
          </cell>
          <cell r="F5055">
            <v>9606</v>
          </cell>
        </row>
        <row r="5056">
          <cell r="A5056">
            <v>6109812</v>
          </cell>
          <cell r="B5056" t="str">
            <v>Napájecí jednotka…VH4</v>
          </cell>
          <cell r="C5056">
            <v>11095</v>
          </cell>
          <cell r="D5056">
            <v>1</v>
          </cell>
          <cell r="E5056" t="str">
            <v>KS</v>
          </cell>
          <cell r="F5056">
            <v>11095</v>
          </cell>
        </row>
        <row r="5057">
          <cell r="A5057">
            <v>6109814</v>
          </cell>
          <cell r="B5057" t="str">
            <v>Napájecí jednotka…VH4</v>
          </cell>
          <cell r="C5057">
            <v>12068</v>
          </cell>
          <cell r="D5057">
            <v>1</v>
          </cell>
          <cell r="E5057" t="str">
            <v>KS</v>
          </cell>
          <cell r="F5057">
            <v>12068</v>
          </cell>
        </row>
        <row r="5058">
          <cell r="A5058">
            <v>6109816</v>
          </cell>
          <cell r="B5058" t="str">
            <v>Napájecí jednotka…VH4</v>
          </cell>
          <cell r="C5058">
            <v>11095</v>
          </cell>
          <cell r="D5058">
            <v>1</v>
          </cell>
          <cell r="E5058" t="str">
            <v>KS</v>
          </cell>
          <cell r="F5058">
            <v>11095</v>
          </cell>
        </row>
        <row r="5059">
          <cell r="A5059">
            <v>6109818</v>
          </cell>
          <cell r="B5059" t="str">
            <v>Napájecí jednotka…VH4</v>
          </cell>
          <cell r="C5059">
            <v>12068</v>
          </cell>
          <cell r="D5059">
            <v>1</v>
          </cell>
          <cell r="E5059" t="str">
            <v>KS</v>
          </cell>
          <cell r="F5059">
            <v>12068</v>
          </cell>
        </row>
        <row r="5060">
          <cell r="A5060">
            <v>6109820</v>
          </cell>
          <cell r="B5060" t="str">
            <v>Napájecí jednotka…VH8</v>
          </cell>
          <cell r="C5060">
            <v>3981</v>
          </cell>
          <cell r="D5060">
            <v>1</v>
          </cell>
          <cell r="E5060" t="str">
            <v>KS</v>
          </cell>
          <cell r="F5060">
            <v>3981</v>
          </cell>
        </row>
        <row r="5061">
          <cell r="A5061">
            <v>6109822</v>
          </cell>
          <cell r="B5061" t="str">
            <v>Napájecí jednotka…VHF8</v>
          </cell>
          <cell r="C5061">
            <v>3397</v>
          </cell>
          <cell r="D5061">
            <v>1</v>
          </cell>
          <cell r="E5061" t="str">
            <v>KS</v>
          </cell>
          <cell r="F5061">
            <v>3397</v>
          </cell>
        </row>
        <row r="5062">
          <cell r="A5062">
            <v>6109825</v>
          </cell>
          <cell r="B5062" t="str">
            <v>Napájecí jednotka…VH8</v>
          </cell>
          <cell r="C5062">
            <v>11340</v>
          </cell>
          <cell r="D5062">
            <v>1</v>
          </cell>
          <cell r="E5062" t="str">
            <v>KS</v>
          </cell>
          <cell r="F5062">
            <v>11340</v>
          </cell>
        </row>
        <row r="5063">
          <cell r="A5063">
            <v>6109827</v>
          </cell>
          <cell r="B5063" t="str">
            <v>Napájecí jednotka…VHF8</v>
          </cell>
          <cell r="C5063">
            <v>10775</v>
          </cell>
          <cell r="D5063">
            <v>1</v>
          </cell>
          <cell r="E5063" t="str">
            <v>KS</v>
          </cell>
          <cell r="F5063">
            <v>10775</v>
          </cell>
        </row>
        <row r="5064">
          <cell r="A5064">
            <v>6109830</v>
          </cell>
          <cell r="B5064" t="str">
            <v>Tahová pružina…VHF8</v>
          </cell>
          <cell r="C5064">
            <v>298</v>
          </cell>
          <cell r="D5064">
            <v>1</v>
          </cell>
          <cell r="E5064" t="str">
            <v>KS</v>
          </cell>
          <cell r="F5064">
            <v>298</v>
          </cell>
        </row>
        <row r="5065">
          <cell r="A5065">
            <v>6109832</v>
          </cell>
          <cell r="B5065" t="str">
            <v>Přepážka…VH4</v>
          </cell>
          <cell r="C5065">
            <v>102</v>
          </cell>
          <cell r="D5065">
            <v>1</v>
          </cell>
          <cell r="E5065" t="str">
            <v>KS</v>
          </cell>
          <cell r="F5065">
            <v>102</v>
          </cell>
        </row>
        <row r="5066">
          <cell r="A5066">
            <v>6109834</v>
          </cell>
          <cell r="B5066" t="str">
            <v>Krycí deska…VH4 / VH8</v>
          </cell>
          <cell r="C5066">
            <v>45</v>
          </cell>
          <cell r="D5066">
            <v>1</v>
          </cell>
          <cell r="E5066" t="str">
            <v>KS</v>
          </cell>
          <cell r="F5066">
            <v>45</v>
          </cell>
        </row>
        <row r="5067">
          <cell r="A5067">
            <v>6109836</v>
          </cell>
          <cell r="B5067" t="str">
            <v>Krycí deska…VH4 / VH8</v>
          </cell>
          <cell r="C5067">
            <v>45</v>
          </cell>
          <cell r="D5067">
            <v>1</v>
          </cell>
          <cell r="E5067" t="str">
            <v>KS</v>
          </cell>
          <cell r="F5067">
            <v>45</v>
          </cell>
        </row>
        <row r="5068">
          <cell r="A5068">
            <v>6109838</v>
          </cell>
          <cell r="B5068" t="str">
            <v>Krycí deska…VH4 / VH8</v>
          </cell>
          <cell r="C5068">
            <v>72</v>
          </cell>
          <cell r="D5068">
            <v>1</v>
          </cell>
          <cell r="E5068" t="str">
            <v>KS</v>
          </cell>
          <cell r="F5068">
            <v>72</v>
          </cell>
        </row>
        <row r="5069">
          <cell r="A5069">
            <v>6109840</v>
          </cell>
          <cell r="B5069" t="str">
            <v>Krycí deska…VH4 / VH8</v>
          </cell>
          <cell r="C5069">
            <v>45</v>
          </cell>
          <cell r="D5069">
            <v>1</v>
          </cell>
          <cell r="E5069" t="str">
            <v>KS</v>
          </cell>
          <cell r="F5069">
            <v>45</v>
          </cell>
        </row>
        <row r="5070">
          <cell r="A5070">
            <v>6109842</v>
          </cell>
          <cell r="B5070" t="str">
            <v>Krycí deska…VH4 / VH8</v>
          </cell>
          <cell r="C5070">
            <v>42</v>
          </cell>
          <cell r="D5070">
            <v>1</v>
          </cell>
          <cell r="E5070" t="str">
            <v>KS</v>
          </cell>
          <cell r="F5070">
            <v>42</v>
          </cell>
        </row>
        <row r="5071">
          <cell r="A5071">
            <v>6109850</v>
          </cell>
          <cell r="B5071" t="str">
            <v>Sada ochranného zařízení…VHF8</v>
          </cell>
          <cell r="C5071">
            <v>1335</v>
          </cell>
          <cell r="D5071">
            <v>1</v>
          </cell>
          <cell r="E5071" t="str">
            <v>KS</v>
          </cell>
          <cell r="F5071">
            <v>1335</v>
          </cell>
        </row>
        <row r="5072">
          <cell r="A5072">
            <v>6109852</v>
          </cell>
          <cell r="B5072" t="str">
            <v>Nosník…VHF8</v>
          </cell>
          <cell r="C5072">
            <v>479</v>
          </cell>
          <cell r="D5072">
            <v>1</v>
          </cell>
          <cell r="E5072" t="str">
            <v>KS</v>
          </cell>
          <cell r="F5072">
            <v>479</v>
          </cell>
        </row>
        <row r="5073">
          <cell r="A5073">
            <v>6109854</v>
          </cell>
          <cell r="B5073" t="str">
            <v>Nosník…VHF8</v>
          </cell>
          <cell r="C5073">
            <v>720</v>
          </cell>
          <cell r="D5073">
            <v>1</v>
          </cell>
          <cell r="E5073" t="str">
            <v>KS</v>
          </cell>
          <cell r="F5073">
            <v>720</v>
          </cell>
        </row>
        <row r="5074">
          <cell r="A5074">
            <v>6109860</v>
          </cell>
          <cell r="B5074" t="str">
            <v>Přepážka…VHF8</v>
          </cell>
          <cell r="C5074">
            <v>136</v>
          </cell>
          <cell r="D5074">
            <v>1</v>
          </cell>
          <cell r="E5074" t="str">
            <v>KS</v>
          </cell>
          <cell r="F5074">
            <v>136</v>
          </cell>
        </row>
        <row r="5075">
          <cell r="A5075">
            <v>6109861</v>
          </cell>
          <cell r="B5075" t="str">
            <v>Přepážka…VHF8</v>
          </cell>
          <cell r="C5075">
            <v>234</v>
          </cell>
          <cell r="D5075">
            <v>1</v>
          </cell>
          <cell r="E5075" t="str">
            <v>KS</v>
          </cell>
          <cell r="F5075">
            <v>234</v>
          </cell>
        </row>
        <row r="5076">
          <cell r="A5076">
            <v>6109862</v>
          </cell>
          <cell r="B5076" t="str">
            <v>Přepážka…VH8</v>
          </cell>
          <cell r="C5076">
            <v>241</v>
          </cell>
          <cell r="D5076">
            <v>1</v>
          </cell>
          <cell r="E5076" t="str">
            <v>KS</v>
          </cell>
          <cell r="F5076">
            <v>241</v>
          </cell>
        </row>
        <row r="5077">
          <cell r="A5077">
            <v>6109863</v>
          </cell>
          <cell r="B5077" t="str">
            <v>Krycí deska…VHF8</v>
          </cell>
          <cell r="C5077">
            <v>377</v>
          </cell>
          <cell r="D5077">
            <v>1</v>
          </cell>
          <cell r="E5077" t="str">
            <v>KS</v>
          </cell>
          <cell r="F5077">
            <v>377</v>
          </cell>
        </row>
        <row r="5078">
          <cell r="A5078">
            <v>6109864</v>
          </cell>
          <cell r="B5078" t="str">
            <v>Krycí deska…VHF8</v>
          </cell>
          <cell r="C5078">
            <v>467</v>
          </cell>
          <cell r="D5078">
            <v>1</v>
          </cell>
          <cell r="E5078" t="str">
            <v>KS</v>
          </cell>
          <cell r="F5078">
            <v>467</v>
          </cell>
        </row>
        <row r="5079">
          <cell r="A5079">
            <v>6109865</v>
          </cell>
          <cell r="B5079" t="str">
            <v>Krycí deska…VHF8</v>
          </cell>
          <cell r="C5079">
            <v>426</v>
          </cell>
          <cell r="D5079">
            <v>1</v>
          </cell>
          <cell r="E5079" t="str">
            <v>KS</v>
          </cell>
          <cell r="F5079">
            <v>426</v>
          </cell>
        </row>
        <row r="5080">
          <cell r="A5080">
            <v>6109866</v>
          </cell>
          <cell r="B5080" t="str">
            <v>Krycí deska…VHF8</v>
          </cell>
          <cell r="C5080">
            <v>377</v>
          </cell>
          <cell r="D5080">
            <v>1</v>
          </cell>
          <cell r="E5080" t="str">
            <v>KS</v>
          </cell>
          <cell r="F5080">
            <v>377</v>
          </cell>
        </row>
        <row r="5081">
          <cell r="A5081">
            <v>6109867</v>
          </cell>
          <cell r="B5081" t="str">
            <v>Krycí deska…VHF8</v>
          </cell>
          <cell r="C5081">
            <v>411</v>
          </cell>
          <cell r="D5081">
            <v>1</v>
          </cell>
          <cell r="E5081" t="str">
            <v>KS</v>
          </cell>
          <cell r="F5081">
            <v>411</v>
          </cell>
        </row>
        <row r="5082">
          <cell r="A5082">
            <v>6109868</v>
          </cell>
          <cell r="B5082" t="str">
            <v>Krycí deska…VHF8</v>
          </cell>
          <cell r="C5082">
            <v>256</v>
          </cell>
          <cell r="D5082">
            <v>1</v>
          </cell>
          <cell r="E5082" t="str">
            <v>KS</v>
          </cell>
          <cell r="F5082">
            <v>256</v>
          </cell>
        </row>
        <row r="5083">
          <cell r="A5083">
            <v>6109870</v>
          </cell>
          <cell r="B5083" t="str">
            <v>Uzlový řetěz…VHGK</v>
          </cell>
          <cell r="C5083">
            <v>187</v>
          </cell>
          <cell r="D5083">
            <v>1</v>
          </cell>
          <cell r="E5083" t="str">
            <v>M</v>
          </cell>
          <cell r="F5083">
            <v>187</v>
          </cell>
        </row>
        <row r="5084">
          <cell r="A5084">
            <v>6109872</v>
          </cell>
          <cell r="B5084" t="str">
            <v>Zásuvka s ochranným kontaktem…S901F</v>
          </cell>
          <cell r="C5084">
            <v>452</v>
          </cell>
          <cell r="D5084">
            <v>1</v>
          </cell>
          <cell r="E5084" t="str">
            <v>KS</v>
          </cell>
          <cell r="F5084">
            <v>452</v>
          </cell>
        </row>
        <row r="5085">
          <cell r="A5085">
            <v>6109874</v>
          </cell>
          <cell r="B5085" t="str">
            <v>Zástrčkové zařízení…CEE16</v>
          </cell>
          <cell r="C5085">
            <v>505</v>
          </cell>
          <cell r="D5085">
            <v>1</v>
          </cell>
          <cell r="E5085" t="str">
            <v>KS</v>
          </cell>
          <cell r="F5085">
            <v>505</v>
          </cell>
        </row>
        <row r="5086">
          <cell r="A5086">
            <v>6109876</v>
          </cell>
          <cell r="B5086" t="str">
            <v>Zástrčkové zařízení…CEE32</v>
          </cell>
          <cell r="C5086">
            <v>950</v>
          </cell>
          <cell r="D5086">
            <v>1</v>
          </cell>
          <cell r="E5086" t="str">
            <v>KS</v>
          </cell>
          <cell r="F5086">
            <v>950</v>
          </cell>
        </row>
        <row r="5087">
          <cell r="A5087">
            <v>6109900</v>
          </cell>
          <cell r="B5087" t="str">
            <v>Modalnet…WGAK</v>
          </cell>
          <cell r="C5087">
            <v>142</v>
          </cell>
          <cell r="D5087">
            <v>1</v>
          </cell>
          <cell r="E5087" t="str">
            <v>KS</v>
          </cell>
          <cell r="F5087">
            <v>142</v>
          </cell>
        </row>
        <row r="5088">
          <cell r="A5088">
            <v>6109905</v>
          </cell>
          <cell r="B5088" t="str">
            <v>Modalnet…WGMK</v>
          </cell>
          <cell r="C5088">
            <v>77</v>
          </cell>
          <cell r="D5088">
            <v>1</v>
          </cell>
          <cell r="E5088" t="str">
            <v>KS</v>
          </cell>
          <cell r="F5088">
            <v>77</v>
          </cell>
        </row>
        <row r="5089">
          <cell r="A5089">
            <v>6109930</v>
          </cell>
          <cell r="B5089" t="str">
            <v>Rámeček…WGAF1</v>
          </cell>
          <cell r="C5089">
            <v>65</v>
          </cell>
          <cell r="D5089">
            <v>1</v>
          </cell>
          <cell r="E5089" t="str">
            <v>KS</v>
          </cell>
          <cell r="F5089">
            <v>65</v>
          </cell>
        </row>
        <row r="5090">
          <cell r="A5090">
            <v>6109932</v>
          </cell>
          <cell r="B5090" t="str">
            <v>Rámeček…WGAF2TE</v>
          </cell>
          <cell r="C5090">
            <v>131</v>
          </cell>
          <cell r="D5090">
            <v>1</v>
          </cell>
          <cell r="E5090" t="str">
            <v>KS</v>
          </cell>
          <cell r="F5090">
            <v>131</v>
          </cell>
        </row>
        <row r="5091">
          <cell r="A5091">
            <v>6109934</v>
          </cell>
          <cell r="B5091" t="str">
            <v>Zaslepovací rámeček pod omítku…WGUBR2</v>
          </cell>
          <cell r="C5091">
            <v>48</v>
          </cell>
          <cell r="D5091">
            <v>1</v>
          </cell>
          <cell r="E5091" t="str">
            <v>KS</v>
          </cell>
          <cell r="F5091">
            <v>48</v>
          </cell>
        </row>
        <row r="5092">
          <cell r="A5092">
            <v>6109936</v>
          </cell>
          <cell r="B5092" t="str">
            <v>Zaslepovací rámeček pod omítku…WGUBR3</v>
          </cell>
          <cell r="C5092">
            <v>71</v>
          </cell>
          <cell r="D5092">
            <v>1</v>
          </cell>
          <cell r="E5092" t="str">
            <v>KS</v>
          </cell>
          <cell r="F5092">
            <v>71</v>
          </cell>
        </row>
        <row r="5093">
          <cell r="A5093">
            <v>6109938</v>
          </cell>
          <cell r="B5093" t="str">
            <v>Zaslepovací rámeček pod omítku…WGUBR4</v>
          </cell>
          <cell r="C5093">
            <v>76</v>
          </cell>
          <cell r="D5093">
            <v>1</v>
          </cell>
          <cell r="E5093" t="str">
            <v>KS</v>
          </cell>
          <cell r="F5093">
            <v>76</v>
          </cell>
        </row>
        <row r="5094">
          <cell r="A5094">
            <v>6109940</v>
          </cell>
          <cell r="B5094" t="str">
            <v>Zaslepovací rámeček pod omítku…WGUBR5</v>
          </cell>
          <cell r="C5094">
            <v>85</v>
          </cell>
          <cell r="D5094">
            <v>1</v>
          </cell>
          <cell r="E5094" t="str">
            <v>KS</v>
          </cell>
          <cell r="F5094">
            <v>85</v>
          </cell>
        </row>
        <row r="5095">
          <cell r="A5095">
            <v>6109942</v>
          </cell>
          <cell r="B5095" t="str">
            <v>Zaslepovací rámeček pod omítku…WGUBR6</v>
          </cell>
          <cell r="C5095">
            <v>87</v>
          </cell>
          <cell r="D5095">
            <v>1</v>
          </cell>
          <cell r="E5095" t="str">
            <v>KS</v>
          </cell>
          <cell r="F5095">
            <v>87</v>
          </cell>
        </row>
        <row r="5096">
          <cell r="A5096">
            <v>6109950</v>
          </cell>
          <cell r="B5096" t="str">
            <v>Nosič pod omítku…WGUK2</v>
          </cell>
          <cell r="C5096">
            <v>451</v>
          </cell>
          <cell r="D5096">
            <v>1</v>
          </cell>
          <cell r="E5096" t="str">
            <v>KS</v>
          </cell>
          <cell r="F5096">
            <v>451</v>
          </cell>
        </row>
        <row r="5097">
          <cell r="A5097">
            <v>6109952</v>
          </cell>
          <cell r="B5097" t="str">
            <v>Nosič pod omítku…WGUK3</v>
          </cell>
          <cell r="C5097">
            <v>483</v>
          </cell>
          <cell r="D5097">
            <v>1</v>
          </cell>
          <cell r="E5097" t="str">
            <v>KS</v>
          </cell>
          <cell r="F5097">
            <v>483</v>
          </cell>
        </row>
        <row r="5098">
          <cell r="A5098">
            <v>6109954</v>
          </cell>
          <cell r="B5098" t="str">
            <v>Nosič pod omítku…WGUK4</v>
          </cell>
          <cell r="C5098">
            <v>521</v>
          </cell>
          <cell r="D5098">
            <v>1</v>
          </cell>
          <cell r="E5098" t="str">
            <v>KS</v>
          </cell>
          <cell r="F5098">
            <v>521</v>
          </cell>
        </row>
        <row r="5099">
          <cell r="A5099">
            <v>6109956</v>
          </cell>
          <cell r="B5099" t="str">
            <v>Nosič pod omítku…WGUK5</v>
          </cell>
          <cell r="C5099">
            <v>563</v>
          </cell>
          <cell r="D5099">
            <v>1</v>
          </cell>
          <cell r="E5099" t="str">
            <v>KS</v>
          </cell>
          <cell r="F5099">
            <v>563</v>
          </cell>
        </row>
        <row r="5100">
          <cell r="A5100">
            <v>6109958</v>
          </cell>
          <cell r="B5100" t="str">
            <v>Nosič pod omítku…WGUK6</v>
          </cell>
          <cell r="C5100">
            <v>603</v>
          </cell>
          <cell r="D5100">
            <v>1</v>
          </cell>
          <cell r="E5100" t="str">
            <v>KS</v>
          </cell>
          <cell r="F5100">
            <v>603</v>
          </cell>
        </row>
        <row r="5101">
          <cell r="A5101">
            <v>6116027</v>
          </cell>
          <cell r="B5101" t="str">
            <v>Přístrojový kanál…GEK 53100</v>
          </cell>
          <cell r="C5101">
            <v>180</v>
          </cell>
          <cell r="D5101">
            <v>1</v>
          </cell>
          <cell r="E5101" t="str">
            <v>M</v>
          </cell>
          <cell r="F5101">
            <v>180</v>
          </cell>
        </row>
        <row r="5102">
          <cell r="A5102">
            <v>6116051</v>
          </cell>
          <cell r="B5102" t="str">
            <v>Přístrojový kanál…GEK 53160</v>
          </cell>
          <cell r="C5102">
            <v>290</v>
          </cell>
          <cell r="D5102">
            <v>1</v>
          </cell>
          <cell r="E5102" t="str">
            <v>M</v>
          </cell>
          <cell r="F5102">
            <v>290</v>
          </cell>
        </row>
        <row r="5103">
          <cell r="A5103">
            <v>6116056</v>
          </cell>
          <cell r="B5103" t="str">
            <v>Přístrojový kanál…GEK 53160</v>
          </cell>
          <cell r="C5103">
            <v>485</v>
          </cell>
          <cell r="D5103">
            <v>1</v>
          </cell>
          <cell r="E5103" t="str">
            <v>M</v>
          </cell>
          <cell r="F5103">
            <v>485</v>
          </cell>
        </row>
        <row r="5104">
          <cell r="A5104">
            <v>6116073</v>
          </cell>
          <cell r="B5104" t="str">
            <v>Přístrojový kanál - 3 komory…GEK-K5316</v>
          </cell>
          <cell r="C5104">
            <v>310</v>
          </cell>
          <cell r="D5104">
            <v>1</v>
          </cell>
          <cell r="E5104" t="str">
            <v>M</v>
          </cell>
          <cell r="F5104">
            <v>310</v>
          </cell>
        </row>
        <row r="5105">
          <cell r="A5105">
            <v>6116108</v>
          </cell>
          <cell r="B5105" t="str">
            <v>Vrchní díl…GEK/D 45</v>
          </cell>
          <cell r="C5105">
            <v>62</v>
          </cell>
          <cell r="D5105">
            <v>1</v>
          </cell>
          <cell r="E5105" t="str">
            <v>M</v>
          </cell>
          <cell r="F5105">
            <v>62</v>
          </cell>
        </row>
        <row r="5106">
          <cell r="A5106">
            <v>6116116</v>
          </cell>
          <cell r="B5106" t="str">
            <v>rozpěrka pro RAPID45…OK-K 45</v>
          </cell>
          <cell r="C5106">
            <v>8</v>
          </cell>
          <cell r="D5106">
            <v>1</v>
          </cell>
          <cell r="E5106" t="str">
            <v>KS</v>
          </cell>
          <cell r="F5106">
            <v>8</v>
          </cell>
        </row>
        <row r="5107">
          <cell r="A5107">
            <v>6116150</v>
          </cell>
          <cell r="B5107" t="str">
            <v>Spojovací kryt…GEK 45/S</v>
          </cell>
          <cell r="C5107">
            <v>14</v>
          </cell>
          <cell r="D5107">
            <v>1</v>
          </cell>
          <cell r="E5107" t="str">
            <v>KS</v>
          </cell>
          <cell r="F5107">
            <v>14</v>
          </cell>
        </row>
        <row r="5108">
          <cell r="A5108">
            <v>6116154</v>
          </cell>
          <cell r="B5108" t="str">
            <v>Spojovací kryt…GEK 45/S</v>
          </cell>
          <cell r="C5108">
            <v>46</v>
          </cell>
          <cell r="D5108">
            <v>1</v>
          </cell>
          <cell r="E5108" t="str">
            <v>KS</v>
          </cell>
          <cell r="F5108">
            <v>46</v>
          </cell>
        </row>
        <row r="5109">
          <cell r="A5109">
            <v>6116205</v>
          </cell>
          <cell r="B5109" t="str">
            <v>Vnitřní roh…GEKI53100</v>
          </cell>
          <cell r="C5109">
            <v>53</v>
          </cell>
          <cell r="D5109">
            <v>1</v>
          </cell>
          <cell r="E5109" t="str">
            <v>KS</v>
          </cell>
          <cell r="F5109">
            <v>53</v>
          </cell>
        </row>
        <row r="5110">
          <cell r="A5110">
            <v>6116210</v>
          </cell>
          <cell r="B5110" t="str">
            <v>Vnitřní roh…GEKI53100</v>
          </cell>
          <cell r="C5110">
            <v>126</v>
          </cell>
          <cell r="D5110">
            <v>1</v>
          </cell>
          <cell r="E5110" t="str">
            <v>KS</v>
          </cell>
          <cell r="F5110">
            <v>126</v>
          </cell>
        </row>
        <row r="5111">
          <cell r="A5111">
            <v>6116213</v>
          </cell>
          <cell r="B5111" t="str">
            <v>Vnitřní roh…GEKIS5310</v>
          </cell>
          <cell r="C5111">
            <v>459</v>
          </cell>
          <cell r="D5111">
            <v>1</v>
          </cell>
          <cell r="E5111" t="str">
            <v>KS</v>
          </cell>
          <cell r="F5111">
            <v>459</v>
          </cell>
        </row>
        <row r="5112">
          <cell r="A5112">
            <v>6116221</v>
          </cell>
          <cell r="B5112" t="str">
            <v>Vnitřní roh…GEKI53160</v>
          </cell>
          <cell r="C5112">
            <v>57</v>
          </cell>
          <cell r="D5112">
            <v>1</v>
          </cell>
          <cell r="E5112" t="str">
            <v>KS</v>
          </cell>
          <cell r="F5112">
            <v>57</v>
          </cell>
        </row>
        <row r="5113">
          <cell r="A5113">
            <v>6116226</v>
          </cell>
          <cell r="B5113" t="str">
            <v>Vnitřní roh…GEKI53160</v>
          </cell>
          <cell r="C5113">
            <v>155</v>
          </cell>
          <cell r="D5113">
            <v>1</v>
          </cell>
          <cell r="E5113" t="str">
            <v>KS</v>
          </cell>
          <cell r="F5113">
            <v>155</v>
          </cell>
        </row>
        <row r="5114">
          <cell r="A5114">
            <v>6116248</v>
          </cell>
          <cell r="B5114" t="str">
            <v>Vnitřní roh…GEKIS5316</v>
          </cell>
          <cell r="C5114">
            <v>525</v>
          </cell>
          <cell r="D5114">
            <v>1</v>
          </cell>
          <cell r="E5114" t="str">
            <v>KS</v>
          </cell>
          <cell r="F5114">
            <v>525</v>
          </cell>
        </row>
        <row r="5115">
          <cell r="A5115">
            <v>6116264</v>
          </cell>
          <cell r="B5115" t="str">
            <v>Vnější roh…GEKA53100</v>
          </cell>
          <cell r="C5115">
            <v>62</v>
          </cell>
          <cell r="D5115">
            <v>1</v>
          </cell>
          <cell r="E5115" t="str">
            <v>KS</v>
          </cell>
          <cell r="F5115">
            <v>62</v>
          </cell>
        </row>
        <row r="5116">
          <cell r="A5116">
            <v>6116269</v>
          </cell>
          <cell r="B5116" t="str">
            <v>Vnější roh…GEKA53100</v>
          </cell>
          <cell r="C5116">
            <v>126</v>
          </cell>
          <cell r="D5116">
            <v>1</v>
          </cell>
          <cell r="E5116" t="str">
            <v>KS</v>
          </cell>
          <cell r="F5116">
            <v>126</v>
          </cell>
        </row>
        <row r="5117">
          <cell r="A5117">
            <v>6116272</v>
          </cell>
          <cell r="B5117" t="str">
            <v>Vnější roh…GEKAS5310</v>
          </cell>
          <cell r="C5117">
            <v>462</v>
          </cell>
          <cell r="D5117">
            <v>1</v>
          </cell>
          <cell r="E5117" t="str">
            <v>KS</v>
          </cell>
          <cell r="F5117">
            <v>462</v>
          </cell>
        </row>
        <row r="5118">
          <cell r="A5118">
            <v>6116280</v>
          </cell>
          <cell r="B5118" t="str">
            <v>Vnější roh…GEKA53160</v>
          </cell>
          <cell r="C5118">
            <v>65</v>
          </cell>
          <cell r="D5118">
            <v>1</v>
          </cell>
          <cell r="E5118" t="str">
            <v>KS</v>
          </cell>
          <cell r="F5118">
            <v>65</v>
          </cell>
        </row>
        <row r="5119">
          <cell r="A5119">
            <v>6116285</v>
          </cell>
          <cell r="B5119" t="str">
            <v>Vnější roh…GEKA53160</v>
          </cell>
          <cell r="C5119">
            <v>168</v>
          </cell>
          <cell r="D5119">
            <v>1</v>
          </cell>
          <cell r="E5119" t="str">
            <v>KS</v>
          </cell>
          <cell r="F5119">
            <v>168</v>
          </cell>
        </row>
        <row r="5120">
          <cell r="A5120">
            <v>6116294</v>
          </cell>
          <cell r="B5120" t="str">
            <v>Vnější roh…GEKAS5316</v>
          </cell>
          <cell r="C5120">
            <v>509</v>
          </cell>
          <cell r="D5120">
            <v>1</v>
          </cell>
          <cell r="E5120" t="str">
            <v>KS</v>
          </cell>
          <cell r="F5120">
            <v>509</v>
          </cell>
        </row>
        <row r="5121">
          <cell r="A5121">
            <v>6116302</v>
          </cell>
          <cell r="B5121" t="str">
            <v>Koncový díl …GEKEL5310</v>
          </cell>
          <cell r="C5121">
            <v>17</v>
          </cell>
          <cell r="D5121">
            <v>1</v>
          </cell>
          <cell r="E5121" t="str">
            <v>KS</v>
          </cell>
          <cell r="F5121">
            <v>17</v>
          </cell>
        </row>
        <row r="5122">
          <cell r="A5122">
            <v>6116307</v>
          </cell>
          <cell r="B5122" t="str">
            <v>koncovka 53x100,ALU…GEKEL5310</v>
          </cell>
          <cell r="C5122">
            <v>64</v>
          </cell>
          <cell r="D5122">
            <v>1</v>
          </cell>
          <cell r="E5122" t="str">
            <v>KS</v>
          </cell>
          <cell r="F5122">
            <v>64</v>
          </cell>
        </row>
        <row r="5123">
          <cell r="A5123">
            <v>6116329</v>
          </cell>
          <cell r="B5123" t="str">
            <v>Koncový díl …GEKEL5316</v>
          </cell>
          <cell r="C5123">
            <v>20</v>
          </cell>
          <cell r="D5123">
            <v>1</v>
          </cell>
          <cell r="E5123" t="str">
            <v>KS</v>
          </cell>
          <cell r="F5123">
            <v>20</v>
          </cell>
        </row>
        <row r="5124">
          <cell r="A5124">
            <v>6116334</v>
          </cell>
          <cell r="B5124" t="str">
            <v>koncovka 53x160,ALU…GEKEL5316</v>
          </cell>
          <cell r="C5124">
            <v>79</v>
          </cell>
          <cell r="D5124">
            <v>1</v>
          </cell>
          <cell r="E5124" t="str">
            <v>KS</v>
          </cell>
          <cell r="F5124">
            <v>79</v>
          </cell>
        </row>
        <row r="5125">
          <cell r="A5125">
            <v>6116353</v>
          </cell>
          <cell r="B5125" t="str">
            <v>Koncový díl …GEKER5310</v>
          </cell>
          <cell r="C5125">
            <v>17</v>
          </cell>
          <cell r="D5125">
            <v>1</v>
          </cell>
          <cell r="E5125" t="str">
            <v>KS</v>
          </cell>
          <cell r="F5125">
            <v>17</v>
          </cell>
        </row>
        <row r="5126">
          <cell r="A5126">
            <v>6116358</v>
          </cell>
          <cell r="B5126" t="str">
            <v>Koncový díl …GEKER5310</v>
          </cell>
          <cell r="C5126">
            <v>64</v>
          </cell>
          <cell r="D5126">
            <v>1</v>
          </cell>
          <cell r="E5126" t="str">
            <v>KS</v>
          </cell>
          <cell r="F5126">
            <v>64</v>
          </cell>
        </row>
        <row r="5127">
          <cell r="A5127">
            <v>6116388</v>
          </cell>
          <cell r="B5127" t="str">
            <v>Koncový díl …GEKER5316</v>
          </cell>
          <cell r="C5127">
            <v>20</v>
          </cell>
          <cell r="D5127">
            <v>1</v>
          </cell>
          <cell r="E5127" t="str">
            <v>KS</v>
          </cell>
          <cell r="F5127">
            <v>20</v>
          </cell>
        </row>
        <row r="5128">
          <cell r="A5128">
            <v>6116393</v>
          </cell>
          <cell r="B5128" t="str">
            <v>Koncový díl …GEKER5316</v>
          </cell>
          <cell r="C5128">
            <v>79</v>
          </cell>
          <cell r="D5128">
            <v>1</v>
          </cell>
          <cell r="E5128" t="str">
            <v>KS</v>
          </cell>
          <cell r="F5128">
            <v>79</v>
          </cell>
        </row>
        <row r="5129">
          <cell r="A5129">
            <v>6116418</v>
          </cell>
          <cell r="B5129" t="str">
            <v>Plochý roh…GEKFS5310</v>
          </cell>
          <cell r="C5129">
            <v>479</v>
          </cell>
          <cell r="D5129">
            <v>1</v>
          </cell>
          <cell r="E5129" t="str">
            <v>KS</v>
          </cell>
          <cell r="F5129">
            <v>479</v>
          </cell>
        </row>
        <row r="5130">
          <cell r="A5130">
            <v>6116434</v>
          </cell>
          <cell r="B5130" t="str">
            <v>Plochý roh…GEKFS5316</v>
          </cell>
          <cell r="C5130">
            <v>570</v>
          </cell>
          <cell r="D5130">
            <v>1</v>
          </cell>
          <cell r="E5130" t="str">
            <v>KS</v>
          </cell>
          <cell r="F5130">
            <v>570</v>
          </cell>
        </row>
        <row r="5131">
          <cell r="A5131">
            <v>6116464</v>
          </cell>
          <cell r="B5131" t="str">
            <v>Plochý roh…GEKFF5310</v>
          </cell>
          <cell r="C5131">
            <v>479</v>
          </cell>
          <cell r="D5131">
            <v>1</v>
          </cell>
          <cell r="E5131" t="str">
            <v>KS</v>
          </cell>
          <cell r="F5131">
            <v>479</v>
          </cell>
        </row>
        <row r="5132">
          <cell r="A5132">
            <v>6116480</v>
          </cell>
          <cell r="B5132" t="str">
            <v>Roh plochý klesající 53x160…GEKFF5316</v>
          </cell>
          <cell r="C5132">
            <v>531</v>
          </cell>
          <cell r="D5132">
            <v>1</v>
          </cell>
          <cell r="E5132" t="str">
            <v>KS</v>
          </cell>
          <cell r="F5132">
            <v>531</v>
          </cell>
        </row>
        <row r="5133">
          <cell r="A5133">
            <v>6116515</v>
          </cell>
          <cell r="B5133" t="str">
            <v>prapetní kanál 53x100 ALU…GEA 53100</v>
          </cell>
          <cell r="C5133">
            <v>1601</v>
          </cell>
          <cell r="D5133">
            <v>1</v>
          </cell>
          <cell r="E5133" t="str">
            <v>M</v>
          </cell>
          <cell r="F5133">
            <v>1601</v>
          </cell>
        </row>
        <row r="5134">
          <cell r="A5134">
            <v>6116536</v>
          </cell>
          <cell r="B5134" t="str">
            <v>Přístrojový kanál…GEA 53160</v>
          </cell>
          <cell r="C5134">
            <v>2798</v>
          </cell>
          <cell r="D5134">
            <v>1</v>
          </cell>
          <cell r="E5134" t="str">
            <v>M</v>
          </cell>
          <cell r="F5134">
            <v>2798</v>
          </cell>
        </row>
        <row r="5135">
          <cell r="A5135">
            <v>6116558</v>
          </cell>
          <cell r="B5135" t="str">
            <v>víko parap.kanálu 45mm,ALU…GEA/D 45</v>
          </cell>
          <cell r="C5135">
            <v>344</v>
          </cell>
          <cell r="D5135">
            <v>1</v>
          </cell>
          <cell r="E5135" t="str">
            <v>M</v>
          </cell>
          <cell r="F5135">
            <v>344</v>
          </cell>
        </row>
        <row r="5136">
          <cell r="A5136">
            <v>6116579</v>
          </cell>
          <cell r="B5136" t="str">
            <v>Vnitřní roh…GEAI53100</v>
          </cell>
          <cell r="C5136">
            <v>1155</v>
          </cell>
          <cell r="D5136">
            <v>1</v>
          </cell>
          <cell r="E5136" t="str">
            <v>KS</v>
          </cell>
          <cell r="F5136">
            <v>1155</v>
          </cell>
        </row>
        <row r="5137">
          <cell r="A5137">
            <v>6116595</v>
          </cell>
          <cell r="B5137" t="str">
            <v>Vnitřní roh…GEAI53160</v>
          </cell>
          <cell r="C5137">
            <v>1451</v>
          </cell>
          <cell r="D5137">
            <v>1</v>
          </cell>
          <cell r="E5137" t="str">
            <v>KS</v>
          </cell>
          <cell r="F5137">
            <v>1451</v>
          </cell>
        </row>
        <row r="5138">
          <cell r="A5138">
            <v>6116617</v>
          </cell>
          <cell r="B5138" t="str">
            <v>Vnější roh…GEAA53100</v>
          </cell>
          <cell r="C5138">
            <v>1354</v>
          </cell>
          <cell r="D5138">
            <v>1</v>
          </cell>
          <cell r="E5138" t="str">
            <v>KS</v>
          </cell>
          <cell r="F5138">
            <v>1354</v>
          </cell>
        </row>
        <row r="5139">
          <cell r="A5139">
            <v>6116647</v>
          </cell>
          <cell r="B5139" t="str">
            <v>Vnější roh…GEAA53160</v>
          </cell>
          <cell r="C5139">
            <v>1947</v>
          </cell>
          <cell r="D5139">
            <v>1</v>
          </cell>
          <cell r="E5139" t="str">
            <v>KS</v>
          </cell>
          <cell r="F5139">
            <v>1947</v>
          </cell>
        </row>
        <row r="5140">
          <cell r="A5140">
            <v>6116668</v>
          </cell>
          <cell r="B5140" t="str">
            <v>Plochý roh…GEAFS5310</v>
          </cell>
          <cell r="C5140">
            <v>1348</v>
          </cell>
          <cell r="D5140">
            <v>1</v>
          </cell>
          <cell r="E5140" t="str">
            <v>KS</v>
          </cell>
          <cell r="F5140">
            <v>1348</v>
          </cell>
        </row>
        <row r="5141">
          <cell r="A5141">
            <v>6116709</v>
          </cell>
          <cell r="B5141" t="str">
            <v>plochý roh 53x100,klesající ALU…GEAFF5310</v>
          </cell>
          <cell r="C5141">
            <v>1481</v>
          </cell>
          <cell r="D5141">
            <v>1</v>
          </cell>
          <cell r="E5141" t="str">
            <v>KS</v>
          </cell>
          <cell r="F5141">
            <v>1481</v>
          </cell>
        </row>
        <row r="5142">
          <cell r="A5142">
            <v>6116736</v>
          </cell>
          <cell r="B5142" t="str">
            <v>Plochý roh…GEAFF5316</v>
          </cell>
          <cell r="C5142">
            <v>2156</v>
          </cell>
          <cell r="D5142">
            <v>1</v>
          </cell>
          <cell r="E5142" t="str">
            <v>KS</v>
          </cell>
          <cell r="F5142">
            <v>2156</v>
          </cell>
        </row>
        <row r="5143">
          <cell r="A5143">
            <v>6116752</v>
          </cell>
          <cell r="B5143" t="str">
            <v>SurgeController…GEA45 SV</v>
          </cell>
          <cell r="C5143">
            <v>7</v>
          </cell>
          <cell r="D5143">
            <v>1</v>
          </cell>
          <cell r="E5143" t="str">
            <v>KS</v>
          </cell>
          <cell r="F5143">
            <v>7</v>
          </cell>
        </row>
        <row r="5144">
          <cell r="A5144">
            <v>6117001</v>
          </cell>
          <cell r="B5144" t="str">
            <v>Zásuvka 1násobná 0° přímá…SKSD90RW1</v>
          </cell>
          <cell r="C5144">
            <v>131</v>
          </cell>
          <cell r="D5144">
            <v>1</v>
          </cell>
          <cell r="E5144" t="str">
            <v>KS</v>
          </cell>
          <cell r="F5144">
            <v>131</v>
          </cell>
        </row>
        <row r="5145">
          <cell r="A5145">
            <v>6117005</v>
          </cell>
          <cell r="B5145" t="str">
            <v>Zásuvka 1násobná 0° přímá…SKSD90GN1</v>
          </cell>
          <cell r="C5145">
            <v>160</v>
          </cell>
          <cell r="D5145">
            <v>1</v>
          </cell>
          <cell r="E5145" t="str">
            <v>KS</v>
          </cell>
          <cell r="F5145">
            <v>160</v>
          </cell>
        </row>
        <row r="5146">
          <cell r="A5146">
            <v>6117007</v>
          </cell>
          <cell r="B5146" t="str">
            <v>Zásuvka 1násobná 0° přímá…SKSD90RT1</v>
          </cell>
          <cell r="C5146">
            <v>177</v>
          </cell>
          <cell r="D5146">
            <v>1</v>
          </cell>
          <cell r="E5146" t="str">
            <v>KS</v>
          </cell>
          <cell r="F5146">
            <v>177</v>
          </cell>
        </row>
        <row r="5147">
          <cell r="A5147">
            <v>6117012</v>
          </cell>
          <cell r="B5147" t="str">
            <v>Zásuvka 2násobná 0° přímá…SKSD90RW2</v>
          </cell>
          <cell r="C5147">
            <v>226</v>
          </cell>
          <cell r="D5147">
            <v>1</v>
          </cell>
          <cell r="E5147" t="str">
            <v>KS</v>
          </cell>
          <cell r="F5147">
            <v>226</v>
          </cell>
        </row>
        <row r="5148">
          <cell r="A5148">
            <v>6117016</v>
          </cell>
          <cell r="B5148" t="str">
            <v>Zásuvka 2násobná 0° přímá…SKSD90GN2</v>
          </cell>
          <cell r="C5148">
            <v>289</v>
          </cell>
          <cell r="D5148">
            <v>1</v>
          </cell>
          <cell r="E5148" t="str">
            <v>KS</v>
          </cell>
          <cell r="F5148">
            <v>289</v>
          </cell>
        </row>
        <row r="5149">
          <cell r="A5149">
            <v>6117018</v>
          </cell>
          <cell r="B5149" t="str">
            <v>Zásuvka 2násobná 0° přímá…SKSD90RT2</v>
          </cell>
          <cell r="C5149">
            <v>247</v>
          </cell>
          <cell r="D5149">
            <v>1</v>
          </cell>
          <cell r="E5149" t="str">
            <v>KS</v>
          </cell>
          <cell r="F5149">
            <v>247</v>
          </cell>
        </row>
        <row r="5150">
          <cell r="A5150">
            <v>6117023</v>
          </cell>
          <cell r="B5150" t="str">
            <v>Zásuvka 3násobná 0° přímá…SKSD90RW3</v>
          </cell>
          <cell r="C5150">
            <v>441</v>
          </cell>
          <cell r="D5150">
            <v>1</v>
          </cell>
          <cell r="E5150" t="str">
            <v>KS</v>
          </cell>
          <cell r="F5150">
            <v>441</v>
          </cell>
        </row>
        <row r="5151">
          <cell r="A5151">
            <v>6117029</v>
          </cell>
          <cell r="B5151" t="str">
            <v>Zásuvka 3násobná 0° přímá…SKSD90RT3</v>
          </cell>
          <cell r="C5151">
            <v>425</v>
          </cell>
          <cell r="D5151">
            <v>1</v>
          </cell>
          <cell r="E5151" t="str">
            <v>KS</v>
          </cell>
          <cell r="F5151">
            <v>425</v>
          </cell>
        </row>
        <row r="5152">
          <cell r="A5152">
            <v>6117041</v>
          </cell>
          <cell r="B5152" t="str">
            <v>Zásuvka 1násobná 33° šikmá…SKSD33RW1</v>
          </cell>
          <cell r="C5152">
            <v>165</v>
          </cell>
          <cell r="D5152">
            <v>1</v>
          </cell>
          <cell r="E5152" t="str">
            <v>KS</v>
          </cell>
          <cell r="F5152">
            <v>165</v>
          </cell>
        </row>
        <row r="5153">
          <cell r="A5153">
            <v>6117049</v>
          </cell>
          <cell r="B5153" t="str">
            <v>Zásuvka 1násobná 33° šikmá…SKSD33AL1</v>
          </cell>
          <cell r="C5153">
            <v>249</v>
          </cell>
          <cell r="D5153">
            <v>1</v>
          </cell>
          <cell r="E5153" t="str">
            <v>KS</v>
          </cell>
          <cell r="F5153">
            <v>249</v>
          </cell>
        </row>
        <row r="5154">
          <cell r="A5154">
            <v>6117052</v>
          </cell>
          <cell r="B5154" t="str">
            <v>Zásuvka 2násobná 33° šikmá…SKSD33RW2</v>
          </cell>
          <cell r="C5154">
            <v>233</v>
          </cell>
          <cell r="D5154">
            <v>1</v>
          </cell>
          <cell r="E5154" t="str">
            <v>KS</v>
          </cell>
          <cell r="F5154">
            <v>233</v>
          </cell>
        </row>
        <row r="5155">
          <cell r="A5155">
            <v>6117063</v>
          </cell>
          <cell r="B5155" t="str">
            <v>Zásuvka 3násobná 33° šikmá…SKSD33RW3</v>
          </cell>
          <cell r="C5155">
            <v>441</v>
          </cell>
          <cell r="D5155">
            <v>1</v>
          </cell>
          <cell r="E5155" t="str">
            <v>KS</v>
          </cell>
          <cell r="F5155">
            <v>441</v>
          </cell>
        </row>
        <row r="5156">
          <cell r="A5156">
            <v>6117065</v>
          </cell>
          <cell r="B5156" t="str">
            <v>Zásuvka 3násobná 33° šikmá…SKSD33OR3</v>
          </cell>
          <cell r="C5156">
            <v>404</v>
          </cell>
          <cell r="D5156">
            <v>1</v>
          </cell>
          <cell r="E5156" t="str">
            <v>KS</v>
          </cell>
          <cell r="F5156">
            <v>404</v>
          </cell>
        </row>
        <row r="5157">
          <cell r="A5157">
            <v>6117069</v>
          </cell>
          <cell r="B5157" t="str">
            <v>Zásuvka 3násobná 33° šikmá…SKSD33RT3</v>
          </cell>
          <cell r="C5157">
            <v>466</v>
          </cell>
          <cell r="D5157">
            <v>1</v>
          </cell>
          <cell r="E5157" t="str">
            <v>KS</v>
          </cell>
          <cell r="F5157">
            <v>466</v>
          </cell>
        </row>
        <row r="5158">
          <cell r="A5158">
            <v>6117102</v>
          </cell>
          <cell r="B5158" t="str">
            <v>Zásuvka 1násobná 0° přímá…SKSF90RW1</v>
          </cell>
          <cell r="C5158">
            <v>158</v>
          </cell>
          <cell r="D5158">
            <v>1</v>
          </cell>
          <cell r="E5158" t="str">
            <v>KS</v>
          </cell>
          <cell r="F5158">
            <v>158</v>
          </cell>
        </row>
        <row r="5159">
          <cell r="A5159">
            <v>6117104</v>
          </cell>
          <cell r="B5159" t="str">
            <v>Zásuvka 1násobná 0° přímá…SKSF90OR1</v>
          </cell>
          <cell r="C5159">
            <v>173</v>
          </cell>
          <cell r="D5159">
            <v>1</v>
          </cell>
          <cell r="E5159" t="str">
            <v>KS</v>
          </cell>
          <cell r="F5159">
            <v>173</v>
          </cell>
        </row>
        <row r="5160">
          <cell r="A5160">
            <v>6117106</v>
          </cell>
          <cell r="B5160" t="str">
            <v>Zásuvka 1násobná 0° přímá…SKSF90GN1</v>
          </cell>
          <cell r="C5160">
            <v>173</v>
          </cell>
          <cell r="D5160">
            <v>1</v>
          </cell>
          <cell r="E5160" t="str">
            <v>KS</v>
          </cell>
          <cell r="F5160">
            <v>173</v>
          </cell>
        </row>
        <row r="5161">
          <cell r="A5161">
            <v>6117108</v>
          </cell>
          <cell r="B5161" t="str">
            <v>Zásuvka 1násobná 0° přímá…SKSF90RT1</v>
          </cell>
          <cell r="C5161">
            <v>173</v>
          </cell>
          <cell r="D5161">
            <v>1</v>
          </cell>
          <cell r="E5161" t="str">
            <v>KS</v>
          </cell>
          <cell r="F5161">
            <v>173</v>
          </cell>
        </row>
        <row r="5162">
          <cell r="A5162">
            <v>6117110</v>
          </cell>
          <cell r="B5162" t="str">
            <v>zásuvka 90,ALU…SKSF90AL1</v>
          </cell>
          <cell r="C5162">
            <v>257</v>
          </cell>
          <cell r="D5162">
            <v>1</v>
          </cell>
          <cell r="E5162" t="str">
            <v>KS</v>
          </cell>
          <cell r="F5162">
            <v>257</v>
          </cell>
        </row>
        <row r="5163">
          <cell r="A5163">
            <v>6117111</v>
          </cell>
          <cell r="B5163" t="str">
            <v>Zásuvka 2násobná 0° přímá…SKSF90RW2</v>
          </cell>
          <cell r="C5163">
            <v>238</v>
          </cell>
          <cell r="D5163">
            <v>1</v>
          </cell>
          <cell r="E5163" t="str">
            <v>KS</v>
          </cell>
          <cell r="F5163">
            <v>238</v>
          </cell>
        </row>
        <row r="5164">
          <cell r="A5164">
            <v>6117113</v>
          </cell>
          <cell r="B5164" t="str">
            <v>Zásuvka 2násobná 0° přímá…SKSF90OR2</v>
          </cell>
          <cell r="C5164">
            <v>245</v>
          </cell>
          <cell r="D5164">
            <v>1</v>
          </cell>
          <cell r="E5164" t="str">
            <v>KS</v>
          </cell>
          <cell r="F5164">
            <v>245</v>
          </cell>
        </row>
        <row r="5165">
          <cell r="A5165">
            <v>6117115</v>
          </cell>
          <cell r="B5165" t="str">
            <v>Zásuvka 2násobná 0° přímá…SKSF90GN2</v>
          </cell>
          <cell r="C5165">
            <v>245</v>
          </cell>
          <cell r="D5165">
            <v>1</v>
          </cell>
          <cell r="E5165" t="str">
            <v>KS</v>
          </cell>
          <cell r="F5165">
            <v>245</v>
          </cell>
        </row>
        <row r="5166">
          <cell r="A5166">
            <v>6117117</v>
          </cell>
          <cell r="B5166" t="str">
            <v>Zásuvka 2násobná 0° přímá…SKSF90RT2</v>
          </cell>
          <cell r="C5166">
            <v>245</v>
          </cell>
          <cell r="D5166">
            <v>1</v>
          </cell>
          <cell r="E5166" t="str">
            <v>KS</v>
          </cell>
          <cell r="F5166">
            <v>245</v>
          </cell>
        </row>
        <row r="5167">
          <cell r="A5167">
            <v>6117119</v>
          </cell>
          <cell r="B5167" t="str">
            <v>Zásuvka 2násobná 0° přímá…SKSF90AL2</v>
          </cell>
          <cell r="C5167">
            <v>498</v>
          </cell>
          <cell r="D5167">
            <v>1</v>
          </cell>
          <cell r="E5167" t="str">
            <v>KS</v>
          </cell>
          <cell r="F5167">
            <v>498</v>
          </cell>
        </row>
        <row r="5168">
          <cell r="A5168">
            <v>6117123</v>
          </cell>
          <cell r="B5168" t="str">
            <v>Zásuvka 3násobná 0° přímá…SKSF90RW3</v>
          </cell>
          <cell r="C5168">
            <v>435</v>
          </cell>
          <cell r="D5168">
            <v>1</v>
          </cell>
          <cell r="E5168" t="str">
            <v>KS</v>
          </cell>
          <cell r="F5168">
            <v>435</v>
          </cell>
        </row>
        <row r="5169">
          <cell r="A5169">
            <v>6117125</v>
          </cell>
          <cell r="B5169" t="str">
            <v>Zásuvka 3násobná 0° přímá…SKSF90OR3</v>
          </cell>
          <cell r="C5169">
            <v>479</v>
          </cell>
          <cell r="D5169">
            <v>1</v>
          </cell>
          <cell r="E5169" t="str">
            <v>KS</v>
          </cell>
          <cell r="F5169">
            <v>479</v>
          </cell>
        </row>
        <row r="5170">
          <cell r="A5170">
            <v>6117127</v>
          </cell>
          <cell r="B5170" t="str">
            <v>Zásuvka 3násobná 0° přímá…SKSF90GN3</v>
          </cell>
          <cell r="C5170">
            <v>479</v>
          </cell>
          <cell r="D5170">
            <v>1</v>
          </cell>
          <cell r="E5170" t="str">
            <v>KS</v>
          </cell>
          <cell r="F5170">
            <v>479</v>
          </cell>
        </row>
        <row r="5171">
          <cell r="A5171">
            <v>6117129</v>
          </cell>
          <cell r="B5171" t="str">
            <v>Zásuvka 3násobná 0° přímá…SKSF90RT3</v>
          </cell>
          <cell r="C5171">
            <v>479</v>
          </cell>
          <cell r="D5171">
            <v>1</v>
          </cell>
          <cell r="E5171" t="str">
            <v>KS</v>
          </cell>
          <cell r="F5171">
            <v>479</v>
          </cell>
        </row>
        <row r="5172">
          <cell r="A5172">
            <v>6117131</v>
          </cell>
          <cell r="B5172" t="str">
            <v>Zásuvka 3násobná 0° přímá…SKSF90AL3</v>
          </cell>
          <cell r="C5172">
            <v>736</v>
          </cell>
          <cell r="D5172">
            <v>1</v>
          </cell>
          <cell r="E5172" t="str">
            <v>KS</v>
          </cell>
          <cell r="F5172">
            <v>736</v>
          </cell>
        </row>
        <row r="5173">
          <cell r="A5173">
            <v>6117140</v>
          </cell>
          <cell r="B5173" t="str">
            <v>Zásuvka 1násobná 33° šikmá…SKSF33RW1</v>
          </cell>
          <cell r="C5173">
            <v>164</v>
          </cell>
          <cell r="D5173">
            <v>1</v>
          </cell>
          <cell r="E5173" t="str">
            <v>KS</v>
          </cell>
          <cell r="F5173">
            <v>164</v>
          </cell>
        </row>
        <row r="5174">
          <cell r="A5174">
            <v>6117142</v>
          </cell>
          <cell r="B5174" t="str">
            <v>Zásuvka 1násobná 33° šikmá…SKSF33OR1</v>
          </cell>
          <cell r="C5174">
            <v>180</v>
          </cell>
          <cell r="D5174">
            <v>1</v>
          </cell>
          <cell r="E5174" t="str">
            <v>KS</v>
          </cell>
          <cell r="F5174">
            <v>180</v>
          </cell>
        </row>
        <row r="5175">
          <cell r="A5175">
            <v>6117144</v>
          </cell>
          <cell r="B5175" t="str">
            <v>Zásuvka 1násobná 33° šikmá…SKSF33GN1</v>
          </cell>
          <cell r="C5175">
            <v>180</v>
          </cell>
          <cell r="D5175">
            <v>1</v>
          </cell>
          <cell r="E5175" t="str">
            <v>KS</v>
          </cell>
          <cell r="F5175">
            <v>180</v>
          </cell>
        </row>
        <row r="5176">
          <cell r="A5176">
            <v>6117146</v>
          </cell>
          <cell r="B5176" t="str">
            <v>Zásuvka 1násobná 33° šikmá…SKSF33RT1</v>
          </cell>
          <cell r="C5176">
            <v>180</v>
          </cell>
          <cell r="D5176">
            <v>1</v>
          </cell>
          <cell r="E5176" t="str">
            <v>KS</v>
          </cell>
          <cell r="F5176">
            <v>180</v>
          </cell>
        </row>
        <row r="5177">
          <cell r="A5177">
            <v>6117148</v>
          </cell>
          <cell r="B5177" t="str">
            <v>Zásuvka 1násobná 33° šikmá…SKSF33AL1</v>
          </cell>
          <cell r="C5177">
            <v>299</v>
          </cell>
          <cell r="D5177">
            <v>1</v>
          </cell>
          <cell r="E5177" t="str">
            <v>KS</v>
          </cell>
          <cell r="F5177">
            <v>299</v>
          </cell>
        </row>
        <row r="5178">
          <cell r="A5178">
            <v>6117151</v>
          </cell>
          <cell r="B5178" t="str">
            <v>Zásuvka 2násobná 33° šikmá…SKSF33RW2</v>
          </cell>
          <cell r="C5178">
            <v>271</v>
          </cell>
          <cell r="D5178">
            <v>1</v>
          </cell>
          <cell r="E5178" t="str">
            <v>KS</v>
          </cell>
          <cell r="F5178">
            <v>271</v>
          </cell>
        </row>
        <row r="5179">
          <cell r="A5179">
            <v>6117153</v>
          </cell>
          <cell r="B5179" t="str">
            <v>Zásuvka 2násobná 33° šikmá…SKSF33OR2</v>
          </cell>
          <cell r="C5179">
            <v>298</v>
          </cell>
          <cell r="D5179">
            <v>1</v>
          </cell>
          <cell r="E5179" t="str">
            <v>KS</v>
          </cell>
          <cell r="F5179">
            <v>298</v>
          </cell>
        </row>
        <row r="5180">
          <cell r="A5180">
            <v>6117155</v>
          </cell>
          <cell r="B5180" t="str">
            <v>Zásuvka 2násobná 33° šikmá…SKSF33GN2</v>
          </cell>
          <cell r="C5180">
            <v>298</v>
          </cell>
          <cell r="D5180">
            <v>1</v>
          </cell>
          <cell r="E5180" t="str">
            <v>KS</v>
          </cell>
          <cell r="F5180">
            <v>298</v>
          </cell>
        </row>
        <row r="5181">
          <cell r="A5181">
            <v>6117157</v>
          </cell>
          <cell r="B5181" t="str">
            <v>Zásuvka 2násobná 33° šikmá…SKSF33RT2</v>
          </cell>
          <cell r="C5181">
            <v>298</v>
          </cell>
          <cell r="D5181">
            <v>1</v>
          </cell>
          <cell r="E5181" t="str">
            <v>KS</v>
          </cell>
          <cell r="F5181">
            <v>298</v>
          </cell>
        </row>
        <row r="5182">
          <cell r="A5182">
            <v>6117159</v>
          </cell>
          <cell r="B5182" t="str">
            <v>Zásuvka 2násobná 33° šikmá…SKSF33AL2</v>
          </cell>
          <cell r="C5182">
            <v>566</v>
          </cell>
          <cell r="D5182">
            <v>1</v>
          </cell>
          <cell r="E5182" t="str">
            <v>KS</v>
          </cell>
          <cell r="F5182">
            <v>566</v>
          </cell>
        </row>
        <row r="5183">
          <cell r="A5183">
            <v>6117162</v>
          </cell>
          <cell r="B5183" t="str">
            <v>Zásuvka 3násobná 33° šikmá…SKSF33RW3</v>
          </cell>
          <cell r="C5183">
            <v>441</v>
          </cell>
          <cell r="D5183">
            <v>1</v>
          </cell>
          <cell r="E5183" t="str">
            <v>KS</v>
          </cell>
          <cell r="F5183">
            <v>441</v>
          </cell>
        </row>
        <row r="5184">
          <cell r="A5184">
            <v>6117164</v>
          </cell>
          <cell r="B5184" t="str">
            <v>Zásuvka 3násobná 33° šikmá…SKSF33OR3</v>
          </cell>
          <cell r="C5184">
            <v>486</v>
          </cell>
          <cell r="D5184">
            <v>1</v>
          </cell>
          <cell r="E5184" t="str">
            <v>KS</v>
          </cell>
          <cell r="F5184">
            <v>486</v>
          </cell>
        </row>
        <row r="5185">
          <cell r="A5185">
            <v>6117166</v>
          </cell>
          <cell r="B5185" t="str">
            <v>Zásuvka 3násobná 33° šikmá…SKSF33GN3</v>
          </cell>
          <cell r="C5185">
            <v>486</v>
          </cell>
          <cell r="D5185">
            <v>1</v>
          </cell>
          <cell r="E5185" t="str">
            <v>KS</v>
          </cell>
          <cell r="F5185">
            <v>486</v>
          </cell>
        </row>
        <row r="5186">
          <cell r="A5186">
            <v>6117168</v>
          </cell>
          <cell r="B5186" t="str">
            <v>Zásuvka 3násobná 33° šikmá…SKSF33RT3</v>
          </cell>
          <cell r="C5186">
            <v>486</v>
          </cell>
          <cell r="D5186">
            <v>1</v>
          </cell>
          <cell r="E5186" t="str">
            <v>KS</v>
          </cell>
          <cell r="F5186">
            <v>486</v>
          </cell>
        </row>
        <row r="5187">
          <cell r="A5187">
            <v>6117170</v>
          </cell>
          <cell r="B5187" t="str">
            <v>Zásuvka 3násobná 33° šikmá…SKSF33AL3</v>
          </cell>
          <cell r="C5187">
            <v>807</v>
          </cell>
          <cell r="D5187">
            <v>1</v>
          </cell>
          <cell r="E5187" t="str">
            <v>KS</v>
          </cell>
          <cell r="F5187">
            <v>807</v>
          </cell>
        </row>
        <row r="5188">
          <cell r="A5188">
            <v>6117205</v>
          </cell>
          <cell r="B5188" t="str">
            <v>Odlehčení tahu…SKSD ZL</v>
          </cell>
          <cell r="C5188">
            <v>57</v>
          </cell>
          <cell r="D5188">
            <v>1</v>
          </cell>
          <cell r="E5188" t="str">
            <v>KS</v>
          </cell>
          <cell r="F5188">
            <v>57</v>
          </cell>
        </row>
        <row r="5189">
          <cell r="A5189">
            <v>6117233</v>
          </cell>
          <cell r="B5189" t="str">
            <v>Nosná deska pro 2 Modular Jack…DM45/MJ1</v>
          </cell>
          <cell r="C5189">
            <v>324</v>
          </cell>
          <cell r="D5189">
            <v>1</v>
          </cell>
          <cell r="E5189" t="str">
            <v>KS</v>
          </cell>
          <cell r="F5189">
            <v>324</v>
          </cell>
        </row>
        <row r="5190">
          <cell r="A5190">
            <v>6117237</v>
          </cell>
          <cell r="B5190" t="str">
            <v>Nosná deska pro 2 Modular Jack…DM45/MJ2</v>
          </cell>
          <cell r="C5190">
            <v>324</v>
          </cell>
          <cell r="D5190">
            <v>1</v>
          </cell>
          <cell r="E5190" t="str">
            <v>KS</v>
          </cell>
          <cell r="F5190">
            <v>324</v>
          </cell>
        </row>
        <row r="5191">
          <cell r="A5191">
            <v>6117241</v>
          </cell>
          <cell r="B5191" t="str">
            <v>Nosná deska pro 2 Modular Jack…DM45/MJ3</v>
          </cell>
          <cell r="C5191">
            <v>324</v>
          </cell>
          <cell r="D5191">
            <v>1</v>
          </cell>
          <cell r="E5191" t="str">
            <v>KS</v>
          </cell>
          <cell r="F5191">
            <v>324</v>
          </cell>
        </row>
        <row r="5192">
          <cell r="A5192">
            <v>6117245</v>
          </cell>
          <cell r="B5192" t="str">
            <v>Nosná deska pro 2 Modular Jack…DM45/MJ4</v>
          </cell>
          <cell r="C5192">
            <v>324</v>
          </cell>
          <cell r="D5192">
            <v>1</v>
          </cell>
          <cell r="E5192" t="str">
            <v>KS</v>
          </cell>
          <cell r="F5192">
            <v>324</v>
          </cell>
        </row>
        <row r="5193">
          <cell r="A5193">
            <v>6117249</v>
          </cell>
          <cell r="B5193" t="str">
            <v>Nosná deska pro 2 Modular Jack…DM45/MJ5</v>
          </cell>
          <cell r="C5193">
            <v>324</v>
          </cell>
          <cell r="D5193">
            <v>1</v>
          </cell>
          <cell r="E5193" t="str">
            <v>KS</v>
          </cell>
          <cell r="F5193">
            <v>324</v>
          </cell>
        </row>
        <row r="5194">
          <cell r="A5194">
            <v>6117250</v>
          </cell>
          <cell r="B5194" t="str">
            <v>Nosná deska pro 2 Modular Jack…DM45/MJ5</v>
          </cell>
          <cell r="C5194">
            <v>435</v>
          </cell>
          <cell r="D5194">
            <v>1</v>
          </cell>
          <cell r="E5194" t="str">
            <v>KS</v>
          </cell>
          <cell r="F5194">
            <v>435</v>
          </cell>
        </row>
        <row r="5195">
          <cell r="A5195">
            <v>6117257</v>
          </cell>
          <cell r="B5195" t="str">
            <v>Nosná deska pro 2 Modular Jack…DM45/MJ7</v>
          </cell>
          <cell r="C5195">
            <v>324</v>
          </cell>
          <cell r="D5195">
            <v>1</v>
          </cell>
          <cell r="E5195" t="str">
            <v>KS</v>
          </cell>
          <cell r="F5195">
            <v>324</v>
          </cell>
        </row>
        <row r="5196">
          <cell r="A5196">
            <v>6117258</v>
          </cell>
          <cell r="B5196" t="str">
            <v>Nosná deska pro 2 Modular Jack…DM45/MJ7</v>
          </cell>
          <cell r="C5196">
            <v>437</v>
          </cell>
          <cell r="D5196">
            <v>1</v>
          </cell>
          <cell r="E5196" t="str">
            <v>KS</v>
          </cell>
          <cell r="F5196">
            <v>437</v>
          </cell>
        </row>
        <row r="5197">
          <cell r="A5197">
            <v>6117265</v>
          </cell>
          <cell r="B5197" t="str">
            <v>Nosná deska pro 2 Modular Jack…DM45/MJ9</v>
          </cell>
          <cell r="C5197">
            <v>324</v>
          </cell>
          <cell r="D5197">
            <v>1</v>
          </cell>
          <cell r="E5197" t="str">
            <v>KS</v>
          </cell>
          <cell r="F5197">
            <v>324</v>
          </cell>
        </row>
        <row r="5198">
          <cell r="A5198">
            <v>6117267</v>
          </cell>
          <cell r="B5198" t="str">
            <v>DM 45/MJ…DM 45/MJ</v>
          </cell>
          <cell r="C5198">
            <v>199</v>
          </cell>
          <cell r="D5198">
            <v>1</v>
          </cell>
          <cell r="E5198" t="str">
            <v>KS</v>
          </cell>
          <cell r="F5198">
            <v>199</v>
          </cell>
        </row>
        <row r="5199">
          <cell r="A5199">
            <v>6117270</v>
          </cell>
          <cell r="B5199" t="str">
            <v>DM 45/MJ…DM 45/MJ</v>
          </cell>
          <cell r="C5199">
            <v>199</v>
          </cell>
          <cell r="D5199">
            <v>1</v>
          </cell>
          <cell r="E5199" t="str">
            <v>KS</v>
          </cell>
          <cell r="F5199">
            <v>199</v>
          </cell>
        </row>
        <row r="5200">
          <cell r="A5200">
            <v>6117283</v>
          </cell>
          <cell r="B5200" t="str">
            <v>Datová technika Modul 45 R&amp;M…DM45/RM2</v>
          </cell>
          <cell r="C5200">
            <v>210</v>
          </cell>
          <cell r="D5200">
            <v>1</v>
          </cell>
          <cell r="E5200" t="str">
            <v>KS</v>
          </cell>
          <cell r="F5200">
            <v>210</v>
          </cell>
        </row>
        <row r="5201">
          <cell r="A5201">
            <v>6117289</v>
          </cell>
          <cell r="B5201" t="str">
            <v>Datová technika Modul 45 R&amp;M…DM45/RM4</v>
          </cell>
          <cell r="C5201">
            <v>299</v>
          </cell>
          <cell r="D5201">
            <v>1</v>
          </cell>
          <cell r="E5201" t="str">
            <v>KS</v>
          </cell>
          <cell r="F5201">
            <v>299</v>
          </cell>
        </row>
        <row r="5202">
          <cell r="A5202">
            <v>6117292</v>
          </cell>
          <cell r="B5202" t="str">
            <v>Datová technika Modul 45 R&amp;M…DM45/RM5</v>
          </cell>
          <cell r="C5202">
            <v>179</v>
          </cell>
          <cell r="D5202">
            <v>1</v>
          </cell>
          <cell r="E5202" t="str">
            <v>KS</v>
          </cell>
          <cell r="F5202">
            <v>179</v>
          </cell>
        </row>
        <row r="5203">
          <cell r="A5203">
            <v>6117293</v>
          </cell>
          <cell r="B5203" t="str">
            <v>Datová technika Modul 45 R&amp;M…DM45/RM5</v>
          </cell>
          <cell r="C5203">
            <v>211</v>
          </cell>
          <cell r="D5203">
            <v>1</v>
          </cell>
          <cell r="E5203" t="str">
            <v>KS</v>
          </cell>
          <cell r="F5203">
            <v>211</v>
          </cell>
        </row>
        <row r="5204">
          <cell r="A5204">
            <v>6117295</v>
          </cell>
          <cell r="B5204" t="str">
            <v>Datová technika Modul 45 R&amp;M…DM45/RM6</v>
          </cell>
          <cell r="C5204">
            <v>346</v>
          </cell>
          <cell r="D5204">
            <v>1</v>
          </cell>
          <cell r="E5204" t="str">
            <v>KS</v>
          </cell>
          <cell r="F5204">
            <v>346</v>
          </cell>
        </row>
        <row r="5205">
          <cell r="A5205">
            <v>6117315</v>
          </cell>
          <cell r="B5205" t="str">
            <v>Datová technika Modul 45 R&amp;M…DM45RM/S</v>
          </cell>
          <cell r="C5205">
            <v>83</v>
          </cell>
          <cell r="D5205">
            <v>1</v>
          </cell>
          <cell r="E5205" t="str">
            <v>KS</v>
          </cell>
          <cell r="F5205">
            <v>83</v>
          </cell>
        </row>
        <row r="5206">
          <cell r="A5206">
            <v>6117316</v>
          </cell>
          <cell r="B5206" t="str">
            <v>Datová technika Modul 45 R&amp;M…DM45RM/S</v>
          </cell>
          <cell r="C5206">
            <v>149</v>
          </cell>
          <cell r="D5206">
            <v>1</v>
          </cell>
          <cell r="E5206" t="str">
            <v>KS</v>
          </cell>
          <cell r="F5206">
            <v>149</v>
          </cell>
        </row>
        <row r="5207">
          <cell r="A5207">
            <v>6117319</v>
          </cell>
          <cell r="B5207" t="str">
            <v>Datová technika Modul 45 R&amp;M…DM45RM/G</v>
          </cell>
          <cell r="C5207">
            <v>195</v>
          </cell>
          <cell r="D5207">
            <v>1</v>
          </cell>
          <cell r="E5207" t="str">
            <v>KS</v>
          </cell>
          <cell r="F5207">
            <v>195</v>
          </cell>
        </row>
        <row r="5208">
          <cell r="A5208">
            <v>6117320</v>
          </cell>
          <cell r="B5208" t="str">
            <v>Datová technika Modul 45 R&amp;M…DM45RM/G</v>
          </cell>
          <cell r="C5208">
            <v>280</v>
          </cell>
          <cell r="D5208">
            <v>1</v>
          </cell>
          <cell r="E5208" t="str">
            <v>KS</v>
          </cell>
          <cell r="F5208">
            <v>280</v>
          </cell>
        </row>
        <row r="5209">
          <cell r="A5209">
            <v>6117325</v>
          </cell>
          <cell r="B5209" t="str">
            <v>Připojovací modul kat. 5…ASM C5 G</v>
          </cell>
          <cell r="C5209">
            <v>219</v>
          </cell>
          <cell r="D5209">
            <v>1</v>
          </cell>
          <cell r="E5209" t="str">
            <v>KS</v>
          </cell>
          <cell r="F5209">
            <v>219</v>
          </cell>
        </row>
        <row r="5210">
          <cell r="A5210">
            <v>6117329</v>
          </cell>
          <cell r="B5210" t="str">
            <v>Připojovací modul kat. 6…ASM C6 G</v>
          </cell>
          <cell r="C5210">
            <v>354</v>
          </cell>
          <cell r="D5210">
            <v>1</v>
          </cell>
          <cell r="E5210" t="str">
            <v>KS</v>
          </cell>
          <cell r="F5210">
            <v>354</v>
          </cell>
        </row>
        <row r="5211">
          <cell r="A5211">
            <v>6117337</v>
          </cell>
          <cell r="B5211" t="str">
            <v>Připojovací modul kat. 5…ASM C5</v>
          </cell>
          <cell r="C5211">
            <v>168</v>
          </cell>
          <cell r="D5211">
            <v>1</v>
          </cell>
          <cell r="E5211" t="str">
            <v>KS</v>
          </cell>
          <cell r="F5211">
            <v>168</v>
          </cell>
        </row>
        <row r="5212">
          <cell r="A5212">
            <v>6117341</v>
          </cell>
          <cell r="B5212" t="str">
            <v>Připojovací modul kat. 6…ASM C6</v>
          </cell>
          <cell r="C5212">
            <v>307</v>
          </cell>
          <cell r="D5212">
            <v>1</v>
          </cell>
          <cell r="E5212" t="str">
            <v>KS</v>
          </cell>
          <cell r="F5212">
            <v>307</v>
          </cell>
        </row>
        <row r="5213">
          <cell r="A5213">
            <v>6117347</v>
          </cell>
          <cell r="B5213" t="str">
            <v>Modulární zásuvka kat.5 / S…ASM C5 /</v>
          </cell>
          <cell r="C5213">
            <v>264</v>
          </cell>
          <cell r="D5213">
            <v>1</v>
          </cell>
          <cell r="E5213" t="str">
            <v>KS</v>
          </cell>
          <cell r="F5213">
            <v>264</v>
          </cell>
        </row>
        <row r="5214">
          <cell r="A5214">
            <v>6117406</v>
          </cell>
          <cell r="B5214" t="str">
            <v>Zaslepovací kryt 1/1 modul…BD45 1/1</v>
          </cell>
          <cell r="C5214">
            <v>71</v>
          </cell>
          <cell r="D5214">
            <v>1</v>
          </cell>
          <cell r="E5214" t="str">
            <v>KS</v>
          </cell>
          <cell r="F5214">
            <v>71</v>
          </cell>
        </row>
        <row r="5215">
          <cell r="A5215">
            <v>6117408</v>
          </cell>
          <cell r="B5215" t="str">
            <v>Zaslepovací kryt 1/1 modul…BD45 1/1</v>
          </cell>
          <cell r="C5215">
            <v>212</v>
          </cell>
          <cell r="D5215">
            <v>1</v>
          </cell>
          <cell r="E5215" t="str">
            <v>KS</v>
          </cell>
          <cell r="F5215">
            <v>212</v>
          </cell>
        </row>
        <row r="5216">
          <cell r="A5216">
            <v>6117414</v>
          </cell>
          <cell r="B5216" t="str">
            <v>Zaslepovací kryt 1/2 modul…BD45 1/2</v>
          </cell>
          <cell r="C5216">
            <v>66</v>
          </cell>
          <cell r="D5216">
            <v>1</v>
          </cell>
          <cell r="E5216" t="str">
            <v>KS</v>
          </cell>
          <cell r="F5216">
            <v>66</v>
          </cell>
        </row>
        <row r="5217">
          <cell r="A5217">
            <v>6117416</v>
          </cell>
          <cell r="B5217" t="str">
            <v>Zaslepovací kryt 1/2 modul…BD45 1/2</v>
          </cell>
          <cell r="C5217">
            <v>212</v>
          </cell>
          <cell r="D5217">
            <v>1</v>
          </cell>
          <cell r="E5217" t="str">
            <v>KS</v>
          </cell>
          <cell r="F5217">
            <v>212</v>
          </cell>
        </row>
        <row r="5218">
          <cell r="A5218">
            <v>6117428</v>
          </cell>
          <cell r="B5218" t="str">
            <v>Přístroje Modul 45…TAE/45 6F</v>
          </cell>
          <cell r="C5218">
            <v>1601</v>
          </cell>
          <cell r="D5218">
            <v>1</v>
          </cell>
          <cell r="E5218" t="str">
            <v>KS</v>
          </cell>
          <cell r="F5218">
            <v>1601</v>
          </cell>
        </row>
        <row r="5219">
          <cell r="A5219">
            <v>6117430</v>
          </cell>
          <cell r="B5219" t="str">
            <v>Přístroje Modul 45…TAE/45 6F</v>
          </cell>
          <cell r="C5219">
            <v>1768</v>
          </cell>
          <cell r="D5219">
            <v>1</v>
          </cell>
          <cell r="E5219" t="str">
            <v>KS</v>
          </cell>
          <cell r="F5219">
            <v>1768</v>
          </cell>
        </row>
        <row r="5220">
          <cell r="A5220">
            <v>6117465</v>
          </cell>
          <cell r="B5220" t="str">
            <v>Ochrana před přepětím Modul 45…ÜSS45 A R</v>
          </cell>
          <cell r="C5220">
            <v>1020</v>
          </cell>
          <cell r="D5220">
            <v>1</v>
          </cell>
          <cell r="E5220" t="str">
            <v>KS</v>
          </cell>
          <cell r="F5220">
            <v>1020</v>
          </cell>
        </row>
        <row r="5221">
          <cell r="A5221">
            <v>6117473</v>
          </cell>
          <cell r="B5221" t="str">
            <v>Ochrana před přepětím Modul 45…ÜSS45 O R</v>
          </cell>
          <cell r="C5221">
            <v>860</v>
          </cell>
          <cell r="D5221">
            <v>1</v>
          </cell>
          <cell r="E5221" t="str">
            <v>KS</v>
          </cell>
          <cell r="F5221">
            <v>860</v>
          </cell>
        </row>
        <row r="5222">
          <cell r="A5222">
            <v>6117475</v>
          </cell>
          <cell r="B5222" t="str">
            <v>Ochrana před přepětím Modul 45…ÜSS45 O A</v>
          </cell>
          <cell r="C5222">
            <v>990</v>
          </cell>
          <cell r="D5222">
            <v>1</v>
          </cell>
          <cell r="E5222" t="str">
            <v>KS</v>
          </cell>
          <cell r="F5222">
            <v>990</v>
          </cell>
        </row>
        <row r="5223">
          <cell r="A5223">
            <v>6117509</v>
          </cell>
          <cell r="B5223" t="str">
            <v>Deskbox…DSK.4GER.</v>
          </cell>
          <cell r="C5223">
            <v>1380</v>
          </cell>
          <cell r="D5223">
            <v>1</v>
          </cell>
          <cell r="E5223" t="str">
            <v>KS</v>
          </cell>
          <cell r="F5223">
            <v>1380</v>
          </cell>
        </row>
        <row r="5224">
          <cell r="A5224">
            <v>6117511</v>
          </cell>
          <cell r="B5224" t="str">
            <v>Deskbox…DSK.4GER.</v>
          </cell>
          <cell r="C5224">
            <v>1650</v>
          </cell>
          <cell r="D5224">
            <v>1</v>
          </cell>
          <cell r="E5224" t="str">
            <v>KS</v>
          </cell>
          <cell r="F5224">
            <v>1650</v>
          </cell>
        </row>
        <row r="5225">
          <cell r="A5225">
            <v>6117512</v>
          </cell>
          <cell r="B5225" t="str">
            <v>Deskbox…DSK.4GER.</v>
          </cell>
          <cell r="C5225">
            <v>1284</v>
          </cell>
          <cell r="D5225">
            <v>1</v>
          </cell>
          <cell r="E5225" t="str">
            <v>KS</v>
          </cell>
          <cell r="F5225">
            <v>1284</v>
          </cell>
        </row>
        <row r="5226">
          <cell r="A5226">
            <v>6117514</v>
          </cell>
          <cell r="B5226" t="str">
            <v>Deskbox…DSK.4GER.</v>
          </cell>
          <cell r="C5226">
            <v>1508</v>
          </cell>
          <cell r="D5226">
            <v>1</v>
          </cell>
          <cell r="E5226" t="str">
            <v>KS</v>
          </cell>
          <cell r="F5226">
            <v>1508</v>
          </cell>
        </row>
        <row r="5227">
          <cell r="A5227">
            <v>6117516</v>
          </cell>
          <cell r="B5227" t="str">
            <v>Deskbox…DSK.4GER.</v>
          </cell>
          <cell r="C5227">
            <v>2120</v>
          </cell>
          <cell r="D5227">
            <v>1</v>
          </cell>
          <cell r="E5227" t="str">
            <v>KS</v>
          </cell>
          <cell r="F5227">
            <v>2120</v>
          </cell>
        </row>
        <row r="5228">
          <cell r="A5228">
            <v>6117520</v>
          </cell>
          <cell r="B5228" t="str">
            <v>Deskbox…DSK.8GER.</v>
          </cell>
          <cell r="C5228">
            <v>3202</v>
          </cell>
          <cell r="D5228">
            <v>1</v>
          </cell>
          <cell r="E5228" t="str">
            <v>KS</v>
          </cell>
          <cell r="F5228">
            <v>3202</v>
          </cell>
        </row>
        <row r="5229">
          <cell r="A5229">
            <v>6117522</v>
          </cell>
          <cell r="B5229" t="str">
            <v>Deskbox…DSK.8GER.</v>
          </cell>
          <cell r="C5229">
            <v>2900</v>
          </cell>
          <cell r="D5229">
            <v>1</v>
          </cell>
          <cell r="E5229" t="str">
            <v>KS</v>
          </cell>
          <cell r="F5229">
            <v>2900</v>
          </cell>
        </row>
        <row r="5230">
          <cell r="A5230">
            <v>6117523</v>
          </cell>
          <cell r="B5230" t="str">
            <v>Deskbox…DSK.8GER.</v>
          </cell>
          <cell r="C5230">
            <v>2900</v>
          </cell>
          <cell r="D5230">
            <v>1</v>
          </cell>
          <cell r="E5230" t="str">
            <v>KS</v>
          </cell>
          <cell r="F5230">
            <v>2900</v>
          </cell>
        </row>
        <row r="5231">
          <cell r="A5231">
            <v>6117525</v>
          </cell>
          <cell r="B5231" t="str">
            <v>Deskbox…DSK.8GER.</v>
          </cell>
          <cell r="C5231">
            <v>2940</v>
          </cell>
          <cell r="D5231">
            <v>1</v>
          </cell>
          <cell r="E5231" t="str">
            <v>KS</v>
          </cell>
          <cell r="F5231">
            <v>2940</v>
          </cell>
        </row>
        <row r="5232">
          <cell r="A5232">
            <v>6117526</v>
          </cell>
          <cell r="B5232" t="str">
            <v>Deskbox…DSK.8GER.</v>
          </cell>
          <cell r="C5232">
            <v>3199</v>
          </cell>
          <cell r="D5232">
            <v>1</v>
          </cell>
          <cell r="E5232" t="str">
            <v>KS</v>
          </cell>
          <cell r="F5232">
            <v>3199</v>
          </cell>
        </row>
        <row r="5233">
          <cell r="A5233">
            <v>6117527</v>
          </cell>
          <cell r="B5233" t="str">
            <v>Deskbox…DSK.8GER.</v>
          </cell>
          <cell r="C5233">
            <v>3130</v>
          </cell>
          <cell r="D5233">
            <v>1</v>
          </cell>
          <cell r="E5233" t="str">
            <v>KS</v>
          </cell>
          <cell r="F5233">
            <v>3130</v>
          </cell>
        </row>
        <row r="5234">
          <cell r="A5234">
            <v>6117538</v>
          </cell>
          <cell r="B5234" t="str">
            <v>Deskbox…KLB.DSK</v>
          </cell>
          <cell r="C5234">
            <v>171</v>
          </cell>
          <cell r="D5234">
            <v>1</v>
          </cell>
          <cell r="E5234" t="str">
            <v>KS</v>
          </cell>
          <cell r="F5234">
            <v>171</v>
          </cell>
        </row>
        <row r="5235">
          <cell r="A5235">
            <v>6117554</v>
          </cell>
          <cell r="B5235" t="str">
            <v>Přepínač střídavý…WS/45 RWS</v>
          </cell>
          <cell r="C5235">
            <v>595</v>
          </cell>
          <cell r="D5235">
            <v>1</v>
          </cell>
          <cell r="E5235" t="str">
            <v>KS</v>
          </cell>
          <cell r="F5235">
            <v>595</v>
          </cell>
        </row>
        <row r="5236">
          <cell r="A5236">
            <v>6117556</v>
          </cell>
          <cell r="B5236" t="str">
            <v>Vestavné přístroje…WS/45 ALU</v>
          </cell>
          <cell r="C5236">
            <v>620</v>
          </cell>
          <cell r="D5236">
            <v>1</v>
          </cell>
          <cell r="E5236" t="str">
            <v>KS</v>
          </cell>
          <cell r="F5236">
            <v>620</v>
          </cell>
        </row>
        <row r="5237">
          <cell r="A5237">
            <v>6117562</v>
          </cell>
          <cell r="B5237" t="str">
            <v>Ovladač…TA/45 RWS</v>
          </cell>
          <cell r="C5237">
            <v>249</v>
          </cell>
          <cell r="D5237">
            <v>1</v>
          </cell>
          <cell r="E5237" t="str">
            <v>KS</v>
          </cell>
          <cell r="F5237">
            <v>249</v>
          </cell>
        </row>
        <row r="5238">
          <cell r="A5238">
            <v>6117570</v>
          </cell>
          <cell r="B5238" t="str">
            <v>Žaluziový spínač…JS/45 RWS</v>
          </cell>
          <cell r="C5238">
            <v>1150</v>
          </cell>
          <cell r="D5238">
            <v>1</v>
          </cell>
          <cell r="E5238" t="str">
            <v>KS</v>
          </cell>
          <cell r="F5238">
            <v>1150</v>
          </cell>
        </row>
        <row r="5239">
          <cell r="A5239">
            <v>6117589</v>
          </cell>
          <cell r="B5239" t="str">
            <v>Anténní zásuvka…ANT/45 RW</v>
          </cell>
          <cell r="C5239">
            <v>1180</v>
          </cell>
          <cell r="D5239">
            <v>1</v>
          </cell>
          <cell r="E5239" t="str">
            <v>KS</v>
          </cell>
          <cell r="F5239">
            <v>1180</v>
          </cell>
        </row>
        <row r="5240">
          <cell r="A5240">
            <v>6117600</v>
          </cell>
          <cell r="B5240" t="str">
            <v>Anténní zásuvka…ANT/45-D</v>
          </cell>
          <cell r="C5240">
            <v>1011</v>
          </cell>
          <cell r="D5240">
            <v>1</v>
          </cell>
          <cell r="E5240" t="str">
            <v>KS</v>
          </cell>
          <cell r="F5240">
            <v>1011</v>
          </cell>
        </row>
        <row r="5241">
          <cell r="A5241">
            <v>6117611</v>
          </cell>
          <cell r="B5241" t="str">
            <v>Anténní zásuvka…ANT/45-E</v>
          </cell>
          <cell r="C5241">
            <v>1024</v>
          </cell>
          <cell r="D5241">
            <v>1</v>
          </cell>
          <cell r="E5241" t="str">
            <v>KS</v>
          </cell>
          <cell r="F5241">
            <v>1024</v>
          </cell>
        </row>
        <row r="5242">
          <cell r="A5242">
            <v>6117620</v>
          </cell>
          <cell r="B5242" t="str">
            <v>Vypínač rws…AS</v>
          </cell>
          <cell r="C5242">
            <v>159</v>
          </cell>
          <cell r="D5242">
            <v>1</v>
          </cell>
          <cell r="E5242" t="str">
            <v>KS</v>
          </cell>
          <cell r="F5242">
            <v>159</v>
          </cell>
        </row>
        <row r="5243">
          <cell r="A5243">
            <v>6117627</v>
          </cell>
          <cell r="B5243" t="str">
            <v>Přepínač střídavý rws…WS</v>
          </cell>
          <cell r="C5243">
            <v>165</v>
          </cell>
          <cell r="D5243">
            <v>1</v>
          </cell>
          <cell r="E5243" t="str">
            <v>KS</v>
          </cell>
          <cell r="F5243">
            <v>165</v>
          </cell>
        </row>
        <row r="5244">
          <cell r="A5244">
            <v>6117640</v>
          </cell>
          <cell r="B5244" t="str">
            <v>Střídavý ovladač rws…WS/45</v>
          </cell>
          <cell r="C5244">
            <v>194</v>
          </cell>
          <cell r="D5244">
            <v>1</v>
          </cell>
          <cell r="E5244" t="str">
            <v>KS</v>
          </cell>
          <cell r="F5244">
            <v>194</v>
          </cell>
        </row>
        <row r="5245">
          <cell r="A5245">
            <v>6117641</v>
          </cell>
          <cell r="B5245" t="str">
            <v>WS/45…WS/45</v>
          </cell>
          <cell r="C5245">
            <v>180</v>
          </cell>
          <cell r="D5245">
            <v>1</v>
          </cell>
          <cell r="E5245" t="str">
            <v>KS</v>
          </cell>
          <cell r="F5245">
            <v>180</v>
          </cell>
        </row>
        <row r="5246">
          <cell r="A5246">
            <v>6117644</v>
          </cell>
          <cell r="B5246" t="str">
            <v>.…AS/45</v>
          </cell>
          <cell r="C5246">
            <v>270</v>
          </cell>
          <cell r="D5246">
            <v>1</v>
          </cell>
          <cell r="E5246" t="str">
            <v>KS</v>
          </cell>
          <cell r="F5246">
            <v>270</v>
          </cell>
        </row>
        <row r="5247">
          <cell r="A5247">
            <v>6117654</v>
          </cell>
          <cell r="B5247" t="str">
            <v>Vypínač…RS/45</v>
          </cell>
          <cell r="C5247">
            <v>310</v>
          </cell>
          <cell r="D5247">
            <v>1</v>
          </cell>
          <cell r="E5247" t="str">
            <v>KS</v>
          </cell>
          <cell r="F5247">
            <v>310</v>
          </cell>
        </row>
        <row r="5248">
          <cell r="A5248">
            <v>6117740</v>
          </cell>
          <cell r="B5248" t="str">
            <v>Připojovací moduly…LWLKPL.45</v>
          </cell>
          <cell r="C5248">
            <v>376</v>
          </cell>
          <cell r="D5248">
            <v>1</v>
          </cell>
          <cell r="E5248" t="str">
            <v>KS</v>
          </cell>
          <cell r="F5248">
            <v>376</v>
          </cell>
        </row>
        <row r="5249">
          <cell r="A5249">
            <v>6117757</v>
          </cell>
          <cell r="B5249" t="str">
            <v>.…LED/200</v>
          </cell>
          <cell r="C5249">
            <v>136</v>
          </cell>
          <cell r="D5249">
            <v>1</v>
          </cell>
          <cell r="E5249" t="str">
            <v>KS</v>
          </cell>
          <cell r="F5249">
            <v>136</v>
          </cell>
        </row>
        <row r="5250">
          <cell r="A5250">
            <v>6117759</v>
          </cell>
          <cell r="B5250" t="str">
            <v>Cable Outlet 3pólový…COA 3P.</v>
          </cell>
          <cell r="C5250">
            <v>396</v>
          </cell>
          <cell r="D5250">
            <v>1</v>
          </cell>
          <cell r="E5250" t="str">
            <v>KS</v>
          </cell>
          <cell r="F5250">
            <v>396</v>
          </cell>
        </row>
        <row r="5251">
          <cell r="A5251">
            <v>6117767</v>
          </cell>
          <cell r="B5251" t="str">
            <v>Koncová krytka Cable Outlet…COA/EK</v>
          </cell>
          <cell r="C5251">
            <v>132</v>
          </cell>
          <cell r="D5251">
            <v>1</v>
          </cell>
          <cell r="E5251" t="str">
            <v>KS</v>
          </cell>
          <cell r="F5251">
            <v>132</v>
          </cell>
        </row>
        <row r="5252">
          <cell r="A5252">
            <v>6117815</v>
          </cell>
          <cell r="B5252" t="str">
            <v>Připojovací kabel Cable Outlet…CO-KS 1</v>
          </cell>
          <cell r="C5252">
            <v>429</v>
          </cell>
          <cell r="D5252">
            <v>1</v>
          </cell>
          <cell r="E5252" t="str">
            <v>KS</v>
          </cell>
          <cell r="F5252">
            <v>429</v>
          </cell>
        </row>
        <row r="5253">
          <cell r="A5253">
            <v>6117830</v>
          </cell>
          <cell r="B5253" t="str">
            <v>Odlehčení tahu…CO ZL</v>
          </cell>
          <cell r="C5253">
            <v>118</v>
          </cell>
          <cell r="D5253">
            <v>1</v>
          </cell>
          <cell r="E5253" t="str">
            <v>KS</v>
          </cell>
          <cell r="F5253">
            <v>118</v>
          </cell>
        </row>
        <row r="5254">
          <cell r="A5254">
            <v>6117917</v>
          </cell>
          <cell r="B5254" t="str">
            <v>Krabice Splash pod omítku…ASD/UP/WD</v>
          </cell>
          <cell r="C5254">
            <v>2290</v>
          </cell>
          <cell r="D5254">
            <v>1</v>
          </cell>
          <cell r="E5254" t="str">
            <v>KS</v>
          </cell>
          <cell r="F5254">
            <v>2290</v>
          </cell>
        </row>
        <row r="5255">
          <cell r="A5255">
            <v>6117919</v>
          </cell>
          <cell r="B5255" t="str">
            <v>Krabice Splash pod omítku…ASD/UP/WD</v>
          </cell>
          <cell r="C5255">
            <v>2290</v>
          </cell>
          <cell r="D5255">
            <v>1</v>
          </cell>
          <cell r="E5255" t="str">
            <v>KS</v>
          </cell>
          <cell r="F5255">
            <v>2290</v>
          </cell>
        </row>
        <row r="5256">
          <cell r="A5256">
            <v>6117921</v>
          </cell>
          <cell r="B5256" t="str">
            <v>Krabice na omítku Splash…ASD/AP/WD</v>
          </cell>
          <cell r="C5256">
            <v>2290</v>
          </cell>
          <cell r="D5256">
            <v>1</v>
          </cell>
          <cell r="E5256" t="str">
            <v>KS</v>
          </cell>
          <cell r="F5256">
            <v>2290</v>
          </cell>
        </row>
        <row r="5257">
          <cell r="A5257">
            <v>6117923</v>
          </cell>
          <cell r="B5257" t="str">
            <v>Krabice na omítku Splash…ASD/AP/WD</v>
          </cell>
          <cell r="C5257">
            <v>2290</v>
          </cell>
          <cell r="D5257">
            <v>1</v>
          </cell>
          <cell r="E5257" t="str">
            <v>KS</v>
          </cell>
          <cell r="F5257">
            <v>2290</v>
          </cell>
        </row>
        <row r="5258">
          <cell r="A5258">
            <v>6117944</v>
          </cell>
          <cell r="B5258" t="str">
            <v>CP ranžírovací kabel…CP7/RKC5G</v>
          </cell>
          <cell r="C5258">
            <v>1780</v>
          </cell>
          <cell r="D5258">
            <v>1</v>
          </cell>
          <cell r="E5258" t="str">
            <v>KS</v>
          </cell>
          <cell r="F5258">
            <v>1780</v>
          </cell>
        </row>
        <row r="5259">
          <cell r="A5259">
            <v>6150071</v>
          </cell>
          <cell r="B5259" t="str">
            <v>Minikanál s lepicí fólií…WDK M 7</v>
          </cell>
          <cell r="C5259">
            <v>26</v>
          </cell>
          <cell r="D5259">
            <v>1</v>
          </cell>
          <cell r="E5259" t="str">
            <v>M</v>
          </cell>
          <cell r="F5259">
            <v>26</v>
          </cell>
        </row>
        <row r="5260">
          <cell r="A5260">
            <v>6150101</v>
          </cell>
          <cell r="B5260" t="str">
            <v>Minikanál s lepicí fólií…WDK M 11</v>
          </cell>
          <cell r="C5260">
            <v>37</v>
          </cell>
          <cell r="D5260">
            <v>1</v>
          </cell>
          <cell r="E5260" t="str">
            <v>M</v>
          </cell>
          <cell r="F5260">
            <v>37</v>
          </cell>
        </row>
        <row r="5261">
          <cell r="A5261">
            <v>6150152</v>
          </cell>
          <cell r="B5261" t="str">
            <v>Minikanál s lepicí fólií…WDK MD 4</v>
          </cell>
          <cell r="C5261">
            <v>10</v>
          </cell>
          <cell r="D5261">
            <v>1</v>
          </cell>
          <cell r="E5261" t="str">
            <v>M</v>
          </cell>
          <cell r="F5261">
            <v>10</v>
          </cell>
        </row>
        <row r="5262">
          <cell r="A5262">
            <v>6150160</v>
          </cell>
          <cell r="B5262" t="str">
            <v>Minikanál s lepicí fólií…WDK MD 7</v>
          </cell>
          <cell r="C5262">
            <v>13</v>
          </cell>
          <cell r="D5262">
            <v>1</v>
          </cell>
          <cell r="E5262" t="str">
            <v>M</v>
          </cell>
          <cell r="F5262">
            <v>13</v>
          </cell>
        </row>
        <row r="5263">
          <cell r="A5263">
            <v>6150179</v>
          </cell>
          <cell r="B5263" t="str">
            <v>Minikanál s lepicí fólií…WDK MD12</v>
          </cell>
          <cell r="C5263">
            <v>13</v>
          </cell>
          <cell r="D5263">
            <v>1</v>
          </cell>
          <cell r="E5263" t="str">
            <v>M</v>
          </cell>
          <cell r="F5263">
            <v>13</v>
          </cell>
        </row>
        <row r="5264">
          <cell r="A5264">
            <v>6150187</v>
          </cell>
          <cell r="B5264" t="str">
            <v>Minikanál s lepicí fólií…WDK MD17</v>
          </cell>
          <cell r="C5264">
            <v>16</v>
          </cell>
          <cell r="D5264">
            <v>1</v>
          </cell>
          <cell r="E5264" t="str">
            <v>M</v>
          </cell>
          <cell r="F5264">
            <v>16</v>
          </cell>
        </row>
        <row r="5265">
          <cell r="A5265">
            <v>6150268</v>
          </cell>
          <cell r="B5265" t="str">
            <v>Minikanál s lepicí fólií…WDK MD 4</v>
          </cell>
          <cell r="C5265">
            <v>10</v>
          </cell>
          <cell r="D5265">
            <v>1</v>
          </cell>
          <cell r="E5265" t="str">
            <v>M</v>
          </cell>
          <cell r="F5265">
            <v>10</v>
          </cell>
        </row>
        <row r="5266">
          <cell r="A5266">
            <v>6150276</v>
          </cell>
          <cell r="B5266" t="str">
            <v>Minikanál s lepicí fólií…WDK MD 7</v>
          </cell>
          <cell r="C5266">
            <v>12</v>
          </cell>
          <cell r="D5266">
            <v>1</v>
          </cell>
          <cell r="E5266" t="str">
            <v>M</v>
          </cell>
          <cell r="F5266">
            <v>12</v>
          </cell>
        </row>
        <row r="5267">
          <cell r="A5267">
            <v>6150284</v>
          </cell>
          <cell r="B5267" t="str">
            <v>Minikanál s lepicí fólií…WDK MD12</v>
          </cell>
          <cell r="C5267">
            <v>13</v>
          </cell>
          <cell r="D5267">
            <v>1</v>
          </cell>
          <cell r="E5267" t="str">
            <v>M</v>
          </cell>
          <cell r="F5267">
            <v>13</v>
          </cell>
        </row>
        <row r="5268">
          <cell r="A5268">
            <v>6150403</v>
          </cell>
          <cell r="B5268" t="str">
            <v>Nástěnný a stropní kanál…WDKN10020</v>
          </cell>
          <cell r="C5268">
            <v>14</v>
          </cell>
          <cell r="D5268">
            <v>1</v>
          </cell>
          <cell r="E5268" t="str">
            <v>M</v>
          </cell>
          <cell r="F5268">
            <v>14</v>
          </cell>
        </row>
        <row r="5269">
          <cell r="A5269">
            <v>6150446</v>
          </cell>
          <cell r="B5269" t="str">
            <v>Nástěnný a stropní kanál…WDKN10030</v>
          </cell>
          <cell r="C5269">
            <v>16</v>
          </cell>
          <cell r="D5269">
            <v>1</v>
          </cell>
          <cell r="E5269" t="str">
            <v>M</v>
          </cell>
          <cell r="F5269">
            <v>16</v>
          </cell>
        </row>
        <row r="5270">
          <cell r="A5270">
            <v>6150454</v>
          </cell>
          <cell r="B5270" t="str">
            <v>Nástěnný a stropní kanál…WDKN10030</v>
          </cell>
          <cell r="C5270">
            <v>17</v>
          </cell>
          <cell r="D5270">
            <v>1</v>
          </cell>
          <cell r="E5270" t="str">
            <v>M</v>
          </cell>
          <cell r="F5270">
            <v>17</v>
          </cell>
        </row>
        <row r="5271">
          <cell r="A5271">
            <v>6150519</v>
          </cell>
          <cell r="B5271" t="str">
            <v>Nástěnný a stropní kanál…WDKN15030</v>
          </cell>
          <cell r="C5271">
            <v>26</v>
          </cell>
          <cell r="D5271">
            <v>1</v>
          </cell>
          <cell r="E5271" t="str">
            <v>M</v>
          </cell>
          <cell r="F5271">
            <v>26</v>
          </cell>
        </row>
        <row r="5272">
          <cell r="A5272">
            <v>6150535</v>
          </cell>
          <cell r="B5272" t="str">
            <v>Nástěnný a stropní kanál…WDKN15040</v>
          </cell>
          <cell r="C5272">
            <v>39</v>
          </cell>
          <cell r="D5272">
            <v>1</v>
          </cell>
          <cell r="E5272" t="str">
            <v>M</v>
          </cell>
          <cell r="F5272">
            <v>39</v>
          </cell>
        </row>
        <row r="5273">
          <cell r="A5273">
            <v>6150543</v>
          </cell>
          <cell r="B5273" t="str">
            <v>Nástěnný a stropní kanál…WDKN15040</v>
          </cell>
          <cell r="C5273">
            <v>36</v>
          </cell>
          <cell r="D5273">
            <v>1</v>
          </cell>
          <cell r="E5273" t="str">
            <v>M</v>
          </cell>
          <cell r="F5273">
            <v>36</v>
          </cell>
        </row>
        <row r="5274">
          <cell r="A5274">
            <v>6150608</v>
          </cell>
          <cell r="B5274" t="str">
            <v>Nástěnný a stropní kanál…WDKN15060</v>
          </cell>
          <cell r="C5274">
            <v>73</v>
          </cell>
          <cell r="D5274">
            <v>1</v>
          </cell>
          <cell r="E5274" t="str">
            <v>M</v>
          </cell>
          <cell r="F5274">
            <v>73</v>
          </cell>
        </row>
        <row r="5275">
          <cell r="A5275">
            <v>6150632</v>
          </cell>
          <cell r="B5275" t="str">
            <v>Nástěnný a stropní kanál…WDKN25040</v>
          </cell>
          <cell r="C5275">
            <v>48</v>
          </cell>
          <cell r="D5275">
            <v>1</v>
          </cell>
          <cell r="E5275" t="str">
            <v>M</v>
          </cell>
          <cell r="F5275">
            <v>48</v>
          </cell>
        </row>
        <row r="5276">
          <cell r="A5276">
            <v>6150640</v>
          </cell>
          <cell r="B5276" t="str">
            <v>Nástěnný a stropní kanál…WDKN25040</v>
          </cell>
          <cell r="C5276">
            <v>48</v>
          </cell>
          <cell r="D5276">
            <v>1</v>
          </cell>
          <cell r="E5276" t="str">
            <v>M</v>
          </cell>
          <cell r="F5276">
            <v>48</v>
          </cell>
        </row>
        <row r="5277">
          <cell r="A5277">
            <v>6150756</v>
          </cell>
          <cell r="B5277" t="str">
            <v>Nástěnný a stropní kanál…WDK10020</v>
          </cell>
          <cell r="C5277">
            <v>13</v>
          </cell>
          <cell r="D5277">
            <v>1</v>
          </cell>
          <cell r="E5277" t="str">
            <v>M</v>
          </cell>
          <cell r="F5277">
            <v>13</v>
          </cell>
        </row>
        <row r="5278">
          <cell r="A5278">
            <v>6150772</v>
          </cell>
          <cell r="B5278" t="str">
            <v>Nástěnný a stropní kanál…WDK10030</v>
          </cell>
          <cell r="C5278">
            <v>18</v>
          </cell>
          <cell r="D5278">
            <v>1</v>
          </cell>
          <cell r="E5278" t="str">
            <v>M</v>
          </cell>
          <cell r="F5278">
            <v>18</v>
          </cell>
        </row>
        <row r="5279">
          <cell r="A5279">
            <v>6150780</v>
          </cell>
          <cell r="B5279" t="str">
            <v>Nástěnný a stropní kanál…WDK10030</v>
          </cell>
          <cell r="C5279">
            <v>18</v>
          </cell>
          <cell r="D5279">
            <v>1</v>
          </cell>
          <cell r="E5279" t="str">
            <v>M</v>
          </cell>
          <cell r="F5279">
            <v>18</v>
          </cell>
        </row>
        <row r="5280">
          <cell r="A5280">
            <v>6150829</v>
          </cell>
          <cell r="B5280" t="str">
            <v>Nástěnný a stropní kanál…WDK30025</v>
          </cell>
          <cell r="C5280">
            <v>92</v>
          </cell>
          <cell r="D5280">
            <v>1</v>
          </cell>
          <cell r="E5280" t="str">
            <v>M</v>
          </cell>
          <cell r="F5280">
            <v>92</v>
          </cell>
        </row>
        <row r="5281">
          <cell r="A5281">
            <v>6152007</v>
          </cell>
          <cell r="B5281" t="str">
            <v>Spojovací kryt…HS 10020</v>
          </cell>
          <cell r="C5281">
            <v>5</v>
          </cell>
          <cell r="D5281">
            <v>1</v>
          </cell>
          <cell r="E5281" t="str">
            <v>KS</v>
          </cell>
          <cell r="F5281">
            <v>5</v>
          </cell>
        </row>
        <row r="5282">
          <cell r="A5282">
            <v>6152015</v>
          </cell>
          <cell r="B5282" t="str">
            <v>Spojovací kryt…HS 10030</v>
          </cell>
          <cell r="C5282">
            <v>5</v>
          </cell>
          <cell r="D5282">
            <v>1</v>
          </cell>
          <cell r="E5282" t="str">
            <v>KS</v>
          </cell>
          <cell r="F5282">
            <v>5</v>
          </cell>
        </row>
        <row r="5283">
          <cell r="A5283">
            <v>6152058</v>
          </cell>
          <cell r="B5283" t="str">
            <v>Spojovací kryt…HS 15040</v>
          </cell>
          <cell r="C5283">
            <v>4</v>
          </cell>
          <cell r="D5283">
            <v>1</v>
          </cell>
          <cell r="E5283" t="str">
            <v>KS</v>
          </cell>
          <cell r="F5283">
            <v>4</v>
          </cell>
        </row>
        <row r="5284">
          <cell r="A5284">
            <v>6152082</v>
          </cell>
          <cell r="B5284" t="str">
            <v>Spojovací kryt…HS 25040</v>
          </cell>
          <cell r="C5284">
            <v>5</v>
          </cell>
          <cell r="D5284">
            <v>1</v>
          </cell>
          <cell r="E5284" t="str">
            <v>KS</v>
          </cell>
          <cell r="F5284">
            <v>5</v>
          </cell>
        </row>
        <row r="5285">
          <cell r="A5285">
            <v>6152104</v>
          </cell>
          <cell r="B5285" t="str">
            <v>Spojovací kryt…HS 20050</v>
          </cell>
          <cell r="C5285">
            <v>5</v>
          </cell>
          <cell r="D5285">
            <v>1</v>
          </cell>
          <cell r="E5285" t="str">
            <v>KS</v>
          </cell>
          <cell r="F5285">
            <v>5</v>
          </cell>
        </row>
        <row r="5286">
          <cell r="A5286">
            <v>6152309</v>
          </cell>
          <cell r="B5286" t="str">
            <v>Kryt dílu T…HT 10020</v>
          </cell>
          <cell r="C5286">
            <v>8</v>
          </cell>
          <cell r="D5286">
            <v>1</v>
          </cell>
          <cell r="E5286" t="str">
            <v>KS</v>
          </cell>
          <cell r="F5286">
            <v>8</v>
          </cell>
        </row>
        <row r="5287">
          <cell r="A5287">
            <v>6152317</v>
          </cell>
          <cell r="B5287" t="str">
            <v>Kryt dílu T…HT 10030</v>
          </cell>
          <cell r="C5287">
            <v>7</v>
          </cell>
          <cell r="D5287">
            <v>1</v>
          </cell>
          <cell r="E5287" t="str">
            <v>KS</v>
          </cell>
          <cell r="F5287">
            <v>7</v>
          </cell>
        </row>
        <row r="5288">
          <cell r="A5288">
            <v>6152384</v>
          </cell>
          <cell r="B5288" t="str">
            <v>Kryt dílu T…HT 20050</v>
          </cell>
          <cell r="C5288">
            <v>11</v>
          </cell>
          <cell r="D5288">
            <v>1</v>
          </cell>
          <cell r="E5288" t="str">
            <v>KS</v>
          </cell>
          <cell r="F5288">
            <v>11</v>
          </cell>
        </row>
        <row r="5289">
          <cell r="A5289">
            <v>6152392</v>
          </cell>
          <cell r="B5289" t="str">
            <v>Kryt dílu T…WDKT30060</v>
          </cell>
          <cell r="C5289">
            <v>41</v>
          </cell>
          <cell r="D5289">
            <v>1</v>
          </cell>
          <cell r="E5289" t="str">
            <v>KS</v>
          </cell>
          <cell r="F5289">
            <v>41</v>
          </cell>
        </row>
        <row r="5290">
          <cell r="A5290">
            <v>6152600</v>
          </cell>
          <cell r="B5290" t="str">
            <v>Kryt plochého rohu…HF 10020</v>
          </cell>
          <cell r="C5290">
            <v>8</v>
          </cell>
          <cell r="D5290">
            <v>1</v>
          </cell>
          <cell r="E5290" t="str">
            <v>KS</v>
          </cell>
          <cell r="F5290">
            <v>8</v>
          </cell>
        </row>
        <row r="5291">
          <cell r="A5291">
            <v>6152619</v>
          </cell>
          <cell r="B5291" t="str">
            <v>Kryt plochého rohu…HF 10030</v>
          </cell>
          <cell r="C5291">
            <v>7</v>
          </cell>
          <cell r="D5291">
            <v>1</v>
          </cell>
          <cell r="E5291" t="str">
            <v>KS</v>
          </cell>
          <cell r="F5291">
            <v>7</v>
          </cell>
        </row>
        <row r="5292">
          <cell r="A5292">
            <v>6152686</v>
          </cell>
          <cell r="B5292" t="str">
            <v>Kryt plochého rohu…HF 20050</v>
          </cell>
          <cell r="C5292">
            <v>11</v>
          </cell>
          <cell r="D5292">
            <v>1</v>
          </cell>
          <cell r="E5292" t="str">
            <v>KS</v>
          </cell>
          <cell r="F5292">
            <v>11</v>
          </cell>
        </row>
        <row r="5293">
          <cell r="A5293">
            <v>6153003</v>
          </cell>
          <cell r="B5293" t="str">
            <v>Kryt vnitřního rohu…HI 10020</v>
          </cell>
          <cell r="C5293">
            <v>7</v>
          </cell>
          <cell r="D5293">
            <v>1</v>
          </cell>
          <cell r="E5293" t="str">
            <v>KS</v>
          </cell>
          <cell r="F5293">
            <v>7</v>
          </cell>
        </row>
        <row r="5294">
          <cell r="A5294">
            <v>6153011</v>
          </cell>
          <cell r="B5294" t="str">
            <v>Kryt vnitřního rohu…HI 10030</v>
          </cell>
          <cell r="C5294">
            <v>7</v>
          </cell>
          <cell r="D5294">
            <v>1</v>
          </cell>
          <cell r="E5294" t="str">
            <v>KS</v>
          </cell>
          <cell r="F5294">
            <v>7</v>
          </cell>
        </row>
        <row r="5295">
          <cell r="A5295">
            <v>6153089</v>
          </cell>
          <cell r="B5295" t="str">
            <v>Kryt vnitřního rohu…HI 20050</v>
          </cell>
          <cell r="C5295">
            <v>12</v>
          </cell>
          <cell r="D5295">
            <v>1</v>
          </cell>
          <cell r="E5295" t="str">
            <v>KS</v>
          </cell>
          <cell r="F5295">
            <v>12</v>
          </cell>
        </row>
        <row r="5296">
          <cell r="A5296">
            <v>6153291</v>
          </cell>
          <cell r="B5296" t="str">
            <v>Kryt vnějšího rohu…HA 10020</v>
          </cell>
          <cell r="C5296">
            <v>7</v>
          </cell>
          <cell r="D5296">
            <v>1</v>
          </cell>
          <cell r="E5296" t="str">
            <v>KS</v>
          </cell>
          <cell r="F5296">
            <v>7</v>
          </cell>
        </row>
        <row r="5297">
          <cell r="A5297">
            <v>6153305</v>
          </cell>
          <cell r="B5297" t="str">
            <v>Kryt vnějšího rohu…HA 10030</v>
          </cell>
          <cell r="C5297">
            <v>7</v>
          </cell>
          <cell r="D5297">
            <v>1</v>
          </cell>
          <cell r="E5297" t="str">
            <v>KS</v>
          </cell>
          <cell r="F5297">
            <v>7</v>
          </cell>
        </row>
        <row r="5298">
          <cell r="A5298">
            <v>6153372</v>
          </cell>
          <cell r="B5298" t="str">
            <v>Kryt vnějšího rohu…HA 20050</v>
          </cell>
          <cell r="C5298">
            <v>11</v>
          </cell>
          <cell r="D5298">
            <v>1</v>
          </cell>
          <cell r="E5298" t="str">
            <v>KS</v>
          </cell>
          <cell r="F5298">
            <v>11</v>
          </cell>
        </row>
        <row r="5299">
          <cell r="A5299">
            <v>6153593</v>
          </cell>
          <cell r="B5299" t="str">
            <v>Koncový díl …HE 10020</v>
          </cell>
          <cell r="C5299">
            <v>4</v>
          </cell>
          <cell r="D5299">
            <v>1</v>
          </cell>
          <cell r="E5299" t="str">
            <v>KS</v>
          </cell>
          <cell r="F5299">
            <v>4</v>
          </cell>
        </row>
        <row r="5300">
          <cell r="A5300">
            <v>6153607</v>
          </cell>
          <cell r="B5300" t="str">
            <v>Koncový díl …HE 10030</v>
          </cell>
          <cell r="C5300">
            <v>4</v>
          </cell>
          <cell r="D5300">
            <v>1</v>
          </cell>
          <cell r="E5300" t="str">
            <v>KS</v>
          </cell>
          <cell r="F5300">
            <v>4</v>
          </cell>
        </row>
        <row r="5301">
          <cell r="A5301">
            <v>6153674</v>
          </cell>
          <cell r="B5301" t="str">
            <v>Koncový díl …HE 20050</v>
          </cell>
          <cell r="C5301">
            <v>5</v>
          </cell>
          <cell r="D5301">
            <v>1</v>
          </cell>
          <cell r="E5301" t="str">
            <v>KS</v>
          </cell>
          <cell r="F5301">
            <v>5</v>
          </cell>
        </row>
        <row r="5302">
          <cell r="A5302">
            <v>6154166</v>
          </cell>
          <cell r="B5302" t="str">
            <v>Kryt dílu T…HT 20050</v>
          </cell>
          <cell r="C5302">
            <v>11</v>
          </cell>
          <cell r="D5302">
            <v>1</v>
          </cell>
          <cell r="E5302" t="str">
            <v>KS</v>
          </cell>
          <cell r="F5302">
            <v>11</v>
          </cell>
        </row>
        <row r="5303">
          <cell r="A5303">
            <v>6154255</v>
          </cell>
          <cell r="B5303" t="str">
            <v>Kryt plochého rohu…HF 20050</v>
          </cell>
          <cell r="C5303">
            <v>11</v>
          </cell>
          <cell r="D5303">
            <v>1</v>
          </cell>
          <cell r="E5303" t="str">
            <v>KS</v>
          </cell>
          <cell r="F5303">
            <v>11</v>
          </cell>
        </row>
        <row r="5304">
          <cell r="A5304">
            <v>6154360</v>
          </cell>
          <cell r="B5304" t="str">
            <v>Kryt vnitřního rohu…HI 20050</v>
          </cell>
          <cell r="C5304">
            <v>12</v>
          </cell>
          <cell r="D5304">
            <v>1</v>
          </cell>
          <cell r="E5304" t="str">
            <v>KS</v>
          </cell>
          <cell r="F5304">
            <v>12</v>
          </cell>
        </row>
        <row r="5305">
          <cell r="A5305">
            <v>6154468</v>
          </cell>
          <cell r="B5305" t="str">
            <v>Kryt vnějšího rohu…HA 20050</v>
          </cell>
          <cell r="C5305">
            <v>11</v>
          </cell>
          <cell r="D5305">
            <v>1</v>
          </cell>
          <cell r="E5305" t="str">
            <v>KS</v>
          </cell>
          <cell r="F5305">
            <v>11</v>
          </cell>
        </row>
        <row r="5306">
          <cell r="A5306">
            <v>6154557</v>
          </cell>
          <cell r="B5306" t="str">
            <v>Koncový díl …HE 20050</v>
          </cell>
          <cell r="C5306">
            <v>6</v>
          </cell>
          <cell r="D5306">
            <v>1</v>
          </cell>
          <cell r="E5306" t="str">
            <v>KS</v>
          </cell>
          <cell r="F5306">
            <v>6</v>
          </cell>
        </row>
        <row r="5307">
          <cell r="A5307">
            <v>6154751</v>
          </cell>
          <cell r="B5307" t="str">
            <v>Odbočná hranatá krabice…WDK/AK65</v>
          </cell>
          <cell r="C5307">
            <v>84</v>
          </cell>
          <cell r="D5307">
            <v>1</v>
          </cell>
          <cell r="E5307" t="str">
            <v>KS</v>
          </cell>
          <cell r="F5307">
            <v>84</v>
          </cell>
        </row>
        <row r="5308">
          <cell r="A5308">
            <v>6154808</v>
          </cell>
          <cell r="B5308" t="str">
            <v>Odbočná hranatá krabice…WDK/AK65</v>
          </cell>
          <cell r="C5308">
            <v>76</v>
          </cell>
          <cell r="D5308">
            <v>1</v>
          </cell>
          <cell r="E5308" t="str">
            <v>KS</v>
          </cell>
          <cell r="F5308">
            <v>76</v>
          </cell>
        </row>
        <row r="5309">
          <cell r="A5309">
            <v>6154816</v>
          </cell>
          <cell r="B5309" t="str">
            <v>Odbočná hranatá krabice…WDK/AK90</v>
          </cell>
          <cell r="C5309">
            <v>92</v>
          </cell>
          <cell r="D5309">
            <v>1</v>
          </cell>
          <cell r="E5309" t="str">
            <v>KS</v>
          </cell>
          <cell r="F5309">
            <v>92</v>
          </cell>
        </row>
        <row r="5310">
          <cell r="A5310">
            <v>6154832</v>
          </cell>
          <cell r="B5310" t="str">
            <v>Odbočná hranatá krabice…WDK/AK160</v>
          </cell>
          <cell r="C5310">
            <v>296</v>
          </cell>
          <cell r="D5310">
            <v>1</v>
          </cell>
          <cell r="E5310" t="str">
            <v>KS</v>
          </cell>
          <cell r="F5310">
            <v>296</v>
          </cell>
        </row>
        <row r="5311">
          <cell r="A5311">
            <v>6154913</v>
          </cell>
          <cell r="B5311" t="str">
            <v>Přístrojová vložka…WDK/TS</v>
          </cell>
          <cell r="C5311">
            <v>78</v>
          </cell>
          <cell r="D5311">
            <v>1</v>
          </cell>
          <cell r="E5311" t="str">
            <v>KS</v>
          </cell>
          <cell r="F5311">
            <v>78</v>
          </cell>
        </row>
        <row r="5312">
          <cell r="A5312">
            <v>6154922</v>
          </cell>
          <cell r="B5312" t="str">
            <v>Ohebný kanál…FLK LGR</v>
          </cell>
          <cell r="C5312">
            <v>729</v>
          </cell>
          <cell r="D5312">
            <v>1</v>
          </cell>
          <cell r="E5312" t="str">
            <v>M</v>
          </cell>
          <cell r="F5312">
            <v>729</v>
          </cell>
        </row>
        <row r="5313">
          <cell r="A5313">
            <v>6154930</v>
          </cell>
          <cell r="B5313" t="str">
            <v>Ohebný kanál…FLK  SW</v>
          </cell>
          <cell r="C5313">
            <v>759</v>
          </cell>
          <cell r="D5313">
            <v>1</v>
          </cell>
          <cell r="E5313" t="str">
            <v>M</v>
          </cell>
          <cell r="F5313">
            <v>759</v>
          </cell>
        </row>
        <row r="5314">
          <cell r="A5314">
            <v>6154961</v>
          </cell>
          <cell r="B5314" t="str">
            <v>Držák ohebného kanál…FLK HL.</v>
          </cell>
          <cell r="C5314">
            <v>205</v>
          </cell>
          <cell r="D5314">
            <v>1</v>
          </cell>
          <cell r="E5314" t="str">
            <v>KS</v>
          </cell>
          <cell r="F5314">
            <v>205</v>
          </cell>
        </row>
        <row r="5315">
          <cell r="A5315">
            <v>6154965</v>
          </cell>
          <cell r="B5315" t="str">
            <v>Odbočka T…FLK T</v>
          </cell>
          <cell r="C5315">
            <v>626</v>
          </cell>
          <cell r="D5315">
            <v>1</v>
          </cell>
          <cell r="E5315" t="str">
            <v>KS</v>
          </cell>
          <cell r="F5315">
            <v>626</v>
          </cell>
        </row>
        <row r="5316">
          <cell r="A5316">
            <v>6154971</v>
          </cell>
          <cell r="B5316" t="str">
            <v>Lepicí páska…FLK KL.</v>
          </cell>
          <cell r="C5316">
            <v>63</v>
          </cell>
          <cell r="D5316">
            <v>1</v>
          </cell>
          <cell r="E5316" t="str">
            <v>KS</v>
          </cell>
          <cell r="F5316">
            <v>63</v>
          </cell>
        </row>
        <row r="5317">
          <cell r="A5317">
            <v>6154975</v>
          </cell>
          <cell r="B5317" t="str">
            <v>Kabelová průchodka…FLK KAB D</v>
          </cell>
          <cell r="C5317">
            <v>730</v>
          </cell>
          <cell r="D5317">
            <v>1</v>
          </cell>
          <cell r="E5317" t="str">
            <v>KS</v>
          </cell>
          <cell r="F5317">
            <v>730</v>
          </cell>
        </row>
        <row r="5318">
          <cell r="A5318">
            <v>6154980</v>
          </cell>
          <cell r="B5318" t="str">
            <v>Podlahová lišta…FLK BS 1</v>
          </cell>
          <cell r="C5318">
            <v>756</v>
          </cell>
          <cell r="D5318">
            <v>1</v>
          </cell>
          <cell r="E5318" t="str">
            <v>KS</v>
          </cell>
          <cell r="F5318">
            <v>756</v>
          </cell>
        </row>
        <row r="5319">
          <cell r="A5319">
            <v>6154983</v>
          </cell>
          <cell r="B5319" t="str">
            <v>Podlahová lišta…FLK BS 2</v>
          </cell>
          <cell r="C5319">
            <v>916</v>
          </cell>
          <cell r="D5319">
            <v>1</v>
          </cell>
          <cell r="E5319" t="str">
            <v>KS</v>
          </cell>
          <cell r="F5319">
            <v>916</v>
          </cell>
        </row>
        <row r="5320">
          <cell r="A5320">
            <v>6156207</v>
          </cell>
          <cell r="B5320" t="str">
            <v>Spona vrchního dílu…RK-K1117</v>
          </cell>
          <cell r="C5320">
            <v>96</v>
          </cell>
          <cell r="D5320">
            <v>1</v>
          </cell>
          <cell r="E5320" t="str">
            <v>KS</v>
          </cell>
          <cell r="F5320">
            <v>96</v>
          </cell>
        </row>
        <row r="5321">
          <cell r="A5321">
            <v>6156223</v>
          </cell>
          <cell r="B5321" t="str">
            <v>Koncový díl …RK-E1117</v>
          </cell>
          <cell r="C5321">
            <v>60</v>
          </cell>
          <cell r="D5321">
            <v>1</v>
          </cell>
          <cell r="E5321" t="str">
            <v>KS</v>
          </cell>
          <cell r="F5321">
            <v>60</v>
          </cell>
        </row>
        <row r="5322">
          <cell r="A5322">
            <v>6156231</v>
          </cell>
          <cell r="B5322" t="str">
            <v>Koncový díl …RK-E1117</v>
          </cell>
          <cell r="C5322">
            <v>59</v>
          </cell>
          <cell r="D5322">
            <v>1</v>
          </cell>
          <cell r="E5322" t="str">
            <v>KS</v>
          </cell>
          <cell r="F5322">
            <v>59</v>
          </cell>
        </row>
        <row r="5323">
          <cell r="A5323">
            <v>6158226</v>
          </cell>
          <cell r="B5323" t="str">
            <v>Kryt vnitřního rohu…HI 20020</v>
          </cell>
          <cell r="C5323">
            <v>8</v>
          </cell>
          <cell r="D5323">
            <v>1</v>
          </cell>
          <cell r="E5323" t="str">
            <v>KS</v>
          </cell>
          <cell r="F5323">
            <v>8</v>
          </cell>
        </row>
        <row r="5324">
          <cell r="A5324">
            <v>6158234</v>
          </cell>
          <cell r="B5324" t="str">
            <v>Kryt vnitřního rohu…HI 15030</v>
          </cell>
          <cell r="C5324">
            <v>9</v>
          </cell>
          <cell r="D5324">
            <v>1</v>
          </cell>
          <cell r="E5324" t="str">
            <v>KS</v>
          </cell>
          <cell r="F5324">
            <v>9</v>
          </cell>
        </row>
        <row r="5325">
          <cell r="A5325">
            <v>6158242</v>
          </cell>
          <cell r="B5325" t="str">
            <v>Kryt vnitřního rohu…HI 15040</v>
          </cell>
          <cell r="C5325">
            <v>11</v>
          </cell>
          <cell r="D5325">
            <v>1</v>
          </cell>
          <cell r="E5325" t="str">
            <v>KS</v>
          </cell>
          <cell r="F5325">
            <v>11</v>
          </cell>
        </row>
        <row r="5326">
          <cell r="A5326">
            <v>6158250</v>
          </cell>
          <cell r="B5326" t="str">
            <v>Kryt vnitřního rohu…HI 25025</v>
          </cell>
          <cell r="C5326">
            <v>11</v>
          </cell>
          <cell r="D5326">
            <v>1</v>
          </cell>
          <cell r="E5326" t="str">
            <v>KS</v>
          </cell>
          <cell r="F5326">
            <v>11</v>
          </cell>
        </row>
        <row r="5327">
          <cell r="A5327">
            <v>6158269</v>
          </cell>
          <cell r="B5327" t="str">
            <v>Kryt vnitřního rohu…HI 25040</v>
          </cell>
          <cell r="C5327">
            <v>13</v>
          </cell>
          <cell r="D5327">
            <v>1</v>
          </cell>
          <cell r="E5327" t="str">
            <v>KS</v>
          </cell>
          <cell r="F5327">
            <v>13</v>
          </cell>
        </row>
        <row r="5328">
          <cell r="A5328">
            <v>6158285</v>
          </cell>
          <cell r="B5328" t="str">
            <v>Kryt vnitřního rohu…HI 30030</v>
          </cell>
          <cell r="C5328">
            <v>12</v>
          </cell>
          <cell r="D5328">
            <v>1</v>
          </cell>
          <cell r="E5328" t="str">
            <v>KS</v>
          </cell>
          <cell r="F5328">
            <v>12</v>
          </cell>
        </row>
        <row r="5329">
          <cell r="A5329">
            <v>6158293</v>
          </cell>
          <cell r="B5329" t="str">
            <v>Kryt vnitřního rohu…HI 40040</v>
          </cell>
          <cell r="C5329">
            <v>14</v>
          </cell>
          <cell r="D5329">
            <v>1</v>
          </cell>
          <cell r="E5329" t="str">
            <v>KS</v>
          </cell>
          <cell r="F5329">
            <v>14</v>
          </cell>
        </row>
        <row r="5330">
          <cell r="A5330">
            <v>6158307</v>
          </cell>
          <cell r="B5330" t="str">
            <v>Kryt vnitřního rohu…HI 30045</v>
          </cell>
          <cell r="C5330">
            <v>13</v>
          </cell>
          <cell r="D5330">
            <v>1</v>
          </cell>
          <cell r="E5330" t="str">
            <v>KS</v>
          </cell>
          <cell r="F5330">
            <v>13</v>
          </cell>
        </row>
        <row r="5331">
          <cell r="A5331">
            <v>6158331</v>
          </cell>
          <cell r="B5331" t="str">
            <v>Kryt vnějšího rohu…HA 20020</v>
          </cell>
          <cell r="C5331">
            <v>8</v>
          </cell>
          <cell r="D5331">
            <v>1</v>
          </cell>
          <cell r="E5331" t="str">
            <v>KS</v>
          </cell>
          <cell r="F5331">
            <v>8</v>
          </cell>
        </row>
        <row r="5332">
          <cell r="A5332">
            <v>6158358</v>
          </cell>
          <cell r="B5332" t="str">
            <v>Kryt vnějšího rohu…HA 15030</v>
          </cell>
          <cell r="C5332">
            <v>9</v>
          </cell>
          <cell r="D5332">
            <v>1</v>
          </cell>
          <cell r="E5332" t="str">
            <v>KS</v>
          </cell>
          <cell r="F5332">
            <v>9</v>
          </cell>
        </row>
        <row r="5333">
          <cell r="A5333">
            <v>6158366</v>
          </cell>
          <cell r="B5333" t="str">
            <v>Kryt vnějšího rohu…HA 15040</v>
          </cell>
          <cell r="C5333">
            <v>11</v>
          </cell>
          <cell r="D5333">
            <v>1</v>
          </cell>
          <cell r="E5333" t="str">
            <v>KS</v>
          </cell>
          <cell r="F5333">
            <v>11</v>
          </cell>
        </row>
        <row r="5334">
          <cell r="A5334">
            <v>6158374</v>
          </cell>
          <cell r="B5334" t="str">
            <v>Kryt vnějšího rohu…HA 25025</v>
          </cell>
          <cell r="C5334">
            <v>11</v>
          </cell>
          <cell r="D5334">
            <v>1</v>
          </cell>
          <cell r="E5334" t="str">
            <v>KS</v>
          </cell>
          <cell r="F5334">
            <v>11</v>
          </cell>
        </row>
        <row r="5335">
          <cell r="A5335">
            <v>6158382</v>
          </cell>
          <cell r="B5335" t="str">
            <v>Kryt vnějšího rohu…HA 25040</v>
          </cell>
          <cell r="C5335">
            <v>13</v>
          </cell>
          <cell r="D5335">
            <v>1</v>
          </cell>
          <cell r="E5335" t="str">
            <v>KS</v>
          </cell>
          <cell r="F5335">
            <v>13</v>
          </cell>
        </row>
        <row r="5336">
          <cell r="A5336">
            <v>6158404</v>
          </cell>
          <cell r="B5336" t="str">
            <v>Kryt vnějšího rohu…HA 30030</v>
          </cell>
          <cell r="C5336">
            <v>13</v>
          </cell>
          <cell r="D5336">
            <v>1</v>
          </cell>
          <cell r="E5336" t="str">
            <v>KS</v>
          </cell>
          <cell r="F5336">
            <v>13</v>
          </cell>
        </row>
        <row r="5337">
          <cell r="A5337">
            <v>6158412</v>
          </cell>
          <cell r="B5337" t="str">
            <v>Kryt vnějšího rohu…HA 40040</v>
          </cell>
          <cell r="C5337">
            <v>14</v>
          </cell>
          <cell r="D5337">
            <v>1</v>
          </cell>
          <cell r="E5337" t="str">
            <v>KS</v>
          </cell>
          <cell r="F5337">
            <v>14</v>
          </cell>
        </row>
        <row r="5338">
          <cell r="A5338">
            <v>6158420</v>
          </cell>
          <cell r="B5338" t="str">
            <v>Kryt vnějšího rohu…HA 30045</v>
          </cell>
          <cell r="C5338">
            <v>13</v>
          </cell>
          <cell r="D5338">
            <v>1</v>
          </cell>
          <cell r="E5338" t="str">
            <v>KS</v>
          </cell>
          <cell r="F5338">
            <v>13</v>
          </cell>
        </row>
        <row r="5339">
          <cell r="A5339">
            <v>6158455</v>
          </cell>
          <cell r="B5339" t="str">
            <v>Kryt dílu T…HT 20020</v>
          </cell>
          <cell r="C5339">
            <v>8</v>
          </cell>
          <cell r="D5339">
            <v>1</v>
          </cell>
          <cell r="E5339" t="str">
            <v>KS</v>
          </cell>
          <cell r="F5339">
            <v>8</v>
          </cell>
        </row>
        <row r="5340">
          <cell r="A5340">
            <v>6158463</v>
          </cell>
          <cell r="B5340" t="str">
            <v>Kryt dílu T…HT 15030</v>
          </cell>
          <cell r="C5340">
            <v>11</v>
          </cell>
          <cell r="D5340">
            <v>1</v>
          </cell>
          <cell r="E5340" t="str">
            <v>KS</v>
          </cell>
          <cell r="F5340">
            <v>11</v>
          </cell>
        </row>
        <row r="5341">
          <cell r="A5341">
            <v>6158471</v>
          </cell>
          <cell r="B5341" t="str">
            <v>Kryt dílu T…HT 15040</v>
          </cell>
          <cell r="C5341">
            <v>11</v>
          </cell>
          <cell r="D5341">
            <v>1</v>
          </cell>
          <cell r="E5341" t="str">
            <v>KS</v>
          </cell>
          <cell r="F5341">
            <v>11</v>
          </cell>
        </row>
        <row r="5342">
          <cell r="A5342">
            <v>6158498</v>
          </cell>
          <cell r="B5342" t="str">
            <v>Kryt dílu T…HT 25025</v>
          </cell>
          <cell r="C5342">
            <v>11</v>
          </cell>
          <cell r="D5342">
            <v>1</v>
          </cell>
          <cell r="E5342" t="str">
            <v>KS</v>
          </cell>
          <cell r="F5342">
            <v>11</v>
          </cell>
        </row>
        <row r="5343">
          <cell r="A5343">
            <v>6158501</v>
          </cell>
          <cell r="B5343" t="str">
            <v>Kryt dílu T…HT 25040</v>
          </cell>
          <cell r="C5343">
            <v>13</v>
          </cell>
          <cell r="D5343">
            <v>1</v>
          </cell>
          <cell r="E5343" t="str">
            <v>KS</v>
          </cell>
          <cell r="F5343">
            <v>13</v>
          </cell>
        </row>
        <row r="5344">
          <cell r="A5344">
            <v>6158536</v>
          </cell>
          <cell r="B5344" t="str">
            <v>Kryt dílu T…HT 30030</v>
          </cell>
          <cell r="C5344">
            <v>13</v>
          </cell>
          <cell r="D5344">
            <v>1</v>
          </cell>
          <cell r="E5344" t="str">
            <v>KS</v>
          </cell>
          <cell r="F5344">
            <v>13</v>
          </cell>
        </row>
        <row r="5345">
          <cell r="A5345">
            <v>6158544</v>
          </cell>
          <cell r="B5345" t="str">
            <v>Víko dílu T a křížení…HT 40040</v>
          </cell>
          <cell r="C5345">
            <v>15</v>
          </cell>
          <cell r="D5345">
            <v>1</v>
          </cell>
          <cell r="E5345" t="str">
            <v>KS</v>
          </cell>
          <cell r="F5345">
            <v>15</v>
          </cell>
        </row>
        <row r="5346">
          <cell r="A5346">
            <v>6158552</v>
          </cell>
          <cell r="B5346" t="str">
            <v>Kryt dílu T…HT 30045</v>
          </cell>
          <cell r="C5346">
            <v>15</v>
          </cell>
          <cell r="D5346">
            <v>1</v>
          </cell>
          <cell r="E5346" t="str">
            <v>KS</v>
          </cell>
          <cell r="F5346">
            <v>15</v>
          </cell>
        </row>
        <row r="5347">
          <cell r="A5347">
            <v>6158587</v>
          </cell>
          <cell r="B5347" t="str">
            <v>Kryt plochého rohu…HF 20020</v>
          </cell>
          <cell r="C5347">
            <v>9</v>
          </cell>
          <cell r="D5347">
            <v>1</v>
          </cell>
          <cell r="E5347" t="str">
            <v>KS</v>
          </cell>
          <cell r="F5347">
            <v>9</v>
          </cell>
        </row>
        <row r="5348">
          <cell r="A5348">
            <v>6158595</v>
          </cell>
          <cell r="B5348" t="str">
            <v>Kryt plochého rohu…HF 15030</v>
          </cell>
          <cell r="C5348">
            <v>8</v>
          </cell>
          <cell r="D5348">
            <v>1</v>
          </cell>
          <cell r="E5348" t="str">
            <v>KS</v>
          </cell>
          <cell r="F5348">
            <v>8</v>
          </cell>
        </row>
        <row r="5349">
          <cell r="A5349">
            <v>6158609</v>
          </cell>
          <cell r="B5349" t="str">
            <v>Kryt plochého rohu…HF 15040</v>
          </cell>
          <cell r="C5349">
            <v>11</v>
          </cell>
          <cell r="D5349">
            <v>1</v>
          </cell>
          <cell r="E5349" t="str">
            <v>KS</v>
          </cell>
          <cell r="F5349">
            <v>11</v>
          </cell>
        </row>
        <row r="5350">
          <cell r="A5350">
            <v>6158617</v>
          </cell>
          <cell r="B5350" t="str">
            <v>Kryt plochého rohu…HF 25025</v>
          </cell>
          <cell r="C5350">
            <v>11</v>
          </cell>
          <cell r="D5350">
            <v>1</v>
          </cell>
          <cell r="E5350" t="str">
            <v>KS</v>
          </cell>
          <cell r="F5350">
            <v>11</v>
          </cell>
        </row>
        <row r="5351">
          <cell r="A5351">
            <v>6158625</v>
          </cell>
          <cell r="B5351" t="str">
            <v>Kryt plochého rohu…HF 25040</v>
          </cell>
          <cell r="C5351">
            <v>13</v>
          </cell>
          <cell r="D5351">
            <v>1</v>
          </cell>
          <cell r="E5351" t="str">
            <v>KS</v>
          </cell>
          <cell r="F5351">
            <v>13</v>
          </cell>
        </row>
        <row r="5352">
          <cell r="A5352">
            <v>6158641</v>
          </cell>
          <cell r="B5352" t="str">
            <v>Kryt plochého rohu…HF 30030</v>
          </cell>
          <cell r="C5352">
            <v>13</v>
          </cell>
          <cell r="D5352">
            <v>1</v>
          </cell>
          <cell r="E5352" t="str">
            <v>KS</v>
          </cell>
          <cell r="F5352">
            <v>13</v>
          </cell>
        </row>
        <row r="5353">
          <cell r="A5353">
            <v>6158668</v>
          </cell>
          <cell r="B5353" t="str">
            <v>Kryt plochého rohu…HF 40040</v>
          </cell>
          <cell r="C5353">
            <v>12</v>
          </cell>
          <cell r="D5353">
            <v>1</v>
          </cell>
          <cell r="E5353" t="str">
            <v>KS</v>
          </cell>
          <cell r="F5353">
            <v>12</v>
          </cell>
        </row>
        <row r="5354">
          <cell r="A5354">
            <v>6158676</v>
          </cell>
          <cell r="B5354" t="str">
            <v>Kryt plochého rohu…HF 30045</v>
          </cell>
          <cell r="C5354">
            <v>16</v>
          </cell>
          <cell r="D5354">
            <v>1</v>
          </cell>
          <cell r="E5354" t="str">
            <v>KS</v>
          </cell>
          <cell r="F5354">
            <v>16</v>
          </cell>
        </row>
        <row r="5355">
          <cell r="A5355">
            <v>6158692</v>
          </cell>
          <cell r="B5355" t="str">
            <v>Koncový díl …HE 15015</v>
          </cell>
          <cell r="C5355">
            <v>5</v>
          </cell>
          <cell r="D5355">
            <v>1</v>
          </cell>
          <cell r="E5355" t="str">
            <v>KS</v>
          </cell>
          <cell r="F5355">
            <v>5</v>
          </cell>
        </row>
        <row r="5356">
          <cell r="A5356">
            <v>6158706</v>
          </cell>
          <cell r="B5356" t="str">
            <v>Koncový díl …HE 20020</v>
          </cell>
          <cell r="C5356">
            <v>6</v>
          </cell>
          <cell r="D5356">
            <v>1</v>
          </cell>
          <cell r="E5356" t="str">
            <v>KS</v>
          </cell>
          <cell r="F5356">
            <v>6</v>
          </cell>
        </row>
        <row r="5357">
          <cell r="A5357">
            <v>6158714</v>
          </cell>
          <cell r="B5357" t="str">
            <v>Koncový díl …HE 15030</v>
          </cell>
          <cell r="C5357">
            <v>6</v>
          </cell>
          <cell r="D5357">
            <v>1</v>
          </cell>
          <cell r="E5357" t="str">
            <v>KS</v>
          </cell>
          <cell r="F5357">
            <v>6</v>
          </cell>
        </row>
        <row r="5358">
          <cell r="A5358">
            <v>6158722</v>
          </cell>
          <cell r="B5358" t="str">
            <v>Koncový díl …HE 15040</v>
          </cell>
          <cell r="C5358">
            <v>6</v>
          </cell>
          <cell r="D5358">
            <v>1</v>
          </cell>
          <cell r="E5358" t="str">
            <v>KS</v>
          </cell>
          <cell r="F5358">
            <v>6</v>
          </cell>
        </row>
        <row r="5359">
          <cell r="A5359">
            <v>6158730</v>
          </cell>
          <cell r="B5359" t="str">
            <v>Koncový díl …HE 25025</v>
          </cell>
          <cell r="C5359">
            <v>7</v>
          </cell>
          <cell r="D5359">
            <v>1</v>
          </cell>
          <cell r="E5359" t="str">
            <v>KS</v>
          </cell>
          <cell r="F5359">
            <v>7</v>
          </cell>
        </row>
        <row r="5360">
          <cell r="A5360">
            <v>6158749</v>
          </cell>
          <cell r="B5360" t="str">
            <v>Koncový díl …HE 25040</v>
          </cell>
          <cell r="C5360">
            <v>7</v>
          </cell>
          <cell r="D5360">
            <v>1</v>
          </cell>
          <cell r="E5360" t="str">
            <v>KS</v>
          </cell>
          <cell r="F5360">
            <v>7</v>
          </cell>
        </row>
        <row r="5361">
          <cell r="A5361">
            <v>6158765</v>
          </cell>
          <cell r="B5361" t="str">
            <v>Koncový díl …HE 30030</v>
          </cell>
          <cell r="C5361">
            <v>7</v>
          </cell>
          <cell r="D5361">
            <v>1</v>
          </cell>
          <cell r="E5361" t="str">
            <v>KS</v>
          </cell>
          <cell r="F5361">
            <v>7</v>
          </cell>
        </row>
        <row r="5362">
          <cell r="A5362">
            <v>6158773</v>
          </cell>
          <cell r="B5362" t="str">
            <v>Koncový díl …HE 40040</v>
          </cell>
          <cell r="C5362">
            <v>7</v>
          </cell>
          <cell r="D5362">
            <v>1</v>
          </cell>
          <cell r="E5362" t="str">
            <v>KS</v>
          </cell>
          <cell r="F5362">
            <v>7</v>
          </cell>
        </row>
        <row r="5363">
          <cell r="A5363">
            <v>6158781</v>
          </cell>
          <cell r="B5363" t="str">
            <v>Koncový díl …HE 20035</v>
          </cell>
          <cell r="C5363">
            <v>5</v>
          </cell>
          <cell r="D5363">
            <v>1</v>
          </cell>
          <cell r="E5363" t="str">
            <v>KS</v>
          </cell>
          <cell r="F5363">
            <v>5</v>
          </cell>
        </row>
        <row r="5364">
          <cell r="A5364">
            <v>6158803</v>
          </cell>
          <cell r="B5364" t="str">
            <v>Koncový díl …HE 30045</v>
          </cell>
          <cell r="C5364">
            <v>7</v>
          </cell>
          <cell r="D5364">
            <v>1</v>
          </cell>
          <cell r="E5364" t="str">
            <v>KS</v>
          </cell>
          <cell r="F5364">
            <v>7</v>
          </cell>
        </row>
        <row r="5365">
          <cell r="A5365">
            <v>6158846</v>
          </cell>
          <cell r="B5365" t="str">
            <v>Spojovací kryt…HS 15040</v>
          </cell>
          <cell r="C5365">
            <v>4</v>
          </cell>
          <cell r="D5365">
            <v>1</v>
          </cell>
          <cell r="E5365" t="str">
            <v>KS</v>
          </cell>
          <cell r="F5365">
            <v>4</v>
          </cell>
        </row>
        <row r="5366">
          <cell r="A5366">
            <v>6159370</v>
          </cell>
          <cell r="B5366" t="str">
            <v>Vrchní díl…D2-2/110</v>
          </cell>
          <cell r="C5366">
            <v>41</v>
          </cell>
          <cell r="D5366">
            <v>1</v>
          </cell>
          <cell r="E5366" t="str">
            <v>KS</v>
          </cell>
          <cell r="F5366">
            <v>41</v>
          </cell>
        </row>
        <row r="5367">
          <cell r="A5367">
            <v>6160018</v>
          </cell>
          <cell r="B5367" t="str">
            <v>Kryt vnitřního rohu…HI 20020</v>
          </cell>
          <cell r="C5367">
            <v>8</v>
          </cell>
          <cell r="D5367">
            <v>1</v>
          </cell>
          <cell r="E5367" t="str">
            <v>KS</v>
          </cell>
          <cell r="F5367">
            <v>8</v>
          </cell>
        </row>
        <row r="5368">
          <cell r="A5368">
            <v>6160026</v>
          </cell>
          <cell r="B5368" t="str">
            <v>Kryt vnitřního rohu…HI 15030</v>
          </cell>
          <cell r="C5368">
            <v>10</v>
          </cell>
          <cell r="D5368">
            <v>1</v>
          </cell>
          <cell r="E5368" t="str">
            <v>KS</v>
          </cell>
          <cell r="F5368">
            <v>10</v>
          </cell>
        </row>
        <row r="5369">
          <cell r="A5369">
            <v>6160034</v>
          </cell>
          <cell r="B5369" t="str">
            <v>Kryt vnitřního rohu…HI 15040</v>
          </cell>
          <cell r="C5369">
            <v>11</v>
          </cell>
          <cell r="D5369">
            <v>1</v>
          </cell>
          <cell r="E5369" t="str">
            <v>KS</v>
          </cell>
          <cell r="F5369">
            <v>11</v>
          </cell>
        </row>
        <row r="5370">
          <cell r="A5370">
            <v>6160042</v>
          </cell>
          <cell r="B5370" t="str">
            <v>Kryt vnitřního rohu…HI 25025</v>
          </cell>
          <cell r="C5370">
            <v>11</v>
          </cell>
          <cell r="D5370">
            <v>1</v>
          </cell>
          <cell r="E5370" t="str">
            <v>KS</v>
          </cell>
          <cell r="F5370">
            <v>11</v>
          </cell>
        </row>
        <row r="5371">
          <cell r="A5371">
            <v>6160050</v>
          </cell>
          <cell r="B5371" t="str">
            <v>Kryt vnitřního rohu…HI 25040</v>
          </cell>
          <cell r="C5371">
            <v>13</v>
          </cell>
          <cell r="D5371">
            <v>1</v>
          </cell>
          <cell r="E5371" t="str">
            <v>KS</v>
          </cell>
          <cell r="F5371">
            <v>13</v>
          </cell>
        </row>
        <row r="5372">
          <cell r="A5372">
            <v>6160077</v>
          </cell>
          <cell r="B5372" t="str">
            <v>Kryt vnitřního rohu…HI 30030</v>
          </cell>
          <cell r="C5372">
            <v>12</v>
          </cell>
          <cell r="D5372">
            <v>1</v>
          </cell>
          <cell r="E5372" t="str">
            <v>KS</v>
          </cell>
          <cell r="F5372">
            <v>12</v>
          </cell>
        </row>
        <row r="5373">
          <cell r="A5373">
            <v>6160085</v>
          </cell>
          <cell r="B5373" t="str">
            <v>Kryt vnitřního rohu…HI 30045</v>
          </cell>
          <cell r="C5373">
            <v>13</v>
          </cell>
          <cell r="D5373">
            <v>1</v>
          </cell>
          <cell r="E5373" t="str">
            <v>KS</v>
          </cell>
          <cell r="F5373">
            <v>13</v>
          </cell>
        </row>
        <row r="5374">
          <cell r="A5374">
            <v>6160093</v>
          </cell>
          <cell r="B5374" t="str">
            <v>Kryt vnitřního rohu…HI 40040</v>
          </cell>
          <cell r="C5374">
            <v>14</v>
          </cell>
          <cell r="D5374">
            <v>1</v>
          </cell>
          <cell r="E5374" t="str">
            <v>KS</v>
          </cell>
          <cell r="F5374">
            <v>14</v>
          </cell>
        </row>
        <row r="5375">
          <cell r="A5375">
            <v>6160107</v>
          </cell>
          <cell r="B5375" t="str">
            <v>Kryt vnitřního rohu…HI 40060</v>
          </cell>
          <cell r="C5375">
            <v>68</v>
          </cell>
          <cell r="D5375">
            <v>1</v>
          </cell>
          <cell r="E5375" t="str">
            <v>KS</v>
          </cell>
          <cell r="F5375">
            <v>68</v>
          </cell>
        </row>
        <row r="5376">
          <cell r="A5376">
            <v>6160115</v>
          </cell>
          <cell r="B5376" t="str">
            <v>Kryt vnitřního rohu…HI 40090</v>
          </cell>
          <cell r="C5376">
            <v>72</v>
          </cell>
          <cell r="D5376">
            <v>1</v>
          </cell>
          <cell r="E5376" t="str">
            <v>KS</v>
          </cell>
          <cell r="F5376">
            <v>72</v>
          </cell>
        </row>
        <row r="5377">
          <cell r="A5377">
            <v>6160123</v>
          </cell>
          <cell r="B5377" t="str">
            <v>Kryt vnitřního rohu…HI 40110</v>
          </cell>
          <cell r="C5377">
            <v>75</v>
          </cell>
          <cell r="D5377">
            <v>1</v>
          </cell>
          <cell r="E5377" t="str">
            <v>KS</v>
          </cell>
          <cell r="F5377">
            <v>75</v>
          </cell>
        </row>
        <row r="5378">
          <cell r="A5378">
            <v>6160301</v>
          </cell>
          <cell r="B5378" t="str">
            <v>Kryt vnitřního rohu…HI 60060</v>
          </cell>
          <cell r="C5378">
            <v>61</v>
          </cell>
          <cell r="D5378">
            <v>1</v>
          </cell>
          <cell r="E5378" t="str">
            <v>KS</v>
          </cell>
          <cell r="F5378">
            <v>61</v>
          </cell>
        </row>
        <row r="5379">
          <cell r="A5379">
            <v>6160328</v>
          </cell>
          <cell r="B5379" t="str">
            <v>Kryt vnitřního rohu…HI 60090</v>
          </cell>
          <cell r="C5379">
            <v>68</v>
          </cell>
          <cell r="D5379">
            <v>1</v>
          </cell>
          <cell r="E5379" t="str">
            <v>KS</v>
          </cell>
          <cell r="F5379">
            <v>68</v>
          </cell>
        </row>
        <row r="5380">
          <cell r="A5380">
            <v>6160336</v>
          </cell>
          <cell r="B5380" t="str">
            <v>Kryt vnitřního rohu…HI 60110</v>
          </cell>
          <cell r="C5380">
            <v>100</v>
          </cell>
          <cell r="D5380">
            <v>1</v>
          </cell>
          <cell r="E5380" t="str">
            <v>KS</v>
          </cell>
          <cell r="F5380">
            <v>100</v>
          </cell>
        </row>
        <row r="5381">
          <cell r="A5381">
            <v>6160344</v>
          </cell>
          <cell r="B5381" t="str">
            <v>Kryt vnitřního rohu…HI 60130</v>
          </cell>
          <cell r="C5381">
            <v>111</v>
          </cell>
          <cell r="D5381">
            <v>1</v>
          </cell>
          <cell r="E5381" t="str">
            <v>KS</v>
          </cell>
          <cell r="F5381">
            <v>111</v>
          </cell>
        </row>
        <row r="5382">
          <cell r="A5382">
            <v>6160352</v>
          </cell>
          <cell r="B5382" t="str">
            <v>Kryt vnitřního rohu…HI 60170</v>
          </cell>
          <cell r="C5382">
            <v>116</v>
          </cell>
          <cell r="D5382">
            <v>1</v>
          </cell>
          <cell r="E5382" t="str">
            <v>KS</v>
          </cell>
          <cell r="F5382">
            <v>116</v>
          </cell>
        </row>
        <row r="5383">
          <cell r="A5383">
            <v>6160360</v>
          </cell>
          <cell r="B5383" t="str">
            <v>Kryt vnitřního rohu…HI 60210</v>
          </cell>
          <cell r="C5383">
            <v>122</v>
          </cell>
          <cell r="D5383">
            <v>1</v>
          </cell>
          <cell r="E5383" t="str">
            <v>KS</v>
          </cell>
          <cell r="F5383">
            <v>122</v>
          </cell>
        </row>
        <row r="5384">
          <cell r="A5384">
            <v>6160379</v>
          </cell>
          <cell r="B5384" t="str">
            <v>Kryt vnitřního rohu…HI 60150</v>
          </cell>
          <cell r="C5384">
            <v>106</v>
          </cell>
          <cell r="D5384">
            <v>1</v>
          </cell>
          <cell r="E5384" t="str">
            <v>KS</v>
          </cell>
          <cell r="F5384">
            <v>106</v>
          </cell>
        </row>
        <row r="5385">
          <cell r="A5385">
            <v>6160395</v>
          </cell>
          <cell r="B5385" t="str">
            <v>Kryt vnitřního rohu…HI 60230</v>
          </cell>
          <cell r="C5385">
            <v>136</v>
          </cell>
          <cell r="D5385">
            <v>1</v>
          </cell>
          <cell r="E5385" t="str">
            <v>KS</v>
          </cell>
          <cell r="F5385">
            <v>136</v>
          </cell>
        </row>
        <row r="5386">
          <cell r="A5386">
            <v>6160484</v>
          </cell>
          <cell r="B5386" t="str">
            <v>Kryt vnitřního rohu…HI 80170</v>
          </cell>
          <cell r="C5386">
            <v>373</v>
          </cell>
          <cell r="D5386">
            <v>1</v>
          </cell>
          <cell r="E5386" t="str">
            <v>KS</v>
          </cell>
          <cell r="F5386">
            <v>373</v>
          </cell>
        </row>
        <row r="5387">
          <cell r="A5387">
            <v>6160492</v>
          </cell>
          <cell r="B5387" t="str">
            <v>Kryt vnitřního rohu…HI 80210</v>
          </cell>
          <cell r="C5387">
            <v>418</v>
          </cell>
          <cell r="D5387">
            <v>1</v>
          </cell>
          <cell r="E5387" t="str">
            <v>KS</v>
          </cell>
          <cell r="F5387">
            <v>418</v>
          </cell>
        </row>
        <row r="5388">
          <cell r="A5388">
            <v>6160522</v>
          </cell>
          <cell r="B5388" t="str">
            <v>Kryt vnitřního rohu…HI 100130</v>
          </cell>
          <cell r="C5388">
            <v>467</v>
          </cell>
          <cell r="D5388">
            <v>1</v>
          </cell>
          <cell r="E5388" t="str">
            <v>KS</v>
          </cell>
          <cell r="F5388">
            <v>467</v>
          </cell>
        </row>
        <row r="5389">
          <cell r="A5389">
            <v>6160549</v>
          </cell>
          <cell r="B5389" t="str">
            <v>Kryt vnitřního rohu…HI 100230</v>
          </cell>
          <cell r="C5389">
            <v>412</v>
          </cell>
          <cell r="D5389">
            <v>1</v>
          </cell>
          <cell r="E5389" t="str">
            <v>KS</v>
          </cell>
          <cell r="F5389">
            <v>412</v>
          </cell>
        </row>
        <row r="5390">
          <cell r="A5390">
            <v>6160603</v>
          </cell>
          <cell r="B5390" t="str">
            <v>Kryt vnějšího rohu…HA 20020</v>
          </cell>
          <cell r="C5390">
            <v>8</v>
          </cell>
          <cell r="D5390">
            <v>1</v>
          </cell>
          <cell r="E5390" t="str">
            <v>KS</v>
          </cell>
          <cell r="F5390">
            <v>8</v>
          </cell>
        </row>
        <row r="5391">
          <cell r="A5391">
            <v>6160611</v>
          </cell>
          <cell r="B5391" t="str">
            <v>Kryt vnějšího rohu…HA 15030</v>
          </cell>
          <cell r="C5391">
            <v>9</v>
          </cell>
          <cell r="D5391">
            <v>1</v>
          </cell>
          <cell r="E5391" t="str">
            <v>KS</v>
          </cell>
          <cell r="F5391">
            <v>9</v>
          </cell>
        </row>
        <row r="5392">
          <cell r="A5392">
            <v>6160638</v>
          </cell>
          <cell r="B5392" t="str">
            <v>Kryt vnějšího rohu…HA 15040</v>
          </cell>
          <cell r="C5392">
            <v>11</v>
          </cell>
          <cell r="D5392">
            <v>1</v>
          </cell>
          <cell r="E5392" t="str">
            <v>KS</v>
          </cell>
          <cell r="F5392">
            <v>11</v>
          </cell>
        </row>
        <row r="5393">
          <cell r="A5393">
            <v>6160646</v>
          </cell>
          <cell r="B5393" t="str">
            <v>Kryt vnějšího rohu…HA 25025</v>
          </cell>
          <cell r="C5393">
            <v>11</v>
          </cell>
          <cell r="D5393">
            <v>1</v>
          </cell>
          <cell r="E5393" t="str">
            <v>KS</v>
          </cell>
          <cell r="F5393">
            <v>11</v>
          </cell>
        </row>
        <row r="5394">
          <cell r="A5394">
            <v>6160654</v>
          </cell>
          <cell r="B5394" t="str">
            <v>Kryt vnějšího rohu…HA 25040</v>
          </cell>
          <cell r="C5394">
            <v>13</v>
          </cell>
          <cell r="D5394">
            <v>1</v>
          </cell>
          <cell r="E5394" t="str">
            <v>KS</v>
          </cell>
          <cell r="F5394">
            <v>13</v>
          </cell>
        </row>
        <row r="5395">
          <cell r="A5395">
            <v>6160670</v>
          </cell>
          <cell r="B5395" t="str">
            <v>Kryt vnějšího rohu…HA 30030</v>
          </cell>
          <cell r="C5395">
            <v>13</v>
          </cell>
          <cell r="D5395">
            <v>1</v>
          </cell>
          <cell r="E5395" t="str">
            <v>KS</v>
          </cell>
          <cell r="F5395">
            <v>13</v>
          </cell>
        </row>
        <row r="5396">
          <cell r="A5396">
            <v>6160689</v>
          </cell>
          <cell r="B5396" t="str">
            <v>Kryt vnějšího rohu…HA 30045</v>
          </cell>
          <cell r="C5396">
            <v>13</v>
          </cell>
          <cell r="D5396">
            <v>1</v>
          </cell>
          <cell r="E5396" t="str">
            <v>KS</v>
          </cell>
          <cell r="F5396">
            <v>13</v>
          </cell>
        </row>
        <row r="5397">
          <cell r="A5397">
            <v>6160697</v>
          </cell>
          <cell r="B5397" t="str">
            <v>Kryt vnějšího rohu…HA 40040</v>
          </cell>
          <cell r="C5397">
            <v>14</v>
          </cell>
          <cell r="D5397">
            <v>1</v>
          </cell>
          <cell r="E5397" t="str">
            <v>KS</v>
          </cell>
          <cell r="F5397">
            <v>14</v>
          </cell>
        </row>
        <row r="5398">
          <cell r="A5398">
            <v>6160700</v>
          </cell>
          <cell r="B5398" t="str">
            <v>Kryt vnějšího rohu…HA 40060</v>
          </cell>
          <cell r="C5398">
            <v>59</v>
          </cell>
          <cell r="D5398">
            <v>1</v>
          </cell>
          <cell r="E5398" t="str">
            <v>KS</v>
          </cell>
          <cell r="F5398">
            <v>59</v>
          </cell>
        </row>
        <row r="5399">
          <cell r="A5399">
            <v>6160719</v>
          </cell>
          <cell r="B5399" t="str">
            <v>Kryt vnějšího rohu…HA 40090</v>
          </cell>
          <cell r="C5399">
            <v>59</v>
          </cell>
          <cell r="D5399">
            <v>1</v>
          </cell>
          <cell r="E5399" t="str">
            <v>KS</v>
          </cell>
          <cell r="F5399">
            <v>59</v>
          </cell>
        </row>
        <row r="5400">
          <cell r="A5400">
            <v>6160727</v>
          </cell>
          <cell r="B5400" t="str">
            <v>Kryt vnějšího rohu…HA 40110</v>
          </cell>
          <cell r="C5400">
            <v>115</v>
          </cell>
          <cell r="D5400">
            <v>1</v>
          </cell>
          <cell r="E5400" t="str">
            <v>KS</v>
          </cell>
          <cell r="F5400">
            <v>115</v>
          </cell>
        </row>
        <row r="5401">
          <cell r="A5401">
            <v>6160905</v>
          </cell>
          <cell r="B5401" t="str">
            <v>Kryt vnějšího rohu…HA 60060</v>
          </cell>
          <cell r="C5401">
            <v>49</v>
          </cell>
          <cell r="D5401">
            <v>1</v>
          </cell>
          <cell r="E5401" t="str">
            <v>KS</v>
          </cell>
          <cell r="F5401">
            <v>49</v>
          </cell>
        </row>
        <row r="5402">
          <cell r="A5402">
            <v>6160913</v>
          </cell>
          <cell r="B5402" t="str">
            <v>Kryt vnějšího rohu…HA 60090</v>
          </cell>
          <cell r="C5402">
            <v>54</v>
          </cell>
          <cell r="D5402">
            <v>1</v>
          </cell>
          <cell r="E5402" t="str">
            <v>KS</v>
          </cell>
          <cell r="F5402">
            <v>54</v>
          </cell>
        </row>
        <row r="5403">
          <cell r="A5403">
            <v>6160921</v>
          </cell>
          <cell r="B5403" t="str">
            <v>Kryt vnějšího rohu…HA 60110</v>
          </cell>
          <cell r="C5403">
            <v>107</v>
          </cell>
          <cell r="D5403">
            <v>1</v>
          </cell>
          <cell r="E5403" t="str">
            <v>KS</v>
          </cell>
          <cell r="F5403">
            <v>107</v>
          </cell>
        </row>
        <row r="5404">
          <cell r="A5404">
            <v>6160948</v>
          </cell>
          <cell r="B5404" t="str">
            <v>Kryt vnějšího rohu…HA 60130</v>
          </cell>
          <cell r="C5404">
            <v>110</v>
          </cell>
          <cell r="D5404">
            <v>1</v>
          </cell>
          <cell r="E5404" t="str">
            <v>KS</v>
          </cell>
          <cell r="F5404">
            <v>110</v>
          </cell>
        </row>
        <row r="5405">
          <cell r="A5405">
            <v>6160956</v>
          </cell>
          <cell r="B5405" t="str">
            <v>Kryt vnějšího rohu…HA 60170</v>
          </cell>
          <cell r="C5405">
            <v>119</v>
          </cell>
          <cell r="D5405">
            <v>1</v>
          </cell>
          <cell r="E5405" t="str">
            <v>KS</v>
          </cell>
          <cell r="F5405">
            <v>119</v>
          </cell>
        </row>
        <row r="5406">
          <cell r="A5406">
            <v>6160964</v>
          </cell>
          <cell r="B5406" t="str">
            <v>Kryt vnějšího rohu…HA 60210</v>
          </cell>
          <cell r="C5406">
            <v>127</v>
          </cell>
          <cell r="D5406">
            <v>1</v>
          </cell>
          <cell r="E5406" t="str">
            <v>KS</v>
          </cell>
          <cell r="F5406">
            <v>127</v>
          </cell>
        </row>
        <row r="5407">
          <cell r="A5407">
            <v>6160972</v>
          </cell>
          <cell r="B5407" t="str">
            <v>Kryt vnějšího rohu…HA 60150</v>
          </cell>
          <cell r="C5407">
            <v>116</v>
          </cell>
          <cell r="D5407">
            <v>1</v>
          </cell>
          <cell r="E5407" t="str">
            <v>KS</v>
          </cell>
          <cell r="F5407">
            <v>116</v>
          </cell>
        </row>
        <row r="5408">
          <cell r="A5408">
            <v>6160980</v>
          </cell>
          <cell r="B5408" t="str">
            <v>Kryt vnějšího rohu…HA 60230</v>
          </cell>
          <cell r="C5408">
            <v>137</v>
          </cell>
          <cell r="D5408">
            <v>1</v>
          </cell>
          <cell r="E5408" t="str">
            <v>KS</v>
          </cell>
          <cell r="F5408">
            <v>137</v>
          </cell>
        </row>
        <row r="5409">
          <cell r="A5409">
            <v>6161103</v>
          </cell>
          <cell r="B5409" t="str">
            <v>Kryt vnějšího rohu…HA 80170</v>
          </cell>
          <cell r="C5409">
            <v>541</v>
          </cell>
          <cell r="D5409">
            <v>1</v>
          </cell>
          <cell r="E5409" t="str">
            <v>KS</v>
          </cell>
          <cell r="F5409">
            <v>541</v>
          </cell>
        </row>
        <row r="5410">
          <cell r="A5410">
            <v>6161111</v>
          </cell>
          <cell r="B5410" t="str">
            <v>Kryt vnějšího rohu…HA 80210</v>
          </cell>
          <cell r="C5410">
            <v>554</v>
          </cell>
          <cell r="D5410">
            <v>1</v>
          </cell>
          <cell r="E5410" t="str">
            <v>KS</v>
          </cell>
          <cell r="F5410">
            <v>554</v>
          </cell>
        </row>
        <row r="5411">
          <cell r="A5411">
            <v>6161154</v>
          </cell>
          <cell r="B5411" t="str">
            <v>Kryt vnějšího rohu…HA 100130</v>
          </cell>
          <cell r="C5411">
            <v>414</v>
          </cell>
          <cell r="D5411">
            <v>1</v>
          </cell>
          <cell r="E5411" t="str">
            <v>KS</v>
          </cell>
          <cell r="F5411">
            <v>414</v>
          </cell>
        </row>
        <row r="5412">
          <cell r="A5412">
            <v>6161170</v>
          </cell>
          <cell r="B5412" t="str">
            <v>Kryt vnějšího rohu…HA 100230</v>
          </cell>
          <cell r="C5412">
            <v>436</v>
          </cell>
          <cell r="D5412">
            <v>1</v>
          </cell>
          <cell r="E5412" t="str">
            <v>KS</v>
          </cell>
          <cell r="F5412">
            <v>436</v>
          </cell>
        </row>
        <row r="5413">
          <cell r="A5413">
            <v>6161200</v>
          </cell>
          <cell r="B5413" t="str">
            <v>Kryt plochého rohu…HF 20020</v>
          </cell>
          <cell r="C5413">
            <v>8</v>
          </cell>
          <cell r="D5413">
            <v>1</v>
          </cell>
          <cell r="E5413" t="str">
            <v>KS</v>
          </cell>
          <cell r="F5413">
            <v>8</v>
          </cell>
        </row>
        <row r="5414">
          <cell r="A5414">
            <v>6161219</v>
          </cell>
          <cell r="B5414" t="str">
            <v>Kryt plochého rohu…HF 15030</v>
          </cell>
          <cell r="C5414">
            <v>9</v>
          </cell>
          <cell r="D5414">
            <v>1</v>
          </cell>
          <cell r="E5414" t="str">
            <v>KS</v>
          </cell>
          <cell r="F5414">
            <v>9</v>
          </cell>
        </row>
        <row r="5415">
          <cell r="A5415">
            <v>6161227</v>
          </cell>
          <cell r="B5415" t="str">
            <v>Kryt plochého rohu…HF 15040</v>
          </cell>
          <cell r="C5415">
            <v>11</v>
          </cell>
          <cell r="D5415">
            <v>1</v>
          </cell>
          <cell r="E5415" t="str">
            <v>KS</v>
          </cell>
          <cell r="F5415">
            <v>11</v>
          </cell>
        </row>
        <row r="5416">
          <cell r="A5416">
            <v>6161235</v>
          </cell>
          <cell r="B5416" t="str">
            <v>Kryt plochého rohu…HF 25025</v>
          </cell>
          <cell r="C5416">
            <v>11</v>
          </cell>
          <cell r="D5416">
            <v>1</v>
          </cell>
          <cell r="E5416" t="str">
            <v>KS</v>
          </cell>
          <cell r="F5416">
            <v>11</v>
          </cell>
        </row>
        <row r="5417">
          <cell r="A5417">
            <v>6161243</v>
          </cell>
          <cell r="B5417" t="str">
            <v>Kryt plochého rohu…HF 25040</v>
          </cell>
          <cell r="C5417">
            <v>13</v>
          </cell>
          <cell r="D5417">
            <v>1</v>
          </cell>
          <cell r="E5417" t="str">
            <v>KS</v>
          </cell>
          <cell r="F5417">
            <v>13</v>
          </cell>
        </row>
        <row r="5418">
          <cell r="A5418">
            <v>6161278</v>
          </cell>
          <cell r="B5418" t="str">
            <v>Kryt plochého rohu…HF 30030</v>
          </cell>
          <cell r="C5418">
            <v>11</v>
          </cell>
          <cell r="D5418">
            <v>1</v>
          </cell>
          <cell r="E5418" t="str">
            <v>KS</v>
          </cell>
          <cell r="F5418">
            <v>11</v>
          </cell>
        </row>
        <row r="5419">
          <cell r="A5419">
            <v>6161286</v>
          </cell>
          <cell r="B5419" t="str">
            <v>Kryt plochého rohu…HF 30045</v>
          </cell>
          <cell r="C5419">
            <v>16</v>
          </cell>
          <cell r="D5419">
            <v>1</v>
          </cell>
          <cell r="E5419" t="str">
            <v>KS</v>
          </cell>
          <cell r="F5419">
            <v>16</v>
          </cell>
        </row>
        <row r="5420">
          <cell r="A5420">
            <v>6161294</v>
          </cell>
          <cell r="B5420" t="str">
            <v>Kryt plochého rohu…HF 40040</v>
          </cell>
          <cell r="C5420">
            <v>12</v>
          </cell>
          <cell r="D5420">
            <v>1</v>
          </cell>
          <cell r="E5420" t="str">
            <v>KS</v>
          </cell>
          <cell r="F5420">
            <v>12</v>
          </cell>
        </row>
        <row r="5421">
          <cell r="A5421">
            <v>6161308</v>
          </cell>
          <cell r="B5421" t="str">
            <v>Kryt plochého rohu…HF 40060</v>
          </cell>
          <cell r="C5421">
            <v>80</v>
          </cell>
          <cell r="D5421">
            <v>1</v>
          </cell>
          <cell r="E5421" t="str">
            <v>KS</v>
          </cell>
          <cell r="F5421">
            <v>80</v>
          </cell>
        </row>
        <row r="5422">
          <cell r="A5422">
            <v>6161316</v>
          </cell>
          <cell r="B5422" t="str">
            <v>Kryt plochého rohu…HF 40090</v>
          </cell>
          <cell r="C5422">
            <v>87</v>
          </cell>
          <cell r="D5422">
            <v>1</v>
          </cell>
          <cell r="E5422" t="str">
            <v>KS</v>
          </cell>
          <cell r="F5422">
            <v>87</v>
          </cell>
        </row>
        <row r="5423">
          <cell r="A5423">
            <v>6161324</v>
          </cell>
          <cell r="B5423" t="str">
            <v>Kryt plochého rohu…HF 40110</v>
          </cell>
          <cell r="C5423">
            <v>136</v>
          </cell>
          <cell r="D5423">
            <v>1</v>
          </cell>
          <cell r="E5423" t="str">
            <v>KS</v>
          </cell>
          <cell r="F5423">
            <v>136</v>
          </cell>
        </row>
        <row r="5424">
          <cell r="A5424">
            <v>6161502</v>
          </cell>
          <cell r="B5424" t="str">
            <v>Kryt plochého rohu…HF 60060</v>
          </cell>
          <cell r="C5424">
            <v>71</v>
          </cell>
          <cell r="D5424">
            <v>1</v>
          </cell>
          <cell r="E5424" t="str">
            <v>KS</v>
          </cell>
          <cell r="F5424">
            <v>71</v>
          </cell>
        </row>
        <row r="5425">
          <cell r="A5425">
            <v>6161510</v>
          </cell>
          <cell r="B5425" t="str">
            <v>Kryt plochého rohu…HF 60090</v>
          </cell>
          <cell r="C5425">
            <v>80</v>
          </cell>
          <cell r="D5425">
            <v>1</v>
          </cell>
          <cell r="E5425" t="str">
            <v>KS</v>
          </cell>
          <cell r="F5425">
            <v>80</v>
          </cell>
        </row>
        <row r="5426">
          <cell r="A5426">
            <v>6161529</v>
          </cell>
          <cell r="B5426" t="str">
            <v>Kryt plochého rohu…HF 60110</v>
          </cell>
          <cell r="C5426">
            <v>128</v>
          </cell>
          <cell r="D5426">
            <v>1</v>
          </cell>
          <cell r="E5426" t="str">
            <v>KS</v>
          </cell>
          <cell r="F5426">
            <v>128</v>
          </cell>
        </row>
        <row r="5427">
          <cell r="A5427">
            <v>6161537</v>
          </cell>
          <cell r="B5427" t="str">
            <v>Kryt plochého rohu…HF 60130</v>
          </cell>
          <cell r="C5427">
            <v>136</v>
          </cell>
          <cell r="D5427">
            <v>1</v>
          </cell>
          <cell r="E5427" t="str">
            <v>KS</v>
          </cell>
          <cell r="F5427">
            <v>136</v>
          </cell>
        </row>
        <row r="5428">
          <cell r="A5428">
            <v>6161545</v>
          </cell>
          <cell r="B5428" t="str">
            <v>Kryt plochého rohu…HF 60170</v>
          </cell>
          <cell r="C5428">
            <v>148</v>
          </cell>
          <cell r="D5428">
            <v>1</v>
          </cell>
          <cell r="E5428" t="str">
            <v>KS</v>
          </cell>
          <cell r="F5428">
            <v>148</v>
          </cell>
        </row>
        <row r="5429">
          <cell r="A5429">
            <v>6161553</v>
          </cell>
          <cell r="B5429" t="str">
            <v>Kryt plochého rohu…HF 60210</v>
          </cell>
          <cell r="C5429">
            <v>164</v>
          </cell>
          <cell r="D5429">
            <v>1</v>
          </cell>
          <cell r="E5429" t="str">
            <v>KS</v>
          </cell>
          <cell r="F5429">
            <v>164</v>
          </cell>
        </row>
        <row r="5430">
          <cell r="A5430">
            <v>6161561</v>
          </cell>
          <cell r="B5430" t="str">
            <v>Kryt plochého rohu…HF 60150</v>
          </cell>
          <cell r="C5430">
            <v>139</v>
          </cell>
          <cell r="D5430">
            <v>1</v>
          </cell>
          <cell r="E5430" t="str">
            <v>KS</v>
          </cell>
          <cell r="F5430">
            <v>139</v>
          </cell>
        </row>
        <row r="5431">
          <cell r="A5431">
            <v>6161596</v>
          </cell>
          <cell r="B5431" t="str">
            <v>Kryt plochého rohu…HF 60230</v>
          </cell>
          <cell r="C5431">
            <v>192</v>
          </cell>
          <cell r="D5431">
            <v>1</v>
          </cell>
          <cell r="E5431" t="str">
            <v>KS</v>
          </cell>
          <cell r="F5431">
            <v>192</v>
          </cell>
        </row>
        <row r="5432">
          <cell r="A5432">
            <v>6161707</v>
          </cell>
          <cell r="B5432" t="str">
            <v>Kryt plochého rohu…HF 80170</v>
          </cell>
          <cell r="C5432">
            <v>617</v>
          </cell>
          <cell r="D5432">
            <v>1</v>
          </cell>
          <cell r="E5432" t="str">
            <v>KS</v>
          </cell>
          <cell r="F5432">
            <v>617</v>
          </cell>
        </row>
        <row r="5433">
          <cell r="A5433">
            <v>6161715</v>
          </cell>
          <cell r="B5433" t="str">
            <v>Kryt plochého rohu…HF 80210</v>
          </cell>
          <cell r="C5433">
            <v>494</v>
          </cell>
          <cell r="D5433">
            <v>1</v>
          </cell>
          <cell r="E5433" t="str">
            <v>KS</v>
          </cell>
          <cell r="F5433">
            <v>494</v>
          </cell>
        </row>
        <row r="5434">
          <cell r="A5434">
            <v>6161758</v>
          </cell>
          <cell r="B5434" t="str">
            <v>Kryt plochého rohu…HF 100130</v>
          </cell>
          <cell r="C5434">
            <v>629</v>
          </cell>
          <cell r="D5434">
            <v>1</v>
          </cell>
          <cell r="E5434" t="str">
            <v>KS</v>
          </cell>
          <cell r="F5434">
            <v>629</v>
          </cell>
        </row>
        <row r="5435">
          <cell r="A5435">
            <v>6161774</v>
          </cell>
          <cell r="B5435" t="str">
            <v>Kryt plochého rohu…HF 100230</v>
          </cell>
          <cell r="C5435">
            <v>521</v>
          </cell>
          <cell r="D5435">
            <v>1</v>
          </cell>
          <cell r="E5435" t="str">
            <v>KS</v>
          </cell>
          <cell r="F5435">
            <v>521</v>
          </cell>
        </row>
        <row r="5436">
          <cell r="A5436">
            <v>6161901</v>
          </cell>
          <cell r="B5436" t="str">
            <v>Kryt dílu T…HT 20020</v>
          </cell>
          <cell r="C5436">
            <v>8</v>
          </cell>
          <cell r="D5436">
            <v>1</v>
          </cell>
          <cell r="E5436" t="str">
            <v>KS</v>
          </cell>
          <cell r="F5436">
            <v>8</v>
          </cell>
        </row>
        <row r="5437">
          <cell r="A5437">
            <v>6161928</v>
          </cell>
          <cell r="B5437" t="str">
            <v>Kryt dílu T…HT 15030</v>
          </cell>
          <cell r="C5437">
            <v>11</v>
          </cell>
          <cell r="D5437">
            <v>1</v>
          </cell>
          <cell r="E5437" t="str">
            <v>KS</v>
          </cell>
          <cell r="F5437">
            <v>11</v>
          </cell>
        </row>
        <row r="5438">
          <cell r="A5438">
            <v>6161936</v>
          </cell>
          <cell r="B5438" t="str">
            <v>Kryt dílu T…HT 15040</v>
          </cell>
          <cell r="C5438">
            <v>11</v>
          </cell>
          <cell r="D5438">
            <v>1</v>
          </cell>
          <cell r="E5438" t="str">
            <v>KS</v>
          </cell>
          <cell r="F5438">
            <v>11</v>
          </cell>
        </row>
        <row r="5439">
          <cell r="A5439">
            <v>6161944</v>
          </cell>
          <cell r="B5439" t="str">
            <v>Kryt dílu T…HT 25025</v>
          </cell>
          <cell r="C5439">
            <v>11</v>
          </cell>
          <cell r="D5439">
            <v>1</v>
          </cell>
          <cell r="E5439" t="str">
            <v>KS</v>
          </cell>
          <cell r="F5439">
            <v>11</v>
          </cell>
        </row>
        <row r="5440">
          <cell r="A5440">
            <v>6161952</v>
          </cell>
          <cell r="B5440" t="str">
            <v>Kryt dílu T…HT 25040</v>
          </cell>
          <cell r="C5440">
            <v>13</v>
          </cell>
          <cell r="D5440">
            <v>1</v>
          </cell>
          <cell r="E5440" t="str">
            <v>KS</v>
          </cell>
          <cell r="F5440">
            <v>13</v>
          </cell>
        </row>
        <row r="5441">
          <cell r="A5441">
            <v>6161979</v>
          </cell>
          <cell r="B5441" t="str">
            <v>Kryt dílu T…HT 30030</v>
          </cell>
          <cell r="C5441">
            <v>13</v>
          </cell>
          <cell r="D5441">
            <v>1</v>
          </cell>
          <cell r="E5441" t="str">
            <v>KS</v>
          </cell>
          <cell r="F5441">
            <v>13</v>
          </cell>
        </row>
        <row r="5442">
          <cell r="A5442">
            <v>6161987</v>
          </cell>
          <cell r="B5442" t="str">
            <v>Kryt dílu T…HT 30045</v>
          </cell>
          <cell r="C5442">
            <v>15</v>
          </cell>
          <cell r="D5442">
            <v>1</v>
          </cell>
          <cell r="E5442" t="str">
            <v>KS</v>
          </cell>
          <cell r="F5442">
            <v>15</v>
          </cell>
        </row>
        <row r="5443">
          <cell r="A5443">
            <v>6161995</v>
          </cell>
          <cell r="B5443" t="str">
            <v>Víko dílu T a křížení…HT 40040</v>
          </cell>
          <cell r="C5443">
            <v>15</v>
          </cell>
          <cell r="D5443">
            <v>1</v>
          </cell>
          <cell r="E5443" t="str">
            <v>KS</v>
          </cell>
          <cell r="F5443">
            <v>15</v>
          </cell>
        </row>
        <row r="5444">
          <cell r="A5444">
            <v>6162002</v>
          </cell>
          <cell r="B5444" t="str">
            <v>Víko dílu T a křížení…HK 40060</v>
          </cell>
          <cell r="C5444">
            <v>85</v>
          </cell>
          <cell r="D5444">
            <v>1</v>
          </cell>
          <cell r="E5444" t="str">
            <v>KS</v>
          </cell>
          <cell r="F5444">
            <v>85</v>
          </cell>
        </row>
        <row r="5445">
          <cell r="A5445">
            <v>6162010</v>
          </cell>
          <cell r="B5445" t="str">
            <v>Víko dílu T a křížení…HK 40090</v>
          </cell>
          <cell r="C5445">
            <v>94</v>
          </cell>
          <cell r="D5445">
            <v>1</v>
          </cell>
          <cell r="E5445" t="str">
            <v>KS</v>
          </cell>
          <cell r="F5445">
            <v>94</v>
          </cell>
        </row>
        <row r="5446">
          <cell r="A5446">
            <v>6162029</v>
          </cell>
          <cell r="B5446" t="str">
            <v>Víko dílu T a křížení…HK 40110</v>
          </cell>
          <cell r="C5446">
            <v>100</v>
          </cell>
          <cell r="D5446">
            <v>1</v>
          </cell>
          <cell r="E5446" t="str">
            <v>KS</v>
          </cell>
          <cell r="F5446">
            <v>100</v>
          </cell>
        </row>
        <row r="5447">
          <cell r="A5447">
            <v>6162207</v>
          </cell>
          <cell r="B5447" t="str">
            <v>Víko dílu T a křížení…HK 60060</v>
          </cell>
          <cell r="C5447">
            <v>77</v>
          </cell>
          <cell r="D5447">
            <v>1</v>
          </cell>
          <cell r="E5447" t="str">
            <v>KS</v>
          </cell>
          <cell r="F5447">
            <v>77</v>
          </cell>
        </row>
        <row r="5448">
          <cell r="A5448">
            <v>6162215</v>
          </cell>
          <cell r="B5448" t="str">
            <v>Víko dílu T a křížení…HK 60090</v>
          </cell>
          <cell r="C5448">
            <v>91</v>
          </cell>
          <cell r="D5448">
            <v>1</v>
          </cell>
          <cell r="E5448" t="str">
            <v>KS</v>
          </cell>
          <cell r="F5448">
            <v>91</v>
          </cell>
        </row>
        <row r="5449">
          <cell r="A5449">
            <v>6162223</v>
          </cell>
          <cell r="B5449" t="str">
            <v>Víko dílu T a křížení…HK 60110</v>
          </cell>
          <cell r="C5449">
            <v>91</v>
          </cell>
          <cell r="D5449">
            <v>1</v>
          </cell>
          <cell r="E5449" t="str">
            <v>KS</v>
          </cell>
          <cell r="F5449">
            <v>91</v>
          </cell>
        </row>
        <row r="5450">
          <cell r="A5450">
            <v>6162231</v>
          </cell>
          <cell r="B5450" t="str">
            <v>Víko dílu T a křížení…HK 60130</v>
          </cell>
          <cell r="C5450">
            <v>98</v>
          </cell>
          <cell r="D5450">
            <v>1</v>
          </cell>
          <cell r="E5450" t="str">
            <v>KS</v>
          </cell>
          <cell r="F5450">
            <v>98</v>
          </cell>
        </row>
        <row r="5451">
          <cell r="A5451">
            <v>6162258</v>
          </cell>
          <cell r="B5451" t="str">
            <v>Víko dílu T a křížení…HK 60170</v>
          </cell>
          <cell r="C5451">
            <v>163</v>
          </cell>
          <cell r="D5451">
            <v>1</v>
          </cell>
          <cell r="E5451" t="str">
            <v>KS</v>
          </cell>
          <cell r="F5451">
            <v>163</v>
          </cell>
        </row>
        <row r="5452">
          <cell r="A5452">
            <v>6162266</v>
          </cell>
          <cell r="B5452" t="str">
            <v>Víko dílu T a křížení…HK 60210</v>
          </cell>
          <cell r="C5452">
            <v>174</v>
          </cell>
          <cell r="D5452">
            <v>1</v>
          </cell>
          <cell r="E5452" t="str">
            <v>KS</v>
          </cell>
          <cell r="F5452">
            <v>174</v>
          </cell>
        </row>
        <row r="5453">
          <cell r="A5453">
            <v>6162274</v>
          </cell>
          <cell r="B5453" t="str">
            <v>Víko dílu T a křížení…HK 60150</v>
          </cell>
          <cell r="C5453">
            <v>100</v>
          </cell>
          <cell r="D5453">
            <v>1</v>
          </cell>
          <cell r="E5453" t="str">
            <v>KS</v>
          </cell>
          <cell r="F5453">
            <v>100</v>
          </cell>
        </row>
        <row r="5454">
          <cell r="A5454">
            <v>6162290</v>
          </cell>
          <cell r="B5454" t="str">
            <v>Víko dílu T a křížení…HK 60230</v>
          </cell>
          <cell r="C5454">
            <v>178</v>
          </cell>
          <cell r="D5454">
            <v>1</v>
          </cell>
          <cell r="E5454" t="str">
            <v>KS</v>
          </cell>
          <cell r="F5454">
            <v>178</v>
          </cell>
        </row>
        <row r="5455">
          <cell r="A5455">
            <v>6162401</v>
          </cell>
          <cell r="B5455" t="str">
            <v>Víko dílu T a křížení…HK 80170</v>
          </cell>
          <cell r="C5455">
            <v>461</v>
          </cell>
          <cell r="D5455">
            <v>1</v>
          </cell>
          <cell r="E5455" t="str">
            <v>KS</v>
          </cell>
          <cell r="F5455">
            <v>461</v>
          </cell>
        </row>
        <row r="5456">
          <cell r="A5456">
            <v>6162428</v>
          </cell>
          <cell r="B5456" t="str">
            <v>Víko dílu T a křížení…HK 80210</v>
          </cell>
          <cell r="C5456">
            <v>629</v>
          </cell>
          <cell r="D5456">
            <v>1</v>
          </cell>
          <cell r="E5456" t="str">
            <v>KS</v>
          </cell>
          <cell r="F5456">
            <v>629</v>
          </cell>
        </row>
        <row r="5457">
          <cell r="A5457">
            <v>6162452</v>
          </cell>
          <cell r="B5457" t="str">
            <v>Víko dílu T a křížení…HK 100130</v>
          </cell>
          <cell r="C5457">
            <v>604</v>
          </cell>
          <cell r="D5457">
            <v>1</v>
          </cell>
          <cell r="E5457" t="str">
            <v>KS</v>
          </cell>
          <cell r="F5457">
            <v>604</v>
          </cell>
        </row>
        <row r="5458">
          <cell r="A5458">
            <v>6162479</v>
          </cell>
          <cell r="B5458" t="str">
            <v>Víko dílu T a křížení…HK 100230</v>
          </cell>
          <cell r="C5458">
            <v>449</v>
          </cell>
          <cell r="D5458">
            <v>1</v>
          </cell>
          <cell r="E5458" t="str">
            <v>KS</v>
          </cell>
          <cell r="F5458">
            <v>449</v>
          </cell>
        </row>
        <row r="5459">
          <cell r="A5459">
            <v>6162487</v>
          </cell>
          <cell r="B5459" t="str">
            <v>Koncový díl …HE 20035</v>
          </cell>
          <cell r="C5459">
            <v>5</v>
          </cell>
          <cell r="D5459">
            <v>1</v>
          </cell>
          <cell r="E5459" t="str">
            <v>KS</v>
          </cell>
          <cell r="F5459">
            <v>5</v>
          </cell>
        </row>
        <row r="5460">
          <cell r="A5460">
            <v>6162495</v>
          </cell>
          <cell r="B5460" t="str">
            <v>Koncový díl …HE 15015</v>
          </cell>
          <cell r="C5460">
            <v>5</v>
          </cell>
          <cell r="D5460">
            <v>1</v>
          </cell>
          <cell r="E5460" t="str">
            <v>KS</v>
          </cell>
          <cell r="F5460">
            <v>5</v>
          </cell>
        </row>
        <row r="5461">
          <cell r="A5461">
            <v>6162509</v>
          </cell>
          <cell r="B5461" t="str">
            <v>Koncový díl …HE 20020</v>
          </cell>
          <cell r="C5461">
            <v>7</v>
          </cell>
          <cell r="D5461">
            <v>1</v>
          </cell>
          <cell r="E5461" t="str">
            <v>KS</v>
          </cell>
          <cell r="F5461">
            <v>7</v>
          </cell>
        </row>
        <row r="5462">
          <cell r="A5462">
            <v>6162517</v>
          </cell>
          <cell r="B5462" t="str">
            <v>Koncový díl …HE 15030</v>
          </cell>
          <cell r="C5462">
            <v>7</v>
          </cell>
          <cell r="D5462">
            <v>1</v>
          </cell>
          <cell r="E5462" t="str">
            <v>KS</v>
          </cell>
          <cell r="F5462">
            <v>7</v>
          </cell>
        </row>
        <row r="5463">
          <cell r="A5463">
            <v>6162525</v>
          </cell>
          <cell r="B5463" t="str">
            <v>Koncový díl …HE 15040</v>
          </cell>
          <cell r="C5463">
            <v>7</v>
          </cell>
          <cell r="D5463">
            <v>1</v>
          </cell>
          <cell r="E5463" t="str">
            <v>KS</v>
          </cell>
          <cell r="F5463">
            <v>7</v>
          </cell>
        </row>
        <row r="5464">
          <cell r="A5464">
            <v>6162533</v>
          </cell>
          <cell r="B5464" t="str">
            <v>Koncový díl …HE 25025</v>
          </cell>
          <cell r="C5464">
            <v>7</v>
          </cell>
          <cell r="D5464">
            <v>1</v>
          </cell>
          <cell r="E5464" t="str">
            <v>KS</v>
          </cell>
          <cell r="F5464">
            <v>7</v>
          </cell>
        </row>
        <row r="5465">
          <cell r="A5465">
            <v>6162541</v>
          </cell>
          <cell r="B5465" t="str">
            <v>Koncový díl …HE 25040</v>
          </cell>
          <cell r="C5465">
            <v>7</v>
          </cell>
          <cell r="D5465">
            <v>1</v>
          </cell>
          <cell r="E5465" t="str">
            <v>KS</v>
          </cell>
          <cell r="F5465">
            <v>7</v>
          </cell>
        </row>
        <row r="5466">
          <cell r="A5466">
            <v>6162576</v>
          </cell>
          <cell r="B5466" t="str">
            <v>Koncový díl …HE 30030</v>
          </cell>
          <cell r="C5466">
            <v>7</v>
          </cell>
          <cell r="D5466">
            <v>1</v>
          </cell>
          <cell r="E5466" t="str">
            <v>KS</v>
          </cell>
          <cell r="F5466">
            <v>7</v>
          </cell>
        </row>
        <row r="5467">
          <cell r="A5467">
            <v>6162584</v>
          </cell>
          <cell r="B5467" t="str">
            <v>Koncový díl …HE 30045</v>
          </cell>
          <cell r="C5467">
            <v>7</v>
          </cell>
          <cell r="D5467">
            <v>1</v>
          </cell>
          <cell r="E5467" t="str">
            <v>KS</v>
          </cell>
          <cell r="F5467">
            <v>7</v>
          </cell>
        </row>
        <row r="5468">
          <cell r="A5468">
            <v>6162592</v>
          </cell>
          <cell r="B5468" t="str">
            <v>Koncový díl …HE 40040</v>
          </cell>
          <cell r="C5468">
            <v>7</v>
          </cell>
          <cell r="D5468">
            <v>1</v>
          </cell>
          <cell r="E5468" t="str">
            <v>KS</v>
          </cell>
          <cell r="F5468">
            <v>7</v>
          </cell>
        </row>
        <row r="5469">
          <cell r="A5469">
            <v>6162606</v>
          </cell>
          <cell r="B5469" t="str">
            <v>Koncový díl …HE 40060</v>
          </cell>
          <cell r="C5469">
            <v>11</v>
          </cell>
          <cell r="D5469">
            <v>1</v>
          </cell>
          <cell r="E5469" t="str">
            <v>KS</v>
          </cell>
          <cell r="F5469">
            <v>11</v>
          </cell>
        </row>
        <row r="5470">
          <cell r="A5470">
            <v>6162614</v>
          </cell>
          <cell r="B5470" t="str">
            <v>Koncový díl …HE 40090</v>
          </cell>
          <cell r="C5470">
            <v>11</v>
          </cell>
          <cell r="D5470">
            <v>1</v>
          </cell>
          <cell r="E5470" t="str">
            <v>KS</v>
          </cell>
          <cell r="F5470">
            <v>11</v>
          </cell>
        </row>
        <row r="5471">
          <cell r="A5471">
            <v>6162622</v>
          </cell>
          <cell r="B5471" t="str">
            <v>Koncový díl …HE 40110</v>
          </cell>
          <cell r="C5471">
            <v>11</v>
          </cell>
          <cell r="D5471">
            <v>1</v>
          </cell>
          <cell r="E5471" t="str">
            <v>KS</v>
          </cell>
          <cell r="F5471">
            <v>11</v>
          </cell>
        </row>
        <row r="5472">
          <cell r="A5472">
            <v>6162800</v>
          </cell>
          <cell r="B5472" t="str">
            <v>Koncový díl …HE 60060</v>
          </cell>
          <cell r="C5472">
            <v>10</v>
          </cell>
          <cell r="D5472">
            <v>1</v>
          </cell>
          <cell r="E5472" t="str">
            <v>KS</v>
          </cell>
          <cell r="F5472">
            <v>10</v>
          </cell>
        </row>
        <row r="5473">
          <cell r="A5473">
            <v>6162819</v>
          </cell>
          <cell r="B5473" t="str">
            <v>Koncový díl …HE 60090</v>
          </cell>
          <cell r="C5473">
            <v>11</v>
          </cell>
          <cell r="D5473">
            <v>1</v>
          </cell>
          <cell r="E5473" t="str">
            <v>KS</v>
          </cell>
          <cell r="F5473">
            <v>11</v>
          </cell>
        </row>
        <row r="5474">
          <cell r="A5474">
            <v>6162827</v>
          </cell>
          <cell r="B5474" t="str">
            <v>Koncový díl …HE 60110</v>
          </cell>
          <cell r="C5474">
            <v>15</v>
          </cell>
          <cell r="D5474">
            <v>1</v>
          </cell>
          <cell r="E5474" t="str">
            <v>KS</v>
          </cell>
          <cell r="F5474">
            <v>15</v>
          </cell>
        </row>
        <row r="5475">
          <cell r="A5475">
            <v>6162835</v>
          </cell>
          <cell r="B5475" t="str">
            <v>Koncový díl …HE 60130</v>
          </cell>
          <cell r="C5475">
            <v>15</v>
          </cell>
          <cell r="D5475">
            <v>1</v>
          </cell>
          <cell r="E5475" t="str">
            <v>KS</v>
          </cell>
          <cell r="F5475">
            <v>15</v>
          </cell>
        </row>
        <row r="5476">
          <cell r="A5476">
            <v>6162843</v>
          </cell>
          <cell r="B5476" t="str">
            <v>Koncový díl …HE 60170</v>
          </cell>
          <cell r="C5476">
            <v>17</v>
          </cell>
          <cell r="D5476">
            <v>1</v>
          </cell>
          <cell r="E5476" t="str">
            <v>KS</v>
          </cell>
          <cell r="F5476">
            <v>17</v>
          </cell>
        </row>
        <row r="5477">
          <cell r="A5477">
            <v>6162851</v>
          </cell>
          <cell r="B5477" t="str">
            <v>Koncový díl …HE 60210</v>
          </cell>
          <cell r="C5477">
            <v>21</v>
          </cell>
          <cell r="D5477">
            <v>1</v>
          </cell>
          <cell r="E5477" t="str">
            <v>KS</v>
          </cell>
          <cell r="F5477">
            <v>21</v>
          </cell>
        </row>
        <row r="5478">
          <cell r="A5478">
            <v>6162878</v>
          </cell>
          <cell r="B5478" t="str">
            <v>Koncový díl …HE 60150</v>
          </cell>
          <cell r="C5478">
            <v>18</v>
          </cell>
          <cell r="D5478">
            <v>1</v>
          </cell>
          <cell r="E5478" t="str">
            <v>KS</v>
          </cell>
          <cell r="F5478">
            <v>18</v>
          </cell>
        </row>
        <row r="5479">
          <cell r="A5479">
            <v>6162886</v>
          </cell>
          <cell r="B5479" t="str">
            <v>Koncový díl …HE 60230</v>
          </cell>
          <cell r="C5479">
            <v>21</v>
          </cell>
          <cell r="D5479">
            <v>1</v>
          </cell>
          <cell r="E5479" t="str">
            <v>KS</v>
          </cell>
          <cell r="F5479">
            <v>21</v>
          </cell>
        </row>
        <row r="5480">
          <cell r="A5480">
            <v>6163009</v>
          </cell>
          <cell r="B5480" t="str">
            <v>Koncový díl …HE 80170</v>
          </cell>
          <cell r="C5480">
            <v>73</v>
          </cell>
          <cell r="D5480">
            <v>1</v>
          </cell>
          <cell r="E5480" t="str">
            <v>KS</v>
          </cell>
          <cell r="F5480">
            <v>73</v>
          </cell>
        </row>
        <row r="5481">
          <cell r="A5481">
            <v>6163017</v>
          </cell>
          <cell r="B5481" t="str">
            <v>Koncový díl …HE 80210</v>
          </cell>
          <cell r="C5481">
            <v>76</v>
          </cell>
          <cell r="D5481">
            <v>1</v>
          </cell>
          <cell r="E5481" t="str">
            <v>KS</v>
          </cell>
          <cell r="F5481">
            <v>76</v>
          </cell>
        </row>
        <row r="5482">
          <cell r="A5482">
            <v>6163041</v>
          </cell>
          <cell r="B5482" t="str">
            <v>Koncový díl …HE 100130</v>
          </cell>
          <cell r="C5482">
            <v>68</v>
          </cell>
          <cell r="D5482">
            <v>1</v>
          </cell>
          <cell r="E5482" t="str">
            <v>KS</v>
          </cell>
          <cell r="F5482">
            <v>68</v>
          </cell>
        </row>
        <row r="5483">
          <cell r="A5483">
            <v>6163076</v>
          </cell>
          <cell r="B5483" t="str">
            <v>Koncový díl …HE 100230</v>
          </cell>
          <cell r="C5483">
            <v>56</v>
          </cell>
          <cell r="D5483">
            <v>1</v>
          </cell>
          <cell r="E5483" t="str">
            <v>KS</v>
          </cell>
          <cell r="F5483">
            <v>56</v>
          </cell>
        </row>
        <row r="5484">
          <cell r="A5484">
            <v>6168523</v>
          </cell>
          <cell r="B5484" t="str">
            <v>Vrchní díl…2425/150</v>
          </cell>
          <cell r="C5484">
            <v>36</v>
          </cell>
          <cell r="D5484">
            <v>1</v>
          </cell>
          <cell r="E5484" t="str">
            <v>KS</v>
          </cell>
          <cell r="F5484">
            <v>36</v>
          </cell>
        </row>
        <row r="5485">
          <cell r="A5485">
            <v>6168701</v>
          </cell>
          <cell r="B5485" t="str">
            <v>Nástěnný a stropní kanál…WDK20050</v>
          </cell>
          <cell r="C5485">
            <v>45</v>
          </cell>
          <cell r="D5485">
            <v>1</v>
          </cell>
          <cell r="E5485" t="str">
            <v>M</v>
          </cell>
          <cell r="F5485">
            <v>45</v>
          </cell>
        </row>
        <row r="5486">
          <cell r="A5486">
            <v>6168728</v>
          </cell>
          <cell r="B5486" t="str">
            <v>Nástěnný a stropní kanál…WDKN20050</v>
          </cell>
          <cell r="C5486">
            <v>53</v>
          </cell>
          <cell r="D5486">
            <v>1</v>
          </cell>
          <cell r="E5486" t="str">
            <v>M</v>
          </cell>
          <cell r="F5486">
            <v>53</v>
          </cell>
        </row>
        <row r="5487">
          <cell r="A5487">
            <v>6168736</v>
          </cell>
          <cell r="B5487" t="str">
            <v>Nástěnný a stropní kanál…WDK20050</v>
          </cell>
          <cell r="C5487">
            <v>45</v>
          </cell>
          <cell r="D5487">
            <v>1</v>
          </cell>
          <cell r="E5487" t="str">
            <v>M</v>
          </cell>
          <cell r="F5487">
            <v>45</v>
          </cell>
        </row>
        <row r="5488">
          <cell r="A5488">
            <v>6168744</v>
          </cell>
          <cell r="B5488" t="str">
            <v>Nástěnný a stropní kanál…WDKN20050</v>
          </cell>
          <cell r="C5488">
            <v>44</v>
          </cell>
          <cell r="D5488">
            <v>1</v>
          </cell>
          <cell r="E5488" t="str">
            <v>M</v>
          </cell>
          <cell r="F5488">
            <v>44</v>
          </cell>
        </row>
        <row r="5489">
          <cell r="A5489">
            <v>6169309</v>
          </cell>
          <cell r="B5489" t="str">
            <v>Vrchní díl…D2-1/110</v>
          </cell>
          <cell r="C5489">
            <v>37</v>
          </cell>
          <cell r="D5489">
            <v>1</v>
          </cell>
          <cell r="E5489" t="str">
            <v>KS</v>
          </cell>
          <cell r="F5489">
            <v>37</v>
          </cell>
        </row>
        <row r="5490">
          <cell r="A5490">
            <v>6169317</v>
          </cell>
          <cell r="B5490" t="str">
            <v>Vrchní díl…D2-1/130</v>
          </cell>
          <cell r="C5490">
            <v>38</v>
          </cell>
          <cell r="D5490">
            <v>1</v>
          </cell>
          <cell r="E5490" t="str">
            <v>KS</v>
          </cell>
          <cell r="F5490">
            <v>38</v>
          </cell>
        </row>
        <row r="5491">
          <cell r="A5491">
            <v>6169325</v>
          </cell>
          <cell r="B5491" t="str">
            <v>Vrchní díl…D2-1/170</v>
          </cell>
          <cell r="C5491">
            <v>45</v>
          </cell>
          <cell r="D5491">
            <v>1</v>
          </cell>
          <cell r="E5491" t="str">
            <v>KS</v>
          </cell>
          <cell r="F5491">
            <v>45</v>
          </cell>
        </row>
        <row r="5492">
          <cell r="A5492">
            <v>6169333</v>
          </cell>
          <cell r="B5492" t="str">
            <v>Vrchní díl…D2-1/210</v>
          </cell>
          <cell r="C5492">
            <v>50</v>
          </cell>
          <cell r="D5492">
            <v>1</v>
          </cell>
          <cell r="E5492" t="str">
            <v>KS</v>
          </cell>
          <cell r="F5492">
            <v>50</v>
          </cell>
        </row>
        <row r="5493">
          <cell r="A5493">
            <v>6169368</v>
          </cell>
          <cell r="B5493" t="str">
            <v>Vrchní díl…D2-2/150</v>
          </cell>
          <cell r="C5493">
            <v>42</v>
          </cell>
          <cell r="D5493">
            <v>1</v>
          </cell>
          <cell r="E5493" t="str">
            <v>KS</v>
          </cell>
          <cell r="F5493">
            <v>42</v>
          </cell>
        </row>
        <row r="5494">
          <cell r="A5494">
            <v>6169376</v>
          </cell>
          <cell r="B5494" t="str">
            <v>Vrchní díl…D2-2/110</v>
          </cell>
          <cell r="C5494">
            <v>41</v>
          </cell>
          <cell r="D5494">
            <v>1</v>
          </cell>
          <cell r="E5494" t="str">
            <v>KS</v>
          </cell>
          <cell r="F5494">
            <v>41</v>
          </cell>
        </row>
        <row r="5495">
          <cell r="A5495">
            <v>6169384</v>
          </cell>
          <cell r="B5495" t="str">
            <v>Vrchní díl…D2-2/130</v>
          </cell>
          <cell r="C5495">
            <v>42</v>
          </cell>
          <cell r="D5495">
            <v>1</v>
          </cell>
          <cell r="E5495" t="str">
            <v>KS</v>
          </cell>
          <cell r="F5495">
            <v>42</v>
          </cell>
        </row>
        <row r="5496">
          <cell r="A5496">
            <v>6169392</v>
          </cell>
          <cell r="B5496" t="str">
            <v>Vrchní díl…D2-2/170</v>
          </cell>
          <cell r="C5496">
            <v>48</v>
          </cell>
          <cell r="D5496">
            <v>1</v>
          </cell>
          <cell r="E5496" t="str">
            <v>KS</v>
          </cell>
          <cell r="F5496">
            <v>48</v>
          </cell>
        </row>
        <row r="5497">
          <cell r="A5497">
            <v>6169406</v>
          </cell>
          <cell r="B5497" t="str">
            <v>Vrchní díl…D2-2/210</v>
          </cell>
          <cell r="C5497">
            <v>47</v>
          </cell>
          <cell r="D5497">
            <v>1</v>
          </cell>
          <cell r="E5497" t="str">
            <v>KS</v>
          </cell>
          <cell r="F5497">
            <v>47</v>
          </cell>
        </row>
        <row r="5498">
          <cell r="A5498">
            <v>6169430</v>
          </cell>
          <cell r="B5498" t="str">
            <v>Vrchní díl…D2-3/110</v>
          </cell>
          <cell r="C5498">
            <v>42</v>
          </cell>
          <cell r="D5498">
            <v>1</v>
          </cell>
          <cell r="E5498" t="str">
            <v>KS</v>
          </cell>
          <cell r="F5498">
            <v>42</v>
          </cell>
        </row>
        <row r="5499">
          <cell r="A5499">
            <v>6169449</v>
          </cell>
          <cell r="B5499" t="str">
            <v>Vrchní díl…D2-3/130</v>
          </cell>
          <cell r="C5499">
            <v>43</v>
          </cell>
          <cell r="D5499">
            <v>1</v>
          </cell>
          <cell r="E5499" t="str">
            <v>KS</v>
          </cell>
          <cell r="F5499">
            <v>43</v>
          </cell>
        </row>
        <row r="5500">
          <cell r="A5500">
            <v>6169457</v>
          </cell>
          <cell r="B5500" t="str">
            <v>Vrchní díl…D2-3/170</v>
          </cell>
          <cell r="C5500">
            <v>49</v>
          </cell>
          <cell r="D5500">
            <v>1</v>
          </cell>
          <cell r="E5500" t="str">
            <v>KS</v>
          </cell>
          <cell r="F5500">
            <v>49</v>
          </cell>
        </row>
        <row r="5501">
          <cell r="A5501">
            <v>6175002</v>
          </cell>
          <cell r="B5501" t="str">
            <v>Nástěnný a stropní kanál…WDK-H 200</v>
          </cell>
          <cell r="C5501">
            <v>87</v>
          </cell>
          <cell r="D5501">
            <v>1</v>
          </cell>
          <cell r="E5501" t="str">
            <v>M</v>
          </cell>
          <cell r="F5501">
            <v>87</v>
          </cell>
        </row>
        <row r="5502">
          <cell r="A5502">
            <v>6175008</v>
          </cell>
          <cell r="B5502" t="str">
            <v>Nástěnný a stropní kanál…WDK-H 300</v>
          </cell>
          <cell r="C5502">
            <v>200</v>
          </cell>
          <cell r="D5502">
            <v>1</v>
          </cell>
          <cell r="E5502" t="str">
            <v>M</v>
          </cell>
          <cell r="F5502">
            <v>200</v>
          </cell>
        </row>
        <row r="5503">
          <cell r="A5503">
            <v>6175014</v>
          </cell>
          <cell r="B5503" t="str">
            <v>Nástěnný a stropní kanál…WDK-H 400</v>
          </cell>
          <cell r="C5503">
            <v>285</v>
          </cell>
          <cell r="D5503">
            <v>1</v>
          </cell>
          <cell r="E5503" t="str">
            <v>M</v>
          </cell>
          <cell r="F5503">
            <v>285</v>
          </cell>
        </row>
        <row r="5504">
          <cell r="A5504">
            <v>6175026</v>
          </cell>
          <cell r="B5504" t="str">
            <v>Nástěnný a stropní kanál…WDK-H 600</v>
          </cell>
          <cell r="C5504">
            <v>602</v>
          </cell>
          <cell r="D5504">
            <v>1</v>
          </cell>
          <cell r="E5504" t="str">
            <v>M</v>
          </cell>
          <cell r="F5504">
            <v>602</v>
          </cell>
        </row>
        <row r="5505">
          <cell r="A5505">
            <v>6175032</v>
          </cell>
          <cell r="B5505" t="str">
            <v>Nástěnný a stropní kanál…WDK-H 601</v>
          </cell>
          <cell r="C5505">
            <v>724</v>
          </cell>
          <cell r="D5505">
            <v>1</v>
          </cell>
          <cell r="E5505" t="str">
            <v>M</v>
          </cell>
          <cell r="F5505">
            <v>724</v>
          </cell>
        </row>
        <row r="5506">
          <cell r="A5506">
            <v>6175038</v>
          </cell>
          <cell r="B5506" t="str">
            <v>Nástěnný a stropní kanál…WDK-H 601</v>
          </cell>
          <cell r="C5506">
            <v>977</v>
          </cell>
          <cell r="D5506">
            <v>1</v>
          </cell>
          <cell r="E5506" t="str">
            <v>M</v>
          </cell>
          <cell r="F5506">
            <v>977</v>
          </cell>
        </row>
        <row r="5507">
          <cell r="A5507">
            <v>6175051</v>
          </cell>
          <cell r="B5507" t="str">
            <v>Vnitřní roh…WDK-HI 30</v>
          </cell>
          <cell r="C5507">
            <v>240</v>
          </cell>
          <cell r="D5507">
            <v>1</v>
          </cell>
          <cell r="E5507" t="str">
            <v>KS</v>
          </cell>
          <cell r="F5507">
            <v>240</v>
          </cell>
        </row>
        <row r="5508">
          <cell r="A5508">
            <v>6175069</v>
          </cell>
          <cell r="B5508" t="str">
            <v>Vnitřní roh…WDK-HI 60</v>
          </cell>
          <cell r="C5508">
            <v>670</v>
          </cell>
          <cell r="D5508">
            <v>1</v>
          </cell>
          <cell r="E5508" t="str">
            <v>KS</v>
          </cell>
          <cell r="F5508">
            <v>670</v>
          </cell>
        </row>
        <row r="5509">
          <cell r="A5509">
            <v>6175081</v>
          </cell>
          <cell r="B5509" t="str">
            <v>Vnitřní roh…WDK-HI 60</v>
          </cell>
          <cell r="C5509">
            <v>794</v>
          </cell>
          <cell r="D5509">
            <v>1</v>
          </cell>
          <cell r="E5509" t="str">
            <v>KS</v>
          </cell>
          <cell r="F5509">
            <v>794</v>
          </cell>
        </row>
        <row r="5510">
          <cell r="A5510">
            <v>6175103</v>
          </cell>
          <cell r="B5510" t="str">
            <v>Vnější roh…WDK-HA 30</v>
          </cell>
          <cell r="C5510">
            <v>250</v>
          </cell>
          <cell r="D5510">
            <v>1</v>
          </cell>
          <cell r="E5510" t="str">
            <v>KS</v>
          </cell>
          <cell r="F5510">
            <v>250</v>
          </cell>
        </row>
        <row r="5511">
          <cell r="A5511">
            <v>6175121</v>
          </cell>
          <cell r="B5511" t="str">
            <v>Vnější roh…WDK-HA 60</v>
          </cell>
          <cell r="C5511">
            <v>640</v>
          </cell>
          <cell r="D5511">
            <v>1</v>
          </cell>
          <cell r="E5511" t="str">
            <v>KS</v>
          </cell>
          <cell r="F5511">
            <v>640</v>
          </cell>
        </row>
        <row r="5512">
          <cell r="A5512">
            <v>6175133</v>
          </cell>
          <cell r="B5512" t="str">
            <v>Vnější roh…WDK-HA 60</v>
          </cell>
          <cell r="C5512">
            <v>846</v>
          </cell>
          <cell r="D5512">
            <v>1</v>
          </cell>
          <cell r="E5512" t="str">
            <v>KS</v>
          </cell>
          <cell r="F5512">
            <v>846</v>
          </cell>
        </row>
        <row r="5513">
          <cell r="A5513">
            <v>6175150</v>
          </cell>
          <cell r="B5513" t="str">
            <v>Nástěnný a stropní kanál…WDK-HE 20</v>
          </cell>
          <cell r="C5513">
            <v>80</v>
          </cell>
          <cell r="D5513">
            <v>1</v>
          </cell>
          <cell r="E5513" t="str">
            <v>KS</v>
          </cell>
          <cell r="F5513">
            <v>80</v>
          </cell>
        </row>
        <row r="5514">
          <cell r="A5514">
            <v>6175156</v>
          </cell>
          <cell r="B5514" t="str">
            <v>Nástěnný a stropní kanál…WDK-HE 30</v>
          </cell>
          <cell r="C5514">
            <v>180</v>
          </cell>
          <cell r="D5514">
            <v>1</v>
          </cell>
          <cell r="E5514" t="str">
            <v>KS</v>
          </cell>
          <cell r="F5514">
            <v>180</v>
          </cell>
        </row>
        <row r="5515">
          <cell r="A5515">
            <v>6175174</v>
          </cell>
          <cell r="B5515" t="str">
            <v>Nástěnný a stropní kanál…WDK-HE 60</v>
          </cell>
          <cell r="C5515">
            <v>180</v>
          </cell>
          <cell r="D5515">
            <v>1</v>
          </cell>
          <cell r="E5515" t="str">
            <v>KS</v>
          </cell>
          <cell r="F5515">
            <v>180</v>
          </cell>
        </row>
        <row r="5516">
          <cell r="A5516">
            <v>6175186</v>
          </cell>
          <cell r="B5516" t="str">
            <v>Nástěnný a stropní kanál…WDK-HE 60</v>
          </cell>
          <cell r="C5516">
            <v>212</v>
          </cell>
          <cell r="D5516">
            <v>1</v>
          </cell>
          <cell r="E5516" t="str">
            <v>KS</v>
          </cell>
          <cell r="F5516">
            <v>212</v>
          </cell>
        </row>
        <row r="5517">
          <cell r="A5517">
            <v>6175204</v>
          </cell>
          <cell r="B5517" t="str">
            <v>Plochý roh…WDK-HF 30</v>
          </cell>
          <cell r="C5517">
            <v>300</v>
          </cell>
          <cell r="D5517">
            <v>1</v>
          </cell>
          <cell r="E5517" t="str">
            <v>KS</v>
          </cell>
          <cell r="F5517">
            <v>300</v>
          </cell>
        </row>
        <row r="5518">
          <cell r="A5518">
            <v>6175222</v>
          </cell>
          <cell r="B5518" t="str">
            <v>Plochý roh…WDK-HF 60</v>
          </cell>
          <cell r="C5518">
            <v>540</v>
          </cell>
          <cell r="D5518">
            <v>1</v>
          </cell>
          <cell r="E5518" t="str">
            <v>KS</v>
          </cell>
          <cell r="F5518">
            <v>540</v>
          </cell>
        </row>
        <row r="5519">
          <cell r="A5519">
            <v>6175234</v>
          </cell>
          <cell r="B5519" t="str">
            <v>Plochý roh…WDK-HF 60</v>
          </cell>
          <cell r="C5519">
            <v>662</v>
          </cell>
          <cell r="D5519">
            <v>1</v>
          </cell>
          <cell r="E5519" t="str">
            <v>KS</v>
          </cell>
          <cell r="F5519">
            <v>662</v>
          </cell>
        </row>
        <row r="5520">
          <cell r="A5520">
            <v>6178001</v>
          </cell>
          <cell r="B5520" t="str">
            <v>Propojovací kanál…LK4</v>
          </cell>
          <cell r="C5520">
            <v>35</v>
          </cell>
          <cell r="D5520">
            <v>1</v>
          </cell>
          <cell r="E5520" t="str">
            <v>M</v>
          </cell>
          <cell r="F5520">
            <v>35</v>
          </cell>
        </row>
        <row r="5521">
          <cell r="A5521">
            <v>6178003</v>
          </cell>
          <cell r="B5521" t="str">
            <v>Propojovací kanál…LK4</v>
          </cell>
          <cell r="C5521">
            <v>41</v>
          </cell>
          <cell r="D5521">
            <v>1</v>
          </cell>
          <cell r="E5521" t="str">
            <v>M</v>
          </cell>
          <cell r="F5521">
            <v>41</v>
          </cell>
        </row>
        <row r="5522">
          <cell r="A5522">
            <v>6178005</v>
          </cell>
          <cell r="B5522" t="str">
            <v>Propojovací kanál…LK4</v>
          </cell>
          <cell r="C5522">
            <v>53</v>
          </cell>
          <cell r="D5522">
            <v>1</v>
          </cell>
          <cell r="E5522" t="str">
            <v>M</v>
          </cell>
          <cell r="F5522">
            <v>53</v>
          </cell>
        </row>
        <row r="5523">
          <cell r="A5523">
            <v>6178010</v>
          </cell>
          <cell r="B5523" t="str">
            <v>Propojovací kanál…LK4</v>
          </cell>
          <cell r="C5523">
            <v>59</v>
          </cell>
          <cell r="D5523">
            <v>1</v>
          </cell>
          <cell r="E5523" t="str">
            <v>M</v>
          </cell>
          <cell r="F5523">
            <v>59</v>
          </cell>
        </row>
        <row r="5524">
          <cell r="A5524">
            <v>6178012</v>
          </cell>
          <cell r="B5524" t="str">
            <v>Propojovací kanál…LK4</v>
          </cell>
          <cell r="C5524">
            <v>64</v>
          </cell>
          <cell r="D5524">
            <v>1</v>
          </cell>
          <cell r="E5524" t="str">
            <v>M</v>
          </cell>
          <cell r="F5524">
            <v>64</v>
          </cell>
        </row>
        <row r="5525">
          <cell r="A5525">
            <v>6178014</v>
          </cell>
          <cell r="B5525" t="str">
            <v>Propojovací kanál…LK4</v>
          </cell>
          <cell r="C5525">
            <v>81</v>
          </cell>
          <cell r="D5525">
            <v>1</v>
          </cell>
          <cell r="E5525" t="str">
            <v>M</v>
          </cell>
          <cell r="F5525">
            <v>81</v>
          </cell>
        </row>
        <row r="5526">
          <cell r="A5526">
            <v>6178016</v>
          </cell>
          <cell r="B5526" t="str">
            <v>Propojovací kanál…LK4</v>
          </cell>
          <cell r="C5526">
            <v>117</v>
          </cell>
          <cell r="D5526">
            <v>1</v>
          </cell>
          <cell r="E5526" t="str">
            <v>M</v>
          </cell>
          <cell r="F5526">
            <v>117</v>
          </cell>
        </row>
        <row r="5527">
          <cell r="A5527">
            <v>6178018</v>
          </cell>
          <cell r="B5527" t="str">
            <v>Propojovací kanál…LK4</v>
          </cell>
          <cell r="C5527">
            <v>146</v>
          </cell>
          <cell r="D5527">
            <v>1</v>
          </cell>
          <cell r="E5527" t="str">
            <v>M</v>
          </cell>
          <cell r="F5527">
            <v>146</v>
          </cell>
        </row>
        <row r="5528">
          <cell r="A5528">
            <v>6178026</v>
          </cell>
          <cell r="B5528" t="str">
            <v>Propojovací kanál…LK4</v>
          </cell>
          <cell r="C5528">
            <v>64</v>
          </cell>
          <cell r="D5528">
            <v>1</v>
          </cell>
          <cell r="E5528" t="str">
            <v>M</v>
          </cell>
          <cell r="F5528">
            <v>64</v>
          </cell>
        </row>
        <row r="5529">
          <cell r="A5529">
            <v>6178028</v>
          </cell>
          <cell r="B5529" t="str">
            <v>Propojovací kanál…LK4</v>
          </cell>
          <cell r="C5529">
            <v>68</v>
          </cell>
          <cell r="D5529">
            <v>1</v>
          </cell>
          <cell r="E5529" t="str">
            <v>M</v>
          </cell>
          <cell r="F5529">
            <v>68</v>
          </cell>
        </row>
        <row r="5530">
          <cell r="A5530">
            <v>6178031</v>
          </cell>
          <cell r="B5530" t="str">
            <v>Propojovací kanál…LK4</v>
          </cell>
          <cell r="C5530">
            <v>78</v>
          </cell>
          <cell r="D5530">
            <v>1</v>
          </cell>
          <cell r="E5530" t="str">
            <v>M</v>
          </cell>
          <cell r="F5530">
            <v>78</v>
          </cell>
        </row>
        <row r="5531">
          <cell r="A5531">
            <v>6178033</v>
          </cell>
          <cell r="B5531" t="str">
            <v>Propojovací kanál…LK4</v>
          </cell>
          <cell r="C5531">
            <v>99</v>
          </cell>
          <cell r="D5531">
            <v>1</v>
          </cell>
          <cell r="E5531" t="str">
            <v>M</v>
          </cell>
          <cell r="F5531">
            <v>99</v>
          </cell>
        </row>
        <row r="5532">
          <cell r="A5532">
            <v>6178035</v>
          </cell>
          <cell r="B5532" t="str">
            <v>Propojovací kanál…LK4</v>
          </cell>
          <cell r="C5532">
            <v>129</v>
          </cell>
          <cell r="D5532">
            <v>1</v>
          </cell>
          <cell r="E5532" t="str">
            <v>M</v>
          </cell>
          <cell r="F5532">
            <v>129</v>
          </cell>
        </row>
        <row r="5533">
          <cell r="A5533">
            <v>6178037</v>
          </cell>
          <cell r="B5533" t="str">
            <v>Propojovací kanál…LK4</v>
          </cell>
          <cell r="C5533">
            <v>139</v>
          </cell>
          <cell r="D5533">
            <v>1</v>
          </cell>
          <cell r="E5533" t="str">
            <v>M</v>
          </cell>
          <cell r="F5533">
            <v>139</v>
          </cell>
        </row>
        <row r="5534">
          <cell r="A5534">
            <v>6178039</v>
          </cell>
          <cell r="B5534" t="str">
            <v>Propojovací kanál…LK4</v>
          </cell>
          <cell r="C5534">
            <v>163</v>
          </cell>
          <cell r="D5534">
            <v>1</v>
          </cell>
          <cell r="E5534" t="str">
            <v>M</v>
          </cell>
          <cell r="F5534">
            <v>163</v>
          </cell>
        </row>
        <row r="5535">
          <cell r="A5535">
            <v>6178050</v>
          </cell>
          <cell r="B5535" t="str">
            <v>Propojovací kanál…LK4</v>
          </cell>
          <cell r="C5535">
            <v>94</v>
          </cell>
          <cell r="D5535">
            <v>1</v>
          </cell>
          <cell r="E5535" t="str">
            <v>M</v>
          </cell>
          <cell r="F5535">
            <v>94</v>
          </cell>
        </row>
        <row r="5536">
          <cell r="A5536">
            <v>6178052</v>
          </cell>
          <cell r="B5536" t="str">
            <v>Propojovací kanál…LK4</v>
          </cell>
          <cell r="C5536">
            <v>99</v>
          </cell>
          <cell r="D5536">
            <v>1</v>
          </cell>
          <cell r="E5536" t="str">
            <v>M</v>
          </cell>
          <cell r="F5536">
            <v>99</v>
          </cell>
        </row>
        <row r="5537">
          <cell r="A5537">
            <v>6178054</v>
          </cell>
          <cell r="B5537" t="str">
            <v>Propojovací kanál…LK4</v>
          </cell>
          <cell r="C5537">
            <v>111</v>
          </cell>
          <cell r="D5537">
            <v>1</v>
          </cell>
          <cell r="E5537" t="str">
            <v>M</v>
          </cell>
          <cell r="F5537">
            <v>111</v>
          </cell>
        </row>
        <row r="5538">
          <cell r="A5538">
            <v>6178056</v>
          </cell>
          <cell r="B5538" t="str">
            <v>Propojovací kanál…LK4</v>
          </cell>
          <cell r="C5538">
            <v>141</v>
          </cell>
          <cell r="D5538">
            <v>1</v>
          </cell>
          <cell r="E5538" t="str">
            <v>M</v>
          </cell>
          <cell r="F5538">
            <v>141</v>
          </cell>
        </row>
        <row r="5539">
          <cell r="A5539">
            <v>6178059</v>
          </cell>
          <cell r="B5539" t="str">
            <v>Propojovací kanál…LK4</v>
          </cell>
          <cell r="C5539">
            <v>155</v>
          </cell>
          <cell r="D5539">
            <v>1</v>
          </cell>
          <cell r="E5539" t="str">
            <v>M</v>
          </cell>
          <cell r="F5539">
            <v>155</v>
          </cell>
        </row>
        <row r="5540">
          <cell r="A5540">
            <v>6178061</v>
          </cell>
          <cell r="B5540" t="str">
            <v>Propojovací kanál…LK4</v>
          </cell>
          <cell r="C5540">
            <v>174</v>
          </cell>
          <cell r="D5540">
            <v>1</v>
          </cell>
          <cell r="E5540" t="str">
            <v>M</v>
          </cell>
          <cell r="F5540">
            <v>174</v>
          </cell>
        </row>
        <row r="5541">
          <cell r="A5541">
            <v>6178092</v>
          </cell>
          <cell r="B5541" t="str">
            <v>Přidržný můstek vodičů…LK4/H</v>
          </cell>
          <cell r="C5541">
            <v>1.7</v>
          </cell>
          <cell r="D5541">
            <v>100</v>
          </cell>
          <cell r="E5541" t="str">
            <v>KS</v>
          </cell>
          <cell r="F5541">
            <v>170</v>
          </cell>
        </row>
        <row r="5542">
          <cell r="A5542">
            <v>6178201</v>
          </cell>
          <cell r="B5542" t="str">
            <v>Propojovací kanál…LK4/N</v>
          </cell>
          <cell r="C5542">
            <v>64</v>
          </cell>
          <cell r="D5542">
            <v>1</v>
          </cell>
          <cell r="E5542" t="str">
            <v>M</v>
          </cell>
          <cell r="F5542">
            <v>64</v>
          </cell>
        </row>
        <row r="5543">
          <cell r="A5543">
            <v>6178203</v>
          </cell>
          <cell r="B5543" t="str">
            <v>Propojovací kanál…LK4/N</v>
          </cell>
          <cell r="C5543">
            <v>68</v>
          </cell>
          <cell r="D5543">
            <v>1</v>
          </cell>
          <cell r="E5543" t="str">
            <v>M</v>
          </cell>
          <cell r="F5543">
            <v>68</v>
          </cell>
        </row>
        <row r="5544">
          <cell r="A5544">
            <v>6178205</v>
          </cell>
          <cell r="B5544" t="str">
            <v>Propojovací kanál…LK4/N</v>
          </cell>
          <cell r="C5544">
            <v>78</v>
          </cell>
          <cell r="D5544">
            <v>1</v>
          </cell>
          <cell r="E5544" t="str">
            <v>M</v>
          </cell>
          <cell r="F5544">
            <v>78</v>
          </cell>
        </row>
        <row r="5545">
          <cell r="A5545">
            <v>6178207</v>
          </cell>
          <cell r="B5545" t="str">
            <v>Propojovací kanál…LK4/N</v>
          </cell>
          <cell r="C5545">
            <v>99</v>
          </cell>
          <cell r="D5545">
            <v>1</v>
          </cell>
          <cell r="E5545" t="str">
            <v>M</v>
          </cell>
          <cell r="F5545">
            <v>99</v>
          </cell>
        </row>
        <row r="5546">
          <cell r="A5546">
            <v>6178209</v>
          </cell>
          <cell r="B5546" t="str">
            <v>Propojovací kanál…LK4/N</v>
          </cell>
          <cell r="C5546">
            <v>129</v>
          </cell>
          <cell r="D5546">
            <v>1</v>
          </cell>
          <cell r="E5546" t="str">
            <v>M</v>
          </cell>
          <cell r="F5546">
            <v>129</v>
          </cell>
        </row>
        <row r="5547">
          <cell r="A5547">
            <v>6178211</v>
          </cell>
          <cell r="B5547" t="str">
            <v>Propojovací kanál…LK4/N</v>
          </cell>
          <cell r="C5547">
            <v>139</v>
          </cell>
          <cell r="D5547">
            <v>1</v>
          </cell>
          <cell r="E5547" t="str">
            <v>M</v>
          </cell>
          <cell r="F5547">
            <v>139</v>
          </cell>
        </row>
        <row r="5548">
          <cell r="A5548">
            <v>6178213</v>
          </cell>
          <cell r="B5548" t="str">
            <v>Propojovací kanál…LK4/N</v>
          </cell>
          <cell r="C5548">
            <v>163</v>
          </cell>
          <cell r="D5548">
            <v>1</v>
          </cell>
          <cell r="E5548" t="str">
            <v>M</v>
          </cell>
          <cell r="F5548">
            <v>163</v>
          </cell>
        </row>
        <row r="5549">
          <cell r="A5549">
            <v>6178225</v>
          </cell>
          <cell r="B5549" t="str">
            <v>Propojovací kanál…LK4/N</v>
          </cell>
          <cell r="C5549">
            <v>94</v>
          </cell>
          <cell r="D5549">
            <v>1</v>
          </cell>
          <cell r="E5549" t="str">
            <v>M</v>
          </cell>
          <cell r="F5549">
            <v>94</v>
          </cell>
        </row>
        <row r="5550">
          <cell r="A5550">
            <v>6178227</v>
          </cell>
          <cell r="B5550" t="str">
            <v>Propojovací kanál…LK4/N</v>
          </cell>
          <cell r="C5550">
            <v>99</v>
          </cell>
          <cell r="D5550">
            <v>1</v>
          </cell>
          <cell r="E5550" t="str">
            <v>M</v>
          </cell>
          <cell r="F5550">
            <v>99</v>
          </cell>
        </row>
        <row r="5551">
          <cell r="A5551">
            <v>6178229</v>
          </cell>
          <cell r="B5551" t="str">
            <v>Propojovací kanál…LK4/N</v>
          </cell>
          <cell r="C5551">
            <v>111</v>
          </cell>
          <cell r="D5551">
            <v>1</v>
          </cell>
          <cell r="E5551" t="str">
            <v>M</v>
          </cell>
          <cell r="F5551">
            <v>111</v>
          </cell>
        </row>
        <row r="5552">
          <cell r="A5552">
            <v>6178231</v>
          </cell>
          <cell r="B5552" t="str">
            <v>Propojovací kanál…LK4/N</v>
          </cell>
          <cell r="C5552">
            <v>141</v>
          </cell>
          <cell r="D5552">
            <v>1</v>
          </cell>
          <cell r="E5552" t="str">
            <v>M</v>
          </cell>
          <cell r="F5552">
            <v>141</v>
          </cell>
        </row>
        <row r="5553">
          <cell r="A5553">
            <v>6178233</v>
          </cell>
          <cell r="B5553" t="str">
            <v>Propojovací kanál…LK4/N</v>
          </cell>
          <cell r="C5553">
            <v>155</v>
          </cell>
          <cell r="D5553">
            <v>1</v>
          </cell>
          <cell r="E5553" t="str">
            <v>M</v>
          </cell>
          <cell r="F5553">
            <v>155</v>
          </cell>
        </row>
        <row r="5554">
          <cell r="A5554">
            <v>6178236</v>
          </cell>
          <cell r="B5554" t="str">
            <v>Propojovací kanál…LK4/N</v>
          </cell>
          <cell r="C5554">
            <v>174</v>
          </cell>
          <cell r="D5554">
            <v>1</v>
          </cell>
          <cell r="E5554" t="str">
            <v>M</v>
          </cell>
          <cell r="F5554">
            <v>174</v>
          </cell>
        </row>
        <row r="5555">
          <cell r="A5555">
            <v>6178302</v>
          </cell>
          <cell r="B5555" t="str">
            <v>Propojovací kanál…LKV</v>
          </cell>
          <cell r="C5555">
            <v>47</v>
          </cell>
          <cell r="D5555">
            <v>1</v>
          </cell>
          <cell r="E5555" t="str">
            <v>M</v>
          </cell>
          <cell r="F5555">
            <v>47</v>
          </cell>
        </row>
        <row r="5556">
          <cell r="A5556">
            <v>6178305</v>
          </cell>
          <cell r="B5556" t="str">
            <v>Propojovací kanál…LKV</v>
          </cell>
          <cell r="C5556">
            <v>52</v>
          </cell>
          <cell r="D5556">
            <v>1</v>
          </cell>
          <cell r="E5556" t="str">
            <v>M</v>
          </cell>
          <cell r="F5556">
            <v>52</v>
          </cell>
        </row>
        <row r="5557">
          <cell r="A5557">
            <v>6178307</v>
          </cell>
          <cell r="B5557" t="str">
            <v>Propojovací kanál…LKV</v>
          </cell>
          <cell r="C5557">
            <v>70</v>
          </cell>
          <cell r="D5557">
            <v>1</v>
          </cell>
          <cell r="E5557" t="str">
            <v>M</v>
          </cell>
          <cell r="F5557">
            <v>70</v>
          </cell>
        </row>
        <row r="5558">
          <cell r="A5558">
            <v>6178310</v>
          </cell>
          <cell r="B5558" t="str">
            <v>Propojovací kanál…LKV</v>
          </cell>
          <cell r="C5558">
            <v>58</v>
          </cell>
          <cell r="D5558">
            <v>1</v>
          </cell>
          <cell r="E5558" t="str">
            <v>M</v>
          </cell>
          <cell r="F5558">
            <v>58</v>
          </cell>
        </row>
        <row r="5559">
          <cell r="A5559">
            <v>6178314</v>
          </cell>
          <cell r="B5559" t="str">
            <v>Propojovací kanál…LKV</v>
          </cell>
          <cell r="C5559">
            <v>86</v>
          </cell>
          <cell r="D5559">
            <v>1</v>
          </cell>
          <cell r="E5559" t="str">
            <v>M</v>
          </cell>
          <cell r="F5559">
            <v>86</v>
          </cell>
        </row>
        <row r="5560">
          <cell r="A5560">
            <v>6178316</v>
          </cell>
          <cell r="B5560" t="str">
            <v>Propojovací kanál…LKV</v>
          </cell>
          <cell r="C5560">
            <v>103</v>
          </cell>
          <cell r="D5560">
            <v>1</v>
          </cell>
          <cell r="E5560" t="str">
            <v>M</v>
          </cell>
          <cell r="F5560">
            <v>103</v>
          </cell>
        </row>
        <row r="5561">
          <cell r="A5561">
            <v>6178320</v>
          </cell>
          <cell r="B5561" t="str">
            <v>Propojovací kanál…LKV</v>
          </cell>
          <cell r="C5561">
            <v>79</v>
          </cell>
          <cell r="D5561">
            <v>1</v>
          </cell>
          <cell r="E5561" t="str">
            <v>M</v>
          </cell>
          <cell r="F5561">
            <v>79</v>
          </cell>
        </row>
        <row r="5562">
          <cell r="A5562">
            <v>6178322</v>
          </cell>
          <cell r="B5562" t="str">
            <v>Propojovací kanál…LKV</v>
          </cell>
          <cell r="C5562">
            <v>86</v>
          </cell>
          <cell r="D5562">
            <v>1</v>
          </cell>
          <cell r="E5562" t="str">
            <v>M</v>
          </cell>
          <cell r="F5562">
            <v>86</v>
          </cell>
        </row>
        <row r="5563">
          <cell r="A5563">
            <v>6178324</v>
          </cell>
          <cell r="B5563" t="str">
            <v>Propojovací kanál…LKV</v>
          </cell>
          <cell r="C5563">
            <v>104</v>
          </cell>
          <cell r="D5563">
            <v>1</v>
          </cell>
          <cell r="E5563" t="str">
            <v>M</v>
          </cell>
          <cell r="F5563">
            <v>104</v>
          </cell>
        </row>
        <row r="5564">
          <cell r="A5564">
            <v>6178326</v>
          </cell>
          <cell r="B5564" t="str">
            <v>Propojovací kanál…LKV</v>
          </cell>
          <cell r="C5564">
            <v>122</v>
          </cell>
          <cell r="D5564">
            <v>1</v>
          </cell>
          <cell r="E5564" t="str">
            <v>M</v>
          </cell>
          <cell r="F5564">
            <v>122</v>
          </cell>
        </row>
        <row r="5565">
          <cell r="A5565">
            <v>6178328</v>
          </cell>
          <cell r="B5565" t="str">
            <v>Propojovací kanál…LKV</v>
          </cell>
          <cell r="C5565">
            <v>151</v>
          </cell>
          <cell r="D5565">
            <v>1</v>
          </cell>
          <cell r="E5565" t="str">
            <v>M</v>
          </cell>
          <cell r="F5565">
            <v>151</v>
          </cell>
        </row>
        <row r="5566">
          <cell r="A5566">
            <v>6178330</v>
          </cell>
          <cell r="B5566" t="str">
            <v>Propojovací kanál…LKV</v>
          </cell>
          <cell r="C5566">
            <v>169</v>
          </cell>
          <cell r="D5566">
            <v>1</v>
          </cell>
          <cell r="E5566" t="str">
            <v>M</v>
          </cell>
          <cell r="F5566">
            <v>169</v>
          </cell>
        </row>
        <row r="5567">
          <cell r="A5567">
            <v>6178334</v>
          </cell>
          <cell r="B5567" t="str">
            <v>drátovací kanál 100x37,5 RAL7030…LKV</v>
          </cell>
          <cell r="C5567">
            <v>117</v>
          </cell>
          <cell r="D5567">
            <v>1</v>
          </cell>
          <cell r="E5567" t="str">
            <v>M</v>
          </cell>
          <cell r="F5567">
            <v>117</v>
          </cell>
        </row>
        <row r="5568">
          <cell r="A5568">
            <v>6178336</v>
          </cell>
          <cell r="B5568" t="str">
            <v>drátovací kanál 100x50,RAL7030…LKV</v>
          </cell>
          <cell r="C5568">
            <v>126</v>
          </cell>
          <cell r="D5568">
            <v>1</v>
          </cell>
          <cell r="E5568" t="str">
            <v>M</v>
          </cell>
          <cell r="F5568">
            <v>126</v>
          </cell>
        </row>
        <row r="5569">
          <cell r="A5569">
            <v>6178338</v>
          </cell>
          <cell r="B5569" t="str">
            <v>drátovací kanál 100x75,RAL7030…LKV</v>
          </cell>
          <cell r="C5569">
            <v>171</v>
          </cell>
          <cell r="D5569">
            <v>1</v>
          </cell>
          <cell r="E5569" t="str">
            <v>M</v>
          </cell>
          <cell r="F5569">
            <v>171</v>
          </cell>
        </row>
        <row r="5570">
          <cell r="A5570">
            <v>6178341</v>
          </cell>
          <cell r="B5570" t="str">
            <v>Propojovací kanál…LKV</v>
          </cell>
          <cell r="C5570">
            <v>198</v>
          </cell>
          <cell r="D5570">
            <v>1</v>
          </cell>
          <cell r="E5570" t="str">
            <v>M</v>
          </cell>
          <cell r="F5570">
            <v>198</v>
          </cell>
        </row>
        <row r="5571">
          <cell r="A5571">
            <v>6178435</v>
          </cell>
          <cell r="B5571" t="str">
            <v>Propojovací kanál…LKV/N</v>
          </cell>
          <cell r="C5571">
            <v>113</v>
          </cell>
          <cell r="D5571">
            <v>1</v>
          </cell>
          <cell r="E5571" t="str">
            <v>M</v>
          </cell>
          <cell r="F5571">
            <v>113</v>
          </cell>
        </row>
        <row r="5572">
          <cell r="A5572">
            <v>6178437</v>
          </cell>
          <cell r="B5572" t="str">
            <v>Propojovací kanál…LKV/N</v>
          </cell>
          <cell r="C5572">
            <v>121</v>
          </cell>
          <cell r="D5572">
            <v>1</v>
          </cell>
          <cell r="E5572" t="str">
            <v>M</v>
          </cell>
          <cell r="F5572">
            <v>121</v>
          </cell>
        </row>
        <row r="5573">
          <cell r="A5573">
            <v>6178439</v>
          </cell>
          <cell r="B5573" t="str">
            <v>Propojovací kanál…LKV/N</v>
          </cell>
          <cell r="C5573">
            <v>165</v>
          </cell>
          <cell r="D5573">
            <v>1</v>
          </cell>
          <cell r="E5573" t="str">
            <v>M</v>
          </cell>
          <cell r="F5573">
            <v>165</v>
          </cell>
        </row>
        <row r="5574">
          <cell r="A5574">
            <v>6178486</v>
          </cell>
          <cell r="B5574" t="str">
            <v>Vrchní díl…LK4/D</v>
          </cell>
          <cell r="C5574">
            <v>38</v>
          </cell>
          <cell r="D5574">
            <v>1</v>
          </cell>
          <cell r="E5574" t="str">
            <v>M</v>
          </cell>
          <cell r="F5574">
            <v>38</v>
          </cell>
        </row>
        <row r="5575">
          <cell r="A5575">
            <v>6178488</v>
          </cell>
          <cell r="B5575" t="str">
            <v>Vrchní díl…LK4/D</v>
          </cell>
          <cell r="C5575">
            <v>43</v>
          </cell>
          <cell r="D5575">
            <v>1</v>
          </cell>
          <cell r="E5575" t="str">
            <v>M</v>
          </cell>
          <cell r="F5575">
            <v>43</v>
          </cell>
        </row>
        <row r="5576">
          <cell r="A5576">
            <v>6178490</v>
          </cell>
          <cell r="B5576" t="str">
            <v>Vrchní díl…LK4/D</v>
          </cell>
          <cell r="C5576">
            <v>65</v>
          </cell>
          <cell r="D5576">
            <v>1</v>
          </cell>
          <cell r="E5576" t="str">
            <v>M</v>
          </cell>
          <cell r="F5576">
            <v>65</v>
          </cell>
        </row>
        <row r="5577">
          <cell r="A5577">
            <v>6178492</v>
          </cell>
          <cell r="B5577" t="str">
            <v>Vrchní díl…LK4/D</v>
          </cell>
          <cell r="C5577">
            <v>74</v>
          </cell>
          <cell r="D5577">
            <v>1</v>
          </cell>
          <cell r="E5577" t="str">
            <v>M</v>
          </cell>
          <cell r="F5577">
            <v>74</v>
          </cell>
        </row>
        <row r="5578">
          <cell r="A5578">
            <v>6178520</v>
          </cell>
          <cell r="B5578" t="str">
            <v>Nýt rozpěrný…KSN 1</v>
          </cell>
          <cell r="C5578">
            <v>0.59</v>
          </cell>
          <cell r="D5578">
            <v>100</v>
          </cell>
          <cell r="E5578" t="str">
            <v>KS</v>
          </cell>
          <cell r="F5578">
            <v>59</v>
          </cell>
        </row>
        <row r="5579">
          <cell r="A5579">
            <v>6178522</v>
          </cell>
          <cell r="B5579" t="str">
            <v>Nýt rozpěrný…KSN 2</v>
          </cell>
          <cell r="C5579">
            <v>0.69</v>
          </cell>
          <cell r="D5579">
            <v>100</v>
          </cell>
          <cell r="E5579" t="str">
            <v>KS</v>
          </cell>
          <cell r="F5579">
            <v>69</v>
          </cell>
        </row>
        <row r="5580">
          <cell r="A5580">
            <v>6178527</v>
          </cell>
          <cell r="B5580" t="str">
            <v>Nýtovací nástroj…KNW 1</v>
          </cell>
          <cell r="C5580">
            <v>2250</v>
          </cell>
          <cell r="D5580">
            <v>1</v>
          </cell>
          <cell r="E5580" t="str">
            <v>KS</v>
          </cell>
          <cell r="F5580">
            <v>2250</v>
          </cell>
        </row>
        <row r="5581">
          <cell r="A5581">
            <v>6178529</v>
          </cell>
          <cell r="B5581" t="str">
            <v>Nýtovací nástroj…KNW 2</v>
          </cell>
          <cell r="C5581">
            <v>2250</v>
          </cell>
          <cell r="D5581">
            <v>1</v>
          </cell>
          <cell r="E5581" t="str">
            <v>KS</v>
          </cell>
          <cell r="F5581">
            <v>2250</v>
          </cell>
        </row>
        <row r="5582">
          <cell r="A5582">
            <v>6178542</v>
          </cell>
          <cell r="B5582" t="str">
            <v>Distanční držák…AH 2</v>
          </cell>
          <cell r="C5582">
            <v>4.5599999999999996</v>
          </cell>
          <cell r="D5582">
            <v>100</v>
          </cell>
          <cell r="E5582" t="str">
            <v>KS</v>
          </cell>
          <cell r="F5582">
            <v>456</v>
          </cell>
        </row>
        <row r="5583">
          <cell r="A5583">
            <v>6178548</v>
          </cell>
          <cell r="B5583" t="str">
            <v>Podložka…ULS</v>
          </cell>
          <cell r="C5583">
            <v>1.62</v>
          </cell>
          <cell r="D5583">
            <v>100</v>
          </cell>
          <cell r="E5583" t="str">
            <v>KS</v>
          </cell>
          <cell r="F5583">
            <v>162</v>
          </cell>
        </row>
        <row r="5584">
          <cell r="A5584">
            <v>6178612</v>
          </cell>
          <cell r="B5584" t="str">
            <v>Propojovací kanál…LKV/H</v>
          </cell>
          <cell r="C5584">
            <v>185</v>
          </cell>
          <cell r="D5584">
            <v>1</v>
          </cell>
          <cell r="E5584" t="str">
            <v>M</v>
          </cell>
          <cell r="F5584">
            <v>185</v>
          </cell>
        </row>
        <row r="5585">
          <cell r="A5585">
            <v>6178614</v>
          </cell>
          <cell r="B5585" t="str">
            <v>Propojovací kanál…LKV/H</v>
          </cell>
          <cell r="C5585">
            <v>216</v>
          </cell>
          <cell r="D5585">
            <v>1</v>
          </cell>
          <cell r="E5585" t="str">
            <v>M</v>
          </cell>
          <cell r="F5585">
            <v>216</v>
          </cell>
        </row>
        <row r="5586">
          <cell r="A5586">
            <v>6178616</v>
          </cell>
          <cell r="B5586" t="str">
            <v>Propojovací kanál…LKV/H</v>
          </cell>
          <cell r="C5586">
            <v>293</v>
          </cell>
          <cell r="D5586">
            <v>1</v>
          </cell>
          <cell r="E5586" t="str">
            <v>M</v>
          </cell>
          <cell r="F5586">
            <v>293</v>
          </cell>
        </row>
        <row r="5587">
          <cell r="A5587">
            <v>6178624</v>
          </cell>
          <cell r="B5587" t="str">
            <v>Propojovací kanál…LKV/H</v>
          </cell>
          <cell r="C5587">
            <v>311</v>
          </cell>
          <cell r="D5587">
            <v>1</v>
          </cell>
          <cell r="E5587" t="str">
            <v>M</v>
          </cell>
          <cell r="F5587">
            <v>311</v>
          </cell>
        </row>
        <row r="5588">
          <cell r="A5588">
            <v>6178626</v>
          </cell>
          <cell r="B5588" t="str">
            <v>Propojovací kanál…LKV/H</v>
          </cell>
          <cell r="C5588">
            <v>436</v>
          </cell>
          <cell r="D5588">
            <v>1</v>
          </cell>
          <cell r="E5588" t="str">
            <v>M</v>
          </cell>
          <cell r="F5588">
            <v>436</v>
          </cell>
        </row>
        <row r="5589">
          <cell r="A5589">
            <v>6178628</v>
          </cell>
          <cell r="B5589" t="str">
            <v>Propojovací kanál…LKV/H</v>
          </cell>
          <cell r="C5589">
            <v>605</v>
          </cell>
          <cell r="D5589">
            <v>1</v>
          </cell>
          <cell r="E5589" t="str">
            <v>M</v>
          </cell>
          <cell r="F5589">
            <v>605</v>
          </cell>
        </row>
        <row r="5590">
          <cell r="A5590">
            <v>6178630</v>
          </cell>
          <cell r="B5590" t="str">
            <v>Propojovací kanál…LKV/H</v>
          </cell>
          <cell r="C5590">
            <v>695</v>
          </cell>
          <cell r="D5590">
            <v>1</v>
          </cell>
          <cell r="E5590" t="str">
            <v>M</v>
          </cell>
          <cell r="F5590">
            <v>695</v>
          </cell>
        </row>
        <row r="5591">
          <cell r="A5591">
            <v>6182011</v>
          </cell>
          <cell r="B5591" t="str">
            <v>Kryt vnitřního rohu…HI 20020</v>
          </cell>
          <cell r="C5591">
            <v>11</v>
          </cell>
          <cell r="D5591">
            <v>1</v>
          </cell>
          <cell r="E5591" t="str">
            <v>KS</v>
          </cell>
          <cell r="F5591">
            <v>11</v>
          </cell>
        </row>
        <row r="5592">
          <cell r="A5592">
            <v>6182100</v>
          </cell>
          <cell r="B5592" t="str">
            <v>Kryt vnitřního rohu…HI 30045</v>
          </cell>
          <cell r="C5592">
            <v>13</v>
          </cell>
          <cell r="D5592">
            <v>1</v>
          </cell>
          <cell r="E5592" t="str">
            <v>KS</v>
          </cell>
          <cell r="F5592">
            <v>13</v>
          </cell>
        </row>
        <row r="5593">
          <cell r="A5593">
            <v>6182127</v>
          </cell>
          <cell r="B5593" t="str">
            <v>Kryt vnitřního rohu…HI 40060</v>
          </cell>
          <cell r="C5593">
            <v>71</v>
          </cell>
          <cell r="D5593">
            <v>1</v>
          </cell>
          <cell r="E5593" t="str">
            <v>KS</v>
          </cell>
          <cell r="F5593">
            <v>71</v>
          </cell>
        </row>
        <row r="5594">
          <cell r="A5594">
            <v>6182135</v>
          </cell>
          <cell r="B5594" t="str">
            <v>Kryt vnitřního rohu…HI 40090</v>
          </cell>
          <cell r="C5594">
            <v>76</v>
          </cell>
          <cell r="D5594">
            <v>1</v>
          </cell>
          <cell r="E5594" t="str">
            <v>KS</v>
          </cell>
          <cell r="F5594">
            <v>76</v>
          </cell>
        </row>
        <row r="5595">
          <cell r="A5595">
            <v>6182143</v>
          </cell>
          <cell r="B5595" t="str">
            <v>Kryt vnitřního rohu…HI 40110</v>
          </cell>
          <cell r="C5595">
            <v>78</v>
          </cell>
          <cell r="D5595">
            <v>1</v>
          </cell>
          <cell r="E5595" t="str">
            <v>KS</v>
          </cell>
          <cell r="F5595">
            <v>78</v>
          </cell>
        </row>
        <row r="5596">
          <cell r="A5596">
            <v>6182194</v>
          </cell>
          <cell r="B5596" t="str">
            <v>Kryt vnitřního rohu…HI 60060</v>
          </cell>
          <cell r="C5596">
            <v>64</v>
          </cell>
          <cell r="D5596">
            <v>1</v>
          </cell>
          <cell r="E5596" t="str">
            <v>KS</v>
          </cell>
          <cell r="F5596">
            <v>64</v>
          </cell>
        </row>
        <row r="5597">
          <cell r="A5597">
            <v>6182208</v>
          </cell>
          <cell r="B5597" t="str">
            <v>Kryt vnitřního rohu…HI 60090</v>
          </cell>
          <cell r="C5597">
            <v>65</v>
          </cell>
          <cell r="D5597">
            <v>1</v>
          </cell>
          <cell r="E5597" t="str">
            <v>KS</v>
          </cell>
          <cell r="F5597">
            <v>65</v>
          </cell>
        </row>
        <row r="5598">
          <cell r="A5598">
            <v>6182216</v>
          </cell>
          <cell r="B5598" t="str">
            <v>Kryt vnitřního rohu…HI 60110</v>
          </cell>
          <cell r="C5598">
            <v>100</v>
          </cell>
          <cell r="D5598">
            <v>1</v>
          </cell>
          <cell r="E5598" t="str">
            <v>KS</v>
          </cell>
          <cell r="F5598">
            <v>100</v>
          </cell>
        </row>
        <row r="5599">
          <cell r="A5599">
            <v>6182224</v>
          </cell>
          <cell r="B5599" t="str">
            <v>Kryt vnitřního rohu…HI 60130</v>
          </cell>
          <cell r="C5599">
            <v>111</v>
          </cell>
          <cell r="D5599">
            <v>1</v>
          </cell>
          <cell r="E5599" t="str">
            <v>KS</v>
          </cell>
          <cell r="F5599">
            <v>111</v>
          </cell>
        </row>
        <row r="5600">
          <cell r="A5600">
            <v>6182232</v>
          </cell>
          <cell r="B5600" t="str">
            <v>Kryt vnitřního rohu…HI 60150</v>
          </cell>
          <cell r="C5600">
            <v>79</v>
          </cell>
          <cell r="D5600">
            <v>1</v>
          </cell>
          <cell r="E5600" t="str">
            <v>KS</v>
          </cell>
          <cell r="F5600">
            <v>79</v>
          </cell>
        </row>
        <row r="5601">
          <cell r="A5601">
            <v>6182240</v>
          </cell>
          <cell r="B5601" t="str">
            <v>Kryt vnitřního rohu…HI 60170</v>
          </cell>
          <cell r="C5601">
            <v>116</v>
          </cell>
          <cell r="D5601">
            <v>1</v>
          </cell>
          <cell r="E5601" t="str">
            <v>KS</v>
          </cell>
          <cell r="F5601">
            <v>116</v>
          </cell>
        </row>
        <row r="5602">
          <cell r="A5602">
            <v>6182259</v>
          </cell>
          <cell r="B5602" t="str">
            <v>Kryt vnitřního rohu…HI 60210</v>
          </cell>
          <cell r="C5602">
            <v>122</v>
          </cell>
          <cell r="D5602">
            <v>1</v>
          </cell>
          <cell r="E5602" t="str">
            <v>KS</v>
          </cell>
          <cell r="F5602">
            <v>122</v>
          </cell>
        </row>
        <row r="5603">
          <cell r="A5603">
            <v>6182267</v>
          </cell>
          <cell r="B5603" t="str">
            <v>Kryt vnitřního rohu…HI 60230</v>
          </cell>
          <cell r="C5603">
            <v>136</v>
          </cell>
          <cell r="D5603">
            <v>1</v>
          </cell>
          <cell r="E5603" t="str">
            <v>KS</v>
          </cell>
          <cell r="F5603">
            <v>136</v>
          </cell>
        </row>
        <row r="5604">
          <cell r="A5604">
            <v>6182364</v>
          </cell>
          <cell r="B5604" t="str">
            <v>Kryt vnitřního rohu…HI 100230</v>
          </cell>
          <cell r="C5604">
            <v>432</v>
          </cell>
          <cell r="D5604">
            <v>1</v>
          </cell>
          <cell r="E5604" t="str">
            <v>KS</v>
          </cell>
          <cell r="F5604">
            <v>432</v>
          </cell>
        </row>
        <row r="5605">
          <cell r="A5605">
            <v>6182402</v>
          </cell>
          <cell r="B5605" t="str">
            <v>Kryt vnějšího rohu…HA 20020</v>
          </cell>
          <cell r="C5605">
            <v>10</v>
          </cell>
          <cell r="D5605">
            <v>1</v>
          </cell>
          <cell r="E5605" t="str">
            <v>KS</v>
          </cell>
          <cell r="F5605">
            <v>10</v>
          </cell>
        </row>
        <row r="5606">
          <cell r="A5606">
            <v>6182496</v>
          </cell>
          <cell r="B5606" t="str">
            <v>Kryt vnějšího rohu…HA 30045</v>
          </cell>
          <cell r="C5606">
            <v>13</v>
          </cell>
          <cell r="D5606">
            <v>1</v>
          </cell>
          <cell r="E5606" t="str">
            <v>KS</v>
          </cell>
          <cell r="F5606">
            <v>13</v>
          </cell>
        </row>
        <row r="5607">
          <cell r="A5607">
            <v>6182534</v>
          </cell>
          <cell r="B5607" t="str">
            <v>Kryt vnějšího rohu…HA 40060</v>
          </cell>
          <cell r="C5607">
            <v>59</v>
          </cell>
          <cell r="D5607">
            <v>1</v>
          </cell>
          <cell r="E5607" t="str">
            <v>KS</v>
          </cell>
          <cell r="F5607">
            <v>59</v>
          </cell>
        </row>
        <row r="5608">
          <cell r="A5608">
            <v>6182542</v>
          </cell>
          <cell r="B5608" t="str">
            <v>Kryt vnějšího rohu…HA 40090</v>
          </cell>
          <cell r="C5608">
            <v>61</v>
          </cell>
          <cell r="D5608">
            <v>1</v>
          </cell>
          <cell r="E5608" t="str">
            <v>KS</v>
          </cell>
          <cell r="F5608">
            <v>61</v>
          </cell>
        </row>
        <row r="5609">
          <cell r="A5609">
            <v>6182550</v>
          </cell>
          <cell r="B5609" t="str">
            <v>Kryt vnějšího rohu…HA 40110</v>
          </cell>
          <cell r="C5609">
            <v>115</v>
          </cell>
          <cell r="D5609">
            <v>1</v>
          </cell>
          <cell r="E5609" t="str">
            <v>KS</v>
          </cell>
          <cell r="F5609">
            <v>115</v>
          </cell>
        </row>
        <row r="5610">
          <cell r="A5610">
            <v>6182593</v>
          </cell>
          <cell r="B5610" t="str">
            <v>Kryt vnějšího rohu…HA 60060</v>
          </cell>
          <cell r="C5610">
            <v>51</v>
          </cell>
          <cell r="D5610">
            <v>1</v>
          </cell>
          <cell r="E5610" t="str">
            <v>KS</v>
          </cell>
          <cell r="F5610">
            <v>51</v>
          </cell>
        </row>
        <row r="5611">
          <cell r="A5611">
            <v>6182607</v>
          </cell>
          <cell r="B5611" t="str">
            <v>Kryt vnějšího rohu…HA 60090</v>
          </cell>
          <cell r="C5611">
            <v>54</v>
          </cell>
          <cell r="D5611">
            <v>1</v>
          </cell>
          <cell r="E5611" t="str">
            <v>KS</v>
          </cell>
          <cell r="F5611">
            <v>54</v>
          </cell>
        </row>
        <row r="5612">
          <cell r="A5612">
            <v>6182615</v>
          </cell>
          <cell r="B5612" t="str">
            <v>Kryt vnějšího rohu…HA 60110</v>
          </cell>
          <cell r="C5612">
            <v>103</v>
          </cell>
          <cell r="D5612">
            <v>1</v>
          </cell>
          <cell r="E5612" t="str">
            <v>KS</v>
          </cell>
          <cell r="F5612">
            <v>103</v>
          </cell>
        </row>
        <row r="5613">
          <cell r="A5613">
            <v>6182623</v>
          </cell>
          <cell r="B5613" t="str">
            <v>Kryt vnějšího rohu…HA 60130</v>
          </cell>
          <cell r="C5613">
            <v>110</v>
          </cell>
          <cell r="D5613">
            <v>1</v>
          </cell>
          <cell r="E5613" t="str">
            <v>KS</v>
          </cell>
          <cell r="F5613">
            <v>110</v>
          </cell>
        </row>
        <row r="5614">
          <cell r="A5614">
            <v>6182631</v>
          </cell>
          <cell r="B5614" t="str">
            <v>Kryt vnějšího rohu…HA 60150</v>
          </cell>
          <cell r="C5614">
            <v>116</v>
          </cell>
          <cell r="D5614">
            <v>1</v>
          </cell>
          <cell r="E5614" t="str">
            <v>KS</v>
          </cell>
          <cell r="F5614">
            <v>116</v>
          </cell>
        </row>
        <row r="5615">
          <cell r="A5615">
            <v>6182658</v>
          </cell>
          <cell r="B5615" t="str">
            <v>Kryt vnějšího rohu…HA 60170</v>
          </cell>
          <cell r="C5615">
            <v>119</v>
          </cell>
          <cell r="D5615">
            <v>1</v>
          </cell>
          <cell r="E5615" t="str">
            <v>KS</v>
          </cell>
          <cell r="F5615">
            <v>119</v>
          </cell>
        </row>
        <row r="5616">
          <cell r="A5616">
            <v>6182666</v>
          </cell>
          <cell r="B5616" t="str">
            <v>Kryt vnějšího rohu…HA 60210</v>
          </cell>
          <cell r="C5616">
            <v>127</v>
          </cell>
          <cell r="D5616">
            <v>1</v>
          </cell>
          <cell r="E5616" t="str">
            <v>KS</v>
          </cell>
          <cell r="F5616">
            <v>127</v>
          </cell>
        </row>
        <row r="5617">
          <cell r="A5617">
            <v>6182674</v>
          </cell>
          <cell r="B5617" t="str">
            <v>Kryt vnějšího rohu…HA 60230</v>
          </cell>
          <cell r="C5617">
            <v>137</v>
          </cell>
          <cell r="D5617">
            <v>1</v>
          </cell>
          <cell r="E5617" t="str">
            <v>KS</v>
          </cell>
          <cell r="F5617">
            <v>137</v>
          </cell>
        </row>
        <row r="5618">
          <cell r="A5618">
            <v>6182747</v>
          </cell>
          <cell r="B5618" t="str">
            <v>Kryt vnějšího rohu…HA 100130</v>
          </cell>
          <cell r="C5618">
            <v>414</v>
          </cell>
          <cell r="D5618">
            <v>1</v>
          </cell>
          <cell r="E5618" t="str">
            <v>KS</v>
          </cell>
          <cell r="F5618">
            <v>414</v>
          </cell>
        </row>
        <row r="5619">
          <cell r="A5619">
            <v>6182763</v>
          </cell>
          <cell r="B5619" t="str">
            <v>Kryt vnějšího rohu…HA 100230</v>
          </cell>
          <cell r="C5619">
            <v>432</v>
          </cell>
          <cell r="D5619">
            <v>1</v>
          </cell>
          <cell r="E5619" t="str">
            <v>KS</v>
          </cell>
          <cell r="F5619">
            <v>432</v>
          </cell>
        </row>
        <row r="5620">
          <cell r="A5620">
            <v>6182801</v>
          </cell>
          <cell r="B5620" t="str">
            <v>Kryt dílu T…HT 20020</v>
          </cell>
          <cell r="C5620">
            <v>10</v>
          </cell>
          <cell r="D5620">
            <v>1</v>
          </cell>
          <cell r="E5620" t="str">
            <v>KS</v>
          </cell>
          <cell r="F5620">
            <v>10</v>
          </cell>
        </row>
        <row r="5621">
          <cell r="A5621">
            <v>6182895</v>
          </cell>
          <cell r="B5621" t="str">
            <v>Kryt dílu T…HT 30045</v>
          </cell>
          <cell r="C5621">
            <v>15</v>
          </cell>
          <cell r="D5621">
            <v>1</v>
          </cell>
          <cell r="E5621" t="str">
            <v>KS</v>
          </cell>
          <cell r="F5621">
            <v>15</v>
          </cell>
        </row>
        <row r="5622">
          <cell r="A5622">
            <v>6182925</v>
          </cell>
          <cell r="B5622" t="str">
            <v>Víko dílu T a křížení…HK 40060</v>
          </cell>
          <cell r="C5622">
            <v>89</v>
          </cell>
          <cell r="D5622">
            <v>1</v>
          </cell>
          <cell r="E5622" t="str">
            <v>KS</v>
          </cell>
          <cell r="F5622">
            <v>89</v>
          </cell>
        </row>
        <row r="5623">
          <cell r="A5623">
            <v>6182933</v>
          </cell>
          <cell r="B5623" t="str">
            <v>Víko dílu T a křížení…HK 40090</v>
          </cell>
          <cell r="C5623">
            <v>98</v>
          </cell>
          <cell r="D5623">
            <v>1</v>
          </cell>
          <cell r="E5623" t="str">
            <v>KS</v>
          </cell>
          <cell r="F5623">
            <v>98</v>
          </cell>
        </row>
        <row r="5624">
          <cell r="A5624">
            <v>6182941</v>
          </cell>
          <cell r="B5624" t="str">
            <v>Víko dílu T a křížení…HK 40110</v>
          </cell>
          <cell r="C5624">
            <v>104</v>
          </cell>
          <cell r="D5624">
            <v>1</v>
          </cell>
          <cell r="E5624" t="str">
            <v>KS</v>
          </cell>
          <cell r="F5624">
            <v>104</v>
          </cell>
        </row>
        <row r="5625">
          <cell r="A5625">
            <v>6183018</v>
          </cell>
          <cell r="B5625" t="str">
            <v>Víko dílu T a křížení…HK 60060</v>
          </cell>
          <cell r="C5625">
            <v>80</v>
          </cell>
          <cell r="D5625">
            <v>1</v>
          </cell>
          <cell r="E5625" t="str">
            <v>KS</v>
          </cell>
          <cell r="F5625">
            <v>80</v>
          </cell>
        </row>
        <row r="5626">
          <cell r="A5626">
            <v>6183026</v>
          </cell>
          <cell r="B5626" t="str">
            <v>Víko dílu T a křížení…HK 60090</v>
          </cell>
          <cell r="C5626">
            <v>87</v>
          </cell>
          <cell r="D5626">
            <v>1</v>
          </cell>
          <cell r="E5626" t="str">
            <v>KS</v>
          </cell>
          <cell r="F5626">
            <v>87</v>
          </cell>
        </row>
        <row r="5627">
          <cell r="A5627">
            <v>6183034</v>
          </cell>
          <cell r="B5627" t="str">
            <v>Víko dílu T a křížení…HK 60110</v>
          </cell>
          <cell r="C5627">
            <v>91</v>
          </cell>
          <cell r="D5627">
            <v>1</v>
          </cell>
          <cell r="E5627" t="str">
            <v>KS</v>
          </cell>
          <cell r="F5627">
            <v>91</v>
          </cell>
        </row>
        <row r="5628">
          <cell r="A5628">
            <v>6183042</v>
          </cell>
          <cell r="B5628" t="str">
            <v>Víko dílu T a křížení…HK 60130</v>
          </cell>
          <cell r="C5628">
            <v>98</v>
          </cell>
          <cell r="D5628">
            <v>1</v>
          </cell>
          <cell r="E5628" t="str">
            <v>KS</v>
          </cell>
          <cell r="F5628">
            <v>98</v>
          </cell>
        </row>
        <row r="5629">
          <cell r="A5629">
            <v>6183050</v>
          </cell>
          <cell r="B5629" t="str">
            <v>Víko dílu T a křížení…HK 60150</v>
          </cell>
          <cell r="C5629">
            <v>100</v>
          </cell>
          <cell r="D5629">
            <v>1</v>
          </cell>
          <cell r="E5629" t="str">
            <v>KS</v>
          </cell>
          <cell r="F5629">
            <v>100</v>
          </cell>
        </row>
        <row r="5630">
          <cell r="A5630">
            <v>6183069</v>
          </cell>
          <cell r="B5630" t="str">
            <v>Víko dílu T a křížení…HK 60170</v>
          </cell>
          <cell r="C5630">
            <v>163</v>
          </cell>
          <cell r="D5630">
            <v>1</v>
          </cell>
          <cell r="E5630" t="str">
            <v>KS</v>
          </cell>
          <cell r="F5630">
            <v>163</v>
          </cell>
        </row>
        <row r="5631">
          <cell r="A5631">
            <v>6183077</v>
          </cell>
          <cell r="B5631" t="str">
            <v>Víko dílu T a křížení…HK 60210</v>
          </cell>
          <cell r="C5631">
            <v>174</v>
          </cell>
          <cell r="D5631">
            <v>1</v>
          </cell>
          <cell r="E5631" t="str">
            <v>KS</v>
          </cell>
          <cell r="F5631">
            <v>174</v>
          </cell>
        </row>
        <row r="5632">
          <cell r="A5632">
            <v>6183085</v>
          </cell>
          <cell r="B5632" t="str">
            <v>Víko dílu T a křížení…HK 60230</v>
          </cell>
          <cell r="C5632">
            <v>178</v>
          </cell>
          <cell r="D5632">
            <v>1</v>
          </cell>
          <cell r="E5632" t="str">
            <v>KS</v>
          </cell>
          <cell r="F5632">
            <v>178</v>
          </cell>
        </row>
        <row r="5633">
          <cell r="A5633">
            <v>6183182</v>
          </cell>
          <cell r="B5633" t="str">
            <v>Víko dílu T a křížení…HK 100230</v>
          </cell>
          <cell r="C5633">
            <v>460</v>
          </cell>
          <cell r="D5633">
            <v>1</v>
          </cell>
          <cell r="E5633" t="str">
            <v>KS</v>
          </cell>
          <cell r="F5633">
            <v>460</v>
          </cell>
        </row>
        <row r="5634">
          <cell r="A5634">
            <v>6183212</v>
          </cell>
          <cell r="B5634" t="str">
            <v>Kryt plochého rohu…HF 20020</v>
          </cell>
          <cell r="C5634">
            <v>10</v>
          </cell>
          <cell r="D5634">
            <v>1</v>
          </cell>
          <cell r="E5634" t="str">
            <v>KS</v>
          </cell>
          <cell r="F5634">
            <v>10</v>
          </cell>
        </row>
        <row r="5635">
          <cell r="A5635">
            <v>6183301</v>
          </cell>
          <cell r="B5635" t="str">
            <v>Kryt plochého rohu…HF 30045</v>
          </cell>
          <cell r="C5635">
            <v>16</v>
          </cell>
          <cell r="D5635">
            <v>1</v>
          </cell>
          <cell r="E5635" t="str">
            <v>KS</v>
          </cell>
          <cell r="F5635">
            <v>16</v>
          </cell>
        </row>
        <row r="5636">
          <cell r="A5636">
            <v>6183344</v>
          </cell>
          <cell r="B5636" t="str">
            <v>Kryt plochého rohu…HF 40060</v>
          </cell>
          <cell r="C5636">
            <v>80</v>
          </cell>
          <cell r="D5636">
            <v>1</v>
          </cell>
          <cell r="E5636" t="str">
            <v>KS</v>
          </cell>
          <cell r="F5636">
            <v>80</v>
          </cell>
        </row>
        <row r="5637">
          <cell r="A5637">
            <v>6183352</v>
          </cell>
          <cell r="B5637" t="str">
            <v>Kryt plochého rohu…HF 40090</v>
          </cell>
          <cell r="C5637">
            <v>87</v>
          </cell>
          <cell r="D5637">
            <v>1</v>
          </cell>
          <cell r="E5637" t="str">
            <v>KS</v>
          </cell>
          <cell r="F5637">
            <v>87</v>
          </cell>
        </row>
        <row r="5638">
          <cell r="A5638">
            <v>6183360</v>
          </cell>
          <cell r="B5638" t="str">
            <v>Kryt plochého rohu…HF 40110</v>
          </cell>
          <cell r="C5638">
            <v>136</v>
          </cell>
          <cell r="D5638">
            <v>1</v>
          </cell>
          <cell r="E5638" t="str">
            <v>KS</v>
          </cell>
          <cell r="F5638">
            <v>136</v>
          </cell>
        </row>
        <row r="5639">
          <cell r="A5639">
            <v>6183409</v>
          </cell>
          <cell r="B5639" t="str">
            <v>Kryt plochého rohu…HF 60060</v>
          </cell>
          <cell r="C5639">
            <v>75</v>
          </cell>
          <cell r="D5639">
            <v>1</v>
          </cell>
          <cell r="E5639" t="str">
            <v>KS</v>
          </cell>
          <cell r="F5639">
            <v>75</v>
          </cell>
        </row>
        <row r="5640">
          <cell r="A5640">
            <v>6183417</v>
          </cell>
          <cell r="B5640" t="str">
            <v>Kryt plochého rohu…HF 60090</v>
          </cell>
          <cell r="C5640">
            <v>80</v>
          </cell>
          <cell r="D5640">
            <v>1</v>
          </cell>
          <cell r="E5640" t="str">
            <v>KS</v>
          </cell>
          <cell r="F5640">
            <v>80</v>
          </cell>
        </row>
        <row r="5641">
          <cell r="A5641">
            <v>6183425</v>
          </cell>
          <cell r="B5641" t="str">
            <v>Kryt plochého rohu…HF 60110</v>
          </cell>
          <cell r="C5641">
            <v>128</v>
          </cell>
          <cell r="D5641">
            <v>1</v>
          </cell>
          <cell r="E5641" t="str">
            <v>KS</v>
          </cell>
          <cell r="F5641">
            <v>128</v>
          </cell>
        </row>
        <row r="5642">
          <cell r="A5642">
            <v>6183433</v>
          </cell>
          <cell r="B5642" t="str">
            <v>Kryt plochého rohu…HF 60130</v>
          </cell>
          <cell r="C5642">
            <v>136</v>
          </cell>
          <cell r="D5642">
            <v>1</v>
          </cell>
          <cell r="E5642" t="str">
            <v>KS</v>
          </cell>
          <cell r="F5642">
            <v>136</v>
          </cell>
        </row>
        <row r="5643">
          <cell r="A5643">
            <v>6183441</v>
          </cell>
          <cell r="B5643" t="str">
            <v>Kryt plochého rohu…HF 60150</v>
          </cell>
          <cell r="C5643">
            <v>139</v>
          </cell>
          <cell r="D5643">
            <v>1</v>
          </cell>
          <cell r="E5643" t="str">
            <v>KS</v>
          </cell>
          <cell r="F5643">
            <v>139</v>
          </cell>
        </row>
        <row r="5644">
          <cell r="A5644">
            <v>6183468</v>
          </cell>
          <cell r="B5644" t="str">
            <v>Kryt plochého rohu…HF 60170</v>
          </cell>
          <cell r="C5644">
            <v>148</v>
          </cell>
          <cell r="D5644">
            <v>1</v>
          </cell>
          <cell r="E5644" t="str">
            <v>KS</v>
          </cell>
          <cell r="F5644">
            <v>148</v>
          </cell>
        </row>
        <row r="5645">
          <cell r="A5645">
            <v>6183476</v>
          </cell>
          <cell r="B5645" t="str">
            <v>Kryt plochého rohu…HF 60210</v>
          </cell>
          <cell r="C5645">
            <v>164</v>
          </cell>
          <cell r="D5645">
            <v>1</v>
          </cell>
          <cell r="E5645" t="str">
            <v>KS</v>
          </cell>
          <cell r="F5645">
            <v>164</v>
          </cell>
        </row>
        <row r="5646">
          <cell r="A5646">
            <v>6183484</v>
          </cell>
          <cell r="B5646" t="str">
            <v>Kryt plochého rohu…HF 60230</v>
          </cell>
          <cell r="C5646">
            <v>192</v>
          </cell>
          <cell r="D5646">
            <v>1</v>
          </cell>
          <cell r="E5646" t="str">
            <v>KS</v>
          </cell>
          <cell r="F5646">
            <v>192</v>
          </cell>
        </row>
        <row r="5647">
          <cell r="A5647">
            <v>6183603</v>
          </cell>
          <cell r="B5647" t="str">
            <v>Koncový díl …HE 15015</v>
          </cell>
          <cell r="C5647">
            <v>5</v>
          </cell>
          <cell r="D5647">
            <v>1</v>
          </cell>
          <cell r="E5647" t="str">
            <v>KS</v>
          </cell>
          <cell r="F5647">
            <v>5</v>
          </cell>
        </row>
        <row r="5648">
          <cell r="A5648">
            <v>6183611</v>
          </cell>
          <cell r="B5648" t="str">
            <v>Koncový díl …HE 20020</v>
          </cell>
          <cell r="C5648">
            <v>5</v>
          </cell>
          <cell r="D5648">
            <v>1</v>
          </cell>
          <cell r="E5648" t="str">
            <v>KS</v>
          </cell>
          <cell r="F5648">
            <v>5</v>
          </cell>
        </row>
        <row r="5649">
          <cell r="A5649">
            <v>6183654</v>
          </cell>
          <cell r="B5649" t="str">
            <v>Koncový díl …HE 20035</v>
          </cell>
          <cell r="C5649">
            <v>5</v>
          </cell>
          <cell r="D5649">
            <v>1</v>
          </cell>
          <cell r="E5649" t="str">
            <v>KS</v>
          </cell>
          <cell r="F5649">
            <v>5</v>
          </cell>
        </row>
        <row r="5650">
          <cell r="A5650">
            <v>6183700</v>
          </cell>
          <cell r="B5650" t="str">
            <v>Koncový díl …HE 30045</v>
          </cell>
          <cell r="C5650">
            <v>7</v>
          </cell>
          <cell r="D5650">
            <v>1</v>
          </cell>
          <cell r="E5650" t="str">
            <v>KS</v>
          </cell>
          <cell r="F5650">
            <v>7</v>
          </cell>
        </row>
        <row r="5651">
          <cell r="A5651">
            <v>6183735</v>
          </cell>
          <cell r="B5651" t="str">
            <v>Koncový díl …HE 40060</v>
          </cell>
          <cell r="C5651">
            <v>11</v>
          </cell>
          <cell r="D5651">
            <v>1</v>
          </cell>
          <cell r="E5651" t="str">
            <v>KS</v>
          </cell>
          <cell r="F5651">
            <v>11</v>
          </cell>
        </row>
        <row r="5652">
          <cell r="A5652">
            <v>6183743</v>
          </cell>
          <cell r="B5652" t="str">
            <v>Koncový díl …HE 40090</v>
          </cell>
          <cell r="C5652">
            <v>11</v>
          </cell>
          <cell r="D5652">
            <v>1</v>
          </cell>
          <cell r="E5652" t="str">
            <v>KS</v>
          </cell>
          <cell r="F5652">
            <v>11</v>
          </cell>
        </row>
        <row r="5653">
          <cell r="A5653">
            <v>6183751</v>
          </cell>
          <cell r="B5653" t="str">
            <v>Koncový díl …HE 40110</v>
          </cell>
          <cell r="C5653">
            <v>12</v>
          </cell>
          <cell r="D5653">
            <v>1</v>
          </cell>
          <cell r="E5653" t="str">
            <v>KS</v>
          </cell>
          <cell r="F5653">
            <v>12</v>
          </cell>
        </row>
        <row r="5654">
          <cell r="A5654">
            <v>6183808</v>
          </cell>
          <cell r="B5654" t="str">
            <v>Koncový díl …HE 60060</v>
          </cell>
          <cell r="C5654">
            <v>10</v>
          </cell>
          <cell r="D5654">
            <v>1</v>
          </cell>
          <cell r="E5654" t="str">
            <v>KS</v>
          </cell>
          <cell r="F5654">
            <v>10</v>
          </cell>
        </row>
        <row r="5655">
          <cell r="A5655">
            <v>6183816</v>
          </cell>
          <cell r="B5655" t="str">
            <v>Koncový díl …HE 60090</v>
          </cell>
          <cell r="C5655">
            <v>11</v>
          </cell>
          <cell r="D5655">
            <v>1</v>
          </cell>
          <cell r="E5655" t="str">
            <v>KS</v>
          </cell>
          <cell r="F5655">
            <v>11</v>
          </cell>
        </row>
        <row r="5656">
          <cell r="A5656">
            <v>6183824</v>
          </cell>
          <cell r="B5656" t="str">
            <v>Koncový díl …HE 60110</v>
          </cell>
          <cell r="C5656">
            <v>14</v>
          </cell>
          <cell r="D5656">
            <v>1</v>
          </cell>
          <cell r="E5656" t="str">
            <v>KS</v>
          </cell>
          <cell r="F5656">
            <v>14</v>
          </cell>
        </row>
        <row r="5657">
          <cell r="A5657">
            <v>6183832</v>
          </cell>
          <cell r="B5657" t="str">
            <v>Koncový díl …HE 60130</v>
          </cell>
          <cell r="C5657">
            <v>15</v>
          </cell>
          <cell r="D5657">
            <v>1</v>
          </cell>
          <cell r="E5657" t="str">
            <v>KS</v>
          </cell>
          <cell r="F5657">
            <v>15</v>
          </cell>
        </row>
        <row r="5658">
          <cell r="A5658">
            <v>6183840</v>
          </cell>
          <cell r="B5658" t="str">
            <v>Koncový díl …HE 60150</v>
          </cell>
          <cell r="C5658">
            <v>18</v>
          </cell>
          <cell r="D5658">
            <v>1</v>
          </cell>
          <cell r="E5658" t="str">
            <v>KS</v>
          </cell>
          <cell r="F5658">
            <v>18</v>
          </cell>
        </row>
        <row r="5659">
          <cell r="A5659">
            <v>6183859</v>
          </cell>
          <cell r="B5659" t="str">
            <v>Koncový díl …HE 60170</v>
          </cell>
          <cell r="C5659">
            <v>17</v>
          </cell>
          <cell r="D5659">
            <v>1</v>
          </cell>
          <cell r="E5659" t="str">
            <v>KS</v>
          </cell>
          <cell r="F5659">
            <v>17</v>
          </cell>
        </row>
        <row r="5660">
          <cell r="A5660">
            <v>6183867</v>
          </cell>
          <cell r="B5660" t="str">
            <v>Koncový díl …HE 60210</v>
          </cell>
          <cell r="C5660">
            <v>20</v>
          </cell>
          <cell r="D5660">
            <v>1</v>
          </cell>
          <cell r="E5660" t="str">
            <v>KS</v>
          </cell>
          <cell r="F5660">
            <v>20</v>
          </cell>
        </row>
        <row r="5661">
          <cell r="A5661">
            <v>6183875</v>
          </cell>
          <cell r="B5661" t="str">
            <v>Koncový díl …HE 60230</v>
          </cell>
          <cell r="C5661">
            <v>21</v>
          </cell>
          <cell r="D5661">
            <v>1</v>
          </cell>
          <cell r="E5661" t="str">
            <v>KS</v>
          </cell>
          <cell r="F5661">
            <v>21</v>
          </cell>
        </row>
        <row r="5662">
          <cell r="A5662">
            <v>6183921</v>
          </cell>
          <cell r="B5662" t="str">
            <v>Koncový díl …HE 80210</v>
          </cell>
          <cell r="C5662">
            <v>76</v>
          </cell>
          <cell r="D5662">
            <v>1</v>
          </cell>
          <cell r="E5662" t="str">
            <v>KS</v>
          </cell>
          <cell r="F5662">
            <v>76</v>
          </cell>
        </row>
        <row r="5663">
          <cell r="A5663">
            <v>6183956</v>
          </cell>
          <cell r="B5663" t="str">
            <v>Koncový díl …HE 100130</v>
          </cell>
          <cell r="C5663">
            <v>68</v>
          </cell>
          <cell r="D5663">
            <v>1</v>
          </cell>
          <cell r="E5663" t="str">
            <v>KS</v>
          </cell>
          <cell r="F5663">
            <v>68</v>
          </cell>
        </row>
        <row r="5664">
          <cell r="A5664">
            <v>6183980</v>
          </cell>
          <cell r="B5664" t="str">
            <v>Koncový díl …HE 100230</v>
          </cell>
          <cell r="C5664">
            <v>65</v>
          </cell>
          <cell r="D5664">
            <v>1</v>
          </cell>
          <cell r="E5664" t="str">
            <v>KS</v>
          </cell>
          <cell r="F5664">
            <v>65</v>
          </cell>
        </row>
        <row r="5665">
          <cell r="A5665">
            <v>6191002</v>
          </cell>
          <cell r="B5665" t="str">
            <v>Nástěnný a stropní kanál…WDK15015</v>
          </cell>
          <cell r="C5665">
            <v>17</v>
          </cell>
          <cell r="D5665">
            <v>1</v>
          </cell>
          <cell r="E5665" t="str">
            <v>M</v>
          </cell>
          <cell r="F5665">
            <v>17</v>
          </cell>
        </row>
        <row r="5666">
          <cell r="A5666">
            <v>6191010</v>
          </cell>
          <cell r="B5666" t="str">
            <v>Nástěnný a stropní kanál…WDK15030</v>
          </cell>
          <cell r="C5666">
            <v>25</v>
          </cell>
          <cell r="D5666">
            <v>1</v>
          </cell>
          <cell r="E5666" t="str">
            <v>M</v>
          </cell>
          <cell r="F5666">
            <v>25</v>
          </cell>
        </row>
        <row r="5667">
          <cell r="A5667">
            <v>6191029</v>
          </cell>
          <cell r="B5667" t="str">
            <v>Nástěnný a stropní kanál…WDK15040</v>
          </cell>
          <cell r="C5667">
            <v>36</v>
          </cell>
          <cell r="D5667">
            <v>1</v>
          </cell>
          <cell r="E5667" t="str">
            <v>M</v>
          </cell>
          <cell r="F5667">
            <v>36</v>
          </cell>
        </row>
        <row r="5668">
          <cell r="A5668">
            <v>6191037</v>
          </cell>
          <cell r="B5668" t="str">
            <v>Nástěnný a stropní kanál…WDK20020</v>
          </cell>
          <cell r="C5668">
            <v>18</v>
          </cell>
          <cell r="D5668">
            <v>1</v>
          </cell>
          <cell r="E5668" t="str">
            <v>M</v>
          </cell>
          <cell r="F5668">
            <v>18</v>
          </cell>
        </row>
        <row r="5669">
          <cell r="A5669">
            <v>6191045</v>
          </cell>
          <cell r="B5669" t="str">
            <v>Nástěnný a stropní kanál…WDK20035</v>
          </cell>
          <cell r="C5669">
            <v>30</v>
          </cell>
          <cell r="D5669">
            <v>1</v>
          </cell>
          <cell r="E5669" t="str">
            <v>M</v>
          </cell>
          <cell r="F5669">
            <v>30</v>
          </cell>
        </row>
        <row r="5670">
          <cell r="A5670">
            <v>6191053</v>
          </cell>
          <cell r="B5670" t="str">
            <v>Nástěnný a stropní kanál…WDK25025</v>
          </cell>
          <cell r="C5670">
            <v>32</v>
          </cell>
          <cell r="D5670">
            <v>1</v>
          </cell>
          <cell r="E5670" t="str">
            <v>M</v>
          </cell>
          <cell r="F5670">
            <v>32</v>
          </cell>
        </row>
        <row r="5671">
          <cell r="A5671">
            <v>6191061</v>
          </cell>
          <cell r="B5671" t="str">
            <v>Nástěnný a stropní kanál…WDK25040</v>
          </cell>
          <cell r="C5671">
            <v>49</v>
          </cell>
          <cell r="D5671">
            <v>1</v>
          </cell>
          <cell r="E5671" t="str">
            <v>M</v>
          </cell>
          <cell r="F5671">
            <v>49</v>
          </cell>
        </row>
        <row r="5672">
          <cell r="A5672">
            <v>6191096</v>
          </cell>
          <cell r="B5672" t="str">
            <v>Nástěnný a stropní kanál…WDK30030</v>
          </cell>
          <cell r="C5672">
            <v>33</v>
          </cell>
          <cell r="D5672">
            <v>1</v>
          </cell>
          <cell r="E5672" t="str">
            <v>M</v>
          </cell>
          <cell r="F5672">
            <v>33</v>
          </cell>
        </row>
        <row r="5673">
          <cell r="A5673">
            <v>6191118</v>
          </cell>
          <cell r="B5673" t="str">
            <v>Nástěnný a stropní kanál…WDK30045</v>
          </cell>
          <cell r="C5673">
            <v>38</v>
          </cell>
          <cell r="D5673">
            <v>1</v>
          </cell>
          <cell r="E5673" t="str">
            <v>M</v>
          </cell>
          <cell r="F5673">
            <v>38</v>
          </cell>
        </row>
        <row r="5674">
          <cell r="A5674">
            <v>6191126</v>
          </cell>
          <cell r="B5674" t="str">
            <v>Nástěnný a stropní kanál…WDK40040</v>
          </cell>
          <cell r="C5674">
            <v>47</v>
          </cell>
          <cell r="D5674">
            <v>1</v>
          </cell>
          <cell r="E5674" t="str">
            <v>M</v>
          </cell>
          <cell r="F5674">
            <v>47</v>
          </cell>
        </row>
        <row r="5675">
          <cell r="A5675">
            <v>6191134</v>
          </cell>
          <cell r="B5675" t="str">
            <v>Nástěnný a stropní kanál…WDK40060</v>
          </cell>
          <cell r="C5675">
            <v>77</v>
          </cell>
          <cell r="D5675">
            <v>1</v>
          </cell>
          <cell r="E5675" t="str">
            <v>M</v>
          </cell>
          <cell r="F5675">
            <v>77</v>
          </cell>
        </row>
        <row r="5676">
          <cell r="A5676">
            <v>6191142</v>
          </cell>
          <cell r="B5676" t="str">
            <v>Nástěnný a stropní kanál…WDK40090</v>
          </cell>
          <cell r="C5676">
            <v>115</v>
          </cell>
          <cell r="D5676">
            <v>1</v>
          </cell>
          <cell r="E5676" t="str">
            <v>M</v>
          </cell>
          <cell r="F5676">
            <v>115</v>
          </cell>
        </row>
        <row r="5677">
          <cell r="A5677">
            <v>6191150</v>
          </cell>
          <cell r="B5677" t="str">
            <v>Nástěnný a stropní kanál…WDK40110</v>
          </cell>
          <cell r="C5677">
            <v>121</v>
          </cell>
          <cell r="D5677">
            <v>1</v>
          </cell>
          <cell r="E5677" t="str">
            <v>M</v>
          </cell>
          <cell r="F5677">
            <v>121</v>
          </cell>
        </row>
        <row r="5678">
          <cell r="A5678">
            <v>6191193</v>
          </cell>
          <cell r="B5678" t="str">
            <v>Nástěnný a stropní kanál…WDK60060</v>
          </cell>
          <cell r="C5678">
            <v>87</v>
          </cell>
          <cell r="D5678">
            <v>1</v>
          </cell>
          <cell r="E5678" t="str">
            <v>M</v>
          </cell>
          <cell r="F5678">
            <v>87</v>
          </cell>
        </row>
        <row r="5679">
          <cell r="A5679">
            <v>6191207</v>
          </cell>
          <cell r="B5679" t="str">
            <v>Nástěnný a stropní kanál…WDK60090</v>
          </cell>
          <cell r="C5679">
            <v>136</v>
          </cell>
          <cell r="D5679">
            <v>1</v>
          </cell>
          <cell r="E5679" t="str">
            <v>M</v>
          </cell>
          <cell r="F5679">
            <v>136</v>
          </cell>
        </row>
        <row r="5680">
          <cell r="A5680">
            <v>6191215</v>
          </cell>
          <cell r="B5680" t="str">
            <v>Nástěnný a stropní kanál…WDK60110</v>
          </cell>
          <cell r="C5680">
            <v>147</v>
          </cell>
          <cell r="D5680">
            <v>1</v>
          </cell>
          <cell r="E5680" t="str">
            <v>M</v>
          </cell>
          <cell r="F5680">
            <v>147</v>
          </cell>
        </row>
        <row r="5681">
          <cell r="A5681">
            <v>6191223</v>
          </cell>
          <cell r="B5681" t="str">
            <v>Nástěnný a stropní kanál…WDK60130</v>
          </cell>
          <cell r="C5681">
            <v>206</v>
          </cell>
          <cell r="D5681">
            <v>1</v>
          </cell>
          <cell r="E5681" t="str">
            <v>M</v>
          </cell>
          <cell r="F5681">
            <v>206</v>
          </cell>
        </row>
        <row r="5682">
          <cell r="A5682">
            <v>6191231</v>
          </cell>
          <cell r="B5682" t="str">
            <v>Nástěnný a stropní kanál…WDK60150</v>
          </cell>
          <cell r="C5682">
            <v>213</v>
          </cell>
          <cell r="D5682">
            <v>1</v>
          </cell>
          <cell r="E5682" t="str">
            <v>M</v>
          </cell>
          <cell r="F5682">
            <v>213</v>
          </cell>
        </row>
        <row r="5683">
          <cell r="A5683">
            <v>6191258</v>
          </cell>
          <cell r="B5683" t="str">
            <v>Nástěnný a stropní kanál…WDK60170</v>
          </cell>
          <cell r="C5683">
            <v>250</v>
          </cell>
          <cell r="D5683">
            <v>1</v>
          </cell>
          <cell r="E5683" t="str">
            <v>M</v>
          </cell>
          <cell r="F5683">
            <v>250</v>
          </cell>
        </row>
        <row r="5684">
          <cell r="A5684">
            <v>6191266</v>
          </cell>
          <cell r="B5684" t="str">
            <v>Nástěnný a stropní kanál…WDK60210</v>
          </cell>
          <cell r="C5684">
            <v>302</v>
          </cell>
          <cell r="D5684">
            <v>1</v>
          </cell>
          <cell r="E5684" t="str">
            <v>M</v>
          </cell>
          <cell r="F5684">
            <v>302</v>
          </cell>
        </row>
        <row r="5685">
          <cell r="A5685">
            <v>6191274</v>
          </cell>
          <cell r="B5685" t="str">
            <v>Nástěnný a stropní kanál…WDK60230</v>
          </cell>
          <cell r="C5685">
            <v>293</v>
          </cell>
          <cell r="D5685">
            <v>1</v>
          </cell>
          <cell r="E5685" t="str">
            <v>M</v>
          </cell>
          <cell r="F5685">
            <v>293</v>
          </cell>
        </row>
        <row r="5686">
          <cell r="A5686">
            <v>6191304</v>
          </cell>
          <cell r="B5686" t="str">
            <v>Nástěnný a stropní kanál…WDK80170</v>
          </cell>
          <cell r="C5686">
            <v>320</v>
          </cell>
          <cell r="D5686">
            <v>1</v>
          </cell>
          <cell r="E5686" t="str">
            <v>M</v>
          </cell>
          <cell r="F5686">
            <v>320</v>
          </cell>
        </row>
        <row r="5687">
          <cell r="A5687">
            <v>6191312</v>
          </cell>
          <cell r="B5687" t="str">
            <v>Nástěnný a stropní kanál…WDK80210</v>
          </cell>
          <cell r="C5687">
            <v>361</v>
          </cell>
          <cell r="D5687">
            <v>1</v>
          </cell>
          <cell r="E5687" t="str">
            <v>M</v>
          </cell>
          <cell r="F5687">
            <v>361</v>
          </cell>
        </row>
        <row r="5688">
          <cell r="A5688">
            <v>6191347</v>
          </cell>
          <cell r="B5688" t="str">
            <v>Nástěnný a stropní kanál…WDK100130</v>
          </cell>
          <cell r="C5688">
            <v>299</v>
          </cell>
          <cell r="D5688">
            <v>1</v>
          </cell>
          <cell r="E5688" t="str">
            <v>M</v>
          </cell>
          <cell r="F5688">
            <v>299</v>
          </cell>
        </row>
        <row r="5689">
          <cell r="A5689">
            <v>6191355</v>
          </cell>
          <cell r="B5689" t="str">
            <v>Nástěnný a stropní kanál…WDK100230</v>
          </cell>
          <cell r="C5689">
            <v>407</v>
          </cell>
          <cell r="D5689">
            <v>1</v>
          </cell>
          <cell r="E5689" t="str">
            <v>M</v>
          </cell>
          <cell r="F5689">
            <v>407</v>
          </cell>
        </row>
        <row r="5690">
          <cell r="A5690">
            <v>6191630</v>
          </cell>
          <cell r="B5690" t="str">
            <v>Vrchní díl…2410/110</v>
          </cell>
          <cell r="C5690">
            <v>68</v>
          </cell>
          <cell r="D5690">
            <v>1</v>
          </cell>
          <cell r="E5690" t="str">
            <v>M</v>
          </cell>
          <cell r="F5690">
            <v>68</v>
          </cell>
        </row>
        <row r="5691">
          <cell r="A5691">
            <v>6191851</v>
          </cell>
          <cell r="B5691" t="str">
            <v>Kryt vnitřního rohu…HI 15040</v>
          </cell>
          <cell r="C5691">
            <v>11</v>
          </cell>
          <cell r="D5691">
            <v>1</v>
          </cell>
          <cell r="E5691" t="str">
            <v>KS</v>
          </cell>
          <cell r="F5691">
            <v>11</v>
          </cell>
        </row>
        <row r="5692">
          <cell r="A5692">
            <v>6191886</v>
          </cell>
          <cell r="B5692" t="str">
            <v>Kryt vnitřního rohu…HI 25025</v>
          </cell>
          <cell r="C5692">
            <v>11</v>
          </cell>
          <cell r="D5692">
            <v>1</v>
          </cell>
          <cell r="E5692" t="str">
            <v>KS</v>
          </cell>
          <cell r="F5692">
            <v>11</v>
          </cell>
        </row>
        <row r="5693">
          <cell r="A5693">
            <v>6191894</v>
          </cell>
          <cell r="B5693" t="str">
            <v>Kryt vnitřního rohu…HI 25040</v>
          </cell>
          <cell r="C5693">
            <v>11</v>
          </cell>
          <cell r="D5693">
            <v>1</v>
          </cell>
          <cell r="E5693" t="str">
            <v>KS</v>
          </cell>
          <cell r="F5693">
            <v>11</v>
          </cell>
        </row>
        <row r="5694">
          <cell r="A5694">
            <v>6191940</v>
          </cell>
          <cell r="B5694" t="str">
            <v>Kryt vnitřního rohu…HI 40040</v>
          </cell>
          <cell r="C5694">
            <v>13</v>
          </cell>
          <cell r="D5694">
            <v>1</v>
          </cell>
          <cell r="E5694" t="str">
            <v>KS</v>
          </cell>
          <cell r="F5694">
            <v>13</v>
          </cell>
        </row>
        <row r="5695">
          <cell r="A5695">
            <v>6191959</v>
          </cell>
          <cell r="B5695" t="str">
            <v>Kryt vnitřního rohu…HI 40060</v>
          </cell>
          <cell r="C5695">
            <v>75</v>
          </cell>
          <cell r="D5695">
            <v>1</v>
          </cell>
          <cell r="E5695" t="str">
            <v>KS</v>
          </cell>
          <cell r="F5695">
            <v>75</v>
          </cell>
        </row>
        <row r="5696">
          <cell r="A5696">
            <v>6191967</v>
          </cell>
          <cell r="B5696" t="str">
            <v>Kryt vnitřního rohu…HI 40090</v>
          </cell>
          <cell r="C5696">
            <v>65</v>
          </cell>
          <cell r="D5696">
            <v>1</v>
          </cell>
          <cell r="E5696" t="str">
            <v>KS</v>
          </cell>
          <cell r="F5696">
            <v>65</v>
          </cell>
        </row>
        <row r="5697">
          <cell r="A5697">
            <v>6191975</v>
          </cell>
          <cell r="B5697" t="str">
            <v>Kryt vnitřního rohu…HI 40110</v>
          </cell>
          <cell r="C5697">
            <v>85</v>
          </cell>
          <cell r="D5697">
            <v>1</v>
          </cell>
          <cell r="E5697" t="str">
            <v>KS</v>
          </cell>
          <cell r="F5697">
            <v>85</v>
          </cell>
        </row>
        <row r="5698">
          <cell r="A5698">
            <v>6192017</v>
          </cell>
          <cell r="B5698" t="str">
            <v>Kryt vnitřního rohu…HI 60060</v>
          </cell>
          <cell r="C5698">
            <v>73</v>
          </cell>
          <cell r="D5698">
            <v>1</v>
          </cell>
          <cell r="E5698" t="str">
            <v>KS</v>
          </cell>
          <cell r="F5698">
            <v>73</v>
          </cell>
        </row>
        <row r="5699">
          <cell r="A5699">
            <v>6192025</v>
          </cell>
          <cell r="B5699" t="str">
            <v>Kryt vnitřního rohu…HI 60090</v>
          </cell>
          <cell r="C5699">
            <v>76</v>
          </cell>
          <cell r="D5699">
            <v>1</v>
          </cell>
          <cell r="E5699" t="str">
            <v>KS</v>
          </cell>
          <cell r="F5699">
            <v>76</v>
          </cell>
        </row>
        <row r="5700">
          <cell r="A5700">
            <v>6192033</v>
          </cell>
          <cell r="B5700" t="str">
            <v>Kryt vnitřního rohu…HI 60110</v>
          </cell>
          <cell r="C5700">
            <v>87</v>
          </cell>
          <cell r="D5700">
            <v>1</v>
          </cell>
          <cell r="E5700" t="str">
            <v>KS</v>
          </cell>
          <cell r="F5700">
            <v>87</v>
          </cell>
        </row>
        <row r="5701">
          <cell r="A5701">
            <v>6192041</v>
          </cell>
          <cell r="B5701" t="str">
            <v>Kryt vnitřního rohu…HI 60130</v>
          </cell>
          <cell r="C5701">
            <v>89</v>
          </cell>
          <cell r="D5701">
            <v>1</v>
          </cell>
          <cell r="E5701" t="str">
            <v>KS</v>
          </cell>
          <cell r="F5701">
            <v>89</v>
          </cell>
        </row>
        <row r="5702">
          <cell r="A5702">
            <v>6192068</v>
          </cell>
          <cell r="B5702" t="str">
            <v>Kryt vnitřního rohu…HI 60150</v>
          </cell>
          <cell r="C5702">
            <v>94</v>
          </cell>
          <cell r="D5702">
            <v>1</v>
          </cell>
          <cell r="E5702" t="str">
            <v>KS</v>
          </cell>
          <cell r="F5702">
            <v>94</v>
          </cell>
        </row>
        <row r="5703">
          <cell r="A5703">
            <v>6192076</v>
          </cell>
          <cell r="B5703" t="str">
            <v>Kryt vnitřního rohu…HI 60170</v>
          </cell>
          <cell r="C5703">
            <v>91</v>
          </cell>
          <cell r="D5703">
            <v>1</v>
          </cell>
          <cell r="E5703" t="str">
            <v>KS</v>
          </cell>
          <cell r="F5703">
            <v>91</v>
          </cell>
        </row>
        <row r="5704">
          <cell r="A5704">
            <v>6192084</v>
          </cell>
          <cell r="B5704" t="str">
            <v>Kryt vnitřního rohu…HI 60210</v>
          </cell>
          <cell r="C5704">
            <v>122</v>
          </cell>
          <cell r="D5704">
            <v>1</v>
          </cell>
          <cell r="E5704" t="str">
            <v>KS</v>
          </cell>
          <cell r="F5704">
            <v>122</v>
          </cell>
        </row>
        <row r="5705">
          <cell r="A5705">
            <v>6192114</v>
          </cell>
          <cell r="B5705" t="str">
            <v>Kryt vnitřního rohu…HI 100130</v>
          </cell>
          <cell r="C5705">
            <v>400</v>
          </cell>
          <cell r="D5705">
            <v>1</v>
          </cell>
          <cell r="E5705" t="str">
            <v>KS</v>
          </cell>
          <cell r="F5705">
            <v>400</v>
          </cell>
        </row>
        <row r="5706">
          <cell r="A5706">
            <v>6192118</v>
          </cell>
          <cell r="B5706" t="str">
            <v>Kryt vnitřního rohu…HI 100230</v>
          </cell>
          <cell r="C5706">
            <v>432</v>
          </cell>
          <cell r="D5706">
            <v>1</v>
          </cell>
          <cell r="E5706" t="str">
            <v>KS</v>
          </cell>
          <cell r="F5706">
            <v>432</v>
          </cell>
        </row>
        <row r="5707">
          <cell r="A5707">
            <v>6192157</v>
          </cell>
          <cell r="B5707" t="str">
            <v>Kryt vnějšího rohu…HA 15040</v>
          </cell>
          <cell r="C5707">
            <v>11</v>
          </cell>
          <cell r="D5707">
            <v>1</v>
          </cell>
          <cell r="E5707" t="str">
            <v>KS</v>
          </cell>
          <cell r="F5707">
            <v>11</v>
          </cell>
        </row>
        <row r="5708">
          <cell r="A5708">
            <v>6192173</v>
          </cell>
          <cell r="B5708" t="str">
            <v>Kryt vnějšího rohu…HA 25025</v>
          </cell>
          <cell r="C5708">
            <v>12</v>
          </cell>
          <cell r="D5708">
            <v>1</v>
          </cell>
          <cell r="E5708" t="str">
            <v>KS</v>
          </cell>
          <cell r="F5708">
            <v>12</v>
          </cell>
        </row>
        <row r="5709">
          <cell r="A5709">
            <v>6192181</v>
          </cell>
          <cell r="B5709" t="str">
            <v>Kryt vnějšího rohu…HA 25040</v>
          </cell>
          <cell r="C5709">
            <v>15</v>
          </cell>
          <cell r="D5709">
            <v>1</v>
          </cell>
          <cell r="E5709" t="str">
            <v>KS</v>
          </cell>
          <cell r="F5709">
            <v>15</v>
          </cell>
        </row>
        <row r="5710">
          <cell r="A5710">
            <v>6192246</v>
          </cell>
          <cell r="B5710" t="str">
            <v>Kryt vnějšího rohu…HA 40040</v>
          </cell>
          <cell r="C5710">
            <v>14</v>
          </cell>
          <cell r="D5710">
            <v>1</v>
          </cell>
          <cell r="E5710" t="str">
            <v>KS</v>
          </cell>
          <cell r="F5710">
            <v>14</v>
          </cell>
        </row>
        <row r="5711">
          <cell r="A5711">
            <v>6192254</v>
          </cell>
          <cell r="B5711" t="str">
            <v>Kryt vnějšího rohu…HA 40060</v>
          </cell>
          <cell r="C5711">
            <v>73</v>
          </cell>
          <cell r="D5711">
            <v>1</v>
          </cell>
          <cell r="E5711" t="str">
            <v>KS</v>
          </cell>
          <cell r="F5711">
            <v>73</v>
          </cell>
        </row>
        <row r="5712">
          <cell r="A5712">
            <v>6192262</v>
          </cell>
          <cell r="B5712" t="str">
            <v>Kryt vnějšího rohu…HA 40090</v>
          </cell>
          <cell r="C5712">
            <v>78</v>
          </cell>
          <cell r="D5712">
            <v>1</v>
          </cell>
          <cell r="E5712" t="str">
            <v>KS</v>
          </cell>
          <cell r="F5712">
            <v>78</v>
          </cell>
        </row>
        <row r="5713">
          <cell r="A5713">
            <v>6192270</v>
          </cell>
          <cell r="B5713" t="str">
            <v>Kryt vnějšího rohu…HA 40110</v>
          </cell>
          <cell r="C5713">
            <v>88</v>
          </cell>
          <cell r="D5713">
            <v>1</v>
          </cell>
          <cell r="E5713" t="str">
            <v>KS</v>
          </cell>
          <cell r="F5713">
            <v>88</v>
          </cell>
        </row>
        <row r="5714">
          <cell r="A5714">
            <v>6192319</v>
          </cell>
          <cell r="B5714" t="str">
            <v>Kryt vnějšího rohu…HA 60060</v>
          </cell>
          <cell r="C5714">
            <v>72</v>
          </cell>
          <cell r="D5714">
            <v>1</v>
          </cell>
          <cell r="E5714" t="str">
            <v>KS</v>
          </cell>
          <cell r="F5714">
            <v>72</v>
          </cell>
        </row>
        <row r="5715">
          <cell r="A5715">
            <v>6192327</v>
          </cell>
          <cell r="B5715" t="str">
            <v>Kryt vnějšího rohu…HA 60090</v>
          </cell>
          <cell r="C5715">
            <v>73</v>
          </cell>
          <cell r="D5715">
            <v>1</v>
          </cell>
          <cell r="E5715" t="str">
            <v>KS</v>
          </cell>
          <cell r="F5715">
            <v>73</v>
          </cell>
        </row>
        <row r="5716">
          <cell r="A5716">
            <v>6192335</v>
          </cell>
          <cell r="B5716" t="str">
            <v>Kryt vnějšího rohu…HA 60110</v>
          </cell>
          <cell r="C5716">
            <v>99</v>
          </cell>
          <cell r="D5716">
            <v>1</v>
          </cell>
          <cell r="E5716" t="str">
            <v>KS</v>
          </cell>
          <cell r="F5716">
            <v>99</v>
          </cell>
        </row>
        <row r="5717">
          <cell r="A5717">
            <v>6192343</v>
          </cell>
          <cell r="B5717" t="str">
            <v>Kryt vnějšího rohu…HA 60130</v>
          </cell>
          <cell r="C5717">
            <v>99</v>
          </cell>
          <cell r="D5717">
            <v>1</v>
          </cell>
          <cell r="E5717" t="str">
            <v>KS</v>
          </cell>
          <cell r="F5717">
            <v>99</v>
          </cell>
        </row>
        <row r="5718">
          <cell r="A5718">
            <v>6192351</v>
          </cell>
          <cell r="B5718" t="str">
            <v>Kryt vnějšího rohu…HA 60150</v>
          </cell>
          <cell r="C5718">
            <v>97</v>
          </cell>
          <cell r="D5718">
            <v>1</v>
          </cell>
          <cell r="E5718" t="str">
            <v>KS</v>
          </cell>
          <cell r="F5718">
            <v>97</v>
          </cell>
        </row>
        <row r="5719">
          <cell r="A5719">
            <v>6192378</v>
          </cell>
          <cell r="B5719" t="str">
            <v>Kryt vnějšího rohu…HA 60170</v>
          </cell>
          <cell r="C5719">
            <v>94</v>
          </cell>
          <cell r="D5719">
            <v>1</v>
          </cell>
          <cell r="E5719" t="str">
            <v>KS</v>
          </cell>
          <cell r="F5719">
            <v>94</v>
          </cell>
        </row>
        <row r="5720">
          <cell r="A5720">
            <v>6192386</v>
          </cell>
          <cell r="B5720" t="str">
            <v>Kryt vnějšího rohu…HA 60210</v>
          </cell>
          <cell r="C5720">
            <v>106</v>
          </cell>
          <cell r="D5720">
            <v>1</v>
          </cell>
          <cell r="E5720" t="str">
            <v>KS</v>
          </cell>
          <cell r="F5720">
            <v>106</v>
          </cell>
        </row>
        <row r="5721">
          <cell r="A5721">
            <v>6192483</v>
          </cell>
          <cell r="B5721" t="str">
            <v>Kryt dílu T…HT 25025</v>
          </cell>
          <cell r="C5721">
            <v>12</v>
          </cell>
          <cell r="D5721">
            <v>1</v>
          </cell>
          <cell r="E5721" t="str">
            <v>KS</v>
          </cell>
          <cell r="F5721">
            <v>12</v>
          </cell>
        </row>
        <row r="5722">
          <cell r="A5722">
            <v>6192491</v>
          </cell>
          <cell r="B5722" t="str">
            <v>Kryt dílu T…HT 25040</v>
          </cell>
          <cell r="C5722">
            <v>15</v>
          </cell>
          <cell r="D5722">
            <v>1</v>
          </cell>
          <cell r="E5722" t="str">
            <v>KS</v>
          </cell>
          <cell r="F5722">
            <v>15</v>
          </cell>
        </row>
        <row r="5723">
          <cell r="A5723">
            <v>6192548</v>
          </cell>
          <cell r="B5723" t="str">
            <v>Víko dílu T a křížení…HT 40040</v>
          </cell>
          <cell r="C5723">
            <v>16</v>
          </cell>
          <cell r="D5723">
            <v>1</v>
          </cell>
          <cell r="E5723" t="str">
            <v>KS</v>
          </cell>
          <cell r="F5723">
            <v>16</v>
          </cell>
        </row>
        <row r="5724">
          <cell r="A5724">
            <v>6192556</v>
          </cell>
          <cell r="B5724" t="str">
            <v>Víko dílu T a křížení…HK 40060</v>
          </cell>
          <cell r="C5724">
            <v>57</v>
          </cell>
          <cell r="D5724">
            <v>1</v>
          </cell>
          <cell r="E5724" t="str">
            <v>KS</v>
          </cell>
          <cell r="F5724">
            <v>57</v>
          </cell>
        </row>
        <row r="5725">
          <cell r="A5725">
            <v>6192564</v>
          </cell>
          <cell r="B5725" t="str">
            <v>Víko dílu T a křížení…HK 40090</v>
          </cell>
          <cell r="C5725">
            <v>97</v>
          </cell>
          <cell r="D5725">
            <v>1</v>
          </cell>
          <cell r="E5725" t="str">
            <v>KS</v>
          </cell>
          <cell r="F5725">
            <v>97</v>
          </cell>
        </row>
        <row r="5726">
          <cell r="A5726">
            <v>6192637</v>
          </cell>
          <cell r="B5726" t="str">
            <v>Víko dílu T a křížení…HK 60110</v>
          </cell>
          <cell r="C5726">
            <v>85</v>
          </cell>
          <cell r="D5726">
            <v>1</v>
          </cell>
          <cell r="E5726" t="str">
            <v>KS</v>
          </cell>
          <cell r="F5726">
            <v>85</v>
          </cell>
        </row>
        <row r="5727">
          <cell r="A5727">
            <v>6192645</v>
          </cell>
          <cell r="B5727" t="str">
            <v>Víko dílu T a křížení…HK 60130</v>
          </cell>
          <cell r="C5727">
            <v>108</v>
          </cell>
          <cell r="D5727">
            <v>1</v>
          </cell>
          <cell r="E5727" t="str">
            <v>KS</v>
          </cell>
          <cell r="F5727">
            <v>108</v>
          </cell>
        </row>
        <row r="5728">
          <cell r="A5728">
            <v>6192653</v>
          </cell>
          <cell r="B5728" t="str">
            <v>Víko dílu T a křížení…HK 60150</v>
          </cell>
          <cell r="C5728">
            <v>131</v>
          </cell>
          <cell r="D5728">
            <v>1</v>
          </cell>
          <cell r="E5728" t="str">
            <v>KS</v>
          </cell>
          <cell r="F5728">
            <v>131</v>
          </cell>
        </row>
        <row r="5729">
          <cell r="A5729">
            <v>6192688</v>
          </cell>
          <cell r="B5729" t="str">
            <v>Víko dílu T a křížení…HK 60210</v>
          </cell>
          <cell r="C5729">
            <v>115</v>
          </cell>
          <cell r="D5729">
            <v>1</v>
          </cell>
          <cell r="E5729" t="str">
            <v>KS</v>
          </cell>
          <cell r="F5729">
            <v>115</v>
          </cell>
        </row>
        <row r="5730">
          <cell r="A5730">
            <v>6192769</v>
          </cell>
          <cell r="B5730" t="str">
            <v>Kryt plochého rohu…HF 15040</v>
          </cell>
          <cell r="C5730">
            <v>11</v>
          </cell>
          <cell r="D5730">
            <v>1</v>
          </cell>
          <cell r="E5730" t="str">
            <v>KS</v>
          </cell>
          <cell r="F5730">
            <v>11</v>
          </cell>
        </row>
        <row r="5731">
          <cell r="A5731">
            <v>6192785</v>
          </cell>
          <cell r="B5731" t="str">
            <v>Kryt plochého rohu…HF 25025</v>
          </cell>
          <cell r="C5731">
            <v>12</v>
          </cell>
          <cell r="D5731">
            <v>1</v>
          </cell>
          <cell r="E5731" t="str">
            <v>KS</v>
          </cell>
          <cell r="F5731">
            <v>12</v>
          </cell>
        </row>
        <row r="5732">
          <cell r="A5732">
            <v>6192793</v>
          </cell>
          <cell r="B5732" t="str">
            <v>Kryt plochého rohu…HF 25040</v>
          </cell>
          <cell r="C5732">
            <v>13</v>
          </cell>
          <cell r="D5732">
            <v>1</v>
          </cell>
          <cell r="E5732" t="str">
            <v>KS</v>
          </cell>
          <cell r="F5732">
            <v>13</v>
          </cell>
        </row>
        <row r="5733">
          <cell r="A5733">
            <v>6192831</v>
          </cell>
          <cell r="B5733" t="str">
            <v>Kryt plochého rohu…HF 40040</v>
          </cell>
          <cell r="C5733">
            <v>12</v>
          </cell>
          <cell r="D5733">
            <v>1</v>
          </cell>
          <cell r="E5733" t="str">
            <v>KS</v>
          </cell>
          <cell r="F5733">
            <v>12</v>
          </cell>
        </row>
        <row r="5734">
          <cell r="A5734">
            <v>6192858</v>
          </cell>
          <cell r="B5734" t="str">
            <v>Kryt plochého rohu…HF 40060</v>
          </cell>
          <cell r="C5734">
            <v>76</v>
          </cell>
          <cell r="D5734">
            <v>1</v>
          </cell>
          <cell r="E5734" t="str">
            <v>KS</v>
          </cell>
          <cell r="F5734">
            <v>76</v>
          </cell>
        </row>
        <row r="5735">
          <cell r="A5735">
            <v>6192866</v>
          </cell>
          <cell r="B5735" t="str">
            <v>Kryt plochého rohu…HF 40090</v>
          </cell>
          <cell r="C5735">
            <v>55</v>
          </cell>
          <cell r="D5735">
            <v>1</v>
          </cell>
          <cell r="E5735" t="str">
            <v>KS</v>
          </cell>
          <cell r="F5735">
            <v>55</v>
          </cell>
        </row>
        <row r="5736">
          <cell r="A5736">
            <v>6192874</v>
          </cell>
          <cell r="B5736" t="str">
            <v>Kryt plochého rohu…HF 40110</v>
          </cell>
          <cell r="C5736">
            <v>103</v>
          </cell>
          <cell r="D5736">
            <v>1</v>
          </cell>
          <cell r="E5736" t="str">
            <v>KS</v>
          </cell>
          <cell r="F5736">
            <v>103</v>
          </cell>
        </row>
        <row r="5737">
          <cell r="A5737">
            <v>6192912</v>
          </cell>
          <cell r="B5737" t="str">
            <v>Kryt plochého rohu…HF 60060</v>
          </cell>
          <cell r="C5737">
            <v>50</v>
          </cell>
          <cell r="D5737">
            <v>1</v>
          </cell>
          <cell r="E5737" t="str">
            <v>KS</v>
          </cell>
          <cell r="F5737">
            <v>50</v>
          </cell>
        </row>
        <row r="5738">
          <cell r="A5738">
            <v>6192920</v>
          </cell>
          <cell r="B5738" t="str">
            <v>Kryt plochého rohu…HF 60090</v>
          </cell>
          <cell r="C5738">
            <v>85</v>
          </cell>
          <cell r="D5738">
            <v>1</v>
          </cell>
          <cell r="E5738" t="str">
            <v>KS</v>
          </cell>
          <cell r="F5738">
            <v>85</v>
          </cell>
        </row>
        <row r="5739">
          <cell r="A5739">
            <v>6192939</v>
          </cell>
          <cell r="B5739" t="str">
            <v>Kryt plochého rohu…HF 60110</v>
          </cell>
          <cell r="C5739">
            <v>107</v>
          </cell>
          <cell r="D5739">
            <v>1</v>
          </cell>
          <cell r="E5739" t="str">
            <v>KS</v>
          </cell>
          <cell r="F5739">
            <v>107</v>
          </cell>
        </row>
        <row r="5740">
          <cell r="A5740">
            <v>6192947</v>
          </cell>
          <cell r="B5740" t="str">
            <v>Kryt plochého rohu…HF 60130</v>
          </cell>
          <cell r="C5740">
            <v>89</v>
          </cell>
          <cell r="D5740">
            <v>1</v>
          </cell>
          <cell r="E5740" t="str">
            <v>KS</v>
          </cell>
          <cell r="F5740">
            <v>89</v>
          </cell>
        </row>
        <row r="5741">
          <cell r="A5741">
            <v>6192955</v>
          </cell>
          <cell r="B5741" t="str">
            <v>Kryt plochého rohu…HF 60150</v>
          </cell>
          <cell r="C5741">
            <v>116</v>
          </cell>
          <cell r="D5741">
            <v>1</v>
          </cell>
          <cell r="E5741" t="str">
            <v>KS</v>
          </cell>
          <cell r="F5741">
            <v>116</v>
          </cell>
        </row>
        <row r="5742">
          <cell r="A5742">
            <v>6192963</v>
          </cell>
          <cell r="B5742" t="str">
            <v>Kryt plochého rohu…HF 60170</v>
          </cell>
          <cell r="C5742">
            <v>109</v>
          </cell>
          <cell r="D5742">
            <v>1</v>
          </cell>
          <cell r="E5742" t="str">
            <v>KS</v>
          </cell>
          <cell r="F5742">
            <v>109</v>
          </cell>
        </row>
        <row r="5743">
          <cell r="A5743">
            <v>6192971</v>
          </cell>
          <cell r="B5743" t="str">
            <v>Kryt plochého rohu…HF 60210</v>
          </cell>
          <cell r="C5743">
            <v>164</v>
          </cell>
          <cell r="D5743">
            <v>1</v>
          </cell>
          <cell r="E5743" t="str">
            <v>KS</v>
          </cell>
          <cell r="F5743">
            <v>164</v>
          </cell>
        </row>
        <row r="5744">
          <cell r="A5744">
            <v>6193029</v>
          </cell>
          <cell r="B5744" t="str">
            <v>Kryt plochého rohu…HF 100130</v>
          </cell>
          <cell r="C5744">
            <v>421</v>
          </cell>
          <cell r="D5744">
            <v>1</v>
          </cell>
          <cell r="E5744" t="str">
            <v>KS</v>
          </cell>
          <cell r="F5744">
            <v>421</v>
          </cell>
        </row>
        <row r="5745">
          <cell r="A5745">
            <v>6193099</v>
          </cell>
          <cell r="B5745" t="str">
            <v>Koncový díl …HE 15015</v>
          </cell>
          <cell r="C5745">
            <v>5</v>
          </cell>
          <cell r="D5745">
            <v>1</v>
          </cell>
          <cell r="E5745" t="str">
            <v>KS</v>
          </cell>
          <cell r="F5745">
            <v>5</v>
          </cell>
        </row>
        <row r="5746">
          <cell r="A5746">
            <v>6193102</v>
          </cell>
          <cell r="B5746" t="str">
            <v>Koncový díl …HE 15030</v>
          </cell>
          <cell r="C5746">
            <v>0</v>
          </cell>
          <cell r="D5746">
            <v>1</v>
          </cell>
          <cell r="E5746" t="str">
            <v>KS</v>
          </cell>
          <cell r="F5746">
            <v>0</v>
          </cell>
        </row>
        <row r="5747">
          <cell r="A5747">
            <v>6193110</v>
          </cell>
          <cell r="B5747" t="str">
            <v>Koncový díl …HE 15040</v>
          </cell>
          <cell r="C5747">
            <v>5</v>
          </cell>
          <cell r="D5747">
            <v>1</v>
          </cell>
          <cell r="E5747" t="str">
            <v>KS</v>
          </cell>
          <cell r="F5747">
            <v>5</v>
          </cell>
        </row>
        <row r="5748">
          <cell r="A5748">
            <v>6193145</v>
          </cell>
          <cell r="B5748" t="str">
            <v>Koncový díl …HE 25025</v>
          </cell>
          <cell r="C5748">
            <v>7</v>
          </cell>
          <cell r="D5748">
            <v>1</v>
          </cell>
          <cell r="E5748" t="str">
            <v>KS</v>
          </cell>
          <cell r="F5748">
            <v>7</v>
          </cell>
        </row>
        <row r="5749">
          <cell r="A5749">
            <v>6193153</v>
          </cell>
          <cell r="B5749" t="str">
            <v>Koncový díl …HE 25040</v>
          </cell>
          <cell r="C5749">
            <v>6</v>
          </cell>
          <cell r="D5749">
            <v>1</v>
          </cell>
          <cell r="E5749" t="str">
            <v>KS</v>
          </cell>
          <cell r="F5749">
            <v>6</v>
          </cell>
        </row>
        <row r="5750">
          <cell r="A5750">
            <v>6193218</v>
          </cell>
          <cell r="B5750" t="str">
            <v>Koncový díl …HE 40040</v>
          </cell>
          <cell r="C5750">
            <v>7</v>
          </cell>
          <cell r="D5750">
            <v>1</v>
          </cell>
          <cell r="E5750" t="str">
            <v>KS</v>
          </cell>
          <cell r="F5750">
            <v>7</v>
          </cell>
        </row>
        <row r="5751">
          <cell r="A5751">
            <v>6193226</v>
          </cell>
          <cell r="B5751" t="str">
            <v>Koncový díl …HE 40060</v>
          </cell>
          <cell r="C5751">
            <v>10</v>
          </cell>
          <cell r="D5751">
            <v>1</v>
          </cell>
          <cell r="E5751" t="str">
            <v>KS</v>
          </cell>
          <cell r="F5751">
            <v>10</v>
          </cell>
        </row>
        <row r="5752">
          <cell r="A5752">
            <v>6193234</v>
          </cell>
          <cell r="B5752" t="str">
            <v>Koncový díl …HE 40090</v>
          </cell>
          <cell r="C5752">
            <v>10</v>
          </cell>
          <cell r="D5752">
            <v>1</v>
          </cell>
          <cell r="E5752" t="str">
            <v>KS</v>
          </cell>
          <cell r="F5752">
            <v>10</v>
          </cell>
        </row>
        <row r="5753">
          <cell r="A5753">
            <v>6193242</v>
          </cell>
          <cell r="B5753" t="str">
            <v>Koncový díl …HE 40110</v>
          </cell>
          <cell r="C5753">
            <v>11</v>
          </cell>
          <cell r="D5753">
            <v>1</v>
          </cell>
          <cell r="E5753" t="str">
            <v>KS</v>
          </cell>
          <cell r="F5753">
            <v>11</v>
          </cell>
        </row>
        <row r="5754">
          <cell r="A5754">
            <v>6193285</v>
          </cell>
          <cell r="B5754" t="str">
            <v>Koncový díl …HE 60060</v>
          </cell>
          <cell r="C5754">
            <v>10</v>
          </cell>
          <cell r="D5754">
            <v>1</v>
          </cell>
          <cell r="E5754" t="str">
            <v>KS</v>
          </cell>
          <cell r="F5754">
            <v>10</v>
          </cell>
        </row>
        <row r="5755">
          <cell r="A5755">
            <v>6193293</v>
          </cell>
          <cell r="B5755" t="str">
            <v>Koncový díl …HE 60090</v>
          </cell>
          <cell r="C5755">
            <v>11</v>
          </cell>
          <cell r="D5755">
            <v>1</v>
          </cell>
          <cell r="E5755" t="str">
            <v>KS</v>
          </cell>
          <cell r="F5755">
            <v>11</v>
          </cell>
        </row>
        <row r="5756">
          <cell r="A5756">
            <v>6193307</v>
          </cell>
          <cell r="B5756" t="str">
            <v>Koncový díl …HE 60110</v>
          </cell>
          <cell r="C5756">
            <v>14</v>
          </cell>
          <cell r="D5756">
            <v>1</v>
          </cell>
          <cell r="E5756" t="str">
            <v>KS</v>
          </cell>
          <cell r="F5756">
            <v>14</v>
          </cell>
        </row>
        <row r="5757">
          <cell r="A5757">
            <v>6193315</v>
          </cell>
          <cell r="B5757" t="str">
            <v>Koncový díl …HE 60130</v>
          </cell>
          <cell r="C5757">
            <v>17</v>
          </cell>
          <cell r="D5757">
            <v>1</v>
          </cell>
          <cell r="E5757" t="str">
            <v>KS</v>
          </cell>
          <cell r="F5757">
            <v>17</v>
          </cell>
        </row>
        <row r="5758">
          <cell r="A5758">
            <v>6193323</v>
          </cell>
          <cell r="B5758" t="str">
            <v>Koncový díl …HE 60150</v>
          </cell>
          <cell r="C5758">
            <v>17</v>
          </cell>
          <cell r="D5758">
            <v>1</v>
          </cell>
          <cell r="E5758" t="str">
            <v>KS</v>
          </cell>
          <cell r="F5758">
            <v>17</v>
          </cell>
        </row>
        <row r="5759">
          <cell r="A5759">
            <v>6193331</v>
          </cell>
          <cell r="B5759" t="str">
            <v>Koncový díl …HE 60170</v>
          </cell>
          <cell r="C5759">
            <v>17</v>
          </cell>
          <cell r="D5759">
            <v>1</v>
          </cell>
          <cell r="E5759" t="str">
            <v>KS</v>
          </cell>
          <cell r="F5759">
            <v>17</v>
          </cell>
        </row>
        <row r="5760">
          <cell r="A5760">
            <v>6193358</v>
          </cell>
          <cell r="B5760" t="str">
            <v>Koncový díl …HE 60210</v>
          </cell>
          <cell r="C5760">
            <v>21</v>
          </cell>
          <cell r="D5760">
            <v>1</v>
          </cell>
          <cell r="E5760" t="str">
            <v>KS</v>
          </cell>
          <cell r="F5760">
            <v>21</v>
          </cell>
        </row>
        <row r="5761">
          <cell r="A5761">
            <v>6193366</v>
          </cell>
          <cell r="B5761" t="str">
            <v>Koncový díl …HE 60230</v>
          </cell>
          <cell r="C5761">
            <v>18</v>
          </cell>
          <cell r="D5761">
            <v>1</v>
          </cell>
          <cell r="E5761" t="str">
            <v>KS</v>
          </cell>
          <cell r="F5761">
            <v>18</v>
          </cell>
        </row>
        <row r="5762">
          <cell r="A5762">
            <v>6193391</v>
          </cell>
          <cell r="B5762" t="str">
            <v>Koncový díl …HE 80210</v>
          </cell>
          <cell r="C5762">
            <v>63</v>
          </cell>
          <cell r="D5762">
            <v>1</v>
          </cell>
          <cell r="E5762" t="str">
            <v>KS</v>
          </cell>
          <cell r="F5762">
            <v>63</v>
          </cell>
        </row>
        <row r="5763">
          <cell r="A5763">
            <v>6193399</v>
          </cell>
          <cell r="B5763" t="str">
            <v>Koncový díl …HE 100230</v>
          </cell>
          <cell r="C5763">
            <v>56</v>
          </cell>
          <cell r="D5763">
            <v>1</v>
          </cell>
          <cell r="E5763" t="str">
            <v>KS</v>
          </cell>
          <cell r="F5763">
            <v>56</v>
          </cell>
        </row>
        <row r="5764">
          <cell r="A5764">
            <v>6194060</v>
          </cell>
          <cell r="B5764" t="str">
            <v>Vrchní díl…D2-1/170</v>
          </cell>
          <cell r="C5764">
            <v>43</v>
          </cell>
          <cell r="D5764">
            <v>1</v>
          </cell>
          <cell r="E5764" t="str">
            <v>KS</v>
          </cell>
          <cell r="F5764">
            <v>43</v>
          </cell>
        </row>
        <row r="5765">
          <cell r="A5765">
            <v>6194214</v>
          </cell>
          <cell r="B5765" t="str">
            <v>Vrchní díl…D2-3/170</v>
          </cell>
          <cell r="C5765">
            <v>49</v>
          </cell>
          <cell r="D5765">
            <v>1</v>
          </cell>
          <cell r="E5765" t="str">
            <v>KS</v>
          </cell>
          <cell r="F5765">
            <v>49</v>
          </cell>
        </row>
        <row r="5766">
          <cell r="A5766">
            <v>6199103</v>
          </cell>
          <cell r="B5766" t="str">
            <v>Kanál s patkovou lištou…SKL-50 D</v>
          </cell>
          <cell r="C5766">
            <v>98</v>
          </cell>
          <cell r="D5766">
            <v>1</v>
          </cell>
          <cell r="E5766" t="str">
            <v>M</v>
          </cell>
          <cell r="F5766">
            <v>98</v>
          </cell>
        </row>
        <row r="5767">
          <cell r="A5767">
            <v>6199107</v>
          </cell>
          <cell r="B5767" t="str">
            <v>Kanál s patkovou lištou…SKL-50 D</v>
          </cell>
          <cell r="C5767">
            <v>102</v>
          </cell>
          <cell r="D5767">
            <v>1</v>
          </cell>
          <cell r="E5767" t="str">
            <v>M</v>
          </cell>
          <cell r="F5767">
            <v>102</v>
          </cell>
        </row>
        <row r="5768">
          <cell r="A5768">
            <v>6199109</v>
          </cell>
          <cell r="B5768" t="str">
            <v>Kanál s patkovou lištou…SKL-50 D</v>
          </cell>
          <cell r="C5768">
            <v>191</v>
          </cell>
          <cell r="D5768">
            <v>1</v>
          </cell>
          <cell r="E5768" t="str">
            <v>M</v>
          </cell>
          <cell r="F5768">
            <v>191</v>
          </cell>
        </row>
        <row r="5769">
          <cell r="A5769">
            <v>6199122</v>
          </cell>
          <cell r="B5769" t="str">
            <v>Vnitřní roh…SKL-I50D</v>
          </cell>
          <cell r="C5769">
            <v>40</v>
          </cell>
          <cell r="D5769">
            <v>1</v>
          </cell>
          <cell r="E5769" t="str">
            <v>KS</v>
          </cell>
          <cell r="F5769">
            <v>40</v>
          </cell>
        </row>
        <row r="5770">
          <cell r="A5770">
            <v>6199126</v>
          </cell>
          <cell r="B5770" t="str">
            <v>Vnitřní roh…SKL-I 50D</v>
          </cell>
          <cell r="C5770">
            <v>42</v>
          </cell>
          <cell r="D5770">
            <v>1</v>
          </cell>
          <cell r="E5770" t="str">
            <v>KS</v>
          </cell>
          <cell r="F5770">
            <v>42</v>
          </cell>
        </row>
        <row r="5771">
          <cell r="A5771">
            <v>6199128</v>
          </cell>
          <cell r="B5771" t="str">
            <v>Vnitřní roh…SKL-I 50D</v>
          </cell>
          <cell r="C5771">
            <v>141</v>
          </cell>
          <cell r="D5771">
            <v>1</v>
          </cell>
          <cell r="E5771" t="str">
            <v>KS</v>
          </cell>
          <cell r="F5771">
            <v>141</v>
          </cell>
        </row>
        <row r="5772">
          <cell r="A5772">
            <v>6199133</v>
          </cell>
          <cell r="B5772" t="str">
            <v>Vnější roh…SKL-A50D</v>
          </cell>
          <cell r="C5772">
            <v>40</v>
          </cell>
          <cell r="D5772">
            <v>1</v>
          </cell>
          <cell r="E5772" t="str">
            <v>KS</v>
          </cell>
          <cell r="F5772">
            <v>40</v>
          </cell>
        </row>
        <row r="5773">
          <cell r="A5773">
            <v>6199137</v>
          </cell>
          <cell r="B5773" t="str">
            <v>Vnější roh…SKL-A 50D</v>
          </cell>
          <cell r="C5773">
            <v>42</v>
          </cell>
          <cell r="D5773">
            <v>1</v>
          </cell>
          <cell r="E5773" t="str">
            <v>KS</v>
          </cell>
          <cell r="F5773">
            <v>42</v>
          </cell>
        </row>
        <row r="5774">
          <cell r="A5774">
            <v>6199139</v>
          </cell>
          <cell r="B5774" t="str">
            <v>Vnější roh…SKL-A 50D</v>
          </cell>
          <cell r="C5774">
            <v>141</v>
          </cell>
          <cell r="D5774">
            <v>1</v>
          </cell>
          <cell r="E5774" t="str">
            <v>KS</v>
          </cell>
          <cell r="F5774">
            <v>141</v>
          </cell>
        </row>
        <row r="5775">
          <cell r="A5775">
            <v>6199150</v>
          </cell>
          <cell r="B5775" t="str">
            <v>Koncový díl …SKL-EL50D</v>
          </cell>
          <cell r="C5775">
            <v>38</v>
          </cell>
          <cell r="D5775">
            <v>1</v>
          </cell>
          <cell r="E5775" t="str">
            <v>KS</v>
          </cell>
          <cell r="F5775">
            <v>38</v>
          </cell>
        </row>
        <row r="5776">
          <cell r="A5776">
            <v>6199163</v>
          </cell>
          <cell r="B5776" t="str">
            <v>Koncový díl …SKL-ER50D</v>
          </cell>
          <cell r="C5776">
            <v>38</v>
          </cell>
          <cell r="D5776">
            <v>1</v>
          </cell>
          <cell r="E5776" t="str">
            <v>KS</v>
          </cell>
          <cell r="F5776">
            <v>38</v>
          </cell>
        </row>
        <row r="5777">
          <cell r="A5777">
            <v>6199180</v>
          </cell>
          <cell r="B5777" t="str">
            <v>Spojovací kryt…SKL-SA50D</v>
          </cell>
          <cell r="C5777">
            <v>38</v>
          </cell>
          <cell r="D5777">
            <v>1</v>
          </cell>
          <cell r="E5777" t="str">
            <v>KS</v>
          </cell>
          <cell r="F5777">
            <v>38</v>
          </cell>
        </row>
        <row r="5778">
          <cell r="A5778">
            <v>6199184</v>
          </cell>
          <cell r="B5778" t="str">
            <v>Spojovací kryt…SKL-SA50D</v>
          </cell>
          <cell r="C5778">
            <v>40</v>
          </cell>
          <cell r="D5778">
            <v>1</v>
          </cell>
          <cell r="E5778" t="str">
            <v>KS</v>
          </cell>
          <cell r="F5778">
            <v>40</v>
          </cell>
        </row>
        <row r="5779">
          <cell r="A5779">
            <v>6199186</v>
          </cell>
          <cell r="B5779" t="str">
            <v>Spojovací kryt…SKL-SA50D</v>
          </cell>
          <cell r="C5779">
            <v>135</v>
          </cell>
          <cell r="D5779">
            <v>1</v>
          </cell>
          <cell r="E5779" t="str">
            <v>KS</v>
          </cell>
          <cell r="F5779">
            <v>135</v>
          </cell>
        </row>
        <row r="5780">
          <cell r="A5780">
            <v>6199202</v>
          </cell>
          <cell r="B5780" t="str">
            <v>Kanál s patkovou lištou…SKL-70 D</v>
          </cell>
          <cell r="C5780">
            <v>192</v>
          </cell>
          <cell r="D5780">
            <v>1</v>
          </cell>
          <cell r="E5780" t="str">
            <v>M</v>
          </cell>
          <cell r="F5780">
            <v>192</v>
          </cell>
        </row>
        <row r="5781">
          <cell r="A5781">
            <v>6199208</v>
          </cell>
          <cell r="B5781" t="str">
            <v>Kanál s patkovou lištou…SKL-70 D</v>
          </cell>
          <cell r="C5781">
            <v>218</v>
          </cell>
          <cell r="D5781">
            <v>1</v>
          </cell>
          <cell r="E5781" t="str">
            <v>M</v>
          </cell>
          <cell r="F5781">
            <v>218</v>
          </cell>
        </row>
        <row r="5782">
          <cell r="A5782">
            <v>6199223</v>
          </cell>
          <cell r="B5782" t="str">
            <v>Vnitřní roh…SKL-I70D</v>
          </cell>
          <cell r="C5782">
            <v>47</v>
          </cell>
          <cell r="D5782">
            <v>1</v>
          </cell>
          <cell r="E5782" t="str">
            <v>KS</v>
          </cell>
          <cell r="F5782">
            <v>47</v>
          </cell>
        </row>
        <row r="5783">
          <cell r="A5783">
            <v>6199229</v>
          </cell>
          <cell r="B5783" t="str">
            <v>Vnitřní roh…SKL-I 70D</v>
          </cell>
          <cell r="C5783">
            <v>113</v>
          </cell>
          <cell r="D5783">
            <v>1</v>
          </cell>
          <cell r="E5783" t="str">
            <v>KS</v>
          </cell>
          <cell r="F5783">
            <v>113</v>
          </cell>
        </row>
        <row r="5784">
          <cell r="A5784">
            <v>6199232</v>
          </cell>
          <cell r="B5784" t="str">
            <v>Vnější roh…SKL-A70D</v>
          </cell>
          <cell r="C5784">
            <v>47</v>
          </cell>
          <cell r="D5784">
            <v>1</v>
          </cell>
          <cell r="E5784" t="str">
            <v>KS</v>
          </cell>
          <cell r="F5784">
            <v>47</v>
          </cell>
        </row>
        <row r="5785">
          <cell r="A5785">
            <v>6199238</v>
          </cell>
          <cell r="B5785" t="str">
            <v>Vnější roh…SKL-A 70D</v>
          </cell>
          <cell r="C5785">
            <v>179</v>
          </cell>
          <cell r="D5785">
            <v>1</v>
          </cell>
          <cell r="E5785" t="str">
            <v>KS</v>
          </cell>
          <cell r="F5785">
            <v>179</v>
          </cell>
        </row>
        <row r="5786">
          <cell r="A5786">
            <v>6199251</v>
          </cell>
          <cell r="B5786" t="str">
            <v>Koncový díl …SKL-EL70D</v>
          </cell>
          <cell r="C5786">
            <v>44</v>
          </cell>
          <cell r="D5786">
            <v>1</v>
          </cell>
          <cell r="E5786" t="str">
            <v>KS</v>
          </cell>
          <cell r="F5786">
            <v>44</v>
          </cell>
        </row>
        <row r="5787">
          <cell r="A5787">
            <v>6199257</v>
          </cell>
          <cell r="B5787" t="str">
            <v>Koncový díl …SKL-EL70D</v>
          </cell>
          <cell r="C5787">
            <v>112</v>
          </cell>
          <cell r="D5787">
            <v>1</v>
          </cell>
          <cell r="E5787" t="str">
            <v>KS</v>
          </cell>
          <cell r="F5787">
            <v>112</v>
          </cell>
        </row>
        <row r="5788">
          <cell r="A5788">
            <v>6199268</v>
          </cell>
          <cell r="B5788" t="str">
            <v>Koncový díl …SKL-ER70D</v>
          </cell>
          <cell r="C5788">
            <v>112</v>
          </cell>
          <cell r="D5788">
            <v>1</v>
          </cell>
          <cell r="E5788" t="str">
            <v>KS</v>
          </cell>
          <cell r="F5788">
            <v>112</v>
          </cell>
        </row>
        <row r="5789">
          <cell r="A5789">
            <v>6199281</v>
          </cell>
          <cell r="B5789" t="str">
            <v>Spojovací kryt…SKL-SA70D</v>
          </cell>
          <cell r="C5789">
            <v>44</v>
          </cell>
          <cell r="D5789">
            <v>1</v>
          </cell>
          <cell r="E5789" t="str">
            <v>KS</v>
          </cell>
          <cell r="F5789">
            <v>44</v>
          </cell>
        </row>
        <row r="5790">
          <cell r="A5790">
            <v>6199287</v>
          </cell>
          <cell r="B5790" t="str">
            <v>Spojovací kryt…SKL-SA70D</v>
          </cell>
          <cell r="C5790">
            <v>112</v>
          </cell>
          <cell r="D5790">
            <v>1</v>
          </cell>
          <cell r="E5790" t="str">
            <v>KS</v>
          </cell>
          <cell r="F5790">
            <v>112</v>
          </cell>
        </row>
        <row r="5791">
          <cell r="A5791">
            <v>6199402</v>
          </cell>
          <cell r="B5791" t="str">
            <v>Přístrojová vložka…SKL-R/D</v>
          </cell>
          <cell r="C5791">
            <v>366</v>
          </cell>
          <cell r="D5791">
            <v>1</v>
          </cell>
          <cell r="E5791" t="str">
            <v>KS</v>
          </cell>
          <cell r="F5791">
            <v>366</v>
          </cell>
        </row>
        <row r="5792">
          <cell r="A5792">
            <v>6199406</v>
          </cell>
          <cell r="B5792" t="str">
            <v>Přístrojová vložka…SKL-R/D</v>
          </cell>
          <cell r="C5792">
            <v>297</v>
          </cell>
          <cell r="D5792">
            <v>1</v>
          </cell>
          <cell r="E5792" t="str">
            <v>KS</v>
          </cell>
          <cell r="F5792">
            <v>297</v>
          </cell>
        </row>
        <row r="5793">
          <cell r="A5793">
            <v>6199408</v>
          </cell>
          <cell r="B5793" t="str">
            <v>Přístrojová vložka…SKL-R/D</v>
          </cell>
          <cell r="C5793">
            <v>521</v>
          </cell>
          <cell r="D5793">
            <v>1</v>
          </cell>
          <cell r="E5793" t="str">
            <v>KS</v>
          </cell>
          <cell r="F5793">
            <v>521</v>
          </cell>
        </row>
        <row r="5794">
          <cell r="A5794">
            <v>6199425</v>
          </cell>
          <cell r="B5794" t="str">
            <v>Přístrojová vložka…SKL-DS/D</v>
          </cell>
          <cell r="C5794">
            <v>594</v>
          </cell>
          <cell r="D5794">
            <v>1</v>
          </cell>
          <cell r="E5794" t="str">
            <v>KS</v>
          </cell>
          <cell r="F5794">
            <v>594</v>
          </cell>
        </row>
        <row r="5795">
          <cell r="A5795">
            <v>6199442</v>
          </cell>
          <cell r="B5795" t="str">
            <v>Přístrojová vložka…SKL-Z/D</v>
          </cell>
          <cell r="C5795">
            <v>396</v>
          </cell>
          <cell r="D5795">
            <v>1</v>
          </cell>
          <cell r="E5795" t="str">
            <v>KS</v>
          </cell>
          <cell r="F5795">
            <v>396</v>
          </cell>
        </row>
        <row r="5796">
          <cell r="A5796">
            <v>6199446</v>
          </cell>
          <cell r="B5796" t="str">
            <v>Přístrojová vložka…SKL-Z/D</v>
          </cell>
          <cell r="C5796">
            <v>303</v>
          </cell>
          <cell r="D5796">
            <v>1</v>
          </cell>
          <cell r="E5796" t="str">
            <v>KS</v>
          </cell>
          <cell r="F5796">
            <v>303</v>
          </cell>
        </row>
        <row r="5797">
          <cell r="A5797">
            <v>6199448</v>
          </cell>
          <cell r="B5797" t="str">
            <v>Přístrojová vložka…SKL-Z/D</v>
          </cell>
          <cell r="C5797">
            <v>939</v>
          </cell>
          <cell r="D5797">
            <v>1</v>
          </cell>
          <cell r="E5797" t="str">
            <v>KS</v>
          </cell>
          <cell r="F5797">
            <v>939</v>
          </cell>
        </row>
        <row r="5798">
          <cell r="A5798">
            <v>6199461</v>
          </cell>
          <cell r="B5798" t="str">
            <v>Přístrojová vložka…SKL-45/D</v>
          </cell>
          <cell r="C5798">
            <v>341</v>
          </cell>
          <cell r="D5798">
            <v>1</v>
          </cell>
          <cell r="E5798" t="str">
            <v>KS</v>
          </cell>
          <cell r="F5798">
            <v>341</v>
          </cell>
        </row>
        <row r="5799">
          <cell r="A5799">
            <v>6199465</v>
          </cell>
          <cell r="B5799" t="str">
            <v>Přístrojová vložka…SKL-45/D</v>
          </cell>
          <cell r="C5799">
            <v>346</v>
          </cell>
          <cell r="D5799">
            <v>1</v>
          </cell>
          <cell r="E5799" t="str">
            <v>KS</v>
          </cell>
          <cell r="F5799">
            <v>346</v>
          </cell>
        </row>
        <row r="5800">
          <cell r="A5800">
            <v>6199467</v>
          </cell>
          <cell r="B5800" t="str">
            <v>Přístrojová vložka…SKL-45/D</v>
          </cell>
          <cell r="C5800">
            <v>673</v>
          </cell>
          <cell r="D5800">
            <v>1</v>
          </cell>
          <cell r="E5800" t="str">
            <v>KS</v>
          </cell>
          <cell r="F5800">
            <v>673</v>
          </cell>
        </row>
        <row r="5801">
          <cell r="A5801">
            <v>6200370</v>
          </cell>
          <cell r="B5801" t="str">
            <v>Kabelový žebřík…SL 460 NS</v>
          </cell>
          <cell r="C5801">
            <v>467</v>
          </cell>
          <cell r="D5801">
            <v>1</v>
          </cell>
          <cell r="E5801" t="str">
            <v>M</v>
          </cell>
          <cell r="F5801">
            <v>467</v>
          </cell>
        </row>
        <row r="5802">
          <cell r="A5802">
            <v>6200508</v>
          </cell>
          <cell r="B5802" t="str">
            <v>kabelový žebřík 45x200 FS…LG 420 NS</v>
          </cell>
          <cell r="C5802">
            <v>288</v>
          </cell>
          <cell r="D5802">
            <v>1</v>
          </cell>
          <cell r="E5802" t="str">
            <v>M</v>
          </cell>
          <cell r="F5802">
            <v>288</v>
          </cell>
        </row>
        <row r="5803">
          <cell r="A5803">
            <v>6200511</v>
          </cell>
          <cell r="B5803" t="str">
            <v>Kabelový žebřík…LG 430 NS</v>
          </cell>
          <cell r="C5803">
            <v>291</v>
          </cell>
          <cell r="D5803">
            <v>1</v>
          </cell>
          <cell r="E5803" t="str">
            <v>M</v>
          </cell>
          <cell r="F5803">
            <v>291</v>
          </cell>
        </row>
        <row r="5804">
          <cell r="A5804">
            <v>6200514</v>
          </cell>
          <cell r="B5804" t="str">
            <v>Kabelový žebřík…LG 440 NS</v>
          </cell>
          <cell r="C5804">
            <v>313</v>
          </cell>
          <cell r="D5804">
            <v>1</v>
          </cell>
          <cell r="E5804" t="str">
            <v>M</v>
          </cell>
          <cell r="F5804">
            <v>313</v>
          </cell>
        </row>
        <row r="5805">
          <cell r="A5805">
            <v>6200517</v>
          </cell>
          <cell r="B5805" t="str">
            <v>Kabelový žebřík…LG 450 NS</v>
          </cell>
          <cell r="C5805">
            <v>354</v>
          </cell>
          <cell r="D5805">
            <v>1</v>
          </cell>
          <cell r="E5805" t="str">
            <v>M</v>
          </cell>
          <cell r="F5805">
            <v>354</v>
          </cell>
        </row>
        <row r="5806">
          <cell r="A5806">
            <v>6200520</v>
          </cell>
          <cell r="B5806" t="str">
            <v>Kabelový žebřík…LG 460 NS</v>
          </cell>
          <cell r="C5806">
            <v>359</v>
          </cell>
          <cell r="D5806">
            <v>1</v>
          </cell>
          <cell r="E5806" t="str">
            <v>M</v>
          </cell>
          <cell r="F5806">
            <v>359</v>
          </cell>
        </row>
        <row r="5807">
          <cell r="A5807">
            <v>6200543</v>
          </cell>
          <cell r="B5807" t="str">
            <v>Kabelový žebřík…SLG430 NS</v>
          </cell>
          <cell r="C5807">
            <v>381</v>
          </cell>
          <cell r="D5807">
            <v>1</v>
          </cell>
          <cell r="E5807" t="str">
            <v>M</v>
          </cell>
          <cell r="F5807">
            <v>381</v>
          </cell>
        </row>
        <row r="5808">
          <cell r="A5808">
            <v>6200583</v>
          </cell>
          <cell r="B5808" t="str">
            <v>kabelový žebřík 45x200 FS…LG 420 NS</v>
          </cell>
          <cell r="C5808">
            <v>288</v>
          </cell>
          <cell r="D5808">
            <v>1</v>
          </cell>
          <cell r="E5808" t="str">
            <v>M</v>
          </cell>
          <cell r="F5808">
            <v>288</v>
          </cell>
        </row>
        <row r="5809">
          <cell r="A5809">
            <v>6200586</v>
          </cell>
          <cell r="B5809" t="str">
            <v>Kabelový žebřík…LG 430 NS</v>
          </cell>
          <cell r="C5809">
            <v>299</v>
          </cell>
          <cell r="D5809">
            <v>1</v>
          </cell>
          <cell r="E5809" t="str">
            <v>M</v>
          </cell>
          <cell r="F5809">
            <v>299</v>
          </cell>
        </row>
        <row r="5810">
          <cell r="A5810">
            <v>6200589</v>
          </cell>
          <cell r="B5810" t="str">
            <v>Kabelový žebřík…LG 440 NS</v>
          </cell>
          <cell r="C5810">
            <v>313</v>
          </cell>
          <cell r="D5810">
            <v>1</v>
          </cell>
          <cell r="E5810" t="str">
            <v>M</v>
          </cell>
          <cell r="F5810">
            <v>313</v>
          </cell>
        </row>
        <row r="5811">
          <cell r="A5811">
            <v>6200592</v>
          </cell>
          <cell r="B5811" t="str">
            <v>Kabelový žebřík…LG 450 NS</v>
          </cell>
          <cell r="C5811">
            <v>354</v>
          </cell>
          <cell r="D5811">
            <v>1</v>
          </cell>
          <cell r="E5811" t="str">
            <v>M</v>
          </cell>
          <cell r="F5811">
            <v>354</v>
          </cell>
        </row>
        <row r="5812">
          <cell r="A5812">
            <v>6200595</v>
          </cell>
          <cell r="B5812" t="str">
            <v>Kabelový žebřík…LG 460 NS</v>
          </cell>
          <cell r="C5812">
            <v>359</v>
          </cell>
          <cell r="D5812">
            <v>1</v>
          </cell>
          <cell r="E5812" t="str">
            <v>M</v>
          </cell>
          <cell r="F5812">
            <v>359</v>
          </cell>
        </row>
        <row r="5813">
          <cell r="A5813">
            <v>6200605</v>
          </cell>
          <cell r="B5813" t="str">
            <v>Kabelový žebřík…LG 420 NS</v>
          </cell>
          <cell r="C5813">
            <v>499</v>
          </cell>
          <cell r="D5813">
            <v>1</v>
          </cell>
          <cell r="E5813" t="str">
            <v>M</v>
          </cell>
          <cell r="F5813">
            <v>499</v>
          </cell>
        </row>
        <row r="5814">
          <cell r="A5814">
            <v>6200608</v>
          </cell>
          <cell r="B5814" t="str">
            <v>Kabelový žebřík…LG 430 NS</v>
          </cell>
          <cell r="C5814">
            <v>527</v>
          </cell>
          <cell r="D5814">
            <v>1</v>
          </cell>
          <cell r="E5814" t="str">
            <v>M</v>
          </cell>
          <cell r="F5814">
            <v>527</v>
          </cell>
        </row>
        <row r="5815">
          <cell r="A5815">
            <v>6200611</v>
          </cell>
          <cell r="B5815" t="str">
            <v>Kabelový žebřík…LG 440 NS</v>
          </cell>
          <cell r="C5815">
            <v>559</v>
          </cell>
          <cell r="D5815">
            <v>1</v>
          </cell>
          <cell r="E5815" t="str">
            <v>M</v>
          </cell>
          <cell r="F5815">
            <v>559</v>
          </cell>
        </row>
        <row r="5816">
          <cell r="A5816">
            <v>6200614</v>
          </cell>
          <cell r="B5816" t="str">
            <v>Kabelový žebřík…LG 450 NS</v>
          </cell>
          <cell r="C5816">
            <v>609</v>
          </cell>
          <cell r="D5816">
            <v>1</v>
          </cell>
          <cell r="E5816" t="str">
            <v>M</v>
          </cell>
          <cell r="F5816">
            <v>609</v>
          </cell>
        </row>
        <row r="5817">
          <cell r="A5817">
            <v>6200617</v>
          </cell>
          <cell r="B5817" t="str">
            <v>Kabelový žebřík…LG 460 NS</v>
          </cell>
          <cell r="C5817">
            <v>599</v>
          </cell>
          <cell r="D5817">
            <v>1</v>
          </cell>
          <cell r="E5817" t="str">
            <v>M</v>
          </cell>
          <cell r="F5817">
            <v>599</v>
          </cell>
        </row>
        <row r="5818">
          <cell r="A5818">
            <v>6200623</v>
          </cell>
          <cell r="B5818" t="str">
            <v>Kabelový žebřík…SLG420 NS</v>
          </cell>
          <cell r="C5818">
            <v>391</v>
          </cell>
          <cell r="D5818">
            <v>1</v>
          </cell>
          <cell r="E5818" t="str">
            <v>M</v>
          </cell>
          <cell r="F5818">
            <v>391</v>
          </cell>
        </row>
        <row r="5819">
          <cell r="A5819">
            <v>6200626</v>
          </cell>
          <cell r="B5819" t="str">
            <v>Kabelový žebřík…SLG430 NS</v>
          </cell>
          <cell r="C5819">
            <v>387</v>
          </cell>
          <cell r="D5819">
            <v>1</v>
          </cell>
          <cell r="E5819" t="str">
            <v>M</v>
          </cell>
          <cell r="F5819">
            <v>387</v>
          </cell>
        </row>
        <row r="5820">
          <cell r="A5820">
            <v>6200629</v>
          </cell>
          <cell r="B5820" t="str">
            <v>Kabelový žebřík…SLG440 NS</v>
          </cell>
          <cell r="C5820">
            <v>405</v>
          </cell>
          <cell r="D5820">
            <v>1</v>
          </cell>
          <cell r="E5820" t="str">
            <v>M</v>
          </cell>
          <cell r="F5820">
            <v>405</v>
          </cell>
        </row>
        <row r="5821">
          <cell r="A5821">
            <v>6200632</v>
          </cell>
          <cell r="B5821" t="str">
            <v>Kabelový žebřík…SLG450 NS</v>
          </cell>
          <cell r="C5821">
            <v>427</v>
          </cell>
          <cell r="D5821">
            <v>1</v>
          </cell>
          <cell r="E5821" t="str">
            <v>M</v>
          </cell>
          <cell r="F5821">
            <v>427</v>
          </cell>
        </row>
        <row r="5822">
          <cell r="A5822">
            <v>6200635</v>
          </cell>
          <cell r="B5822" t="str">
            <v>Kabelový žebřík…SLG460 NS</v>
          </cell>
          <cell r="C5822">
            <v>467</v>
          </cell>
          <cell r="D5822">
            <v>1</v>
          </cell>
          <cell r="E5822" t="str">
            <v>M</v>
          </cell>
          <cell r="F5822">
            <v>467</v>
          </cell>
        </row>
        <row r="5823">
          <cell r="A5823">
            <v>6200646</v>
          </cell>
          <cell r="B5823" t="str">
            <v>Kabelový žebřík…SLG420 NS</v>
          </cell>
          <cell r="C5823">
            <v>573</v>
          </cell>
          <cell r="D5823">
            <v>1</v>
          </cell>
          <cell r="E5823" t="str">
            <v>M</v>
          </cell>
          <cell r="F5823">
            <v>573</v>
          </cell>
        </row>
        <row r="5824">
          <cell r="A5824">
            <v>6200649</v>
          </cell>
          <cell r="B5824" t="str">
            <v>kabelový žebřík 45x300 FT…SLG430 NS</v>
          </cell>
          <cell r="C5824">
            <v>588</v>
          </cell>
          <cell r="D5824">
            <v>1</v>
          </cell>
          <cell r="E5824" t="str">
            <v>M</v>
          </cell>
          <cell r="F5824">
            <v>588</v>
          </cell>
        </row>
        <row r="5825">
          <cell r="A5825">
            <v>6200652</v>
          </cell>
          <cell r="B5825" t="str">
            <v>Kabelový žebřík…SLG440 NS</v>
          </cell>
          <cell r="C5825">
            <v>626</v>
          </cell>
          <cell r="D5825">
            <v>1</v>
          </cell>
          <cell r="E5825" t="str">
            <v>M</v>
          </cell>
          <cell r="F5825">
            <v>626</v>
          </cell>
        </row>
        <row r="5826">
          <cell r="A5826">
            <v>6200658</v>
          </cell>
          <cell r="B5826" t="str">
            <v>Kabelový žebřík…SLG460 NS</v>
          </cell>
          <cell r="C5826">
            <v>634</v>
          </cell>
          <cell r="D5826">
            <v>1</v>
          </cell>
          <cell r="E5826" t="str">
            <v>M</v>
          </cell>
          <cell r="F5826">
            <v>634</v>
          </cell>
        </row>
        <row r="5827">
          <cell r="A5827">
            <v>6200818</v>
          </cell>
          <cell r="B5827" t="str">
            <v>Podélná spojka…LLV 45 FS</v>
          </cell>
          <cell r="C5827">
            <v>42</v>
          </cell>
          <cell r="D5827">
            <v>1</v>
          </cell>
          <cell r="E5827" t="str">
            <v>KS</v>
          </cell>
          <cell r="F5827">
            <v>42</v>
          </cell>
        </row>
        <row r="5828">
          <cell r="A5828">
            <v>6200826</v>
          </cell>
          <cell r="B5828" t="str">
            <v>Podélná spojka…LLV 45 FT</v>
          </cell>
          <cell r="C5828">
            <v>49</v>
          </cell>
          <cell r="D5828">
            <v>1</v>
          </cell>
          <cell r="E5828" t="str">
            <v>KS</v>
          </cell>
          <cell r="F5828">
            <v>49</v>
          </cell>
        </row>
        <row r="5829">
          <cell r="A5829">
            <v>6200832</v>
          </cell>
          <cell r="B5829" t="str">
            <v>Podélná spojka…LVG 45</v>
          </cell>
          <cell r="C5829">
            <v>42</v>
          </cell>
          <cell r="D5829">
            <v>1</v>
          </cell>
          <cell r="E5829" t="str">
            <v>KS</v>
          </cell>
          <cell r="F5829">
            <v>42</v>
          </cell>
        </row>
        <row r="5830">
          <cell r="A5830">
            <v>6200835</v>
          </cell>
          <cell r="B5830" t="str">
            <v>Podélná spojka…LVG 45</v>
          </cell>
          <cell r="C5830">
            <v>49</v>
          </cell>
          <cell r="D5830">
            <v>1</v>
          </cell>
          <cell r="E5830" t="str">
            <v>KS</v>
          </cell>
          <cell r="F5830">
            <v>49</v>
          </cell>
        </row>
        <row r="5831">
          <cell r="A5831">
            <v>6200850</v>
          </cell>
          <cell r="B5831" t="str">
            <v>Úhlová spojka…LWV 45 FS</v>
          </cell>
          <cell r="C5831">
            <v>46</v>
          </cell>
          <cell r="D5831">
            <v>1</v>
          </cell>
          <cell r="E5831" t="str">
            <v>KS</v>
          </cell>
          <cell r="F5831">
            <v>46</v>
          </cell>
        </row>
        <row r="5832">
          <cell r="A5832">
            <v>6200869</v>
          </cell>
          <cell r="B5832" t="str">
            <v>Úhlová spojka…LWV 45 VA</v>
          </cell>
          <cell r="C5832">
            <v>82</v>
          </cell>
          <cell r="D5832">
            <v>1</v>
          </cell>
          <cell r="E5832" t="str">
            <v>KS</v>
          </cell>
          <cell r="F5832">
            <v>82</v>
          </cell>
        </row>
        <row r="5833">
          <cell r="A5833">
            <v>6200882</v>
          </cell>
          <cell r="B5833" t="str">
            <v>Úhlová spojka…LWVG 45</v>
          </cell>
          <cell r="C5833">
            <v>46</v>
          </cell>
          <cell r="D5833">
            <v>1</v>
          </cell>
          <cell r="E5833" t="str">
            <v>KS</v>
          </cell>
          <cell r="F5833">
            <v>46</v>
          </cell>
        </row>
        <row r="5834">
          <cell r="A5834">
            <v>6200885</v>
          </cell>
          <cell r="B5834" t="str">
            <v>Úhlová spojka…LWVG 45</v>
          </cell>
          <cell r="C5834">
            <v>82</v>
          </cell>
          <cell r="D5834">
            <v>1</v>
          </cell>
          <cell r="E5834" t="str">
            <v>KS</v>
          </cell>
          <cell r="F5834">
            <v>82</v>
          </cell>
        </row>
        <row r="5835">
          <cell r="A5835">
            <v>6200907</v>
          </cell>
          <cell r="B5835" t="str">
            <v>Kloubová spojka…LGV 45 FS</v>
          </cell>
          <cell r="C5835">
            <v>147</v>
          </cell>
          <cell r="D5835">
            <v>1</v>
          </cell>
          <cell r="E5835" t="str">
            <v>KS</v>
          </cell>
          <cell r="F5835">
            <v>147</v>
          </cell>
        </row>
        <row r="5836">
          <cell r="A5836">
            <v>6200915</v>
          </cell>
          <cell r="B5836" t="str">
            <v>Kloubová spojka…LGV 45 FT</v>
          </cell>
          <cell r="C5836">
            <v>196</v>
          </cell>
          <cell r="D5836">
            <v>1</v>
          </cell>
          <cell r="E5836" t="str">
            <v>KS</v>
          </cell>
          <cell r="F5836">
            <v>196</v>
          </cell>
        </row>
        <row r="5837">
          <cell r="A5837">
            <v>6200926</v>
          </cell>
          <cell r="B5837" t="str">
            <v>Kloubová spojka…LGVG 45</v>
          </cell>
          <cell r="C5837">
            <v>147</v>
          </cell>
          <cell r="D5837">
            <v>1</v>
          </cell>
          <cell r="E5837" t="str">
            <v>KS</v>
          </cell>
          <cell r="F5837">
            <v>147</v>
          </cell>
        </row>
        <row r="5838">
          <cell r="A5838">
            <v>6200929</v>
          </cell>
          <cell r="B5838" t="str">
            <v>Kloubová spojka…LGVG 45</v>
          </cell>
          <cell r="C5838">
            <v>196</v>
          </cell>
          <cell r="D5838">
            <v>1</v>
          </cell>
          <cell r="E5838" t="str">
            <v>KS</v>
          </cell>
          <cell r="F5838">
            <v>196</v>
          </cell>
        </row>
        <row r="5839">
          <cell r="A5839">
            <v>6203027</v>
          </cell>
          <cell r="B5839" t="str">
            <v>Oblouk 90°…LBI90/420</v>
          </cell>
          <cell r="C5839">
            <v>1187</v>
          </cell>
          <cell r="D5839">
            <v>1</v>
          </cell>
          <cell r="E5839" t="str">
            <v>KS</v>
          </cell>
          <cell r="F5839">
            <v>1187</v>
          </cell>
        </row>
        <row r="5840">
          <cell r="A5840">
            <v>6203035</v>
          </cell>
          <cell r="B5840" t="str">
            <v>Oblouk 90°…LBI90/430</v>
          </cell>
          <cell r="C5840">
            <v>1321</v>
          </cell>
          <cell r="D5840">
            <v>1</v>
          </cell>
          <cell r="E5840" t="str">
            <v>KS</v>
          </cell>
          <cell r="F5840">
            <v>1321</v>
          </cell>
        </row>
        <row r="5841">
          <cell r="A5841">
            <v>6203043</v>
          </cell>
          <cell r="B5841" t="str">
            <v>Oblouk 90°…LBI90/440</v>
          </cell>
          <cell r="C5841">
            <v>1447</v>
          </cell>
          <cell r="D5841">
            <v>1</v>
          </cell>
          <cell r="E5841" t="str">
            <v>KS</v>
          </cell>
          <cell r="F5841">
            <v>1447</v>
          </cell>
        </row>
        <row r="5842">
          <cell r="A5842">
            <v>6203051</v>
          </cell>
          <cell r="B5842" t="str">
            <v>Oblouk 90°…LBI90/450</v>
          </cell>
          <cell r="C5842">
            <v>1579</v>
          </cell>
          <cell r="D5842">
            <v>1</v>
          </cell>
          <cell r="E5842" t="str">
            <v>KS</v>
          </cell>
          <cell r="F5842">
            <v>1579</v>
          </cell>
        </row>
        <row r="5843">
          <cell r="A5843">
            <v>6203078</v>
          </cell>
          <cell r="B5843" t="str">
            <v>Oblouk 90°…LBI90/460</v>
          </cell>
          <cell r="C5843">
            <v>1712</v>
          </cell>
          <cell r="D5843">
            <v>1</v>
          </cell>
          <cell r="E5843" t="str">
            <v>KS</v>
          </cell>
          <cell r="F5843">
            <v>1712</v>
          </cell>
        </row>
        <row r="5844">
          <cell r="A5844">
            <v>6203124</v>
          </cell>
          <cell r="B5844" t="str">
            <v>Oblouk 90°…LBI90/420</v>
          </cell>
          <cell r="C5844">
            <v>1928</v>
          </cell>
          <cell r="D5844">
            <v>1</v>
          </cell>
          <cell r="E5844" t="str">
            <v>KS</v>
          </cell>
          <cell r="F5844">
            <v>1928</v>
          </cell>
        </row>
        <row r="5845">
          <cell r="A5845">
            <v>6203132</v>
          </cell>
          <cell r="B5845" t="str">
            <v>Oblouk 90°…LBI90/430</v>
          </cell>
          <cell r="C5845">
            <v>2158</v>
          </cell>
          <cell r="D5845">
            <v>1</v>
          </cell>
          <cell r="E5845" t="str">
            <v>KS</v>
          </cell>
          <cell r="F5845">
            <v>2158</v>
          </cell>
        </row>
        <row r="5846">
          <cell r="A5846">
            <v>6203140</v>
          </cell>
          <cell r="B5846" t="str">
            <v>Oblouk 90°…LBI90/440</v>
          </cell>
          <cell r="C5846">
            <v>2390</v>
          </cell>
          <cell r="D5846">
            <v>1</v>
          </cell>
          <cell r="E5846" t="str">
            <v>KS</v>
          </cell>
          <cell r="F5846">
            <v>2390</v>
          </cell>
        </row>
        <row r="5847">
          <cell r="A5847">
            <v>6203159</v>
          </cell>
          <cell r="B5847" t="str">
            <v>Oblouk 90°…LBI90/450</v>
          </cell>
          <cell r="C5847">
            <v>2621</v>
          </cell>
          <cell r="D5847">
            <v>1</v>
          </cell>
          <cell r="E5847" t="str">
            <v>KS</v>
          </cell>
          <cell r="F5847">
            <v>2621</v>
          </cell>
        </row>
        <row r="5848">
          <cell r="A5848">
            <v>6203167</v>
          </cell>
          <cell r="B5848" t="str">
            <v>Oblouk 90°…LBI90/460</v>
          </cell>
          <cell r="C5848">
            <v>2852</v>
          </cell>
          <cell r="D5848">
            <v>1</v>
          </cell>
          <cell r="E5848" t="str">
            <v>KS</v>
          </cell>
          <cell r="F5848">
            <v>2852</v>
          </cell>
        </row>
        <row r="5849">
          <cell r="A5849">
            <v>6205038</v>
          </cell>
          <cell r="B5849" t="str">
            <v>Kloubový oblouk…LGBV 420</v>
          </cell>
          <cell r="C5849">
            <v>2164</v>
          </cell>
          <cell r="D5849">
            <v>1</v>
          </cell>
          <cell r="E5849" t="str">
            <v>KS</v>
          </cell>
          <cell r="F5849">
            <v>2164</v>
          </cell>
        </row>
        <row r="5850">
          <cell r="A5850">
            <v>6205046</v>
          </cell>
          <cell r="B5850" t="str">
            <v>Kloubový oblouk…LGBV 430</v>
          </cell>
          <cell r="C5850">
            <v>1934</v>
          </cell>
          <cell r="D5850">
            <v>1</v>
          </cell>
          <cell r="E5850" t="str">
            <v>KS</v>
          </cell>
          <cell r="F5850">
            <v>1934</v>
          </cell>
        </row>
        <row r="5851">
          <cell r="A5851">
            <v>6205054</v>
          </cell>
          <cell r="B5851" t="str">
            <v>Kloubový oblouk…LGBV 440</v>
          </cell>
          <cell r="C5851">
            <v>2103</v>
          </cell>
          <cell r="D5851">
            <v>1</v>
          </cell>
          <cell r="E5851" t="str">
            <v>KS</v>
          </cell>
          <cell r="F5851">
            <v>2103</v>
          </cell>
        </row>
        <row r="5852">
          <cell r="A5852">
            <v>6205062</v>
          </cell>
          <cell r="B5852" t="str">
            <v>Kloubový oblouk…LGBV 450</v>
          </cell>
          <cell r="C5852">
            <v>1983</v>
          </cell>
          <cell r="D5852">
            <v>1</v>
          </cell>
          <cell r="E5852" t="str">
            <v>KS</v>
          </cell>
          <cell r="F5852">
            <v>1983</v>
          </cell>
        </row>
        <row r="5853">
          <cell r="A5853">
            <v>6205070</v>
          </cell>
          <cell r="B5853" t="str">
            <v>Kloubový oblouk…LGBV 460</v>
          </cell>
          <cell r="C5853">
            <v>2192</v>
          </cell>
          <cell r="D5853">
            <v>1</v>
          </cell>
          <cell r="E5853" t="str">
            <v>KS</v>
          </cell>
          <cell r="F5853">
            <v>2192</v>
          </cell>
        </row>
        <row r="5854">
          <cell r="A5854">
            <v>6205127</v>
          </cell>
          <cell r="B5854" t="str">
            <v>Kloubový oblouk…LGBV 420</v>
          </cell>
          <cell r="C5854">
            <v>3125</v>
          </cell>
          <cell r="D5854">
            <v>1</v>
          </cell>
          <cell r="E5854" t="str">
            <v>KS</v>
          </cell>
          <cell r="F5854">
            <v>3125</v>
          </cell>
        </row>
        <row r="5855">
          <cell r="A5855">
            <v>6205135</v>
          </cell>
          <cell r="B5855" t="str">
            <v>Kloubový oblouk…LGBV 430</v>
          </cell>
          <cell r="C5855">
            <v>3050</v>
          </cell>
          <cell r="D5855">
            <v>1</v>
          </cell>
          <cell r="E5855" t="str">
            <v>KS</v>
          </cell>
          <cell r="F5855">
            <v>3050</v>
          </cell>
        </row>
        <row r="5856">
          <cell r="A5856">
            <v>6205143</v>
          </cell>
          <cell r="B5856" t="str">
            <v>Kloubový oblouk…LGBV 440</v>
          </cell>
          <cell r="C5856">
            <v>2804</v>
          </cell>
          <cell r="D5856">
            <v>1</v>
          </cell>
          <cell r="E5856" t="str">
            <v>KS</v>
          </cell>
          <cell r="F5856">
            <v>2804</v>
          </cell>
        </row>
        <row r="5857">
          <cell r="A5857">
            <v>6205151</v>
          </cell>
          <cell r="B5857" t="str">
            <v>Kloubový oblouk…LGBV 450</v>
          </cell>
          <cell r="C5857">
            <v>3079</v>
          </cell>
          <cell r="D5857">
            <v>1</v>
          </cell>
          <cell r="E5857" t="str">
            <v>KS</v>
          </cell>
          <cell r="F5857">
            <v>3079</v>
          </cell>
        </row>
        <row r="5858">
          <cell r="A5858">
            <v>6205178</v>
          </cell>
          <cell r="B5858" t="str">
            <v>Kloubový oblouk…LGBV 460</v>
          </cell>
          <cell r="C5858">
            <v>3030</v>
          </cell>
          <cell r="D5858">
            <v>1</v>
          </cell>
          <cell r="E5858" t="str">
            <v>KS</v>
          </cell>
          <cell r="F5858">
            <v>3030</v>
          </cell>
        </row>
        <row r="5859">
          <cell r="A5859">
            <v>6205534</v>
          </cell>
          <cell r="B5859" t="str">
            <v>Díl T…LT 420</v>
          </cell>
          <cell r="C5859">
            <v>2934</v>
          </cell>
          <cell r="D5859">
            <v>1</v>
          </cell>
          <cell r="E5859" t="str">
            <v>KS</v>
          </cell>
          <cell r="F5859">
            <v>2934</v>
          </cell>
        </row>
        <row r="5860">
          <cell r="A5860">
            <v>6205542</v>
          </cell>
          <cell r="B5860" t="str">
            <v>Díl T…LT 430</v>
          </cell>
          <cell r="C5860">
            <v>3489</v>
          </cell>
          <cell r="D5860">
            <v>1</v>
          </cell>
          <cell r="E5860" t="str">
            <v>KS</v>
          </cell>
          <cell r="F5860">
            <v>3489</v>
          </cell>
        </row>
        <row r="5861">
          <cell r="A5861">
            <v>6205550</v>
          </cell>
          <cell r="B5861" t="str">
            <v>Díl T…LT 440</v>
          </cell>
          <cell r="C5861">
            <v>3466</v>
          </cell>
          <cell r="D5861">
            <v>1</v>
          </cell>
          <cell r="E5861" t="str">
            <v>KS</v>
          </cell>
          <cell r="F5861">
            <v>3466</v>
          </cell>
        </row>
        <row r="5862">
          <cell r="A5862">
            <v>6205569</v>
          </cell>
          <cell r="B5862" t="str">
            <v>Díl T…LT 450</v>
          </cell>
          <cell r="C5862">
            <v>3864</v>
          </cell>
          <cell r="D5862">
            <v>1</v>
          </cell>
          <cell r="E5862" t="str">
            <v>KS</v>
          </cell>
          <cell r="F5862">
            <v>3864</v>
          </cell>
        </row>
        <row r="5863">
          <cell r="A5863">
            <v>6205577</v>
          </cell>
          <cell r="B5863" t="str">
            <v>Díl T…LT 460</v>
          </cell>
          <cell r="C5863">
            <v>3840</v>
          </cell>
          <cell r="D5863">
            <v>1</v>
          </cell>
          <cell r="E5863" t="str">
            <v>KS</v>
          </cell>
          <cell r="F5863">
            <v>3840</v>
          </cell>
        </row>
        <row r="5864">
          <cell r="A5864">
            <v>6205623</v>
          </cell>
          <cell r="B5864" t="str">
            <v>Díl T…LT 420</v>
          </cell>
          <cell r="C5864">
            <v>4585</v>
          </cell>
          <cell r="D5864">
            <v>1</v>
          </cell>
          <cell r="E5864" t="str">
            <v>KS</v>
          </cell>
          <cell r="F5864">
            <v>4585</v>
          </cell>
        </row>
        <row r="5865">
          <cell r="A5865">
            <v>6205631</v>
          </cell>
          <cell r="B5865" t="str">
            <v>Díl T…LT 430</v>
          </cell>
          <cell r="C5865">
            <v>4814</v>
          </cell>
          <cell r="D5865">
            <v>1</v>
          </cell>
          <cell r="E5865" t="str">
            <v>KS</v>
          </cell>
          <cell r="F5865">
            <v>4814</v>
          </cell>
        </row>
        <row r="5866">
          <cell r="A5866">
            <v>6205658</v>
          </cell>
          <cell r="B5866" t="str">
            <v>Díl T…LT 440</v>
          </cell>
          <cell r="C5866">
            <v>5043</v>
          </cell>
          <cell r="D5866">
            <v>1</v>
          </cell>
          <cell r="E5866" t="str">
            <v>KS</v>
          </cell>
          <cell r="F5866">
            <v>5043</v>
          </cell>
        </row>
        <row r="5867">
          <cell r="A5867">
            <v>6205666</v>
          </cell>
          <cell r="B5867" t="str">
            <v>Díl T…LT 450</v>
          </cell>
          <cell r="C5867">
            <v>5272</v>
          </cell>
          <cell r="D5867">
            <v>1</v>
          </cell>
          <cell r="E5867" t="str">
            <v>KS</v>
          </cell>
          <cell r="F5867">
            <v>5272</v>
          </cell>
        </row>
        <row r="5868">
          <cell r="A5868">
            <v>6205674</v>
          </cell>
          <cell r="B5868" t="str">
            <v>Díl T…LT 460</v>
          </cell>
          <cell r="C5868">
            <v>5499</v>
          </cell>
          <cell r="D5868">
            <v>1</v>
          </cell>
          <cell r="E5868" t="str">
            <v>KS</v>
          </cell>
          <cell r="F5868">
            <v>5499</v>
          </cell>
        </row>
        <row r="5869">
          <cell r="A5869">
            <v>6206131</v>
          </cell>
          <cell r="B5869" t="str">
            <v>Křížení…LK 430</v>
          </cell>
          <cell r="C5869">
            <v>6416</v>
          </cell>
          <cell r="D5869">
            <v>1</v>
          </cell>
          <cell r="E5869" t="str">
            <v>KS</v>
          </cell>
          <cell r="F5869">
            <v>6416</v>
          </cell>
        </row>
        <row r="5870">
          <cell r="A5870">
            <v>6207501</v>
          </cell>
          <cell r="B5870" t="str">
            <v>Kabelový žebřík PO…LG 620 VS</v>
          </cell>
          <cell r="C5870">
            <v>679</v>
          </cell>
          <cell r="D5870">
            <v>1</v>
          </cell>
          <cell r="E5870" t="str">
            <v>M</v>
          </cell>
          <cell r="F5870">
            <v>679</v>
          </cell>
        </row>
        <row r="5871">
          <cell r="A5871">
            <v>6207505</v>
          </cell>
          <cell r="B5871" t="str">
            <v>Kabelový žebřík PO…LG 630 VS</v>
          </cell>
          <cell r="C5871">
            <v>725</v>
          </cell>
          <cell r="D5871">
            <v>1</v>
          </cell>
          <cell r="E5871" t="str">
            <v>M</v>
          </cell>
          <cell r="F5871">
            <v>725</v>
          </cell>
        </row>
        <row r="5872">
          <cell r="A5872">
            <v>6207509</v>
          </cell>
          <cell r="B5872" t="str">
            <v>Kabelový žebřík PO…LG 640 VS</v>
          </cell>
          <cell r="C5872">
            <v>787</v>
          </cell>
          <cell r="D5872">
            <v>1</v>
          </cell>
          <cell r="E5872" t="str">
            <v>M</v>
          </cell>
          <cell r="F5872">
            <v>787</v>
          </cell>
        </row>
        <row r="5873">
          <cell r="A5873">
            <v>6207523</v>
          </cell>
          <cell r="B5873" t="str">
            <v>.…LG 620 VS</v>
          </cell>
          <cell r="C5873">
            <v>752</v>
          </cell>
          <cell r="D5873">
            <v>1</v>
          </cell>
          <cell r="E5873" t="str">
            <v>M</v>
          </cell>
          <cell r="F5873">
            <v>752</v>
          </cell>
        </row>
        <row r="5874">
          <cell r="A5874">
            <v>6207527</v>
          </cell>
          <cell r="B5874" t="str">
            <v>.…LG 630 VS</v>
          </cell>
          <cell r="C5874">
            <v>893</v>
          </cell>
          <cell r="D5874">
            <v>1</v>
          </cell>
          <cell r="E5874" t="str">
            <v>M</v>
          </cell>
          <cell r="F5874">
            <v>893</v>
          </cell>
        </row>
        <row r="5875">
          <cell r="A5875">
            <v>6207531</v>
          </cell>
          <cell r="B5875" t="str">
            <v>.…LG 640 VS</v>
          </cell>
          <cell r="C5875">
            <v>918</v>
          </cell>
          <cell r="D5875">
            <v>1</v>
          </cell>
          <cell r="E5875" t="str">
            <v>M</v>
          </cell>
          <cell r="F5875">
            <v>918</v>
          </cell>
        </row>
        <row r="5876">
          <cell r="A5876">
            <v>6207928</v>
          </cell>
          <cell r="B5876" t="str">
            <v>Kab. žebř. se zach. funkčnosti…SL620VS/F</v>
          </cell>
          <cell r="C5876">
            <v>852</v>
          </cell>
          <cell r="D5876">
            <v>1</v>
          </cell>
          <cell r="E5876" t="str">
            <v>M</v>
          </cell>
          <cell r="F5876">
            <v>852</v>
          </cell>
        </row>
        <row r="5877">
          <cell r="A5877">
            <v>6207932</v>
          </cell>
          <cell r="B5877" t="str">
            <v>Kab. žebř. se zach. funkčnosti…SL630VS/F</v>
          </cell>
          <cell r="C5877">
            <v>907</v>
          </cell>
          <cell r="D5877">
            <v>1</v>
          </cell>
          <cell r="E5877" t="str">
            <v>M</v>
          </cell>
          <cell r="F5877">
            <v>907</v>
          </cell>
        </row>
        <row r="5878">
          <cell r="A5878">
            <v>6207936</v>
          </cell>
          <cell r="B5878" t="str">
            <v>Kab. žebř. se zach. funkčnosti…SL640VS/F</v>
          </cell>
          <cell r="C5878">
            <v>983</v>
          </cell>
          <cell r="D5878">
            <v>1</v>
          </cell>
          <cell r="E5878" t="str">
            <v>M</v>
          </cell>
          <cell r="F5878">
            <v>983</v>
          </cell>
        </row>
        <row r="5879">
          <cell r="A5879">
            <v>6207940</v>
          </cell>
          <cell r="B5879" t="str">
            <v>Kab. žebř. se zach. funkčnosti…SL650VS/F</v>
          </cell>
          <cell r="C5879">
            <v>993</v>
          </cell>
          <cell r="D5879">
            <v>1</v>
          </cell>
          <cell r="E5879" t="str">
            <v>M</v>
          </cell>
          <cell r="F5879">
            <v>993</v>
          </cell>
        </row>
        <row r="5880">
          <cell r="A5880">
            <v>6207952</v>
          </cell>
          <cell r="B5880" t="str">
            <v>Kab. žebř. se zach. funkčnosti…SL640VS/F</v>
          </cell>
          <cell r="C5880">
            <v>990</v>
          </cell>
          <cell r="D5880">
            <v>1</v>
          </cell>
          <cell r="E5880" t="str">
            <v>M</v>
          </cell>
          <cell r="F5880">
            <v>990</v>
          </cell>
        </row>
        <row r="5881">
          <cell r="A5881">
            <v>6208506</v>
          </cell>
          <cell r="B5881" t="str">
            <v>Kabelový žebřík…LG 620 NS</v>
          </cell>
          <cell r="C5881">
            <v>341</v>
          </cell>
          <cell r="D5881">
            <v>1</v>
          </cell>
          <cell r="E5881" t="str">
            <v>M</v>
          </cell>
          <cell r="F5881">
            <v>341</v>
          </cell>
        </row>
        <row r="5882">
          <cell r="A5882">
            <v>6208509</v>
          </cell>
          <cell r="B5882" t="str">
            <v>Kabelový žebřík…LG 630 NS</v>
          </cell>
          <cell r="C5882">
            <v>358</v>
          </cell>
          <cell r="D5882">
            <v>1</v>
          </cell>
          <cell r="E5882" t="str">
            <v>M</v>
          </cell>
          <cell r="F5882">
            <v>358</v>
          </cell>
        </row>
        <row r="5883">
          <cell r="A5883">
            <v>6208512</v>
          </cell>
          <cell r="B5883" t="str">
            <v>Kabelový žebřík…LG 640 NS</v>
          </cell>
          <cell r="C5883">
            <v>376</v>
          </cell>
          <cell r="D5883">
            <v>1</v>
          </cell>
          <cell r="E5883" t="str">
            <v>M</v>
          </cell>
          <cell r="F5883">
            <v>376</v>
          </cell>
        </row>
        <row r="5884">
          <cell r="A5884">
            <v>6208515</v>
          </cell>
          <cell r="B5884" t="str">
            <v>Kabelový žebřík…LG 650 NS</v>
          </cell>
          <cell r="C5884">
            <v>388</v>
          </cell>
          <cell r="D5884">
            <v>1</v>
          </cell>
          <cell r="E5884" t="str">
            <v>M</v>
          </cell>
          <cell r="F5884">
            <v>388</v>
          </cell>
        </row>
        <row r="5885">
          <cell r="A5885">
            <v>6208518</v>
          </cell>
          <cell r="B5885" t="str">
            <v>Kabelový žebřík…LG 660 NS</v>
          </cell>
          <cell r="C5885">
            <v>420</v>
          </cell>
          <cell r="D5885">
            <v>1</v>
          </cell>
          <cell r="E5885" t="str">
            <v>M</v>
          </cell>
          <cell r="F5885">
            <v>420</v>
          </cell>
        </row>
        <row r="5886">
          <cell r="A5886">
            <v>6208538</v>
          </cell>
          <cell r="B5886" t="str">
            <v>Kabelový žebřík…LG 620 VS</v>
          </cell>
          <cell r="C5886">
            <v>353</v>
          </cell>
          <cell r="D5886">
            <v>1</v>
          </cell>
          <cell r="E5886" t="str">
            <v>M</v>
          </cell>
          <cell r="F5886">
            <v>353</v>
          </cell>
        </row>
        <row r="5887">
          <cell r="A5887">
            <v>6208541</v>
          </cell>
          <cell r="B5887" t="str">
            <v>Kabelový žebřík…LG 630 VS</v>
          </cell>
          <cell r="C5887">
            <v>369</v>
          </cell>
          <cell r="D5887">
            <v>1</v>
          </cell>
          <cell r="E5887" t="str">
            <v>M</v>
          </cell>
          <cell r="F5887">
            <v>369</v>
          </cell>
        </row>
        <row r="5888">
          <cell r="A5888">
            <v>6208544</v>
          </cell>
          <cell r="B5888" t="str">
            <v>Kabelový žebřík…LG 640 VS</v>
          </cell>
          <cell r="C5888">
            <v>403</v>
          </cell>
          <cell r="D5888">
            <v>1</v>
          </cell>
          <cell r="E5888" t="str">
            <v>M</v>
          </cell>
          <cell r="F5888">
            <v>403</v>
          </cell>
        </row>
        <row r="5889">
          <cell r="A5889">
            <v>6208550</v>
          </cell>
          <cell r="B5889" t="str">
            <v>Kabelový žebřík…LG 660 VS</v>
          </cell>
          <cell r="C5889">
            <v>456</v>
          </cell>
          <cell r="D5889">
            <v>1</v>
          </cell>
          <cell r="E5889" t="str">
            <v>M</v>
          </cell>
          <cell r="F5889">
            <v>456</v>
          </cell>
        </row>
        <row r="5890">
          <cell r="A5890">
            <v>6208562</v>
          </cell>
          <cell r="B5890" t="str">
            <v>Kabel.žebřík 60x200…LG 620 VS</v>
          </cell>
          <cell r="C5890">
            <v>518</v>
          </cell>
          <cell r="D5890">
            <v>1</v>
          </cell>
          <cell r="E5890" t="str">
            <v>M</v>
          </cell>
          <cell r="F5890">
            <v>518</v>
          </cell>
        </row>
        <row r="5891">
          <cell r="A5891">
            <v>6208566</v>
          </cell>
          <cell r="B5891" t="str">
            <v>LG 630 VS 3 M…LG 630 VS</v>
          </cell>
          <cell r="C5891">
            <v>663</v>
          </cell>
          <cell r="D5891">
            <v>1</v>
          </cell>
          <cell r="E5891" t="str">
            <v>M</v>
          </cell>
          <cell r="F5891">
            <v>663</v>
          </cell>
        </row>
        <row r="5892">
          <cell r="A5892">
            <v>6208570</v>
          </cell>
          <cell r="B5892" t="str">
            <v>LG 640 VS 3M…LG 640 VS</v>
          </cell>
          <cell r="C5892">
            <v>670</v>
          </cell>
          <cell r="D5892">
            <v>1</v>
          </cell>
          <cell r="E5892" t="str">
            <v>M</v>
          </cell>
          <cell r="F5892">
            <v>670</v>
          </cell>
        </row>
        <row r="5893">
          <cell r="A5893">
            <v>6208574</v>
          </cell>
          <cell r="B5893" t="str">
            <v>Kabel.žebřík 60x500…LG 650 VS</v>
          </cell>
          <cell r="C5893">
            <v>696</v>
          </cell>
          <cell r="D5893">
            <v>1</v>
          </cell>
          <cell r="E5893" t="str">
            <v>M</v>
          </cell>
          <cell r="F5893">
            <v>696</v>
          </cell>
        </row>
        <row r="5894">
          <cell r="A5894">
            <v>6208581</v>
          </cell>
          <cell r="B5894" t="str">
            <v>Kabelový žebřík…LG 620 NS</v>
          </cell>
          <cell r="C5894">
            <v>341</v>
          </cell>
          <cell r="D5894">
            <v>1</v>
          </cell>
          <cell r="E5894" t="str">
            <v>M</v>
          </cell>
          <cell r="F5894">
            <v>341</v>
          </cell>
        </row>
        <row r="5895">
          <cell r="A5895">
            <v>6208584</v>
          </cell>
          <cell r="B5895" t="str">
            <v>Kabelový žebřík…LG 630 NS</v>
          </cell>
          <cell r="C5895">
            <v>358</v>
          </cell>
          <cell r="D5895">
            <v>1</v>
          </cell>
          <cell r="E5895" t="str">
            <v>M</v>
          </cell>
          <cell r="F5895">
            <v>358</v>
          </cell>
        </row>
        <row r="5896">
          <cell r="A5896">
            <v>6208587</v>
          </cell>
          <cell r="B5896" t="str">
            <v>Kabelový žebřík…LG 640 NS</v>
          </cell>
          <cell r="C5896">
            <v>371</v>
          </cell>
          <cell r="D5896">
            <v>1</v>
          </cell>
          <cell r="E5896" t="str">
            <v>M</v>
          </cell>
          <cell r="F5896">
            <v>371</v>
          </cell>
        </row>
        <row r="5897">
          <cell r="A5897">
            <v>6208590</v>
          </cell>
          <cell r="B5897" t="str">
            <v>Kabelový žebřík…LG 650 NS</v>
          </cell>
          <cell r="C5897">
            <v>414</v>
          </cell>
          <cell r="D5897">
            <v>1</v>
          </cell>
          <cell r="E5897" t="str">
            <v>M</v>
          </cell>
          <cell r="F5897">
            <v>414</v>
          </cell>
        </row>
        <row r="5898">
          <cell r="A5898">
            <v>6208593</v>
          </cell>
          <cell r="B5898" t="str">
            <v>Kabelový žebřík…LG 660 NS</v>
          </cell>
          <cell r="C5898">
            <v>414</v>
          </cell>
          <cell r="D5898">
            <v>1</v>
          </cell>
          <cell r="E5898" t="str">
            <v>M</v>
          </cell>
          <cell r="F5898">
            <v>414</v>
          </cell>
        </row>
        <row r="5899">
          <cell r="A5899">
            <v>6208603</v>
          </cell>
          <cell r="B5899" t="str">
            <v>Kabelový žebřík…LG 620 NS</v>
          </cell>
          <cell r="C5899">
            <v>614</v>
          </cell>
          <cell r="D5899">
            <v>1</v>
          </cell>
          <cell r="E5899" t="str">
            <v>M</v>
          </cell>
          <cell r="F5899">
            <v>614</v>
          </cell>
        </row>
        <row r="5900">
          <cell r="A5900">
            <v>6208606</v>
          </cell>
          <cell r="B5900" t="str">
            <v>Kabelový žebřík…LG 630 NS</v>
          </cell>
          <cell r="C5900">
            <v>600</v>
          </cell>
          <cell r="D5900">
            <v>1</v>
          </cell>
          <cell r="E5900" t="str">
            <v>M</v>
          </cell>
          <cell r="F5900">
            <v>600</v>
          </cell>
        </row>
        <row r="5901">
          <cell r="A5901">
            <v>6208609</v>
          </cell>
          <cell r="B5901" t="str">
            <v>Kabelový žebřík…LG 640 NS</v>
          </cell>
          <cell r="C5901">
            <v>601</v>
          </cell>
          <cell r="D5901">
            <v>1</v>
          </cell>
          <cell r="E5901" t="str">
            <v>M</v>
          </cell>
          <cell r="F5901">
            <v>601</v>
          </cell>
        </row>
        <row r="5902">
          <cell r="A5902">
            <v>6208612</v>
          </cell>
          <cell r="B5902" t="str">
            <v>Kabelový žebřík…LG 650 NS</v>
          </cell>
          <cell r="C5902">
            <v>628</v>
          </cell>
          <cell r="D5902">
            <v>1</v>
          </cell>
          <cell r="E5902" t="str">
            <v>M</v>
          </cell>
          <cell r="F5902">
            <v>628</v>
          </cell>
        </row>
        <row r="5903">
          <cell r="A5903">
            <v>6208615</v>
          </cell>
          <cell r="B5903" t="str">
            <v>Kabelový žebřík…LG 660 NS</v>
          </cell>
          <cell r="C5903">
            <v>675</v>
          </cell>
          <cell r="D5903">
            <v>1</v>
          </cell>
          <cell r="E5903" t="str">
            <v>M</v>
          </cell>
          <cell r="F5903">
            <v>675</v>
          </cell>
        </row>
        <row r="5904">
          <cell r="A5904">
            <v>6208627</v>
          </cell>
          <cell r="B5904" t="str">
            <v>.…LG 620 VS</v>
          </cell>
          <cell r="C5904">
            <v>384</v>
          </cell>
          <cell r="D5904">
            <v>1</v>
          </cell>
          <cell r="E5904" t="str">
            <v>M</v>
          </cell>
          <cell r="F5904">
            <v>384</v>
          </cell>
        </row>
        <row r="5905">
          <cell r="A5905">
            <v>6208630</v>
          </cell>
          <cell r="B5905" t="str">
            <v>.…LG 630 VS</v>
          </cell>
          <cell r="C5905">
            <v>405</v>
          </cell>
          <cell r="D5905">
            <v>1</v>
          </cell>
          <cell r="E5905" t="str">
            <v>M</v>
          </cell>
          <cell r="F5905">
            <v>405</v>
          </cell>
        </row>
        <row r="5906">
          <cell r="A5906">
            <v>6208633</v>
          </cell>
          <cell r="B5906" t="str">
            <v>.…LG 640 VS</v>
          </cell>
          <cell r="C5906">
            <v>409</v>
          </cell>
          <cell r="D5906">
            <v>1</v>
          </cell>
          <cell r="E5906" t="str">
            <v>M</v>
          </cell>
          <cell r="F5906">
            <v>409</v>
          </cell>
        </row>
        <row r="5907">
          <cell r="A5907">
            <v>6208636</v>
          </cell>
          <cell r="B5907" t="str">
            <v>.…LG 650 VS</v>
          </cell>
          <cell r="C5907">
            <v>450</v>
          </cell>
          <cell r="D5907">
            <v>1</v>
          </cell>
          <cell r="E5907" t="str">
            <v>M</v>
          </cell>
          <cell r="F5907">
            <v>450</v>
          </cell>
        </row>
        <row r="5908">
          <cell r="A5908">
            <v>6208639</v>
          </cell>
          <cell r="B5908" t="str">
            <v>.…LG 660 VS</v>
          </cell>
          <cell r="C5908">
            <v>456</v>
          </cell>
          <cell r="D5908">
            <v>1</v>
          </cell>
          <cell r="E5908" t="str">
            <v>M</v>
          </cell>
          <cell r="F5908">
            <v>456</v>
          </cell>
        </row>
        <row r="5909">
          <cell r="A5909">
            <v>6208650</v>
          </cell>
          <cell r="B5909" t="str">
            <v>Kabelový žebřík…LG 620 VS</v>
          </cell>
          <cell r="C5909">
            <v>639</v>
          </cell>
          <cell r="D5909">
            <v>1</v>
          </cell>
          <cell r="E5909" t="str">
            <v>M</v>
          </cell>
          <cell r="F5909">
            <v>639</v>
          </cell>
        </row>
        <row r="5910">
          <cell r="A5910">
            <v>6208653</v>
          </cell>
          <cell r="B5910" t="str">
            <v>Kabelový žebřík…LG 630 VS</v>
          </cell>
          <cell r="C5910">
            <v>663</v>
          </cell>
          <cell r="D5910">
            <v>1</v>
          </cell>
          <cell r="E5910" t="str">
            <v>M</v>
          </cell>
          <cell r="F5910">
            <v>663</v>
          </cell>
        </row>
        <row r="5911">
          <cell r="A5911">
            <v>6208656</v>
          </cell>
          <cell r="B5911" t="str">
            <v>Kabelový žebřík…LG 640 VS</v>
          </cell>
          <cell r="C5911">
            <v>670</v>
          </cell>
          <cell r="D5911">
            <v>1</v>
          </cell>
          <cell r="E5911" t="str">
            <v>M</v>
          </cell>
          <cell r="F5911">
            <v>670</v>
          </cell>
        </row>
        <row r="5912">
          <cell r="A5912">
            <v>6208659</v>
          </cell>
          <cell r="B5912" t="str">
            <v>Kabelový žebřík…LG 650 VS</v>
          </cell>
          <cell r="C5912">
            <v>696</v>
          </cell>
          <cell r="D5912">
            <v>1</v>
          </cell>
          <cell r="E5912" t="str">
            <v>M</v>
          </cell>
          <cell r="F5912">
            <v>696</v>
          </cell>
        </row>
        <row r="5913">
          <cell r="A5913">
            <v>6208661</v>
          </cell>
          <cell r="B5913" t="str">
            <v>Kabelový žebřík…LG 660 VS</v>
          </cell>
          <cell r="C5913">
            <v>755</v>
          </cell>
          <cell r="D5913">
            <v>1</v>
          </cell>
          <cell r="E5913" t="str">
            <v>M</v>
          </cell>
          <cell r="F5913">
            <v>755</v>
          </cell>
        </row>
        <row r="5914">
          <cell r="A5914">
            <v>6208700</v>
          </cell>
          <cell r="B5914" t="str">
            <v>Kabelový žebřík…LG 620 VS</v>
          </cell>
          <cell r="C5914">
            <v>1934</v>
          </cell>
          <cell r="D5914">
            <v>1</v>
          </cell>
          <cell r="E5914" t="str">
            <v>M</v>
          </cell>
          <cell r="F5914">
            <v>1934</v>
          </cell>
        </row>
        <row r="5915">
          <cell r="A5915">
            <v>6208703</v>
          </cell>
          <cell r="B5915" t="str">
            <v>Kabelový žebřík…LG 630 VS</v>
          </cell>
          <cell r="C5915">
            <v>2090</v>
          </cell>
          <cell r="D5915">
            <v>1</v>
          </cell>
          <cell r="E5915" t="str">
            <v>M</v>
          </cell>
          <cell r="F5915">
            <v>2090</v>
          </cell>
        </row>
        <row r="5916">
          <cell r="A5916">
            <v>6208706</v>
          </cell>
          <cell r="B5916" t="str">
            <v>Kabelový žebřík…LG 640 VS</v>
          </cell>
          <cell r="C5916">
            <v>2247</v>
          </cell>
          <cell r="D5916">
            <v>1</v>
          </cell>
          <cell r="E5916" t="str">
            <v>M</v>
          </cell>
          <cell r="F5916">
            <v>2247</v>
          </cell>
        </row>
        <row r="5917">
          <cell r="A5917">
            <v>6208709</v>
          </cell>
          <cell r="B5917" t="str">
            <v>Kabelový žebřík 60x500…LG 650 VS</v>
          </cell>
          <cell r="C5917">
            <v>2405</v>
          </cell>
          <cell r="D5917">
            <v>1</v>
          </cell>
          <cell r="E5917" t="str">
            <v>M</v>
          </cell>
          <cell r="F5917">
            <v>2405</v>
          </cell>
        </row>
        <row r="5918">
          <cell r="A5918">
            <v>6208712</v>
          </cell>
          <cell r="B5918" t="str">
            <v>Kabelový žebřík…LG 660 VS</v>
          </cell>
          <cell r="C5918">
            <v>2567</v>
          </cell>
          <cell r="D5918">
            <v>1</v>
          </cell>
          <cell r="E5918" t="str">
            <v>M</v>
          </cell>
          <cell r="F5918">
            <v>2567</v>
          </cell>
        </row>
        <row r="5919">
          <cell r="A5919">
            <v>6208770</v>
          </cell>
          <cell r="B5919" t="str">
            <v>Vnější spojka kabel. žebříku…AVL 60</v>
          </cell>
          <cell r="C5919">
            <v>147</v>
          </cell>
          <cell r="D5919">
            <v>1</v>
          </cell>
          <cell r="E5919" t="str">
            <v>KS</v>
          </cell>
          <cell r="F5919">
            <v>147</v>
          </cell>
        </row>
        <row r="5920">
          <cell r="A5920">
            <v>6208778</v>
          </cell>
          <cell r="B5920" t="str">
            <v>Vnější spojka kabel. žebříku…AVL 60</v>
          </cell>
          <cell r="C5920">
            <v>165</v>
          </cell>
          <cell r="D5920">
            <v>1</v>
          </cell>
          <cell r="E5920" t="str">
            <v>KS</v>
          </cell>
          <cell r="F5920">
            <v>165</v>
          </cell>
        </row>
        <row r="5921">
          <cell r="A5921">
            <v>6208800</v>
          </cell>
          <cell r="B5921" t="str">
            <v>Podélná spojka…LLV 60 FS</v>
          </cell>
          <cell r="C5921">
            <v>45</v>
          </cell>
          <cell r="D5921">
            <v>1</v>
          </cell>
          <cell r="E5921" t="str">
            <v>KS</v>
          </cell>
          <cell r="F5921">
            <v>45</v>
          </cell>
        </row>
        <row r="5922">
          <cell r="A5922">
            <v>6208819</v>
          </cell>
          <cell r="B5922" t="str">
            <v>Podélná spojka…LLV 60 FT</v>
          </cell>
          <cell r="C5922">
            <v>60</v>
          </cell>
          <cell r="D5922">
            <v>1</v>
          </cell>
          <cell r="E5922" t="str">
            <v>KS</v>
          </cell>
          <cell r="F5922">
            <v>60</v>
          </cell>
        </row>
        <row r="5923">
          <cell r="A5923">
            <v>6208827</v>
          </cell>
          <cell r="B5923" t="str">
            <v>Podélná spojka…LLV 60 VA</v>
          </cell>
          <cell r="C5923">
            <v>128</v>
          </cell>
          <cell r="D5923">
            <v>1</v>
          </cell>
          <cell r="E5923" t="str">
            <v>KS</v>
          </cell>
          <cell r="F5923">
            <v>128</v>
          </cell>
        </row>
        <row r="5924">
          <cell r="A5924">
            <v>6208835</v>
          </cell>
          <cell r="B5924" t="str">
            <v>Spojka kab.žebříku 60mm,V4A…LVG 60V4A</v>
          </cell>
          <cell r="C5924">
            <v>194</v>
          </cell>
          <cell r="D5924">
            <v>1</v>
          </cell>
          <cell r="E5924" t="str">
            <v>KS</v>
          </cell>
          <cell r="F5924">
            <v>194</v>
          </cell>
        </row>
        <row r="5925">
          <cell r="A5925">
            <v>6208840</v>
          </cell>
          <cell r="B5925" t="str">
            <v>Podélná spojka…LVG 60</v>
          </cell>
          <cell r="C5925">
            <v>45</v>
          </cell>
          <cell r="D5925">
            <v>1</v>
          </cell>
          <cell r="E5925" t="str">
            <v>KS</v>
          </cell>
          <cell r="F5925">
            <v>45</v>
          </cell>
        </row>
        <row r="5926">
          <cell r="A5926">
            <v>6208843</v>
          </cell>
          <cell r="B5926" t="str">
            <v>Podélná spojka…LVG 60</v>
          </cell>
          <cell r="C5926">
            <v>60</v>
          </cell>
          <cell r="D5926">
            <v>1</v>
          </cell>
          <cell r="E5926" t="str">
            <v>KS</v>
          </cell>
          <cell r="F5926">
            <v>60</v>
          </cell>
        </row>
        <row r="5927">
          <cell r="A5927">
            <v>6208846</v>
          </cell>
          <cell r="B5927" t="str">
            <v>Podélná spojka…LVG 60</v>
          </cell>
          <cell r="C5927">
            <v>110</v>
          </cell>
          <cell r="D5927">
            <v>1</v>
          </cell>
          <cell r="E5927" t="str">
            <v>KS</v>
          </cell>
          <cell r="F5927">
            <v>110</v>
          </cell>
        </row>
        <row r="5928">
          <cell r="A5928">
            <v>6208851</v>
          </cell>
          <cell r="B5928" t="str">
            <v>Úhlová spojka…LWV 60 FS</v>
          </cell>
          <cell r="C5928">
            <v>54</v>
          </cell>
          <cell r="D5928">
            <v>1</v>
          </cell>
          <cell r="E5928" t="str">
            <v>KS</v>
          </cell>
          <cell r="F5928">
            <v>54</v>
          </cell>
        </row>
        <row r="5929">
          <cell r="A5929">
            <v>6208878</v>
          </cell>
          <cell r="B5929" t="str">
            <v>Úhlová spojka…LWV 60 VA</v>
          </cell>
          <cell r="C5929">
            <v>116</v>
          </cell>
          <cell r="D5929">
            <v>1</v>
          </cell>
          <cell r="E5929" t="str">
            <v>KS</v>
          </cell>
          <cell r="F5929">
            <v>116</v>
          </cell>
        </row>
        <row r="5930">
          <cell r="A5930">
            <v>6208886</v>
          </cell>
          <cell r="B5930" t="str">
            <v>Úhlová spojka…LWV 60 VA</v>
          </cell>
          <cell r="C5930">
            <v>151</v>
          </cell>
          <cell r="D5930">
            <v>1</v>
          </cell>
          <cell r="E5930" t="str">
            <v>KS</v>
          </cell>
          <cell r="F5930">
            <v>151</v>
          </cell>
        </row>
        <row r="5931">
          <cell r="A5931">
            <v>6208895</v>
          </cell>
          <cell r="B5931" t="str">
            <v>Úhlová spojka…LWVG 60</v>
          </cell>
          <cell r="C5931">
            <v>54</v>
          </cell>
          <cell r="D5931">
            <v>1</v>
          </cell>
          <cell r="E5931" t="str">
            <v>KS</v>
          </cell>
          <cell r="F5931">
            <v>54</v>
          </cell>
        </row>
        <row r="5932">
          <cell r="A5932">
            <v>6208898</v>
          </cell>
          <cell r="B5932" t="str">
            <v>Úhlová spojka…LWVG 60</v>
          </cell>
          <cell r="C5932">
            <v>116</v>
          </cell>
          <cell r="D5932">
            <v>1</v>
          </cell>
          <cell r="E5932" t="str">
            <v>KS</v>
          </cell>
          <cell r="F5932">
            <v>116</v>
          </cell>
        </row>
        <row r="5933">
          <cell r="A5933">
            <v>6208908</v>
          </cell>
          <cell r="B5933" t="str">
            <v>Kloubová spojka…LGV 60 FS</v>
          </cell>
          <cell r="C5933">
            <v>142</v>
          </cell>
          <cell r="D5933">
            <v>1</v>
          </cell>
          <cell r="E5933" t="str">
            <v>KS</v>
          </cell>
          <cell r="F5933">
            <v>142</v>
          </cell>
        </row>
        <row r="5934">
          <cell r="A5934">
            <v>6208916</v>
          </cell>
          <cell r="B5934" t="str">
            <v>Kloubová spojka…LGV 60 FT</v>
          </cell>
          <cell r="C5934">
            <v>201</v>
          </cell>
          <cell r="D5934">
            <v>1</v>
          </cell>
          <cell r="E5934" t="str">
            <v>KS</v>
          </cell>
          <cell r="F5934">
            <v>201</v>
          </cell>
        </row>
        <row r="5935">
          <cell r="A5935">
            <v>6208924</v>
          </cell>
          <cell r="B5935" t="str">
            <v>Kloubová spojka…LGV 60 VA</v>
          </cell>
          <cell r="C5935">
            <v>214</v>
          </cell>
          <cell r="D5935">
            <v>1</v>
          </cell>
          <cell r="E5935" t="str">
            <v>KS</v>
          </cell>
          <cell r="F5935">
            <v>214</v>
          </cell>
        </row>
        <row r="5936">
          <cell r="A5936">
            <v>6208941</v>
          </cell>
          <cell r="B5936" t="str">
            <v>kloubová spojka 60 mm…LGVG 60</v>
          </cell>
          <cell r="C5936">
            <v>142</v>
          </cell>
          <cell r="D5936">
            <v>1</v>
          </cell>
          <cell r="E5936" t="str">
            <v>KS</v>
          </cell>
          <cell r="F5936">
            <v>142</v>
          </cell>
        </row>
        <row r="5937">
          <cell r="A5937">
            <v>6208944</v>
          </cell>
          <cell r="B5937" t="str">
            <v>Kloubová spojka…LGVG 60</v>
          </cell>
          <cell r="C5937">
            <v>201</v>
          </cell>
          <cell r="D5937">
            <v>1</v>
          </cell>
          <cell r="E5937" t="str">
            <v>KS</v>
          </cell>
          <cell r="F5937">
            <v>201</v>
          </cell>
        </row>
        <row r="5938">
          <cell r="A5938">
            <v>6208947</v>
          </cell>
          <cell r="B5938" t="str">
            <v>Kloubová spojka…LGVG 60</v>
          </cell>
          <cell r="C5938">
            <v>214</v>
          </cell>
          <cell r="D5938">
            <v>1</v>
          </cell>
          <cell r="E5938" t="str">
            <v>KS</v>
          </cell>
          <cell r="F5938">
            <v>214</v>
          </cell>
        </row>
        <row r="5939">
          <cell r="A5939">
            <v>6210058</v>
          </cell>
          <cell r="B5939" t="str">
            <v>…BI60/45FS</v>
          </cell>
          <cell r="C5939">
            <v>995</v>
          </cell>
          <cell r="D5939">
            <v>1</v>
          </cell>
          <cell r="E5939" t="str">
            <v>KS</v>
          </cell>
          <cell r="F5939">
            <v>995</v>
          </cell>
        </row>
        <row r="5940">
          <cell r="A5940">
            <v>6211038</v>
          </cell>
          <cell r="B5940" t="str">
            <v>Oblouk 90°…LBI90/620</v>
          </cell>
          <cell r="C5940">
            <v>1254</v>
          </cell>
          <cell r="D5940">
            <v>1</v>
          </cell>
          <cell r="E5940" t="str">
            <v>KS</v>
          </cell>
          <cell r="F5940">
            <v>1254</v>
          </cell>
        </row>
        <row r="5941">
          <cell r="A5941">
            <v>6211046</v>
          </cell>
          <cell r="B5941" t="str">
            <v>Oblouk 90°…LBI90/630</v>
          </cell>
          <cell r="C5941">
            <v>1384</v>
          </cell>
          <cell r="D5941">
            <v>1</v>
          </cell>
          <cell r="E5941" t="str">
            <v>KS</v>
          </cell>
          <cell r="F5941">
            <v>1384</v>
          </cell>
        </row>
        <row r="5942">
          <cell r="A5942">
            <v>6211054</v>
          </cell>
          <cell r="B5942" t="str">
            <v>Oblouk 90°…LBI90/640</v>
          </cell>
          <cell r="C5942">
            <v>1512</v>
          </cell>
          <cell r="D5942">
            <v>1</v>
          </cell>
          <cell r="E5942" t="str">
            <v>KS</v>
          </cell>
          <cell r="F5942">
            <v>1512</v>
          </cell>
        </row>
        <row r="5943">
          <cell r="A5943">
            <v>6211062</v>
          </cell>
          <cell r="B5943" t="str">
            <v>Oblouk 90°…LBI90/650</v>
          </cell>
          <cell r="C5943">
            <v>1635</v>
          </cell>
          <cell r="D5943">
            <v>1</v>
          </cell>
          <cell r="E5943" t="str">
            <v>KS</v>
          </cell>
          <cell r="F5943">
            <v>1635</v>
          </cell>
        </row>
        <row r="5944">
          <cell r="A5944">
            <v>6211070</v>
          </cell>
          <cell r="B5944" t="str">
            <v>Oblouk 90°…LBI90/660</v>
          </cell>
          <cell r="C5944">
            <v>1758</v>
          </cell>
          <cell r="D5944">
            <v>1</v>
          </cell>
          <cell r="E5944" t="str">
            <v>KS</v>
          </cell>
          <cell r="F5944">
            <v>1758</v>
          </cell>
        </row>
        <row r="5945">
          <cell r="A5945">
            <v>6211127</v>
          </cell>
          <cell r="B5945" t="str">
            <v>Oblouk 90°…LBI90/620</v>
          </cell>
          <cell r="C5945">
            <v>1938</v>
          </cell>
          <cell r="D5945">
            <v>1</v>
          </cell>
          <cell r="E5945" t="str">
            <v>KS</v>
          </cell>
          <cell r="F5945">
            <v>1938</v>
          </cell>
        </row>
        <row r="5946">
          <cell r="A5946">
            <v>6211135</v>
          </cell>
          <cell r="B5946" t="str">
            <v>Oblouk 90°…LBI90/630</v>
          </cell>
          <cell r="C5946">
            <v>2173</v>
          </cell>
          <cell r="D5946">
            <v>1</v>
          </cell>
          <cell r="E5946" t="str">
            <v>KS</v>
          </cell>
          <cell r="F5946">
            <v>2173</v>
          </cell>
        </row>
        <row r="5947">
          <cell r="A5947">
            <v>6211143</v>
          </cell>
          <cell r="B5947" t="str">
            <v>Oblouk 90°…LBI90/640</v>
          </cell>
          <cell r="C5947">
            <v>2436</v>
          </cell>
          <cell r="D5947">
            <v>1</v>
          </cell>
          <cell r="E5947" t="str">
            <v>KS</v>
          </cell>
          <cell r="F5947">
            <v>2436</v>
          </cell>
        </row>
        <row r="5948">
          <cell r="A5948">
            <v>6211151</v>
          </cell>
          <cell r="B5948" t="str">
            <v>Oblouk 90°…LBI90/650</v>
          </cell>
          <cell r="C5948">
            <v>2666</v>
          </cell>
          <cell r="D5948">
            <v>1</v>
          </cell>
          <cell r="E5948" t="str">
            <v>KS</v>
          </cell>
          <cell r="F5948">
            <v>2666</v>
          </cell>
        </row>
        <row r="5949">
          <cell r="A5949">
            <v>6211178</v>
          </cell>
          <cell r="B5949" t="str">
            <v>Oblouk 90°…LBI90/660</v>
          </cell>
          <cell r="C5949">
            <v>2870</v>
          </cell>
          <cell r="D5949">
            <v>1</v>
          </cell>
          <cell r="E5949" t="str">
            <v>KS</v>
          </cell>
          <cell r="F5949">
            <v>2870</v>
          </cell>
        </row>
        <row r="5950">
          <cell r="A5950">
            <v>6211224</v>
          </cell>
          <cell r="B5950" t="str">
            <v>Oblouk 90°…LBI90/620</v>
          </cell>
          <cell r="C5950">
            <v>1299</v>
          </cell>
          <cell r="D5950">
            <v>1</v>
          </cell>
          <cell r="E5950" t="str">
            <v>KS</v>
          </cell>
          <cell r="F5950">
            <v>1299</v>
          </cell>
        </row>
        <row r="5951">
          <cell r="A5951">
            <v>6211232</v>
          </cell>
          <cell r="B5951" t="str">
            <v>Oblouk 90°…LBI90/630</v>
          </cell>
          <cell r="C5951">
            <v>1661</v>
          </cell>
          <cell r="D5951">
            <v>1</v>
          </cell>
          <cell r="E5951" t="str">
            <v>KS</v>
          </cell>
          <cell r="F5951">
            <v>1661</v>
          </cell>
        </row>
        <row r="5952">
          <cell r="A5952">
            <v>6211240</v>
          </cell>
          <cell r="B5952" t="str">
            <v>Oblouk 90°…LBI90/640</v>
          </cell>
          <cell r="C5952">
            <v>1828</v>
          </cell>
          <cell r="D5952">
            <v>1</v>
          </cell>
          <cell r="E5952" t="str">
            <v>KS</v>
          </cell>
          <cell r="F5952">
            <v>1828</v>
          </cell>
        </row>
        <row r="5953">
          <cell r="A5953">
            <v>6211259</v>
          </cell>
          <cell r="B5953" t="str">
            <v>Oblouk 90°…LBI90/650</v>
          </cell>
          <cell r="C5953">
            <v>1993</v>
          </cell>
          <cell r="D5953">
            <v>1</v>
          </cell>
          <cell r="E5953" t="str">
            <v>KS</v>
          </cell>
          <cell r="F5953">
            <v>1993</v>
          </cell>
        </row>
        <row r="5954">
          <cell r="A5954">
            <v>6211267</v>
          </cell>
          <cell r="B5954" t="str">
            <v>Oblouk 90°…LBI90/660</v>
          </cell>
          <cell r="C5954">
            <v>2072</v>
          </cell>
          <cell r="D5954">
            <v>1</v>
          </cell>
          <cell r="E5954" t="str">
            <v>KS</v>
          </cell>
          <cell r="F5954">
            <v>2072</v>
          </cell>
        </row>
        <row r="5955">
          <cell r="A5955">
            <v>6211321</v>
          </cell>
          <cell r="B5955" t="str">
            <v>Oblouk 90°…LBI90/620</v>
          </cell>
          <cell r="C5955">
            <v>2405</v>
          </cell>
          <cell r="D5955">
            <v>1</v>
          </cell>
          <cell r="E5955" t="str">
            <v>KS</v>
          </cell>
          <cell r="F5955">
            <v>2405</v>
          </cell>
        </row>
        <row r="5956">
          <cell r="A5956">
            <v>6211348</v>
          </cell>
          <cell r="B5956" t="str">
            <v>Oblouk 90°…LBI90/630</v>
          </cell>
          <cell r="C5956">
            <v>2663</v>
          </cell>
          <cell r="D5956">
            <v>1</v>
          </cell>
          <cell r="E5956" t="str">
            <v>KS</v>
          </cell>
          <cell r="F5956">
            <v>2663</v>
          </cell>
        </row>
        <row r="5957">
          <cell r="A5957">
            <v>6211356</v>
          </cell>
          <cell r="B5957" t="str">
            <v>Oblouk 90°…LBI90/640</v>
          </cell>
          <cell r="C5957">
            <v>2920</v>
          </cell>
          <cell r="D5957">
            <v>1</v>
          </cell>
          <cell r="E5957" t="str">
            <v>KS</v>
          </cell>
          <cell r="F5957">
            <v>2920</v>
          </cell>
        </row>
        <row r="5958">
          <cell r="A5958">
            <v>6211364</v>
          </cell>
          <cell r="B5958" t="str">
            <v>Oblouk 90°…LBI90/650</v>
          </cell>
          <cell r="C5958">
            <v>3177</v>
          </cell>
          <cell r="D5958">
            <v>1</v>
          </cell>
          <cell r="E5958" t="str">
            <v>KS</v>
          </cell>
          <cell r="F5958">
            <v>3177</v>
          </cell>
        </row>
        <row r="5959">
          <cell r="A5959">
            <v>6211372</v>
          </cell>
          <cell r="B5959" t="str">
            <v>Oblouk 90°…LBI90/660</v>
          </cell>
          <cell r="C5959">
            <v>3436</v>
          </cell>
          <cell r="D5959">
            <v>1</v>
          </cell>
          <cell r="E5959" t="str">
            <v>KS</v>
          </cell>
          <cell r="F5959">
            <v>3436</v>
          </cell>
        </row>
        <row r="5960">
          <cell r="A5960">
            <v>6211623</v>
          </cell>
          <cell r="B5960" t="str">
            <v>Oblouk 90°…LBA90/620</v>
          </cell>
          <cell r="C5960">
            <v>2671</v>
          </cell>
          <cell r="D5960">
            <v>1</v>
          </cell>
          <cell r="E5960" t="str">
            <v>KS</v>
          </cell>
          <cell r="F5960">
            <v>2671</v>
          </cell>
        </row>
        <row r="5961">
          <cell r="A5961">
            <v>6211658</v>
          </cell>
          <cell r="B5961" t="str">
            <v>Oblouk 90°…LBA90/640</v>
          </cell>
          <cell r="C5961">
            <v>3252</v>
          </cell>
          <cell r="D5961">
            <v>1</v>
          </cell>
          <cell r="E5961" t="str">
            <v>KS</v>
          </cell>
          <cell r="F5961">
            <v>3252</v>
          </cell>
        </row>
        <row r="5962">
          <cell r="A5962">
            <v>6211674</v>
          </cell>
          <cell r="B5962" t="str">
            <v>Oblouk 90°…LBA90/660</v>
          </cell>
          <cell r="C5962">
            <v>4348</v>
          </cell>
          <cell r="D5962">
            <v>1</v>
          </cell>
          <cell r="E5962" t="str">
            <v>KS</v>
          </cell>
          <cell r="F5962">
            <v>4348</v>
          </cell>
        </row>
        <row r="5963">
          <cell r="A5963">
            <v>6213022</v>
          </cell>
          <cell r="B5963" t="str">
            <v>Kloubový oblouk…LGBV620NS</v>
          </cell>
          <cell r="C5963">
            <v>2575</v>
          </cell>
          <cell r="D5963">
            <v>1</v>
          </cell>
          <cell r="E5963" t="str">
            <v>KS</v>
          </cell>
          <cell r="F5963">
            <v>2575</v>
          </cell>
        </row>
        <row r="5964">
          <cell r="A5964">
            <v>6213030</v>
          </cell>
          <cell r="B5964" t="str">
            <v>Kloubový oblouk…LGBV630NS</v>
          </cell>
          <cell r="C5964">
            <v>2594</v>
          </cell>
          <cell r="D5964">
            <v>1</v>
          </cell>
          <cell r="E5964" t="str">
            <v>KS</v>
          </cell>
          <cell r="F5964">
            <v>2594</v>
          </cell>
        </row>
        <row r="5965">
          <cell r="A5965">
            <v>6213049</v>
          </cell>
          <cell r="B5965" t="str">
            <v>Kloubový oblouk…LGBV640NS</v>
          </cell>
          <cell r="C5965">
            <v>2617</v>
          </cell>
          <cell r="D5965">
            <v>1</v>
          </cell>
          <cell r="E5965" t="str">
            <v>KS</v>
          </cell>
          <cell r="F5965">
            <v>2617</v>
          </cell>
        </row>
        <row r="5966">
          <cell r="A5966">
            <v>6213057</v>
          </cell>
          <cell r="B5966" t="str">
            <v>Kloubový oblouk…LGBV650NS</v>
          </cell>
          <cell r="C5966">
            <v>2650</v>
          </cell>
          <cell r="D5966">
            <v>1</v>
          </cell>
          <cell r="E5966" t="str">
            <v>KS</v>
          </cell>
          <cell r="F5966">
            <v>2650</v>
          </cell>
        </row>
        <row r="5967">
          <cell r="A5967">
            <v>6213065</v>
          </cell>
          <cell r="B5967" t="str">
            <v>Kloubový oblouk…LGBV660NS</v>
          </cell>
          <cell r="C5967">
            <v>2696</v>
          </cell>
          <cell r="D5967">
            <v>1</v>
          </cell>
          <cell r="E5967" t="str">
            <v>KS</v>
          </cell>
          <cell r="F5967">
            <v>2696</v>
          </cell>
        </row>
        <row r="5968">
          <cell r="A5968">
            <v>6213138</v>
          </cell>
          <cell r="B5968" t="str">
            <v>Kloubový oblouk…LGBV620NS</v>
          </cell>
          <cell r="C5968">
            <v>3337</v>
          </cell>
          <cell r="D5968">
            <v>1</v>
          </cell>
          <cell r="E5968" t="str">
            <v>KS</v>
          </cell>
          <cell r="F5968">
            <v>3337</v>
          </cell>
        </row>
        <row r="5969">
          <cell r="A5969">
            <v>6213146</v>
          </cell>
          <cell r="B5969" t="str">
            <v>Kloubový oblouk…LGBV630NS</v>
          </cell>
          <cell r="C5969">
            <v>3506</v>
          </cell>
          <cell r="D5969">
            <v>1</v>
          </cell>
          <cell r="E5969" t="str">
            <v>KS</v>
          </cell>
          <cell r="F5969">
            <v>3506</v>
          </cell>
        </row>
        <row r="5970">
          <cell r="A5970">
            <v>6213154</v>
          </cell>
          <cell r="B5970" t="str">
            <v>Kloubový oblouk…LGBV640NS</v>
          </cell>
          <cell r="C5970">
            <v>3768</v>
          </cell>
          <cell r="D5970">
            <v>1</v>
          </cell>
          <cell r="E5970" t="str">
            <v>KS</v>
          </cell>
          <cell r="F5970">
            <v>3768</v>
          </cell>
        </row>
        <row r="5971">
          <cell r="A5971">
            <v>6213162</v>
          </cell>
          <cell r="B5971" t="str">
            <v>Kloubový oblouk…LGBV650NS</v>
          </cell>
          <cell r="C5971">
            <v>3908</v>
          </cell>
          <cell r="D5971">
            <v>1</v>
          </cell>
          <cell r="E5971" t="str">
            <v>KS</v>
          </cell>
          <cell r="F5971">
            <v>3908</v>
          </cell>
        </row>
        <row r="5972">
          <cell r="A5972">
            <v>6213170</v>
          </cell>
          <cell r="B5972" t="str">
            <v>Kloubový oblouk…LGBV660NS</v>
          </cell>
          <cell r="C5972">
            <v>4048</v>
          </cell>
          <cell r="D5972">
            <v>1</v>
          </cell>
          <cell r="E5972" t="str">
            <v>KS</v>
          </cell>
          <cell r="F5972">
            <v>4048</v>
          </cell>
        </row>
        <row r="5973">
          <cell r="A5973">
            <v>6213227</v>
          </cell>
          <cell r="B5973" t="str">
            <v>Kloubový oblouk…LGBV620VS</v>
          </cell>
          <cell r="C5973">
            <v>2262</v>
          </cell>
          <cell r="D5973">
            <v>1</v>
          </cell>
          <cell r="E5973" t="str">
            <v>KS</v>
          </cell>
          <cell r="F5973">
            <v>2262</v>
          </cell>
        </row>
        <row r="5974">
          <cell r="A5974">
            <v>6213235</v>
          </cell>
          <cell r="B5974" t="str">
            <v>Kloubový oblouk…LGBV630VS</v>
          </cell>
          <cell r="C5974">
            <v>2296</v>
          </cell>
          <cell r="D5974">
            <v>1</v>
          </cell>
          <cell r="E5974" t="str">
            <v>KS</v>
          </cell>
          <cell r="F5974">
            <v>2296</v>
          </cell>
        </row>
        <row r="5975">
          <cell r="A5975">
            <v>6213243</v>
          </cell>
          <cell r="B5975" t="str">
            <v>Kloubový oblouk…LGBV640VS</v>
          </cell>
          <cell r="C5975">
            <v>2330</v>
          </cell>
          <cell r="D5975">
            <v>1</v>
          </cell>
          <cell r="E5975" t="str">
            <v>KS</v>
          </cell>
          <cell r="F5975">
            <v>2330</v>
          </cell>
        </row>
        <row r="5976">
          <cell r="A5976">
            <v>6213251</v>
          </cell>
          <cell r="B5976" t="str">
            <v>Kloubový oblouk…LGBV650VS</v>
          </cell>
          <cell r="C5976">
            <v>2375</v>
          </cell>
          <cell r="D5976">
            <v>1</v>
          </cell>
          <cell r="E5976" t="str">
            <v>KS</v>
          </cell>
          <cell r="F5976">
            <v>2375</v>
          </cell>
        </row>
        <row r="5977">
          <cell r="A5977">
            <v>6213278</v>
          </cell>
          <cell r="B5977" t="str">
            <v>Kloubový oblouk…LGBV660VS</v>
          </cell>
          <cell r="C5977">
            <v>2419</v>
          </cell>
          <cell r="D5977">
            <v>1</v>
          </cell>
          <cell r="E5977" t="str">
            <v>KS</v>
          </cell>
          <cell r="F5977">
            <v>2419</v>
          </cell>
        </row>
        <row r="5978">
          <cell r="A5978">
            <v>6213324</v>
          </cell>
          <cell r="B5978" t="str">
            <v>Kloubový oblouk…LGBV620VS</v>
          </cell>
          <cell r="C5978">
            <v>3364</v>
          </cell>
          <cell r="D5978">
            <v>1</v>
          </cell>
          <cell r="E5978" t="str">
            <v>KS</v>
          </cell>
          <cell r="F5978">
            <v>3364</v>
          </cell>
        </row>
        <row r="5979">
          <cell r="A5979">
            <v>6213332</v>
          </cell>
          <cell r="B5979" t="str">
            <v>Kloubový oblouk…LGBV630VS</v>
          </cell>
          <cell r="C5979">
            <v>3421</v>
          </cell>
          <cell r="D5979">
            <v>1</v>
          </cell>
          <cell r="E5979" t="str">
            <v>KS</v>
          </cell>
          <cell r="F5979">
            <v>3421</v>
          </cell>
        </row>
        <row r="5980">
          <cell r="A5980">
            <v>6213340</v>
          </cell>
          <cell r="B5980" t="str">
            <v>Kloubový oblouk…LGBV640VS</v>
          </cell>
          <cell r="C5980">
            <v>3479</v>
          </cell>
          <cell r="D5980">
            <v>1</v>
          </cell>
          <cell r="E5980" t="str">
            <v>KS</v>
          </cell>
          <cell r="F5980">
            <v>3479</v>
          </cell>
        </row>
        <row r="5981">
          <cell r="A5981">
            <v>6213359</v>
          </cell>
          <cell r="B5981" t="str">
            <v>Kloubový oblouk…LGBV650VS</v>
          </cell>
          <cell r="C5981">
            <v>3593</v>
          </cell>
          <cell r="D5981">
            <v>1</v>
          </cell>
          <cell r="E5981" t="str">
            <v>KS</v>
          </cell>
          <cell r="F5981">
            <v>3593</v>
          </cell>
        </row>
        <row r="5982">
          <cell r="A5982">
            <v>6213367</v>
          </cell>
          <cell r="B5982" t="str">
            <v>Kloubový oblouk…LGBV660VS</v>
          </cell>
          <cell r="C5982">
            <v>3779</v>
          </cell>
          <cell r="D5982">
            <v>1</v>
          </cell>
          <cell r="E5982" t="str">
            <v>KS</v>
          </cell>
          <cell r="F5982">
            <v>3779</v>
          </cell>
        </row>
        <row r="5983">
          <cell r="A5983">
            <v>6213529</v>
          </cell>
          <cell r="B5983" t="str">
            <v>Díl T…LT 620 NS</v>
          </cell>
          <cell r="C5983">
            <v>3779</v>
          </cell>
          <cell r="D5983">
            <v>1</v>
          </cell>
          <cell r="E5983" t="str">
            <v>KS</v>
          </cell>
          <cell r="F5983">
            <v>3779</v>
          </cell>
        </row>
        <row r="5984">
          <cell r="A5984">
            <v>6213537</v>
          </cell>
          <cell r="B5984" t="str">
            <v>Díl T…LT 630 NS</v>
          </cell>
          <cell r="C5984">
            <v>4043</v>
          </cell>
          <cell r="D5984">
            <v>1</v>
          </cell>
          <cell r="E5984" t="str">
            <v>KS</v>
          </cell>
          <cell r="F5984">
            <v>4043</v>
          </cell>
        </row>
        <row r="5985">
          <cell r="A5985">
            <v>6213545</v>
          </cell>
          <cell r="B5985" t="str">
            <v>Díl T…LT 640 NS</v>
          </cell>
          <cell r="C5985">
            <v>4170</v>
          </cell>
          <cell r="D5985">
            <v>1</v>
          </cell>
          <cell r="E5985" t="str">
            <v>KS</v>
          </cell>
          <cell r="F5985">
            <v>4170</v>
          </cell>
        </row>
        <row r="5986">
          <cell r="A5986">
            <v>6213553</v>
          </cell>
          <cell r="B5986" t="str">
            <v>Díl T…LT 650 NS</v>
          </cell>
          <cell r="C5986">
            <v>4308</v>
          </cell>
          <cell r="D5986">
            <v>1</v>
          </cell>
          <cell r="E5986" t="str">
            <v>KS</v>
          </cell>
          <cell r="F5986">
            <v>4308</v>
          </cell>
        </row>
        <row r="5987">
          <cell r="A5987">
            <v>6213561</v>
          </cell>
          <cell r="B5987" t="str">
            <v>Díl T…LT 660 NS</v>
          </cell>
          <cell r="C5987">
            <v>3976</v>
          </cell>
          <cell r="D5987">
            <v>1</v>
          </cell>
          <cell r="E5987" t="str">
            <v>KS</v>
          </cell>
          <cell r="F5987">
            <v>3976</v>
          </cell>
        </row>
        <row r="5988">
          <cell r="A5988">
            <v>6213634</v>
          </cell>
          <cell r="B5988" t="str">
            <v>Díl T…LT 620 NS</v>
          </cell>
          <cell r="C5988">
            <v>4768</v>
          </cell>
          <cell r="D5988">
            <v>1</v>
          </cell>
          <cell r="E5988" t="str">
            <v>KS</v>
          </cell>
          <cell r="F5988">
            <v>4768</v>
          </cell>
        </row>
        <row r="5989">
          <cell r="A5989">
            <v>6213642</v>
          </cell>
          <cell r="B5989" t="str">
            <v>Díl T…LT 630 NS</v>
          </cell>
          <cell r="C5989">
            <v>4995</v>
          </cell>
          <cell r="D5989">
            <v>1</v>
          </cell>
          <cell r="E5989" t="str">
            <v>KS</v>
          </cell>
          <cell r="F5989">
            <v>4995</v>
          </cell>
        </row>
        <row r="5990">
          <cell r="A5990">
            <v>6213650</v>
          </cell>
          <cell r="B5990" t="str">
            <v>Díl T…LT 640 NS</v>
          </cell>
          <cell r="C5990">
            <v>5219</v>
          </cell>
          <cell r="D5990">
            <v>1</v>
          </cell>
          <cell r="E5990" t="str">
            <v>KS</v>
          </cell>
          <cell r="F5990">
            <v>5219</v>
          </cell>
        </row>
        <row r="5991">
          <cell r="A5991">
            <v>6213669</v>
          </cell>
          <cell r="B5991" t="str">
            <v>Díl T…LT 650 NS</v>
          </cell>
          <cell r="C5991">
            <v>5454</v>
          </cell>
          <cell r="D5991">
            <v>1</v>
          </cell>
          <cell r="E5991" t="str">
            <v>KS</v>
          </cell>
          <cell r="F5991">
            <v>5454</v>
          </cell>
        </row>
        <row r="5992">
          <cell r="A5992">
            <v>6213677</v>
          </cell>
          <cell r="B5992" t="str">
            <v>Díl T…LT 660 NS</v>
          </cell>
          <cell r="C5992">
            <v>5678</v>
          </cell>
          <cell r="D5992">
            <v>1</v>
          </cell>
          <cell r="E5992" t="str">
            <v>KS</v>
          </cell>
          <cell r="F5992">
            <v>5678</v>
          </cell>
        </row>
        <row r="5993">
          <cell r="A5993">
            <v>6213723</v>
          </cell>
          <cell r="B5993" t="str">
            <v>Díl T…LT 620 VS</v>
          </cell>
          <cell r="C5993">
            <v>3942</v>
          </cell>
          <cell r="D5993">
            <v>1</v>
          </cell>
          <cell r="E5993" t="str">
            <v>KS</v>
          </cell>
          <cell r="F5993">
            <v>3942</v>
          </cell>
        </row>
        <row r="5994">
          <cell r="A5994">
            <v>6213731</v>
          </cell>
          <cell r="B5994" t="str">
            <v>Díl T…LT 630 VS</v>
          </cell>
          <cell r="C5994">
            <v>3965</v>
          </cell>
          <cell r="D5994">
            <v>1</v>
          </cell>
          <cell r="E5994" t="str">
            <v>KS</v>
          </cell>
          <cell r="F5994">
            <v>3965</v>
          </cell>
        </row>
        <row r="5995">
          <cell r="A5995">
            <v>6213758</v>
          </cell>
          <cell r="B5995" t="str">
            <v>Díl T…LT 640 VS</v>
          </cell>
          <cell r="C5995">
            <v>4202</v>
          </cell>
          <cell r="D5995">
            <v>1</v>
          </cell>
          <cell r="E5995" t="str">
            <v>KS</v>
          </cell>
          <cell r="F5995">
            <v>4202</v>
          </cell>
        </row>
        <row r="5996">
          <cell r="A5996">
            <v>6213766</v>
          </cell>
          <cell r="B5996" t="str">
            <v>Díl T…LT 650 VS</v>
          </cell>
          <cell r="C5996">
            <v>4323</v>
          </cell>
          <cell r="D5996">
            <v>1</v>
          </cell>
          <cell r="E5996" t="str">
            <v>KS</v>
          </cell>
          <cell r="F5996">
            <v>4323</v>
          </cell>
        </row>
        <row r="5997">
          <cell r="A5997">
            <v>6213774</v>
          </cell>
          <cell r="B5997" t="str">
            <v>Díl T…LT 660 VS</v>
          </cell>
          <cell r="C5997">
            <v>4704</v>
          </cell>
          <cell r="D5997">
            <v>1</v>
          </cell>
          <cell r="E5997" t="str">
            <v>KS</v>
          </cell>
          <cell r="F5997">
            <v>4704</v>
          </cell>
        </row>
        <row r="5998">
          <cell r="A5998">
            <v>6213820</v>
          </cell>
          <cell r="B5998" t="str">
            <v>Díl T…LT 620 VS</v>
          </cell>
          <cell r="C5998">
            <v>5832</v>
          </cell>
          <cell r="D5998">
            <v>1</v>
          </cell>
          <cell r="E5998" t="str">
            <v>KS</v>
          </cell>
          <cell r="F5998">
            <v>5832</v>
          </cell>
        </row>
        <row r="5999">
          <cell r="A5999">
            <v>6213839</v>
          </cell>
          <cell r="B5999" t="str">
            <v>Díl T…LT 630 VS</v>
          </cell>
          <cell r="C5999">
            <v>6102</v>
          </cell>
          <cell r="D5999">
            <v>1</v>
          </cell>
          <cell r="E5999" t="str">
            <v>KS</v>
          </cell>
          <cell r="F5999">
            <v>6102</v>
          </cell>
        </row>
        <row r="6000">
          <cell r="A6000">
            <v>6213847</v>
          </cell>
          <cell r="B6000" t="str">
            <v>Díl T…LT 640 VS</v>
          </cell>
          <cell r="C6000">
            <v>6374</v>
          </cell>
          <cell r="D6000">
            <v>1</v>
          </cell>
          <cell r="E6000" t="str">
            <v>KS</v>
          </cell>
          <cell r="F6000">
            <v>6374</v>
          </cell>
        </row>
        <row r="6001">
          <cell r="A6001">
            <v>6213855</v>
          </cell>
          <cell r="B6001" t="str">
            <v>Díl T…LT 650 VS</v>
          </cell>
          <cell r="C6001">
            <v>6643</v>
          </cell>
          <cell r="D6001">
            <v>1</v>
          </cell>
          <cell r="E6001" t="str">
            <v>KS</v>
          </cell>
          <cell r="F6001">
            <v>6643</v>
          </cell>
        </row>
        <row r="6002">
          <cell r="A6002">
            <v>6213863</v>
          </cell>
          <cell r="B6002" t="str">
            <v>Díl T…LT 660 VS</v>
          </cell>
          <cell r="C6002">
            <v>6911</v>
          </cell>
          <cell r="D6002">
            <v>1</v>
          </cell>
          <cell r="E6002" t="str">
            <v>KS</v>
          </cell>
          <cell r="F6002">
            <v>6911</v>
          </cell>
        </row>
        <row r="6003">
          <cell r="A6003">
            <v>6214029</v>
          </cell>
          <cell r="B6003" t="str">
            <v>Křížení…LK 620 NS</v>
          </cell>
          <cell r="C6003">
            <v>4466</v>
          </cell>
          <cell r="D6003">
            <v>1</v>
          </cell>
          <cell r="E6003" t="str">
            <v>KS</v>
          </cell>
          <cell r="F6003">
            <v>4466</v>
          </cell>
        </row>
        <row r="6004">
          <cell r="A6004">
            <v>6214045</v>
          </cell>
          <cell r="B6004" t="str">
            <v>Křížení…LK 640 NS</v>
          </cell>
          <cell r="C6004">
            <v>5039</v>
          </cell>
          <cell r="D6004">
            <v>1</v>
          </cell>
          <cell r="E6004" t="str">
            <v>KS</v>
          </cell>
          <cell r="F6004">
            <v>5039</v>
          </cell>
        </row>
        <row r="6005">
          <cell r="A6005">
            <v>6214053</v>
          </cell>
          <cell r="B6005" t="str">
            <v>Křížení…LK 650 NS</v>
          </cell>
          <cell r="C6005">
            <v>5326</v>
          </cell>
          <cell r="D6005">
            <v>1</v>
          </cell>
          <cell r="E6005" t="str">
            <v>KS</v>
          </cell>
          <cell r="F6005">
            <v>5326</v>
          </cell>
        </row>
        <row r="6006">
          <cell r="A6006">
            <v>6214134</v>
          </cell>
          <cell r="B6006" t="str">
            <v>Křížení…LK 620 NS</v>
          </cell>
          <cell r="C6006">
            <v>6871</v>
          </cell>
          <cell r="D6006">
            <v>1</v>
          </cell>
          <cell r="E6006" t="str">
            <v>KS</v>
          </cell>
          <cell r="F6006">
            <v>6871</v>
          </cell>
        </row>
        <row r="6007">
          <cell r="A6007">
            <v>6214142</v>
          </cell>
          <cell r="B6007" t="str">
            <v>Křížení…LK 630 NS</v>
          </cell>
          <cell r="C6007">
            <v>7288</v>
          </cell>
          <cell r="D6007">
            <v>1</v>
          </cell>
          <cell r="E6007" t="str">
            <v>KS</v>
          </cell>
          <cell r="F6007">
            <v>7288</v>
          </cell>
        </row>
        <row r="6008">
          <cell r="A6008">
            <v>6214150</v>
          </cell>
          <cell r="B6008" t="str">
            <v>Křížení…LK 640 NS</v>
          </cell>
          <cell r="C6008">
            <v>6687</v>
          </cell>
          <cell r="D6008">
            <v>1</v>
          </cell>
          <cell r="E6008" t="str">
            <v>KS</v>
          </cell>
          <cell r="F6008">
            <v>6687</v>
          </cell>
        </row>
        <row r="6009">
          <cell r="A6009">
            <v>6214169</v>
          </cell>
          <cell r="B6009" t="str">
            <v>Křížení…LK 650 NS</v>
          </cell>
          <cell r="C6009">
            <v>8117</v>
          </cell>
          <cell r="D6009">
            <v>1</v>
          </cell>
          <cell r="E6009" t="str">
            <v>KS</v>
          </cell>
          <cell r="F6009">
            <v>8117</v>
          </cell>
        </row>
        <row r="6010">
          <cell r="A6010">
            <v>6214177</v>
          </cell>
          <cell r="B6010" t="str">
            <v>Křížení…LK 660 NS</v>
          </cell>
          <cell r="C6010">
            <v>8535</v>
          </cell>
          <cell r="D6010">
            <v>1</v>
          </cell>
          <cell r="E6010" t="str">
            <v>KS</v>
          </cell>
          <cell r="F6010">
            <v>8535</v>
          </cell>
        </row>
        <row r="6011">
          <cell r="A6011">
            <v>6214258</v>
          </cell>
          <cell r="B6011" t="str">
            <v>Křížení…LK 640 VS</v>
          </cell>
          <cell r="C6011">
            <v>5778</v>
          </cell>
          <cell r="D6011">
            <v>1</v>
          </cell>
          <cell r="E6011" t="str">
            <v>KS</v>
          </cell>
          <cell r="F6011">
            <v>5778</v>
          </cell>
        </row>
        <row r="6012">
          <cell r="A6012">
            <v>6214320</v>
          </cell>
          <cell r="B6012" t="str">
            <v>Křížení…LK 620 VS</v>
          </cell>
          <cell r="C6012">
            <v>5800</v>
          </cell>
          <cell r="D6012">
            <v>1</v>
          </cell>
          <cell r="E6012" t="str">
            <v>KS</v>
          </cell>
          <cell r="F6012">
            <v>5800</v>
          </cell>
        </row>
        <row r="6013">
          <cell r="A6013">
            <v>6214347</v>
          </cell>
          <cell r="B6013" t="str">
            <v>Křížení…LK 640 VS</v>
          </cell>
          <cell r="C6013">
            <v>8494</v>
          </cell>
          <cell r="D6013">
            <v>1</v>
          </cell>
          <cell r="E6013" t="str">
            <v>KS</v>
          </cell>
          <cell r="F6013">
            <v>8494</v>
          </cell>
        </row>
        <row r="6014">
          <cell r="A6014">
            <v>6214355</v>
          </cell>
          <cell r="B6014" t="str">
            <v>Křížení…LK 650 VS</v>
          </cell>
          <cell r="C6014">
            <v>6800</v>
          </cell>
          <cell r="D6014">
            <v>1</v>
          </cell>
          <cell r="E6014" t="str">
            <v>KS</v>
          </cell>
          <cell r="F6014">
            <v>6800</v>
          </cell>
        </row>
        <row r="6015">
          <cell r="A6015">
            <v>6216404</v>
          </cell>
          <cell r="B6015" t="str">
            <v>Kabelový žebřík…LG 112 VS</v>
          </cell>
          <cell r="C6015">
            <v>521</v>
          </cell>
          <cell r="D6015">
            <v>1</v>
          </cell>
          <cell r="E6015" t="str">
            <v>M</v>
          </cell>
          <cell r="F6015">
            <v>521</v>
          </cell>
        </row>
        <row r="6016">
          <cell r="A6016">
            <v>6216407</v>
          </cell>
          <cell r="B6016" t="str">
            <v>Kabelový žebřík…LG 113 VS</v>
          </cell>
          <cell r="C6016">
            <v>528</v>
          </cell>
          <cell r="D6016">
            <v>1</v>
          </cell>
          <cell r="E6016" t="str">
            <v>M</v>
          </cell>
          <cell r="F6016">
            <v>528</v>
          </cell>
        </row>
        <row r="6017">
          <cell r="A6017">
            <v>6216410</v>
          </cell>
          <cell r="B6017" t="str">
            <v>Kabelový žebřík…LG 114 VS</v>
          </cell>
          <cell r="C6017">
            <v>551</v>
          </cell>
          <cell r="D6017">
            <v>1</v>
          </cell>
          <cell r="E6017" t="str">
            <v>M</v>
          </cell>
          <cell r="F6017">
            <v>551</v>
          </cell>
        </row>
        <row r="6018">
          <cell r="A6018">
            <v>6216413</v>
          </cell>
          <cell r="B6018" t="str">
            <v>Kabelový žebřík…LG 115 VS</v>
          </cell>
          <cell r="C6018">
            <v>577</v>
          </cell>
          <cell r="D6018">
            <v>1</v>
          </cell>
          <cell r="E6018" t="str">
            <v>M</v>
          </cell>
          <cell r="F6018">
            <v>577</v>
          </cell>
        </row>
        <row r="6019">
          <cell r="A6019">
            <v>6216416</v>
          </cell>
          <cell r="B6019" t="str">
            <v>Kabelový žebřík…LG 116 VS</v>
          </cell>
          <cell r="C6019">
            <v>603</v>
          </cell>
          <cell r="D6019">
            <v>1</v>
          </cell>
          <cell r="E6019" t="str">
            <v>M</v>
          </cell>
          <cell r="F6019">
            <v>603</v>
          </cell>
        </row>
        <row r="6020">
          <cell r="A6020">
            <v>6216423</v>
          </cell>
          <cell r="B6020" t="str">
            <v>Kabelový žebřík…LG 112 VS</v>
          </cell>
          <cell r="C6020">
            <v>712</v>
          </cell>
          <cell r="D6020">
            <v>1</v>
          </cell>
          <cell r="E6020" t="str">
            <v>M</v>
          </cell>
          <cell r="F6020">
            <v>712</v>
          </cell>
        </row>
        <row r="6021">
          <cell r="A6021">
            <v>6216426</v>
          </cell>
          <cell r="B6021" t="str">
            <v>Kabelový žebřík…LG 113 VS</v>
          </cell>
          <cell r="C6021">
            <v>731</v>
          </cell>
          <cell r="D6021">
            <v>1</v>
          </cell>
          <cell r="E6021" t="str">
            <v>M</v>
          </cell>
          <cell r="F6021">
            <v>731</v>
          </cell>
        </row>
        <row r="6022">
          <cell r="A6022">
            <v>6216442</v>
          </cell>
          <cell r="B6022" t="str">
            <v>Kabelový žebřík…LG 112 VS</v>
          </cell>
          <cell r="C6022">
            <v>521</v>
          </cell>
          <cell r="D6022">
            <v>1</v>
          </cell>
          <cell r="E6022" t="str">
            <v>M</v>
          </cell>
          <cell r="F6022">
            <v>521</v>
          </cell>
        </row>
        <row r="6023">
          <cell r="A6023">
            <v>6216445</v>
          </cell>
          <cell r="B6023" t="str">
            <v>Kabelový žebřík…LG 113 VS</v>
          </cell>
          <cell r="C6023">
            <v>545</v>
          </cell>
          <cell r="D6023">
            <v>1</v>
          </cell>
          <cell r="E6023" t="str">
            <v>M</v>
          </cell>
          <cell r="F6023">
            <v>545</v>
          </cell>
        </row>
        <row r="6024">
          <cell r="A6024">
            <v>6216448</v>
          </cell>
          <cell r="B6024" t="str">
            <v>Kabelový žebřík…LG 114 VS</v>
          </cell>
          <cell r="C6024">
            <v>568</v>
          </cell>
          <cell r="D6024">
            <v>1</v>
          </cell>
          <cell r="E6024" t="str">
            <v>M</v>
          </cell>
          <cell r="F6024">
            <v>568</v>
          </cell>
        </row>
        <row r="6025">
          <cell r="A6025">
            <v>6216451</v>
          </cell>
          <cell r="B6025" t="str">
            <v>Kabelový žebřík…LG 115 VS</v>
          </cell>
          <cell r="C6025">
            <v>562</v>
          </cell>
          <cell r="D6025">
            <v>1</v>
          </cell>
          <cell r="E6025" t="str">
            <v>M</v>
          </cell>
          <cell r="F6025">
            <v>562</v>
          </cell>
        </row>
        <row r="6026">
          <cell r="A6026">
            <v>6216454</v>
          </cell>
          <cell r="B6026" t="str">
            <v>Kabelový žebřík…LG 116 VS</v>
          </cell>
          <cell r="C6026">
            <v>597</v>
          </cell>
          <cell r="D6026">
            <v>1</v>
          </cell>
          <cell r="E6026" t="str">
            <v>M</v>
          </cell>
          <cell r="F6026">
            <v>597</v>
          </cell>
        </row>
        <row r="6027">
          <cell r="A6027">
            <v>6216465</v>
          </cell>
          <cell r="B6027" t="str">
            <v>Kabelový žebřík…LG 112 VS</v>
          </cell>
          <cell r="C6027">
            <v>712</v>
          </cell>
          <cell r="D6027">
            <v>1</v>
          </cell>
          <cell r="E6027" t="str">
            <v>M</v>
          </cell>
          <cell r="F6027">
            <v>712</v>
          </cell>
        </row>
        <row r="6028">
          <cell r="A6028">
            <v>6216468</v>
          </cell>
          <cell r="B6028" t="str">
            <v>Kabelový žebřík…LG 113 VS</v>
          </cell>
          <cell r="C6028">
            <v>731</v>
          </cell>
          <cell r="D6028">
            <v>1</v>
          </cell>
          <cell r="E6028" t="str">
            <v>M</v>
          </cell>
          <cell r="F6028">
            <v>731</v>
          </cell>
        </row>
        <row r="6029">
          <cell r="A6029">
            <v>6216471</v>
          </cell>
          <cell r="B6029" t="str">
            <v>Kabelový žebřík…LG 114 VS</v>
          </cell>
          <cell r="C6029">
            <v>773</v>
          </cell>
          <cell r="D6029">
            <v>1</v>
          </cell>
          <cell r="E6029" t="str">
            <v>M</v>
          </cell>
          <cell r="F6029">
            <v>773</v>
          </cell>
        </row>
        <row r="6030">
          <cell r="A6030">
            <v>6216474</v>
          </cell>
          <cell r="B6030" t="str">
            <v>Kabelový žebřík…LG 115 VS</v>
          </cell>
          <cell r="C6030">
            <v>761</v>
          </cell>
          <cell r="D6030">
            <v>1</v>
          </cell>
          <cell r="E6030" t="str">
            <v>M</v>
          </cell>
          <cell r="F6030">
            <v>761</v>
          </cell>
        </row>
        <row r="6031">
          <cell r="A6031">
            <v>6216477</v>
          </cell>
          <cell r="B6031" t="str">
            <v>Kabelový žebřík…LG 116 VS</v>
          </cell>
          <cell r="C6031">
            <v>786</v>
          </cell>
          <cell r="D6031">
            <v>1</v>
          </cell>
          <cell r="E6031" t="str">
            <v>M</v>
          </cell>
          <cell r="F6031">
            <v>786</v>
          </cell>
        </row>
        <row r="6032">
          <cell r="A6032">
            <v>6216501</v>
          </cell>
          <cell r="B6032" t="str">
            <v>Podélná spojka…LLV110 FS</v>
          </cell>
          <cell r="C6032">
            <v>71</v>
          </cell>
          <cell r="D6032">
            <v>1</v>
          </cell>
          <cell r="E6032" t="str">
            <v>KS</v>
          </cell>
          <cell r="F6032">
            <v>71</v>
          </cell>
        </row>
        <row r="6033">
          <cell r="A6033">
            <v>6216528</v>
          </cell>
          <cell r="B6033" t="str">
            <v>Podélná spojka…LLV110 FT</v>
          </cell>
          <cell r="C6033">
            <v>101</v>
          </cell>
          <cell r="D6033">
            <v>1</v>
          </cell>
          <cell r="E6033" t="str">
            <v>KS</v>
          </cell>
          <cell r="F6033">
            <v>101</v>
          </cell>
        </row>
        <row r="6034">
          <cell r="A6034">
            <v>6216545</v>
          </cell>
          <cell r="B6034" t="str">
            <v>Podélná spojka…LVG 110</v>
          </cell>
          <cell r="C6034">
            <v>71</v>
          </cell>
          <cell r="D6034">
            <v>1</v>
          </cell>
          <cell r="E6034" t="str">
            <v>KS</v>
          </cell>
          <cell r="F6034">
            <v>71</v>
          </cell>
        </row>
        <row r="6035">
          <cell r="A6035">
            <v>6216548</v>
          </cell>
          <cell r="B6035" t="str">
            <v>Podélná spojka…LVG 110</v>
          </cell>
          <cell r="C6035">
            <v>101</v>
          </cell>
          <cell r="D6035">
            <v>1</v>
          </cell>
          <cell r="E6035" t="str">
            <v>KS</v>
          </cell>
          <cell r="F6035">
            <v>101</v>
          </cell>
        </row>
        <row r="6036">
          <cell r="A6036">
            <v>6216552</v>
          </cell>
          <cell r="B6036" t="str">
            <v>Úhlová spojka…LWV110 FS</v>
          </cell>
          <cell r="C6036">
            <v>82</v>
          </cell>
          <cell r="D6036">
            <v>1</v>
          </cell>
          <cell r="E6036" t="str">
            <v>KS</v>
          </cell>
          <cell r="F6036">
            <v>82</v>
          </cell>
        </row>
        <row r="6037">
          <cell r="A6037">
            <v>6216560</v>
          </cell>
          <cell r="B6037" t="str">
            <v>Úhlová spojka…LWV110 VA</v>
          </cell>
          <cell r="C6037">
            <v>207</v>
          </cell>
          <cell r="D6037">
            <v>1</v>
          </cell>
          <cell r="E6037" t="str">
            <v>KS</v>
          </cell>
          <cell r="F6037">
            <v>207</v>
          </cell>
        </row>
        <row r="6038">
          <cell r="A6038">
            <v>6216587</v>
          </cell>
          <cell r="B6038" t="str">
            <v>Úhlová spojka…LWVG 110</v>
          </cell>
          <cell r="C6038">
            <v>82</v>
          </cell>
          <cell r="D6038">
            <v>1</v>
          </cell>
          <cell r="E6038" t="str">
            <v>KS</v>
          </cell>
          <cell r="F6038">
            <v>82</v>
          </cell>
        </row>
        <row r="6039">
          <cell r="A6039">
            <v>6216590</v>
          </cell>
          <cell r="B6039" t="str">
            <v>Úhlová spojka…LWVG 110</v>
          </cell>
          <cell r="C6039">
            <v>207</v>
          </cell>
          <cell r="D6039">
            <v>1</v>
          </cell>
          <cell r="E6039" t="str">
            <v>KS</v>
          </cell>
          <cell r="F6039">
            <v>207</v>
          </cell>
        </row>
        <row r="6040">
          <cell r="A6040">
            <v>6216609</v>
          </cell>
          <cell r="B6040" t="str">
            <v>Kloubová spojka…LGV110 FS</v>
          </cell>
          <cell r="C6040">
            <v>211</v>
          </cell>
          <cell r="D6040">
            <v>1</v>
          </cell>
          <cell r="E6040" t="str">
            <v>KS</v>
          </cell>
          <cell r="F6040">
            <v>211</v>
          </cell>
        </row>
        <row r="6041">
          <cell r="A6041">
            <v>6216617</v>
          </cell>
          <cell r="B6041" t="str">
            <v>Kloubová spojka…LGV110 FT</v>
          </cell>
          <cell r="C6041">
            <v>263</v>
          </cell>
          <cell r="D6041">
            <v>1</v>
          </cell>
          <cell r="E6041" t="str">
            <v>KS</v>
          </cell>
          <cell r="F6041">
            <v>263</v>
          </cell>
        </row>
        <row r="6042">
          <cell r="A6042">
            <v>6216650</v>
          </cell>
          <cell r="B6042" t="str">
            <v>Kloubová spojka…LGVG 110</v>
          </cell>
          <cell r="C6042">
            <v>211</v>
          </cell>
          <cell r="D6042">
            <v>1</v>
          </cell>
          <cell r="E6042" t="str">
            <v>KS</v>
          </cell>
          <cell r="F6042">
            <v>211</v>
          </cell>
        </row>
        <row r="6043">
          <cell r="A6043">
            <v>6216653</v>
          </cell>
          <cell r="B6043" t="str">
            <v>Kloubová spojka…LGVG 110</v>
          </cell>
          <cell r="C6043">
            <v>263</v>
          </cell>
          <cell r="D6043">
            <v>1</v>
          </cell>
          <cell r="E6043" t="str">
            <v>KS</v>
          </cell>
          <cell r="F6043">
            <v>263</v>
          </cell>
        </row>
        <row r="6044">
          <cell r="A6044">
            <v>6217621</v>
          </cell>
          <cell r="B6044" t="str">
            <v>Oblouk 90°…LBI90/112</v>
          </cell>
          <cell r="C6044">
            <v>1792</v>
          </cell>
          <cell r="D6044">
            <v>1</v>
          </cell>
          <cell r="E6044" t="str">
            <v>KS</v>
          </cell>
          <cell r="F6044">
            <v>1792</v>
          </cell>
        </row>
        <row r="6045">
          <cell r="A6045">
            <v>6217648</v>
          </cell>
          <cell r="B6045" t="str">
            <v>Oblouk 90°…LBI90/113</v>
          </cell>
          <cell r="C6045">
            <v>2011</v>
          </cell>
          <cell r="D6045">
            <v>1</v>
          </cell>
          <cell r="E6045" t="str">
            <v>KS</v>
          </cell>
          <cell r="F6045">
            <v>2011</v>
          </cell>
        </row>
        <row r="6046">
          <cell r="A6046">
            <v>6217656</v>
          </cell>
          <cell r="B6046" t="str">
            <v>Oblouk 90°…LBI90/114</v>
          </cell>
          <cell r="C6046">
            <v>2235</v>
          </cell>
          <cell r="D6046">
            <v>1</v>
          </cell>
          <cell r="E6046" t="str">
            <v>KS</v>
          </cell>
          <cell r="F6046">
            <v>2235</v>
          </cell>
        </row>
        <row r="6047">
          <cell r="A6047">
            <v>6217664</v>
          </cell>
          <cell r="B6047" t="str">
            <v>Oblouk 90°…LBI90/115</v>
          </cell>
          <cell r="C6047">
            <v>2475</v>
          </cell>
          <cell r="D6047">
            <v>1</v>
          </cell>
          <cell r="E6047" t="str">
            <v>KS</v>
          </cell>
          <cell r="F6047">
            <v>2475</v>
          </cell>
        </row>
        <row r="6048">
          <cell r="A6048">
            <v>6217672</v>
          </cell>
          <cell r="B6048" t="str">
            <v>Oblouk 90°…LBI90/116</v>
          </cell>
          <cell r="C6048">
            <v>2677</v>
          </cell>
          <cell r="D6048">
            <v>1</v>
          </cell>
          <cell r="E6048" t="str">
            <v>KS</v>
          </cell>
          <cell r="F6048">
            <v>2677</v>
          </cell>
        </row>
        <row r="6049">
          <cell r="A6049">
            <v>6217729</v>
          </cell>
          <cell r="B6049" t="str">
            <v>Oblouk 90°…LBI90/112</v>
          </cell>
          <cell r="C6049">
            <v>4337</v>
          </cell>
          <cell r="D6049">
            <v>1</v>
          </cell>
          <cell r="E6049" t="str">
            <v>KS</v>
          </cell>
          <cell r="F6049">
            <v>4337</v>
          </cell>
        </row>
        <row r="6050">
          <cell r="A6050">
            <v>6217737</v>
          </cell>
          <cell r="B6050" t="str">
            <v>Oblouk 90°…LBI90/113</v>
          </cell>
          <cell r="C6050">
            <v>4467</v>
          </cell>
          <cell r="D6050">
            <v>1</v>
          </cell>
          <cell r="E6050" t="str">
            <v>KS</v>
          </cell>
          <cell r="F6050">
            <v>4467</v>
          </cell>
        </row>
        <row r="6051">
          <cell r="A6051">
            <v>6217745</v>
          </cell>
          <cell r="B6051" t="str">
            <v>Oblouk 90°…LBI90/114</v>
          </cell>
          <cell r="C6051">
            <v>4979</v>
          </cell>
          <cell r="D6051">
            <v>1</v>
          </cell>
          <cell r="E6051" t="str">
            <v>KS</v>
          </cell>
          <cell r="F6051">
            <v>4979</v>
          </cell>
        </row>
        <row r="6052">
          <cell r="A6052">
            <v>6217753</v>
          </cell>
          <cell r="B6052" t="str">
            <v>Oblouk 90°…LBI90/115</v>
          </cell>
          <cell r="C6052">
            <v>5127</v>
          </cell>
          <cell r="D6052">
            <v>1</v>
          </cell>
          <cell r="E6052" t="str">
            <v>KS</v>
          </cell>
          <cell r="F6052">
            <v>5127</v>
          </cell>
        </row>
        <row r="6053">
          <cell r="A6053">
            <v>6217761</v>
          </cell>
          <cell r="B6053" t="str">
            <v>Oblouk 90°…LBI90/116</v>
          </cell>
          <cell r="C6053">
            <v>5603</v>
          </cell>
          <cell r="D6053">
            <v>1</v>
          </cell>
          <cell r="E6053" t="str">
            <v>KS</v>
          </cell>
          <cell r="F6053">
            <v>5603</v>
          </cell>
        </row>
        <row r="6054">
          <cell r="A6054">
            <v>6218822</v>
          </cell>
          <cell r="B6054" t="str">
            <v>Kloubový oblouk…LGBV 112</v>
          </cell>
          <cell r="C6054">
            <v>2852</v>
          </cell>
          <cell r="D6054">
            <v>1</v>
          </cell>
          <cell r="E6054" t="str">
            <v>KS</v>
          </cell>
          <cell r="F6054">
            <v>2852</v>
          </cell>
        </row>
        <row r="6055">
          <cell r="A6055">
            <v>6218830</v>
          </cell>
          <cell r="B6055" t="str">
            <v>Kloubový oblouk…LGBV 113</v>
          </cell>
          <cell r="C6055">
            <v>2890</v>
          </cell>
          <cell r="D6055">
            <v>1</v>
          </cell>
          <cell r="E6055" t="str">
            <v>KS</v>
          </cell>
          <cell r="F6055">
            <v>2890</v>
          </cell>
        </row>
        <row r="6056">
          <cell r="A6056">
            <v>6218849</v>
          </cell>
          <cell r="B6056" t="str">
            <v>Kloubový oblouk…LGBV 114</v>
          </cell>
          <cell r="C6056">
            <v>2979</v>
          </cell>
          <cell r="D6056">
            <v>1</v>
          </cell>
          <cell r="E6056" t="str">
            <v>KS</v>
          </cell>
          <cell r="F6056">
            <v>2979</v>
          </cell>
        </row>
        <row r="6057">
          <cell r="A6057">
            <v>6218857</v>
          </cell>
          <cell r="B6057" t="str">
            <v>Kloubový oblouk…LGBV 115</v>
          </cell>
          <cell r="C6057">
            <v>3046</v>
          </cell>
          <cell r="D6057">
            <v>1</v>
          </cell>
          <cell r="E6057" t="str">
            <v>KS</v>
          </cell>
          <cell r="F6057">
            <v>3046</v>
          </cell>
        </row>
        <row r="6058">
          <cell r="A6058">
            <v>6218865</v>
          </cell>
          <cell r="B6058" t="str">
            <v>Kloubový oblouk…LGBV 116</v>
          </cell>
          <cell r="C6058">
            <v>3083</v>
          </cell>
          <cell r="D6058">
            <v>1</v>
          </cell>
          <cell r="E6058" t="str">
            <v>KS</v>
          </cell>
          <cell r="F6058">
            <v>3083</v>
          </cell>
        </row>
        <row r="6059">
          <cell r="A6059">
            <v>6218938</v>
          </cell>
          <cell r="B6059" t="str">
            <v>Kloubový oblouk…LGBV 112</v>
          </cell>
          <cell r="C6059">
            <v>3820</v>
          </cell>
          <cell r="D6059">
            <v>1</v>
          </cell>
          <cell r="E6059" t="str">
            <v>KS</v>
          </cell>
          <cell r="F6059">
            <v>3820</v>
          </cell>
        </row>
        <row r="6060">
          <cell r="A6060">
            <v>6218946</v>
          </cell>
          <cell r="B6060" t="str">
            <v>Kloubový oblouk…LGBV 113</v>
          </cell>
          <cell r="C6060">
            <v>3873</v>
          </cell>
          <cell r="D6060">
            <v>1</v>
          </cell>
          <cell r="E6060" t="str">
            <v>KS</v>
          </cell>
          <cell r="F6060">
            <v>3873</v>
          </cell>
        </row>
        <row r="6061">
          <cell r="A6061">
            <v>6218954</v>
          </cell>
          <cell r="B6061" t="str">
            <v>Kloubový oblouk…LGBV 114</v>
          </cell>
          <cell r="C6061">
            <v>3927</v>
          </cell>
          <cell r="D6061">
            <v>1</v>
          </cell>
          <cell r="E6061" t="str">
            <v>KS</v>
          </cell>
          <cell r="F6061">
            <v>3927</v>
          </cell>
        </row>
        <row r="6062">
          <cell r="A6062">
            <v>6218962</v>
          </cell>
          <cell r="B6062" t="str">
            <v>Kloubový oblouk…LGBV 115</v>
          </cell>
          <cell r="C6062">
            <v>3517</v>
          </cell>
          <cell r="D6062">
            <v>1</v>
          </cell>
          <cell r="E6062" t="str">
            <v>KS</v>
          </cell>
          <cell r="F6062">
            <v>3517</v>
          </cell>
        </row>
        <row r="6063">
          <cell r="A6063">
            <v>6218970</v>
          </cell>
          <cell r="B6063" t="str">
            <v>Kloubový oblouk…LGBV 116</v>
          </cell>
          <cell r="C6063">
            <v>4035</v>
          </cell>
          <cell r="D6063">
            <v>1</v>
          </cell>
          <cell r="E6063" t="str">
            <v>KS</v>
          </cell>
          <cell r="F6063">
            <v>4035</v>
          </cell>
        </row>
        <row r="6064">
          <cell r="A6064">
            <v>6219225</v>
          </cell>
          <cell r="B6064" t="str">
            <v>Díl T…LT 112</v>
          </cell>
          <cell r="C6064">
            <v>4785</v>
          </cell>
          <cell r="D6064">
            <v>1</v>
          </cell>
          <cell r="E6064" t="str">
            <v>KS</v>
          </cell>
          <cell r="F6064">
            <v>4785</v>
          </cell>
        </row>
        <row r="6065">
          <cell r="A6065">
            <v>6219233</v>
          </cell>
          <cell r="B6065" t="str">
            <v>Díl T…LT 113</v>
          </cell>
          <cell r="C6065">
            <v>5020</v>
          </cell>
          <cell r="D6065">
            <v>1</v>
          </cell>
          <cell r="E6065" t="str">
            <v>KS</v>
          </cell>
          <cell r="F6065">
            <v>5020</v>
          </cell>
        </row>
        <row r="6066">
          <cell r="A6066">
            <v>6219241</v>
          </cell>
          <cell r="B6066" t="str">
            <v>Díl T…LT 114</v>
          </cell>
          <cell r="C6066">
            <v>5256</v>
          </cell>
          <cell r="D6066">
            <v>1</v>
          </cell>
          <cell r="E6066" t="str">
            <v>KS</v>
          </cell>
          <cell r="F6066">
            <v>5256</v>
          </cell>
        </row>
        <row r="6067">
          <cell r="A6067">
            <v>6219268</v>
          </cell>
          <cell r="B6067" t="str">
            <v>Díl T…LT 115</v>
          </cell>
          <cell r="C6067">
            <v>4816</v>
          </cell>
          <cell r="D6067">
            <v>1</v>
          </cell>
          <cell r="E6067" t="str">
            <v>KS</v>
          </cell>
          <cell r="F6067">
            <v>4816</v>
          </cell>
        </row>
        <row r="6068">
          <cell r="A6068">
            <v>6219276</v>
          </cell>
          <cell r="B6068" t="str">
            <v>Díl T…LT 116</v>
          </cell>
          <cell r="C6068">
            <v>5728</v>
          </cell>
          <cell r="D6068">
            <v>1</v>
          </cell>
          <cell r="E6068" t="str">
            <v>KS</v>
          </cell>
          <cell r="F6068">
            <v>5728</v>
          </cell>
        </row>
        <row r="6069">
          <cell r="A6069">
            <v>6219322</v>
          </cell>
          <cell r="B6069" t="str">
            <v>Díl T…LT 112</v>
          </cell>
          <cell r="C6069">
            <v>7674</v>
          </cell>
          <cell r="D6069">
            <v>1</v>
          </cell>
          <cell r="E6069" t="str">
            <v>KS</v>
          </cell>
          <cell r="F6069">
            <v>7674</v>
          </cell>
        </row>
        <row r="6070">
          <cell r="A6070">
            <v>6219330</v>
          </cell>
          <cell r="B6070" t="str">
            <v>Díl T…LT 113</v>
          </cell>
          <cell r="C6070">
            <v>7966</v>
          </cell>
          <cell r="D6070">
            <v>1</v>
          </cell>
          <cell r="E6070" t="str">
            <v>KS</v>
          </cell>
          <cell r="F6070">
            <v>7966</v>
          </cell>
        </row>
        <row r="6071">
          <cell r="A6071">
            <v>6219349</v>
          </cell>
          <cell r="B6071" t="str">
            <v>Díl T…LT 114</v>
          </cell>
          <cell r="C6071">
            <v>8258</v>
          </cell>
          <cell r="D6071">
            <v>1</v>
          </cell>
          <cell r="E6071" t="str">
            <v>KS</v>
          </cell>
          <cell r="F6071">
            <v>8258</v>
          </cell>
        </row>
        <row r="6072">
          <cell r="A6072">
            <v>6219357</v>
          </cell>
          <cell r="B6072" t="str">
            <v>Díl T…LT 115</v>
          </cell>
          <cell r="C6072">
            <v>8552</v>
          </cell>
          <cell r="D6072">
            <v>1</v>
          </cell>
          <cell r="E6072" t="str">
            <v>KS</v>
          </cell>
          <cell r="F6072">
            <v>8552</v>
          </cell>
        </row>
        <row r="6073">
          <cell r="A6073">
            <v>6219365</v>
          </cell>
          <cell r="B6073" t="str">
            <v>Díl T…LT 116</v>
          </cell>
          <cell r="C6073">
            <v>8846</v>
          </cell>
          <cell r="D6073">
            <v>1</v>
          </cell>
          <cell r="E6073" t="str">
            <v>KS</v>
          </cell>
          <cell r="F6073">
            <v>8846</v>
          </cell>
        </row>
        <row r="6074">
          <cell r="A6074">
            <v>6219527</v>
          </cell>
          <cell r="B6074" t="str">
            <v>Křížení…LK 112</v>
          </cell>
          <cell r="C6074">
            <v>5264</v>
          </cell>
          <cell r="D6074">
            <v>1</v>
          </cell>
          <cell r="E6074" t="str">
            <v>KS</v>
          </cell>
          <cell r="F6074">
            <v>5264</v>
          </cell>
        </row>
        <row r="6075">
          <cell r="A6075">
            <v>6219551</v>
          </cell>
          <cell r="B6075" t="str">
            <v>Křížení…LK 115</v>
          </cell>
          <cell r="C6075">
            <v>7058</v>
          </cell>
          <cell r="D6075">
            <v>1</v>
          </cell>
          <cell r="E6075" t="str">
            <v>KS</v>
          </cell>
          <cell r="F6075">
            <v>7058</v>
          </cell>
        </row>
        <row r="6076">
          <cell r="A6076">
            <v>6219667</v>
          </cell>
          <cell r="B6076" t="str">
            <v>Křížení…LK 116</v>
          </cell>
          <cell r="C6076">
            <v>12795</v>
          </cell>
          <cell r="D6076">
            <v>1</v>
          </cell>
          <cell r="E6076" t="str">
            <v>KS</v>
          </cell>
          <cell r="F6076">
            <v>12795</v>
          </cell>
        </row>
        <row r="6077">
          <cell r="A6077">
            <v>6220436</v>
          </cell>
          <cell r="B6077" t="str">
            <v>Odbočný plech…LAB/20 FT</v>
          </cell>
          <cell r="C6077">
            <v>594</v>
          </cell>
          <cell r="D6077">
            <v>1</v>
          </cell>
          <cell r="E6077" t="str">
            <v>KS</v>
          </cell>
          <cell r="F6077">
            <v>594</v>
          </cell>
        </row>
        <row r="6078">
          <cell r="A6078">
            <v>6220444</v>
          </cell>
          <cell r="B6078" t="str">
            <v>Odbočný plech…LAB/30 FT</v>
          </cell>
          <cell r="C6078">
            <v>655</v>
          </cell>
          <cell r="D6078">
            <v>1</v>
          </cell>
          <cell r="E6078" t="str">
            <v>KS</v>
          </cell>
          <cell r="F6078">
            <v>655</v>
          </cell>
        </row>
        <row r="6079">
          <cell r="A6079">
            <v>6220452</v>
          </cell>
          <cell r="B6079" t="str">
            <v>Odbočný plech…LAB/40 FT</v>
          </cell>
          <cell r="C6079">
            <v>745</v>
          </cell>
          <cell r="D6079">
            <v>1</v>
          </cell>
          <cell r="E6079" t="str">
            <v>KS</v>
          </cell>
          <cell r="F6079">
            <v>745</v>
          </cell>
        </row>
        <row r="6080">
          <cell r="A6080">
            <v>6220460</v>
          </cell>
          <cell r="B6080" t="str">
            <v>Odbočný plech…LAB/50 FT</v>
          </cell>
          <cell r="C6080">
            <v>772</v>
          </cell>
          <cell r="D6080">
            <v>1</v>
          </cell>
          <cell r="E6080" t="str">
            <v>KS</v>
          </cell>
          <cell r="F6080">
            <v>772</v>
          </cell>
        </row>
        <row r="6081">
          <cell r="A6081">
            <v>6220479</v>
          </cell>
          <cell r="B6081" t="str">
            <v>Odbočný plech…LAB/60 FT</v>
          </cell>
          <cell r="C6081">
            <v>846</v>
          </cell>
          <cell r="D6081">
            <v>1</v>
          </cell>
          <cell r="E6081" t="str">
            <v>KS</v>
          </cell>
          <cell r="F6081">
            <v>846</v>
          </cell>
        </row>
        <row r="6082">
          <cell r="A6082">
            <v>6220649</v>
          </cell>
          <cell r="B6082" t="str">
            <v>Odbočný plech koncový…LABE/40DD</v>
          </cell>
          <cell r="C6082">
            <v>734</v>
          </cell>
          <cell r="D6082">
            <v>1</v>
          </cell>
          <cell r="E6082" t="str">
            <v>KS</v>
          </cell>
          <cell r="F6082">
            <v>734</v>
          </cell>
        </row>
        <row r="6083">
          <cell r="A6083">
            <v>6221009</v>
          </cell>
          <cell r="B6083" t="str">
            <v>Úchyt…LAL 70 FS</v>
          </cell>
          <cell r="C6083">
            <v>47</v>
          </cell>
          <cell r="D6083">
            <v>1</v>
          </cell>
          <cell r="E6083" t="str">
            <v>KS</v>
          </cell>
          <cell r="F6083">
            <v>47</v>
          </cell>
        </row>
        <row r="6084">
          <cell r="A6084">
            <v>6221017</v>
          </cell>
          <cell r="B6084" t="str">
            <v>Úchyt…LAL 70 VA</v>
          </cell>
          <cell r="C6084">
            <v>72</v>
          </cell>
          <cell r="D6084">
            <v>1</v>
          </cell>
          <cell r="E6084" t="str">
            <v>KS</v>
          </cell>
          <cell r="F6084">
            <v>72</v>
          </cell>
        </row>
        <row r="6085">
          <cell r="A6085">
            <v>6221076</v>
          </cell>
          <cell r="B6085" t="str">
            <v>Svorka…LKS 40 FS</v>
          </cell>
          <cell r="C6085">
            <v>12</v>
          </cell>
          <cell r="D6085">
            <v>1</v>
          </cell>
          <cell r="E6085" t="str">
            <v>KS</v>
          </cell>
          <cell r="F6085">
            <v>12</v>
          </cell>
        </row>
        <row r="6086">
          <cell r="A6086">
            <v>6221084</v>
          </cell>
          <cell r="B6086" t="str">
            <v>Svorka…LKS 40 FT</v>
          </cell>
          <cell r="C6086">
            <v>13</v>
          </cell>
          <cell r="D6086">
            <v>1</v>
          </cell>
          <cell r="E6086" t="str">
            <v>KS</v>
          </cell>
          <cell r="F6086">
            <v>13</v>
          </cell>
        </row>
        <row r="6087">
          <cell r="A6087">
            <v>6221122</v>
          </cell>
          <cell r="B6087" t="str">
            <v>Svorka…LKS60/4FT</v>
          </cell>
          <cell r="C6087">
            <v>29</v>
          </cell>
          <cell r="D6087">
            <v>1</v>
          </cell>
          <cell r="E6087" t="str">
            <v>KS</v>
          </cell>
          <cell r="F6087">
            <v>29</v>
          </cell>
        </row>
        <row r="6088">
          <cell r="A6088">
            <v>6221157</v>
          </cell>
          <cell r="B6088" t="str">
            <v>Svorka…LKS60/4VA</v>
          </cell>
          <cell r="C6088">
            <v>94</v>
          </cell>
          <cell r="D6088">
            <v>1</v>
          </cell>
          <cell r="E6088" t="str">
            <v>KS</v>
          </cell>
          <cell r="F6088">
            <v>94</v>
          </cell>
        </row>
        <row r="6089">
          <cell r="A6089">
            <v>6221203</v>
          </cell>
          <cell r="B6089" t="str">
            <v>Rohový plech…LEB 25 FS</v>
          </cell>
          <cell r="C6089">
            <v>280</v>
          </cell>
          <cell r="D6089">
            <v>1</v>
          </cell>
          <cell r="E6089" t="str">
            <v>KS</v>
          </cell>
          <cell r="F6089">
            <v>280</v>
          </cell>
        </row>
        <row r="6090">
          <cell r="A6090">
            <v>6221216</v>
          </cell>
          <cell r="B6090" t="str">
            <v>Rohový plech…LEB 25 DD</v>
          </cell>
          <cell r="C6090">
            <v>601</v>
          </cell>
          <cell r="D6090">
            <v>1</v>
          </cell>
          <cell r="E6090" t="str">
            <v>KS</v>
          </cell>
          <cell r="F6090">
            <v>601</v>
          </cell>
        </row>
        <row r="6091">
          <cell r="A6091">
            <v>6221246</v>
          </cell>
          <cell r="B6091" t="str">
            <v>Rohový plech…LEB 50 FS</v>
          </cell>
          <cell r="C6091">
            <v>525</v>
          </cell>
          <cell r="D6091">
            <v>1</v>
          </cell>
          <cell r="E6091" t="str">
            <v>KS</v>
          </cell>
          <cell r="F6091">
            <v>525</v>
          </cell>
        </row>
        <row r="6092">
          <cell r="A6092">
            <v>6221259</v>
          </cell>
          <cell r="B6092" t="str">
            <v>Rohový plech…LEB 50 DD</v>
          </cell>
          <cell r="C6092">
            <v>757</v>
          </cell>
          <cell r="D6092">
            <v>1</v>
          </cell>
          <cell r="E6092" t="str">
            <v>KS</v>
          </cell>
          <cell r="F6092">
            <v>757</v>
          </cell>
        </row>
        <row r="6093">
          <cell r="A6093">
            <v>6221300</v>
          </cell>
          <cell r="B6093" t="str">
            <v>Vestavný díl…LAS 45 FS</v>
          </cell>
          <cell r="C6093">
            <v>88</v>
          </cell>
          <cell r="D6093">
            <v>1</v>
          </cell>
          <cell r="E6093" t="str">
            <v>KS</v>
          </cell>
          <cell r="F6093">
            <v>88</v>
          </cell>
        </row>
        <row r="6094">
          <cell r="A6094">
            <v>6221319</v>
          </cell>
          <cell r="B6094" t="str">
            <v>Vestavný díl…LAS 45 FT</v>
          </cell>
          <cell r="C6094">
            <v>99</v>
          </cell>
          <cell r="D6094">
            <v>1</v>
          </cell>
          <cell r="E6094" t="str">
            <v>KS</v>
          </cell>
          <cell r="F6094">
            <v>99</v>
          </cell>
        </row>
        <row r="6095">
          <cell r="A6095">
            <v>6221351</v>
          </cell>
          <cell r="B6095" t="str">
            <v>Vestavný díl…LAS 60 FS</v>
          </cell>
          <cell r="C6095">
            <v>93</v>
          </cell>
          <cell r="D6095">
            <v>1</v>
          </cell>
          <cell r="E6095" t="str">
            <v>KS</v>
          </cell>
          <cell r="F6095">
            <v>93</v>
          </cell>
        </row>
        <row r="6096">
          <cell r="A6096">
            <v>6221378</v>
          </cell>
          <cell r="B6096" t="str">
            <v>Vestavný díl…LAS 60 FT</v>
          </cell>
          <cell r="C6096">
            <v>87</v>
          </cell>
          <cell r="D6096">
            <v>1</v>
          </cell>
          <cell r="E6096" t="str">
            <v>KS</v>
          </cell>
          <cell r="F6096">
            <v>87</v>
          </cell>
        </row>
        <row r="6097">
          <cell r="A6097">
            <v>6221386</v>
          </cell>
          <cell r="B6097" t="str">
            <v>Vestavný díl…LAS 60 VA</v>
          </cell>
          <cell r="C6097">
            <v>116</v>
          </cell>
          <cell r="D6097">
            <v>1</v>
          </cell>
          <cell r="E6097" t="str">
            <v>KS</v>
          </cell>
          <cell r="F6097">
            <v>116</v>
          </cell>
        </row>
        <row r="6098">
          <cell r="A6098">
            <v>6221416</v>
          </cell>
          <cell r="B6098" t="str">
            <v>Vestavný díl…LAS110 FS</v>
          </cell>
          <cell r="C6098">
            <v>82</v>
          </cell>
          <cell r="D6098">
            <v>1</v>
          </cell>
          <cell r="E6098" t="str">
            <v>KS</v>
          </cell>
          <cell r="F6098">
            <v>82</v>
          </cell>
        </row>
        <row r="6099">
          <cell r="A6099">
            <v>6221424</v>
          </cell>
          <cell r="B6099" t="str">
            <v>Vestavný díl…LAS110 FT</v>
          </cell>
          <cell r="C6099">
            <v>96</v>
          </cell>
          <cell r="D6099">
            <v>1</v>
          </cell>
          <cell r="E6099" t="str">
            <v>KS</v>
          </cell>
          <cell r="F6099">
            <v>96</v>
          </cell>
        </row>
        <row r="6100">
          <cell r="A6100">
            <v>6221467</v>
          </cell>
          <cell r="B6100" t="str">
            <v>Úchyt…ABL</v>
          </cell>
          <cell r="C6100">
            <v>66</v>
          </cell>
          <cell r="D6100">
            <v>1</v>
          </cell>
          <cell r="E6100" t="str">
            <v>KS</v>
          </cell>
          <cell r="F6100">
            <v>66</v>
          </cell>
        </row>
        <row r="6101">
          <cell r="A6101">
            <v>6221513</v>
          </cell>
          <cell r="B6101" t="str">
            <v>Úhelníkový úchyt…LAW FT</v>
          </cell>
          <cell r="C6101">
            <v>100</v>
          </cell>
          <cell r="D6101">
            <v>1</v>
          </cell>
          <cell r="E6101" t="str">
            <v>KS</v>
          </cell>
          <cell r="F6101">
            <v>100</v>
          </cell>
        </row>
        <row r="6102">
          <cell r="A6102">
            <v>6221858</v>
          </cell>
          <cell r="B6102" t="str">
            <v>Opěrka…LALB/20FT</v>
          </cell>
          <cell r="C6102">
            <v>554</v>
          </cell>
          <cell r="D6102">
            <v>1</v>
          </cell>
          <cell r="E6102" t="str">
            <v>KS</v>
          </cell>
          <cell r="F6102">
            <v>554</v>
          </cell>
        </row>
        <row r="6103">
          <cell r="A6103">
            <v>6221866</v>
          </cell>
          <cell r="B6103" t="str">
            <v>Opěrka…LALB/30FT</v>
          </cell>
          <cell r="C6103">
            <v>795</v>
          </cell>
          <cell r="D6103">
            <v>1</v>
          </cell>
          <cell r="E6103" t="str">
            <v>KS</v>
          </cell>
          <cell r="F6103">
            <v>795</v>
          </cell>
        </row>
        <row r="6104">
          <cell r="A6104">
            <v>6221874</v>
          </cell>
          <cell r="B6104" t="str">
            <v>Opěrka…LALB/40FT</v>
          </cell>
          <cell r="C6104">
            <v>798</v>
          </cell>
          <cell r="D6104">
            <v>1</v>
          </cell>
          <cell r="E6104" t="str">
            <v>KS</v>
          </cell>
          <cell r="F6104">
            <v>798</v>
          </cell>
        </row>
        <row r="6105">
          <cell r="A6105">
            <v>6221882</v>
          </cell>
          <cell r="B6105" t="str">
            <v>Opěrka…LALB/50FT</v>
          </cell>
          <cell r="C6105">
            <v>670</v>
          </cell>
          <cell r="D6105">
            <v>1</v>
          </cell>
          <cell r="E6105" t="str">
            <v>KS</v>
          </cell>
          <cell r="F6105">
            <v>670</v>
          </cell>
        </row>
        <row r="6106">
          <cell r="A6106">
            <v>6221890</v>
          </cell>
          <cell r="B6106" t="str">
            <v>Opěrka…LALB/60FT</v>
          </cell>
          <cell r="C6106">
            <v>739</v>
          </cell>
          <cell r="D6106">
            <v>1</v>
          </cell>
          <cell r="E6106" t="str">
            <v>KS</v>
          </cell>
          <cell r="F6106">
            <v>739</v>
          </cell>
        </row>
        <row r="6107">
          <cell r="A6107">
            <v>6222358</v>
          </cell>
          <cell r="B6107" t="str">
            <v>Otočná západka…DRLM316VA</v>
          </cell>
          <cell r="C6107">
            <v>42</v>
          </cell>
          <cell r="D6107">
            <v>1</v>
          </cell>
          <cell r="E6107" t="str">
            <v>KS</v>
          </cell>
          <cell r="F6107">
            <v>42</v>
          </cell>
        </row>
        <row r="6108">
          <cell r="A6108">
            <v>6222366</v>
          </cell>
          <cell r="B6108" t="str">
            <v>Otočná západka…DRLM 316</v>
          </cell>
          <cell r="C6108">
            <v>38</v>
          </cell>
          <cell r="D6108">
            <v>1</v>
          </cell>
          <cell r="E6108" t="str">
            <v>KS</v>
          </cell>
          <cell r="F6108">
            <v>38</v>
          </cell>
        </row>
        <row r="6109">
          <cell r="A6109">
            <v>6222501</v>
          </cell>
          <cell r="B6109" t="str">
            <v>Ochranný kryt…SKH 45</v>
          </cell>
          <cell r="C6109">
            <v>22</v>
          </cell>
          <cell r="D6109">
            <v>1</v>
          </cell>
          <cell r="E6109" t="str">
            <v>PAR</v>
          </cell>
          <cell r="F6109">
            <v>22</v>
          </cell>
        </row>
        <row r="6110">
          <cell r="A6110">
            <v>6222536</v>
          </cell>
          <cell r="B6110" t="str">
            <v>Ochranný kryt…SKH 60</v>
          </cell>
          <cell r="C6110">
            <v>22</v>
          </cell>
          <cell r="D6110">
            <v>1</v>
          </cell>
          <cell r="E6110" t="str">
            <v>PAR</v>
          </cell>
          <cell r="F6110">
            <v>22</v>
          </cell>
        </row>
        <row r="6111">
          <cell r="A6111">
            <v>6222552</v>
          </cell>
          <cell r="B6111" t="str">
            <v>Ochranný kryt…SKH 110</v>
          </cell>
          <cell r="C6111">
            <v>29</v>
          </cell>
          <cell r="D6111">
            <v>1</v>
          </cell>
          <cell r="E6111" t="str">
            <v>PAR</v>
          </cell>
          <cell r="F6111">
            <v>29</v>
          </cell>
        </row>
        <row r="6112">
          <cell r="A6112">
            <v>6222943</v>
          </cell>
          <cell r="B6112" t="str">
            <v>Opěrný plech pro příčku…SAB200 FS</v>
          </cell>
          <cell r="C6112">
            <v>156</v>
          </cell>
          <cell r="D6112">
            <v>1</v>
          </cell>
          <cell r="E6112" t="str">
            <v>KS</v>
          </cell>
          <cell r="F6112">
            <v>156</v>
          </cell>
        </row>
        <row r="6113">
          <cell r="A6113">
            <v>6227023</v>
          </cell>
          <cell r="B6113" t="str">
            <v>Kabel. žebř. pro velká rozpětí…WKLG 1620</v>
          </cell>
          <cell r="C6113">
            <v>1193</v>
          </cell>
          <cell r="D6113">
            <v>1</v>
          </cell>
          <cell r="E6113" t="str">
            <v>M</v>
          </cell>
          <cell r="F6113">
            <v>1193</v>
          </cell>
        </row>
        <row r="6114">
          <cell r="A6114">
            <v>6227031</v>
          </cell>
          <cell r="B6114" t="str">
            <v>Kabel. žebř. pro velká rozpětí…WKLG 1630</v>
          </cell>
          <cell r="C6114">
            <v>1212</v>
          </cell>
          <cell r="D6114">
            <v>1</v>
          </cell>
          <cell r="E6114" t="str">
            <v>M</v>
          </cell>
          <cell r="F6114">
            <v>1212</v>
          </cell>
        </row>
        <row r="6115">
          <cell r="A6115">
            <v>6227058</v>
          </cell>
          <cell r="B6115" t="str">
            <v>Kabel. žebř. pro velká rozpětí…WKLG 1640</v>
          </cell>
          <cell r="C6115">
            <v>1218</v>
          </cell>
          <cell r="D6115">
            <v>1</v>
          </cell>
          <cell r="E6115" t="str">
            <v>M</v>
          </cell>
          <cell r="F6115">
            <v>1218</v>
          </cell>
        </row>
        <row r="6116">
          <cell r="A6116">
            <v>6227066</v>
          </cell>
          <cell r="B6116" t="str">
            <v>Kabel. žebř. pro velká rozpětí…WKLG 1650</v>
          </cell>
          <cell r="C6116">
            <v>1308</v>
          </cell>
          <cell r="D6116">
            <v>1</v>
          </cell>
          <cell r="E6116" t="str">
            <v>M</v>
          </cell>
          <cell r="F6116">
            <v>1308</v>
          </cell>
        </row>
        <row r="6117">
          <cell r="A6117">
            <v>6227074</v>
          </cell>
          <cell r="B6117" t="str">
            <v>Kabel. žebř. pro velká rozpětí…WKLG 1660</v>
          </cell>
          <cell r="C6117">
            <v>1346</v>
          </cell>
          <cell r="D6117">
            <v>1</v>
          </cell>
          <cell r="E6117" t="str">
            <v>M</v>
          </cell>
          <cell r="F6117">
            <v>1346</v>
          </cell>
        </row>
        <row r="6118">
          <cell r="A6118">
            <v>6227120</v>
          </cell>
          <cell r="B6118" t="str">
            <v>Kabel. žebř. pro velká rozpětí…WKLG 1620</v>
          </cell>
          <cell r="C6118">
            <v>1299</v>
          </cell>
          <cell r="D6118">
            <v>1</v>
          </cell>
          <cell r="E6118" t="str">
            <v>M</v>
          </cell>
          <cell r="F6118">
            <v>1299</v>
          </cell>
        </row>
        <row r="6119">
          <cell r="A6119">
            <v>6227139</v>
          </cell>
          <cell r="B6119" t="str">
            <v>Kabel. žebř. pro velká rozpětí…WKLG 1630</v>
          </cell>
          <cell r="C6119">
            <v>1385</v>
          </cell>
          <cell r="D6119">
            <v>1</v>
          </cell>
          <cell r="E6119" t="str">
            <v>M</v>
          </cell>
          <cell r="F6119">
            <v>1385</v>
          </cell>
        </row>
        <row r="6120">
          <cell r="A6120">
            <v>6227147</v>
          </cell>
          <cell r="B6120" t="str">
            <v>Kabel. žebř. pro velká rozpětí…WKLG 1640</v>
          </cell>
          <cell r="C6120">
            <v>1389</v>
          </cell>
          <cell r="D6120">
            <v>1</v>
          </cell>
          <cell r="E6120" t="str">
            <v>M</v>
          </cell>
          <cell r="F6120">
            <v>1389</v>
          </cell>
        </row>
        <row r="6121">
          <cell r="A6121">
            <v>6227155</v>
          </cell>
          <cell r="B6121" t="str">
            <v>Kabel. žebř. pro velká rozpětí…WKLG 1650</v>
          </cell>
          <cell r="C6121">
            <v>1546</v>
          </cell>
          <cell r="D6121">
            <v>1</v>
          </cell>
          <cell r="E6121" t="str">
            <v>M</v>
          </cell>
          <cell r="F6121">
            <v>1546</v>
          </cell>
        </row>
        <row r="6122">
          <cell r="A6122">
            <v>6227163</v>
          </cell>
          <cell r="B6122" t="str">
            <v>Kabel. žebř. pro velká rozpětí…WKLG 1660</v>
          </cell>
          <cell r="C6122">
            <v>1732</v>
          </cell>
          <cell r="D6122">
            <v>1</v>
          </cell>
          <cell r="E6122" t="str">
            <v>M</v>
          </cell>
          <cell r="F6122">
            <v>1732</v>
          </cell>
        </row>
        <row r="6123">
          <cell r="A6123">
            <v>6227341</v>
          </cell>
          <cell r="B6123" t="str">
            <v>Víko s otočnými západkami…WDRL 1116</v>
          </cell>
          <cell r="C6123">
            <v>1388</v>
          </cell>
          <cell r="D6123">
            <v>1</v>
          </cell>
          <cell r="E6123" t="str">
            <v>M</v>
          </cell>
          <cell r="F6123">
            <v>1388</v>
          </cell>
        </row>
        <row r="6124">
          <cell r="A6124">
            <v>6227422</v>
          </cell>
          <cell r="B6124" t="str">
            <v>Víko s otočnými západkami…WDRL 1116</v>
          </cell>
          <cell r="C6124">
            <v>442</v>
          </cell>
          <cell r="D6124">
            <v>1</v>
          </cell>
          <cell r="E6124" t="str">
            <v>M</v>
          </cell>
          <cell r="F6124">
            <v>442</v>
          </cell>
        </row>
        <row r="6125">
          <cell r="A6125">
            <v>6227430</v>
          </cell>
          <cell r="B6125" t="str">
            <v>Víko s otočnými západkami…WDRL 1116</v>
          </cell>
          <cell r="C6125">
            <v>540</v>
          </cell>
          <cell r="D6125">
            <v>1</v>
          </cell>
          <cell r="E6125" t="str">
            <v>M</v>
          </cell>
          <cell r="F6125">
            <v>540</v>
          </cell>
        </row>
        <row r="6126">
          <cell r="A6126">
            <v>6227449</v>
          </cell>
          <cell r="B6126" t="str">
            <v>Víko s otočnými západkami…WDRL 1116</v>
          </cell>
          <cell r="C6126">
            <v>637</v>
          </cell>
          <cell r="D6126">
            <v>1</v>
          </cell>
          <cell r="E6126" t="str">
            <v>M</v>
          </cell>
          <cell r="F6126">
            <v>637</v>
          </cell>
        </row>
        <row r="6127">
          <cell r="A6127">
            <v>6227457</v>
          </cell>
          <cell r="B6127" t="str">
            <v>Víko s otočnými západkami…WDRL 1116</v>
          </cell>
          <cell r="C6127">
            <v>944</v>
          </cell>
          <cell r="D6127">
            <v>1</v>
          </cell>
          <cell r="E6127" t="str">
            <v>M</v>
          </cell>
          <cell r="F6127">
            <v>944</v>
          </cell>
        </row>
        <row r="6128">
          <cell r="A6128">
            <v>6227465</v>
          </cell>
          <cell r="B6128" t="str">
            <v>Víko s otočnými západkami…WDRL 1116</v>
          </cell>
          <cell r="C6128">
            <v>1089</v>
          </cell>
          <cell r="D6128">
            <v>1</v>
          </cell>
          <cell r="E6128" t="str">
            <v>M</v>
          </cell>
          <cell r="F6128">
            <v>1089</v>
          </cell>
        </row>
        <row r="6129">
          <cell r="A6129">
            <v>6227600</v>
          </cell>
          <cell r="B6129" t="str">
            <v>Víko s otočnými západkami…WDRL 1116</v>
          </cell>
          <cell r="C6129">
            <v>571</v>
          </cell>
          <cell r="D6129">
            <v>1</v>
          </cell>
          <cell r="E6129" t="str">
            <v>M</v>
          </cell>
          <cell r="F6129">
            <v>571</v>
          </cell>
        </row>
        <row r="6130">
          <cell r="A6130">
            <v>6227604</v>
          </cell>
          <cell r="B6130" t="str">
            <v>Víko s otočnými západkami…WDRL 1116</v>
          </cell>
          <cell r="C6130">
            <v>683</v>
          </cell>
          <cell r="D6130">
            <v>1</v>
          </cell>
          <cell r="E6130" t="str">
            <v>M</v>
          </cell>
          <cell r="F6130">
            <v>683</v>
          </cell>
        </row>
        <row r="6131">
          <cell r="A6131">
            <v>6227608</v>
          </cell>
          <cell r="B6131" t="str">
            <v>Víko s otočnými západkami…WDRL 1116</v>
          </cell>
          <cell r="C6131">
            <v>828</v>
          </cell>
          <cell r="D6131">
            <v>1</v>
          </cell>
          <cell r="E6131" t="str">
            <v>M</v>
          </cell>
          <cell r="F6131">
            <v>828</v>
          </cell>
        </row>
        <row r="6132">
          <cell r="A6132">
            <v>6227612</v>
          </cell>
          <cell r="B6132" t="str">
            <v>Víko s otočnými západkami…WDRL 1116</v>
          </cell>
          <cell r="C6132">
            <v>1064</v>
          </cell>
          <cell r="D6132">
            <v>1</v>
          </cell>
          <cell r="E6132" t="str">
            <v>M</v>
          </cell>
          <cell r="F6132">
            <v>1064</v>
          </cell>
        </row>
        <row r="6133">
          <cell r="A6133">
            <v>6227616</v>
          </cell>
          <cell r="B6133" t="str">
            <v>Víko s otočnými západkami…WDRL 1116</v>
          </cell>
          <cell r="C6133">
            <v>1388</v>
          </cell>
          <cell r="D6133">
            <v>1</v>
          </cell>
          <cell r="E6133" t="str">
            <v>M</v>
          </cell>
          <cell r="F6133">
            <v>1388</v>
          </cell>
        </row>
        <row r="6134">
          <cell r="A6134">
            <v>6227627</v>
          </cell>
          <cell r="B6134" t="str">
            <v>Otočná západka…WDR 317</v>
          </cell>
          <cell r="C6134">
            <v>47</v>
          </cell>
          <cell r="D6134">
            <v>1</v>
          </cell>
          <cell r="E6134" t="str">
            <v>KS</v>
          </cell>
          <cell r="F6134">
            <v>47</v>
          </cell>
        </row>
        <row r="6135">
          <cell r="A6135">
            <v>6227651</v>
          </cell>
          <cell r="B6135" t="str">
            <v>Přepážka…TSG 110FS</v>
          </cell>
          <cell r="C6135">
            <v>230</v>
          </cell>
          <cell r="D6135">
            <v>1</v>
          </cell>
          <cell r="E6135" t="str">
            <v>M</v>
          </cell>
          <cell r="F6135">
            <v>230</v>
          </cell>
        </row>
        <row r="6136">
          <cell r="A6136">
            <v>6227708</v>
          </cell>
          <cell r="B6136" t="str">
            <v>Podélná spojka…WRV 160FS</v>
          </cell>
          <cell r="C6136">
            <v>482</v>
          </cell>
          <cell r="D6136">
            <v>1</v>
          </cell>
          <cell r="E6136" t="str">
            <v>KS</v>
          </cell>
          <cell r="F6136">
            <v>482</v>
          </cell>
        </row>
        <row r="6137">
          <cell r="A6137">
            <v>6227716</v>
          </cell>
          <cell r="B6137" t="str">
            <v>Podélná spojka…WRV 160FT</v>
          </cell>
          <cell r="C6137">
            <v>614</v>
          </cell>
          <cell r="D6137">
            <v>1</v>
          </cell>
          <cell r="E6137" t="str">
            <v>KS</v>
          </cell>
          <cell r="F6137">
            <v>614</v>
          </cell>
        </row>
        <row r="6138">
          <cell r="A6138">
            <v>6227856</v>
          </cell>
          <cell r="B6138" t="str">
            <v>Úhlová spojka 45° vnější…WRWV 160A</v>
          </cell>
          <cell r="C6138">
            <v>922</v>
          </cell>
          <cell r="D6138">
            <v>1</v>
          </cell>
          <cell r="E6138" t="str">
            <v>KS</v>
          </cell>
          <cell r="F6138">
            <v>922</v>
          </cell>
        </row>
        <row r="6139">
          <cell r="A6139">
            <v>6227864</v>
          </cell>
          <cell r="B6139" t="str">
            <v>Úhlová spojka 45° vnější…WRWV 160A</v>
          </cell>
          <cell r="C6139">
            <v>997</v>
          </cell>
          <cell r="D6139">
            <v>1</v>
          </cell>
          <cell r="E6139" t="str">
            <v>KS</v>
          </cell>
          <cell r="F6139">
            <v>997</v>
          </cell>
        </row>
        <row r="6140">
          <cell r="A6140">
            <v>6227902</v>
          </cell>
          <cell r="B6140" t="str">
            <v>Úhlová spojka 45° vnitřní…WRWV 160I</v>
          </cell>
          <cell r="C6140">
            <v>1208</v>
          </cell>
          <cell r="D6140">
            <v>1</v>
          </cell>
          <cell r="E6140" t="str">
            <v>KS</v>
          </cell>
          <cell r="F6140">
            <v>1208</v>
          </cell>
        </row>
        <row r="6141">
          <cell r="A6141">
            <v>6227910</v>
          </cell>
          <cell r="B6141" t="str">
            <v>Úhlová spojka 45° vnitřní…WRWV 160I</v>
          </cell>
          <cell r="C6141">
            <v>1176</v>
          </cell>
          <cell r="D6141">
            <v>1</v>
          </cell>
          <cell r="E6141" t="str">
            <v>KS</v>
          </cell>
          <cell r="F6141">
            <v>1176</v>
          </cell>
        </row>
        <row r="6142">
          <cell r="A6142">
            <v>6227953</v>
          </cell>
          <cell r="B6142" t="str">
            <v>Kloubová spojka…WRGV 160</v>
          </cell>
          <cell r="C6142">
            <v>1010</v>
          </cell>
          <cell r="D6142">
            <v>1</v>
          </cell>
          <cell r="E6142" t="str">
            <v>KS</v>
          </cell>
          <cell r="F6142">
            <v>1010</v>
          </cell>
        </row>
        <row r="6143">
          <cell r="A6143">
            <v>6227961</v>
          </cell>
          <cell r="B6143" t="str">
            <v>Kloubová spojka…WRGV 160</v>
          </cell>
          <cell r="C6143">
            <v>1270</v>
          </cell>
          <cell r="D6143">
            <v>1</v>
          </cell>
          <cell r="E6143" t="str">
            <v>KS</v>
          </cell>
          <cell r="F6143">
            <v>1270</v>
          </cell>
        </row>
        <row r="6144">
          <cell r="A6144">
            <v>6229336</v>
          </cell>
          <cell r="B6144" t="str">
            <v>Oblouk 90°…WKLB90162</v>
          </cell>
          <cell r="C6144">
            <v>2968</v>
          </cell>
          <cell r="D6144">
            <v>1</v>
          </cell>
          <cell r="E6144" t="str">
            <v>KS</v>
          </cell>
          <cell r="F6144">
            <v>2968</v>
          </cell>
        </row>
        <row r="6145">
          <cell r="A6145">
            <v>6229344</v>
          </cell>
          <cell r="B6145" t="str">
            <v>Oblouk 90°…WKLB90163</v>
          </cell>
          <cell r="C6145">
            <v>3024</v>
          </cell>
          <cell r="D6145">
            <v>1</v>
          </cell>
          <cell r="E6145" t="str">
            <v>KS</v>
          </cell>
          <cell r="F6145">
            <v>3024</v>
          </cell>
        </row>
        <row r="6146">
          <cell r="A6146">
            <v>6229352</v>
          </cell>
          <cell r="B6146" t="str">
            <v>Oblouk 90°…WKLB90164</v>
          </cell>
          <cell r="C6146">
            <v>3192</v>
          </cell>
          <cell r="D6146">
            <v>1</v>
          </cell>
          <cell r="E6146" t="str">
            <v>KS</v>
          </cell>
          <cell r="F6146">
            <v>3192</v>
          </cell>
        </row>
        <row r="6147">
          <cell r="A6147">
            <v>6229360</v>
          </cell>
          <cell r="B6147" t="str">
            <v>Oblouk 90°…WKLB90165</v>
          </cell>
          <cell r="C6147">
            <v>3640</v>
          </cell>
          <cell r="D6147">
            <v>1</v>
          </cell>
          <cell r="E6147" t="str">
            <v>KS</v>
          </cell>
          <cell r="F6147">
            <v>3640</v>
          </cell>
        </row>
        <row r="6148">
          <cell r="A6148">
            <v>6229379</v>
          </cell>
          <cell r="B6148" t="str">
            <v>Oblouk 90°…WKLB90166</v>
          </cell>
          <cell r="C6148">
            <v>4290</v>
          </cell>
          <cell r="D6148">
            <v>1</v>
          </cell>
          <cell r="E6148" t="str">
            <v>KS</v>
          </cell>
          <cell r="F6148">
            <v>4290</v>
          </cell>
        </row>
        <row r="6149">
          <cell r="A6149">
            <v>6229425</v>
          </cell>
          <cell r="B6149" t="str">
            <v>Oblouk 90°…WKLB90162</v>
          </cell>
          <cell r="C6149">
            <v>5130</v>
          </cell>
          <cell r="D6149">
            <v>1</v>
          </cell>
          <cell r="E6149" t="str">
            <v>KS</v>
          </cell>
          <cell r="F6149">
            <v>5130</v>
          </cell>
        </row>
        <row r="6150">
          <cell r="A6150">
            <v>6229433</v>
          </cell>
          <cell r="B6150" t="str">
            <v>Oblouk 90°…WKLB90163</v>
          </cell>
          <cell r="C6150">
            <v>4838</v>
          </cell>
          <cell r="D6150">
            <v>1</v>
          </cell>
          <cell r="E6150" t="str">
            <v>KS</v>
          </cell>
          <cell r="F6150">
            <v>4838</v>
          </cell>
        </row>
        <row r="6151">
          <cell r="A6151">
            <v>6229441</v>
          </cell>
          <cell r="B6151" t="str">
            <v>Oblouk 90°…WKLB90164</v>
          </cell>
          <cell r="C6151">
            <v>5316</v>
          </cell>
          <cell r="D6151">
            <v>1</v>
          </cell>
          <cell r="E6151" t="str">
            <v>KS</v>
          </cell>
          <cell r="F6151">
            <v>5316</v>
          </cell>
        </row>
        <row r="6152">
          <cell r="A6152">
            <v>6229468</v>
          </cell>
          <cell r="B6152" t="str">
            <v>Oblouk 90°…WKLB90165</v>
          </cell>
          <cell r="C6152">
            <v>6272</v>
          </cell>
          <cell r="D6152">
            <v>1</v>
          </cell>
          <cell r="E6152" t="str">
            <v>KS</v>
          </cell>
          <cell r="F6152">
            <v>6272</v>
          </cell>
        </row>
        <row r="6153">
          <cell r="A6153">
            <v>6229476</v>
          </cell>
          <cell r="B6153" t="str">
            <v>Oblouk 90°…WKLB90166</v>
          </cell>
          <cell r="C6153">
            <v>6865</v>
          </cell>
          <cell r="D6153">
            <v>1</v>
          </cell>
          <cell r="E6153" t="str">
            <v>KS</v>
          </cell>
          <cell r="F6153">
            <v>6865</v>
          </cell>
        </row>
        <row r="6154">
          <cell r="A6154">
            <v>6229727</v>
          </cell>
          <cell r="B6154" t="str">
            <v>Odbočný díl T…WKLT 1620</v>
          </cell>
          <cell r="C6154">
            <v>9587</v>
          </cell>
          <cell r="D6154">
            <v>1</v>
          </cell>
          <cell r="E6154" t="str">
            <v>KS</v>
          </cell>
          <cell r="F6154">
            <v>9587</v>
          </cell>
        </row>
        <row r="6155">
          <cell r="A6155">
            <v>6229735</v>
          </cell>
          <cell r="B6155" t="str">
            <v>Odbočný díl T…WKLT 1630</v>
          </cell>
          <cell r="C6155">
            <v>9878</v>
          </cell>
          <cell r="D6155">
            <v>1</v>
          </cell>
          <cell r="E6155" t="str">
            <v>KS</v>
          </cell>
          <cell r="F6155">
            <v>9878</v>
          </cell>
        </row>
        <row r="6156">
          <cell r="A6156">
            <v>6229743</v>
          </cell>
          <cell r="B6156" t="str">
            <v>Odbočný díl T…WKLT 1640</v>
          </cell>
          <cell r="C6156">
            <v>10663</v>
          </cell>
          <cell r="D6156">
            <v>1</v>
          </cell>
          <cell r="E6156" t="str">
            <v>KS</v>
          </cell>
          <cell r="F6156">
            <v>10663</v>
          </cell>
        </row>
        <row r="6157">
          <cell r="A6157">
            <v>6229778</v>
          </cell>
          <cell r="B6157" t="str">
            <v>Odbočný díl T…WKLT 1660</v>
          </cell>
          <cell r="C6157">
            <v>12847</v>
          </cell>
          <cell r="D6157">
            <v>1</v>
          </cell>
          <cell r="E6157" t="str">
            <v>KS</v>
          </cell>
          <cell r="F6157">
            <v>12847</v>
          </cell>
        </row>
        <row r="6158">
          <cell r="A6158">
            <v>6230423</v>
          </cell>
          <cell r="B6158" t="str">
            <v>Oblouk 90° stoupající…WKLB9162S</v>
          </cell>
          <cell r="C6158">
            <v>5653</v>
          </cell>
          <cell r="D6158">
            <v>1</v>
          </cell>
          <cell r="E6158" t="str">
            <v>KS</v>
          </cell>
          <cell r="F6158">
            <v>5653</v>
          </cell>
        </row>
        <row r="6159">
          <cell r="A6159">
            <v>6230431</v>
          </cell>
          <cell r="B6159" t="str">
            <v>Oblouk 90° stoupající…WKLB9163S</v>
          </cell>
          <cell r="C6159">
            <v>5880</v>
          </cell>
          <cell r="D6159">
            <v>1</v>
          </cell>
          <cell r="E6159" t="str">
            <v>KS</v>
          </cell>
          <cell r="F6159">
            <v>5880</v>
          </cell>
        </row>
        <row r="6160">
          <cell r="A6160">
            <v>6230458</v>
          </cell>
          <cell r="B6160" t="str">
            <v>Oblouk 90° stoupající…WKLB9164S</v>
          </cell>
          <cell r="C6160">
            <v>5992</v>
          </cell>
          <cell r="D6160">
            <v>1</v>
          </cell>
          <cell r="E6160" t="str">
            <v>KS</v>
          </cell>
          <cell r="F6160">
            <v>5992</v>
          </cell>
        </row>
        <row r="6161">
          <cell r="A6161">
            <v>6230466</v>
          </cell>
          <cell r="B6161" t="str">
            <v>Oblouk 90° stoupající…WKLB9165S</v>
          </cell>
          <cell r="C6161">
            <v>6104</v>
          </cell>
          <cell r="D6161">
            <v>1</v>
          </cell>
          <cell r="E6161" t="str">
            <v>KS</v>
          </cell>
          <cell r="F6161">
            <v>6104</v>
          </cell>
        </row>
        <row r="6162">
          <cell r="A6162">
            <v>6230474</v>
          </cell>
          <cell r="B6162" t="str">
            <v>Oblouk 90° stoupající…WKLB9166S</v>
          </cell>
          <cell r="C6162">
            <v>6172</v>
          </cell>
          <cell r="D6162">
            <v>1</v>
          </cell>
          <cell r="E6162" t="str">
            <v>KS</v>
          </cell>
          <cell r="F6162">
            <v>6172</v>
          </cell>
        </row>
        <row r="6163">
          <cell r="A6163">
            <v>6230725</v>
          </cell>
          <cell r="B6163" t="str">
            <v>Oblouk 90° klesající…WKLB9162F</v>
          </cell>
          <cell r="C6163">
            <v>5653</v>
          </cell>
          <cell r="D6163">
            <v>1</v>
          </cell>
          <cell r="E6163" t="str">
            <v>KS</v>
          </cell>
          <cell r="F6163">
            <v>5653</v>
          </cell>
        </row>
        <row r="6164">
          <cell r="A6164">
            <v>6230733</v>
          </cell>
          <cell r="B6164" t="str">
            <v>Oblouk 90° klesající…WKLB9163F</v>
          </cell>
          <cell r="C6164">
            <v>5880</v>
          </cell>
          <cell r="D6164">
            <v>1</v>
          </cell>
          <cell r="E6164" t="str">
            <v>KS</v>
          </cell>
          <cell r="F6164">
            <v>5880</v>
          </cell>
        </row>
        <row r="6165">
          <cell r="A6165">
            <v>6230741</v>
          </cell>
          <cell r="B6165" t="str">
            <v>Oblouk 90° klesající…WKLB9164F</v>
          </cell>
          <cell r="C6165">
            <v>5992</v>
          </cell>
          <cell r="D6165">
            <v>1</v>
          </cell>
          <cell r="E6165" t="str">
            <v>KS</v>
          </cell>
          <cell r="F6165">
            <v>5992</v>
          </cell>
        </row>
        <row r="6166">
          <cell r="A6166">
            <v>6230768</v>
          </cell>
          <cell r="B6166" t="str">
            <v>Oblouk 90° klesající…WKLB9165F</v>
          </cell>
          <cell r="C6166">
            <v>6104</v>
          </cell>
          <cell r="D6166">
            <v>1</v>
          </cell>
          <cell r="E6166" t="str">
            <v>KS</v>
          </cell>
          <cell r="F6166">
            <v>6104</v>
          </cell>
        </row>
        <row r="6167">
          <cell r="A6167">
            <v>6230776</v>
          </cell>
          <cell r="B6167" t="str">
            <v>Oblouk 90° klesající…WKLB9166F</v>
          </cell>
          <cell r="C6167">
            <v>6172</v>
          </cell>
          <cell r="D6167">
            <v>1</v>
          </cell>
          <cell r="E6167" t="str">
            <v>KS</v>
          </cell>
          <cell r="F6167">
            <v>6172</v>
          </cell>
        </row>
        <row r="6168">
          <cell r="A6168">
            <v>6231462</v>
          </cell>
          <cell r="B6168" t="str">
            <v>Víko oblouku 90°…WDBRL90/2</v>
          </cell>
          <cell r="C6168">
            <v>1135</v>
          </cell>
          <cell r="D6168">
            <v>1</v>
          </cell>
          <cell r="E6168" t="str">
            <v>KS</v>
          </cell>
          <cell r="F6168">
            <v>1135</v>
          </cell>
        </row>
        <row r="6169">
          <cell r="A6169">
            <v>6231470</v>
          </cell>
          <cell r="B6169" t="str">
            <v>Víko oblouku 90°…WDBRL90/3</v>
          </cell>
          <cell r="C6169">
            <v>1770</v>
          </cell>
          <cell r="D6169">
            <v>1</v>
          </cell>
          <cell r="E6169" t="str">
            <v>KS</v>
          </cell>
          <cell r="F6169">
            <v>1770</v>
          </cell>
        </row>
        <row r="6170">
          <cell r="A6170">
            <v>6231489</v>
          </cell>
          <cell r="B6170" t="str">
            <v>Víko oblouku 90°…WDBRL90/4</v>
          </cell>
          <cell r="C6170">
            <v>1663</v>
          </cell>
          <cell r="D6170">
            <v>1</v>
          </cell>
          <cell r="E6170" t="str">
            <v>KS</v>
          </cell>
          <cell r="F6170">
            <v>1663</v>
          </cell>
        </row>
        <row r="6171">
          <cell r="A6171">
            <v>6231497</v>
          </cell>
          <cell r="B6171" t="str">
            <v>Víko oblouku 90°…WDBRL90/5</v>
          </cell>
          <cell r="C6171">
            <v>2217</v>
          </cell>
          <cell r="D6171">
            <v>1</v>
          </cell>
          <cell r="E6171" t="str">
            <v>KS</v>
          </cell>
          <cell r="F6171">
            <v>2217</v>
          </cell>
        </row>
        <row r="6172">
          <cell r="A6172">
            <v>6231500</v>
          </cell>
          <cell r="B6172" t="str">
            <v>Víko oblouku 90°…WDBRL90/6</v>
          </cell>
          <cell r="C6172">
            <v>2518</v>
          </cell>
          <cell r="D6172">
            <v>1</v>
          </cell>
          <cell r="E6172" t="str">
            <v>KS</v>
          </cell>
          <cell r="F6172">
            <v>2518</v>
          </cell>
        </row>
        <row r="6173">
          <cell r="A6173">
            <v>6231527</v>
          </cell>
          <cell r="B6173" t="str">
            <v>Víko oblouku 90°…WDBRL90/2</v>
          </cell>
          <cell r="C6173">
            <v>1388</v>
          </cell>
          <cell r="D6173">
            <v>1</v>
          </cell>
          <cell r="E6173" t="str">
            <v>KS</v>
          </cell>
          <cell r="F6173">
            <v>1388</v>
          </cell>
        </row>
        <row r="6174">
          <cell r="A6174">
            <v>6231535</v>
          </cell>
          <cell r="B6174" t="str">
            <v>Víko oblouku 90°…WDBRL90/3</v>
          </cell>
          <cell r="C6174">
            <v>1906</v>
          </cell>
          <cell r="D6174">
            <v>1</v>
          </cell>
          <cell r="E6174" t="str">
            <v>KS</v>
          </cell>
          <cell r="F6174">
            <v>1906</v>
          </cell>
        </row>
        <row r="6175">
          <cell r="A6175">
            <v>6231543</v>
          </cell>
          <cell r="B6175" t="str">
            <v>Víko oblouku 90°…WDBRL90/4</v>
          </cell>
          <cell r="C6175">
            <v>2059</v>
          </cell>
          <cell r="D6175">
            <v>1</v>
          </cell>
          <cell r="E6175" t="str">
            <v>KS</v>
          </cell>
          <cell r="F6175">
            <v>2059</v>
          </cell>
        </row>
        <row r="6176">
          <cell r="A6176">
            <v>6231551</v>
          </cell>
          <cell r="B6176" t="str">
            <v>Víko oblouku 90°…WDBRL90/5</v>
          </cell>
          <cell r="C6176">
            <v>2777</v>
          </cell>
          <cell r="D6176">
            <v>1</v>
          </cell>
          <cell r="E6176" t="str">
            <v>KS</v>
          </cell>
          <cell r="F6176">
            <v>2777</v>
          </cell>
        </row>
        <row r="6177">
          <cell r="A6177">
            <v>6231578</v>
          </cell>
          <cell r="B6177" t="str">
            <v>Víko oblouku 90°…WDBRL90/6</v>
          </cell>
          <cell r="C6177">
            <v>3309</v>
          </cell>
          <cell r="D6177">
            <v>1</v>
          </cell>
          <cell r="E6177" t="str">
            <v>KS</v>
          </cell>
          <cell r="F6177">
            <v>3309</v>
          </cell>
        </row>
        <row r="6178">
          <cell r="A6178">
            <v>6231667</v>
          </cell>
          <cell r="B6178" t="str">
            <v>Víko pro odbočný díl T…WDTRL 200</v>
          </cell>
          <cell r="C6178">
            <v>1888</v>
          </cell>
          <cell r="D6178">
            <v>1</v>
          </cell>
          <cell r="E6178" t="str">
            <v>KS</v>
          </cell>
          <cell r="F6178">
            <v>1888</v>
          </cell>
        </row>
        <row r="6179">
          <cell r="A6179">
            <v>6231675</v>
          </cell>
          <cell r="B6179" t="str">
            <v>Víko pro odbočný díl T…WDTRL 300</v>
          </cell>
          <cell r="C6179">
            <v>3935</v>
          </cell>
          <cell r="D6179">
            <v>1</v>
          </cell>
          <cell r="E6179" t="str">
            <v>KS</v>
          </cell>
          <cell r="F6179">
            <v>3935</v>
          </cell>
        </row>
        <row r="6180">
          <cell r="A6180">
            <v>6231683</v>
          </cell>
          <cell r="B6180" t="str">
            <v>Víko pro odbočný díl T…WDTRL 400</v>
          </cell>
          <cell r="C6180">
            <v>4184</v>
          </cell>
          <cell r="D6180">
            <v>1</v>
          </cell>
          <cell r="E6180" t="str">
            <v>KS</v>
          </cell>
          <cell r="F6180">
            <v>4184</v>
          </cell>
        </row>
        <row r="6181">
          <cell r="A6181">
            <v>6231691</v>
          </cell>
          <cell r="B6181" t="str">
            <v>Víko pro odbočný díl T…WDTRL 500</v>
          </cell>
          <cell r="C6181">
            <v>6177</v>
          </cell>
          <cell r="D6181">
            <v>1</v>
          </cell>
          <cell r="E6181" t="str">
            <v>KS</v>
          </cell>
          <cell r="F6181">
            <v>6177</v>
          </cell>
        </row>
        <row r="6182">
          <cell r="A6182">
            <v>6231705</v>
          </cell>
          <cell r="B6182" t="str">
            <v>Víko pro odbočný díl T…WDTRL 600</v>
          </cell>
          <cell r="C6182">
            <v>6523</v>
          </cell>
          <cell r="D6182">
            <v>1</v>
          </cell>
          <cell r="E6182" t="str">
            <v>KS</v>
          </cell>
          <cell r="F6182">
            <v>6523</v>
          </cell>
        </row>
        <row r="6183">
          <cell r="A6183">
            <v>6231900</v>
          </cell>
          <cell r="B6183" t="str">
            <v>Víko odbočného dílu…WAAD 200</v>
          </cell>
          <cell r="C6183">
            <v>1539</v>
          </cell>
          <cell r="D6183">
            <v>1</v>
          </cell>
          <cell r="E6183" t="str">
            <v>KS</v>
          </cell>
          <cell r="F6183">
            <v>1539</v>
          </cell>
        </row>
        <row r="6184">
          <cell r="A6184">
            <v>6231904</v>
          </cell>
          <cell r="B6184" t="str">
            <v>Víko odbočného dílu…WAAD 300</v>
          </cell>
          <cell r="C6184">
            <v>1674</v>
          </cell>
          <cell r="D6184">
            <v>1</v>
          </cell>
          <cell r="E6184" t="str">
            <v>KS</v>
          </cell>
          <cell r="F6184">
            <v>1674</v>
          </cell>
        </row>
        <row r="6185">
          <cell r="A6185">
            <v>6231916</v>
          </cell>
          <cell r="B6185" t="str">
            <v>Víko odbočného dílu…WAAD 600</v>
          </cell>
          <cell r="C6185">
            <v>2637</v>
          </cell>
          <cell r="D6185">
            <v>1</v>
          </cell>
          <cell r="E6185" t="str">
            <v>KS</v>
          </cell>
          <cell r="F6185">
            <v>2637</v>
          </cell>
        </row>
        <row r="6186">
          <cell r="A6186">
            <v>6231922</v>
          </cell>
          <cell r="B6186" t="str">
            <v>Víko odbočného dílu…WAAD 200</v>
          </cell>
          <cell r="C6186">
            <v>1996</v>
          </cell>
          <cell r="D6186">
            <v>1</v>
          </cell>
          <cell r="E6186" t="str">
            <v>KS</v>
          </cell>
          <cell r="F6186">
            <v>1996</v>
          </cell>
        </row>
        <row r="6187">
          <cell r="A6187">
            <v>6231926</v>
          </cell>
          <cell r="B6187" t="str">
            <v>Víko odbočného dílu…WAAD 300</v>
          </cell>
          <cell r="C6187">
            <v>2168</v>
          </cell>
          <cell r="D6187">
            <v>1</v>
          </cell>
          <cell r="E6187" t="str">
            <v>KS</v>
          </cell>
          <cell r="F6187">
            <v>2168</v>
          </cell>
        </row>
        <row r="6188">
          <cell r="A6188">
            <v>6231934</v>
          </cell>
          <cell r="B6188" t="str">
            <v>Víko odbočného dílu…WAAD 500</v>
          </cell>
          <cell r="C6188">
            <v>2742</v>
          </cell>
          <cell r="D6188">
            <v>1</v>
          </cell>
          <cell r="E6188" t="str">
            <v>KS</v>
          </cell>
          <cell r="F6188">
            <v>2742</v>
          </cell>
        </row>
        <row r="6189">
          <cell r="A6189">
            <v>6232027</v>
          </cell>
          <cell r="B6189" t="str">
            <v>Kabel. žebř. pro velká rozpětí…WKL 2020</v>
          </cell>
          <cell r="C6189">
            <v>2788</v>
          </cell>
          <cell r="D6189">
            <v>1</v>
          </cell>
          <cell r="E6189" t="str">
            <v>M</v>
          </cell>
          <cell r="F6189">
            <v>2788</v>
          </cell>
        </row>
        <row r="6190">
          <cell r="A6190">
            <v>6232035</v>
          </cell>
          <cell r="B6190" t="str">
            <v>Kabel. žebř. pro velká rozpětí…WKL 2030</v>
          </cell>
          <cell r="C6190">
            <v>2788</v>
          </cell>
          <cell r="D6190">
            <v>1</v>
          </cell>
          <cell r="E6190" t="str">
            <v>M</v>
          </cell>
          <cell r="F6190">
            <v>2788</v>
          </cell>
        </row>
        <row r="6191">
          <cell r="A6191">
            <v>6232043</v>
          </cell>
          <cell r="B6191" t="str">
            <v>Kabel. žebř. pro velká rozpětí…WKL 2040</v>
          </cell>
          <cell r="C6191">
            <v>2870</v>
          </cell>
          <cell r="D6191">
            <v>1</v>
          </cell>
          <cell r="E6191" t="str">
            <v>M</v>
          </cell>
          <cell r="F6191">
            <v>2870</v>
          </cell>
        </row>
        <row r="6192">
          <cell r="A6192">
            <v>6232051</v>
          </cell>
          <cell r="B6192" t="str">
            <v>Kabel. žebř. pro velká rozpětí…WKL 2050</v>
          </cell>
          <cell r="C6192">
            <v>3045</v>
          </cell>
          <cell r="D6192">
            <v>1</v>
          </cell>
          <cell r="E6192" t="str">
            <v>M</v>
          </cell>
          <cell r="F6192">
            <v>3045</v>
          </cell>
        </row>
        <row r="6193">
          <cell r="A6193">
            <v>6232078</v>
          </cell>
          <cell r="B6193" t="str">
            <v>Kabel. žebř. pro velká rozpětí…WKL 2060</v>
          </cell>
          <cell r="C6193">
            <v>3108</v>
          </cell>
          <cell r="D6193">
            <v>1</v>
          </cell>
          <cell r="E6193" t="str">
            <v>M</v>
          </cell>
          <cell r="F6193">
            <v>3108</v>
          </cell>
        </row>
        <row r="6194">
          <cell r="A6194">
            <v>6232380</v>
          </cell>
          <cell r="B6194" t="str">
            <v>Víko s otočnými západkami…WKLD 2020</v>
          </cell>
          <cell r="C6194">
            <v>561</v>
          </cell>
          <cell r="D6194">
            <v>1</v>
          </cell>
          <cell r="E6194" t="str">
            <v>M</v>
          </cell>
          <cell r="F6194">
            <v>561</v>
          </cell>
        </row>
        <row r="6195">
          <cell r="A6195">
            <v>6232384</v>
          </cell>
          <cell r="B6195" t="str">
            <v>Víko s otočnými západkami…WKLD 2030</v>
          </cell>
          <cell r="C6195">
            <v>723</v>
          </cell>
          <cell r="D6195">
            <v>1</v>
          </cell>
          <cell r="E6195" t="str">
            <v>M</v>
          </cell>
          <cell r="F6195">
            <v>723</v>
          </cell>
        </row>
        <row r="6196">
          <cell r="A6196">
            <v>6232388</v>
          </cell>
          <cell r="B6196" t="str">
            <v>Víko s otočnými západkami…WKLD 2040</v>
          </cell>
          <cell r="C6196">
            <v>1086</v>
          </cell>
          <cell r="D6196">
            <v>1</v>
          </cell>
          <cell r="E6196" t="str">
            <v>M</v>
          </cell>
          <cell r="F6196">
            <v>1086</v>
          </cell>
        </row>
        <row r="6197">
          <cell r="A6197">
            <v>6232392</v>
          </cell>
          <cell r="B6197" t="str">
            <v>Víko s otočnými západkami…WKLD 2050</v>
          </cell>
          <cell r="C6197">
            <v>1157</v>
          </cell>
          <cell r="D6197">
            <v>1</v>
          </cell>
          <cell r="E6197" t="str">
            <v>M</v>
          </cell>
          <cell r="F6197">
            <v>1157</v>
          </cell>
        </row>
        <row r="6198">
          <cell r="A6198">
            <v>6232396</v>
          </cell>
          <cell r="B6198" t="str">
            <v>Víko s otočnými západkami…WKLD 2060</v>
          </cell>
          <cell r="C6198">
            <v>1512</v>
          </cell>
          <cell r="D6198">
            <v>1</v>
          </cell>
          <cell r="E6198" t="str">
            <v>M</v>
          </cell>
          <cell r="F6198">
            <v>1512</v>
          </cell>
        </row>
        <row r="6199">
          <cell r="A6199">
            <v>6232434</v>
          </cell>
          <cell r="B6199" t="str">
            <v>Otočná západka…WDR 317 A</v>
          </cell>
          <cell r="C6199">
            <v>51</v>
          </cell>
          <cell r="D6199">
            <v>1</v>
          </cell>
          <cell r="E6199" t="str">
            <v>KS</v>
          </cell>
          <cell r="F6199">
            <v>51</v>
          </cell>
        </row>
        <row r="6200">
          <cell r="A6200">
            <v>6232485</v>
          </cell>
          <cell r="B6200" t="str">
            <v>Svorka…LKS 60/5</v>
          </cell>
          <cell r="C6200">
            <v>53</v>
          </cell>
          <cell r="D6200">
            <v>1</v>
          </cell>
          <cell r="E6200" t="str">
            <v>KS</v>
          </cell>
          <cell r="F6200">
            <v>53</v>
          </cell>
        </row>
        <row r="6201">
          <cell r="A6201">
            <v>6232507</v>
          </cell>
          <cell r="B6201" t="str">
            <v>Podélná spojka…WRV 200</v>
          </cell>
          <cell r="C6201">
            <v>835</v>
          </cell>
          <cell r="D6201">
            <v>1</v>
          </cell>
          <cell r="E6201" t="str">
            <v>KS</v>
          </cell>
          <cell r="F6201">
            <v>835</v>
          </cell>
        </row>
        <row r="6202">
          <cell r="A6202">
            <v>6232604</v>
          </cell>
          <cell r="B6202" t="str">
            <v>Úhlová spojka 45° vnější…WRWV200 A</v>
          </cell>
          <cell r="C6202">
            <v>1523</v>
          </cell>
          <cell r="D6202">
            <v>1</v>
          </cell>
          <cell r="E6202" t="str">
            <v>KS</v>
          </cell>
          <cell r="F6202">
            <v>1523</v>
          </cell>
        </row>
        <row r="6203">
          <cell r="A6203">
            <v>6232612</v>
          </cell>
          <cell r="B6203" t="str">
            <v>Úhlová spojka 45° vnitřní…WRWV200 I</v>
          </cell>
          <cell r="C6203">
            <v>1603</v>
          </cell>
          <cell r="D6203">
            <v>1</v>
          </cell>
          <cell r="E6203" t="str">
            <v>KS</v>
          </cell>
          <cell r="F6203">
            <v>1603</v>
          </cell>
        </row>
        <row r="6204">
          <cell r="A6204">
            <v>6232663</v>
          </cell>
          <cell r="B6204" t="str">
            <v>Úhlové spojky 45° svislá…WRWV200 V</v>
          </cell>
          <cell r="C6204">
            <v>1291</v>
          </cell>
          <cell r="D6204">
            <v>1</v>
          </cell>
          <cell r="E6204" t="str">
            <v>KS</v>
          </cell>
          <cell r="F6204">
            <v>1291</v>
          </cell>
        </row>
        <row r="6205">
          <cell r="A6205">
            <v>6233422</v>
          </cell>
          <cell r="B6205" t="str">
            <v>Oblouk 90°…WKLB90202</v>
          </cell>
          <cell r="C6205">
            <v>9078</v>
          </cell>
          <cell r="D6205">
            <v>1</v>
          </cell>
          <cell r="E6205" t="str">
            <v>KS</v>
          </cell>
          <cell r="F6205">
            <v>9078</v>
          </cell>
        </row>
        <row r="6206">
          <cell r="A6206">
            <v>6233430</v>
          </cell>
          <cell r="B6206" t="str">
            <v>Oblouk 90°…WKLB90203</v>
          </cell>
          <cell r="C6206">
            <v>9658</v>
          </cell>
          <cell r="D6206">
            <v>1</v>
          </cell>
          <cell r="E6206" t="str">
            <v>KS</v>
          </cell>
          <cell r="F6206">
            <v>9658</v>
          </cell>
        </row>
        <row r="6207">
          <cell r="A6207">
            <v>6233449</v>
          </cell>
          <cell r="B6207" t="str">
            <v>Oblouk 90°…WKLB90204</v>
          </cell>
          <cell r="C6207">
            <v>11928</v>
          </cell>
          <cell r="D6207">
            <v>1</v>
          </cell>
          <cell r="E6207" t="str">
            <v>KS</v>
          </cell>
          <cell r="F6207">
            <v>11928</v>
          </cell>
        </row>
        <row r="6208">
          <cell r="A6208">
            <v>6233457</v>
          </cell>
          <cell r="B6208" t="str">
            <v>Oblouk 90°…WKLB90205</v>
          </cell>
          <cell r="C6208">
            <v>11038</v>
          </cell>
          <cell r="D6208">
            <v>1</v>
          </cell>
          <cell r="E6208" t="str">
            <v>KS</v>
          </cell>
          <cell r="F6208">
            <v>11038</v>
          </cell>
        </row>
        <row r="6209">
          <cell r="A6209">
            <v>6233465</v>
          </cell>
          <cell r="B6209" t="str">
            <v>Oblouk 90°…WKLB90206</v>
          </cell>
          <cell r="C6209">
            <v>11594</v>
          </cell>
          <cell r="D6209">
            <v>1</v>
          </cell>
          <cell r="E6209" t="str">
            <v>KS</v>
          </cell>
          <cell r="F6209">
            <v>11594</v>
          </cell>
        </row>
        <row r="6210">
          <cell r="A6210">
            <v>6233635</v>
          </cell>
          <cell r="B6210" t="str">
            <v>Odbočný díl T…WKLT 2030</v>
          </cell>
          <cell r="C6210">
            <v>15295</v>
          </cell>
          <cell r="D6210">
            <v>1</v>
          </cell>
          <cell r="E6210" t="str">
            <v>KS</v>
          </cell>
          <cell r="F6210">
            <v>15295</v>
          </cell>
        </row>
        <row r="6211">
          <cell r="A6211">
            <v>6233643</v>
          </cell>
          <cell r="B6211" t="str">
            <v>Odbočný díl T…WKLT 2040</v>
          </cell>
          <cell r="C6211">
            <v>18469</v>
          </cell>
          <cell r="D6211">
            <v>1</v>
          </cell>
          <cell r="E6211" t="str">
            <v>KS</v>
          </cell>
          <cell r="F6211">
            <v>18469</v>
          </cell>
        </row>
        <row r="6212">
          <cell r="A6212">
            <v>6233678</v>
          </cell>
          <cell r="B6212" t="str">
            <v>Odbočný díl T…WKLT 2060</v>
          </cell>
          <cell r="C6212">
            <v>20300</v>
          </cell>
          <cell r="D6212">
            <v>1</v>
          </cell>
          <cell r="E6212" t="str">
            <v>KS</v>
          </cell>
          <cell r="F6212">
            <v>20300</v>
          </cell>
        </row>
        <row r="6213">
          <cell r="A6213">
            <v>6239153</v>
          </cell>
          <cell r="B6213" t="str">
            <v>Víko oblouku 90°…BID90/200</v>
          </cell>
          <cell r="C6213">
            <v>2149</v>
          </cell>
          <cell r="D6213">
            <v>1</v>
          </cell>
          <cell r="E6213" t="str">
            <v>KS</v>
          </cell>
          <cell r="F6213">
            <v>2149</v>
          </cell>
        </row>
        <row r="6214">
          <cell r="A6214">
            <v>6239161</v>
          </cell>
          <cell r="B6214" t="str">
            <v>Víko oblouku 90°…BID90/300</v>
          </cell>
          <cell r="C6214">
            <v>2229</v>
          </cell>
          <cell r="D6214">
            <v>1</v>
          </cell>
          <cell r="E6214" t="str">
            <v>KS</v>
          </cell>
          <cell r="F6214">
            <v>2229</v>
          </cell>
        </row>
        <row r="6215">
          <cell r="A6215">
            <v>6239188</v>
          </cell>
          <cell r="B6215" t="str">
            <v>Víko oblouku 90°…BID90/400</v>
          </cell>
          <cell r="C6215">
            <v>2797</v>
          </cell>
          <cell r="D6215">
            <v>1</v>
          </cell>
          <cell r="E6215" t="str">
            <v>KS</v>
          </cell>
          <cell r="F6215">
            <v>2797</v>
          </cell>
        </row>
        <row r="6216">
          <cell r="A6216">
            <v>6246028</v>
          </cell>
          <cell r="B6216" t="str">
            <v>Kanál pro ukládání vedení…EK300</v>
          </cell>
          <cell r="C6216">
            <v>1075</v>
          </cell>
          <cell r="D6216">
            <v>1</v>
          </cell>
          <cell r="E6216" t="str">
            <v>KS</v>
          </cell>
          <cell r="F6216">
            <v>1075</v>
          </cell>
        </row>
        <row r="6217">
          <cell r="A6217">
            <v>6246052</v>
          </cell>
          <cell r="B6217" t="str">
            <v>Kanál pro ukládání vedení…EK300</v>
          </cell>
          <cell r="C6217">
            <v>1482</v>
          </cell>
          <cell r="D6217">
            <v>1</v>
          </cell>
          <cell r="E6217" t="str">
            <v>KS</v>
          </cell>
          <cell r="F6217">
            <v>1482</v>
          </cell>
        </row>
        <row r="6218">
          <cell r="A6218">
            <v>6246087</v>
          </cell>
          <cell r="B6218" t="str">
            <v>Kanál pro ukládání vedení…EK300</v>
          </cell>
          <cell r="C6218">
            <v>1482</v>
          </cell>
          <cell r="D6218">
            <v>1</v>
          </cell>
          <cell r="E6218" t="str">
            <v>KS</v>
          </cell>
          <cell r="F6218">
            <v>1482</v>
          </cell>
        </row>
        <row r="6219">
          <cell r="A6219">
            <v>6246168</v>
          </cell>
          <cell r="B6219" t="str">
            <v>Přepážka…TW</v>
          </cell>
          <cell r="C6219">
            <v>132</v>
          </cell>
          <cell r="D6219">
            <v>1</v>
          </cell>
          <cell r="E6219" t="str">
            <v>KS</v>
          </cell>
          <cell r="F6219">
            <v>132</v>
          </cell>
        </row>
        <row r="6220">
          <cell r="A6220">
            <v>6246966</v>
          </cell>
          <cell r="B6220" t="str">
            <v>Úložný elektroinstalační kanál…LKM20020</v>
          </cell>
          <cell r="C6220">
            <v>158</v>
          </cell>
          <cell r="D6220">
            <v>1</v>
          </cell>
          <cell r="E6220" t="str">
            <v>M</v>
          </cell>
          <cell r="F6220">
            <v>158</v>
          </cell>
        </row>
        <row r="6221">
          <cell r="A6221">
            <v>6246974</v>
          </cell>
          <cell r="B6221" t="str">
            <v>Úložný elektroinstalační kanál…LKM20030</v>
          </cell>
          <cell r="C6221">
            <v>188</v>
          </cell>
          <cell r="D6221">
            <v>1</v>
          </cell>
          <cell r="E6221" t="str">
            <v>M</v>
          </cell>
          <cell r="F6221">
            <v>188</v>
          </cell>
        </row>
        <row r="6222">
          <cell r="A6222">
            <v>6246990</v>
          </cell>
          <cell r="B6222" t="str">
            <v>Úložný elektroinstalační kanál…LKM40040</v>
          </cell>
          <cell r="C6222">
            <v>250</v>
          </cell>
          <cell r="D6222">
            <v>1</v>
          </cell>
          <cell r="E6222" t="str">
            <v>M</v>
          </cell>
          <cell r="F6222">
            <v>250</v>
          </cell>
        </row>
        <row r="6223">
          <cell r="A6223">
            <v>6247016</v>
          </cell>
          <cell r="B6223" t="str">
            <v>Úložný elektroinstalační kanál…LKM40060</v>
          </cell>
          <cell r="C6223">
            <v>263</v>
          </cell>
          <cell r="D6223">
            <v>1</v>
          </cell>
          <cell r="E6223" t="str">
            <v>M</v>
          </cell>
          <cell r="F6223">
            <v>263</v>
          </cell>
        </row>
        <row r="6224">
          <cell r="A6224">
            <v>6247091</v>
          </cell>
          <cell r="B6224" t="str">
            <v>Úložný elektroinstalační kanál…LKM60060</v>
          </cell>
          <cell r="C6224">
            <v>285</v>
          </cell>
          <cell r="D6224">
            <v>1</v>
          </cell>
          <cell r="E6224" t="str">
            <v>M</v>
          </cell>
          <cell r="F6224">
            <v>285</v>
          </cell>
        </row>
        <row r="6225">
          <cell r="A6225">
            <v>6247113</v>
          </cell>
          <cell r="B6225" t="str">
            <v>Úložný elektroinstalační kanál…LKM60100</v>
          </cell>
          <cell r="C6225">
            <v>332</v>
          </cell>
          <cell r="D6225">
            <v>1</v>
          </cell>
          <cell r="E6225" t="str">
            <v>M</v>
          </cell>
          <cell r="F6225">
            <v>332</v>
          </cell>
        </row>
        <row r="6226">
          <cell r="A6226">
            <v>6247148</v>
          </cell>
          <cell r="B6226" t="str">
            <v>Úložný elektroinstalační kanál…LKM60150</v>
          </cell>
          <cell r="C6226">
            <v>393</v>
          </cell>
          <cell r="D6226">
            <v>1</v>
          </cell>
          <cell r="E6226" t="str">
            <v>M</v>
          </cell>
          <cell r="F6226">
            <v>393</v>
          </cell>
        </row>
        <row r="6227">
          <cell r="A6227">
            <v>6247164</v>
          </cell>
          <cell r="B6227" t="str">
            <v>Úložný elektroinstalační kanál…LKM60200</v>
          </cell>
          <cell r="C6227">
            <v>451</v>
          </cell>
          <cell r="D6227">
            <v>1</v>
          </cell>
          <cell r="E6227" t="str">
            <v>M</v>
          </cell>
          <cell r="F6227">
            <v>451</v>
          </cell>
        </row>
        <row r="6228">
          <cell r="A6228">
            <v>6247431</v>
          </cell>
          <cell r="B6228" t="str">
            <v>SurgeController…LKM/SV-20</v>
          </cell>
          <cell r="C6228">
            <v>5</v>
          </cell>
          <cell r="D6228">
            <v>1</v>
          </cell>
          <cell r="E6228" t="str">
            <v>KS</v>
          </cell>
          <cell r="F6228">
            <v>5</v>
          </cell>
        </row>
        <row r="6229">
          <cell r="A6229">
            <v>6247434</v>
          </cell>
          <cell r="B6229" t="str">
            <v>SurgeController…LKM/SV-30</v>
          </cell>
          <cell r="C6229">
            <v>4</v>
          </cell>
          <cell r="D6229">
            <v>1</v>
          </cell>
          <cell r="E6229" t="str">
            <v>KS</v>
          </cell>
          <cell r="F6229">
            <v>4</v>
          </cell>
        </row>
        <row r="6230">
          <cell r="A6230">
            <v>6247458</v>
          </cell>
          <cell r="B6230" t="str">
            <v>SurgeController…LKM/SV-40</v>
          </cell>
          <cell r="C6230">
            <v>10</v>
          </cell>
          <cell r="D6230">
            <v>1</v>
          </cell>
          <cell r="E6230" t="str">
            <v>KS</v>
          </cell>
          <cell r="F6230">
            <v>10</v>
          </cell>
        </row>
        <row r="6231">
          <cell r="A6231">
            <v>6247466</v>
          </cell>
          <cell r="B6231" t="str">
            <v>SurgeController…LKM/SV-60</v>
          </cell>
          <cell r="C6231">
            <v>11</v>
          </cell>
          <cell r="D6231">
            <v>1</v>
          </cell>
          <cell r="E6231" t="str">
            <v>KS</v>
          </cell>
          <cell r="F6231">
            <v>11</v>
          </cell>
        </row>
        <row r="6232">
          <cell r="A6232">
            <v>6247504</v>
          </cell>
          <cell r="B6232" t="str">
            <v>Plochý roh…LKMF40060</v>
          </cell>
          <cell r="C6232">
            <v>660</v>
          </cell>
          <cell r="D6232">
            <v>1</v>
          </cell>
          <cell r="E6232" t="str">
            <v>KS</v>
          </cell>
          <cell r="F6232">
            <v>660</v>
          </cell>
        </row>
        <row r="6233">
          <cell r="A6233">
            <v>6247563</v>
          </cell>
          <cell r="B6233" t="str">
            <v>Vnější roh…LKMA40040</v>
          </cell>
          <cell r="C6233">
            <v>510</v>
          </cell>
          <cell r="D6233">
            <v>1</v>
          </cell>
          <cell r="E6233" t="str">
            <v>KS</v>
          </cell>
          <cell r="F6233">
            <v>510</v>
          </cell>
        </row>
        <row r="6234">
          <cell r="A6234">
            <v>6247571</v>
          </cell>
          <cell r="B6234" t="str">
            <v>Vnější roh…LKMA40060</v>
          </cell>
          <cell r="C6234">
            <v>756</v>
          </cell>
          <cell r="D6234">
            <v>1</v>
          </cell>
          <cell r="E6234" t="str">
            <v>KS</v>
          </cell>
          <cell r="F6234">
            <v>756</v>
          </cell>
        </row>
        <row r="6235">
          <cell r="A6235">
            <v>6247652</v>
          </cell>
          <cell r="B6235" t="str">
            <v>Vnitřní roh…LKMI40040</v>
          </cell>
          <cell r="C6235">
            <v>288</v>
          </cell>
          <cell r="D6235">
            <v>1</v>
          </cell>
          <cell r="E6235" t="str">
            <v>KS</v>
          </cell>
          <cell r="F6235">
            <v>288</v>
          </cell>
        </row>
        <row r="6236">
          <cell r="A6236">
            <v>6247660</v>
          </cell>
          <cell r="B6236" t="str">
            <v>Vnitřní roh…LKMI40060</v>
          </cell>
          <cell r="C6236">
            <v>306</v>
          </cell>
          <cell r="D6236">
            <v>1</v>
          </cell>
          <cell r="E6236" t="str">
            <v>KS</v>
          </cell>
          <cell r="F6236">
            <v>306</v>
          </cell>
        </row>
        <row r="6237">
          <cell r="A6237">
            <v>6247725</v>
          </cell>
          <cell r="B6237" t="str">
            <v>Díl T…LKMT40040</v>
          </cell>
          <cell r="C6237">
            <v>306</v>
          </cell>
          <cell r="D6237">
            <v>1</v>
          </cell>
          <cell r="E6237" t="str">
            <v>KS</v>
          </cell>
          <cell r="F6237">
            <v>306</v>
          </cell>
        </row>
        <row r="6238">
          <cell r="A6238">
            <v>6247733</v>
          </cell>
          <cell r="B6238" t="str">
            <v>Díl T…LKMT40060</v>
          </cell>
          <cell r="C6238">
            <v>342</v>
          </cell>
          <cell r="D6238">
            <v>1</v>
          </cell>
          <cell r="E6238" t="str">
            <v>KS</v>
          </cell>
          <cell r="F6238">
            <v>342</v>
          </cell>
        </row>
        <row r="6239">
          <cell r="A6239">
            <v>6247881</v>
          </cell>
          <cell r="B6239" t="str">
            <v>Koncový díl …LKME40040</v>
          </cell>
          <cell r="C6239">
            <v>70</v>
          </cell>
          <cell r="D6239">
            <v>1</v>
          </cell>
          <cell r="E6239" t="str">
            <v>KS</v>
          </cell>
          <cell r="F6239">
            <v>70</v>
          </cell>
        </row>
        <row r="6240">
          <cell r="A6240">
            <v>6247903</v>
          </cell>
          <cell r="B6240" t="str">
            <v>koncovka žlabu LKM 40x60…LKME40060</v>
          </cell>
          <cell r="C6240">
            <v>58</v>
          </cell>
          <cell r="D6240">
            <v>1</v>
          </cell>
          <cell r="E6240" t="str">
            <v>KS</v>
          </cell>
          <cell r="F6240">
            <v>58</v>
          </cell>
        </row>
        <row r="6241">
          <cell r="A6241">
            <v>6247989</v>
          </cell>
          <cell r="B6241" t="str">
            <v>Plochý roh…LKMF60060</v>
          </cell>
          <cell r="C6241">
            <v>667</v>
          </cell>
          <cell r="D6241">
            <v>1</v>
          </cell>
          <cell r="E6241" t="str">
            <v>KS</v>
          </cell>
          <cell r="F6241">
            <v>667</v>
          </cell>
        </row>
        <row r="6242">
          <cell r="A6242">
            <v>6248004</v>
          </cell>
          <cell r="B6242" t="str">
            <v>Plochý roh…LKMF60100</v>
          </cell>
          <cell r="C6242">
            <v>930</v>
          </cell>
          <cell r="D6242">
            <v>1</v>
          </cell>
          <cell r="E6242" t="str">
            <v>KS</v>
          </cell>
          <cell r="F6242">
            <v>930</v>
          </cell>
        </row>
        <row r="6243">
          <cell r="A6243">
            <v>6248012</v>
          </cell>
          <cell r="B6243" t="str">
            <v>Plochý roh…LKMF60150</v>
          </cell>
          <cell r="C6243">
            <v>828</v>
          </cell>
          <cell r="D6243">
            <v>1</v>
          </cell>
          <cell r="E6243" t="str">
            <v>KS</v>
          </cell>
          <cell r="F6243">
            <v>828</v>
          </cell>
        </row>
        <row r="6244">
          <cell r="A6244">
            <v>6248020</v>
          </cell>
          <cell r="B6244" t="str">
            <v>Plochý roh…LKMF60200</v>
          </cell>
          <cell r="C6244">
            <v>1754</v>
          </cell>
          <cell r="D6244">
            <v>1</v>
          </cell>
          <cell r="E6244" t="str">
            <v>KS</v>
          </cell>
          <cell r="F6244">
            <v>1754</v>
          </cell>
        </row>
        <row r="6245">
          <cell r="A6245">
            <v>6248047</v>
          </cell>
          <cell r="B6245" t="str">
            <v>Vnější roh…LKMA60060</v>
          </cell>
          <cell r="C6245">
            <v>593</v>
          </cell>
          <cell r="D6245">
            <v>1</v>
          </cell>
          <cell r="E6245" t="str">
            <v>KS</v>
          </cell>
          <cell r="F6245">
            <v>593</v>
          </cell>
        </row>
        <row r="6246">
          <cell r="A6246">
            <v>6248063</v>
          </cell>
          <cell r="B6246" t="str">
            <v>Vnější roh…LKMA60100</v>
          </cell>
          <cell r="C6246">
            <v>894</v>
          </cell>
          <cell r="D6246">
            <v>1</v>
          </cell>
          <cell r="E6246" t="str">
            <v>KS</v>
          </cell>
          <cell r="F6246">
            <v>894</v>
          </cell>
        </row>
        <row r="6247">
          <cell r="A6247">
            <v>6248071</v>
          </cell>
          <cell r="B6247" t="str">
            <v>Vnější roh…LKMA60150</v>
          </cell>
          <cell r="C6247">
            <v>681</v>
          </cell>
          <cell r="D6247">
            <v>1</v>
          </cell>
          <cell r="E6247" t="str">
            <v>KS</v>
          </cell>
          <cell r="F6247">
            <v>681</v>
          </cell>
        </row>
        <row r="6248">
          <cell r="A6248">
            <v>6248098</v>
          </cell>
          <cell r="B6248" t="str">
            <v>Vnější roh…LKMA60200</v>
          </cell>
          <cell r="C6248">
            <v>1442</v>
          </cell>
          <cell r="D6248">
            <v>1</v>
          </cell>
          <cell r="E6248" t="str">
            <v>KS</v>
          </cell>
          <cell r="F6248">
            <v>1442</v>
          </cell>
        </row>
        <row r="6249">
          <cell r="A6249">
            <v>6248128</v>
          </cell>
          <cell r="B6249" t="str">
            <v>Vnitřní roh…LKMI60060</v>
          </cell>
          <cell r="C6249">
            <v>496</v>
          </cell>
          <cell r="D6249">
            <v>1</v>
          </cell>
          <cell r="E6249" t="str">
            <v>KS</v>
          </cell>
          <cell r="F6249">
            <v>496</v>
          </cell>
        </row>
        <row r="6250">
          <cell r="A6250">
            <v>6248144</v>
          </cell>
          <cell r="B6250" t="str">
            <v>Vnitřní roh…LKMI60100</v>
          </cell>
          <cell r="C6250">
            <v>366</v>
          </cell>
          <cell r="D6250">
            <v>1</v>
          </cell>
          <cell r="E6250" t="str">
            <v>KS</v>
          </cell>
          <cell r="F6250">
            <v>366</v>
          </cell>
        </row>
        <row r="6251">
          <cell r="A6251">
            <v>6248152</v>
          </cell>
          <cell r="B6251" t="str">
            <v>Vnitřní roh…LKMI60150</v>
          </cell>
          <cell r="C6251">
            <v>414</v>
          </cell>
          <cell r="D6251">
            <v>1</v>
          </cell>
          <cell r="E6251" t="str">
            <v>KS</v>
          </cell>
          <cell r="F6251">
            <v>414</v>
          </cell>
        </row>
        <row r="6252">
          <cell r="A6252">
            <v>6248160</v>
          </cell>
          <cell r="B6252" t="str">
            <v>Vnitřní roh…LKMI60200</v>
          </cell>
          <cell r="C6252">
            <v>468</v>
          </cell>
          <cell r="D6252">
            <v>1</v>
          </cell>
          <cell r="E6252" t="str">
            <v>KS</v>
          </cell>
          <cell r="F6252">
            <v>468</v>
          </cell>
        </row>
        <row r="6253">
          <cell r="A6253">
            <v>6248187</v>
          </cell>
          <cell r="B6253" t="str">
            <v>Díl T…LKMT60060</v>
          </cell>
          <cell r="C6253">
            <v>390</v>
          </cell>
          <cell r="D6253">
            <v>1</v>
          </cell>
          <cell r="E6253" t="str">
            <v>KS</v>
          </cell>
          <cell r="F6253">
            <v>390</v>
          </cell>
        </row>
        <row r="6254">
          <cell r="A6254">
            <v>6248209</v>
          </cell>
          <cell r="B6254" t="str">
            <v>Díl T…LKMT60100</v>
          </cell>
          <cell r="C6254">
            <v>444</v>
          </cell>
          <cell r="D6254">
            <v>1</v>
          </cell>
          <cell r="E6254" t="str">
            <v>KS</v>
          </cell>
          <cell r="F6254">
            <v>444</v>
          </cell>
        </row>
        <row r="6255">
          <cell r="A6255">
            <v>6248225</v>
          </cell>
          <cell r="B6255" t="str">
            <v>Díl T…LKMT60200</v>
          </cell>
          <cell r="C6255">
            <v>588</v>
          </cell>
          <cell r="D6255">
            <v>1</v>
          </cell>
          <cell r="E6255" t="str">
            <v>KS</v>
          </cell>
          <cell r="F6255">
            <v>588</v>
          </cell>
        </row>
        <row r="6256">
          <cell r="A6256">
            <v>6248284</v>
          </cell>
          <cell r="B6256" t="str">
            <v>Koncový díl …LKME60060</v>
          </cell>
          <cell r="C6256">
            <v>67</v>
          </cell>
          <cell r="D6256">
            <v>1</v>
          </cell>
          <cell r="E6256" t="str">
            <v>KS</v>
          </cell>
          <cell r="F6256">
            <v>67</v>
          </cell>
        </row>
        <row r="6257">
          <cell r="A6257">
            <v>6248306</v>
          </cell>
          <cell r="B6257" t="str">
            <v>Koncový díl …LKME60100</v>
          </cell>
          <cell r="C6257">
            <v>102</v>
          </cell>
          <cell r="D6257">
            <v>1</v>
          </cell>
          <cell r="E6257" t="str">
            <v>KS</v>
          </cell>
          <cell r="F6257">
            <v>102</v>
          </cell>
        </row>
        <row r="6258">
          <cell r="A6258">
            <v>6248314</v>
          </cell>
          <cell r="B6258" t="str">
            <v>Koncový díl …LKME60150</v>
          </cell>
          <cell r="C6258">
            <v>114</v>
          </cell>
          <cell r="D6258">
            <v>1</v>
          </cell>
          <cell r="E6258" t="str">
            <v>KS</v>
          </cell>
          <cell r="F6258">
            <v>114</v>
          </cell>
        </row>
        <row r="6259">
          <cell r="A6259">
            <v>6248322</v>
          </cell>
          <cell r="B6259" t="str">
            <v>Koncový díl …LKME60200</v>
          </cell>
          <cell r="C6259">
            <v>96</v>
          </cell>
          <cell r="D6259">
            <v>1</v>
          </cell>
          <cell r="E6259" t="str">
            <v>KS</v>
          </cell>
          <cell r="F6259">
            <v>96</v>
          </cell>
        </row>
        <row r="6260">
          <cell r="A6260">
            <v>6248462</v>
          </cell>
          <cell r="B6260" t="str">
            <v>Úložný elektroinstalační kanál…LKM20020</v>
          </cell>
          <cell r="C6260">
            <v>337</v>
          </cell>
          <cell r="D6260">
            <v>1</v>
          </cell>
          <cell r="E6260" t="str">
            <v>M</v>
          </cell>
          <cell r="F6260">
            <v>337</v>
          </cell>
        </row>
        <row r="6261">
          <cell r="A6261">
            <v>6248470</v>
          </cell>
          <cell r="B6261" t="str">
            <v>Úložný elektroinstalační kanál…LKM20030</v>
          </cell>
          <cell r="C6261">
            <v>252</v>
          </cell>
          <cell r="D6261">
            <v>1</v>
          </cell>
          <cell r="E6261" t="str">
            <v>M</v>
          </cell>
          <cell r="F6261">
            <v>252</v>
          </cell>
        </row>
        <row r="6262">
          <cell r="A6262">
            <v>6248497</v>
          </cell>
          <cell r="B6262" t="str">
            <v>Úložný elektroinstalační kanál…LKM40040</v>
          </cell>
          <cell r="C6262">
            <v>385</v>
          </cell>
          <cell r="D6262">
            <v>1</v>
          </cell>
          <cell r="E6262" t="str">
            <v>M</v>
          </cell>
          <cell r="F6262">
            <v>385</v>
          </cell>
        </row>
        <row r="6263">
          <cell r="A6263">
            <v>6248519</v>
          </cell>
          <cell r="B6263" t="str">
            <v>Úložný elektroinstalační kanál…LKM40060</v>
          </cell>
          <cell r="C6263">
            <v>401</v>
          </cell>
          <cell r="D6263">
            <v>1</v>
          </cell>
          <cell r="E6263" t="str">
            <v>M</v>
          </cell>
          <cell r="F6263">
            <v>401</v>
          </cell>
        </row>
        <row r="6264">
          <cell r="A6264">
            <v>6248608</v>
          </cell>
          <cell r="B6264" t="str">
            <v>Úložný elektroinstalační kanál…LKM60060</v>
          </cell>
          <cell r="C6264">
            <v>422</v>
          </cell>
          <cell r="D6264">
            <v>1</v>
          </cell>
          <cell r="E6264" t="str">
            <v>M</v>
          </cell>
          <cell r="F6264">
            <v>422</v>
          </cell>
        </row>
        <row r="6265">
          <cell r="A6265">
            <v>6248624</v>
          </cell>
          <cell r="B6265" t="str">
            <v>Úložný elektroinstalační kanál…LKM60100</v>
          </cell>
          <cell r="C6265">
            <v>581</v>
          </cell>
          <cell r="D6265">
            <v>1</v>
          </cell>
          <cell r="E6265" t="str">
            <v>M</v>
          </cell>
          <cell r="F6265">
            <v>581</v>
          </cell>
        </row>
        <row r="6266">
          <cell r="A6266">
            <v>6248640</v>
          </cell>
          <cell r="B6266" t="str">
            <v>Úložný elektroinstalační kanál…LKM60150</v>
          </cell>
          <cell r="C6266">
            <v>652</v>
          </cell>
          <cell r="D6266">
            <v>1</v>
          </cell>
          <cell r="E6266" t="str">
            <v>M</v>
          </cell>
          <cell r="F6266">
            <v>652</v>
          </cell>
        </row>
        <row r="6267">
          <cell r="A6267">
            <v>6248667</v>
          </cell>
          <cell r="B6267" t="str">
            <v>Úložný elektroinstalační kanál…LKM60200</v>
          </cell>
          <cell r="C6267">
            <v>748</v>
          </cell>
          <cell r="D6267">
            <v>1</v>
          </cell>
          <cell r="E6267" t="str">
            <v>M</v>
          </cell>
          <cell r="F6267">
            <v>748</v>
          </cell>
        </row>
        <row r="6268">
          <cell r="A6268">
            <v>6248993</v>
          </cell>
          <cell r="B6268" t="str">
            <v>Plochý roh…LKMF40040</v>
          </cell>
          <cell r="C6268">
            <v>582</v>
          </cell>
          <cell r="D6268">
            <v>1</v>
          </cell>
          <cell r="E6268" t="str">
            <v>KS</v>
          </cell>
          <cell r="F6268">
            <v>582</v>
          </cell>
        </row>
        <row r="6269">
          <cell r="A6269">
            <v>6249000</v>
          </cell>
          <cell r="B6269" t="str">
            <v>Plochý roh…LKMF40060</v>
          </cell>
          <cell r="C6269">
            <v>720</v>
          </cell>
          <cell r="D6269">
            <v>1</v>
          </cell>
          <cell r="E6269" t="str">
            <v>KS</v>
          </cell>
          <cell r="F6269">
            <v>720</v>
          </cell>
        </row>
        <row r="6270">
          <cell r="A6270">
            <v>6249086</v>
          </cell>
          <cell r="B6270" t="str">
            <v>Vnější roh…LKMA40040</v>
          </cell>
          <cell r="C6270">
            <v>804</v>
          </cell>
          <cell r="D6270">
            <v>1</v>
          </cell>
          <cell r="E6270" t="str">
            <v>KS</v>
          </cell>
          <cell r="F6270">
            <v>804</v>
          </cell>
        </row>
        <row r="6271">
          <cell r="A6271">
            <v>6249094</v>
          </cell>
          <cell r="B6271" t="str">
            <v>Vnější roh…LKMA40060</v>
          </cell>
          <cell r="C6271">
            <v>810</v>
          </cell>
          <cell r="D6271">
            <v>1</v>
          </cell>
          <cell r="E6271" t="str">
            <v>KS</v>
          </cell>
          <cell r="F6271">
            <v>810</v>
          </cell>
        </row>
        <row r="6272">
          <cell r="A6272">
            <v>6249167</v>
          </cell>
          <cell r="B6272" t="str">
            <v>Vnitřní roh…LKMI40040</v>
          </cell>
          <cell r="C6272">
            <v>546</v>
          </cell>
          <cell r="D6272">
            <v>1</v>
          </cell>
          <cell r="E6272" t="str">
            <v>KS</v>
          </cell>
          <cell r="F6272">
            <v>546</v>
          </cell>
        </row>
        <row r="6273">
          <cell r="A6273">
            <v>6249175</v>
          </cell>
          <cell r="B6273" t="str">
            <v>Vnitřní roh…LKMI40060</v>
          </cell>
          <cell r="C6273">
            <v>528</v>
          </cell>
          <cell r="D6273">
            <v>1</v>
          </cell>
          <cell r="E6273" t="str">
            <v>KS</v>
          </cell>
          <cell r="F6273">
            <v>528</v>
          </cell>
        </row>
        <row r="6274">
          <cell r="A6274">
            <v>6249256</v>
          </cell>
          <cell r="B6274" t="str">
            <v>Díl T…LKMT40040</v>
          </cell>
          <cell r="C6274">
            <v>483</v>
          </cell>
          <cell r="D6274">
            <v>1</v>
          </cell>
          <cell r="E6274" t="str">
            <v>KS</v>
          </cell>
          <cell r="F6274">
            <v>483</v>
          </cell>
        </row>
        <row r="6275">
          <cell r="A6275">
            <v>6249264</v>
          </cell>
          <cell r="B6275" t="str">
            <v>Díl T…LKMT40060</v>
          </cell>
          <cell r="C6275">
            <v>552</v>
          </cell>
          <cell r="D6275">
            <v>1</v>
          </cell>
          <cell r="E6275" t="str">
            <v>KS</v>
          </cell>
          <cell r="F6275">
            <v>552</v>
          </cell>
        </row>
        <row r="6276">
          <cell r="A6276">
            <v>6249418</v>
          </cell>
          <cell r="B6276" t="str">
            <v>Koncový díl …LKME40040</v>
          </cell>
          <cell r="C6276">
            <v>167</v>
          </cell>
          <cell r="D6276">
            <v>1</v>
          </cell>
          <cell r="E6276" t="str">
            <v>KS</v>
          </cell>
          <cell r="F6276">
            <v>167</v>
          </cell>
        </row>
        <row r="6277">
          <cell r="A6277">
            <v>6249426</v>
          </cell>
          <cell r="B6277" t="str">
            <v>Koncový díl …LKME40060</v>
          </cell>
          <cell r="C6277">
            <v>192</v>
          </cell>
          <cell r="D6277">
            <v>1</v>
          </cell>
          <cell r="E6277" t="str">
            <v>KS</v>
          </cell>
          <cell r="F6277">
            <v>192</v>
          </cell>
        </row>
        <row r="6278">
          <cell r="A6278">
            <v>6249485</v>
          </cell>
          <cell r="B6278" t="str">
            <v>Plochý roh…LKMF60060</v>
          </cell>
          <cell r="C6278">
            <v>900</v>
          </cell>
          <cell r="D6278">
            <v>1</v>
          </cell>
          <cell r="E6278" t="str">
            <v>KS</v>
          </cell>
          <cell r="F6278">
            <v>900</v>
          </cell>
        </row>
        <row r="6279">
          <cell r="A6279">
            <v>6249507</v>
          </cell>
          <cell r="B6279" t="str">
            <v>Plochý roh…LKMF60100</v>
          </cell>
          <cell r="C6279">
            <v>918</v>
          </cell>
          <cell r="D6279">
            <v>1</v>
          </cell>
          <cell r="E6279" t="str">
            <v>KS</v>
          </cell>
          <cell r="F6279">
            <v>918</v>
          </cell>
        </row>
        <row r="6280">
          <cell r="A6280">
            <v>6249515</v>
          </cell>
          <cell r="B6280" t="str">
            <v>Plochý roh…LKMF60150</v>
          </cell>
          <cell r="C6280">
            <v>1427</v>
          </cell>
          <cell r="D6280">
            <v>1</v>
          </cell>
          <cell r="E6280" t="str">
            <v>KS</v>
          </cell>
          <cell r="F6280">
            <v>1427</v>
          </cell>
        </row>
        <row r="6281">
          <cell r="A6281">
            <v>6249523</v>
          </cell>
          <cell r="B6281" t="str">
            <v>Plochý roh…LKMF60200</v>
          </cell>
          <cell r="C6281">
            <v>1008</v>
          </cell>
          <cell r="D6281">
            <v>1</v>
          </cell>
          <cell r="E6281" t="str">
            <v>KS</v>
          </cell>
          <cell r="F6281">
            <v>1008</v>
          </cell>
        </row>
        <row r="6282">
          <cell r="A6282">
            <v>6249582</v>
          </cell>
          <cell r="B6282" t="str">
            <v>Vnější roh…LKMA60150</v>
          </cell>
          <cell r="C6282">
            <v>1187</v>
          </cell>
          <cell r="D6282">
            <v>1</v>
          </cell>
          <cell r="E6282" t="str">
            <v>KS</v>
          </cell>
          <cell r="F6282">
            <v>1187</v>
          </cell>
        </row>
        <row r="6283">
          <cell r="A6283">
            <v>6249590</v>
          </cell>
          <cell r="B6283" t="str">
            <v>Vnější roh…LKMA60200</v>
          </cell>
          <cell r="C6283">
            <v>1050</v>
          </cell>
          <cell r="D6283">
            <v>1</v>
          </cell>
          <cell r="E6283" t="str">
            <v>KS</v>
          </cell>
          <cell r="F6283">
            <v>1050</v>
          </cell>
        </row>
        <row r="6284">
          <cell r="A6284">
            <v>6249612</v>
          </cell>
          <cell r="B6284" t="str">
            <v>Vnitřní roh…LKMI60060</v>
          </cell>
          <cell r="C6284">
            <v>623</v>
          </cell>
          <cell r="D6284">
            <v>1</v>
          </cell>
          <cell r="E6284" t="str">
            <v>KS</v>
          </cell>
          <cell r="F6284">
            <v>623</v>
          </cell>
        </row>
        <row r="6285">
          <cell r="A6285">
            <v>6249639</v>
          </cell>
          <cell r="B6285" t="str">
            <v>Vnitřní roh…LKMI60100</v>
          </cell>
          <cell r="C6285">
            <v>726</v>
          </cell>
          <cell r="D6285">
            <v>1</v>
          </cell>
          <cell r="E6285" t="str">
            <v>KS</v>
          </cell>
          <cell r="F6285">
            <v>726</v>
          </cell>
        </row>
        <row r="6286">
          <cell r="A6286">
            <v>6249647</v>
          </cell>
          <cell r="B6286" t="str">
            <v>Vnitřní roh…LKMI60150</v>
          </cell>
          <cell r="C6286">
            <v>738</v>
          </cell>
          <cell r="D6286">
            <v>1</v>
          </cell>
          <cell r="E6286" t="str">
            <v>KS</v>
          </cell>
          <cell r="F6286">
            <v>738</v>
          </cell>
        </row>
        <row r="6287">
          <cell r="A6287">
            <v>6249655</v>
          </cell>
          <cell r="B6287" t="str">
            <v>Vnitřní roh…LKMI60200</v>
          </cell>
          <cell r="C6287">
            <v>700</v>
          </cell>
          <cell r="D6287">
            <v>1</v>
          </cell>
          <cell r="E6287" t="str">
            <v>KS</v>
          </cell>
          <cell r="F6287">
            <v>700</v>
          </cell>
        </row>
        <row r="6288">
          <cell r="A6288">
            <v>6249701</v>
          </cell>
          <cell r="B6288" t="str">
            <v>Díl T…LKMT60100</v>
          </cell>
          <cell r="C6288">
            <v>726</v>
          </cell>
          <cell r="D6288">
            <v>1</v>
          </cell>
          <cell r="E6288" t="str">
            <v>KS</v>
          </cell>
          <cell r="F6288">
            <v>726</v>
          </cell>
        </row>
        <row r="6289">
          <cell r="A6289">
            <v>6249728</v>
          </cell>
          <cell r="B6289" t="str">
            <v>Díl T…LKMT60150</v>
          </cell>
          <cell r="C6289">
            <v>653</v>
          </cell>
          <cell r="D6289">
            <v>1</v>
          </cell>
          <cell r="E6289" t="str">
            <v>KS</v>
          </cell>
          <cell r="F6289">
            <v>653</v>
          </cell>
        </row>
        <row r="6290">
          <cell r="A6290">
            <v>6249736</v>
          </cell>
          <cell r="B6290" t="str">
            <v>Díl T…LKMT60200</v>
          </cell>
          <cell r="C6290">
            <v>1222.3900000000001</v>
          </cell>
          <cell r="D6290">
            <v>1</v>
          </cell>
          <cell r="E6290" t="str">
            <v>KS</v>
          </cell>
          <cell r="F6290">
            <v>1222.3900000000001</v>
          </cell>
        </row>
        <row r="6291">
          <cell r="A6291">
            <v>6249795</v>
          </cell>
          <cell r="B6291" t="str">
            <v>Koncový díl …LKME60060</v>
          </cell>
          <cell r="C6291">
            <v>181</v>
          </cell>
          <cell r="D6291">
            <v>1</v>
          </cell>
          <cell r="E6291" t="str">
            <v>KS</v>
          </cell>
          <cell r="F6291">
            <v>181</v>
          </cell>
        </row>
        <row r="6292">
          <cell r="A6292">
            <v>6249817</v>
          </cell>
          <cell r="B6292" t="str">
            <v>Koncový díl …LKME60100</v>
          </cell>
          <cell r="C6292">
            <v>204</v>
          </cell>
          <cell r="D6292">
            <v>1</v>
          </cell>
          <cell r="E6292" t="str">
            <v>KS</v>
          </cell>
          <cell r="F6292">
            <v>204</v>
          </cell>
        </row>
        <row r="6293">
          <cell r="A6293">
            <v>6249825</v>
          </cell>
          <cell r="B6293" t="str">
            <v>Koncový díl …LKME60150</v>
          </cell>
          <cell r="C6293">
            <v>222</v>
          </cell>
          <cell r="D6293">
            <v>1</v>
          </cell>
          <cell r="E6293" t="str">
            <v>KS</v>
          </cell>
          <cell r="F6293">
            <v>222</v>
          </cell>
        </row>
        <row r="6294">
          <cell r="A6294">
            <v>6249833</v>
          </cell>
          <cell r="B6294" t="str">
            <v>Koncový díl …LKME60200</v>
          </cell>
          <cell r="C6294">
            <v>228</v>
          </cell>
          <cell r="D6294">
            <v>1</v>
          </cell>
          <cell r="E6294" t="str">
            <v>KS</v>
          </cell>
          <cell r="F6294">
            <v>228</v>
          </cell>
        </row>
        <row r="6295">
          <cell r="A6295">
            <v>6249842</v>
          </cell>
          <cell r="B6295" t="str">
            <v>Ochranný kroužek…KSR 20020</v>
          </cell>
          <cell r="C6295">
            <v>23</v>
          </cell>
          <cell r="D6295">
            <v>1</v>
          </cell>
          <cell r="E6295" t="str">
            <v>KS</v>
          </cell>
          <cell r="F6295">
            <v>23</v>
          </cell>
        </row>
        <row r="6296">
          <cell r="A6296">
            <v>6249844</v>
          </cell>
          <cell r="B6296" t="str">
            <v>Ochranný kroužek…KSR 20030</v>
          </cell>
          <cell r="C6296">
            <v>28</v>
          </cell>
          <cell r="D6296">
            <v>1</v>
          </cell>
          <cell r="E6296" t="str">
            <v>KS</v>
          </cell>
          <cell r="F6296">
            <v>28</v>
          </cell>
        </row>
        <row r="6297">
          <cell r="A6297">
            <v>6249846</v>
          </cell>
          <cell r="B6297" t="str">
            <v>Ochranný kroužek…KSR 40040</v>
          </cell>
          <cell r="C6297">
            <v>23</v>
          </cell>
          <cell r="D6297">
            <v>1</v>
          </cell>
          <cell r="E6297" t="str">
            <v>KS</v>
          </cell>
          <cell r="F6297">
            <v>23</v>
          </cell>
        </row>
        <row r="6298">
          <cell r="A6298">
            <v>6249850</v>
          </cell>
          <cell r="B6298" t="str">
            <v>Ochranný kroužek…KSR 60060</v>
          </cell>
          <cell r="C6298">
            <v>45</v>
          </cell>
          <cell r="D6298">
            <v>1</v>
          </cell>
          <cell r="E6298" t="str">
            <v>KS</v>
          </cell>
          <cell r="F6298">
            <v>45</v>
          </cell>
        </row>
        <row r="6299">
          <cell r="A6299">
            <v>6249852</v>
          </cell>
          <cell r="B6299" t="str">
            <v>Ochranný kroužek…KSR 60100</v>
          </cell>
          <cell r="C6299">
            <v>64</v>
          </cell>
          <cell r="D6299">
            <v>1</v>
          </cell>
          <cell r="E6299" t="str">
            <v>KS</v>
          </cell>
          <cell r="F6299">
            <v>64</v>
          </cell>
        </row>
        <row r="6300">
          <cell r="A6300">
            <v>6249876</v>
          </cell>
          <cell r="B6300" t="str">
            <v>Přepážka…LKM/TWS55</v>
          </cell>
          <cell r="C6300">
            <v>91</v>
          </cell>
          <cell r="D6300">
            <v>1</v>
          </cell>
          <cell r="E6300" t="str">
            <v>M</v>
          </cell>
          <cell r="F6300">
            <v>91</v>
          </cell>
        </row>
        <row r="6301">
          <cell r="A6301">
            <v>6249888</v>
          </cell>
          <cell r="B6301" t="str">
            <v>Kanálová spona…LKM/K-140</v>
          </cell>
          <cell r="C6301">
            <v>17.46</v>
          </cell>
          <cell r="D6301">
            <v>100</v>
          </cell>
          <cell r="E6301" t="str">
            <v>KS</v>
          </cell>
          <cell r="F6301">
            <v>1746</v>
          </cell>
        </row>
        <row r="6302">
          <cell r="A6302">
            <v>6249906</v>
          </cell>
          <cell r="B6302" t="str">
            <v>Držák vedení…LKM/Z  60</v>
          </cell>
          <cell r="C6302">
            <v>20</v>
          </cell>
          <cell r="D6302">
            <v>1</v>
          </cell>
          <cell r="E6302" t="str">
            <v>KS</v>
          </cell>
          <cell r="F6302">
            <v>20</v>
          </cell>
        </row>
        <row r="6303">
          <cell r="A6303">
            <v>6249922</v>
          </cell>
          <cell r="B6303" t="str">
            <v>Držák vedení…LKM/Z 100</v>
          </cell>
          <cell r="C6303">
            <v>46</v>
          </cell>
          <cell r="D6303">
            <v>1</v>
          </cell>
          <cell r="E6303" t="str">
            <v>KS</v>
          </cell>
          <cell r="F6303">
            <v>46</v>
          </cell>
        </row>
        <row r="6304">
          <cell r="A6304">
            <v>6249965</v>
          </cell>
          <cell r="B6304" t="str">
            <v>Držák vedení…LKM/Z 150</v>
          </cell>
          <cell r="C6304">
            <v>62</v>
          </cell>
          <cell r="D6304">
            <v>1</v>
          </cell>
          <cell r="E6304" t="str">
            <v>KS</v>
          </cell>
          <cell r="F6304">
            <v>62</v>
          </cell>
        </row>
        <row r="6305">
          <cell r="A6305">
            <v>6249981</v>
          </cell>
          <cell r="B6305" t="str">
            <v>Držák vedení…LKM/Z 200</v>
          </cell>
          <cell r="C6305">
            <v>76</v>
          </cell>
          <cell r="D6305">
            <v>1</v>
          </cell>
          <cell r="E6305" t="str">
            <v>KS</v>
          </cell>
          <cell r="F6305">
            <v>76</v>
          </cell>
        </row>
        <row r="6306">
          <cell r="A6306">
            <v>6257000</v>
          </cell>
          <cell r="B6306" t="str">
            <v>Vrchní díl…GSD80</v>
          </cell>
          <cell r="C6306">
            <v>293</v>
          </cell>
          <cell r="D6306">
            <v>1</v>
          </cell>
          <cell r="E6306" t="str">
            <v>M</v>
          </cell>
          <cell r="F6306">
            <v>293</v>
          </cell>
        </row>
        <row r="6307">
          <cell r="A6307">
            <v>6257010</v>
          </cell>
          <cell r="B6307" t="str">
            <v>Vrchní díl…GSD80</v>
          </cell>
          <cell r="C6307">
            <v>543</v>
          </cell>
          <cell r="D6307">
            <v>1</v>
          </cell>
          <cell r="E6307" t="str">
            <v>M</v>
          </cell>
          <cell r="F6307">
            <v>543</v>
          </cell>
        </row>
        <row r="6308">
          <cell r="A6308">
            <v>6257040</v>
          </cell>
          <cell r="B6308" t="str">
            <v>Vrchní díl…GAD80</v>
          </cell>
          <cell r="C6308">
            <v>792</v>
          </cell>
          <cell r="D6308">
            <v>1</v>
          </cell>
          <cell r="E6308" t="str">
            <v>M</v>
          </cell>
          <cell r="F6308">
            <v>792</v>
          </cell>
        </row>
        <row r="6309">
          <cell r="A6309">
            <v>6257050</v>
          </cell>
          <cell r="B6309" t="str">
            <v>Vrchní díl…GAD80</v>
          </cell>
          <cell r="C6309">
            <v>748</v>
          </cell>
          <cell r="D6309">
            <v>1</v>
          </cell>
          <cell r="E6309" t="str">
            <v>M</v>
          </cell>
          <cell r="F6309">
            <v>748</v>
          </cell>
        </row>
        <row r="6310">
          <cell r="A6310">
            <v>6257080</v>
          </cell>
          <cell r="B6310" t="str">
            <v>Vrchní díl…GKD80</v>
          </cell>
          <cell r="C6310">
            <v>319</v>
          </cell>
          <cell r="D6310">
            <v>1</v>
          </cell>
          <cell r="E6310" t="str">
            <v>M</v>
          </cell>
          <cell r="F6310">
            <v>319</v>
          </cell>
        </row>
        <row r="6311">
          <cell r="A6311">
            <v>6257352</v>
          </cell>
          <cell r="B6311" t="str">
            <v>Přepážka…GSTW70-1</v>
          </cell>
          <cell r="C6311">
            <v>204</v>
          </cell>
          <cell r="D6311">
            <v>1</v>
          </cell>
          <cell r="E6311" t="str">
            <v>M</v>
          </cell>
          <cell r="F6311">
            <v>204</v>
          </cell>
        </row>
        <row r="6312">
          <cell r="A6312">
            <v>6257353</v>
          </cell>
          <cell r="B6312" t="str">
            <v>Přepážka…GSTW70-2</v>
          </cell>
          <cell r="C6312">
            <v>454</v>
          </cell>
          <cell r="D6312">
            <v>1</v>
          </cell>
          <cell r="E6312" t="str">
            <v>M</v>
          </cell>
          <cell r="F6312">
            <v>454</v>
          </cell>
        </row>
        <row r="6313">
          <cell r="A6313">
            <v>6257356</v>
          </cell>
          <cell r="B6313" t="str">
            <v>Přepážka…GA TW55-1</v>
          </cell>
          <cell r="C6313">
            <v>220</v>
          </cell>
          <cell r="D6313">
            <v>1</v>
          </cell>
          <cell r="E6313" t="str">
            <v>M</v>
          </cell>
          <cell r="F6313">
            <v>220</v>
          </cell>
        </row>
        <row r="6314">
          <cell r="A6314">
            <v>6257357</v>
          </cell>
          <cell r="B6314" t="str">
            <v>Přepážka…GATW70-1</v>
          </cell>
          <cell r="C6314">
            <v>204</v>
          </cell>
          <cell r="D6314">
            <v>1</v>
          </cell>
          <cell r="E6314" t="str">
            <v>M</v>
          </cell>
          <cell r="F6314">
            <v>204</v>
          </cell>
        </row>
        <row r="6315">
          <cell r="A6315">
            <v>6257362</v>
          </cell>
          <cell r="B6315" t="str">
            <v>Přepážka…GKTW70-1</v>
          </cell>
          <cell r="C6315">
            <v>74</v>
          </cell>
          <cell r="D6315">
            <v>1</v>
          </cell>
          <cell r="E6315" t="str">
            <v>M</v>
          </cell>
          <cell r="F6315">
            <v>74</v>
          </cell>
        </row>
        <row r="6316">
          <cell r="A6316">
            <v>6257363</v>
          </cell>
          <cell r="B6316" t="str">
            <v>Přepážka…GKTW70-2</v>
          </cell>
          <cell r="C6316">
            <v>131</v>
          </cell>
          <cell r="D6316">
            <v>1</v>
          </cell>
          <cell r="E6316" t="str">
            <v>M</v>
          </cell>
          <cell r="F6316">
            <v>131</v>
          </cell>
        </row>
        <row r="6317">
          <cell r="A6317">
            <v>6257530</v>
          </cell>
          <cell r="B6317" t="str">
            <v>Krycí rámeček…WA O S A</v>
          </cell>
          <cell r="C6317">
            <v>751</v>
          </cell>
          <cell r="D6317">
            <v>1</v>
          </cell>
          <cell r="E6317" t="str">
            <v>KS</v>
          </cell>
          <cell r="F6317">
            <v>751</v>
          </cell>
        </row>
        <row r="6318">
          <cell r="A6318">
            <v>6257598</v>
          </cell>
          <cell r="B6318" t="str">
            <v>Uzemňovací vedení…EDA 45</v>
          </cell>
          <cell r="C6318">
            <v>31</v>
          </cell>
          <cell r="D6318">
            <v>1</v>
          </cell>
          <cell r="E6318" t="str">
            <v>KS</v>
          </cell>
          <cell r="F6318">
            <v>31</v>
          </cell>
        </row>
        <row r="6319">
          <cell r="A6319">
            <v>6257601</v>
          </cell>
          <cell r="B6319" t="str">
            <v>Uzemňovací spojka pro GES…EDS2,5</v>
          </cell>
          <cell r="C6319">
            <v>50</v>
          </cell>
          <cell r="D6319">
            <v>1</v>
          </cell>
          <cell r="E6319" t="str">
            <v>KS</v>
          </cell>
          <cell r="F6319">
            <v>50</v>
          </cell>
        </row>
        <row r="6320">
          <cell r="A6320">
            <v>6257603</v>
          </cell>
          <cell r="B6320" t="str">
            <v>Uzemňovací svorka pro GEA…EDA KL</v>
          </cell>
          <cell r="C6320">
            <v>42</v>
          </cell>
          <cell r="D6320">
            <v>1</v>
          </cell>
          <cell r="E6320" t="str">
            <v>KS</v>
          </cell>
          <cell r="F6320">
            <v>42</v>
          </cell>
        </row>
        <row r="6321">
          <cell r="A6321">
            <v>6257604</v>
          </cell>
          <cell r="B6321" t="str">
            <v>Přístrojová krabice…GED-1</v>
          </cell>
          <cell r="C6321">
            <v>69</v>
          </cell>
          <cell r="D6321">
            <v>1</v>
          </cell>
          <cell r="E6321" t="str">
            <v>KS</v>
          </cell>
          <cell r="F6321">
            <v>69</v>
          </cell>
        </row>
        <row r="6322">
          <cell r="A6322">
            <v>6257605</v>
          </cell>
          <cell r="B6322" t="str">
            <v>Přístrojová krabice…GED-2</v>
          </cell>
          <cell r="C6322">
            <v>115</v>
          </cell>
          <cell r="D6322">
            <v>1</v>
          </cell>
          <cell r="E6322" t="str">
            <v>KS</v>
          </cell>
          <cell r="F6322">
            <v>115</v>
          </cell>
        </row>
        <row r="6323">
          <cell r="A6323">
            <v>6257606</v>
          </cell>
          <cell r="B6323" t="str">
            <v>Přístrojová krabice…GED-1D</v>
          </cell>
          <cell r="C6323">
            <v>62</v>
          </cell>
          <cell r="D6323">
            <v>1</v>
          </cell>
          <cell r="E6323" t="str">
            <v>KS</v>
          </cell>
          <cell r="F6323">
            <v>62</v>
          </cell>
        </row>
        <row r="6324">
          <cell r="A6324">
            <v>6257617</v>
          </cell>
          <cell r="B6324" t="str">
            <v>Spona vrchního dílu…GDK80K</v>
          </cell>
          <cell r="C6324">
            <v>11</v>
          </cell>
          <cell r="D6324">
            <v>1</v>
          </cell>
          <cell r="E6324" t="str">
            <v>KS</v>
          </cell>
          <cell r="F6324">
            <v>11</v>
          </cell>
        </row>
        <row r="6325">
          <cell r="A6325">
            <v>6257619</v>
          </cell>
          <cell r="B6325" t="str">
            <v>Samovrtný šroub…GBS</v>
          </cell>
          <cell r="C6325">
            <v>2.85</v>
          </cell>
          <cell r="D6325">
            <v>100</v>
          </cell>
          <cell r="E6325" t="str">
            <v>KS</v>
          </cell>
          <cell r="F6325">
            <v>285</v>
          </cell>
        </row>
        <row r="6326">
          <cell r="A6326">
            <v>6257624</v>
          </cell>
          <cell r="B6326" t="str">
            <v>Přístrojová krabice…GED-1 HF</v>
          </cell>
          <cell r="C6326">
            <v>100</v>
          </cell>
          <cell r="D6326">
            <v>1</v>
          </cell>
          <cell r="E6326" t="str">
            <v>KS</v>
          </cell>
          <cell r="F6326">
            <v>100</v>
          </cell>
        </row>
        <row r="6327">
          <cell r="A6327">
            <v>6257631</v>
          </cell>
          <cell r="B6327" t="str">
            <v>Uzemňovací spojka pro GES…EDS-DD2,5</v>
          </cell>
          <cell r="C6327">
            <v>65</v>
          </cell>
          <cell r="D6327">
            <v>1</v>
          </cell>
          <cell r="E6327" t="str">
            <v>KS</v>
          </cell>
          <cell r="F6327">
            <v>65</v>
          </cell>
        </row>
        <row r="6328">
          <cell r="A6328">
            <v>6258012</v>
          </cell>
          <cell r="B6328" t="str">
            <v>Adaptér pro GES / GEA pro zásuvk…ADT45/1</v>
          </cell>
          <cell r="C6328">
            <v>88</v>
          </cell>
          <cell r="D6328">
            <v>1</v>
          </cell>
          <cell r="E6328" t="str">
            <v>KS</v>
          </cell>
          <cell r="F6328">
            <v>88</v>
          </cell>
        </row>
        <row r="6329">
          <cell r="A6329">
            <v>6258018</v>
          </cell>
          <cell r="B6329" t="str">
            <v>Adaptér pro GES / GEA pro zásuvk…ADT45/2/3</v>
          </cell>
          <cell r="C6329">
            <v>113</v>
          </cell>
          <cell r="D6329">
            <v>1</v>
          </cell>
          <cell r="E6329" t="str">
            <v>KS</v>
          </cell>
          <cell r="F6329">
            <v>113</v>
          </cell>
        </row>
        <row r="6330">
          <cell r="A6330">
            <v>6258024</v>
          </cell>
          <cell r="B6330" t="str">
            <v>Datová technika Modul 45…ADT 45/D</v>
          </cell>
          <cell r="C6330">
            <v>302</v>
          </cell>
          <cell r="D6330">
            <v>1</v>
          </cell>
          <cell r="E6330" t="str">
            <v>KS</v>
          </cell>
          <cell r="F6330">
            <v>302</v>
          </cell>
        </row>
        <row r="6331">
          <cell r="A6331">
            <v>6258026</v>
          </cell>
          <cell r="B6331" t="str">
            <v>Datová technika Modul 45…ADT 45/D</v>
          </cell>
          <cell r="C6331">
            <v>447</v>
          </cell>
          <cell r="D6331">
            <v>1</v>
          </cell>
          <cell r="E6331" t="str">
            <v>KS</v>
          </cell>
          <cell r="F6331">
            <v>447</v>
          </cell>
        </row>
        <row r="6332">
          <cell r="A6332">
            <v>6258034</v>
          </cell>
          <cell r="B6332" t="str">
            <v>Rámeček 1násobný…ADR45/1</v>
          </cell>
          <cell r="C6332">
            <v>91</v>
          </cell>
          <cell r="D6332">
            <v>1</v>
          </cell>
          <cell r="E6332" t="str">
            <v>KS</v>
          </cell>
          <cell r="F6332">
            <v>91</v>
          </cell>
        </row>
        <row r="6333">
          <cell r="A6333">
            <v>6258036</v>
          </cell>
          <cell r="B6333" t="str">
            <v>Rámeček 1násobný…ADR45/1</v>
          </cell>
          <cell r="C6333">
            <v>135</v>
          </cell>
          <cell r="D6333">
            <v>1</v>
          </cell>
          <cell r="E6333" t="str">
            <v>KS</v>
          </cell>
          <cell r="F6333">
            <v>135</v>
          </cell>
        </row>
        <row r="6334">
          <cell r="A6334">
            <v>6258040</v>
          </cell>
          <cell r="B6334" t="str">
            <v>Rámeček 2násobný…ADR45/2</v>
          </cell>
          <cell r="C6334">
            <v>121</v>
          </cell>
          <cell r="D6334">
            <v>1</v>
          </cell>
          <cell r="E6334" t="str">
            <v>KS</v>
          </cell>
          <cell r="F6334">
            <v>121</v>
          </cell>
        </row>
        <row r="6335">
          <cell r="A6335">
            <v>6258042</v>
          </cell>
          <cell r="B6335" t="str">
            <v>Rámeček 2násobný…ADR45/2</v>
          </cell>
          <cell r="C6335">
            <v>215</v>
          </cell>
          <cell r="D6335">
            <v>1</v>
          </cell>
          <cell r="E6335" t="str">
            <v>KS</v>
          </cell>
          <cell r="F6335">
            <v>215</v>
          </cell>
        </row>
        <row r="6336">
          <cell r="A6336">
            <v>6258046</v>
          </cell>
          <cell r="B6336" t="str">
            <v>Rámeček 3násobný…ADR45/3</v>
          </cell>
          <cell r="C6336">
            <v>113</v>
          </cell>
          <cell r="D6336">
            <v>1</v>
          </cell>
          <cell r="E6336" t="str">
            <v>KS</v>
          </cell>
          <cell r="F6336">
            <v>113</v>
          </cell>
        </row>
        <row r="6337">
          <cell r="A6337">
            <v>6258107</v>
          </cell>
          <cell r="B6337" t="str">
            <v>kryt jednonásobný…ADT E80-1</v>
          </cell>
          <cell r="C6337">
            <v>34</v>
          </cell>
          <cell r="D6337">
            <v>1</v>
          </cell>
          <cell r="E6337" t="str">
            <v>KS</v>
          </cell>
          <cell r="F6337">
            <v>34</v>
          </cell>
        </row>
        <row r="6338">
          <cell r="A6338">
            <v>6258131</v>
          </cell>
          <cell r="B6338" t="str">
            <v>Adaptér pro montáž přístrojů mod…ADT K45-1</v>
          </cell>
          <cell r="C6338">
            <v>31</v>
          </cell>
          <cell r="D6338">
            <v>1</v>
          </cell>
          <cell r="E6338" t="str">
            <v>KS</v>
          </cell>
          <cell r="F6338">
            <v>31</v>
          </cell>
        </row>
        <row r="6339">
          <cell r="A6339">
            <v>6258135</v>
          </cell>
          <cell r="B6339" t="str">
            <v>Adaptér pro montáž přístrojů mod…ADTK45-2/</v>
          </cell>
          <cell r="C6339">
            <v>41</v>
          </cell>
          <cell r="D6339">
            <v>1</v>
          </cell>
          <cell r="E6339" t="str">
            <v>KS</v>
          </cell>
          <cell r="F6339">
            <v>41</v>
          </cell>
        </row>
        <row r="6340">
          <cell r="A6340">
            <v>6258174</v>
          </cell>
          <cell r="B6340" t="str">
            <v>Kryt jednonásobný…ADT H1</v>
          </cell>
          <cell r="C6340">
            <v>23</v>
          </cell>
          <cell r="D6340">
            <v>1</v>
          </cell>
          <cell r="E6340" t="str">
            <v>KS</v>
          </cell>
          <cell r="F6340">
            <v>23</v>
          </cell>
        </row>
        <row r="6341">
          <cell r="A6341">
            <v>6258182</v>
          </cell>
          <cell r="B6341" t="str">
            <v>Kryt dvojnásobný/trojnásobný…ADT H2/3</v>
          </cell>
          <cell r="C6341">
            <v>35</v>
          </cell>
          <cell r="D6341">
            <v>1</v>
          </cell>
          <cell r="E6341" t="str">
            <v>KS</v>
          </cell>
          <cell r="F6341">
            <v>35</v>
          </cell>
        </row>
        <row r="6342">
          <cell r="A6342">
            <v>6270107</v>
          </cell>
          <cell r="B6342" t="str">
            <v>Přístrojový kanál…GEK 70110</v>
          </cell>
          <cell r="C6342">
            <v>199</v>
          </cell>
          <cell r="D6342">
            <v>1</v>
          </cell>
          <cell r="E6342" t="str">
            <v>M</v>
          </cell>
          <cell r="F6342">
            <v>199</v>
          </cell>
        </row>
        <row r="6343">
          <cell r="A6343">
            <v>6270115</v>
          </cell>
          <cell r="B6343" t="str">
            <v>Přístrojový kanál…GEK 70110</v>
          </cell>
          <cell r="C6343">
            <v>199</v>
          </cell>
          <cell r="D6343">
            <v>1</v>
          </cell>
          <cell r="E6343" t="str">
            <v>M</v>
          </cell>
          <cell r="F6343">
            <v>199</v>
          </cell>
        </row>
        <row r="6344">
          <cell r="A6344">
            <v>6270123</v>
          </cell>
          <cell r="B6344" t="str">
            <v>Přístrojový kanál…GEK 70110</v>
          </cell>
          <cell r="C6344">
            <v>199</v>
          </cell>
          <cell r="D6344">
            <v>1</v>
          </cell>
          <cell r="E6344" t="str">
            <v>M</v>
          </cell>
          <cell r="F6344">
            <v>199</v>
          </cell>
        </row>
        <row r="6345">
          <cell r="A6345">
            <v>6270131</v>
          </cell>
          <cell r="B6345" t="str">
            <v>Přístrojový kanál…GEK 70110</v>
          </cell>
          <cell r="C6345">
            <v>199</v>
          </cell>
          <cell r="D6345">
            <v>1</v>
          </cell>
          <cell r="E6345" t="str">
            <v>M</v>
          </cell>
          <cell r="F6345">
            <v>199</v>
          </cell>
        </row>
        <row r="6346">
          <cell r="A6346">
            <v>6270182</v>
          </cell>
          <cell r="B6346" t="str">
            <v>Přístrojový kanál…GEK 70135</v>
          </cell>
          <cell r="C6346">
            <v>235</v>
          </cell>
          <cell r="D6346">
            <v>1</v>
          </cell>
          <cell r="E6346" t="str">
            <v>M</v>
          </cell>
          <cell r="F6346">
            <v>235</v>
          </cell>
        </row>
        <row r="6347">
          <cell r="A6347">
            <v>6270190</v>
          </cell>
          <cell r="B6347" t="str">
            <v>Přístrojový kanál…GEK 70135</v>
          </cell>
          <cell r="C6347">
            <v>235</v>
          </cell>
          <cell r="D6347">
            <v>1</v>
          </cell>
          <cell r="E6347" t="str">
            <v>M</v>
          </cell>
          <cell r="F6347">
            <v>235</v>
          </cell>
        </row>
        <row r="6348">
          <cell r="A6348">
            <v>6270204</v>
          </cell>
          <cell r="B6348" t="str">
            <v>Přístrojový kanál…GEK 70135</v>
          </cell>
          <cell r="C6348">
            <v>235</v>
          </cell>
          <cell r="D6348">
            <v>1</v>
          </cell>
          <cell r="E6348" t="str">
            <v>M</v>
          </cell>
          <cell r="F6348">
            <v>235</v>
          </cell>
        </row>
        <row r="6349">
          <cell r="A6349">
            <v>6270212</v>
          </cell>
          <cell r="B6349" t="str">
            <v>Přístrojový kanál…GEK 70135</v>
          </cell>
          <cell r="C6349">
            <v>235</v>
          </cell>
          <cell r="D6349">
            <v>1</v>
          </cell>
          <cell r="E6349" t="str">
            <v>M</v>
          </cell>
          <cell r="F6349">
            <v>235</v>
          </cell>
        </row>
        <row r="6350">
          <cell r="A6350">
            <v>6270255</v>
          </cell>
          <cell r="B6350" t="str">
            <v>Přístrojový kanál…GEK 70170</v>
          </cell>
          <cell r="C6350">
            <v>260</v>
          </cell>
          <cell r="D6350">
            <v>1</v>
          </cell>
          <cell r="E6350" t="str">
            <v>M</v>
          </cell>
          <cell r="F6350">
            <v>260</v>
          </cell>
        </row>
        <row r="6351">
          <cell r="A6351">
            <v>6270263</v>
          </cell>
          <cell r="B6351" t="str">
            <v>Přístrojový kanál…GEK 70170</v>
          </cell>
          <cell r="C6351">
            <v>260</v>
          </cell>
          <cell r="D6351">
            <v>1</v>
          </cell>
          <cell r="E6351" t="str">
            <v>M</v>
          </cell>
          <cell r="F6351">
            <v>260</v>
          </cell>
        </row>
        <row r="6352">
          <cell r="A6352">
            <v>6270271</v>
          </cell>
          <cell r="B6352" t="str">
            <v>Přístrojový kanál…GEK 70170</v>
          </cell>
          <cell r="C6352">
            <v>260</v>
          </cell>
          <cell r="D6352">
            <v>1</v>
          </cell>
          <cell r="E6352" t="str">
            <v>M</v>
          </cell>
          <cell r="F6352">
            <v>260</v>
          </cell>
        </row>
        <row r="6353">
          <cell r="A6353">
            <v>6270298</v>
          </cell>
          <cell r="B6353" t="str">
            <v>Přístrojový kanál…GEK 70170</v>
          </cell>
          <cell r="C6353">
            <v>260</v>
          </cell>
          <cell r="D6353">
            <v>1</v>
          </cell>
          <cell r="E6353" t="str">
            <v>M</v>
          </cell>
          <cell r="F6353">
            <v>260</v>
          </cell>
        </row>
        <row r="6354">
          <cell r="A6354">
            <v>6270565</v>
          </cell>
          <cell r="B6354" t="str">
            <v>Spona vrchního dílu…OK-K</v>
          </cell>
          <cell r="C6354">
            <v>7</v>
          </cell>
          <cell r="D6354">
            <v>1</v>
          </cell>
          <cell r="E6354" t="str">
            <v>KS</v>
          </cell>
          <cell r="F6354">
            <v>7</v>
          </cell>
        </row>
        <row r="6355">
          <cell r="A6355">
            <v>6270625</v>
          </cell>
          <cell r="B6355" t="str">
            <v>Ocelový pásek…TWA</v>
          </cell>
          <cell r="C6355">
            <v>89</v>
          </cell>
          <cell r="D6355">
            <v>1</v>
          </cell>
          <cell r="E6355" t="str">
            <v>M</v>
          </cell>
          <cell r="F6355">
            <v>89</v>
          </cell>
        </row>
        <row r="6356">
          <cell r="A6356">
            <v>6270662</v>
          </cell>
          <cell r="B6356" t="str">
            <v>Uzemňovací spojka pro GES…EDF</v>
          </cell>
          <cell r="C6356">
            <v>20</v>
          </cell>
          <cell r="D6356">
            <v>1</v>
          </cell>
          <cell r="E6356" t="str">
            <v>KS</v>
          </cell>
          <cell r="F6356">
            <v>20</v>
          </cell>
        </row>
        <row r="6357">
          <cell r="A6357">
            <v>6270727</v>
          </cell>
          <cell r="B6357" t="str">
            <v>Odlehčení tahu…2390/Z8</v>
          </cell>
          <cell r="C6357">
            <v>14</v>
          </cell>
          <cell r="D6357">
            <v>1</v>
          </cell>
          <cell r="E6357" t="str">
            <v>KS</v>
          </cell>
          <cell r="F6357">
            <v>14</v>
          </cell>
        </row>
        <row r="6358">
          <cell r="A6358">
            <v>6270743</v>
          </cell>
          <cell r="B6358" t="str">
            <v>Přístrojová krabice…2390/8T</v>
          </cell>
          <cell r="C6358">
            <v>60</v>
          </cell>
          <cell r="D6358">
            <v>1</v>
          </cell>
          <cell r="E6358" t="str">
            <v>KS</v>
          </cell>
          <cell r="F6358">
            <v>60</v>
          </cell>
        </row>
        <row r="6359">
          <cell r="A6359">
            <v>6270751</v>
          </cell>
          <cell r="B6359" t="str">
            <v>Přístrojová krabice…2390/8TLW</v>
          </cell>
          <cell r="C6359">
            <v>100</v>
          </cell>
          <cell r="D6359">
            <v>1</v>
          </cell>
          <cell r="E6359" t="str">
            <v>KS</v>
          </cell>
          <cell r="F6359">
            <v>100</v>
          </cell>
        </row>
        <row r="6360">
          <cell r="A6360">
            <v>6270778</v>
          </cell>
          <cell r="B6360" t="str">
            <v>Přístrojová krabice…2390/8T2</v>
          </cell>
          <cell r="C6360">
            <v>119</v>
          </cell>
          <cell r="D6360">
            <v>1</v>
          </cell>
          <cell r="E6360" t="str">
            <v>KS</v>
          </cell>
          <cell r="F6360">
            <v>119</v>
          </cell>
        </row>
        <row r="6361">
          <cell r="A6361">
            <v>6270786</v>
          </cell>
          <cell r="B6361" t="str">
            <v>Navíjecí pomůcka…2390/8 LW</v>
          </cell>
          <cell r="C6361">
            <v>9</v>
          </cell>
          <cell r="D6361">
            <v>1</v>
          </cell>
          <cell r="E6361" t="str">
            <v>KS</v>
          </cell>
          <cell r="F6361">
            <v>9</v>
          </cell>
        </row>
        <row r="6362">
          <cell r="A6362">
            <v>6270808</v>
          </cell>
          <cell r="B6362" t="str">
            <v>Vrchní díl…GEK/DG 8</v>
          </cell>
          <cell r="C6362">
            <v>70</v>
          </cell>
          <cell r="D6362">
            <v>1</v>
          </cell>
          <cell r="E6362" t="str">
            <v>M</v>
          </cell>
          <cell r="F6362">
            <v>70</v>
          </cell>
        </row>
        <row r="6363">
          <cell r="A6363">
            <v>6270816</v>
          </cell>
          <cell r="B6363" t="str">
            <v>Vrchní díl…GEK/DG 8</v>
          </cell>
          <cell r="C6363">
            <v>70</v>
          </cell>
          <cell r="D6363">
            <v>1</v>
          </cell>
          <cell r="E6363" t="str">
            <v>M</v>
          </cell>
          <cell r="F6363">
            <v>70</v>
          </cell>
        </row>
        <row r="6364">
          <cell r="A6364">
            <v>6270824</v>
          </cell>
          <cell r="B6364" t="str">
            <v>Vrchní díl…GEK/DG 8</v>
          </cell>
          <cell r="C6364">
            <v>70</v>
          </cell>
          <cell r="D6364">
            <v>1</v>
          </cell>
          <cell r="E6364" t="str">
            <v>M</v>
          </cell>
          <cell r="F6364">
            <v>70</v>
          </cell>
        </row>
        <row r="6365">
          <cell r="A6365">
            <v>6270832</v>
          </cell>
          <cell r="B6365" t="str">
            <v>Vrchní díl…GEK/DG 8</v>
          </cell>
          <cell r="C6365">
            <v>70</v>
          </cell>
          <cell r="D6365">
            <v>1</v>
          </cell>
          <cell r="E6365" t="str">
            <v>M</v>
          </cell>
          <cell r="F6365">
            <v>70</v>
          </cell>
        </row>
        <row r="6366">
          <cell r="A6366">
            <v>6272002</v>
          </cell>
          <cell r="B6366" t="str">
            <v>Plochý roh…GEK/F7011</v>
          </cell>
          <cell r="C6366">
            <v>509</v>
          </cell>
          <cell r="D6366">
            <v>1</v>
          </cell>
          <cell r="E6366" t="str">
            <v>KS</v>
          </cell>
          <cell r="F6366">
            <v>509</v>
          </cell>
        </row>
        <row r="6367">
          <cell r="A6367">
            <v>6272010</v>
          </cell>
          <cell r="B6367" t="str">
            <v>Plochý roh…GEK/F7011</v>
          </cell>
          <cell r="C6367">
            <v>511</v>
          </cell>
          <cell r="D6367">
            <v>1</v>
          </cell>
          <cell r="E6367" t="str">
            <v>KS</v>
          </cell>
          <cell r="F6367">
            <v>511</v>
          </cell>
        </row>
        <row r="6368">
          <cell r="A6368">
            <v>6272088</v>
          </cell>
          <cell r="B6368" t="str">
            <v>Plochý roh…GEK/F7013</v>
          </cell>
          <cell r="C6368">
            <v>571</v>
          </cell>
          <cell r="D6368">
            <v>1</v>
          </cell>
          <cell r="E6368" t="str">
            <v>KS</v>
          </cell>
          <cell r="F6368">
            <v>571</v>
          </cell>
        </row>
        <row r="6369">
          <cell r="A6369">
            <v>6272096</v>
          </cell>
          <cell r="B6369" t="str">
            <v>Plochý roh…GEK/F7013</v>
          </cell>
          <cell r="C6369">
            <v>572</v>
          </cell>
          <cell r="D6369">
            <v>1</v>
          </cell>
          <cell r="E6369" t="str">
            <v>KS</v>
          </cell>
          <cell r="F6369">
            <v>572</v>
          </cell>
        </row>
        <row r="6370">
          <cell r="A6370">
            <v>6272118</v>
          </cell>
          <cell r="B6370" t="str">
            <v>Plochý roh…GEK/F7013</v>
          </cell>
          <cell r="C6370">
            <v>565</v>
          </cell>
          <cell r="D6370">
            <v>1</v>
          </cell>
          <cell r="E6370" t="str">
            <v>KS</v>
          </cell>
          <cell r="F6370">
            <v>565</v>
          </cell>
        </row>
        <row r="6371">
          <cell r="A6371">
            <v>6272126</v>
          </cell>
          <cell r="B6371" t="str">
            <v>Plochý roh…GEK/F7013</v>
          </cell>
          <cell r="C6371">
            <v>561</v>
          </cell>
          <cell r="D6371">
            <v>1</v>
          </cell>
          <cell r="E6371" t="str">
            <v>KS</v>
          </cell>
          <cell r="F6371">
            <v>561</v>
          </cell>
        </row>
        <row r="6372">
          <cell r="A6372">
            <v>6272169</v>
          </cell>
          <cell r="B6372" t="str">
            <v>Plochý roh…GEK/F7017</v>
          </cell>
          <cell r="C6372">
            <v>599</v>
          </cell>
          <cell r="D6372">
            <v>1</v>
          </cell>
          <cell r="E6372" t="str">
            <v>KS</v>
          </cell>
          <cell r="F6372">
            <v>599</v>
          </cell>
        </row>
        <row r="6373">
          <cell r="A6373">
            <v>6272177</v>
          </cell>
          <cell r="B6373" t="str">
            <v>Plochý roh…GEK/F7017</v>
          </cell>
          <cell r="C6373">
            <v>602</v>
          </cell>
          <cell r="D6373">
            <v>1</v>
          </cell>
          <cell r="E6373" t="str">
            <v>KS</v>
          </cell>
          <cell r="F6373">
            <v>602</v>
          </cell>
        </row>
        <row r="6374">
          <cell r="A6374">
            <v>6272185</v>
          </cell>
          <cell r="B6374" t="str">
            <v>Plochý roh…GEK/F7017</v>
          </cell>
          <cell r="C6374">
            <v>595</v>
          </cell>
          <cell r="D6374">
            <v>1</v>
          </cell>
          <cell r="E6374" t="str">
            <v>KS</v>
          </cell>
          <cell r="F6374">
            <v>595</v>
          </cell>
        </row>
        <row r="6375">
          <cell r="A6375">
            <v>6272193</v>
          </cell>
          <cell r="B6375" t="str">
            <v>Plochý roh…GEK/F7017</v>
          </cell>
          <cell r="C6375">
            <v>589</v>
          </cell>
          <cell r="D6375">
            <v>1</v>
          </cell>
          <cell r="E6375" t="str">
            <v>KS</v>
          </cell>
          <cell r="F6375">
            <v>589</v>
          </cell>
        </row>
        <row r="6376">
          <cell r="A6376">
            <v>6272312</v>
          </cell>
          <cell r="B6376" t="str">
            <v>Vnější roh…GEK/A7011</v>
          </cell>
          <cell r="C6376">
            <v>555</v>
          </cell>
          <cell r="D6376">
            <v>1</v>
          </cell>
          <cell r="E6376" t="str">
            <v>KS</v>
          </cell>
          <cell r="F6376">
            <v>555</v>
          </cell>
        </row>
        <row r="6377">
          <cell r="A6377">
            <v>6272320</v>
          </cell>
          <cell r="B6377" t="str">
            <v>Vnější roh…GEK/A7011</v>
          </cell>
          <cell r="C6377">
            <v>557</v>
          </cell>
          <cell r="D6377">
            <v>1</v>
          </cell>
          <cell r="E6377" t="str">
            <v>KS</v>
          </cell>
          <cell r="F6377">
            <v>557</v>
          </cell>
        </row>
        <row r="6378">
          <cell r="A6378">
            <v>6272339</v>
          </cell>
          <cell r="B6378" t="str">
            <v>Vnější roh…GEK/A7011</v>
          </cell>
          <cell r="C6378">
            <v>451</v>
          </cell>
          <cell r="D6378">
            <v>1</v>
          </cell>
          <cell r="E6378" t="str">
            <v>KS</v>
          </cell>
          <cell r="F6378">
            <v>451</v>
          </cell>
        </row>
        <row r="6379">
          <cell r="A6379">
            <v>6272398</v>
          </cell>
          <cell r="B6379" t="str">
            <v>Vnější roh…GEK/A7013</v>
          </cell>
          <cell r="C6379">
            <v>533</v>
          </cell>
          <cell r="D6379">
            <v>1</v>
          </cell>
          <cell r="E6379" t="str">
            <v>KS</v>
          </cell>
          <cell r="F6379">
            <v>533</v>
          </cell>
        </row>
        <row r="6380">
          <cell r="A6380">
            <v>6272401</v>
          </cell>
          <cell r="B6380" t="str">
            <v>Vnější roh…GEK/A7013</v>
          </cell>
          <cell r="C6380">
            <v>536</v>
          </cell>
          <cell r="D6380">
            <v>1</v>
          </cell>
          <cell r="E6380" t="str">
            <v>KS</v>
          </cell>
          <cell r="F6380">
            <v>536</v>
          </cell>
        </row>
        <row r="6381">
          <cell r="A6381">
            <v>6272428</v>
          </cell>
          <cell r="B6381" t="str">
            <v>Vnější roh…GEK/A7013</v>
          </cell>
          <cell r="C6381">
            <v>534</v>
          </cell>
          <cell r="D6381">
            <v>1</v>
          </cell>
          <cell r="E6381" t="str">
            <v>KS</v>
          </cell>
          <cell r="F6381">
            <v>534</v>
          </cell>
        </row>
        <row r="6382">
          <cell r="A6382">
            <v>6272436</v>
          </cell>
          <cell r="B6382" t="str">
            <v>Vnější roh…GEK/A7013</v>
          </cell>
          <cell r="C6382">
            <v>529</v>
          </cell>
          <cell r="D6382">
            <v>1</v>
          </cell>
          <cell r="E6382" t="str">
            <v>KS</v>
          </cell>
          <cell r="F6382">
            <v>529</v>
          </cell>
        </row>
        <row r="6383">
          <cell r="A6383">
            <v>6272479</v>
          </cell>
          <cell r="B6383" t="str">
            <v>Vnější roh…GEK/A7017</v>
          </cell>
          <cell r="C6383">
            <v>550</v>
          </cell>
          <cell r="D6383">
            <v>1</v>
          </cell>
          <cell r="E6383" t="str">
            <v>KS</v>
          </cell>
          <cell r="F6383">
            <v>550</v>
          </cell>
        </row>
        <row r="6384">
          <cell r="A6384">
            <v>6272487</v>
          </cell>
          <cell r="B6384" t="str">
            <v>Vnější roh…GEK/A7017</v>
          </cell>
          <cell r="C6384">
            <v>554</v>
          </cell>
          <cell r="D6384">
            <v>1</v>
          </cell>
          <cell r="E6384" t="str">
            <v>KS</v>
          </cell>
          <cell r="F6384">
            <v>554</v>
          </cell>
        </row>
        <row r="6385">
          <cell r="A6385">
            <v>6272495</v>
          </cell>
          <cell r="B6385" t="str">
            <v>Vnější roh…GEK/A7017</v>
          </cell>
          <cell r="C6385">
            <v>559</v>
          </cell>
          <cell r="D6385">
            <v>1</v>
          </cell>
          <cell r="E6385" t="str">
            <v>KS</v>
          </cell>
          <cell r="F6385">
            <v>559</v>
          </cell>
        </row>
        <row r="6386">
          <cell r="A6386">
            <v>6272509</v>
          </cell>
          <cell r="B6386" t="str">
            <v>Vnější roh…GEK/A7017</v>
          </cell>
          <cell r="C6386">
            <v>559</v>
          </cell>
          <cell r="D6386">
            <v>1</v>
          </cell>
          <cell r="E6386" t="str">
            <v>KS</v>
          </cell>
          <cell r="F6386">
            <v>559</v>
          </cell>
        </row>
        <row r="6387">
          <cell r="A6387">
            <v>6272622</v>
          </cell>
          <cell r="B6387" t="str">
            <v>Vnitřní roh…GEK/I7011</v>
          </cell>
          <cell r="C6387">
            <v>479</v>
          </cell>
          <cell r="D6387">
            <v>1</v>
          </cell>
          <cell r="E6387" t="str">
            <v>KS</v>
          </cell>
          <cell r="F6387">
            <v>479</v>
          </cell>
        </row>
        <row r="6388">
          <cell r="A6388">
            <v>6272630</v>
          </cell>
          <cell r="B6388" t="str">
            <v>Vnitřní roh…GEK/I7011</v>
          </cell>
          <cell r="C6388">
            <v>482</v>
          </cell>
          <cell r="D6388">
            <v>1</v>
          </cell>
          <cell r="E6388" t="str">
            <v>KS</v>
          </cell>
          <cell r="F6388">
            <v>482</v>
          </cell>
        </row>
        <row r="6389">
          <cell r="A6389">
            <v>6272649</v>
          </cell>
          <cell r="B6389" t="str">
            <v>Vnitřní roh…GEK/I7011</v>
          </cell>
          <cell r="C6389">
            <v>481</v>
          </cell>
          <cell r="D6389">
            <v>1</v>
          </cell>
          <cell r="E6389" t="str">
            <v>KS</v>
          </cell>
          <cell r="F6389">
            <v>481</v>
          </cell>
        </row>
        <row r="6390">
          <cell r="A6390">
            <v>6272657</v>
          </cell>
          <cell r="B6390" t="str">
            <v>Vnitřní roh…GEK/I7011</v>
          </cell>
          <cell r="C6390">
            <v>477</v>
          </cell>
          <cell r="D6390">
            <v>1</v>
          </cell>
          <cell r="E6390" t="str">
            <v>KS</v>
          </cell>
          <cell r="F6390">
            <v>477</v>
          </cell>
        </row>
        <row r="6391">
          <cell r="A6391">
            <v>6272703</v>
          </cell>
          <cell r="B6391" t="str">
            <v>Vnitřní roh…GEK/I7013</v>
          </cell>
          <cell r="C6391">
            <v>533</v>
          </cell>
          <cell r="D6391">
            <v>1</v>
          </cell>
          <cell r="E6391" t="str">
            <v>KS</v>
          </cell>
          <cell r="F6391">
            <v>533</v>
          </cell>
        </row>
        <row r="6392">
          <cell r="A6392">
            <v>6272711</v>
          </cell>
          <cell r="B6392" t="str">
            <v>Vnitřní roh…GEK/I7013</v>
          </cell>
          <cell r="C6392">
            <v>536</v>
          </cell>
          <cell r="D6392">
            <v>1</v>
          </cell>
          <cell r="E6392" t="str">
            <v>KS</v>
          </cell>
          <cell r="F6392">
            <v>536</v>
          </cell>
        </row>
        <row r="6393">
          <cell r="A6393">
            <v>6272738</v>
          </cell>
          <cell r="B6393" t="str">
            <v>Vnitřní roh…GEK/I7013</v>
          </cell>
          <cell r="C6393">
            <v>534</v>
          </cell>
          <cell r="D6393">
            <v>1</v>
          </cell>
          <cell r="E6393" t="str">
            <v>KS</v>
          </cell>
          <cell r="F6393">
            <v>534</v>
          </cell>
        </row>
        <row r="6394">
          <cell r="A6394">
            <v>6272746</v>
          </cell>
          <cell r="B6394" t="str">
            <v>Vnitřní roh…GEK/I7013</v>
          </cell>
          <cell r="C6394">
            <v>529</v>
          </cell>
          <cell r="D6394">
            <v>1</v>
          </cell>
          <cell r="E6394" t="str">
            <v>KS</v>
          </cell>
          <cell r="F6394">
            <v>529</v>
          </cell>
        </row>
        <row r="6395">
          <cell r="A6395">
            <v>6272789</v>
          </cell>
          <cell r="B6395" t="str">
            <v>Vnitřní roh…GEK/I7017</v>
          </cell>
          <cell r="C6395">
            <v>550</v>
          </cell>
          <cell r="D6395">
            <v>1</v>
          </cell>
          <cell r="E6395" t="str">
            <v>KS</v>
          </cell>
          <cell r="F6395">
            <v>550</v>
          </cell>
        </row>
        <row r="6396">
          <cell r="A6396">
            <v>6272797</v>
          </cell>
          <cell r="B6396" t="str">
            <v>Vnitřní roh…GEK/I7017</v>
          </cell>
          <cell r="C6396">
            <v>554</v>
          </cell>
          <cell r="D6396">
            <v>1</v>
          </cell>
          <cell r="E6396" t="str">
            <v>KS</v>
          </cell>
          <cell r="F6396">
            <v>554</v>
          </cell>
        </row>
        <row r="6397">
          <cell r="A6397">
            <v>6272800</v>
          </cell>
          <cell r="B6397" t="str">
            <v>Vnitřní roh…GEK/I7017</v>
          </cell>
          <cell r="C6397">
            <v>551</v>
          </cell>
          <cell r="D6397">
            <v>1</v>
          </cell>
          <cell r="E6397" t="str">
            <v>KS</v>
          </cell>
          <cell r="F6397">
            <v>551</v>
          </cell>
        </row>
        <row r="6398">
          <cell r="A6398">
            <v>6272819</v>
          </cell>
          <cell r="B6398" t="str">
            <v>Vnitřní roh…GEK/I7017</v>
          </cell>
          <cell r="C6398">
            <v>545</v>
          </cell>
          <cell r="D6398">
            <v>1</v>
          </cell>
          <cell r="E6398" t="str">
            <v>KS</v>
          </cell>
          <cell r="F6398">
            <v>545</v>
          </cell>
        </row>
        <row r="6399">
          <cell r="A6399">
            <v>6273009</v>
          </cell>
          <cell r="B6399" t="str">
            <v>Díl T…GEK/T7011</v>
          </cell>
          <cell r="C6399">
            <v>557</v>
          </cell>
          <cell r="D6399">
            <v>1</v>
          </cell>
          <cell r="E6399" t="str">
            <v>KS</v>
          </cell>
          <cell r="F6399">
            <v>557</v>
          </cell>
        </row>
        <row r="6400">
          <cell r="A6400">
            <v>6273017</v>
          </cell>
          <cell r="B6400" t="str">
            <v>Díl T…GEK/T7011</v>
          </cell>
          <cell r="C6400">
            <v>560</v>
          </cell>
          <cell r="D6400">
            <v>1</v>
          </cell>
          <cell r="E6400" t="str">
            <v>KS</v>
          </cell>
          <cell r="F6400">
            <v>560</v>
          </cell>
        </row>
        <row r="6401">
          <cell r="A6401">
            <v>6273025</v>
          </cell>
          <cell r="B6401" t="str">
            <v>Díl T…GEK/T7011</v>
          </cell>
          <cell r="C6401">
            <v>554</v>
          </cell>
          <cell r="D6401">
            <v>1</v>
          </cell>
          <cell r="E6401" t="str">
            <v>KS</v>
          </cell>
          <cell r="F6401">
            <v>554</v>
          </cell>
        </row>
        <row r="6402">
          <cell r="A6402">
            <v>6273084</v>
          </cell>
          <cell r="B6402" t="str">
            <v>Díl T…GEK/T7013</v>
          </cell>
          <cell r="C6402">
            <v>610</v>
          </cell>
          <cell r="D6402">
            <v>1</v>
          </cell>
          <cell r="E6402" t="str">
            <v>KS</v>
          </cell>
          <cell r="F6402">
            <v>610</v>
          </cell>
        </row>
        <row r="6403">
          <cell r="A6403">
            <v>6273092</v>
          </cell>
          <cell r="B6403" t="str">
            <v>Díl T…GEK/T7013</v>
          </cell>
          <cell r="C6403">
            <v>612</v>
          </cell>
          <cell r="D6403">
            <v>1</v>
          </cell>
          <cell r="E6403" t="str">
            <v>KS</v>
          </cell>
          <cell r="F6403">
            <v>612</v>
          </cell>
        </row>
        <row r="6404">
          <cell r="A6404">
            <v>6273106</v>
          </cell>
          <cell r="B6404" t="str">
            <v>Díl T…GEK/T7013</v>
          </cell>
          <cell r="C6404">
            <v>604</v>
          </cell>
          <cell r="D6404">
            <v>1</v>
          </cell>
          <cell r="E6404" t="str">
            <v>KS</v>
          </cell>
          <cell r="F6404">
            <v>604</v>
          </cell>
        </row>
        <row r="6405">
          <cell r="A6405">
            <v>6273114</v>
          </cell>
          <cell r="B6405" t="str">
            <v>Díl T…GEK/T7013</v>
          </cell>
          <cell r="C6405">
            <v>600</v>
          </cell>
          <cell r="D6405">
            <v>1</v>
          </cell>
          <cell r="E6405" t="str">
            <v>KS</v>
          </cell>
          <cell r="F6405">
            <v>600</v>
          </cell>
        </row>
        <row r="6406">
          <cell r="A6406">
            <v>6273157</v>
          </cell>
          <cell r="B6406" t="str">
            <v>Díl T…GEK/T7017</v>
          </cell>
          <cell r="C6406">
            <v>627</v>
          </cell>
          <cell r="D6406">
            <v>1</v>
          </cell>
          <cell r="E6406" t="str">
            <v>KS</v>
          </cell>
          <cell r="F6406">
            <v>627</v>
          </cell>
        </row>
        <row r="6407">
          <cell r="A6407">
            <v>6273165</v>
          </cell>
          <cell r="B6407" t="str">
            <v>Díl T…GEK/T7017</v>
          </cell>
          <cell r="C6407">
            <v>629</v>
          </cell>
          <cell r="D6407">
            <v>1</v>
          </cell>
          <cell r="E6407" t="str">
            <v>KS</v>
          </cell>
          <cell r="F6407">
            <v>629</v>
          </cell>
        </row>
        <row r="6408">
          <cell r="A6408">
            <v>6273173</v>
          </cell>
          <cell r="B6408" t="str">
            <v>Díl T…GEK/T7017</v>
          </cell>
          <cell r="C6408">
            <v>621</v>
          </cell>
          <cell r="D6408">
            <v>1</v>
          </cell>
          <cell r="E6408" t="str">
            <v>KS</v>
          </cell>
          <cell r="F6408">
            <v>621</v>
          </cell>
        </row>
        <row r="6409">
          <cell r="A6409">
            <v>6273181</v>
          </cell>
          <cell r="B6409" t="str">
            <v>Díl T…GEK/T7017</v>
          </cell>
          <cell r="C6409">
            <v>616</v>
          </cell>
          <cell r="D6409">
            <v>1</v>
          </cell>
          <cell r="E6409" t="str">
            <v>KS</v>
          </cell>
          <cell r="F6409">
            <v>616</v>
          </cell>
        </row>
        <row r="6410">
          <cell r="A6410">
            <v>6273300</v>
          </cell>
          <cell r="B6410" t="str">
            <v>Koncový díl …GEK/E7011</v>
          </cell>
          <cell r="C6410">
            <v>17</v>
          </cell>
          <cell r="D6410">
            <v>1</v>
          </cell>
          <cell r="E6410" t="str">
            <v>KS</v>
          </cell>
          <cell r="F6410">
            <v>17</v>
          </cell>
        </row>
        <row r="6411">
          <cell r="A6411">
            <v>6273319</v>
          </cell>
          <cell r="B6411" t="str">
            <v>Koncový díl …GEK/E7011</v>
          </cell>
          <cell r="C6411">
            <v>17</v>
          </cell>
          <cell r="D6411">
            <v>1</v>
          </cell>
          <cell r="E6411" t="str">
            <v>KS</v>
          </cell>
          <cell r="F6411">
            <v>17</v>
          </cell>
        </row>
        <row r="6412">
          <cell r="A6412">
            <v>6273327</v>
          </cell>
          <cell r="B6412" t="str">
            <v>Koncový díl …GEK/E7011</v>
          </cell>
          <cell r="C6412">
            <v>17</v>
          </cell>
          <cell r="D6412">
            <v>1</v>
          </cell>
          <cell r="E6412" t="str">
            <v>KS</v>
          </cell>
          <cell r="F6412">
            <v>17</v>
          </cell>
        </row>
        <row r="6413">
          <cell r="A6413">
            <v>6273335</v>
          </cell>
          <cell r="B6413" t="str">
            <v>Koncový díl …GEK/E7011</v>
          </cell>
          <cell r="C6413">
            <v>17</v>
          </cell>
          <cell r="D6413">
            <v>1</v>
          </cell>
          <cell r="E6413" t="str">
            <v>KS</v>
          </cell>
          <cell r="F6413">
            <v>17</v>
          </cell>
        </row>
        <row r="6414">
          <cell r="A6414">
            <v>6273386</v>
          </cell>
          <cell r="B6414" t="str">
            <v>Koncový díl …GEK/E7013</v>
          </cell>
          <cell r="C6414">
            <v>19</v>
          </cell>
          <cell r="D6414">
            <v>1</v>
          </cell>
          <cell r="E6414" t="str">
            <v>KS</v>
          </cell>
          <cell r="F6414">
            <v>19</v>
          </cell>
        </row>
        <row r="6415">
          <cell r="A6415">
            <v>6273394</v>
          </cell>
          <cell r="B6415" t="str">
            <v>Koncový díl …GEK/E7013</v>
          </cell>
          <cell r="C6415">
            <v>19</v>
          </cell>
          <cell r="D6415">
            <v>1</v>
          </cell>
          <cell r="E6415" t="str">
            <v>KS</v>
          </cell>
          <cell r="F6415">
            <v>19</v>
          </cell>
        </row>
        <row r="6416">
          <cell r="A6416">
            <v>6273408</v>
          </cell>
          <cell r="B6416" t="str">
            <v>Koncový díl …GEK/E7013</v>
          </cell>
          <cell r="C6416">
            <v>19</v>
          </cell>
          <cell r="D6416">
            <v>1</v>
          </cell>
          <cell r="E6416" t="str">
            <v>KS</v>
          </cell>
          <cell r="F6416">
            <v>19</v>
          </cell>
        </row>
        <row r="6417">
          <cell r="A6417">
            <v>6273416</v>
          </cell>
          <cell r="B6417" t="str">
            <v>Koncový díl …GEK/E7013</v>
          </cell>
          <cell r="C6417">
            <v>17</v>
          </cell>
          <cell r="D6417">
            <v>1</v>
          </cell>
          <cell r="E6417" t="str">
            <v>KS</v>
          </cell>
          <cell r="F6417">
            <v>17</v>
          </cell>
        </row>
        <row r="6418">
          <cell r="A6418">
            <v>6273459</v>
          </cell>
          <cell r="B6418" t="str">
            <v>Koncový díl …GEK/E7017</v>
          </cell>
          <cell r="C6418">
            <v>21</v>
          </cell>
          <cell r="D6418">
            <v>1</v>
          </cell>
          <cell r="E6418" t="str">
            <v>KS</v>
          </cell>
          <cell r="F6418">
            <v>21</v>
          </cell>
        </row>
        <row r="6419">
          <cell r="A6419">
            <v>6273467</v>
          </cell>
          <cell r="B6419" t="str">
            <v>Koncový díl …GEK/E7017</v>
          </cell>
          <cell r="C6419">
            <v>22</v>
          </cell>
          <cell r="D6419">
            <v>1</v>
          </cell>
          <cell r="E6419" t="str">
            <v>KS</v>
          </cell>
          <cell r="F6419">
            <v>22</v>
          </cell>
        </row>
        <row r="6420">
          <cell r="A6420">
            <v>6273475</v>
          </cell>
          <cell r="B6420" t="str">
            <v>Koncový díl …GEK/E7017</v>
          </cell>
          <cell r="C6420">
            <v>21</v>
          </cell>
          <cell r="D6420">
            <v>1</v>
          </cell>
          <cell r="E6420" t="str">
            <v>KS</v>
          </cell>
          <cell r="F6420">
            <v>21</v>
          </cell>
        </row>
        <row r="6421">
          <cell r="A6421">
            <v>6273483</v>
          </cell>
          <cell r="B6421" t="str">
            <v>Koncový díl …GEK/E7017</v>
          </cell>
          <cell r="C6421">
            <v>21</v>
          </cell>
          <cell r="D6421">
            <v>1</v>
          </cell>
          <cell r="E6421" t="str">
            <v>KS</v>
          </cell>
          <cell r="F6421">
            <v>21</v>
          </cell>
        </row>
        <row r="6422">
          <cell r="A6422">
            <v>6274005</v>
          </cell>
          <cell r="B6422" t="str">
            <v>Vrchní díl…GEK/DFG 8</v>
          </cell>
          <cell r="C6422">
            <v>132</v>
          </cell>
          <cell r="D6422">
            <v>1</v>
          </cell>
          <cell r="E6422" t="str">
            <v>KS</v>
          </cell>
          <cell r="F6422">
            <v>132</v>
          </cell>
        </row>
        <row r="6423">
          <cell r="A6423">
            <v>6274013</v>
          </cell>
          <cell r="B6423" t="str">
            <v>Vrchní díl…GEK/DFG 8</v>
          </cell>
          <cell r="C6423">
            <v>133</v>
          </cell>
          <cell r="D6423">
            <v>1</v>
          </cell>
          <cell r="E6423" t="str">
            <v>KS</v>
          </cell>
          <cell r="F6423">
            <v>133</v>
          </cell>
        </row>
        <row r="6424">
          <cell r="A6424">
            <v>6274021</v>
          </cell>
          <cell r="B6424" t="str">
            <v>Vrchní díl…GEK/DFG 8</v>
          </cell>
          <cell r="C6424">
            <v>132</v>
          </cell>
          <cell r="D6424">
            <v>1</v>
          </cell>
          <cell r="E6424" t="str">
            <v>KS</v>
          </cell>
          <cell r="F6424">
            <v>132</v>
          </cell>
        </row>
        <row r="6425">
          <cell r="A6425">
            <v>6274048</v>
          </cell>
          <cell r="B6425" t="str">
            <v>Vrchní díl…GEK/DFG 8</v>
          </cell>
          <cell r="C6425">
            <v>130</v>
          </cell>
          <cell r="D6425">
            <v>1</v>
          </cell>
          <cell r="E6425" t="str">
            <v>KS</v>
          </cell>
          <cell r="F6425">
            <v>130</v>
          </cell>
        </row>
        <row r="6426">
          <cell r="A6426">
            <v>6274153</v>
          </cell>
          <cell r="B6426" t="str">
            <v>Vrchní díl…GEK/DAG 8</v>
          </cell>
          <cell r="C6426">
            <v>152</v>
          </cell>
          <cell r="D6426">
            <v>1</v>
          </cell>
          <cell r="E6426" t="str">
            <v>KS</v>
          </cell>
          <cell r="F6426">
            <v>152</v>
          </cell>
        </row>
        <row r="6427">
          <cell r="A6427">
            <v>6274161</v>
          </cell>
          <cell r="B6427" t="str">
            <v>Vrchní díl…GEK/DAG 8</v>
          </cell>
          <cell r="C6427">
            <v>153</v>
          </cell>
          <cell r="D6427">
            <v>1</v>
          </cell>
          <cell r="E6427" t="str">
            <v>KS</v>
          </cell>
          <cell r="F6427">
            <v>153</v>
          </cell>
        </row>
        <row r="6428">
          <cell r="A6428">
            <v>6274188</v>
          </cell>
          <cell r="B6428" t="str">
            <v>Vrchní díl…GEK/DAG 8</v>
          </cell>
          <cell r="C6428">
            <v>152</v>
          </cell>
          <cell r="D6428">
            <v>1</v>
          </cell>
          <cell r="E6428" t="str">
            <v>KS</v>
          </cell>
          <cell r="F6428">
            <v>152</v>
          </cell>
        </row>
        <row r="6429">
          <cell r="A6429">
            <v>6274196</v>
          </cell>
          <cell r="B6429" t="str">
            <v>Vrchní díl…GEK/DAG 8</v>
          </cell>
          <cell r="C6429">
            <v>151</v>
          </cell>
          <cell r="D6429">
            <v>1</v>
          </cell>
          <cell r="E6429" t="str">
            <v>KS</v>
          </cell>
          <cell r="F6429">
            <v>151</v>
          </cell>
        </row>
        <row r="6430">
          <cell r="A6430">
            <v>6275001</v>
          </cell>
          <cell r="B6430" t="str">
            <v>Krycí rámeček…GEKWO7011</v>
          </cell>
          <cell r="C6430">
            <v>755</v>
          </cell>
          <cell r="D6430">
            <v>1</v>
          </cell>
          <cell r="E6430" t="str">
            <v>KS</v>
          </cell>
          <cell r="F6430">
            <v>755</v>
          </cell>
        </row>
        <row r="6431">
          <cell r="A6431">
            <v>6275028</v>
          </cell>
          <cell r="B6431" t="str">
            <v>Krycí rámeček…GEKWO7011</v>
          </cell>
          <cell r="C6431">
            <v>755</v>
          </cell>
          <cell r="D6431">
            <v>1</v>
          </cell>
          <cell r="E6431" t="str">
            <v>KS</v>
          </cell>
          <cell r="F6431">
            <v>755</v>
          </cell>
        </row>
        <row r="6432">
          <cell r="A6432">
            <v>6275087</v>
          </cell>
          <cell r="B6432" t="str">
            <v>Krycí rámeček…GEKWO7013</v>
          </cell>
          <cell r="C6432">
            <v>766</v>
          </cell>
          <cell r="D6432">
            <v>1</v>
          </cell>
          <cell r="E6432" t="str">
            <v>KS</v>
          </cell>
          <cell r="F6432">
            <v>766</v>
          </cell>
        </row>
        <row r="6433">
          <cell r="A6433">
            <v>6275095</v>
          </cell>
          <cell r="B6433" t="str">
            <v>Krycí rámeček…GEKWO7013</v>
          </cell>
          <cell r="C6433">
            <v>766</v>
          </cell>
          <cell r="D6433">
            <v>1</v>
          </cell>
          <cell r="E6433" t="str">
            <v>KS</v>
          </cell>
          <cell r="F6433">
            <v>766</v>
          </cell>
        </row>
        <row r="6434">
          <cell r="A6434">
            <v>6275109</v>
          </cell>
          <cell r="B6434" t="str">
            <v>Krycí rámeček…GEKWO7013</v>
          </cell>
          <cell r="C6434">
            <v>766</v>
          </cell>
          <cell r="D6434">
            <v>1</v>
          </cell>
          <cell r="E6434" t="str">
            <v>KS</v>
          </cell>
          <cell r="F6434">
            <v>766</v>
          </cell>
        </row>
        <row r="6435">
          <cell r="A6435">
            <v>6275117</v>
          </cell>
          <cell r="B6435" t="str">
            <v>Krycí rámeček…GEKWO7013</v>
          </cell>
          <cell r="C6435">
            <v>766</v>
          </cell>
          <cell r="D6435">
            <v>1</v>
          </cell>
          <cell r="E6435" t="str">
            <v>KS</v>
          </cell>
          <cell r="F6435">
            <v>766</v>
          </cell>
        </row>
        <row r="6436">
          <cell r="A6436">
            <v>6275168</v>
          </cell>
          <cell r="B6436" t="str">
            <v>Krycí rámeček…GEKWO7017</v>
          </cell>
          <cell r="C6436">
            <v>792</v>
          </cell>
          <cell r="D6436">
            <v>1</v>
          </cell>
          <cell r="E6436" t="str">
            <v>KS</v>
          </cell>
          <cell r="F6436">
            <v>792</v>
          </cell>
        </row>
        <row r="6437">
          <cell r="A6437">
            <v>6275176</v>
          </cell>
          <cell r="B6437" t="str">
            <v>Krycí rámeček…GEKWO7017</v>
          </cell>
          <cell r="C6437">
            <v>792</v>
          </cell>
          <cell r="D6437">
            <v>1</v>
          </cell>
          <cell r="E6437" t="str">
            <v>KS</v>
          </cell>
          <cell r="F6437">
            <v>792</v>
          </cell>
        </row>
        <row r="6438">
          <cell r="A6438">
            <v>6275184</v>
          </cell>
          <cell r="B6438" t="str">
            <v>Krycí rámeček…GEKWO7017</v>
          </cell>
          <cell r="C6438">
            <v>792</v>
          </cell>
          <cell r="D6438">
            <v>1</v>
          </cell>
          <cell r="E6438" t="str">
            <v>KS</v>
          </cell>
          <cell r="F6438">
            <v>792</v>
          </cell>
        </row>
        <row r="6439">
          <cell r="A6439">
            <v>6275192</v>
          </cell>
          <cell r="B6439" t="str">
            <v>Krycí rámeček…GEKWO7017</v>
          </cell>
          <cell r="C6439">
            <v>792</v>
          </cell>
          <cell r="D6439">
            <v>1</v>
          </cell>
          <cell r="E6439" t="str">
            <v>KS</v>
          </cell>
          <cell r="F6439">
            <v>792</v>
          </cell>
        </row>
        <row r="6440">
          <cell r="A6440">
            <v>6275400</v>
          </cell>
          <cell r="B6440" t="str">
            <v>Krycí rámeček…GEKWG7011</v>
          </cell>
          <cell r="C6440">
            <v>1078</v>
          </cell>
          <cell r="D6440">
            <v>1</v>
          </cell>
          <cell r="E6440" t="str">
            <v>KS</v>
          </cell>
          <cell r="F6440">
            <v>1078</v>
          </cell>
        </row>
        <row r="6441">
          <cell r="A6441">
            <v>6275419</v>
          </cell>
          <cell r="B6441" t="str">
            <v>Krycí rámeček…GEKWG7011</v>
          </cell>
          <cell r="C6441">
            <v>1078</v>
          </cell>
          <cell r="D6441">
            <v>1</v>
          </cell>
          <cell r="E6441" t="str">
            <v>KS</v>
          </cell>
          <cell r="F6441">
            <v>1078</v>
          </cell>
        </row>
        <row r="6442">
          <cell r="A6442">
            <v>6275427</v>
          </cell>
          <cell r="B6442" t="str">
            <v>Krycí rámeček…GEKWG7011</v>
          </cell>
          <cell r="C6442">
            <v>630</v>
          </cell>
          <cell r="D6442">
            <v>1</v>
          </cell>
          <cell r="E6442" t="str">
            <v>KS</v>
          </cell>
          <cell r="F6442">
            <v>630</v>
          </cell>
        </row>
        <row r="6443">
          <cell r="A6443">
            <v>6275486</v>
          </cell>
          <cell r="B6443" t="str">
            <v>Krycí rámeček…GEKWG7013</v>
          </cell>
          <cell r="C6443">
            <v>1089</v>
          </cell>
          <cell r="D6443">
            <v>1</v>
          </cell>
          <cell r="E6443" t="str">
            <v>KS</v>
          </cell>
          <cell r="F6443">
            <v>1089</v>
          </cell>
        </row>
        <row r="6444">
          <cell r="A6444">
            <v>6275494</v>
          </cell>
          <cell r="B6444" t="str">
            <v>Krycí rámeček…GEKWG7013</v>
          </cell>
          <cell r="C6444">
            <v>1089</v>
          </cell>
          <cell r="D6444">
            <v>1</v>
          </cell>
          <cell r="E6444" t="str">
            <v>KS</v>
          </cell>
          <cell r="F6444">
            <v>1089</v>
          </cell>
        </row>
        <row r="6445">
          <cell r="A6445">
            <v>6275508</v>
          </cell>
          <cell r="B6445" t="str">
            <v>Krycí rámeček…GEKWG7013</v>
          </cell>
          <cell r="C6445">
            <v>1089</v>
          </cell>
          <cell r="D6445">
            <v>1</v>
          </cell>
          <cell r="E6445" t="str">
            <v>KS</v>
          </cell>
          <cell r="F6445">
            <v>1089</v>
          </cell>
        </row>
        <row r="6446">
          <cell r="A6446">
            <v>6275516</v>
          </cell>
          <cell r="B6446" t="str">
            <v>Krycí rámeček…GEKWG7013</v>
          </cell>
          <cell r="C6446">
            <v>1089</v>
          </cell>
          <cell r="D6446">
            <v>1</v>
          </cell>
          <cell r="E6446" t="str">
            <v>KS</v>
          </cell>
          <cell r="F6446">
            <v>1089</v>
          </cell>
        </row>
        <row r="6447">
          <cell r="A6447">
            <v>6275559</v>
          </cell>
          <cell r="B6447" t="str">
            <v>Krycí rámeček…GEKWG7017</v>
          </cell>
          <cell r="C6447">
            <v>1099</v>
          </cell>
          <cell r="D6447">
            <v>1</v>
          </cell>
          <cell r="E6447" t="str">
            <v>KS</v>
          </cell>
          <cell r="F6447">
            <v>1099</v>
          </cell>
        </row>
        <row r="6448">
          <cell r="A6448">
            <v>6275567</v>
          </cell>
          <cell r="B6448" t="str">
            <v>Krycí rámeček…GEKWG7017</v>
          </cell>
          <cell r="C6448">
            <v>1498</v>
          </cell>
          <cell r="D6448">
            <v>1</v>
          </cell>
          <cell r="E6448" t="str">
            <v>KS</v>
          </cell>
          <cell r="F6448">
            <v>1498</v>
          </cell>
        </row>
        <row r="6449">
          <cell r="A6449">
            <v>6275575</v>
          </cell>
          <cell r="B6449" t="str">
            <v>Krycí rámeček…GEKWG7017</v>
          </cell>
          <cell r="C6449">
            <v>1099</v>
          </cell>
          <cell r="D6449">
            <v>1</v>
          </cell>
          <cell r="E6449" t="str">
            <v>KS</v>
          </cell>
          <cell r="F6449">
            <v>1099</v>
          </cell>
        </row>
        <row r="6450">
          <cell r="A6450">
            <v>6275583</v>
          </cell>
          <cell r="B6450" t="str">
            <v>Krycí rámeček…GEKWG7017</v>
          </cell>
          <cell r="C6450">
            <v>1099</v>
          </cell>
          <cell r="D6450">
            <v>1</v>
          </cell>
          <cell r="E6450" t="str">
            <v>KS</v>
          </cell>
          <cell r="F6450">
            <v>1099</v>
          </cell>
        </row>
        <row r="6451">
          <cell r="A6451">
            <v>6280000</v>
          </cell>
          <cell r="B6451" t="str">
            <v>Přístrojový kanál…GEK-S6498</v>
          </cell>
          <cell r="C6451">
            <v>582</v>
          </cell>
          <cell r="D6451">
            <v>1</v>
          </cell>
          <cell r="E6451" t="str">
            <v>M</v>
          </cell>
          <cell r="F6451">
            <v>582</v>
          </cell>
        </row>
        <row r="6452">
          <cell r="A6452">
            <v>6280001</v>
          </cell>
          <cell r="B6452" t="str">
            <v>Přístrojový kanál…GEK-S6498</v>
          </cell>
          <cell r="C6452">
            <v>582</v>
          </cell>
          <cell r="D6452">
            <v>1</v>
          </cell>
          <cell r="E6452" t="str">
            <v>M</v>
          </cell>
          <cell r="F6452">
            <v>582</v>
          </cell>
        </row>
        <row r="6453">
          <cell r="A6453">
            <v>6280002</v>
          </cell>
          <cell r="B6453" t="str">
            <v>Přístrojový kanál…GEK-S6498</v>
          </cell>
          <cell r="C6453">
            <v>582</v>
          </cell>
          <cell r="D6453">
            <v>1</v>
          </cell>
          <cell r="E6453" t="str">
            <v>M</v>
          </cell>
          <cell r="F6453">
            <v>582</v>
          </cell>
        </row>
        <row r="6454">
          <cell r="A6454">
            <v>6280003</v>
          </cell>
          <cell r="B6454" t="str">
            <v>Přístrojový kanál…GEK-S6498</v>
          </cell>
          <cell r="C6454">
            <v>473</v>
          </cell>
          <cell r="D6454">
            <v>1</v>
          </cell>
          <cell r="E6454" t="str">
            <v>M</v>
          </cell>
          <cell r="F6454">
            <v>473</v>
          </cell>
        </row>
        <row r="6455">
          <cell r="A6455">
            <v>6280004</v>
          </cell>
          <cell r="B6455" t="str">
            <v>Přístrojový kanál…GEK-S6498</v>
          </cell>
          <cell r="C6455">
            <v>669</v>
          </cell>
          <cell r="D6455">
            <v>1</v>
          </cell>
          <cell r="E6455" t="str">
            <v>M</v>
          </cell>
          <cell r="F6455">
            <v>669</v>
          </cell>
        </row>
        <row r="6456">
          <cell r="A6456">
            <v>6280010</v>
          </cell>
          <cell r="B6456" t="str">
            <v>Vnější roh…GEK-SA649</v>
          </cell>
          <cell r="C6456">
            <v>1534</v>
          </cell>
          <cell r="D6456">
            <v>1</v>
          </cell>
          <cell r="E6456" t="str">
            <v>KS</v>
          </cell>
          <cell r="F6456">
            <v>1534</v>
          </cell>
        </row>
        <row r="6457">
          <cell r="A6457">
            <v>6280011</v>
          </cell>
          <cell r="B6457" t="str">
            <v>Vnější roh…GEK-SA649</v>
          </cell>
          <cell r="C6457">
            <v>1534</v>
          </cell>
          <cell r="D6457">
            <v>1</v>
          </cell>
          <cell r="E6457" t="str">
            <v>KS</v>
          </cell>
          <cell r="F6457">
            <v>1534</v>
          </cell>
        </row>
        <row r="6458">
          <cell r="A6458">
            <v>6280012</v>
          </cell>
          <cell r="B6458" t="str">
            <v>Vnější roh…GEK-SA649</v>
          </cell>
          <cell r="C6458">
            <v>1534</v>
          </cell>
          <cell r="D6458">
            <v>1</v>
          </cell>
          <cell r="E6458" t="str">
            <v>KS</v>
          </cell>
          <cell r="F6458">
            <v>1534</v>
          </cell>
        </row>
        <row r="6459">
          <cell r="A6459">
            <v>6280013</v>
          </cell>
          <cell r="B6459" t="str">
            <v>Vnější roh…GEK-SA649</v>
          </cell>
          <cell r="C6459">
            <v>1167</v>
          </cell>
          <cell r="D6459">
            <v>1</v>
          </cell>
          <cell r="E6459" t="str">
            <v>KS</v>
          </cell>
          <cell r="F6459">
            <v>1167</v>
          </cell>
        </row>
        <row r="6460">
          <cell r="A6460">
            <v>6280020</v>
          </cell>
          <cell r="B6460" t="str">
            <v>Plochý roh…GEK-SFS64</v>
          </cell>
          <cell r="C6460">
            <v>1643</v>
          </cell>
          <cell r="D6460">
            <v>1</v>
          </cell>
          <cell r="E6460" t="str">
            <v>KS</v>
          </cell>
          <cell r="F6460">
            <v>1643</v>
          </cell>
        </row>
        <row r="6461">
          <cell r="A6461">
            <v>6280021</v>
          </cell>
          <cell r="B6461" t="str">
            <v>Plochý roh…GEK-SFS64</v>
          </cell>
          <cell r="C6461">
            <v>1643</v>
          </cell>
          <cell r="D6461">
            <v>1</v>
          </cell>
          <cell r="E6461" t="str">
            <v>KS</v>
          </cell>
          <cell r="F6461">
            <v>1643</v>
          </cell>
        </row>
        <row r="6462">
          <cell r="A6462">
            <v>6280022</v>
          </cell>
          <cell r="B6462" t="str">
            <v>Plochý roh…GEK-SFS64</v>
          </cell>
          <cell r="C6462">
            <v>1643</v>
          </cell>
          <cell r="D6462">
            <v>1</v>
          </cell>
          <cell r="E6462" t="str">
            <v>KS</v>
          </cell>
          <cell r="F6462">
            <v>1643</v>
          </cell>
        </row>
        <row r="6463">
          <cell r="A6463">
            <v>6280023</v>
          </cell>
          <cell r="B6463" t="str">
            <v>Plochý roh…GEK-SFS64</v>
          </cell>
          <cell r="C6463">
            <v>1282</v>
          </cell>
          <cell r="D6463">
            <v>1</v>
          </cell>
          <cell r="E6463" t="str">
            <v>KS</v>
          </cell>
          <cell r="F6463">
            <v>1282</v>
          </cell>
        </row>
        <row r="6464">
          <cell r="A6464">
            <v>6280030</v>
          </cell>
          <cell r="B6464" t="str">
            <v>Plochý roh…GEK-SFF64</v>
          </cell>
          <cell r="C6464">
            <v>1643</v>
          </cell>
          <cell r="D6464">
            <v>1</v>
          </cell>
          <cell r="E6464" t="str">
            <v>KS</v>
          </cell>
          <cell r="F6464">
            <v>1643</v>
          </cell>
        </row>
        <row r="6465">
          <cell r="A6465">
            <v>6280031</v>
          </cell>
          <cell r="B6465" t="str">
            <v>Plochý roh…GEK-SFF64</v>
          </cell>
          <cell r="C6465">
            <v>1643</v>
          </cell>
          <cell r="D6465">
            <v>1</v>
          </cell>
          <cell r="E6465" t="str">
            <v>KS</v>
          </cell>
          <cell r="F6465">
            <v>1643</v>
          </cell>
        </row>
        <row r="6466">
          <cell r="A6466">
            <v>6280032</v>
          </cell>
          <cell r="B6466" t="str">
            <v>Plochý roh…GEK-SFF64</v>
          </cell>
          <cell r="C6466">
            <v>1643</v>
          </cell>
          <cell r="D6466">
            <v>1</v>
          </cell>
          <cell r="E6466" t="str">
            <v>KS</v>
          </cell>
          <cell r="F6466">
            <v>1643</v>
          </cell>
        </row>
        <row r="6467">
          <cell r="A6467">
            <v>6280033</v>
          </cell>
          <cell r="B6467" t="str">
            <v>Plochý roh…GEK-SFF64</v>
          </cell>
          <cell r="C6467">
            <v>1282</v>
          </cell>
          <cell r="D6467">
            <v>1</v>
          </cell>
          <cell r="E6467" t="str">
            <v>KS</v>
          </cell>
          <cell r="F6467">
            <v>1282</v>
          </cell>
        </row>
        <row r="6468">
          <cell r="A6468">
            <v>6280050</v>
          </cell>
          <cell r="B6468" t="str">
            <v>Vnitřní roh…GEK-SIV64</v>
          </cell>
          <cell r="C6468">
            <v>822</v>
          </cell>
          <cell r="D6468">
            <v>1</v>
          </cell>
          <cell r="E6468" t="str">
            <v>KS</v>
          </cell>
          <cell r="F6468">
            <v>822</v>
          </cell>
        </row>
        <row r="6469">
          <cell r="A6469">
            <v>6280051</v>
          </cell>
          <cell r="B6469" t="str">
            <v>Vnitřní roh…GEK-SIV64</v>
          </cell>
          <cell r="C6469">
            <v>822</v>
          </cell>
          <cell r="D6469">
            <v>1</v>
          </cell>
          <cell r="E6469" t="str">
            <v>KS</v>
          </cell>
          <cell r="F6469">
            <v>822</v>
          </cell>
        </row>
        <row r="6470">
          <cell r="A6470">
            <v>6280052</v>
          </cell>
          <cell r="B6470" t="str">
            <v>Vnitřní roh…GEK-SIV64</v>
          </cell>
          <cell r="C6470">
            <v>822</v>
          </cell>
          <cell r="D6470">
            <v>1</v>
          </cell>
          <cell r="E6470" t="str">
            <v>KS</v>
          </cell>
          <cell r="F6470">
            <v>822</v>
          </cell>
        </row>
        <row r="6471">
          <cell r="A6471">
            <v>6280053</v>
          </cell>
          <cell r="B6471" t="str">
            <v>Vnitřní roh…GEK-SIV64</v>
          </cell>
          <cell r="C6471">
            <v>688</v>
          </cell>
          <cell r="D6471">
            <v>1</v>
          </cell>
          <cell r="E6471" t="str">
            <v>KS</v>
          </cell>
          <cell r="F6471">
            <v>688</v>
          </cell>
        </row>
        <row r="6472">
          <cell r="A6472">
            <v>6280060</v>
          </cell>
          <cell r="B6472" t="str">
            <v>Díl T…GEK-ST649</v>
          </cell>
          <cell r="C6472">
            <v>1430</v>
          </cell>
          <cell r="D6472">
            <v>1</v>
          </cell>
          <cell r="E6472" t="str">
            <v>KS</v>
          </cell>
          <cell r="F6472">
            <v>1430</v>
          </cell>
        </row>
        <row r="6473">
          <cell r="A6473">
            <v>6280061</v>
          </cell>
          <cell r="B6473" t="str">
            <v>Díl T…GEK-ST649</v>
          </cell>
          <cell r="C6473">
            <v>1430</v>
          </cell>
          <cell r="D6473">
            <v>1</v>
          </cell>
          <cell r="E6473" t="str">
            <v>KS</v>
          </cell>
          <cell r="F6473">
            <v>1430</v>
          </cell>
        </row>
        <row r="6474">
          <cell r="A6474">
            <v>6280062</v>
          </cell>
          <cell r="B6474" t="str">
            <v>Díl T…GEK-ST649</v>
          </cell>
          <cell r="C6474">
            <v>1430</v>
          </cell>
          <cell r="D6474">
            <v>1</v>
          </cell>
          <cell r="E6474" t="str">
            <v>KS</v>
          </cell>
          <cell r="F6474">
            <v>1430</v>
          </cell>
        </row>
        <row r="6475">
          <cell r="A6475">
            <v>6280063</v>
          </cell>
          <cell r="B6475" t="str">
            <v>Díl T…GEK-ST649</v>
          </cell>
          <cell r="C6475">
            <v>1104</v>
          </cell>
          <cell r="D6475">
            <v>1</v>
          </cell>
          <cell r="E6475" t="str">
            <v>KS</v>
          </cell>
          <cell r="F6475">
            <v>1104</v>
          </cell>
        </row>
        <row r="6476">
          <cell r="A6476">
            <v>6280070</v>
          </cell>
          <cell r="B6476" t="str">
            <v>Koncový díl …GEK-SE649</v>
          </cell>
          <cell r="C6476">
            <v>533</v>
          </cell>
          <cell r="D6476">
            <v>1</v>
          </cell>
          <cell r="E6476" t="str">
            <v>KS</v>
          </cell>
          <cell r="F6476">
            <v>533</v>
          </cell>
        </row>
        <row r="6477">
          <cell r="A6477">
            <v>6280071</v>
          </cell>
          <cell r="B6477" t="str">
            <v>Koncový díl …GEK-SE649</v>
          </cell>
          <cell r="C6477">
            <v>533</v>
          </cell>
          <cell r="D6477">
            <v>1</v>
          </cell>
          <cell r="E6477" t="str">
            <v>KS</v>
          </cell>
          <cell r="F6477">
            <v>533</v>
          </cell>
        </row>
        <row r="6478">
          <cell r="A6478">
            <v>6280072</v>
          </cell>
          <cell r="B6478" t="str">
            <v>Koncový díl …GEK-SE649</v>
          </cell>
          <cell r="C6478">
            <v>533</v>
          </cell>
          <cell r="D6478">
            <v>1</v>
          </cell>
          <cell r="E6478" t="str">
            <v>KS</v>
          </cell>
          <cell r="F6478">
            <v>533</v>
          </cell>
        </row>
        <row r="6479">
          <cell r="A6479">
            <v>6280073</v>
          </cell>
          <cell r="B6479" t="str">
            <v>Koncový díl …GEK-SE649</v>
          </cell>
          <cell r="C6479">
            <v>435</v>
          </cell>
          <cell r="D6479">
            <v>1</v>
          </cell>
          <cell r="E6479" t="str">
            <v>KS</v>
          </cell>
          <cell r="F6479">
            <v>435</v>
          </cell>
        </row>
        <row r="6480">
          <cell r="A6480">
            <v>6280100</v>
          </cell>
          <cell r="B6480" t="str">
            <v>Přístrojový kanál…GEK-S8098</v>
          </cell>
          <cell r="C6480">
            <v>687</v>
          </cell>
          <cell r="D6480">
            <v>1</v>
          </cell>
          <cell r="E6480" t="str">
            <v>M</v>
          </cell>
          <cell r="F6480">
            <v>687</v>
          </cell>
        </row>
        <row r="6481">
          <cell r="A6481">
            <v>6280101</v>
          </cell>
          <cell r="B6481" t="str">
            <v>Přístrojový kanál…GEK-S8098</v>
          </cell>
          <cell r="C6481">
            <v>687</v>
          </cell>
          <cell r="D6481">
            <v>1</v>
          </cell>
          <cell r="E6481" t="str">
            <v>M</v>
          </cell>
          <cell r="F6481">
            <v>687</v>
          </cell>
        </row>
        <row r="6482">
          <cell r="A6482">
            <v>6280102</v>
          </cell>
          <cell r="B6482" t="str">
            <v>Přístrojový kanál…GEK-S8098</v>
          </cell>
          <cell r="C6482">
            <v>687</v>
          </cell>
          <cell r="D6482">
            <v>1</v>
          </cell>
          <cell r="E6482" t="str">
            <v>M</v>
          </cell>
          <cell r="F6482">
            <v>687</v>
          </cell>
        </row>
        <row r="6483">
          <cell r="A6483">
            <v>6280103</v>
          </cell>
          <cell r="B6483" t="str">
            <v>Přístrojový kanál…GEK-S8098</v>
          </cell>
          <cell r="C6483">
            <v>513</v>
          </cell>
          <cell r="D6483">
            <v>1</v>
          </cell>
          <cell r="E6483" t="str">
            <v>M</v>
          </cell>
          <cell r="F6483">
            <v>513</v>
          </cell>
        </row>
        <row r="6484">
          <cell r="A6484">
            <v>6280104</v>
          </cell>
          <cell r="B6484" t="str">
            <v>Přístrojový kanál…GEK-S8098</v>
          </cell>
          <cell r="C6484">
            <v>752</v>
          </cell>
          <cell r="D6484">
            <v>1</v>
          </cell>
          <cell r="E6484" t="str">
            <v>M</v>
          </cell>
          <cell r="F6484">
            <v>752</v>
          </cell>
        </row>
        <row r="6485">
          <cell r="A6485">
            <v>6280110</v>
          </cell>
          <cell r="B6485" t="str">
            <v>Vnější roh…GEK-SA809</v>
          </cell>
          <cell r="C6485">
            <v>1560</v>
          </cell>
          <cell r="D6485">
            <v>1</v>
          </cell>
          <cell r="E6485" t="str">
            <v>KS</v>
          </cell>
          <cell r="F6485">
            <v>1560</v>
          </cell>
        </row>
        <row r="6486">
          <cell r="A6486">
            <v>6280111</v>
          </cell>
          <cell r="B6486" t="str">
            <v>Vnější roh…GEK-SA809</v>
          </cell>
          <cell r="C6486">
            <v>1560</v>
          </cell>
          <cell r="D6486">
            <v>1</v>
          </cell>
          <cell r="E6486" t="str">
            <v>KS</v>
          </cell>
          <cell r="F6486">
            <v>1560</v>
          </cell>
        </row>
        <row r="6487">
          <cell r="A6487">
            <v>6280112</v>
          </cell>
          <cell r="B6487" t="str">
            <v>Vnější roh…GEK-SA809</v>
          </cell>
          <cell r="C6487">
            <v>1560</v>
          </cell>
          <cell r="D6487">
            <v>1</v>
          </cell>
          <cell r="E6487" t="str">
            <v>KS</v>
          </cell>
          <cell r="F6487">
            <v>1560</v>
          </cell>
        </row>
        <row r="6488">
          <cell r="A6488">
            <v>6280113</v>
          </cell>
          <cell r="B6488" t="str">
            <v>Vnější roh…GEK-SA809</v>
          </cell>
          <cell r="C6488">
            <v>1275</v>
          </cell>
          <cell r="D6488">
            <v>1</v>
          </cell>
          <cell r="E6488" t="str">
            <v>KS</v>
          </cell>
          <cell r="F6488">
            <v>1275</v>
          </cell>
        </row>
        <row r="6489">
          <cell r="A6489">
            <v>6280120</v>
          </cell>
          <cell r="B6489" t="str">
            <v>Plochý roh…GEK-SFS80</v>
          </cell>
          <cell r="C6489">
            <v>1787</v>
          </cell>
          <cell r="D6489">
            <v>1</v>
          </cell>
          <cell r="E6489" t="str">
            <v>KS</v>
          </cell>
          <cell r="F6489">
            <v>1787</v>
          </cell>
        </row>
        <row r="6490">
          <cell r="A6490">
            <v>6280121</v>
          </cell>
          <cell r="B6490" t="str">
            <v>Plochý roh…GEK-SFS80</v>
          </cell>
          <cell r="C6490">
            <v>1787</v>
          </cell>
          <cell r="D6490">
            <v>1</v>
          </cell>
          <cell r="E6490" t="str">
            <v>KS</v>
          </cell>
          <cell r="F6490">
            <v>1787</v>
          </cell>
        </row>
        <row r="6491">
          <cell r="A6491">
            <v>6280122</v>
          </cell>
          <cell r="B6491" t="str">
            <v>Plochý roh…GEK-SFS80</v>
          </cell>
          <cell r="C6491">
            <v>1787</v>
          </cell>
          <cell r="D6491">
            <v>1</v>
          </cell>
          <cell r="E6491" t="str">
            <v>KS</v>
          </cell>
          <cell r="F6491">
            <v>1787</v>
          </cell>
        </row>
        <row r="6492">
          <cell r="A6492">
            <v>6280123</v>
          </cell>
          <cell r="B6492" t="str">
            <v>Plochý roh…GEK-SFS80</v>
          </cell>
          <cell r="C6492">
            <v>1534</v>
          </cell>
          <cell r="D6492">
            <v>1</v>
          </cell>
          <cell r="E6492" t="str">
            <v>KS</v>
          </cell>
          <cell r="F6492">
            <v>1534</v>
          </cell>
        </row>
        <row r="6493">
          <cell r="A6493">
            <v>6280130</v>
          </cell>
          <cell r="B6493" t="str">
            <v>Plochý roh…GEK-SFF80</v>
          </cell>
          <cell r="C6493">
            <v>1787</v>
          </cell>
          <cell r="D6493">
            <v>1</v>
          </cell>
          <cell r="E6493" t="str">
            <v>KS</v>
          </cell>
          <cell r="F6493">
            <v>1787</v>
          </cell>
        </row>
        <row r="6494">
          <cell r="A6494">
            <v>6280131</v>
          </cell>
          <cell r="B6494" t="str">
            <v>Plochý roh…GEK-SFF80</v>
          </cell>
          <cell r="C6494">
            <v>1787</v>
          </cell>
          <cell r="D6494">
            <v>1</v>
          </cell>
          <cell r="E6494" t="str">
            <v>KS</v>
          </cell>
          <cell r="F6494">
            <v>1787</v>
          </cell>
        </row>
        <row r="6495">
          <cell r="A6495">
            <v>6280132</v>
          </cell>
          <cell r="B6495" t="str">
            <v>Plochý roh…GEK-SFF80</v>
          </cell>
          <cell r="C6495">
            <v>1787</v>
          </cell>
          <cell r="D6495">
            <v>1</v>
          </cell>
          <cell r="E6495" t="str">
            <v>KS</v>
          </cell>
          <cell r="F6495">
            <v>1787</v>
          </cell>
        </row>
        <row r="6496">
          <cell r="A6496">
            <v>6280133</v>
          </cell>
          <cell r="B6496" t="str">
            <v>Plochý roh…GEK-SFF80</v>
          </cell>
          <cell r="C6496">
            <v>1534</v>
          </cell>
          <cell r="D6496">
            <v>1</v>
          </cell>
          <cell r="E6496" t="str">
            <v>KS</v>
          </cell>
          <cell r="F6496">
            <v>1534</v>
          </cell>
        </row>
        <row r="6497">
          <cell r="A6497">
            <v>6280150</v>
          </cell>
          <cell r="B6497" t="str">
            <v>Vnitřní roh…GEK-SIV80</v>
          </cell>
          <cell r="C6497">
            <v>877</v>
          </cell>
          <cell r="D6497">
            <v>1</v>
          </cell>
          <cell r="E6497" t="str">
            <v>KS</v>
          </cell>
          <cell r="F6497">
            <v>877</v>
          </cell>
        </row>
        <row r="6498">
          <cell r="A6498">
            <v>6280151</v>
          </cell>
          <cell r="B6498" t="str">
            <v>Vnitřní roh…GEK-SIV80</v>
          </cell>
          <cell r="C6498">
            <v>877</v>
          </cell>
          <cell r="D6498">
            <v>1</v>
          </cell>
          <cell r="E6498" t="str">
            <v>KS</v>
          </cell>
          <cell r="F6498">
            <v>877</v>
          </cell>
        </row>
        <row r="6499">
          <cell r="A6499">
            <v>6280152</v>
          </cell>
          <cell r="B6499" t="str">
            <v>Vnitřní roh…GEK-SIV80</v>
          </cell>
          <cell r="C6499">
            <v>877</v>
          </cell>
          <cell r="D6499">
            <v>1</v>
          </cell>
          <cell r="E6499" t="str">
            <v>KS</v>
          </cell>
          <cell r="F6499">
            <v>877</v>
          </cell>
        </row>
        <row r="6500">
          <cell r="A6500">
            <v>6280153</v>
          </cell>
          <cell r="B6500" t="str">
            <v>Vnitřní roh…GEK-SIV80</v>
          </cell>
          <cell r="C6500">
            <v>736</v>
          </cell>
          <cell r="D6500">
            <v>1</v>
          </cell>
          <cell r="E6500" t="str">
            <v>KS</v>
          </cell>
          <cell r="F6500">
            <v>736</v>
          </cell>
        </row>
        <row r="6501">
          <cell r="A6501">
            <v>6280160</v>
          </cell>
          <cell r="B6501" t="str">
            <v>Díl T…GEK-ST809</v>
          </cell>
          <cell r="C6501">
            <v>1448</v>
          </cell>
          <cell r="D6501">
            <v>1</v>
          </cell>
          <cell r="E6501" t="str">
            <v>KS</v>
          </cell>
          <cell r="F6501">
            <v>1448</v>
          </cell>
        </row>
        <row r="6502">
          <cell r="A6502">
            <v>6280161</v>
          </cell>
          <cell r="B6502" t="str">
            <v>Díl T…GEK-ST809</v>
          </cell>
          <cell r="C6502">
            <v>1448</v>
          </cell>
          <cell r="D6502">
            <v>1</v>
          </cell>
          <cell r="E6502" t="str">
            <v>KS</v>
          </cell>
          <cell r="F6502">
            <v>1448</v>
          </cell>
        </row>
        <row r="6503">
          <cell r="A6503">
            <v>6280162</v>
          </cell>
          <cell r="B6503" t="str">
            <v>Díl T…GEK-ST809</v>
          </cell>
          <cell r="C6503">
            <v>1448</v>
          </cell>
          <cell r="D6503">
            <v>1</v>
          </cell>
          <cell r="E6503" t="str">
            <v>KS</v>
          </cell>
          <cell r="F6503">
            <v>1448</v>
          </cell>
        </row>
        <row r="6504">
          <cell r="A6504">
            <v>6280163</v>
          </cell>
          <cell r="B6504" t="str">
            <v>Díl T…GEK-ST809</v>
          </cell>
          <cell r="C6504">
            <v>1198</v>
          </cell>
          <cell r="D6504">
            <v>1</v>
          </cell>
          <cell r="E6504" t="str">
            <v>KS</v>
          </cell>
          <cell r="F6504">
            <v>1198</v>
          </cell>
        </row>
        <row r="6505">
          <cell r="A6505">
            <v>6280170</v>
          </cell>
          <cell r="B6505" t="str">
            <v>Koncový díl …GEK-SE809</v>
          </cell>
          <cell r="C6505">
            <v>601</v>
          </cell>
          <cell r="D6505">
            <v>1</v>
          </cell>
          <cell r="E6505" t="str">
            <v>KS</v>
          </cell>
          <cell r="F6505">
            <v>601</v>
          </cell>
        </row>
        <row r="6506">
          <cell r="A6506">
            <v>6280171</v>
          </cell>
          <cell r="B6506" t="str">
            <v>Koncový díl …GEK-SE809</v>
          </cell>
          <cell r="C6506">
            <v>601</v>
          </cell>
          <cell r="D6506">
            <v>1</v>
          </cell>
          <cell r="E6506" t="str">
            <v>KS</v>
          </cell>
          <cell r="F6506">
            <v>601</v>
          </cell>
        </row>
        <row r="6507">
          <cell r="A6507">
            <v>6280172</v>
          </cell>
          <cell r="B6507" t="str">
            <v>Koncový díl …GEK-SE809</v>
          </cell>
          <cell r="C6507">
            <v>601</v>
          </cell>
          <cell r="D6507">
            <v>1</v>
          </cell>
          <cell r="E6507" t="str">
            <v>KS</v>
          </cell>
          <cell r="F6507">
            <v>601</v>
          </cell>
        </row>
        <row r="6508">
          <cell r="A6508">
            <v>6280200</v>
          </cell>
          <cell r="B6508" t="str">
            <v>Přístrojový kanál…GEK-S1009</v>
          </cell>
          <cell r="C6508">
            <v>752</v>
          </cell>
          <cell r="D6508">
            <v>1</v>
          </cell>
          <cell r="E6508" t="str">
            <v>M</v>
          </cell>
          <cell r="F6508">
            <v>752</v>
          </cell>
        </row>
        <row r="6509">
          <cell r="A6509">
            <v>6280201</v>
          </cell>
          <cell r="B6509" t="str">
            <v>Přístrojový kanál…GEK-S1009</v>
          </cell>
          <cell r="C6509">
            <v>752</v>
          </cell>
          <cell r="D6509">
            <v>1</v>
          </cell>
          <cell r="E6509" t="str">
            <v>M</v>
          </cell>
          <cell r="F6509">
            <v>752</v>
          </cell>
        </row>
        <row r="6510">
          <cell r="A6510">
            <v>6280202</v>
          </cell>
          <cell r="B6510" t="str">
            <v>Přístrojový kanál…GEK-S1009</v>
          </cell>
          <cell r="C6510">
            <v>752</v>
          </cell>
          <cell r="D6510">
            <v>1</v>
          </cell>
          <cell r="E6510" t="str">
            <v>M</v>
          </cell>
          <cell r="F6510">
            <v>752</v>
          </cell>
        </row>
        <row r="6511">
          <cell r="A6511">
            <v>6280203</v>
          </cell>
          <cell r="B6511" t="str">
            <v>Přístrojový kanál…GEK-S1009</v>
          </cell>
          <cell r="C6511">
            <v>590</v>
          </cell>
          <cell r="D6511">
            <v>1</v>
          </cell>
          <cell r="E6511" t="str">
            <v>M</v>
          </cell>
          <cell r="F6511">
            <v>590</v>
          </cell>
        </row>
        <row r="6512">
          <cell r="A6512">
            <v>6280210</v>
          </cell>
          <cell r="B6512" t="str">
            <v>Vnější roh…GEK-SA100</v>
          </cell>
          <cell r="C6512">
            <v>1793</v>
          </cell>
          <cell r="D6512">
            <v>1</v>
          </cell>
          <cell r="E6512" t="str">
            <v>KS</v>
          </cell>
          <cell r="F6512">
            <v>1793</v>
          </cell>
        </row>
        <row r="6513">
          <cell r="A6513">
            <v>6280211</v>
          </cell>
          <cell r="B6513" t="str">
            <v>Vnější roh…GEK-SA100</v>
          </cell>
          <cell r="C6513">
            <v>1793</v>
          </cell>
          <cell r="D6513">
            <v>1</v>
          </cell>
          <cell r="E6513" t="str">
            <v>KS</v>
          </cell>
          <cell r="F6513">
            <v>1793</v>
          </cell>
        </row>
        <row r="6514">
          <cell r="A6514">
            <v>6280212</v>
          </cell>
          <cell r="B6514" t="str">
            <v>Vnější roh…GEK-SA100</v>
          </cell>
          <cell r="C6514">
            <v>1793</v>
          </cell>
          <cell r="D6514">
            <v>1</v>
          </cell>
          <cell r="E6514" t="str">
            <v>KS</v>
          </cell>
          <cell r="F6514">
            <v>1793</v>
          </cell>
        </row>
        <row r="6515">
          <cell r="A6515">
            <v>6280213</v>
          </cell>
          <cell r="B6515" t="str">
            <v>Vnější roh…GEK-SA100</v>
          </cell>
          <cell r="C6515">
            <v>1467</v>
          </cell>
          <cell r="D6515">
            <v>1</v>
          </cell>
          <cell r="E6515" t="str">
            <v>KS</v>
          </cell>
          <cell r="F6515">
            <v>1467</v>
          </cell>
        </row>
        <row r="6516">
          <cell r="A6516">
            <v>6280220</v>
          </cell>
          <cell r="B6516" t="str">
            <v>Plochý roh…GEK-SFS10</v>
          </cell>
          <cell r="C6516">
            <v>2055</v>
          </cell>
          <cell r="D6516">
            <v>1</v>
          </cell>
          <cell r="E6516" t="str">
            <v>KS</v>
          </cell>
          <cell r="F6516">
            <v>2055</v>
          </cell>
        </row>
        <row r="6517">
          <cell r="A6517">
            <v>6280221</v>
          </cell>
          <cell r="B6517" t="str">
            <v>Plochý roh…GEK-SFS10</v>
          </cell>
          <cell r="C6517">
            <v>2055</v>
          </cell>
          <cell r="D6517">
            <v>1</v>
          </cell>
          <cell r="E6517" t="str">
            <v>KS</v>
          </cell>
          <cell r="F6517">
            <v>2055</v>
          </cell>
        </row>
        <row r="6518">
          <cell r="A6518">
            <v>6280222</v>
          </cell>
          <cell r="B6518" t="str">
            <v>Plochý roh…GEK-SFS10</v>
          </cell>
          <cell r="C6518">
            <v>2055</v>
          </cell>
          <cell r="D6518">
            <v>1</v>
          </cell>
          <cell r="E6518" t="str">
            <v>KS</v>
          </cell>
          <cell r="F6518">
            <v>2055</v>
          </cell>
        </row>
        <row r="6519">
          <cell r="A6519">
            <v>6280223</v>
          </cell>
          <cell r="B6519" t="str">
            <v>Plochý roh…GEK-SFS10</v>
          </cell>
          <cell r="C6519">
            <v>1763</v>
          </cell>
          <cell r="D6519">
            <v>1</v>
          </cell>
          <cell r="E6519" t="str">
            <v>KS</v>
          </cell>
          <cell r="F6519">
            <v>1763</v>
          </cell>
        </row>
        <row r="6520">
          <cell r="A6520">
            <v>6280230</v>
          </cell>
          <cell r="B6520" t="str">
            <v>Plochý roh…GEK-SFF10</v>
          </cell>
          <cell r="C6520">
            <v>2055</v>
          </cell>
          <cell r="D6520">
            <v>1</v>
          </cell>
          <cell r="E6520" t="str">
            <v>KS</v>
          </cell>
          <cell r="F6520">
            <v>2055</v>
          </cell>
        </row>
        <row r="6521">
          <cell r="A6521">
            <v>6280231</v>
          </cell>
          <cell r="B6521" t="str">
            <v>Plochý roh…GEK-SFF10</v>
          </cell>
          <cell r="C6521">
            <v>2055</v>
          </cell>
          <cell r="D6521">
            <v>1</v>
          </cell>
          <cell r="E6521" t="str">
            <v>KS</v>
          </cell>
          <cell r="F6521">
            <v>2055</v>
          </cell>
        </row>
        <row r="6522">
          <cell r="A6522">
            <v>6280232</v>
          </cell>
          <cell r="B6522" t="str">
            <v>Plochý roh…GEK-SFF10</v>
          </cell>
          <cell r="C6522">
            <v>2055</v>
          </cell>
          <cell r="D6522">
            <v>1</v>
          </cell>
          <cell r="E6522" t="str">
            <v>KS</v>
          </cell>
          <cell r="F6522">
            <v>2055</v>
          </cell>
        </row>
        <row r="6523">
          <cell r="A6523">
            <v>6280233</v>
          </cell>
          <cell r="B6523" t="str">
            <v>Plochý roh…GEK-SFF10</v>
          </cell>
          <cell r="C6523">
            <v>1763</v>
          </cell>
          <cell r="D6523">
            <v>1</v>
          </cell>
          <cell r="E6523" t="str">
            <v>KS</v>
          </cell>
          <cell r="F6523">
            <v>1763</v>
          </cell>
        </row>
        <row r="6524">
          <cell r="A6524">
            <v>6280243</v>
          </cell>
          <cell r="B6524" t="str">
            <v>Vnitřní roh…GEK-SIS10</v>
          </cell>
          <cell r="C6524">
            <v>1467</v>
          </cell>
          <cell r="D6524">
            <v>1</v>
          </cell>
          <cell r="E6524" t="str">
            <v>KS</v>
          </cell>
          <cell r="F6524">
            <v>1467</v>
          </cell>
        </row>
        <row r="6525">
          <cell r="A6525">
            <v>6280250</v>
          </cell>
          <cell r="B6525" t="str">
            <v>Vnitřní roh…GEK-SIV10</v>
          </cell>
          <cell r="C6525">
            <v>932</v>
          </cell>
          <cell r="D6525">
            <v>1</v>
          </cell>
          <cell r="E6525" t="str">
            <v>KS</v>
          </cell>
          <cell r="F6525">
            <v>932</v>
          </cell>
        </row>
        <row r="6526">
          <cell r="A6526">
            <v>6280251</v>
          </cell>
          <cell r="B6526" t="str">
            <v>Vnitřní roh…GEK-SIV10</v>
          </cell>
          <cell r="C6526">
            <v>932</v>
          </cell>
          <cell r="D6526">
            <v>1</v>
          </cell>
          <cell r="E6526" t="str">
            <v>KS</v>
          </cell>
          <cell r="F6526">
            <v>932</v>
          </cell>
        </row>
        <row r="6527">
          <cell r="A6527">
            <v>6280252</v>
          </cell>
          <cell r="B6527" t="str">
            <v>Vnitřní roh…GEK-SIV10</v>
          </cell>
          <cell r="C6527">
            <v>932</v>
          </cell>
          <cell r="D6527">
            <v>1</v>
          </cell>
          <cell r="E6527" t="str">
            <v>KS</v>
          </cell>
          <cell r="F6527">
            <v>932</v>
          </cell>
        </row>
        <row r="6528">
          <cell r="A6528">
            <v>6280253</v>
          </cell>
          <cell r="B6528" t="str">
            <v>Vnitřní roh…GEK-SIV10</v>
          </cell>
          <cell r="C6528">
            <v>775</v>
          </cell>
          <cell r="D6528">
            <v>1</v>
          </cell>
          <cell r="E6528" t="str">
            <v>KS</v>
          </cell>
          <cell r="F6528">
            <v>775</v>
          </cell>
        </row>
        <row r="6529">
          <cell r="A6529">
            <v>6280254</v>
          </cell>
          <cell r="B6529" t="str">
            <v>Vnitřní roh…GEK-SSIV1</v>
          </cell>
          <cell r="C6529">
            <v>1072</v>
          </cell>
          <cell r="D6529">
            <v>1</v>
          </cell>
          <cell r="E6529" t="str">
            <v>KS</v>
          </cell>
          <cell r="F6529">
            <v>1072</v>
          </cell>
        </row>
        <row r="6530">
          <cell r="A6530">
            <v>6280260</v>
          </cell>
          <cell r="B6530" t="str">
            <v>Díl T…GEK-ST100</v>
          </cell>
          <cell r="C6530">
            <v>1664</v>
          </cell>
          <cell r="D6530">
            <v>1</v>
          </cell>
          <cell r="E6530" t="str">
            <v>KS</v>
          </cell>
          <cell r="F6530">
            <v>1664</v>
          </cell>
        </row>
        <row r="6531">
          <cell r="A6531">
            <v>6280261</v>
          </cell>
          <cell r="B6531" t="str">
            <v>Díl T…GEK-ST100</v>
          </cell>
          <cell r="C6531">
            <v>1664</v>
          </cell>
          <cell r="D6531">
            <v>1</v>
          </cell>
          <cell r="E6531" t="str">
            <v>KS</v>
          </cell>
          <cell r="F6531">
            <v>1664</v>
          </cell>
        </row>
        <row r="6532">
          <cell r="A6532">
            <v>6280262</v>
          </cell>
          <cell r="B6532" t="str">
            <v>Díl T…GEK-ST100</v>
          </cell>
          <cell r="C6532">
            <v>1664</v>
          </cell>
          <cell r="D6532">
            <v>1</v>
          </cell>
          <cell r="E6532" t="str">
            <v>KS</v>
          </cell>
          <cell r="F6532">
            <v>1664</v>
          </cell>
        </row>
        <row r="6533">
          <cell r="A6533">
            <v>6280263</v>
          </cell>
          <cell r="B6533" t="str">
            <v>Díl T…GEK-ST100</v>
          </cell>
          <cell r="C6533">
            <v>1377</v>
          </cell>
          <cell r="D6533">
            <v>1</v>
          </cell>
          <cell r="E6533" t="str">
            <v>KS</v>
          </cell>
          <cell r="F6533">
            <v>1377</v>
          </cell>
        </row>
        <row r="6534">
          <cell r="A6534">
            <v>6280270</v>
          </cell>
          <cell r="B6534" t="str">
            <v>Koncový díl …GEK-SE100</v>
          </cell>
          <cell r="C6534">
            <v>692</v>
          </cell>
          <cell r="D6534">
            <v>1</v>
          </cell>
          <cell r="E6534" t="str">
            <v>KS</v>
          </cell>
          <cell r="F6534">
            <v>692</v>
          </cell>
        </row>
        <row r="6535">
          <cell r="A6535">
            <v>6280271</v>
          </cell>
          <cell r="B6535" t="str">
            <v>Koncový díl …GEK-SE100</v>
          </cell>
          <cell r="C6535">
            <v>692</v>
          </cell>
          <cell r="D6535">
            <v>1</v>
          </cell>
          <cell r="E6535" t="str">
            <v>KS</v>
          </cell>
          <cell r="F6535">
            <v>692</v>
          </cell>
        </row>
        <row r="6536">
          <cell r="A6536">
            <v>6280272</v>
          </cell>
          <cell r="B6536" t="str">
            <v>Koncový díl …GEK-SE100</v>
          </cell>
          <cell r="C6536">
            <v>692</v>
          </cell>
          <cell r="D6536">
            <v>1</v>
          </cell>
          <cell r="E6536" t="str">
            <v>KS</v>
          </cell>
          <cell r="F6536">
            <v>692</v>
          </cell>
        </row>
        <row r="6537">
          <cell r="A6537">
            <v>6280273</v>
          </cell>
          <cell r="B6537" t="str">
            <v>Koncový díl …GEK-SE100</v>
          </cell>
          <cell r="C6537">
            <v>481</v>
          </cell>
          <cell r="D6537">
            <v>1</v>
          </cell>
          <cell r="E6537" t="str">
            <v>KS</v>
          </cell>
          <cell r="F6537">
            <v>481</v>
          </cell>
        </row>
        <row r="6538">
          <cell r="A6538">
            <v>6280274</v>
          </cell>
          <cell r="B6538" t="str">
            <v>Koncový díl …GEK-SE100</v>
          </cell>
          <cell r="C6538">
            <v>796</v>
          </cell>
          <cell r="D6538">
            <v>1</v>
          </cell>
          <cell r="E6538" t="str">
            <v>KS</v>
          </cell>
          <cell r="F6538">
            <v>796</v>
          </cell>
        </row>
        <row r="6539">
          <cell r="A6539">
            <v>6280300</v>
          </cell>
          <cell r="B6539" t="str">
            <v>Přístrojový kanál…GEK-S6413</v>
          </cell>
          <cell r="C6539">
            <v>604</v>
          </cell>
          <cell r="D6539">
            <v>1</v>
          </cell>
          <cell r="E6539" t="str">
            <v>M</v>
          </cell>
          <cell r="F6539">
            <v>604</v>
          </cell>
        </row>
        <row r="6540">
          <cell r="A6540">
            <v>6280301</v>
          </cell>
          <cell r="B6540" t="str">
            <v>Přístrojový kanál…GEK-S6413</v>
          </cell>
          <cell r="C6540">
            <v>604</v>
          </cell>
          <cell r="D6540">
            <v>1</v>
          </cell>
          <cell r="E6540" t="str">
            <v>M</v>
          </cell>
          <cell r="F6540">
            <v>604</v>
          </cell>
        </row>
        <row r="6541">
          <cell r="A6541">
            <v>6280302</v>
          </cell>
          <cell r="B6541" t="str">
            <v>Přístrojový kanál…GEK-S6413</v>
          </cell>
          <cell r="C6541">
            <v>604</v>
          </cell>
          <cell r="D6541">
            <v>1</v>
          </cell>
          <cell r="E6541" t="str">
            <v>M</v>
          </cell>
          <cell r="F6541">
            <v>604</v>
          </cell>
        </row>
        <row r="6542">
          <cell r="A6542">
            <v>6280303</v>
          </cell>
          <cell r="B6542" t="str">
            <v>Přístrojový kanál…GEK-S6413</v>
          </cell>
          <cell r="C6542">
            <v>508</v>
          </cell>
          <cell r="D6542">
            <v>1</v>
          </cell>
          <cell r="E6542" t="str">
            <v>M</v>
          </cell>
          <cell r="F6542">
            <v>508</v>
          </cell>
        </row>
        <row r="6543">
          <cell r="A6543">
            <v>6280304</v>
          </cell>
          <cell r="B6543" t="str">
            <v>Přístrojový kanál…GEK-S6413</v>
          </cell>
          <cell r="C6543">
            <v>694</v>
          </cell>
          <cell r="D6543">
            <v>1</v>
          </cell>
          <cell r="E6543" t="str">
            <v>M</v>
          </cell>
          <cell r="F6543">
            <v>694</v>
          </cell>
        </row>
        <row r="6544">
          <cell r="A6544">
            <v>6280310</v>
          </cell>
          <cell r="B6544" t="str">
            <v>Vnější roh…GEK-SA641</v>
          </cell>
          <cell r="C6544">
            <v>1633</v>
          </cell>
          <cell r="D6544">
            <v>1</v>
          </cell>
          <cell r="E6544" t="str">
            <v>KS</v>
          </cell>
          <cell r="F6544">
            <v>1633</v>
          </cell>
        </row>
        <row r="6545">
          <cell r="A6545">
            <v>6280311</v>
          </cell>
          <cell r="B6545" t="str">
            <v>Vnější roh…GEK-SA641</v>
          </cell>
          <cell r="C6545">
            <v>1633</v>
          </cell>
          <cell r="D6545">
            <v>1</v>
          </cell>
          <cell r="E6545" t="str">
            <v>KS</v>
          </cell>
          <cell r="F6545">
            <v>1633</v>
          </cell>
        </row>
        <row r="6546">
          <cell r="A6546">
            <v>6280312</v>
          </cell>
          <cell r="B6546" t="str">
            <v>Vnější roh…GEK-SA641</v>
          </cell>
          <cell r="C6546">
            <v>1633</v>
          </cell>
          <cell r="D6546">
            <v>1</v>
          </cell>
          <cell r="E6546" t="str">
            <v>KS</v>
          </cell>
          <cell r="F6546">
            <v>1633</v>
          </cell>
        </row>
        <row r="6547">
          <cell r="A6547">
            <v>6280313</v>
          </cell>
          <cell r="B6547" t="str">
            <v>Vnější roh…GEK-SA641</v>
          </cell>
          <cell r="C6547">
            <v>1194</v>
          </cell>
          <cell r="D6547">
            <v>1</v>
          </cell>
          <cell r="E6547" t="str">
            <v>KS</v>
          </cell>
          <cell r="F6547">
            <v>1194</v>
          </cell>
        </row>
        <row r="6548">
          <cell r="A6548">
            <v>6280314</v>
          </cell>
          <cell r="B6548" t="str">
            <v>Vnější roh…GEK-SA641</v>
          </cell>
          <cell r="C6548">
            <v>1703</v>
          </cell>
          <cell r="D6548">
            <v>1</v>
          </cell>
          <cell r="E6548" t="str">
            <v>KS</v>
          </cell>
          <cell r="F6548">
            <v>1703</v>
          </cell>
        </row>
        <row r="6549">
          <cell r="A6549">
            <v>6280320</v>
          </cell>
          <cell r="B6549" t="str">
            <v>Plochý roh…GEK-SFS64</v>
          </cell>
          <cell r="C6549">
            <v>1620</v>
          </cell>
          <cell r="D6549">
            <v>1</v>
          </cell>
          <cell r="E6549" t="str">
            <v>KS</v>
          </cell>
          <cell r="F6549">
            <v>1620</v>
          </cell>
        </row>
        <row r="6550">
          <cell r="A6550">
            <v>6280321</v>
          </cell>
          <cell r="B6550" t="str">
            <v>Plochý roh…GEK-SFS64</v>
          </cell>
          <cell r="C6550">
            <v>1620</v>
          </cell>
          <cell r="D6550">
            <v>1</v>
          </cell>
          <cell r="E6550" t="str">
            <v>KS</v>
          </cell>
          <cell r="F6550">
            <v>1620</v>
          </cell>
        </row>
        <row r="6551">
          <cell r="A6551">
            <v>6280322</v>
          </cell>
          <cell r="B6551" t="str">
            <v>Plochý roh…GEK-SFS64</v>
          </cell>
          <cell r="C6551">
            <v>1620</v>
          </cell>
          <cell r="D6551">
            <v>1</v>
          </cell>
          <cell r="E6551" t="str">
            <v>KS</v>
          </cell>
          <cell r="F6551">
            <v>1620</v>
          </cell>
        </row>
        <row r="6552">
          <cell r="A6552">
            <v>6280323</v>
          </cell>
          <cell r="B6552" t="str">
            <v>Plochý roh…GEK-SFS64</v>
          </cell>
          <cell r="C6552">
            <v>1345</v>
          </cell>
          <cell r="D6552">
            <v>1</v>
          </cell>
          <cell r="E6552" t="str">
            <v>KS</v>
          </cell>
          <cell r="F6552">
            <v>1345</v>
          </cell>
        </row>
        <row r="6553">
          <cell r="A6553">
            <v>6280330</v>
          </cell>
          <cell r="B6553" t="str">
            <v>Plochý roh…GEK-SFF64</v>
          </cell>
          <cell r="C6553">
            <v>1701</v>
          </cell>
          <cell r="D6553">
            <v>1</v>
          </cell>
          <cell r="E6553" t="str">
            <v>KS</v>
          </cell>
          <cell r="F6553">
            <v>1701</v>
          </cell>
        </row>
        <row r="6554">
          <cell r="A6554">
            <v>6280331</v>
          </cell>
          <cell r="B6554" t="str">
            <v>Plochý roh…GEK-SFF64</v>
          </cell>
          <cell r="C6554">
            <v>1701</v>
          </cell>
          <cell r="D6554">
            <v>1</v>
          </cell>
          <cell r="E6554" t="str">
            <v>KS</v>
          </cell>
          <cell r="F6554">
            <v>1701</v>
          </cell>
        </row>
        <row r="6555">
          <cell r="A6555">
            <v>6280332</v>
          </cell>
          <cell r="B6555" t="str">
            <v>Plochý roh…GEK-SFF64</v>
          </cell>
          <cell r="C6555">
            <v>1701</v>
          </cell>
          <cell r="D6555">
            <v>1</v>
          </cell>
          <cell r="E6555" t="str">
            <v>KS</v>
          </cell>
          <cell r="F6555">
            <v>1701</v>
          </cell>
        </row>
        <row r="6556">
          <cell r="A6556">
            <v>6280333</v>
          </cell>
          <cell r="B6556" t="str">
            <v>Plochý roh…GEK-SFF64</v>
          </cell>
          <cell r="C6556">
            <v>1412</v>
          </cell>
          <cell r="D6556">
            <v>1</v>
          </cell>
          <cell r="E6556" t="str">
            <v>KS</v>
          </cell>
          <cell r="F6556">
            <v>1412</v>
          </cell>
        </row>
        <row r="6557">
          <cell r="A6557">
            <v>6280340</v>
          </cell>
          <cell r="B6557" t="str">
            <v>Vnitřní roh…GEK-SIS64</v>
          </cell>
          <cell r="C6557">
            <v>1481</v>
          </cell>
          <cell r="D6557">
            <v>1</v>
          </cell>
          <cell r="E6557" t="str">
            <v>KS</v>
          </cell>
          <cell r="F6557">
            <v>1481</v>
          </cell>
        </row>
        <row r="6558">
          <cell r="A6558">
            <v>6280350</v>
          </cell>
          <cell r="B6558" t="str">
            <v>Vnitřní roh…GEK-SIV64</v>
          </cell>
          <cell r="C6558">
            <v>856</v>
          </cell>
          <cell r="D6558">
            <v>1</v>
          </cell>
          <cell r="E6558" t="str">
            <v>KS</v>
          </cell>
          <cell r="F6558">
            <v>856</v>
          </cell>
        </row>
        <row r="6559">
          <cell r="A6559">
            <v>6280351</v>
          </cell>
          <cell r="B6559" t="str">
            <v>Vnitřní roh…GEK-SIV64</v>
          </cell>
          <cell r="C6559">
            <v>856</v>
          </cell>
          <cell r="D6559">
            <v>1</v>
          </cell>
          <cell r="E6559" t="str">
            <v>KS</v>
          </cell>
          <cell r="F6559">
            <v>856</v>
          </cell>
        </row>
        <row r="6560">
          <cell r="A6560">
            <v>6280352</v>
          </cell>
          <cell r="B6560" t="str">
            <v>Vnitřní roh…GEK-SIV64</v>
          </cell>
          <cell r="C6560">
            <v>856</v>
          </cell>
          <cell r="D6560">
            <v>1</v>
          </cell>
          <cell r="E6560" t="str">
            <v>KS</v>
          </cell>
          <cell r="F6560">
            <v>856</v>
          </cell>
        </row>
        <row r="6561">
          <cell r="A6561">
            <v>6280353</v>
          </cell>
          <cell r="B6561" t="str">
            <v>Vnitřní roh…GEK-SIV64</v>
          </cell>
          <cell r="C6561">
            <v>713</v>
          </cell>
          <cell r="D6561">
            <v>1</v>
          </cell>
          <cell r="E6561" t="str">
            <v>KS</v>
          </cell>
          <cell r="F6561">
            <v>713</v>
          </cell>
        </row>
        <row r="6562">
          <cell r="A6562">
            <v>6280354</v>
          </cell>
          <cell r="B6562" t="str">
            <v>Vnitřní roh…GEK-SSIV6</v>
          </cell>
          <cell r="C6562">
            <v>986</v>
          </cell>
          <cell r="D6562">
            <v>1</v>
          </cell>
          <cell r="E6562" t="str">
            <v>KS</v>
          </cell>
          <cell r="F6562">
            <v>986</v>
          </cell>
        </row>
        <row r="6563">
          <cell r="A6563">
            <v>6280360</v>
          </cell>
          <cell r="B6563" t="str">
            <v>Díl T…GEK-ST641</v>
          </cell>
          <cell r="C6563">
            <v>1417</v>
          </cell>
          <cell r="D6563">
            <v>1</v>
          </cell>
          <cell r="E6563" t="str">
            <v>KS</v>
          </cell>
          <cell r="F6563">
            <v>1417</v>
          </cell>
        </row>
        <row r="6564">
          <cell r="A6564">
            <v>6280361</v>
          </cell>
          <cell r="B6564" t="str">
            <v>Díl T…GEK-ST641</v>
          </cell>
          <cell r="C6564">
            <v>1417</v>
          </cell>
          <cell r="D6564">
            <v>1</v>
          </cell>
          <cell r="E6564" t="str">
            <v>KS</v>
          </cell>
          <cell r="F6564">
            <v>1417</v>
          </cell>
        </row>
        <row r="6565">
          <cell r="A6565">
            <v>6280362</v>
          </cell>
          <cell r="B6565" t="str">
            <v>Díl T…GEK-ST641</v>
          </cell>
          <cell r="C6565">
            <v>1417</v>
          </cell>
          <cell r="D6565">
            <v>1</v>
          </cell>
          <cell r="E6565" t="str">
            <v>KS</v>
          </cell>
          <cell r="F6565">
            <v>1417</v>
          </cell>
        </row>
        <row r="6566">
          <cell r="A6566">
            <v>6280363</v>
          </cell>
          <cell r="B6566" t="str">
            <v>Díl T…GEK-ST641</v>
          </cell>
          <cell r="C6566">
            <v>1216</v>
          </cell>
          <cell r="D6566">
            <v>1</v>
          </cell>
          <cell r="E6566" t="str">
            <v>KS</v>
          </cell>
          <cell r="F6566">
            <v>1216</v>
          </cell>
        </row>
        <row r="6567">
          <cell r="A6567">
            <v>6280370</v>
          </cell>
          <cell r="B6567" t="str">
            <v>Koncový díl …GEK-SE641</v>
          </cell>
          <cell r="C6567">
            <v>551</v>
          </cell>
          <cell r="D6567">
            <v>1</v>
          </cell>
          <cell r="E6567" t="str">
            <v>KS</v>
          </cell>
          <cell r="F6567">
            <v>551</v>
          </cell>
        </row>
        <row r="6568">
          <cell r="A6568">
            <v>6280371</v>
          </cell>
          <cell r="B6568" t="str">
            <v>Koncový díl …GEK-SE641</v>
          </cell>
          <cell r="C6568">
            <v>551</v>
          </cell>
          <cell r="D6568">
            <v>1</v>
          </cell>
          <cell r="E6568" t="str">
            <v>KS</v>
          </cell>
          <cell r="F6568">
            <v>551</v>
          </cell>
        </row>
        <row r="6569">
          <cell r="A6569">
            <v>6280372</v>
          </cell>
          <cell r="B6569" t="str">
            <v>Koncový díl …GEK-SE641</v>
          </cell>
          <cell r="C6569">
            <v>551</v>
          </cell>
          <cell r="D6569">
            <v>1</v>
          </cell>
          <cell r="E6569" t="str">
            <v>KS</v>
          </cell>
          <cell r="F6569">
            <v>551</v>
          </cell>
        </row>
        <row r="6570">
          <cell r="A6570">
            <v>6280373</v>
          </cell>
          <cell r="B6570" t="str">
            <v>Koncový díl …GEK-SE641</v>
          </cell>
          <cell r="C6570">
            <v>477</v>
          </cell>
          <cell r="D6570">
            <v>1</v>
          </cell>
          <cell r="E6570" t="str">
            <v>KS</v>
          </cell>
          <cell r="F6570">
            <v>477</v>
          </cell>
        </row>
        <row r="6571">
          <cell r="A6571">
            <v>6280400</v>
          </cell>
          <cell r="B6571" t="str">
            <v>Přístrojový kanál…GEK-S8013</v>
          </cell>
          <cell r="C6571">
            <v>677</v>
          </cell>
          <cell r="D6571">
            <v>1</v>
          </cell>
          <cell r="E6571" t="str">
            <v>M</v>
          </cell>
          <cell r="F6571">
            <v>677</v>
          </cell>
        </row>
        <row r="6572">
          <cell r="A6572">
            <v>6280401</v>
          </cell>
          <cell r="B6572" t="str">
            <v>Přístrojový kanál…GEK-S8013</v>
          </cell>
          <cell r="C6572">
            <v>677</v>
          </cell>
          <cell r="D6572">
            <v>1</v>
          </cell>
          <cell r="E6572" t="str">
            <v>M</v>
          </cell>
          <cell r="F6572">
            <v>677</v>
          </cell>
        </row>
        <row r="6573">
          <cell r="A6573">
            <v>6280402</v>
          </cell>
          <cell r="B6573" t="str">
            <v>Přístrojový kanál…GEK-S8013</v>
          </cell>
          <cell r="C6573">
            <v>677</v>
          </cell>
          <cell r="D6573">
            <v>1</v>
          </cell>
          <cell r="E6573" t="str">
            <v>M</v>
          </cell>
          <cell r="F6573">
            <v>677</v>
          </cell>
        </row>
        <row r="6574">
          <cell r="A6574">
            <v>6280403</v>
          </cell>
          <cell r="B6574" t="str">
            <v>Přístrojový kanál…GEK-S8013</v>
          </cell>
          <cell r="C6574">
            <v>598</v>
          </cell>
          <cell r="D6574">
            <v>1</v>
          </cell>
          <cell r="E6574" t="str">
            <v>M</v>
          </cell>
          <cell r="F6574">
            <v>598</v>
          </cell>
        </row>
        <row r="6575">
          <cell r="A6575">
            <v>6280410</v>
          </cell>
          <cell r="B6575" t="str">
            <v>Vnější roh…GEK-SA801</v>
          </cell>
          <cell r="C6575">
            <v>1688</v>
          </cell>
          <cell r="D6575">
            <v>1</v>
          </cell>
          <cell r="E6575" t="str">
            <v>KS</v>
          </cell>
          <cell r="F6575">
            <v>1688</v>
          </cell>
        </row>
        <row r="6576">
          <cell r="A6576">
            <v>6280411</v>
          </cell>
          <cell r="B6576" t="str">
            <v>Vnější roh…GEK-SA801</v>
          </cell>
          <cell r="C6576">
            <v>1688</v>
          </cell>
          <cell r="D6576">
            <v>1</v>
          </cell>
          <cell r="E6576" t="str">
            <v>KS</v>
          </cell>
          <cell r="F6576">
            <v>1688</v>
          </cell>
        </row>
        <row r="6577">
          <cell r="A6577">
            <v>6280412</v>
          </cell>
          <cell r="B6577" t="str">
            <v>Vnější roh…GEK-SA801</v>
          </cell>
          <cell r="C6577">
            <v>1688</v>
          </cell>
          <cell r="D6577">
            <v>1</v>
          </cell>
          <cell r="E6577" t="str">
            <v>KS</v>
          </cell>
          <cell r="F6577">
            <v>1688</v>
          </cell>
        </row>
        <row r="6578">
          <cell r="A6578">
            <v>6280413</v>
          </cell>
          <cell r="B6578" t="str">
            <v>Vnější roh…GEK-SA801</v>
          </cell>
          <cell r="C6578">
            <v>1333</v>
          </cell>
          <cell r="D6578">
            <v>1</v>
          </cell>
          <cell r="E6578" t="str">
            <v>KS</v>
          </cell>
          <cell r="F6578">
            <v>1333</v>
          </cell>
        </row>
        <row r="6579">
          <cell r="A6579">
            <v>6280420</v>
          </cell>
          <cell r="B6579" t="str">
            <v>Plochý roh…GEK-SFS80</v>
          </cell>
          <cell r="C6579">
            <v>1925</v>
          </cell>
          <cell r="D6579">
            <v>1</v>
          </cell>
          <cell r="E6579" t="str">
            <v>KS</v>
          </cell>
          <cell r="F6579">
            <v>1925</v>
          </cell>
        </row>
        <row r="6580">
          <cell r="A6580">
            <v>6280421</v>
          </cell>
          <cell r="B6580" t="str">
            <v>Plochý roh…GEK-SFS80</v>
          </cell>
          <cell r="C6580">
            <v>1925</v>
          </cell>
          <cell r="D6580">
            <v>1</v>
          </cell>
          <cell r="E6580" t="str">
            <v>KS</v>
          </cell>
          <cell r="F6580">
            <v>1925</v>
          </cell>
        </row>
        <row r="6581">
          <cell r="A6581">
            <v>6280422</v>
          </cell>
          <cell r="B6581" t="str">
            <v>Plochý roh…GEK-SFS80</v>
          </cell>
          <cell r="C6581">
            <v>1925</v>
          </cell>
          <cell r="D6581">
            <v>1</v>
          </cell>
          <cell r="E6581" t="str">
            <v>KS</v>
          </cell>
          <cell r="F6581">
            <v>1925</v>
          </cell>
        </row>
        <row r="6582">
          <cell r="A6582">
            <v>6280423</v>
          </cell>
          <cell r="B6582" t="str">
            <v>Plochý roh…GEK-SFS80</v>
          </cell>
          <cell r="C6582">
            <v>1585</v>
          </cell>
          <cell r="D6582">
            <v>1</v>
          </cell>
          <cell r="E6582" t="str">
            <v>KS</v>
          </cell>
          <cell r="F6582">
            <v>1585</v>
          </cell>
        </row>
        <row r="6583">
          <cell r="A6583">
            <v>6280430</v>
          </cell>
          <cell r="B6583" t="str">
            <v>Plochý roh…GEK-SFF80</v>
          </cell>
          <cell r="C6583">
            <v>1925</v>
          </cell>
          <cell r="D6583">
            <v>1</v>
          </cell>
          <cell r="E6583" t="str">
            <v>KS</v>
          </cell>
          <cell r="F6583">
            <v>1925</v>
          </cell>
        </row>
        <row r="6584">
          <cell r="A6584">
            <v>6280431</v>
          </cell>
          <cell r="B6584" t="str">
            <v>Plochý roh…GEK-SFF80</v>
          </cell>
          <cell r="C6584">
            <v>1925</v>
          </cell>
          <cell r="D6584">
            <v>1</v>
          </cell>
          <cell r="E6584" t="str">
            <v>KS</v>
          </cell>
          <cell r="F6584">
            <v>1925</v>
          </cell>
        </row>
        <row r="6585">
          <cell r="A6585">
            <v>6280432</v>
          </cell>
          <cell r="B6585" t="str">
            <v>Plochý roh…GEK-SFF80</v>
          </cell>
          <cell r="C6585">
            <v>1925</v>
          </cell>
          <cell r="D6585">
            <v>1</v>
          </cell>
          <cell r="E6585" t="str">
            <v>KS</v>
          </cell>
          <cell r="F6585">
            <v>1925</v>
          </cell>
        </row>
        <row r="6586">
          <cell r="A6586">
            <v>6280433</v>
          </cell>
          <cell r="B6586" t="str">
            <v>Plochý roh…GEK-SFF80</v>
          </cell>
          <cell r="C6586">
            <v>1585</v>
          </cell>
          <cell r="D6586">
            <v>1</v>
          </cell>
          <cell r="E6586" t="str">
            <v>KS</v>
          </cell>
          <cell r="F6586">
            <v>1585</v>
          </cell>
        </row>
        <row r="6587">
          <cell r="A6587">
            <v>6280440</v>
          </cell>
          <cell r="B6587" t="str">
            <v>Vnitřní roh…GEK-SIS80</v>
          </cell>
          <cell r="C6587">
            <v>1608</v>
          </cell>
          <cell r="D6587">
            <v>1</v>
          </cell>
          <cell r="E6587" t="str">
            <v>KS</v>
          </cell>
          <cell r="F6587">
            <v>1608</v>
          </cell>
        </row>
        <row r="6588">
          <cell r="A6588">
            <v>6280450</v>
          </cell>
          <cell r="B6588" t="str">
            <v>Vnitřní roh…GEK-SIV80</v>
          </cell>
          <cell r="C6588">
            <v>914</v>
          </cell>
          <cell r="D6588">
            <v>1</v>
          </cell>
          <cell r="E6588" t="str">
            <v>KS</v>
          </cell>
          <cell r="F6588">
            <v>914</v>
          </cell>
        </row>
        <row r="6589">
          <cell r="A6589">
            <v>6280451</v>
          </cell>
          <cell r="B6589" t="str">
            <v>Vnitřní roh…GEK-SIV80</v>
          </cell>
          <cell r="C6589">
            <v>914</v>
          </cell>
          <cell r="D6589">
            <v>1</v>
          </cell>
          <cell r="E6589" t="str">
            <v>KS</v>
          </cell>
          <cell r="F6589">
            <v>914</v>
          </cell>
        </row>
        <row r="6590">
          <cell r="A6590">
            <v>6280452</v>
          </cell>
          <cell r="B6590" t="str">
            <v>Vnitřní roh…GEK-SIV80</v>
          </cell>
          <cell r="C6590">
            <v>914</v>
          </cell>
          <cell r="D6590">
            <v>1</v>
          </cell>
          <cell r="E6590" t="str">
            <v>KS</v>
          </cell>
          <cell r="F6590">
            <v>914</v>
          </cell>
        </row>
        <row r="6591">
          <cell r="A6591">
            <v>6280453</v>
          </cell>
          <cell r="B6591" t="str">
            <v>Vnitřní roh…GEK-SIV80</v>
          </cell>
          <cell r="C6591">
            <v>758</v>
          </cell>
          <cell r="D6591">
            <v>1</v>
          </cell>
          <cell r="E6591" t="str">
            <v>KS</v>
          </cell>
          <cell r="F6591">
            <v>758</v>
          </cell>
        </row>
        <row r="6592">
          <cell r="A6592">
            <v>6280460</v>
          </cell>
          <cell r="B6592" t="str">
            <v>Díl T…GEK-ST801</v>
          </cell>
          <cell r="C6592">
            <v>1482</v>
          </cell>
          <cell r="D6592">
            <v>1</v>
          </cell>
          <cell r="E6592" t="str">
            <v>KS</v>
          </cell>
          <cell r="F6592">
            <v>1482</v>
          </cell>
        </row>
        <row r="6593">
          <cell r="A6593">
            <v>6280461</v>
          </cell>
          <cell r="B6593" t="str">
            <v>Díl T…GEK-ST801</v>
          </cell>
          <cell r="C6593">
            <v>1482</v>
          </cell>
          <cell r="D6593">
            <v>1</v>
          </cell>
          <cell r="E6593" t="str">
            <v>KS</v>
          </cell>
          <cell r="F6593">
            <v>1482</v>
          </cell>
        </row>
        <row r="6594">
          <cell r="A6594">
            <v>6280462</v>
          </cell>
          <cell r="B6594" t="str">
            <v>Díl T…GEK-ST801</v>
          </cell>
          <cell r="C6594">
            <v>1482</v>
          </cell>
          <cell r="D6594">
            <v>1</v>
          </cell>
          <cell r="E6594" t="str">
            <v>KS</v>
          </cell>
          <cell r="F6594">
            <v>1482</v>
          </cell>
        </row>
        <row r="6595">
          <cell r="A6595">
            <v>6280463</v>
          </cell>
          <cell r="B6595" t="str">
            <v>Díl T…GEK-ST801</v>
          </cell>
          <cell r="C6595">
            <v>1239</v>
          </cell>
          <cell r="D6595">
            <v>1</v>
          </cell>
          <cell r="E6595" t="str">
            <v>KS</v>
          </cell>
          <cell r="F6595">
            <v>1239</v>
          </cell>
        </row>
        <row r="6596">
          <cell r="A6596">
            <v>6280470</v>
          </cell>
          <cell r="B6596" t="str">
            <v>Koncový díl …GEK-SE801</v>
          </cell>
          <cell r="C6596">
            <v>608</v>
          </cell>
          <cell r="D6596">
            <v>1</v>
          </cell>
          <cell r="E6596" t="str">
            <v>KS</v>
          </cell>
          <cell r="F6596">
            <v>608</v>
          </cell>
        </row>
        <row r="6597">
          <cell r="A6597">
            <v>6280471</v>
          </cell>
          <cell r="B6597" t="str">
            <v>Koncový díl …GEK-SE801</v>
          </cell>
          <cell r="C6597">
            <v>608</v>
          </cell>
          <cell r="D6597">
            <v>1</v>
          </cell>
          <cell r="E6597" t="str">
            <v>KS</v>
          </cell>
          <cell r="F6597">
            <v>608</v>
          </cell>
        </row>
        <row r="6598">
          <cell r="A6598">
            <v>6280472</v>
          </cell>
          <cell r="B6598" t="str">
            <v>Koncový díl …GEK-SE801</v>
          </cell>
          <cell r="C6598">
            <v>608</v>
          </cell>
          <cell r="D6598">
            <v>1</v>
          </cell>
          <cell r="E6598" t="str">
            <v>KS</v>
          </cell>
          <cell r="F6598">
            <v>608</v>
          </cell>
        </row>
        <row r="6599">
          <cell r="A6599">
            <v>6280473</v>
          </cell>
          <cell r="B6599" t="str">
            <v>Koncový díl …GEK-SE801</v>
          </cell>
          <cell r="C6599">
            <v>477</v>
          </cell>
          <cell r="D6599">
            <v>1</v>
          </cell>
          <cell r="E6599" t="str">
            <v>KS</v>
          </cell>
          <cell r="F6599">
            <v>477</v>
          </cell>
        </row>
        <row r="6600">
          <cell r="A6600">
            <v>6280500</v>
          </cell>
          <cell r="B6600" t="str">
            <v>Přístrojový kanál…GEK-S1001</v>
          </cell>
          <cell r="C6600">
            <v>770</v>
          </cell>
          <cell r="D6600">
            <v>1</v>
          </cell>
          <cell r="E6600" t="str">
            <v>M</v>
          </cell>
          <cell r="F6600">
            <v>770</v>
          </cell>
        </row>
        <row r="6601">
          <cell r="A6601">
            <v>6280501</v>
          </cell>
          <cell r="B6601" t="str">
            <v>Přístrojový kanál…GEK-S1001</v>
          </cell>
          <cell r="C6601">
            <v>770</v>
          </cell>
          <cell r="D6601">
            <v>1</v>
          </cell>
          <cell r="E6601" t="str">
            <v>M</v>
          </cell>
          <cell r="F6601">
            <v>770</v>
          </cell>
        </row>
        <row r="6602">
          <cell r="A6602">
            <v>6280502</v>
          </cell>
          <cell r="B6602" t="str">
            <v>Přístrojový kanál…GEK-S1001</v>
          </cell>
          <cell r="C6602">
            <v>770</v>
          </cell>
          <cell r="D6602">
            <v>1</v>
          </cell>
          <cell r="E6602" t="str">
            <v>M</v>
          </cell>
          <cell r="F6602">
            <v>770</v>
          </cell>
        </row>
        <row r="6603">
          <cell r="A6603">
            <v>6280503</v>
          </cell>
          <cell r="B6603" t="str">
            <v>Přístrojový kanál…GEK-S1001</v>
          </cell>
          <cell r="C6603">
            <v>655</v>
          </cell>
          <cell r="D6603">
            <v>1</v>
          </cell>
          <cell r="E6603" t="str">
            <v>M</v>
          </cell>
          <cell r="F6603">
            <v>655</v>
          </cell>
        </row>
        <row r="6604">
          <cell r="A6604">
            <v>6280510</v>
          </cell>
          <cell r="B6604" t="str">
            <v>Vnější roh…GEK-SA100</v>
          </cell>
          <cell r="C6604">
            <v>1849</v>
          </cell>
          <cell r="D6604">
            <v>1</v>
          </cell>
          <cell r="E6604" t="str">
            <v>KS</v>
          </cell>
          <cell r="F6604">
            <v>1849</v>
          </cell>
        </row>
        <row r="6605">
          <cell r="A6605">
            <v>6280511</v>
          </cell>
          <cell r="B6605" t="str">
            <v>Vnější roh…GEK-SA100</v>
          </cell>
          <cell r="C6605">
            <v>1849</v>
          </cell>
          <cell r="D6605">
            <v>1</v>
          </cell>
          <cell r="E6605" t="str">
            <v>KS</v>
          </cell>
          <cell r="F6605">
            <v>1849</v>
          </cell>
        </row>
        <row r="6606">
          <cell r="A6606">
            <v>6280512</v>
          </cell>
          <cell r="B6606" t="str">
            <v>Vnější roh…GEK-SA100</v>
          </cell>
          <cell r="C6606">
            <v>1849</v>
          </cell>
          <cell r="D6606">
            <v>1</v>
          </cell>
          <cell r="E6606" t="str">
            <v>KS</v>
          </cell>
          <cell r="F6606">
            <v>1849</v>
          </cell>
        </row>
        <row r="6607">
          <cell r="A6607">
            <v>6280513</v>
          </cell>
          <cell r="B6607" t="str">
            <v>Vnější roh…GEK-SA100</v>
          </cell>
          <cell r="C6607">
            <v>1533</v>
          </cell>
          <cell r="D6607">
            <v>1</v>
          </cell>
          <cell r="E6607" t="str">
            <v>KS</v>
          </cell>
          <cell r="F6607">
            <v>1533</v>
          </cell>
        </row>
        <row r="6608">
          <cell r="A6608">
            <v>6280520</v>
          </cell>
          <cell r="B6608" t="str">
            <v>Plochý roh…GEK-SFS10</v>
          </cell>
          <cell r="C6608">
            <v>2108</v>
          </cell>
          <cell r="D6608">
            <v>1</v>
          </cell>
          <cell r="E6608" t="str">
            <v>KS</v>
          </cell>
          <cell r="F6608">
            <v>2108</v>
          </cell>
        </row>
        <row r="6609">
          <cell r="A6609">
            <v>6280521</v>
          </cell>
          <cell r="B6609" t="str">
            <v>Plochý roh…GEK-SFS10</v>
          </cell>
          <cell r="C6609">
            <v>2108</v>
          </cell>
          <cell r="D6609">
            <v>1</v>
          </cell>
          <cell r="E6609" t="str">
            <v>KS</v>
          </cell>
          <cell r="F6609">
            <v>2108</v>
          </cell>
        </row>
        <row r="6610">
          <cell r="A6610">
            <v>6280522</v>
          </cell>
          <cell r="B6610" t="str">
            <v>Plochý roh…GEK-SFS10</v>
          </cell>
          <cell r="C6610">
            <v>2108</v>
          </cell>
          <cell r="D6610">
            <v>1</v>
          </cell>
          <cell r="E6610" t="str">
            <v>KS</v>
          </cell>
          <cell r="F6610">
            <v>2108</v>
          </cell>
        </row>
        <row r="6611">
          <cell r="A6611">
            <v>6280523</v>
          </cell>
          <cell r="B6611" t="str">
            <v>Plochý roh…GEK-SFS10</v>
          </cell>
          <cell r="C6611">
            <v>1824</v>
          </cell>
          <cell r="D6611">
            <v>1</v>
          </cell>
          <cell r="E6611" t="str">
            <v>KS</v>
          </cell>
          <cell r="F6611">
            <v>1824</v>
          </cell>
        </row>
        <row r="6612">
          <cell r="A6612">
            <v>6280530</v>
          </cell>
          <cell r="B6612" t="str">
            <v>Plochý roh…GEK-SFF10</v>
          </cell>
          <cell r="C6612">
            <v>2108</v>
          </cell>
          <cell r="D6612">
            <v>1</v>
          </cell>
          <cell r="E6612" t="str">
            <v>KS</v>
          </cell>
          <cell r="F6612">
            <v>2108</v>
          </cell>
        </row>
        <row r="6613">
          <cell r="A6613">
            <v>6280531</v>
          </cell>
          <cell r="B6613" t="str">
            <v>Plochý roh…GEK-SFF10</v>
          </cell>
          <cell r="C6613">
            <v>2108</v>
          </cell>
          <cell r="D6613">
            <v>1</v>
          </cell>
          <cell r="E6613" t="str">
            <v>KS</v>
          </cell>
          <cell r="F6613">
            <v>2108</v>
          </cell>
        </row>
        <row r="6614">
          <cell r="A6614">
            <v>6280532</v>
          </cell>
          <cell r="B6614" t="str">
            <v>Plochý roh…GEK-SFF10</v>
          </cell>
          <cell r="C6614">
            <v>2108</v>
          </cell>
          <cell r="D6614">
            <v>1</v>
          </cell>
          <cell r="E6614" t="str">
            <v>KS</v>
          </cell>
          <cell r="F6614">
            <v>2108</v>
          </cell>
        </row>
        <row r="6615">
          <cell r="A6615">
            <v>6280533</v>
          </cell>
          <cell r="B6615" t="str">
            <v>Plochý roh…GEK-SFF10</v>
          </cell>
          <cell r="C6615">
            <v>1824</v>
          </cell>
          <cell r="D6615">
            <v>1</v>
          </cell>
          <cell r="E6615" t="str">
            <v>KS</v>
          </cell>
          <cell r="F6615">
            <v>1824</v>
          </cell>
        </row>
        <row r="6616">
          <cell r="A6616">
            <v>6280550</v>
          </cell>
          <cell r="B6616" t="str">
            <v>Vnitřní roh…GEK-SIV10</v>
          </cell>
          <cell r="C6616">
            <v>963</v>
          </cell>
          <cell r="D6616">
            <v>1</v>
          </cell>
          <cell r="E6616" t="str">
            <v>KS</v>
          </cell>
          <cell r="F6616">
            <v>963</v>
          </cell>
        </row>
        <row r="6617">
          <cell r="A6617">
            <v>6280551</v>
          </cell>
          <cell r="B6617" t="str">
            <v>Vnitřní roh…GEK-SIV10</v>
          </cell>
          <cell r="C6617">
            <v>963</v>
          </cell>
          <cell r="D6617">
            <v>1</v>
          </cell>
          <cell r="E6617" t="str">
            <v>KS</v>
          </cell>
          <cell r="F6617">
            <v>963</v>
          </cell>
        </row>
        <row r="6618">
          <cell r="A6618">
            <v>6280552</v>
          </cell>
          <cell r="B6618" t="str">
            <v>Vnitřní roh…GEK-SIV10</v>
          </cell>
          <cell r="C6618">
            <v>963</v>
          </cell>
          <cell r="D6618">
            <v>1</v>
          </cell>
          <cell r="E6618" t="str">
            <v>KS</v>
          </cell>
          <cell r="F6618">
            <v>963</v>
          </cell>
        </row>
        <row r="6619">
          <cell r="A6619">
            <v>6280553</v>
          </cell>
          <cell r="B6619" t="str">
            <v>Vnitřní roh…GEK-SIV10</v>
          </cell>
          <cell r="C6619">
            <v>805</v>
          </cell>
          <cell r="D6619">
            <v>1</v>
          </cell>
          <cell r="E6619" t="str">
            <v>KS</v>
          </cell>
          <cell r="F6619">
            <v>805</v>
          </cell>
        </row>
        <row r="6620">
          <cell r="A6620">
            <v>6280560</v>
          </cell>
          <cell r="B6620" t="str">
            <v>Díl T…GEK-ST100</v>
          </cell>
          <cell r="C6620">
            <v>1705</v>
          </cell>
          <cell r="D6620">
            <v>1</v>
          </cell>
          <cell r="E6620" t="str">
            <v>KS</v>
          </cell>
          <cell r="F6620">
            <v>1705</v>
          </cell>
        </row>
        <row r="6621">
          <cell r="A6621">
            <v>6280561</v>
          </cell>
          <cell r="B6621" t="str">
            <v>Díl T…GEK-ST100</v>
          </cell>
          <cell r="C6621">
            <v>1705</v>
          </cell>
          <cell r="D6621">
            <v>1</v>
          </cell>
          <cell r="E6621" t="str">
            <v>KS</v>
          </cell>
          <cell r="F6621">
            <v>1705</v>
          </cell>
        </row>
        <row r="6622">
          <cell r="A6622">
            <v>6280562</v>
          </cell>
          <cell r="B6622" t="str">
            <v>Díl T…GEK-ST100</v>
          </cell>
          <cell r="C6622">
            <v>1705</v>
          </cell>
          <cell r="D6622">
            <v>1</v>
          </cell>
          <cell r="E6622" t="str">
            <v>KS</v>
          </cell>
          <cell r="F6622">
            <v>1705</v>
          </cell>
        </row>
        <row r="6623">
          <cell r="A6623">
            <v>6280563</v>
          </cell>
          <cell r="B6623" t="str">
            <v>Díl T…GEK-ST100</v>
          </cell>
          <cell r="C6623">
            <v>1426</v>
          </cell>
          <cell r="D6623">
            <v>1</v>
          </cell>
          <cell r="E6623" t="str">
            <v>KS</v>
          </cell>
          <cell r="F6623">
            <v>1426</v>
          </cell>
        </row>
        <row r="6624">
          <cell r="A6624">
            <v>6280570</v>
          </cell>
          <cell r="B6624" t="str">
            <v>Koncový díl …GEK-SE100</v>
          </cell>
          <cell r="C6624">
            <v>655</v>
          </cell>
          <cell r="D6624">
            <v>1</v>
          </cell>
          <cell r="E6624" t="str">
            <v>KS</v>
          </cell>
          <cell r="F6624">
            <v>655</v>
          </cell>
        </row>
        <row r="6625">
          <cell r="A6625">
            <v>6280571</v>
          </cell>
          <cell r="B6625" t="str">
            <v>Koncový díl …GEK-SE100</v>
          </cell>
          <cell r="C6625">
            <v>655</v>
          </cell>
          <cell r="D6625">
            <v>1</v>
          </cell>
          <cell r="E6625" t="str">
            <v>KS</v>
          </cell>
          <cell r="F6625">
            <v>655</v>
          </cell>
        </row>
        <row r="6626">
          <cell r="A6626">
            <v>6280572</v>
          </cell>
          <cell r="B6626" t="str">
            <v>Koncový díl …GEK-SE100</v>
          </cell>
          <cell r="C6626">
            <v>655</v>
          </cell>
          <cell r="D6626">
            <v>1</v>
          </cell>
          <cell r="E6626" t="str">
            <v>KS</v>
          </cell>
          <cell r="F6626">
            <v>655</v>
          </cell>
        </row>
        <row r="6627">
          <cell r="A6627">
            <v>6280573</v>
          </cell>
          <cell r="B6627" t="str">
            <v>Koncový díl …GEK-SE100</v>
          </cell>
          <cell r="C6627">
            <v>548</v>
          </cell>
          <cell r="D6627">
            <v>1</v>
          </cell>
          <cell r="E6627" t="str">
            <v>KS</v>
          </cell>
          <cell r="F6627">
            <v>548</v>
          </cell>
        </row>
        <row r="6628">
          <cell r="A6628">
            <v>6280600</v>
          </cell>
          <cell r="B6628" t="str">
            <v>Přístrojový kanál…GEK-SA641</v>
          </cell>
          <cell r="C6628">
            <v>604</v>
          </cell>
          <cell r="D6628">
            <v>1</v>
          </cell>
          <cell r="E6628" t="str">
            <v>M</v>
          </cell>
          <cell r="F6628">
            <v>604</v>
          </cell>
        </row>
        <row r="6629">
          <cell r="A6629">
            <v>6280601</v>
          </cell>
          <cell r="B6629" t="str">
            <v>Přístrojový kanál…GEK-SA641</v>
          </cell>
          <cell r="C6629">
            <v>604</v>
          </cell>
          <cell r="D6629">
            <v>1</v>
          </cell>
          <cell r="E6629" t="str">
            <v>M</v>
          </cell>
          <cell r="F6629">
            <v>604</v>
          </cell>
        </row>
        <row r="6630">
          <cell r="A6630">
            <v>6280602</v>
          </cell>
          <cell r="B6630" t="str">
            <v>Přístrojový kanál…GEK-SA641</v>
          </cell>
          <cell r="C6630">
            <v>604</v>
          </cell>
          <cell r="D6630">
            <v>1</v>
          </cell>
          <cell r="E6630" t="str">
            <v>M</v>
          </cell>
          <cell r="F6630">
            <v>604</v>
          </cell>
        </row>
        <row r="6631">
          <cell r="A6631">
            <v>6280603</v>
          </cell>
          <cell r="B6631" t="str">
            <v>Přístrojový kanál…GEK-SA641</v>
          </cell>
          <cell r="C6631">
            <v>508</v>
          </cell>
          <cell r="D6631">
            <v>1</v>
          </cell>
          <cell r="E6631" t="str">
            <v>M</v>
          </cell>
          <cell r="F6631">
            <v>508</v>
          </cell>
        </row>
        <row r="6632">
          <cell r="A6632">
            <v>6280604</v>
          </cell>
          <cell r="B6632" t="str">
            <v>Přístrojový kanál…GEK-SA641</v>
          </cell>
          <cell r="C6632">
            <v>694</v>
          </cell>
          <cell r="D6632">
            <v>1</v>
          </cell>
          <cell r="E6632" t="str">
            <v>M</v>
          </cell>
          <cell r="F6632">
            <v>694</v>
          </cell>
        </row>
        <row r="6633">
          <cell r="A6633">
            <v>6280610</v>
          </cell>
          <cell r="B6633" t="str">
            <v>Vnější roh…GEK-SAA64</v>
          </cell>
          <cell r="C6633">
            <v>1633</v>
          </cell>
          <cell r="D6633">
            <v>1</v>
          </cell>
          <cell r="E6633" t="str">
            <v>KS</v>
          </cell>
          <cell r="F6633">
            <v>1633</v>
          </cell>
        </row>
        <row r="6634">
          <cell r="A6634">
            <v>6280611</v>
          </cell>
          <cell r="B6634" t="str">
            <v>Vnější roh…GEK-SAA64</v>
          </cell>
          <cell r="C6634">
            <v>1633</v>
          </cell>
          <cell r="D6634">
            <v>1</v>
          </cell>
          <cell r="E6634" t="str">
            <v>KS</v>
          </cell>
          <cell r="F6634">
            <v>1633</v>
          </cell>
        </row>
        <row r="6635">
          <cell r="A6635">
            <v>6280612</v>
          </cell>
          <cell r="B6635" t="str">
            <v>Vnější roh…GEK-SAA64</v>
          </cell>
          <cell r="C6635">
            <v>1633</v>
          </cell>
          <cell r="D6635">
            <v>1</v>
          </cell>
          <cell r="E6635" t="str">
            <v>KS</v>
          </cell>
          <cell r="F6635">
            <v>1633</v>
          </cell>
        </row>
        <row r="6636">
          <cell r="A6636">
            <v>6280613</v>
          </cell>
          <cell r="B6636" t="str">
            <v>Vnější roh…GEK-SAA64</v>
          </cell>
          <cell r="C6636">
            <v>1194</v>
          </cell>
          <cell r="D6636">
            <v>1</v>
          </cell>
          <cell r="E6636" t="str">
            <v>KS</v>
          </cell>
          <cell r="F6636">
            <v>1194</v>
          </cell>
        </row>
        <row r="6637">
          <cell r="A6637">
            <v>6280620</v>
          </cell>
          <cell r="B6637" t="str">
            <v>Plochý roh…GEK-SAFS6</v>
          </cell>
          <cell r="C6637">
            <v>1620</v>
          </cell>
          <cell r="D6637">
            <v>1</v>
          </cell>
          <cell r="E6637" t="str">
            <v>KS</v>
          </cell>
          <cell r="F6637">
            <v>1620</v>
          </cell>
        </row>
        <row r="6638">
          <cell r="A6638">
            <v>6280621</v>
          </cell>
          <cell r="B6638" t="str">
            <v>Plochý roh…GEK-SAFS6</v>
          </cell>
          <cell r="C6638">
            <v>1620</v>
          </cell>
          <cell r="D6638">
            <v>1</v>
          </cell>
          <cell r="E6638" t="str">
            <v>KS</v>
          </cell>
          <cell r="F6638">
            <v>1620</v>
          </cell>
        </row>
        <row r="6639">
          <cell r="A6639">
            <v>6280622</v>
          </cell>
          <cell r="B6639" t="str">
            <v>Plochý roh…GEK-SAFS6</v>
          </cell>
          <cell r="C6639">
            <v>1620</v>
          </cell>
          <cell r="D6639">
            <v>1</v>
          </cell>
          <cell r="E6639" t="str">
            <v>KS</v>
          </cell>
          <cell r="F6639">
            <v>1620</v>
          </cell>
        </row>
        <row r="6640">
          <cell r="A6640">
            <v>6280623</v>
          </cell>
          <cell r="B6640" t="str">
            <v>Plochý roh…GEK-SAFS6</v>
          </cell>
          <cell r="C6640">
            <v>1345</v>
          </cell>
          <cell r="D6640">
            <v>1</v>
          </cell>
          <cell r="E6640" t="str">
            <v>KS</v>
          </cell>
          <cell r="F6640">
            <v>1345</v>
          </cell>
        </row>
        <row r="6641">
          <cell r="A6641">
            <v>6280630</v>
          </cell>
          <cell r="B6641" t="str">
            <v>Plochý roh…GEK-SAFF6</v>
          </cell>
          <cell r="C6641">
            <v>1701</v>
          </cell>
          <cell r="D6641">
            <v>1</v>
          </cell>
          <cell r="E6641" t="str">
            <v>KS</v>
          </cell>
          <cell r="F6641">
            <v>1701</v>
          </cell>
        </row>
        <row r="6642">
          <cell r="A6642">
            <v>6280631</v>
          </cell>
          <cell r="B6642" t="str">
            <v>Plochý roh…GEK-SAFF6</v>
          </cell>
          <cell r="C6642">
            <v>1701</v>
          </cell>
          <cell r="D6642">
            <v>1</v>
          </cell>
          <cell r="E6642" t="str">
            <v>KS</v>
          </cell>
          <cell r="F6642">
            <v>1701</v>
          </cell>
        </row>
        <row r="6643">
          <cell r="A6643">
            <v>6280632</v>
          </cell>
          <cell r="B6643" t="str">
            <v>Plochý roh…GEK-SAFF6</v>
          </cell>
          <cell r="C6643">
            <v>1701</v>
          </cell>
          <cell r="D6643">
            <v>1</v>
          </cell>
          <cell r="E6643" t="str">
            <v>KS</v>
          </cell>
          <cell r="F6643">
            <v>1701</v>
          </cell>
        </row>
        <row r="6644">
          <cell r="A6644">
            <v>6280633</v>
          </cell>
          <cell r="B6644" t="str">
            <v>Plochý roh…GEK-SAFF6</v>
          </cell>
          <cell r="C6644">
            <v>1412</v>
          </cell>
          <cell r="D6644">
            <v>1</v>
          </cell>
          <cell r="E6644" t="str">
            <v>KS</v>
          </cell>
          <cell r="F6644">
            <v>1412</v>
          </cell>
        </row>
        <row r="6645">
          <cell r="A6645">
            <v>6280643</v>
          </cell>
          <cell r="B6645" t="str">
            <v>Vnitřní roh…GEK-SAIS6</v>
          </cell>
          <cell r="C6645">
            <v>1254</v>
          </cell>
          <cell r="D6645">
            <v>1</v>
          </cell>
          <cell r="E6645" t="str">
            <v>KS</v>
          </cell>
          <cell r="F6645">
            <v>1254</v>
          </cell>
        </row>
        <row r="6646">
          <cell r="A6646">
            <v>6280650</v>
          </cell>
          <cell r="B6646" t="str">
            <v>Vnitřní roh…GEK-SAIV6</v>
          </cell>
          <cell r="C6646">
            <v>856</v>
          </cell>
          <cell r="D6646">
            <v>1</v>
          </cell>
          <cell r="E6646" t="str">
            <v>KS</v>
          </cell>
          <cell r="F6646">
            <v>856</v>
          </cell>
        </row>
        <row r="6647">
          <cell r="A6647">
            <v>6280651</v>
          </cell>
          <cell r="B6647" t="str">
            <v>Vnitřní roh…GEK-SAIV6</v>
          </cell>
          <cell r="C6647">
            <v>856</v>
          </cell>
          <cell r="D6647">
            <v>1</v>
          </cell>
          <cell r="E6647" t="str">
            <v>KS</v>
          </cell>
          <cell r="F6647">
            <v>856</v>
          </cell>
        </row>
        <row r="6648">
          <cell r="A6648">
            <v>6280652</v>
          </cell>
          <cell r="B6648" t="str">
            <v>Vnitřní roh…GEK-SAIV6</v>
          </cell>
          <cell r="C6648">
            <v>856</v>
          </cell>
          <cell r="D6648">
            <v>1</v>
          </cell>
          <cell r="E6648" t="str">
            <v>KS</v>
          </cell>
          <cell r="F6648">
            <v>856</v>
          </cell>
        </row>
        <row r="6649">
          <cell r="A6649">
            <v>6280653</v>
          </cell>
          <cell r="B6649" t="str">
            <v>Vnitřní roh…GEK-SAIV6</v>
          </cell>
          <cell r="C6649">
            <v>713</v>
          </cell>
          <cell r="D6649">
            <v>1</v>
          </cell>
          <cell r="E6649" t="str">
            <v>KS</v>
          </cell>
          <cell r="F6649">
            <v>713</v>
          </cell>
        </row>
        <row r="6650">
          <cell r="A6650">
            <v>6280654</v>
          </cell>
          <cell r="B6650" t="str">
            <v>Vnitřní roh…GEK-SAIV6</v>
          </cell>
          <cell r="C6650">
            <v>986</v>
          </cell>
          <cell r="D6650">
            <v>1</v>
          </cell>
          <cell r="E6650" t="str">
            <v>KS</v>
          </cell>
          <cell r="F6650">
            <v>986</v>
          </cell>
        </row>
        <row r="6651">
          <cell r="A6651">
            <v>6280660</v>
          </cell>
          <cell r="B6651" t="str">
            <v>Díl T…GEK-SAT64</v>
          </cell>
          <cell r="C6651">
            <v>1417</v>
          </cell>
          <cell r="D6651">
            <v>1</v>
          </cell>
          <cell r="E6651" t="str">
            <v>KS</v>
          </cell>
          <cell r="F6651">
            <v>1417</v>
          </cell>
        </row>
        <row r="6652">
          <cell r="A6652">
            <v>6280661</v>
          </cell>
          <cell r="B6652" t="str">
            <v>Díl T…GEK-SAT64</v>
          </cell>
          <cell r="C6652">
            <v>1417</v>
          </cell>
          <cell r="D6652">
            <v>1</v>
          </cell>
          <cell r="E6652" t="str">
            <v>KS</v>
          </cell>
          <cell r="F6652">
            <v>1417</v>
          </cell>
        </row>
        <row r="6653">
          <cell r="A6653">
            <v>6280662</v>
          </cell>
          <cell r="B6653" t="str">
            <v>Díl T…GEK-SAT64</v>
          </cell>
          <cell r="C6653">
            <v>1417</v>
          </cell>
          <cell r="D6653">
            <v>1</v>
          </cell>
          <cell r="E6653" t="str">
            <v>KS</v>
          </cell>
          <cell r="F6653">
            <v>1417</v>
          </cell>
        </row>
        <row r="6654">
          <cell r="A6654">
            <v>6280663</v>
          </cell>
          <cell r="B6654" t="str">
            <v>Díl T…GEK-SAT64</v>
          </cell>
          <cell r="C6654">
            <v>1216</v>
          </cell>
          <cell r="D6654">
            <v>1</v>
          </cell>
          <cell r="E6654" t="str">
            <v>KS</v>
          </cell>
          <cell r="F6654">
            <v>1216</v>
          </cell>
        </row>
        <row r="6655">
          <cell r="A6655">
            <v>6280700</v>
          </cell>
          <cell r="B6655" t="str">
            <v>Přístrojový kanál…GEK-SA801</v>
          </cell>
          <cell r="C6655">
            <v>677</v>
          </cell>
          <cell r="D6655">
            <v>1</v>
          </cell>
          <cell r="E6655" t="str">
            <v>M</v>
          </cell>
          <cell r="F6655">
            <v>677</v>
          </cell>
        </row>
        <row r="6656">
          <cell r="A6656">
            <v>6280701</v>
          </cell>
          <cell r="B6656" t="str">
            <v>Přístrojový kanál…GEK-SA801</v>
          </cell>
          <cell r="C6656">
            <v>677</v>
          </cell>
          <cell r="D6656">
            <v>1</v>
          </cell>
          <cell r="E6656" t="str">
            <v>M</v>
          </cell>
          <cell r="F6656">
            <v>677</v>
          </cell>
        </row>
        <row r="6657">
          <cell r="A6657">
            <v>6280702</v>
          </cell>
          <cell r="B6657" t="str">
            <v>Přístrojový kanál…GEK-SA801</v>
          </cell>
          <cell r="C6657">
            <v>677</v>
          </cell>
          <cell r="D6657">
            <v>1</v>
          </cell>
          <cell r="E6657" t="str">
            <v>M</v>
          </cell>
          <cell r="F6657">
            <v>677</v>
          </cell>
        </row>
        <row r="6658">
          <cell r="A6658">
            <v>6280703</v>
          </cell>
          <cell r="B6658" t="str">
            <v>Přístrojový kanál…GEK-SA801</v>
          </cell>
          <cell r="C6658">
            <v>598</v>
          </cell>
          <cell r="D6658">
            <v>1</v>
          </cell>
          <cell r="E6658" t="str">
            <v>M</v>
          </cell>
          <cell r="F6658">
            <v>598</v>
          </cell>
        </row>
        <row r="6659">
          <cell r="A6659">
            <v>6280710</v>
          </cell>
          <cell r="B6659" t="str">
            <v>Vnější roh…GEK-SAA80</v>
          </cell>
          <cell r="C6659">
            <v>1688</v>
          </cell>
          <cell r="D6659">
            <v>1</v>
          </cell>
          <cell r="E6659" t="str">
            <v>KS</v>
          </cell>
          <cell r="F6659">
            <v>1688</v>
          </cell>
        </row>
        <row r="6660">
          <cell r="A6660">
            <v>6280711</v>
          </cell>
          <cell r="B6660" t="str">
            <v>Vnější roh…GEK-SAA80</v>
          </cell>
          <cell r="C6660">
            <v>1688</v>
          </cell>
          <cell r="D6660">
            <v>1</v>
          </cell>
          <cell r="E6660" t="str">
            <v>KS</v>
          </cell>
          <cell r="F6660">
            <v>1688</v>
          </cell>
        </row>
        <row r="6661">
          <cell r="A6661">
            <v>6280712</v>
          </cell>
          <cell r="B6661" t="str">
            <v>Vnější roh…GEK-SAA80</v>
          </cell>
          <cell r="C6661">
            <v>1688</v>
          </cell>
          <cell r="D6661">
            <v>1</v>
          </cell>
          <cell r="E6661" t="str">
            <v>KS</v>
          </cell>
          <cell r="F6661">
            <v>1688</v>
          </cell>
        </row>
        <row r="6662">
          <cell r="A6662">
            <v>6280713</v>
          </cell>
          <cell r="B6662" t="str">
            <v>Vnější roh…GEK-SAA80</v>
          </cell>
          <cell r="C6662">
            <v>1333</v>
          </cell>
          <cell r="D6662">
            <v>1</v>
          </cell>
          <cell r="E6662" t="str">
            <v>KS</v>
          </cell>
          <cell r="F6662">
            <v>1333</v>
          </cell>
        </row>
        <row r="6663">
          <cell r="A6663">
            <v>6280720</v>
          </cell>
          <cell r="B6663" t="str">
            <v>Plochý roh…GEK-SAFS8</v>
          </cell>
          <cell r="C6663">
            <v>1925</v>
          </cell>
          <cell r="D6663">
            <v>1</v>
          </cell>
          <cell r="E6663" t="str">
            <v>KS</v>
          </cell>
          <cell r="F6663">
            <v>1925</v>
          </cell>
        </row>
        <row r="6664">
          <cell r="A6664">
            <v>6280721</v>
          </cell>
          <cell r="B6664" t="str">
            <v>Plochý roh…GEK-SAFS8</v>
          </cell>
          <cell r="C6664">
            <v>1925</v>
          </cell>
          <cell r="D6664">
            <v>1</v>
          </cell>
          <cell r="E6664" t="str">
            <v>KS</v>
          </cell>
          <cell r="F6664">
            <v>1925</v>
          </cell>
        </row>
        <row r="6665">
          <cell r="A6665">
            <v>6280722</v>
          </cell>
          <cell r="B6665" t="str">
            <v>Plochý roh…GEK-SAFS8</v>
          </cell>
          <cell r="C6665">
            <v>1925</v>
          </cell>
          <cell r="D6665">
            <v>1</v>
          </cell>
          <cell r="E6665" t="str">
            <v>KS</v>
          </cell>
          <cell r="F6665">
            <v>1925</v>
          </cell>
        </row>
        <row r="6666">
          <cell r="A6666">
            <v>6280723</v>
          </cell>
          <cell r="B6666" t="str">
            <v>Plochý roh…GEK-SAFS8</v>
          </cell>
          <cell r="C6666">
            <v>1585</v>
          </cell>
          <cell r="D6666">
            <v>1</v>
          </cell>
          <cell r="E6666" t="str">
            <v>KS</v>
          </cell>
          <cell r="F6666">
            <v>1585</v>
          </cell>
        </row>
        <row r="6667">
          <cell r="A6667">
            <v>6280730</v>
          </cell>
          <cell r="B6667" t="str">
            <v>Plochý roh…GEK-SAFF8</v>
          </cell>
          <cell r="C6667">
            <v>1925</v>
          </cell>
          <cell r="D6667">
            <v>1</v>
          </cell>
          <cell r="E6667" t="str">
            <v>KS</v>
          </cell>
          <cell r="F6667">
            <v>1925</v>
          </cell>
        </row>
        <row r="6668">
          <cell r="A6668">
            <v>6280731</v>
          </cell>
          <cell r="B6668" t="str">
            <v>Plochý roh…GEK-SAFF8</v>
          </cell>
          <cell r="C6668">
            <v>1925</v>
          </cell>
          <cell r="D6668">
            <v>1</v>
          </cell>
          <cell r="E6668" t="str">
            <v>KS</v>
          </cell>
          <cell r="F6668">
            <v>1925</v>
          </cell>
        </row>
        <row r="6669">
          <cell r="A6669">
            <v>6280732</v>
          </cell>
          <cell r="B6669" t="str">
            <v>Plochý roh…GEK-SAFF8</v>
          </cell>
          <cell r="C6669">
            <v>1925</v>
          </cell>
          <cell r="D6669">
            <v>1</v>
          </cell>
          <cell r="E6669" t="str">
            <v>KS</v>
          </cell>
          <cell r="F6669">
            <v>1925</v>
          </cell>
        </row>
        <row r="6670">
          <cell r="A6670">
            <v>6280733</v>
          </cell>
          <cell r="B6670" t="str">
            <v>Plochý roh…GEK-SAFF8</v>
          </cell>
          <cell r="C6670">
            <v>1585</v>
          </cell>
          <cell r="D6670">
            <v>1</v>
          </cell>
          <cell r="E6670" t="str">
            <v>KS</v>
          </cell>
          <cell r="F6670">
            <v>1585</v>
          </cell>
        </row>
        <row r="6671">
          <cell r="A6671">
            <v>6280750</v>
          </cell>
          <cell r="B6671" t="str">
            <v>Vnitřní roh…GEK-SAIV8</v>
          </cell>
          <cell r="C6671">
            <v>914</v>
          </cell>
          <cell r="D6671">
            <v>1</v>
          </cell>
          <cell r="E6671" t="str">
            <v>KS</v>
          </cell>
          <cell r="F6671">
            <v>914</v>
          </cell>
        </row>
        <row r="6672">
          <cell r="A6672">
            <v>6280751</v>
          </cell>
          <cell r="B6672" t="str">
            <v>Vnitřní roh…GEK-SAIV8</v>
          </cell>
          <cell r="C6672">
            <v>914</v>
          </cell>
          <cell r="D6672">
            <v>1</v>
          </cell>
          <cell r="E6672" t="str">
            <v>KS</v>
          </cell>
          <cell r="F6672">
            <v>914</v>
          </cell>
        </row>
        <row r="6673">
          <cell r="A6673">
            <v>6280752</v>
          </cell>
          <cell r="B6673" t="str">
            <v>Vnitřní roh…GEK-SAIV8</v>
          </cell>
          <cell r="C6673">
            <v>914</v>
          </cell>
          <cell r="D6673">
            <v>1</v>
          </cell>
          <cell r="E6673" t="str">
            <v>KS</v>
          </cell>
          <cell r="F6673">
            <v>914</v>
          </cell>
        </row>
        <row r="6674">
          <cell r="A6674">
            <v>6280753</v>
          </cell>
          <cell r="B6674" t="str">
            <v>Vnitřní roh…GEK-SAIV8</v>
          </cell>
          <cell r="C6674">
            <v>758</v>
          </cell>
          <cell r="D6674">
            <v>1</v>
          </cell>
          <cell r="E6674" t="str">
            <v>KS</v>
          </cell>
          <cell r="F6674">
            <v>758</v>
          </cell>
        </row>
        <row r="6675">
          <cell r="A6675">
            <v>6280760</v>
          </cell>
          <cell r="B6675" t="str">
            <v>Díl T…GEK-SAT80</v>
          </cell>
          <cell r="C6675">
            <v>1482</v>
          </cell>
          <cell r="D6675">
            <v>1</v>
          </cell>
          <cell r="E6675" t="str">
            <v>KS</v>
          </cell>
          <cell r="F6675">
            <v>1482</v>
          </cell>
        </row>
        <row r="6676">
          <cell r="A6676">
            <v>6280761</v>
          </cell>
          <cell r="B6676" t="str">
            <v>Díl T…GEK-SAT80</v>
          </cell>
          <cell r="C6676">
            <v>1482</v>
          </cell>
          <cell r="D6676">
            <v>1</v>
          </cell>
          <cell r="E6676" t="str">
            <v>KS</v>
          </cell>
          <cell r="F6676">
            <v>1482</v>
          </cell>
        </row>
        <row r="6677">
          <cell r="A6677">
            <v>6280762</v>
          </cell>
          <cell r="B6677" t="str">
            <v>Díl T…GEK-SAT80</v>
          </cell>
          <cell r="C6677">
            <v>1482</v>
          </cell>
          <cell r="D6677">
            <v>1</v>
          </cell>
          <cell r="E6677" t="str">
            <v>KS</v>
          </cell>
          <cell r="F6677">
            <v>1482</v>
          </cell>
        </row>
        <row r="6678">
          <cell r="A6678">
            <v>6280763</v>
          </cell>
          <cell r="B6678" t="str">
            <v>Díl T…GEK-SAT80</v>
          </cell>
          <cell r="C6678">
            <v>1239</v>
          </cell>
          <cell r="D6678">
            <v>1</v>
          </cell>
          <cell r="E6678" t="str">
            <v>KS</v>
          </cell>
          <cell r="F6678">
            <v>1239</v>
          </cell>
        </row>
        <row r="6679">
          <cell r="A6679">
            <v>6280800</v>
          </cell>
          <cell r="B6679" t="str">
            <v>Přístrojový kanál…GEK-SA100</v>
          </cell>
          <cell r="C6679">
            <v>770</v>
          </cell>
          <cell r="D6679">
            <v>1</v>
          </cell>
          <cell r="E6679" t="str">
            <v>M</v>
          </cell>
          <cell r="F6679">
            <v>770</v>
          </cell>
        </row>
        <row r="6680">
          <cell r="A6680">
            <v>6280801</v>
          </cell>
          <cell r="B6680" t="str">
            <v>Přístrojový kanál…GEK-SA100</v>
          </cell>
          <cell r="C6680">
            <v>770</v>
          </cell>
          <cell r="D6680">
            <v>1</v>
          </cell>
          <cell r="E6680" t="str">
            <v>M</v>
          </cell>
          <cell r="F6680">
            <v>770</v>
          </cell>
        </row>
        <row r="6681">
          <cell r="A6681">
            <v>6280802</v>
          </cell>
          <cell r="B6681" t="str">
            <v>Přístrojový kanál…GEK-SA100</v>
          </cell>
          <cell r="C6681">
            <v>770</v>
          </cell>
          <cell r="D6681">
            <v>1</v>
          </cell>
          <cell r="E6681" t="str">
            <v>M</v>
          </cell>
          <cell r="F6681">
            <v>770</v>
          </cell>
        </row>
        <row r="6682">
          <cell r="A6682">
            <v>6280803</v>
          </cell>
          <cell r="B6682" t="str">
            <v>Přístrojový kanál…GEK-SA100</v>
          </cell>
          <cell r="C6682">
            <v>655</v>
          </cell>
          <cell r="D6682">
            <v>1</v>
          </cell>
          <cell r="E6682" t="str">
            <v>M</v>
          </cell>
          <cell r="F6682">
            <v>655</v>
          </cell>
        </row>
        <row r="6683">
          <cell r="A6683">
            <v>6280810</v>
          </cell>
          <cell r="B6683" t="str">
            <v>Vnější roh…GEK-SAA10</v>
          </cell>
          <cell r="C6683">
            <v>1849</v>
          </cell>
          <cell r="D6683">
            <v>1</v>
          </cell>
          <cell r="E6683" t="str">
            <v>KS</v>
          </cell>
          <cell r="F6683">
            <v>1849</v>
          </cell>
        </row>
        <row r="6684">
          <cell r="A6684">
            <v>6280811</v>
          </cell>
          <cell r="B6684" t="str">
            <v>Vnější roh…GEK-SAA10</v>
          </cell>
          <cell r="C6684">
            <v>1849</v>
          </cell>
          <cell r="D6684">
            <v>1</v>
          </cell>
          <cell r="E6684" t="str">
            <v>KS</v>
          </cell>
          <cell r="F6684">
            <v>1849</v>
          </cell>
        </row>
        <row r="6685">
          <cell r="A6685">
            <v>6280812</v>
          </cell>
          <cell r="B6685" t="str">
            <v>Vnější roh…GEK-SAA10</v>
          </cell>
          <cell r="C6685">
            <v>1849</v>
          </cell>
          <cell r="D6685">
            <v>1</v>
          </cell>
          <cell r="E6685" t="str">
            <v>KS</v>
          </cell>
          <cell r="F6685">
            <v>1849</v>
          </cell>
        </row>
        <row r="6686">
          <cell r="A6686">
            <v>6280813</v>
          </cell>
          <cell r="B6686" t="str">
            <v>Vnější roh…GEK-SAA10</v>
          </cell>
          <cell r="C6686">
            <v>1533</v>
          </cell>
          <cell r="D6686">
            <v>1</v>
          </cell>
          <cell r="E6686" t="str">
            <v>KS</v>
          </cell>
          <cell r="F6686">
            <v>1533</v>
          </cell>
        </row>
        <row r="6687">
          <cell r="A6687">
            <v>6280820</v>
          </cell>
          <cell r="B6687" t="str">
            <v>Plochý roh…GEK-SAFS1</v>
          </cell>
          <cell r="C6687">
            <v>2108</v>
          </cell>
          <cell r="D6687">
            <v>1</v>
          </cell>
          <cell r="E6687" t="str">
            <v>KS</v>
          </cell>
          <cell r="F6687">
            <v>2108</v>
          </cell>
        </row>
        <row r="6688">
          <cell r="A6688">
            <v>6280821</v>
          </cell>
          <cell r="B6688" t="str">
            <v>Plochý roh…GEK-SAFS1</v>
          </cell>
          <cell r="C6688">
            <v>2108</v>
          </cell>
          <cell r="D6688">
            <v>1</v>
          </cell>
          <cell r="E6688" t="str">
            <v>KS</v>
          </cell>
          <cell r="F6688">
            <v>2108</v>
          </cell>
        </row>
        <row r="6689">
          <cell r="A6689">
            <v>6280822</v>
          </cell>
          <cell r="B6689" t="str">
            <v>Plochý roh…GEK-SAFS1</v>
          </cell>
          <cell r="C6689">
            <v>2108</v>
          </cell>
          <cell r="D6689">
            <v>1</v>
          </cell>
          <cell r="E6689" t="str">
            <v>KS</v>
          </cell>
          <cell r="F6689">
            <v>2108</v>
          </cell>
        </row>
        <row r="6690">
          <cell r="A6690">
            <v>6280823</v>
          </cell>
          <cell r="B6690" t="str">
            <v>Plochý roh…GEK-SAFS1</v>
          </cell>
          <cell r="C6690">
            <v>1824</v>
          </cell>
          <cell r="D6690">
            <v>1</v>
          </cell>
          <cell r="E6690" t="str">
            <v>KS</v>
          </cell>
          <cell r="F6690">
            <v>1824</v>
          </cell>
        </row>
        <row r="6691">
          <cell r="A6691">
            <v>6280830</v>
          </cell>
          <cell r="B6691" t="str">
            <v>Plochý roh…GEK-SAFF1</v>
          </cell>
          <cell r="C6691">
            <v>2108</v>
          </cell>
          <cell r="D6691">
            <v>1</v>
          </cell>
          <cell r="E6691" t="str">
            <v>KS</v>
          </cell>
          <cell r="F6691">
            <v>2108</v>
          </cell>
        </row>
        <row r="6692">
          <cell r="A6692">
            <v>6280831</v>
          </cell>
          <cell r="B6692" t="str">
            <v>Plochý roh…GEK-SAFF1</v>
          </cell>
          <cell r="C6692">
            <v>2108</v>
          </cell>
          <cell r="D6692">
            <v>1</v>
          </cell>
          <cell r="E6692" t="str">
            <v>KS</v>
          </cell>
          <cell r="F6692">
            <v>2108</v>
          </cell>
        </row>
        <row r="6693">
          <cell r="A6693">
            <v>6280832</v>
          </cell>
          <cell r="B6693" t="str">
            <v>Plochý roh…GEK-SAFF1</v>
          </cell>
          <cell r="C6693">
            <v>2108</v>
          </cell>
          <cell r="D6693">
            <v>1</v>
          </cell>
          <cell r="E6693" t="str">
            <v>KS</v>
          </cell>
          <cell r="F6693">
            <v>2108</v>
          </cell>
        </row>
        <row r="6694">
          <cell r="A6694">
            <v>6280833</v>
          </cell>
          <cell r="B6694" t="str">
            <v>Plochý roh…GEK-SAFF1</v>
          </cell>
          <cell r="C6694">
            <v>1824</v>
          </cell>
          <cell r="D6694">
            <v>1</v>
          </cell>
          <cell r="E6694" t="str">
            <v>KS</v>
          </cell>
          <cell r="F6694">
            <v>1824</v>
          </cell>
        </row>
        <row r="6695">
          <cell r="A6695">
            <v>6280850</v>
          </cell>
          <cell r="B6695" t="str">
            <v>Vnitřní roh…GEK-SAIV1</v>
          </cell>
          <cell r="C6695">
            <v>963</v>
          </cell>
          <cell r="D6695">
            <v>1</v>
          </cell>
          <cell r="E6695" t="str">
            <v>KS</v>
          </cell>
          <cell r="F6695">
            <v>963</v>
          </cell>
        </row>
        <row r="6696">
          <cell r="A6696">
            <v>6280851</v>
          </cell>
          <cell r="B6696" t="str">
            <v>Vnitřní roh…GEK-SAIV1</v>
          </cell>
          <cell r="C6696">
            <v>963</v>
          </cell>
          <cell r="D6696">
            <v>1</v>
          </cell>
          <cell r="E6696" t="str">
            <v>KS</v>
          </cell>
          <cell r="F6696">
            <v>963</v>
          </cell>
        </row>
        <row r="6697">
          <cell r="A6697">
            <v>6280852</v>
          </cell>
          <cell r="B6697" t="str">
            <v>Vnitřní roh…GEK-SAIV1</v>
          </cell>
          <cell r="C6697">
            <v>963</v>
          </cell>
          <cell r="D6697">
            <v>1</v>
          </cell>
          <cell r="E6697" t="str">
            <v>KS</v>
          </cell>
          <cell r="F6697">
            <v>963</v>
          </cell>
        </row>
        <row r="6698">
          <cell r="A6698">
            <v>6280853</v>
          </cell>
          <cell r="B6698" t="str">
            <v>Vnitřní roh…GEK-SAIV1</v>
          </cell>
          <cell r="C6698">
            <v>805</v>
          </cell>
          <cell r="D6698">
            <v>1</v>
          </cell>
          <cell r="E6698" t="str">
            <v>KS</v>
          </cell>
          <cell r="F6698">
            <v>805</v>
          </cell>
        </row>
        <row r="6699">
          <cell r="A6699">
            <v>6280860</v>
          </cell>
          <cell r="B6699" t="str">
            <v>Díl T…GEK-SAT10</v>
          </cell>
          <cell r="C6699">
            <v>1705</v>
          </cell>
          <cell r="D6699">
            <v>1</v>
          </cell>
          <cell r="E6699" t="str">
            <v>KS</v>
          </cell>
          <cell r="F6699">
            <v>1705</v>
          </cell>
        </row>
        <row r="6700">
          <cell r="A6700">
            <v>6280861</v>
          </cell>
          <cell r="B6700" t="str">
            <v>Díl T…GEK-SAT10</v>
          </cell>
          <cell r="C6700">
            <v>1705</v>
          </cell>
          <cell r="D6700">
            <v>1</v>
          </cell>
          <cell r="E6700" t="str">
            <v>KS</v>
          </cell>
          <cell r="F6700">
            <v>1705</v>
          </cell>
        </row>
        <row r="6701">
          <cell r="A6701">
            <v>6280862</v>
          </cell>
          <cell r="B6701" t="str">
            <v>Díl T…GEK-SAT10</v>
          </cell>
          <cell r="C6701">
            <v>1705</v>
          </cell>
          <cell r="D6701">
            <v>1</v>
          </cell>
          <cell r="E6701" t="str">
            <v>KS</v>
          </cell>
          <cell r="F6701">
            <v>1705</v>
          </cell>
        </row>
        <row r="6702">
          <cell r="A6702">
            <v>6280863</v>
          </cell>
          <cell r="B6702" t="str">
            <v>Díl T…GEK-SAT10</v>
          </cell>
          <cell r="C6702">
            <v>1426</v>
          </cell>
          <cell r="D6702">
            <v>1</v>
          </cell>
          <cell r="E6702" t="str">
            <v>KS</v>
          </cell>
          <cell r="F6702">
            <v>1426</v>
          </cell>
        </row>
        <row r="6703">
          <cell r="A6703">
            <v>6280900</v>
          </cell>
          <cell r="B6703" t="str">
            <v>Přístrojový kanál…GEK-S6417</v>
          </cell>
          <cell r="C6703">
            <v>725</v>
          </cell>
          <cell r="D6703">
            <v>1</v>
          </cell>
          <cell r="E6703" t="str">
            <v>M</v>
          </cell>
          <cell r="F6703">
            <v>725</v>
          </cell>
        </row>
        <row r="6704">
          <cell r="A6704">
            <v>6280901</v>
          </cell>
          <cell r="B6704" t="str">
            <v>Přístrojový kanál…GEK-S6417</v>
          </cell>
          <cell r="C6704">
            <v>725</v>
          </cell>
          <cell r="D6704">
            <v>1</v>
          </cell>
          <cell r="E6704" t="str">
            <v>M</v>
          </cell>
          <cell r="F6704">
            <v>725</v>
          </cell>
        </row>
        <row r="6705">
          <cell r="A6705">
            <v>6280902</v>
          </cell>
          <cell r="B6705" t="str">
            <v>Přístrojový kanál…GEK-S6417</v>
          </cell>
          <cell r="C6705">
            <v>725</v>
          </cell>
          <cell r="D6705">
            <v>1</v>
          </cell>
          <cell r="E6705" t="str">
            <v>M</v>
          </cell>
          <cell r="F6705">
            <v>725</v>
          </cell>
        </row>
        <row r="6706">
          <cell r="A6706">
            <v>6280903</v>
          </cell>
          <cell r="B6706" t="str">
            <v>Přístrojový kanál…GEK-S6417</v>
          </cell>
          <cell r="C6706">
            <v>641</v>
          </cell>
          <cell r="D6706">
            <v>1</v>
          </cell>
          <cell r="E6706" t="str">
            <v>M</v>
          </cell>
          <cell r="F6706">
            <v>641</v>
          </cell>
        </row>
        <row r="6707">
          <cell r="A6707">
            <v>6280904</v>
          </cell>
          <cell r="B6707" t="str">
            <v>Přístrojový kanál…GEK-S6417</v>
          </cell>
          <cell r="C6707">
            <v>810</v>
          </cell>
          <cell r="D6707">
            <v>1</v>
          </cell>
          <cell r="E6707" t="str">
            <v>M</v>
          </cell>
          <cell r="F6707">
            <v>810</v>
          </cell>
        </row>
        <row r="6708">
          <cell r="A6708">
            <v>6280910</v>
          </cell>
          <cell r="B6708" t="str">
            <v>Vnější roh…GEK-SA641</v>
          </cell>
          <cell r="C6708">
            <v>1507</v>
          </cell>
          <cell r="D6708">
            <v>1</v>
          </cell>
          <cell r="E6708" t="str">
            <v>KS</v>
          </cell>
          <cell r="F6708">
            <v>1507</v>
          </cell>
        </row>
        <row r="6709">
          <cell r="A6709">
            <v>6280911</v>
          </cell>
          <cell r="B6709" t="str">
            <v>Vnější roh…GEK-SA641</v>
          </cell>
          <cell r="C6709">
            <v>1507</v>
          </cell>
          <cell r="D6709">
            <v>1</v>
          </cell>
          <cell r="E6709" t="str">
            <v>KS</v>
          </cell>
          <cell r="F6709">
            <v>1507</v>
          </cell>
        </row>
        <row r="6710">
          <cell r="A6710">
            <v>6280912</v>
          </cell>
          <cell r="B6710" t="str">
            <v>Vnější roh…GEK-SA641</v>
          </cell>
          <cell r="C6710">
            <v>1507</v>
          </cell>
          <cell r="D6710">
            <v>1</v>
          </cell>
          <cell r="E6710" t="str">
            <v>KS</v>
          </cell>
          <cell r="F6710">
            <v>1507</v>
          </cell>
        </row>
        <row r="6711">
          <cell r="A6711">
            <v>6280913</v>
          </cell>
          <cell r="B6711" t="str">
            <v>Vnější roh…GEK-SA641</v>
          </cell>
          <cell r="C6711">
            <v>1225</v>
          </cell>
          <cell r="D6711">
            <v>1</v>
          </cell>
          <cell r="E6711" t="str">
            <v>KS</v>
          </cell>
          <cell r="F6711">
            <v>1225</v>
          </cell>
        </row>
        <row r="6712">
          <cell r="A6712">
            <v>6280920</v>
          </cell>
          <cell r="B6712" t="str">
            <v>Plochý roh…GEK-SFS64</v>
          </cell>
          <cell r="C6712">
            <v>1650</v>
          </cell>
          <cell r="D6712">
            <v>1</v>
          </cell>
          <cell r="E6712" t="str">
            <v>KS</v>
          </cell>
          <cell r="F6712">
            <v>1650</v>
          </cell>
        </row>
        <row r="6713">
          <cell r="A6713">
            <v>6280921</v>
          </cell>
          <cell r="B6713" t="str">
            <v>Plochý roh…GEK-SFS64</v>
          </cell>
          <cell r="C6713">
            <v>1650</v>
          </cell>
          <cell r="D6713">
            <v>1</v>
          </cell>
          <cell r="E6713" t="str">
            <v>KS</v>
          </cell>
          <cell r="F6713">
            <v>1650</v>
          </cell>
        </row>
        <row r="6714">
          <cell r="A6714">
            <v>6280922</v>
          </cell>
          <cell r="B6714" t="str">
            <v>Plochý roh…GEK-SFS64</v>
          </cell>
          <cell r="C6714">
            <v>1650</v>
          </cell>
          <cell r="D6714">
            <v>1</v>
          </cell>
          <cell r="E6714" t="str">
            <v>KS</v>
          </cell>
          <cell r="F6714">
            <v>1650</v>
          </cell>
        </row>
        <row r="6715">
          <cell r="A6715">
            <v>6280923</v>
          </cell>
          <cell r="B6715" t="str">
            <v>Plochý roh…GEK-SFS64</v>
          </cell>
          <cell r="C6715">
            <v>1386</v>
          </cell>
          <cell r="D6715">
            <v>1</v>
          </cell>
          <cell r="E6715" t="str">
            <v>KS</v>
          </cell>
          <cell r="F6715">
            <v>1386</v>
          </cell>
        </row>
        <row r="6716">
          <cell r="A6716">
            <v>6280930</v>
          </cell>
          <cell r="B6716" t="str">
            <v>Plochý roh…GEK-SFF64</v>
          </cell>
          <cell r="C6716">
            <v>1650</v>
          </cell>
          <cell r="D6716">
            <v>1</v>
          </cell>
          <cell r="E6716" t="str">
            <v>KS</v>
          </cell>
          <cell r="F6716">
            <v>1650</v>
          </cell>
        </row>
        <row r="6717">
          <cell r="A6717">
            <v>6280931</v>
          </cell>
          <cell r="B6717" t="str">
            <v>Plochý roh…GEK-SFF64</v>
          </cell>
          <cell r="C6717">
            <v>1650</v>
          </cell>
          <cell r="D6717">
            <v>1</v>
          </cell>
          <cell r="E6717" t="str">
            <v>KS</v>
          </cell>
          <cell r="F6717">
            <v>1650</v>
          </cell>
        </row>
        <row r="6718">
          <cell r="A6718">
            <v>6280932</v>
          </cell>
          <cell r="B6718" t="str">
            <v>Plochý roh…GEK-SFF64</v>
          </cell>
          <cell r="C6718">
            <v>1650</v>
          </cell>
          <cell r="D6718">
            <v>1</v>
          </cell>
          <cell r="E6718" t="str">
            <v>KS</v>
          </cell>
          <cell r="F6718">
            <v>1650</v>
          </cell>
        </row>
        <row r="6719">
          <cell r="A6719">
            <v>6280933</v>
          </cell>
          <cell r="B6719" t="str">
            <v>Plochý roh…GEK-SFF64</v>
          </cell>
          <cell r="C6719">
            <v>1456</v>
          </cell>
          <cell r="D6719">
            <v>1</v>
          </cell>
          <cell r="E6719" t="str">
            <v>KS</v>
          </cell>
          <cell r="F6719">
            <v>1456</v>
          </cell>
        </row>
        <row r="6720">
          <cell r="A6720">
            <v>6280950</v>
          </cell>
          <cell r="B6720" t="str">
            <v>Vnitřní roh…GEK-SIV64</v>
          </cell>
          <cell r="C6720">
            <v>903</v>
          </cell>
          <cell r="D6720">
            <v>1</v>
          </cell>
          <cell r="E6720" t="str">
            <v>KS</v>
          </cell>
          <cell r="F6720">
            <v>903</v>
          </cell>
        </row>
        <row r="6721">
          <cell r="A6721">
            <v>6280951</v>
          </cell>
          <cell r="B6721" t="str">
            <v>Vnitřní roh…GEK-SIV64</v>
          </cell>
          <cell r="C6721">
            <v>903</v>
          </cell>
          <cell r="D6721">
            <v>1</v>
          </cell>
          <cell r="E6721" t="str">
            <v>KS</v>
          </cell>
          <cell r="F6721">
            <v>903</v>
          </cell>
        </row>
        <row r="6722">
          <cell r="A6722">
            <v>6280952</v>
          </cell>
          <cell r="B6722" t="str">
            <v>Vnitřní roh…GEK-SIV64</v>
          </cell>
          <cell r="C6722">
            <v>903</v>
          </cell>
          <cell r="D6722">
            <v>1</v>
          </cell>
          <cell r="E6722" t="str">
            <v>KS</v>
          </cell>
          <cell r="F6722">
            <v>903</v>
          </cell>
        </row>
        <row r="6723">
          <cell r="A6723">
            <v>6280953</v>
          </cell>
          <cell r="B6723" t="str">
            <v>Vnitřní roh…GEK-SIV64</v>
          </cell>
          <cell r="C6723">
            <v>754</v>
          </cell>
          <cell r="D6723">
            <v>1</v>
          </cell>
          <cell r="E6723" t="str">
            <v>KS</v>
          </cell>
          <cell r="F6723">
            <v>754</v>
          </cell>
        </row>
        <row r="6724">
          <cell r="A6724">
            <v>6280960</v>
          </cell>
          <cell r="B6724" t="str">
            <v>Díl T…GEK-ST641</v>
          </cell>
          <cell r="C6724">
            <v>1445</v>
          </cell>
          <cell r="D6724">
            <v>1</v>
          </cell>
          <cell r="E6724" t="str">
            <v>KS</v>
          </cell>
          <cell r="F6724">
            <v>1445</v>
          </cell>
        </row>
        <row r="6725">
          <cell r="A6725">
            <v>6280961</v>
          </cell>
          <cell r="B6725" t="str">
            <v>Díl T…GEK-ST641</v>
          </cell>
          <cell r="C6725">
            <v>1445</v>
          </cell>
          <cell r="D6725">
            <v>1</v>
          </cell>
          <cell r="E6725" t="str">
            <v>KS</v>
          </cell>
          <cell r="F6725">
            <v>1445</v>
          </cell>
        </row>
        <row r="6726">
          <cell r="A6726">
            <v>6280962</v>
          </cell>
          <cell r="B6726" t="str">
            <v>Díl T…GEK-ST641</v>
          </cell>
          <cell r="C6726">
            <v>1445</v>
          </cell>
          <cell r="D6726">
            <v>1</v>
          </cell>
          <cell r="E6726" t="str">
            <v>KS</v>
          </cell>
          <cell r="F6726">
            <v>1445</v>
          </cell>
        </row>
        <row r="6727">
          <cell r="A6727">
            <v>6280963</v>
          </cell>
          <cell r="B6727" t="str">
            <v>Díl T…GEK-ST641</v>
          </cell>
          <cell r="C6727">
            <v>1193</v>
          </cell>
          <cell r="D6727">
            <v>1</v>
          </cell>
          <cell r="E6727" t="str">
            <v>KS</v>
          </cell>
          <cell r="F6727">
            <v>1193</v>
          </cell>
        </row>
        <row r="6728">
          <cell r="A6728">
            <v>6280970</v>
          </cell>
          <cell r="B6728" t="str">
            <v>Koncový díl …GEK-SE641</v>
          </cell>
          <cell r="C6728">
            <v>582</v>
          </cell>
          <cell r="D6728">
            <v>1</v>
          </cell>
          <cell r="E6728" t="str">
            <v>KS</v>
          </cell>
          <cell r="F6728">
            <v>582</v>
          </cell>
        </row>
        <row r="6729">
          <cell r="A6729">
            <v>6280971</v>
          </cell>
          <cell r="B6729" t="str">
            <v>Koncový díl …GEK-SE641</v>
          </cell>
          <cell r="C6729">
            <v>582</v>
          </cell>
          <cell r="D6729">
            <v>1</v>
          </cell>
          <cell r="E6729" t="str">
            <v>KS</v>
          </cell>
          <cell r="F6729">
            <v>582</v>
          </cell>
        </row>
        <row r="6730">
          <cell r="A6730">
            <v>6280972</v>
          </cell>
          <cell r="B6730" t="str">
            <v>Koncový díl …GEK-SE641</v>
          </cell>
          <cell r="C6730">
            <v>582</v>
          </cell>
          <cell r="D6730">
            <v>1</v>
          </cell>
          <cell r="E6730" t="str">
            <v>KS</v>
          </cell>
          <cell r="F6730">
            <v>582</v>
          </cell>
        </row>
        <row r="6731">
          <cell r="A6731">
            <v>6280973</v>
          </cell>
          <cell r="B6731" t="str">
            <v>Koncový díl …GEK-SE641</v>
          </cell>
          <cell r="C6731">
            <v>518</v>
          </cell>
          <cell r="D6731">
            <v>1</v>
          </cell>
          <cell r="E6731" t="str">
            <v>KS</v>
          </cell>
          <cell r="F6731">
            <v>518</v>
          </cell>
        </row>
        <row r="6732">
          <cell r="A6732">
            <v>6280974</v>
          </cell>
          <cell r="B6732" t="str">
            <v>Koncový díl …GEK-SE641</v>
          </cell>
          <cell r="C6732">
            <v>669</v>
          </cell>
          <cell r="D6732">
            <v>1</v>
          </cell>
          <cell r="E6732" t="str">
            <v>KS</v>
          </cell>
          <cell r="F6732">
            <v>669</v>
          </cell>
        </row>
        <row r="6733">
          <cell r="A6733">
            <v>6281000</v>
          </cell>
          <cell r="B6733" t="str">
            <v>Přístrojový kanál…GEK-S8017</v>
          </cell>
          <cell r="C6733">
            <v>866</v>
          </cell>
          <cell r="D6733">
            <v>1</v>
          </cell>
          <cell r="E6733" t="str">
            <v>M</v>
          </cell>
          <cell r="F6733">
            <v>866</v>
          </cell>
        </row>
        <row r="6734">
          <cell r="A6734">
            <v>6281001</v>
          </cell>
          <cell r="B6734" t="str">
            <v>Přístrojový kanál…GEK-S8017</v>
          </cell>
          <cell r="C6734">
            <v>856</v>
          </cell>
          <cell r="D6734">
            <v>1</v>
          </cell>
          <cell r="E6734" t="str">
            <v>M</v>
          </cell>
          <cell r="F6734">
            <v>856</v>
          </cell>
        </row>
        <row r="6735">
          <cell r="A6735">
            <v>6281002</v>
          </cell>
          <cell r="B6735" t="str">
            <v>Přístrojový kanál…GEK-S8017</v>
          </cell>
          <cell r="C6735">
            <v>856</v>
          </cell>
          <cell r="D6735">
            <v>1</v>
          </cell>
          <cell r="E6735" t="str">
            <v>M</v>
          </cell>
          <cell r="F6735">
            <v>856</v>
          </cell>
        </row>
        <row r="6736">
          <cell r="A6736">
            <v>6281003</v>
          </cell>
          <cell r="B6736" t="str">
            <v>Přístrojový kanál…GEK-S8017</v>
          </cell>
          <cell r="C6736">
            <v>692</v>
          </cell>
          <cell r="D6736">
            <v>1</v>
          </cell>
          <cell r="E6736" t="str">
            <v>M</v>
          </cell>
          <cell r="F6736">
            <v>692</v>
          </cell>
        </row>
        <row r="6737">
          <cell r="A6737">
            <v>6281010</v>
          </cell>
          <cell r="B6737" t="str">
            <v>Vnější roh…GEK-SA801</v>
          </cell>
          <cell r="C6737">
            <v>1670</v>
          </cell>
          <cell r="D6737">
            <v>1</v>
          </cell>
          <cell r="E6737" t="str">
            <v>KS</v>
          </cell>
          <cell r="F6737">
            <v>1670</v>
          </cell>
        </row>
        <row r="6738">
          <cell r="A6738">
            <v>6281011</v>
          </cell>
          <cell r="B6738" t="str">
            <v>Vnější roh…GEK-SA801</v>
          </cell>
          <cell r="C6738">
            <v>1670</v>
          </cell>
          <cell r="D6738">
            <v>1</v>
          </cell>
          <cell r="E6738" t="str">
            <v>KS</v>
          </cell>
          <cell r="F6738">
            <v>1670</v>
          </cell>
        </row>
        <row r="6739">
          <cell r="A6739">
            <v>6281012</v>
          </cell>
          <cell r="B6739" t="str">
            <v>Vnější roh…GEK-SA801</v>
          </cell>
          <cell r="C6739">
            <v>1670</v>
          </cell>
          <cell r="D6739">
            <v>1</v>
          </cell>
          <cell r="E6739" t="str">
            <v>KS</v>
          </cell>
          <cell r="F6739">
            <v>1670</v>
          </cell>
        </row>
        <row r="6740">
          <cell r="A6740">
            <v>6281013</v>
          </cell>
          <cell r="B6740" t="str">
            <v>Vnější roh…GEK-SA801</v>
          </cell>
          <cell r="C6740">
            <v>1424</v>
          </cell>
          <cell r="D6740">
            <v>1</v>
          </cell>
          <cell r="E6740" t="str">
            <v>KS</v>
          </cell>
          <cell r="F6740">
            <v>1424</v>
          </cell>
        </row>
        <row r="6741">
          <cell r="A6741">
            <v>6281020</v>
          </cell>
          <cell r="B6741" t="str">
            <v>Plochý roh…GEK-SFS80</v>
          </cell>
          <cell r="C6741">
            <v>1959</v>
          </cell>
          <cell r="D6741">
            <v>1</v>
          </cell>
          <cell r="E6741" t="str">
            <v>KS</v>
          </cell>
          <cell r="F6741">
            <v>1959</v>
          </cell>
        </row>
        <row r="6742">
          <cell r="A6742">
            <v>6281021</v>
          </cell>
          <cell r="B6742" t="str">
            <v>Plochý roh…GEK-SFS80</v>
          </cell>
          <cell r="C6742">
            <v>1959</v>
          </cell>
          <cell r="D6742">
            <v>1</v>
          </cell>
          <cell r="E6742" t="str">
            <v>KS</v>
          </cell>
          <cell r="F6742">
            <v>1959</v>
          </cell>
        </row>
        <row r="6743">
          <cell r="A6743">
            <v>6281022</v>
          </cell>
          <cell r="B6743" t="str">
            <v>Plochý roh…GEK-SFS80</v>
          </cell>
          <cell r="C6743">
            <v>1959</v>
          </cell>
          <cell r="D6743">
            <v>1</v>
          </cell>
          <cell r="E6743" t="str">
            <v>KS</v>
          </cell>
          <cell r="F6743">
            <v>1959</v>
          </cell>
        </row>
        <row r="6744">
          <cell r="A6744">
            <v>6281023</v>
          </cell>
          <cell r="B6744" t="str">
            <v>Plochý roh…GEK-SFS80</v>
          </cell>
          <cell r="C6744">
            <v>1703</v>
          </cell>
          <cell r="D6744">
            <v>1</v>
          </cell>
          <cell r="E6744" t="str">
            <v>KS</v>
          </cell>
          <cell r="F6744">
            <v>1703</v>
          </cell>
        </row>
        <row r="6745">
          <cell r="A6745">
            <v>6281030</v>
          </cell>
          <cell r="B6745" t="str">
            <v>Plochý roh…GEK-SFF80</v>
          </cell>
          <cell r="C6745">
            <v>1959</v>
          </cell>
          <cell r="D6745">
            <v>1</v>
          </cell>
          <cell r="E6745" t="str">
            <v>KS</v>
          </cell>
          <cell r="F6745">
            <v>1959</v>
          </cell>
        </row>
        <row r="6746">
          <cell r="A6746">
            <v>6281031</v>
          </cell>
          <cell r="B6746" t="str">
            <v>Plochý roh…GEK-SFF80</v>
          </cell>
          <cell r="C6746">
            <v>1959</v>
          </cell>
          <cell r="D6746">
            <v>1</v>
          </cell>
          <cell r="E6746" t="str">
            <v>KS</v>
          </cell>
          <cell r="F6746">
            <v>1959</v>
          </cell>
        </row>
        <row r="6747">
          <cell r="A6747">
            <v>6281032</v>
          </cell>
          <cell r="B6747" t="str">
            <v>Plochý roh…GEK-SFF80</v>
          </cell>
          <cell r="C6747">
            <v>1959</v>
          </cell>
          <cell r="D6747">
            <v>1</v>
          </cell>
          <cell r="E6747" t="str">
            <v>KS</v>
          </cell>
          <cell r="F6747">
            <v>1959</v>
          </cell>
        </row>
        <row r="6748">
          <cell r="A6748">
            <v>6281033</v>
          </cell>
          <cell r="B6748" t="str">
            <v>Plochý roh…GEK-SFF80</v>
          </cell>
          <cell r="C6748">
            <v>1703</v>
          </cell>
          <cell r="D6748">
            <v>1</v>
          </cell>
          <cell r="E6748" t="str">
            <v>KS</v>
          </cell>
          <cell r="F6748">
            <v>1703</v>
          </cell>
        </row>
        <row r="6749">
          <cell r="A6749">
            <v>6281050</v>
          </cell>
          <cell r="B6749" t="str">
            <v>Vnitřní roh…GEK-SIV80</v>
          </cell>
          <cell r="C6749">
            <v>961</v>
          </cell>
          <cell r="D6749">
            <v>1</v>
          </cell>
          <cell r="E6749" t="str">
            <v>KS</v>
          </cell>
          <cell r="F6749">
            <v>961</v>
          </cell>
        </row>
        <row r="6750">
          <cell r="A6750">
            <v>6281051</v>
          </cell>
          <cell r="B6750" t="str">
            <v>Vnitřní roh…GEK-SIV80</v>
          </cell>
          <cell r="C6750">
            <v>961</v>
          </cell>
          <cell r="D6750">
            <v>1</v>
          </cell>
          <cell r="E6750" t="str">
            <v>KS</v>
          </cell>
          <cell r="F6750">
            <v>961</v>
          </cell>
        </row>
        <row r="6751">
          <cell r="A6751">
            <v>6281052</v>
          </cell>
          <cell r="B6751" t="str">
            <v>Vnitřní roh…GEK-SIV80</v>
          </cell>
          <cell r="C6751">
            <v>961</v>
          </cell>
          <cell r="D6751">
            <v>1</v>
          </cell>
          <cell r="E6751" t="str">
            <v>KS</v>
          </cell>
          <cell r="F6751">
            <v>961</v>
          </cell>
        </row>
        <row r="6752">
          <cell r="A6752">
            <v>6281053</v>
          </cell>
          <cell r="B6752" t="str">
            <v>Vnitřní roh…GEK-SIV80</v>
          </cell>
          <cell r="C6752">
            <v>798</v>
          </cell>
          <cell r="D6752">
            <v>1</v>
          </cell>
          <cell r="E6752" t="str">
            <v>KS</v>
          </cell>
          <cell r="F6752">
            <v>798</v>
          </cell>
        </row>
        <row r="6753">
          <cell r="A6753">
            <v>6281060</v>
          </cell>
          <cell r="B6753" t="str">
            <v>Díl T…GEK-ST801</v>
          </cell>
          <cell r="C6753">
            <v>1582</v>
          </cell>
          <cell r="D6753">
            <v>1</v>
          </cell>
          <cell r="E6753" t="str">
            <v>KS</v>
          </cell>
          <cell r="F6753">
            <v>1582</v>
          </cell>
        </row>
        <row r="6754">
          <cell r="A6754">
            <v>6281061</v>
          </cell>
          <cell r="B6754" t="str">
            <v>Díl T…GEK-ST801</v>
          </cell>
          <cell r="C6754">
            <v>1582</v>
          </cell>
          <cell r="D6754">
            <v>1</v>
          </cell>
          <cell r="E6754" t="str">
            <v>KS</v>
          </cell>
          <cell r="F6754">
            <v>1582</v>
          </cell>
        </row>
        <row r="6755">
          <cell r="A6755">
            <v>6281062</v>
          </cell>
          <cell r="B6755" t="str">
            <v>Díl T…GEK-ST801</v>
          </cell>
          <cell r="C6755">
            <v>1582</v>
          </cell>
          <cell r="D6755">
            <v>1</v>
          </cell>
          <cell r="E6755" t="str">
            <v>KS</v>
          </cell>
          <cell r="F6755">
            <v>1582</v>
          </cell>
        </row>
        <row r="6756">
          <cell r="A6756">
            <v>6281063</v>
          </cell>
          <cell r="B6756" t="str">
            <v>Díl T…GEK-ST801</v>
          </cell>
          <cell r="C6756">
            <v>1327</v>
          </cell>
          <cell r="D6756">
            <v>1</v>
          </cell>
          <cell r="E6756" t="str">
            <v>KS</v>
          </cell>
          <cell r="F6756">
            <v>1327</v>
          </cell>
        </row>
        <row r="6757">
          <cell r="A6757">
            <v>6281070</v>
          </cell>
          <cell r="B6757" t="str">
            <v>Koncový díl …GEK-SE801</v>
          </cell>
          <cell r="C6757">
            <v>612</v>
          </cell>
          <cell r="D6757">
            <v>1</v>
          </cell>
          <cell r="E6757" t="str">
            <v>KS</v>
          </cell>
          <cell r="F6757">
            <v>612</v>
          </cell>
        </row>
        <row r="6758">
          <cell r="A6758">
            <v>6281071</v>
          </cell>
          <cell r="B6758" t="str">
            <v>Koncový díl …GEK-SE801</v>
          </cell>
          <cell r="C6758">
            <v>612</v>
          </cell>
          <cell r="D6758">
            <v>1</v>
          </cell>
          <cell r="E6758" t="str">
            <v>KS</v>
          </cell>
          <cell r="F6758">
            <v>612</v>
          </cell>
        </row>
        <row r="6759">
          <cell r="A6759">
            <v>6281072</v>
          </cell>
          <cell r="B6759" t="str">
            <v>Koncový díl …GEK-SE801</v>
          </cell>
          <cell r="C6759">
            <v>612</v>
          </cell>
          <cell r="D6759">
            <v>1</v>
          </cell>
          <cell r="E6759" t="str">
            <v>KS</v>
          </cell>
          <cell r="F6759">
            <v>612</v>
          </cell>
        </row>
        <row r="6760">
          <cell r="A6760">
            <v>6281073</v>
          </cell>
          <cell r="B6760" t="str">
            <v>Koncový díl …GEK-SE801</v>
          </cell>
          <cell r="C6760">
            <v>539</v>
          </cell>
          <cell r="D6760">
            <v>1</v>
          </cell>
          <cell r="E6760" t="str">
            <v>KS</v>
          </cell>
          <cell r="F6760">
            <v>539</v>
          </cell>
        </row>
        <row r="6761">
          <cell r="A6761">
            <v>6281074</v>
          </cell>
          <cell r="B6761" t="str">
            <v>Koncový díl …GEK-SE801</v>
          </cell>
          <cell r="C6761">
            <v>688</v>
          </cell>
          <cell r="D6761">
            <v>1</v>
          </cell>
          <cell r="E6761" t="str">
            <v>KS</v>
          </cell>
          <cell r="F6761">
            <v>688</v>
          </cell>
        </row>
        <row r="6762">
          <cell r="A6762">
            <v>6281100</v>
          </cell>
          <cell r="B6762" t="str">
            <v>Přístrojový kanál…GEK-S1001</v>
          </cell>
          <cell r="C6762">
            <v>951</v>
          </cell>
          <cell r="D6762">
            <v>1</v>
          </cell>
          <cell r="E6762" t="str">
            <v>M</v>
          </cell>
          <cell r="F6762">
            <v>951</v>
          </cell>
        </row>
        <row r="6763">
          <cell r="A6763">
            <v>6281101</v>
          </cell>
          <cell r="B6763" t="str">
            <v>Přístrojový kanál…GEK-S1001</v>
          </cell>
          <cell r="C6763">
            <v>951</v>
          </cell>
          <cell r="D6763">
            <v>1</v>
          </cell>
          <cell r="E6763" t="str">
            <v>M</v>
          </cell>
          <cell r="F6763">
            <v>951</v>
          </cell>
        </row>
        <row r="6764">
          <cell r="A6764">
            <v>6281102</v>
          </cell>
          <cell r="B6764" t="str">
            <v>Přístrojový kanál…GEK-S1001</v>
          </cell>
          <cell r="C6764">
            <v>951</v>
          </cell>
          <cell r="D6764">
            <v>1</v>
          </cell>
          <cell r="E6764" t="str">
            <v>M</v>
          </cell>
          <cell r="F6764">
            <v>951</v>
          </cell>
        </row>
        <row r="6765">
          <cell r="A6765">
            <v>6281103</v>
          </cell>
          <cell r="B6765" t="str">
            <v>Přístrojový kanál…GEK-S1001</v>
          </cell>
          <cell r="C6765">
            <v>758</v>
          </cell>
          <cell r="D6765">
            <v>1</v>
          </cell>
          <cell r="E6765" t="str">
            <v>M</v>
          </cell>
          <cell r="F6765">
            <v>758</v>
          </cell>
        </row>
        <row r="6766">
          <cell r="A6766">
            <v>6281104</v>
          </cell>
          <cell r="B6766" t="str">
            <v>Přístrojový kanál…GEK-S1001</v>
          </cell>
          <cell r="C6766">
            <v>1095</v>
          </cell>
          <cell r="D6766">
            <v>1</v>
          </cell>
          <cell r="E6766" t="str">
            <v>M</v>
          </cell>
          <cell r="F6766">
            <v>1095</v>
          </cell>
        </row>
        <row r="6767">
          <cell r="A6767">
            <v>6281110</v>
          </cell>
          <cell r="B6767" t="str">
            <v>Vnější roh…GEK-SA100</v>
          </cell>
          <cell r="C6767">
            <v>1877</v>
          </cell>
          <cell r="D6767">
            <v>1</v>
          </cell>
          <cell r="E6767" t="str">
            <v>KS</v>
          </cell>
          <cell r="F6767">
            <v>1877</v>
          </cell>
        </row>
        <row r="6768">
          <cell r="A6768">
            <v>6281111</v>
          </cell>
          <cell r="B6768" t="str">
            <v>Vnější roh…GEK-SA100</v>
          </cell>
          <cell r="C6768">
            <v>1877</v>
          </cell>
          <cell r="D6768">
            <v>1</v>
          </cell>
          <cell r="E6768" t="str">
            <v>KS</v>
          </cell>
          <cell r="F6768">
            <v>1877</v>
          </cell>
        </row>
        <row r="6769">
          <cell r="A6769">
            <v>6281112</v>
          </cell>
          <cell r="B6769" t="str">
            <v>Vnější roh…GEK-SA100</v>
          </cell>
          <cell r="C6769">
            <v>1877</v>
          </cell>
          <cell r="D6769">
            <v>1</v>
          </cell>
          <cell r="E6769" t="str">
            <v>KS</v>
          </cell>
          <cell r="F6769">
            <v>1877</v>
          </cell>
        </row>
        <row r="6770">
          <cell r="A6770">
            <v>6281113</v>
          </cell>
          <cell r="B6770" t="str">
            <v>Vnější roh…GEK-SA100</v>
          </cell>
          <cell r="C6770">
            <v>1560</v>
          </cell>
          <cell r="D6770">
            <v>1</v>
          </cell>
          <cell r="E6770" t="str">
            <v>KS</v>
          </cell>
          <cell r="F6770">
            <v>1560</v>
          </cell>
        </row>
        <row r="6771">
          <cell r="A6771">
            <v>6281120</v>
          </cell>
          <cell r="B6771" t="str">
            <v>Plochý roh…GEK-SFS10</v>
          </cell>
          <cell r="C6771">
            <v>2145</v>
          </cell>
          <cell r="D6771">
            <v>1</v>
          </cell>
          <cell r="E6771" t="str">
            <v>KS</v>
          </cell>
          <cell r="F6771">
            <v>2145</v>
          </cell>
        </row>
        <row r="6772">
          <cell r="A6772">
            <v>6281121</v>
          </cell>
          <cell r="B6772" t="str">
            <v>Plochý roh…GEK-SFS10</v>
          </cell>
          <cell r="C6772">
            <v>2145</v>
          </cell>
          <cell r="D6772">
            <v>1</v>
          </cell>
          <cell r="E6772" t="str">
            <v>KS</v>
          </cell>
          <cell r="F6772">
            <v>2145</v>
          </cell>
        </row>
        <row r="6773">
          <cell r="A6773">
            <v>6281122</v>
          </cell>
          <cell r="B6773" t="str">
            <v>Plochý roh…GEK-SFS10</v>
          </cell>
          <cell r="C6773">
            <v>2145</v>
          </cell>
          <cell r="D6773">
            <v>1</v>
          </cell>
          <cell r="E6773" t="str">
            <v>KS</v>
          </cell>
          <cell r="F6773">
            <v>2145</v>
          </cell>
        </row>
        <row r="6774">
          <cell r="A6774">
            <v>6281123</v>
          </cell>
          <cell r="B6774" t="str">
            <v>Plochý roh…GEK-SFS10</v>
          </cell>
          <cell r="C6774">
            <v>1866</v>
          </cell>
          <cell r="D6774">
            <v>1</v>
          </cell>
          <cell r="E6774" t="str">
            <v>KS</v>
          </cell>
          <cell r="F6774">
            <v>1866</v>
          </cell>
        </row>
        <row r="6775">
          <cell r="A6775">
            <v>6281130</v>
          </cell>
          <cell r="B6775" t="str">
            <v>Plochý roh…GEK-SFF10</v>
          </cell>
          <cell r="C6775">
            <v>2145</v>
          </cell>
          <cell r="D6775">
            <v>1</v>
          </cell>
          <cell r="E6775" t="str">
            <v>KS</v>
          </cell>
          <cell r="F6775">
            <v>2145</v>
          </cell>
        </row>
        <row r="6776">
          <cell r="A6776">
            <v>6281131</v>
          </cell>
          <cell r="B6776" t="str">
            <v>Plochý roh…GEK-SFF10</v>
          </cell>
          <cell r="C6776">
            <v>2145</v>
          </cell>
          <cell r="D6776">
            <v>1</v>
          </cell>
          <cell r="E6776" t="str">
            <v>KS</v>
          </cell>
          <cell r="F6776">
            <v>2145</v>
          </cell>
        </row>
        <row r="6777">
          <cell r="A6777">
            <v>6281132</v>
          </cell>
          <cell r="B6777" t="str">
            <v>Plochý roh…GEK-SFF10</v>
          </cell>
          <cell r="C6777">
            <v>2145</v>
          </cell>
          <cell r="D6777">
            <v>1</v>
          </cell>
          <cell r="E6777" t="str">
            <v>KS</v>
          </cell>
          <cell r="F6777">
            <v>2145</v>
          </cell>
        </row>
        <row r="6778">
          <cell r="A6778">
            <v>6281133</v>
          </cell>
          <cell r="B6778" t="str">
            <v>Plochý roh…GEK-SFF10</v>
          </cell>
          <cell r="C6778">
            <v>1866</v>
          </cell>
          <cell r="D6778">
            <v>1</v>
          </cell>
          <cell r="E6778" t="str">
            <v>KS</v>
          </cell>
          <cell r="F6778">
            <v>1866</v>
          </cell>
        </row>
        <row r="6779">
          <cell r="A6779">
            <v>6281150</v>
          </cell>
          <cell r="B6779" t="str">
            <v>Vnitřní roh…GEK-SIV10</v>
          </cell>
          <cell r="C6779">
            <v>1014</v>
          </cell>
          <cell r="D6779">
            <v>1</v>
          </cell>
          <cell r="E6779" t="str">
            <v>KS</v>
          </cell>
          <cell r="F6779">
            <v>1014</v>
          </cell>
        </row>
        <row r="6780">
          <cell r="A6780">
            <v>6281151</v>
          </cell>
          <cell r="B6780" t="str">
            <v>Vnitřní roh…GEK-SIV10</v>
          </cell>
          <cell r="C6780">
            <v>1014</v>
          </cell>
          <cell r="D6780">
            <v>1</v>
          </cell>
          <cell r="E6780" t="str">
            <v>KS</v>
          </cell>
          <cell r="F6780">
            <v>1014</v>
          </cell>
        </row>
        <row r="6781">
          <cell r="A6781">
            <v>6281152</v>
          </cell>
          <cell r="B6781" t="str">
            <v>Vnitřní roh…GEK-SIV10</v>
          </cell>
          <cell r="C6781">
            <v>1014</v>
          </cell>
          <cell r="D6781">
            <v>1</v>
          </cell>
          <cell r="E6781" t="str">
            <v>KS</v>
          </cell>
          <cell r="F6781">
            <v>1014</v>
          </cell>
        </row>
        <row r="6782">
          <cell r="A6782">
            <v>6281153</v>
          </cell>
          <cell r="B6782" t="str">
            <v>Vnitřní roh…GEK-SIV10</v>
          </cell>
          <cell r="C6782">
            <v>845</v>
          </cell>
          <cell r="D6782">
            <v>1</v>
          </cell>
          <cell r="E6782" t="str">
            <v>KS</v>
          </cell>
          <cell r="F6782">
            <v>845</v>
          </cell>
        </row>
        <row r="6783">
          <cell r="A6783">
            <v>6281160</v>
          </cell>
          <cell r="B6783" t="str">
            <v>Díl T…GEK-ST100</v>
          </cell>
          <cell r="C6783">
            <v>1733</v>
          </cell>
          <cell r="D6783">
            <v>1</v>
          </cell>
          <cell r="E6783" t="str">
            <v>KS</v>
          </cell>
          <cell r="F6783">
            <v>1733</v>
          </cell>
        </row>
        <row r="6784">
          <cell r="A6784">
            <v>6281161</v>
          </cell>
          <cell r="B6784" t="str">
            <v>Díl T…GEK-ST100</v>
          </cell>
          <cell r="C6784">
            <v>1733</v>
          </cell>
          <cell r="D6784">
            <v>1</v>
          </cell>
          <cell r="E6784" t="str">
            <v>KS</v>
          </cell>
          <cell r="F6784">
            <v>1733</v>
          </cell>
        </row>
        <row r="6785">
          <cell r="A6785">
            <v>6281162</v>
          </cell>
          <cell r="B6785" t="str">
            <v>Díl T…GEK-ST100</v>
          </cell>
          <cell r="C6785">
            <v>1733</v>
          </cell>
          <cell r="D6785">
            <v>1</v>
          </cell>
          <cell r="E6785" t="str">
            <v>KS</v>
          </cell>
          <cell r="F6785">
            <v>1733</v>
          </cell>
        </row>
        <row r="6786">
          <cell r="A6786">
            <v>6281163</v>
          </cell>
          <cell r="B6786" t="str">
            <v>Díl T…GEK-ST100</v>
          </cell>
          <cell r="C6786">
            <v>1453</v>
          </cell>
          <cell r="D6786">
            <v>1</v>
          </cell>
          <cell r="E6786" t="str">
            <v>KS</v>
          </cell>
          <cell r="F6786">
            <v>1453</v>
          </cell>
        </row>
        <row r="6787">
          <cell r="A6787">
            <v>6281170</v>
          </cell>
          <cell r="B6787" t="str">
            <v>Koncový díl …GEK-SE100</v>
          </cell>
          <cell r="C6787">
            <v>688</v>
          </cell>
          <cell r="D6787">
            <v>1</v>
          </cell>
          <cell r="E6787" t="str">
            <v>KS</v>
          </cell>
          <cell r="F6787">
            <v>688</v>
          </cell>
        </row>
        <row r="6788">
          <cell r="A6788">
            <v>6281171</v>
          </cell>
          <cell r="B6788" t="str">
            <v>Koncový díl …GEK-SE100</v>
          </cell>
          <cell r="C6788">
            <v>688</v>
          </cell>
          <cell r="D6788">
            <v>1</v>
          </cell>
          <cell r="E6788" t="str">
            <v>KS</v>
          </cell>
          <cell r="F6788">
            <v>688</v>
          </cell>
        </row>
        <row r="6789">
          <cell r="A6789">
            <v>6281172</v>
          </cell>
          <cell r="B6789" t="str">
            <v>Koncový díl …GEK-SE100</v>
          </cell>
          <cell r="C6789">
            <v>688</v>
          </cell>
          <cell r="D6789">
            <v>1</v>
          </cell>
          <cell r="E6789" t="str">
            <v>KS</v>
          </cell>
          <cell r="F6789">
            <v>688</v>
          </cell>
        </row>
        <row r="6790">
          <cell r="A6790">
            <v>6281173</v>
          </cell>
          <cell r="B6790" t="str">
            <v>Koncový díl …GEK-SE100</v>
          </cell>
          <cell r="C6790">
            <v>590</v>
          </cell>
          <cell r="D6790">
            <v>1</v>
          </cell>
          <cell r="E6790" t="str">
            <v>KS</v>
          </cell>
          <cell r="F6790">
            <v>590</v>
          </cell>
        </row>
        <row r="6791">
          <cell r="A6791">
            <v>6281174</v>
          </cell>
          <cell r="B6791" t="str">
            <v>Koncový díl …GEK-SE100</v>
          </cell>
          <cell r="C6791">
            <v>792</v>
          </cell>
          <cell r="D6791">
            <v>1</v>
          </cell>
          <cell r="E6791" t="str">
            <v>KS</v>
          </cell>
          <cell r="F6791">
            <v>792</v>
          </cell>
        </row>
        <row r="6792">
          <cell r="A6792">
            <v>6281200</v>
          </cell>
          <cell r="B6792" t="str">
            <v>Přístrojový kanál…GEK-SA641</v>
          </cell>
          <cell r="C6792">
            <v>725</v>
          </cell>
          <cell r="D6792">
            <v>1</v>
          </cell>
          <cell r="E6792" t="str">
            <v>M</v>
          </cell>
          <cell r="F6792">
            <v>725</v>
          </cell>
        </row>
        <row r="6793">
          <cell r="A6793">
            <v>6281201</v>
          </cell>
          <cell r="B6793" t="str">
            <v>Přístrojový kanál…GEK-SA641</v>
          </cell>
          <cell r="C6793">
            <v>725</v>
          </cell>
          <cell r="D6793">
            <v>1</v>
          </cell>
          <cell r="E6793" t="str">
            <v>M</v>
          </cell>
          <cell r="F6793">
            <v>725</v>
          </cell>
        </row>
        <row r="6794">
          <cell r="A6794">
            <v>6281202</v>
          </cell>
          <cell r="B6794" t="str">
            <v>Přístrojový kanál…GEK-SA641</v>
          </cell>
          <cell r="C6794">
            <v>725</v>
          </cell>
          <cell r="D6794">
            <v>1</v>
          </cell>
          <cell r="E6794" t="str">
            <v>M</v>
          </cell>
          <cell r="F6794">
            <v>725</v>
          </cell>
        </row>
        <row r="6795">
          <cell r="A6795">
            <v>6281203</v>
          </cell>
          <cell r="B6795" t="str">
            <v>Přístrojový kanál…GEK-SA641</v>
          </cell>
          <cell r="C6795">
            <v>641</v>
          </cell>
          <cell r="D6795">
            <v>1</v>
          </cell>
          <cell r="E6795" t="str">
            <v>M</v>
          </cell>
          <cell r="F6795">
            <v>641</v>
          </cell>
        </row>
        <row r="6796">
          <cell r="A6796">
            <v>6281204</v>
          </cell>
          <cell r="B6796" t="str">
            <v>Přístrojový kanál…GEK-SA641</v>
          </cell>
          <cell r="C6796">
            <v>810</v>
          </cell>
          <cell r="D6796">
            <v>1</v>
          </cell>
          <cell r="E6796" t="str">
            <v>M</v>
          </cell>
          <cell r="F6796">
            <v>810</v>
          </cell>
        </row>
        <row r="6797">
          <cell r="A6797">
            <v>6281210</v>
          </cell>
          <cell r="B6797" t="str">
            <v>Vnější roh…GEK-SAA64</v>
          </cell>
          <cell r="C6797">
            <v>1507</v>
          </cell>
          <cell r="D6797">
            <v>1</v>
          </cell>
          <cell r="E6797" t="str">
            <v>KS</v>
          </cell>
          <cell r="F6797">
            <v>1507</v>
          </cell>
        </row>
        <row r="6798">
          <cell r="A6798">
            <v>6281211</v>
          </cell>
          <cell r="B6798" t="str">
            <v>Vnější roh…GEK-SAA64</v>
          </cell>
          <cell r="C6798">
            <v>1507</v>
          </cell>
          <cell r="D6798">
            <v>1</v>
          </cell>
          <cell r="E6798" t="str">
            <v>KS</v>
          </cell>
          <cell r="F6798">
            <v>1507</v>
          </cell>
        </row>
        <row r="6799">
          <cell r="A6799">
            <v>6281212</v>
          </cell>
          <cell r="B6799" t="str">
            <v>Vnější roh…GEK-SAA64</v>
          </cell>
          <cell r="C6799">
            <v>1507</v>
          </cell>
          <cell r="D6799">
            <v>1</v>
          </cell>
          <cell r="E6799" t="str">
            <v>KS</v>
          </cell>
          <cell r="F6799">
            <v>1507</v>
          </cell>
        </row>
        <row r="6800">
          <cell r="A6800">
            <v>6281213</v>
          </cell>
          <cell r="B6800" t="str">
            <v>Vnější roh…GEK-SAA64</v>
          </cell>
          <cell r="C6800">
            <v>1225</v>
          </cell>
          <cell r="D6800">
            <v>1</v>
          </cell>
          <cell r="E6800" t="str">
            <v>KS</v>
          </cell>
          <cell r="F6800">
            <v>1225</v>
          </cell>
        </row>
        <row r="6801">
          <cell r="A6801">
            <v>6281220</v>
          </cell>
          <cell r="B6801" t="str">
            <v>Plochý roh…GEK-SAFS6</v>
          </cell>
          <cell r="C6801">
            <v>1650</v>
          </cell>
          <cell r="D6801">
            <v>1</v>
          </cell>
          <cell r="E6801" t="str">
            <v>KS</v>
          </cell>
          <cell r="F6801">
            <v>1650</v>
          </cell>
        </row>
        <row r="6802">
          <cell r="A6802">
            <v>6281221</v>
          </cell>
          <cell r="B6802" t="str">
            <v>Plochý roh…GEK-SAFS6</v>
          </cell>
          <cell r="C6802">
            <v>1650</v>
          </cell>
          <cell r="D6802">
            <v>1</v>
          </cell>
          <cell r="E6802" t="str">
            <v>KS</v>
          </cell>
          <cell r="F6802">
            <v>1650</v>
          </cell>
        </row>
        <row r="6803">
          <cell r="A6803">
            <v>6281222</v>
          </cell>
          <cell r="B6803" t="str">
            <v>Plochý roh…GEK-SAFS6</v>
          </cell>
          <cell r="C6803">
            <v>1650</v>
          </cell>
          <cell r="D6803">
            <v>1</v>
          </cell>
          <cell r="E6803" t="str">
            <v>KS</v>
          </cell>
          <cell r="F6803">
            <v>1650</v>
          </cell>
        </row>
        <row r="6804">
          <cell r="A6804">
            <v>6281223</v>
          </cell>
          <cell r="B6804" t="str">
            <v>Plochý roh…GEK-SAFS6</v>
          </cell>
          <cell r="C6804">
            <v>1386</v>
          </cell>
          <cell r="D6804">
            <v>1</v>
          </cell>
          <cell r="E6804" t="str">
            <v>KS</v>
          </cell>
          <cell r="F6804">
            <v>1386</v>
          </cell>
        </row>
        <row r="6805">
          <cell r="A6805">
            <v>6281224</v>
          </cell>
          <cell r="B6805" t="str">
            <v>Plochý roh…GEK-SAFS6</v>
          </cell>
          <cell r="C6805">
            <v>1897</v>
          </cell>
          <cell r="D6805">
            <v>1</v>
          </cell>
          <cell r="E6805" t="str">
            <v>KS</v>
          </cell>
          <cell r="F6805">
            <v>1897</v>
          </cell>
        </row>
        <row r="6806">
          <cell r="A6806">
            <v>6281230</v>
          </cell>
          <cell r="B6806" t="str">
            <v>Plochý roh…GEK-SAFF6</v>
          </cell>
          <cell r="C6806">
            <v>1650</v>
          </cell>
          <cell r="D6806">
            <v>1</v>
          </cell>
          <cell r="E6806" t="str">
            <v>KS</v>
          </cell>
          <cell r="F6806">
            <v>1650</v>
          </cell>
        </row>
        <row r="6807">
          <cell r="A6807">
            <v>6281231</v>
          </cell>
          <cell r="B6807" t="str">
            <v>Plochý roh…GEK-SAFF6</v>
          </cell>
          <cell r="C6807">
            <v>1650</v>
          </cell>
          <cell r="D6807">
            <v>1</v>
          </cell>
          <cell r="E6807" t="str">
            <v>KS</v>
          </cell>
          <cell r="F6807">
            <v>1650</v>
          </cell>
        </row>
        <row r="6808">
          <cell r="A6808">
            <v>6281232</v>
          </cell>
          <cell r="B6808" t="str">
            <v>Plochý roh…GEK-SAFF6</v>
          </cell>
          <cell r="C6808">
            <v>1650</v>
          </cell>
          <cell r="D6808">
            <v>1</v>
          </cell>
          <cell r="E6808" t="str">
            <v>KS</v>
          </cell>
          <cell r="F6808">
            <v>1650</v>
          </cell>
        </row>
        <row r="6809">
          <cell r="A6809">
            <v>6281233</v>
          </cell>
          <cell r="B6809" t="str">
            <v>Plochý roh…GEK-SAFF6</v>
          </cell>
          <cell r="C6809">
            <v>1456</v>
          </cell>
          <cell r="D6809">
            <v>1</v>
          </cell>
          <cell r="E6809" t="str">
            <v>KS</v>
          </cell>
          <cell r="F6809">
            <v>1456</v>
          </cell>
        </row>
        <row r="6810">
          <cell r="A6810">
            <v>6281234</v>
          </cell>
          <cell r="B6810" t="str">
            <v>Plochý roh…GEK-SAFF6</v>
          </cell>
          <cell r="C6810">
            <v>1897</v>
          </cell>
          <cell r="D6810">
            <v>1</v>
          </cell>
          <cell r="E6810" t="str">
            <v>KS</v>
          </cell>
          <cell r="F6810">
            <v>1897</v>
          </cell>
        </row>
        <row r="6811">
          <cell r="A6811">
            <v>6281240</v>
          </cell>
          <cell r="B6811" t="str">
            <v>Vnitřní roh…GEK-SAIS6</v>
          </cell>
          <cell r="C6811">
            <v>1507</v>
          </cell>
          <cell r="D6811">
            <v>1</v>
          </cell>
          <cell r="E6811" t="str">
            <v>KS</v>
          </cell>
          <cell r="F6811">
            <v>1507</v>
          </cell>
        </row>
        <row r="6812">
          <cell r="A6812">
            <v>6281241</v>
          </cell>
          <cell r="B6812" t="str">
            <v>Vnitřní roh…GEK-SAIS6</v>
          </cell>
          <cell r="C6812">
            <v>1507</v>
          </cell>
          <cell r="D6812">
            <v>1</v>
          </cell>
          <cell r="E6812" t="str">
            <v>KS</v>
          </cell>
          <cell r="F6812">
            <v>1507</v>
          </cell>
        </row>
        <row r="6813">
          <cell r="A6813">
            <v>6281250</v>
          </cell>
          <cell r="B6813" t="str">
            <v>Vnitřní roh…GEK-SAIV6</v>
          </cell>
          <cell r="C6813">
            <v>903</v>
          </cell>
          <cell r="D6813">
            <v>1</v>
          </cell>
          <cell r="E6813" t="str">
            <v>KS</v>
          </cell>
          <cell r="F6813">
            <v>903</v>
          </cell>
        </row>
        <row r="6814">
          <cell r="A6814">
            <v>6281251</v>
          </cell>
          <cell r="B6814" t="str">
            <v>Vnitřní roh…GEK-SAIV6</v>
          </cell>
          <cell r="C6814">
            <v>903</v>
          </cell>
          <cell r="D6814">
            <v>1</v>
          </cell>
          <cell r="E6814" t="str">
            <v>KS</v>
          </cell>
          <cell r="F6814">
            <v>903</v>
          </cell>
        </row>
        <row r="6815">
          <cell r="A6815">
            <v>6281252</v>
          </cell>
          <cell r="B6815" t="str">
            <v>Vnitřní roh…GEK-SAIV6</v>
          </cell>
          <cell r="C6815">
            <v>903</v>
          </cell>
          <cell r="D6815">
            <v>1</v>
          </cell>
          <cell r="E6815" t="str">
            <v>KS</v>
          </cell>
          <cell r="F6815">
            <v>903</v>
          </cell>
        </row>
        <row r="6816">
          <cell r="A6816">
            <v>6281253</v>
          </cell>
          <cell r="B6816" t="str">
            <v>Vnitřní roh…GEK-SAIV6</v>
          </cell>
          <cell r="C6816">
            <v>754</v>
          </cell>
          <cell r="D6816">
            <v>1</v>
          </cell>
          <cell r="E6816" t="str">
            <v>KS</v>
          </cell>
          <cell r="F6816">
            <v>754</v>
          </cell>
        </row>
        <row r="6817">
          <cell r="A6817">
            <v>6281254</v>
          </cell>
          <cell r="B6817" t="str">
            <v>Vnitřní roh…GEK-SAIV6</v>
          </cell>
          <cell r="C6817">
            <v>1039</v>
          </cell>
          <cell r="D6817">
            <v>1</v>
          </cell>
          <cell r="E6817" t="str">
            <v>KS</v>
          </cell>
          <cell r="F6817">
            <v>1039</v>
          </cell>
        </row>
        <row r="6818">
          <cell r="A6818">
            <v>6281260</v>
          </cell>
          <cell r="B6818" t="str">
            <v>Díl T…GEK-SAT64</v>
          </cell>
          <cell r="C6818">
            <v>1445</v>
          </cell>
          <cell r="D6818">
            <v>1</v>
          </cell>
          <cell r="E6818" t="str">
            <v>KS</v>
          </cell>
          <cell r="F6818">
            <v>1445</v>
          </cell>
        </row>
        <row r="6819">
          <cell r="A6819">
            <v>6281261</v>
          </cell>
          <cell r="B6819" t="str">
            <v>Díl T…GEK-SAT64</v>
          </cell>
          <cell r="C6819">
            <v>1445</v>
          </cell>
          <cell r="D6819">
            <v>1</v>
          </cell>
          <cell r="E6819" t="str">
            <v>KS</v>
          </cell>
          <cell r="F6819">
            <v>1445</v>
          </cell>
        </row>
        <row r="6820">
          <cell r="A6820">
            <v>6281262</v>
          </cell>
          <cell r="B6820" t="str">
            <v>Díl T…GEK-SAT64</v>
          </cell>
          <cell r="C6820">
            <v>1445</v>
          </cell>
          <cell r="D6820">
            <v>1</v>
          </cell>
          <cell r="E6820" t="str">
            <v>KS</v>
          </cell>
          <cell r="F6820">
            <v>1445</v>
          </cell>
        </row>
        <row r="6821">
          <cell r="A6821">
            <v>6281263</v>
          </cell>
          <cell r="B6821" t="str">
            <v>Díl T…GEK-SAT64</v>
          </cell>
          <cell r="C6821">
            <v>1193</v>
          </cell>
          <cell r="D6821">
            <v>1</v>
          </cell>
          <cell r="E6821" t="str">
            <v>KS</v>
          </cell>
          <cell r="F6821">
            <v>1193</v>
          </cell>
        </row>
        <row r="6822">
          <cell r="A6822">
            <v>6281300</v>
          </cell>
          <cell r="B6822" t="str">
            <v>Přístrojový kanál…GEK-SA801</v>
          </cell>
          <cell r="C6822">
            <v>856</v>
          </cell>
          <cell r="D6822">
            <v>1</v>
          </cell>
          <cell r="E6822" t="str">
            <v>M</v>
          </cell>
          <cell r="F6822">
            <v>856</v>
          </cell>
        </row>
        <row r="6823">
          <cell r="A6823">
            <v>6281301</v>
          </cell>
          <cell r="B6823" t="str">
            <v>Přístrojový kanál…GEK-SA801</v>
          </cell>
          <cell r="C6823">
            <v>856</v>
          </cell>
          <cell r="D6823">
            <v>1</v>
          </cell>
          <cell r="E6823" t="str">
            <v>M</v>
          </cell>
          <cell r="F6823">
            <v>856</v>
          </cell>
        </row>
        <row r="6824">
          <cell r="A6824">
            <v>6281302</v>
          </cell>
          <cell r="B6824" t="str">
            <v>Přístrojový kanál…GEK-SA801</v>
          </cell>
          <cell r="C6824">
            <v>856</v>
          </cell>
          <cell r="D6824">
            <v>1</v>
          </cell>
          <cell r="E6824" t="str">
            <v>M</v>
          </cell>
          <cell r="F6824">
            <v>856</v>
          </cell>
        </row>
        <row r="6825">
          <cell r="A6825">
            <v>6281303</v>
          </cell>
          <cell r="B6825" t="str">
            <v>Přístrojový kanál…GEK-SA801</v>
          </cell>
          <cell r="C6825">
            <v>692</v>
          </cell>
          <cell r="D6825">
            <v>1</v>
          </cell>
          <cell r="E6825" t="str">
            <v>M</v>
          </cell>
          <cell r="F6825">
            <v>692</v>
          </cell>
        </row>
        <row r="6826">
          <cell r="A6826">
            <v>6281304</v>
          </cell>
          <cell r="B6826" t="str">
            <v>Přístrojový kanál…GEK-SA801</v>
          </cell>
          <cell r="C6826">
            <v>951</v>
          </cell>
          <cell r="D6826">
            <v>1</v>
          </cell>
          <cell r="E6826" t="str">
            <v>M</v>
          </cell>
          <cell r="F6826">
            <v>951</v>
          </cell>
        </row>
        <row r="6827">
          <cell r="A6827">
            <v>6281310</v>
          </cell>
          <cell r="B6827" t="str">
            <v>Vnější roh…GEK-SAA80</v>
          </cell>
          <cell r="C6827">
            <v>1670</v>
          </cell>
          <cell r="D6827">
            <v>1</v>
          </cell>
          <cell r="E6827" t="str">
            <v>KS</v>
          </cell>
          <cell r="F6827">
            <v>1670</v>
          </cell>
        </row>
        <row r="6828">
          <cell r="A6828">
            <v>6281311</v>
          </cell>
          <cell r="B6828" t="str">
            <v>Vnější roh…GEK-SAA80</v>
          </cell>
          <cell r="C6828">
            <v>1670</v>
          </cell>
          <cell r="D6828">
            <v>1</v>
          </cell>
          <cell r="E6828" t="str">
            <v>KS</v>
          </cell>
          <cell r="F6828">
            <v>1670</v>
          </cell>
        </row>
        <row r="6829">
          <cell r="A6829">
            <v>6281312</v>
          </cell>
          <cell r="B6829" t="str">
            <v>Vnější roh…GEK-SAA80</v>
          </cell>
          <cell r="C6829">
            <v>1670</v>
          </cell>
          <cell r="D6829">
            <v>1</v>
          </cell>
          <cell r="E6829" t="str">
            <v>KS</v>
          </cell>
          <cell r="F6829">
            <v>1670</v>
          </cell>
        </row>
        <row r="6830">
          <cell r="A6830">
            <v>6281313</v>
          </cell>
          <cell r="B6830" t="str">
            <v>Vnější roh…GEK-SAA80</v>
          </cell>
          <cell r="C6830">
            <v>1424</v>
          </cell>
          <cell r="D6830">
            <v>1</v>
          </cell>
          <cell r="E6830" t="str">
            <v>KS</v>
          </cell>
          <cell r="F6830">
            <v>1424</v>
          </cell>
        </row>
        <row r="6831">
          <cell r="A6831">
            <v>6281320</v>
          </cell>
          <cell r="B6831" t="str">
            <v>Plochý roh…GEK-SAFS8</v>
          </cell>
          <cell r="C6831">
            <v>1959</v>
          </cell>
          <cell r="D6831">
            <v>1</v>
          </cell>
          <cell r="E6831" t="str">
            <v>KS</v>
          </cell>
          <cell r="F6831">
            <v>1959</v>
          </cell>
        </row>
        <row r="6832">
          <cell r="A6832">
            <v>6281321</v>
          </cell>
          <cell r="B6832" t="str">
            <v>Plochý roh…GEK-SAFS8</v>
          </cell>
          <cell r="C6832">
            <v>1959</v>
          </cell>
          <cell r="D6832">
            <v>1</v>
          </cell>
          <cell r="E6832" t="str">
            <v>KS</v>
          </cell>
          <cell r="F6832">
            <v>1959</v>
          </cell>
        </row>
        <row r="6833">
          <cell r="A6833">
            <v>6281322</v>
          </cell>
          <cell r="B6833" t="str">
            <v>Plochý roh…GEK-SAFS8</v>
          </cell>
          <cell r="C6833">
            <v>1959</v>
          </cell>
          <cell r="D6833">
            <v>1</v>
          </cell>
          <cell r="E6833" t="str">
            <v>KS</v>
          </cell>
          <cell r="F6833">
            <v>1959</v>
          </cell>
        </row>
        <row r="6834">
          <cell r="A6834">
            <v>6281323</v>
          </cell>
          <cell r="B6834" t="str">
            <v>Plochý roh…GEK-SAFS8</v>
          </cell>
          <cell r="C6834">
            <v>1703</v>
          </cell>
          <cell r="D6834">
            <v>1</v>
          </cell>
          <cell r="E6834" t="str">
            <v>KS</v>
          </cell>
          <cell r="F6834">
            <v>1703</v>
          </cell>
        </row>
        <row r="6835">
          <cell r="A6835">
            <v>6281330</v>
          </cell>
          <cell r="B6835" t="str">
            <v>Plochý roh…GEK-SAFF8</v>
          </cell>
          <cell r="C6835">
            <v>1959</v>
          </cell>
          <cell r="D6835">
            <v>1</v>
          </cell>
          <cell r="E6835" t="str">
            <v>KS</v>
          </cell>
          <cell r="F6835">
            <v>1959</v>
          </cell>
        </row>
        <row r="6836">
          <cell r="A6836">
            <v>6281331</v>
          </cell>
          <cell r="B6836" t="str">
            <v>Plochý roh…GEK-SAFF8</v>
          </cell>
          <cell r="C6836">
            <v>1959</v>
          </cell>
          <cell r="D6836">
            <v>1</v>
          </cell>
          <cell r="E6836" t="str">
            <v>KS</v>
          </cell>
          <cell r="F6836">
            <v>1959</v>
          </cell>
        </row>
        <row r="6837">
          <cell r="A6837">
            <v>6281332</v>
          </cell>
          <cell r="B6837" t="str">
            <v>Plochý roh…GEK-SAFF8</v>
          </cell>
          <cell r="C6837">
            <v>1959</v>
          </cell>
          <cell r="D6837">
            <v>1</v>
          </cell>
          <cell r="E6837" t="str">
            <v>KS</v>
          </cell>
          <cell r="F6837">
            <v>1959</v>
          </cell>
        </row>
        <row r="6838">
          <cell r="A6838">
            <v>6281333</v>
          </cell>
          <cell r="B6838" t="str">
            <v>Plochý roh…GEK-SAFF8</v>
          </cell>
          <cell r="C6838">
            <v>1703</v>
          </cell>
          <cell r="D6838">
            <v>1</v>
          </cell>
          <cell r="E6838" t="str">
            <v>KS</v>
          </cell>
          <cell r="F6838">
            <v>1703</v>
          </cell>
        </row>
        <row r="6839">
          <cell r="A6839">
            <v>6281341</v>
          </cell>
          <cell r="B6839" t="str">
            <v>Vnitřní roh…GEK-SAIS8</v>
          </cell>
          <cell r="C6839">
            <v>1670</v>
          </cell>
          <cell r="D6839">
            <v>1</v>
          </cell>
          <cell r="E6839" t="str">
            <v>KS</v>
          </cell>
          <cell r="F6839">
            <v>1670</v>
          </cell>
        </row>
        <row r="6840">
          <cell r="A6840">
            <v>6281350</v>
          </cell>
          <cell r="B6840" t="str">
            <v>Vnitřní roh…GEK-SAIV8</v>
          </cell>
          <cell r="C6840">
            <v>961</v>
          </cell>
          <cell r="D6840">
            <v>1</v>
          </cell>
          <cell r="E6840" t="str">
            <v>KS</v>
          </cell>
          <cell r="F6840">
            <v>961</v>
          </cell>
        </row>
        <row r="6841">
          <cell r="A6841">
            <v>6281351</v>
          </cell>
          <cell r="B6841" t="str">
            <v>Vnitřní roh…GEK-SAIV8</v>
          </cell>
          <cell r="C6841">
            <v>961</v>
          </cell>
          <cell r="D6841">
            <v>1</v>
          </cell>
          <cell r="E6841" t="str">
            <v>KS</v>
          </cell>
          <cell r="F6841">
            <v>961</v>
          </cell>
        </row>
        <row r="6842">
          <cell r="A6842">
            <v>6281352</v>
          </cell>
          <cell r="B6842" t="str">
            <v>Vnitřní roh…GEK-SAIV8</v>
          </cell>
          <cell r="C6842">
            <v>961</v>
          </cell>
          <cell r="D6842">
            <v>1</v>
          </cell>
          <cell r="E6842" t="str">
            <v>KS</v>
          </cell>
          <cell r="F6842">
            <v>961</v>
          </cell>
        </row>
        <row r="6843">
          <cell r="A6843">
            <v>6281353</v>
          </cell>
          <cell r="B6843" t="str">
            <v>Vnitřní roh…GEK-SAIV8</v>
          </cell>
          <cell r="C6843">
            <v>798</v>
          </cell>
          <cell r="D6843">
            <v>1</v>
          </cell>
          <cell r="E6843" t="str">
            <v>KS</v>
          </cell>
          <cell r="F6843">
            <v>798</v>
          </cell>
        </row>
        <row r="6844">
          <cell r="A6844">
            <v>6281354</v>
          </cell>
          <cell r="B6844" t="str">
            <v>Vnitřní roh…GEK-SAIV8</v>
          </cell>
          <cell r="C6844">
            <v>1104</v>
          </cell>
          <cell r="D6844">
            <v>1</v>
          </cell>
          <cell r="E6844" t="str">
            <v>KS</v>
          </cell>
          <cell r="F6844">
            <v>1104</v>
          </cell>
        </row>
        <row r="6845">
          <cell r="A6845">
            <v>6281360</v>
          </cell>
          <cell r="B6845" t="str">
            <v>Díl T…GEK-SAT80</v>
          </cell>
          <cell r="C6845">
            <v>1582</v>
          </cell>
          <cell r="D6845">
            <v>1</v>
          </cell>
          <cell r="E6845" t="str">
            <v>KS</v>
          </cell>
          <cell r="F6845">
            <v>1582</v>
          </cell>
        </row>
        <row r="6846">
          <cell r="A6846">
            <v>6281361</v>
          </cell>
          <cell r="B6846" t="str">
            <v>Díl T…GEK-SAT80</v>
          </cell>
          <cell r="C6846">
            <v>1582</v>
          </cell>
          <cell r="D6846">
            <v>1</v>
          </cell>
          <cell r="E6846" t="str">
            <v>KS</v>
          </cell>
          <cell r="F6846">
            <v>1582</v>
          </cell>
        </row>
        <row r="6847">
          <cell r="A6847">
            <v>6281362</v>
          </cell>
          <cell r="B6847" t="str">
            <v>Díl T…GEK-SAT80</v>
          </cell>
          <cell r="C6847">
            <v>1582</v>
          </cell>
          <cell r="D6847">
            <v>1</v>
          </cell>
          <cell r="E6847" t="str">
            <v>KS</v>
          </cell>
          <cell r="F6847">
            <v>1582</v>
          </cell>
        </row>
        <row r="6848">
          <cell r="A6848">
            <v>6281363</v>
          </cell>
          <cell r="B6848" t="str">
            <v>Díl T…GEK-SAT80</v>
          </cell>
          <cell r="C6848">
            <v>1327</v>
          </cell>
          <cell r="D6848">
            <v>1</v>
          </cell>
          <cell r="E6848" t="str">
            <v>KS</v>
          </cell>
          <cell r="F6848">
            <v>1327</v>
          </cell>
        </row>
        <row r="6849">
          <cell r="A6849">
            <v>6281400</v>
          </cell>
          <cell r="B6849" t="str">
            <v>Přístrojový kanál…GEK-SA100</v>
          </cell>
          <cell r="C6849">
            <v>951</v>
          </cell>
          <cell r="D6849">
            <v>1</v>
          </cell>
          <cell r="E6849" t="str">
            <v>M</v>
          </cell>
          <cell r="F6849">
            <v>951</v>
          </cell>
        </row>
        <row r="6850">
          <cell r="A6850">
            <v>6281401</v>
          </cell>
          <cell r="B6850" t="str">
            <v>Přístrojový kanál…GEK-SA100</v>
          </cell>
          <cell r="C6850">
            <v>951</v>
          </cell>
          <cell r="D6850">
            <v>1</v>
          </cell>
          <cell r="E6850" t="str">
            <v>M</v>
          </cell>
          <cell r="F6850">
            <v>951</v>
          </cell>
        </row>
        <row r="6851">
          <cell r="A6851">
            <v>6281402</v>
          </cell>
          <cell r="B6851" t="str">
            <v>Přístrojový kanál…GEK-SA100</v>
          </cell>
          <cell r="C6851">
            <v>951</v>
          </cell>
          <cell r="D6851">
            <v>1</v>
          </cell>
          <cell r="E6851" t="str">
            <v>M</v>
          </cell>
          <cell r="F6851">
            <v>951</v>
          </cell>
        </row>
        <row r="6852">
          <cell r="A6852">
            <v>6281403</v>
          </cell>
          <cell r="B6852" t="str">
            <v>Přístrojový kanál…GEK-SA100</v>
          </cell>
          <cell r="C6852">
            <v>758</v>
          </cell>
          <cell r="D6852">
            <v>1</v>
          </cell>
          <cell r="E6852" t="str">
            <v>M</v>
          </cell>
          <cell r="F6852">
            <v>758</v>
          </cell>
        </row>
        <row r="6853">
          <cell r="A6853">
            <v>6281404</v>
          </cell>
          <cell r="B6853" t="str">
            <v>Přístrojový kanál…GEK-SA100</v>
          </cell>
          <cell r="C6853">
            <v>1095</v>
          </cell>
          <cell r="D6853">
            <v>1</v>
          </cell>
          <cell r="E6853" t="str">
            <v>M</v>
          </cell>
          <cell r="F6853">
            <v>1095</v>
          </cell>
        </row>
        <row r="6854">
          <cell r="A6854">
            <v>6281410</v>
          </cell>
          <cell r="B6854" t="str">
            <v>Vnější roh…GEK-SAA10</v>
          </cell>
          <cell r="C6854">
            <v>1877</v>
          </cell>
          <cell r="D6854">
            <v>1</v>
          </cell>
          <cell r="E6854" t="str">
            <v>KS</v>
          </cell>
          <cell r="F6854">
            <v>1877</v>
          </cell>
        </row>
        <row r="6855">
          <cell r="A6855">
            <v>6281411</v>
          </cell>
          <cell r="B6855" t="str">
            <v>Vnější roh…GEK-SAA10</v>
          </cell>
          <cell r="C6855">
            <v>1877</v>
          </cell>
          <cell r="D6855">
            <v>1</v>
          </cell>
          <cell r="E6855" t="str">
            <v>KS</v>
          </cell>
          <cell r="F6855">
            <v>1877</v>
          </cell>
        </row>
        <row r="6856">
          <cell r="A6856">
            <v>6281412</v>
          </cell>
          <cell r="B6856" t="str">
            <v>Vnější roh…GEK-SAA10</v>
          </cell>
          <cell r="C6856">
            <v>1877</v>
          </cell>
          <cell r="D6856">
            <v>1</v>
          </cell>
          <cell r="E6856" t="str">
            <v>KS</v>
          </cell>
          <cell r="F6856">
            <v>1877</v>
          </cell>
        </row>
        <row r="6857">
          <cell r="A6857">
            <v>6281413</v>
          </cell>
          <cell r="B6857" t="str">
            <v>Vnější roh…GEK-SAA10</v>
          </cell>
          <cell r="C6857">
            <v>1560</v>
          </cell>
          <cell r="D6857">
            <v>1</v>
          </cell>
          <cell r="E6857" t="str">
            <v>KS</v>
          </cell>
          <cell r="F6857">
            <v>1560</v>
          </cell>
        </row>
        <row r="6858">
          <cell r="A6858">
            <v>6281414</v>
          </cell>
          <cell r="B6858" t="str">
            <v>Vnější roh…GEK-SA100</v>
          </cell>
          <cell r="C6858">
            <v>2159</v>
          </cell>
          <cell r="D6858">
            <v>1</v>
          </cell>
          <cell r="E6858" t="str">
            <v>KS</v>
          </cell>
          <cell r="F6858">
            <v>2159</v>
          </cell>
        </row>
        <row r="6859">
          <cell r="A6859">
            <v>6281420</v>
          </cell>
          <cell r="B6859" t="str">
            <v>Plochý roh…GEK-SAFS1</v>
          </cell>
          <cell r="C6859">
            <v>2145</v>
          </cell>
          <cell r="D6859">
            <v>1</v>
          </cell>
          <cell r="E6859" t="str">
            <v>KS</v>
          </cell>
          <cell r="F6859">
            <v>2145</v>
          </cell>
        </row>
        <row r="6860">
          <cell r="A6860">
            <v>6281421</v>
          </cell>
          <cell r="B6860" t="str">
            <v>Plochý roh…GEK-SAFS1</v>
          </cell>
          <cell r="C6860">
            <v>2145</v>
          </cell>
          <cell r="D6860">
            <v>1</v>
          </cell>
          <cell r="E6860" t="str">
            <v>KS</v>
          </cell>
          <cell r="F6860">
            <v>2145</v>
          </cell>
        </row>
        <row r="6861">
          <cell r="A6861">
            <v>6281422</v>
          </cell>
          <cell r="B6861" t="str">
            <v>Plochý roh…GEK-SAFS1</v>
          </cell>
          <cell r="C6861">
            <v>2145</v>
          </cell>
          <cell r="D6861">
            <v>1</v>
          </cell>
          <cell r="E6861" t="str">
            <v>KS</v>
          </cell>
          <cell r="F6861">
            <v>2145</v>
          </cell>
        </row>
        <row r="6862">
          <cell r="A6862">
            <v>6281423</v>
          </cell>
          <cell r="B6862" t="str">
            <v>Plochý roh…GEK-SAFS1</v>
          </cell>
          <cell r="C6862">
            <v>1866</v>
          </cell>
          <cell r="D6862">
            <v>1</v>
          </cell>
          <cell r="E6862" t="str">
            <v>KS</v>
          </cell>
          <cell r="F6862">
            <v>1866</v>
          </cell>
        </row>
        <row r="6863">
          <cell r="A6863">
            <v>6281430</v>
          </cell>
          <cell r="B6863" t="str">
            <v>Plochý roh…GEK-SAFF1</v>
          </cell>
          <cell r="C6863">
            <v>2145</v>
          </cell>
          <cell r="D6863">
            <v>1</v>
          </cell>
          <cell r="E6863" t="str">
            <v>KS</v>
          </cell>
          <cell r="F6863">
            <v>2145</v>
          </cell>
        </row>
        <row r="6864">
          <cell r="A6864">
            <v>6281431</v>
          </cell>
          <cell r="B6864" t="str">
            <v>Plochý roh…GEK-SAFF1</v>
          </cell>
          <cell r="C6864">
            <v>2145</v>
          </cell>
          <cell r="D6864">
            <v>1</v>
          </cell>
          <cell r="E6864" t="str">
            <v>KS</v>
          </cell>
          <cell r="F6864">
            <v>2145</v>
          </cell>
        </row>
        <row r="6865">
          <cell r="A6865">
            <v>6281432</v>
          </cell>
          <cell r="B6865" t="str">
            <v>Plochý roh…GEK-SAFF1</v>
          </cell>
          <cell r="C6865">
            <v>2145</v>
          </cell>
          <cell r="D6865">
            <v>1</v>
          </cell>
          <cell r="E6865" t="str">
            <v>KS</v>
          </cell>
          <cell r="F6865">
            <v>2145</v>
          </cell>
        </row>
        <row r="6866">
          <cell r="A6866">
            <v>6281433</v>
          </cell>
          <cell r="B6866" t="str">
            <v>Plochý roh…GEK-SAFF1</v>
          </cell>
          <cell r="C6866">
            <v>1866</v>
          </cell>
          <cell r="D6866">
            <v>1</v>
          </cell>
          <cell r="E6866" t="str">
            <v>KS</v>
          </cell>
          <cell r="F6866">
            <v>1866</v>
          </cell>
        </row>
        <row r="6867">
          <cell r="A6867">
            <v>6281450</v>
          </cell>
          <cell r="B6867" t="str">
            <v>Vnitřní roh…GEK-SAIV1</v>
          </cell>
          <cell r="C6867">
            <v>1014</v>
          </cell>
          <cell r="D6867">
            <v>1</v>
          </cell>
          <cell r="E6867" t="str">
            <v>KS</v>
          </cell>
          <cell r="F6867">
            <v>1014</v>
          </cell>
        </row>
        <row r="6868">
          <cell r="A6868">
            <v>6281451</v>
          </cell>
          <cell r="B6868" t="str">
            <v>Vnitřní roh…GEK-SAIV1</v>
          </cell>
          <cell r="C6868">
            <v>1014</v>
          </cell>
          <cell r="D6868">
            <v>1</v>
          </cell>
          <cell r="E6868" t="str">
            <v>KS</v>
          </cell>
          <cell r="F6868">
            <v>1014</v>
          </cell>
        </row>
        <row r="6869">
          <cell r="A6869">
            <v>6281452</v>
          </cell>
          <cell r="B6869" t="str">
            <v>Vnitřní roh…GEK-SAIV1</v>
          </cell>
          <cell r="C6869">
            <v>1014</v>
          </cell>
          <cell r="D6869">
            <v>1</v>
          </cell>
          <cell r="E6869" t="str">
            <v>KS</v>
          </cell>
          <cell r="F6869">
            <v>1014</v>
          </cell>
        </row>
        <row r="6870">
          <cell r="A6870">
            <v>6281453</v>
          </cell>
          <cell r="B6870" t="str">
            <v>Vnitřní roh…GEK-SAIV1</v>
          </cell>
          <cell r="C6870">
            <v>845</v>
          </cell>
          <cell r="D6870">
            <v>1</v>
          </cell>
          <cell r="E6870" t="str">
            <v>KS</v>
          </cell>
          <cell r="F6870">
            <v>845</v>
          </cell>
        </row>
        <row r="6871">
          <cell r="A6871">
            <v>6281460</v>
          </cell>
          <cell r="B6871" t="str">
            <v>Díl T…GEK-SAT10</v>
          </cell>
          <cell r="C6871">
            <v>1733</v>
          </cell>
          <cell r="D6871">
            <v>1</v>
          </cell>
          <cell r="E6871" t="str">
            <v>KS</v>
          </cell>
          <cell r="F6871">
            <v>1733</v>
          </cell>
        </row>
        <row r="6872">
          <cell r="A6872">
            <v>6281461</v>
          </cell>
          <cell r="B6872" t="str">
            <v>Díl T…GEK-SAT10</v>
          </cell>
          <cell r="C6872">
            <v>1733</v>
          </cell>
          <cell r="D6872">
            <v>1</v>
          </cell>
          <cell r="E6872" t="str">
            <v>KS</v>
          </cell>
          <cell r="F6872">
            <v>1733</v>
          </cell>
        </row>
        <row r="6873">
          <cell r="A6873">
            <v>6281462</v>
          </cell>
          <cell r="B6873" t="str">
            <v>Díl T…GEK-SAT10</v>
          </cell>
          <cell r="C6873">
            <v>1733</v>
          </cell>
          <cell r="D6873">
            <v>1</v>
          </cell>
          <cell r="E6873" t="str">
            <v>KS</v>
          </cell>
          <cell r="F6873">
            <v>1733</v>
          </cell>
        </row>
        <row r="6874">
          <cell r="A6874">
            <v>6281463</v>
          </cell>
          <cell r="B6874" t="str">
            <v>Díl T…GEK-SAT10</v>
          </cell>
          <cell r="C6874">
            <v>1453</v>
          </cell>
          <cell r="D6874">
            <v>1</v>
          </cell>
          <cell r="E6874" t="str">
            <v>KS</v>
          </cell>
          <cell r="F6874">
            <v>1453</v>
          </cell>
        </row>
        <row r="6875">
          <cell r="A6875">
            <v>6281500</v>
          </cell>
          <cell r="B6875" t="str">
            <v>Přístrojový kanál…GEK-SA642</v>
          </cell>
          <cell r="C6875">
            <v>819</v>
          </cell>
          <cell r="D6875">
            <v>1</v>
          </cell>
          <cell r="E6875" t="str">
            <v>M</v>
          </cell>
          <cell r="F6875">
            <v>819</v>
          </cell>
        </row>
        <row r="6876">
          <cell r="A6876">
            <v>6281501</v>
          </cell>
          <cell r="B6876" t="str">
            <v>Přístrojový kanál…GEK-SA642</v>
          </cell>
          <cell r="C6876">
            <v>819</v>
          </cell>
          <cell r="D6876">
            <v>1</v>
          </cell>
          <cell r="E6876" t="str">
            <v>M</v>
          </cell>
          <cell r="F6876">
            <v>819</v>
          </cell>
        </row>
        <row r="6877">
          <cell r="A6877">
            <v>6281502</v>
          </cell>
          <cell r="B6877" t="str">
            <v>Přístrojový kanál…GEK-SA642</v>
          </cell>
          <cell r="C6877">
            <v>819</v>
          </cell>
          <cell r="D6877">
            <v>1</v>
          </cell>
          <cell r="E6877" t="str">
            <v>M</v>
          </cell>
          <cell r="F6877">
            <v>819</v>
          </cell>
        </row>
        <row r="6878">
          <cell r="A6878">
            <v>6281503</v>
          </cell>
          <cell r="B6878" t="str">
            <v>Přístrojový kanál…GEK-SA642</v>
          </cell>
          <cell r="C6878">
            <v>683</v>
          </cell>
          <cell r="D6878">
            <v>1</v>
          </cell>
          <cell r="E6878" t="str">
            <v>M</v>
          </cell>
          <cell r="F6878">
            <v>683</v>
          </cell>
        </row>
        <row r="6879">
          <cell r="A6879">
            <v>6281504</v>
          </cell>
          <cell r="B6879" t="str">
            <v>Přístrojový kanál…GEK-SA642</v>
          </cell>
          <cell r="C6879">
            <v>891</v>
          </cell>
          <cell r="D6879">
            <v>1</v>
          </cell>
          <cell r="E6879" t="str">
            <v>M</v>
          </cell>
          <cell r="F6879">
            <v>891</v>
          </cell>
        </row>
        <row r="6880">
          <cell r="A6880">
            <v>6281510</v>
          </cell>
          <cell r="B6880" t="str">
            <v>Vnější roh…GEK-SAA64</v>
          </cell>
          <cell r="C6880">
            <v>1533</v>
          </cell>
          <cell r="D6880">
            <v>1</v>
          </cell>
          <cell r="E6880" t="str">
            <v>KS</v>
          </cell>
          <cell r="F6880">
            <v>1533</v>
          </cell>
        </row>
        <row r="6881">
          <cell r="A6881">
            <v>6281511</v>
          </cell>
          <cell r="B6881" t="str">
            <v>Vnější roh…GEK-SAA64</v>
          </cell>
          <cell r="C6881">
            <v>1533</v>
          </cell>
          <cell r="D6881">
            <v>1</v>
          </cell>
          <cell r="E6881" t="str">
            <v>KS</v>
          </cell>
          <cell r="F6881">
            <v>1533</v>
          </cell>
        </row>
        <row r="6882">
          <cell r="A6882">
            <v>6281512</v>
          </cell>
          <cell r="B6882" t="str">
            <v>Vnější roh…GEK-SAA64</v>
          </cell>
          <cell r="C6882">
            <v>1533</v>
          </cell>
          <cell r="D6882">
            <v>1</v>
          </cell>
          <cell r="E6882" t="str">
            <v>KS</v>
          </cell>
          <cell r="F6882">
            <v>1533</v>
          </cell>
        </row>
        <row r="6883">
          <cell r="A6883">
            <v>6281513</v>
          </cell>
          <cell r="B6883" t="str">
            <v>Vnější roh…GEK-SAA64</v>
          </cell>
          <cell r="C6883">
            <v>1247</v>
          </cell>
          <cell r="D6883">
            <v>1</v>
          </cell>
          <cell r="E6883" t="str">
            <v>KS</v>
          </cell>
          <cell r="F6883">
            <v>1247</v>
          </cell>
        </row>
        <row r="6884">
          <cell r="A6884">
            <v>6281520</v>
          </cell>
          <cell r="B6884" t="str">
            <v>Plochý roh…GEK-SAFS6</v>
          </cell>
          <cell r="C6884">
            <v>1777</v>
          </cell>
          <cell r="D6884">
            <v>1</v>
          </cell>
          <cell r="E6884" t="str">
            <v>KS</v>
          </cell>
          <cell r="F6884">
            <v>1777</v>
          </cell>
        </row>
        <row r="6885">
          <cell r="A6885">
            <v>6281521</v>
          </cell>
          <cell r="B6885" t="str">
            <v>Plochý roh…GEK-SAFS6</v>
          </cell>
          <cell r="C6885">
            <v>1777</v>
          </cell>
          <cell r="D6885">
            <v>1</v>
          </cell>
          <cell r="E6885" t="str">
            <v>KS</v>
          </cell>
          <cell r="F6885">
            <v>1777</v>
          </cell>
        </row>
        <row r="6886">
          <cell r="A6886">
            <v>6281522</v>
          </cell>
          <cell r="B6886" t="str">
            <v>Plochý roh…GEK-SAFS6</v>
          </cell>
          <cell r="C6886">
            <v>1777</v>
          </cell>
          <cell r="D6886">
            <v>1</v>
          </cell>
          <cell r="E6886" t="str">
            <v>KS</v>
          </cell>
          <cell r="F6886">
            <v>1777</v>
          </cell>
        </row>
        <row r="6887">
          <cell r="A6887">
            <v>6281523</v>
          </cell>
          <cell r="B6887" t="str">
            <v>Plochý roh…GEK-SAFS6</v>
          </cell>
          <cell r="C6887">
            <v>1426</v>
          </cell>
          <cell r="D6887">
            <v>1</v>
          </cell>
          <cell r="E6887" t="str">
            <v>KS</v>
          </cell>
          <cell r="F6887">
            <v>1426</v>
          </cell>
        </row>
        <row r="6888">
          <cell r="A6888">
            <v>6281530</v>
          </cell>
          <cell r="B6888" t="str">
            <v>Plochý roh…GEK-SAFF6</v>
          </cell>
          <cell r="C6888">
            <v>1777</v>
          </cell>
          <cell r="D6888">
            <v>1</v>
          </cell>
          <cell r="E6888" t="str">
            <v>KS</v>
          </cell>
          <cell r="F6888">
            <v>1777</v>
          </cell>
        </row>
        <row r="6889">
          <cell r="A6889">
            <v>6281531</v>
          </cell>
          <cell r="B6889" t="str">
            <v>Plochý roh…GEK-SAFF6</v>
          </cell>
          <cell r="C6889">
            <v>1777</v>
          </cell>
          <cell r="D6889">
            <v>1</v>
          </cell>
          <cell r="E6889" t="str">
            <v>KS</v>
          </cell>
          <cell r="F6889">
            <v>1777</v>
          </cell>
        </row>
        <row r="6890">
          <cell r="A6890">
            <v>6281532</v>
          </cell>
          <cell r="B6890" t="str">
            <v>Plochý roh…GEK-SAFF6</v>
          </cell>
          <cell r="C6890">
            <v>1777</v>
          </cell>
          <cell r="D6890">
            <v>1</v>
          </cell>
          <cell r="E6890" t="str">
            <v>KS</v>
          </cell>
          <cell r="F6890">
            <v>1777</v>
          </cell>
        </row>
        <row r="6891">
          <cell r="A6891">
            <v>6281533</v>
          </cell>
          <cell r="B6891" t="str">
            <v>Plochý roh…GEK-SAFF6</v>
          </cell>
          <cell r="C6891">
            <v>1426</v>
          </cell>
          <cell r="D6891">
            <v>1</v>
          </cell>
          <cell r="E6891" t="str">
            <v>KS</v>
          </cell>
          <cell r="F6891">
            <v>1426</v>
          </cell>
        </row>
        <row r="6892">
          <cell r="A6892">
            <v>6281540</v>
          </cell>
          <cell r="B6892" t="str">
            <v>Vnitřní roh…GEK-SAIS6</v>
          </cell>
          <cell r="C6892">
            <v>1533</v>
          </cell>
          <cell r="D6892">
            <v>1</v>
          </cell>
          <cell r="E6892" t="str">
            <v>KS</v>
          </cell>
          <cell r="F6892">
            <v>1533</v>
          </cell>
        </row>
        <row r="6893">
          <cell r="A6893">
            <v>6281543</v>
          </cell>
          <cell r="B6893" t="str">
            <v>Vnitřní roh…GEK-SAIS6</v>
          </cell>
          <cell r="C6893">
            <v>1310</v>
          </cell>
          <cell r="D6893">
            <v>1</v>
          </cell>
          <cell r="E6893" t="str">
            <v>KS</v>
          </cell>
          <cell r="F6893">
            <v>1310</v>
          </cell>
        </row>
        <row r="6894">
          <cell r="A6894">
            <v>6281550</v>
          </cell>
          <cell r="B6894" t="str">
            <v>Vnitřní roh…GEK-SAIV6</v>
          </cell>
          <cell r="C6894">
            <v>951</v>
          </cell>
          <cell r="D6894">
            <v>1</v>
          </cell>
          <cell r="E6894" t="str">
            <v>KS</v>
          </cell>
          <cell r="F6894">
            <v>951</v>
          </cell>
        </row>
        <row r="6895">
          <cell r="A6895">
            <v>6281551</v>
          </cell>
          <cell r="B6895" t="str">
            <v>Vnitřní roh…GEK-SAIV6</v>
          </cell>
          <cell r="C6895">
            <v>951</v>
          </cell>
          <cell r="D6895">
            <v>1</v>
          </cell>
          <cell r="E6895" t="str">
            <v>KS</v>
          </cell>
          <cell r="F6895">
            <v>951</v>
          </cell>
        </row>
        <row r="6896">
          <cell r="A6896">
            <v>6281552</v>
          </cell>
          <cell r="B6896" t="str">
            <v>Vnitřní roh…GEK-SAIV6</v>
          </cell>
          <cell r="C6896">
            <v>951</v>
          </cell>
          <cell r="D6896">
            <v>1</v>
          </cell>
          <cell r="E6896" t="str">
            <v>KS</v>
          </cell>
          <cell r="F6896">
            <v>951</v>
          </cell>
        </row>
        <row r="6897">
          <cell r="A6897">
            <v>6281553</v>
          </cell>
          <cell r="B6897" t="str">
            <v>Vnitřní roh…GEK-SAIV6</v>
          </cell>
          <cell r="C6897">
            <v>798</v>
          </cell>
          <cell r="D6897">
            <v>1</v>
          </cell>
          <cell r="E6897" t="str">
            <v>KS</v>
          </cell>
          <cell r="F6897">
            <v>798</v>
          </cell>
        </row>
        <row r="6898">
          <cell r="A6898">
            <v>6281554</v>
          </cell>
          <cell r="B6898" t="str">
            <v>Vnitřní roh…GEK-SAIV6</v>
          </cell>
          <cell r="C6898">
            <v>1095</v>
          </cell>
          <cell r="D6898">
            <v>1</v>
          </cell>
          <cell r="E6898" t="str">
            <v>KS</v>
          </cell>
          <cell r="F6898">
            <v>1095</v>
          </cell>
        </row>
        <row r="6899">
          <cell r="A6899">
            <v>6281560</v>
          </cell>
          <cell r="B6899" t="str">
            <v>Díl T…GEK-SAT64</v>
          </cell>
          <cell r="C6899">
            <v>1546</v>
          </cell>
          <cell r="D6899">
            <v>1</v>
          </cell>
          <cell r="E6899" t="str">
            <v>KS</v>
          </cell>
          <cell r="F6899">
            <v>1546</v>
          </cell>
        </row>
        <row r="6900">
          <cell r="A6900">
            <v>6281561</v>
          </cell>
          <cell r="B6900" t="str">
            <v>Díl T…GEK-SAT64</v>
          </cell>
          <cell r="C6900">
            <v>1546</v>
          </cell>
          <cell r="D6900">
            <v>1</v>
          </cell>
          <cell r="E6900" t="str">
            <v>KS</v>
          </cell>
          <cell r="F6900">
            <v>1546</v>
          </cell>
        </row>
        <row r="6901">
          <cell r="A6901">
            <v>6281562</v>
          </cell>
          <cell r="B6901" t="str">
            <v>Díl T…GEK-SAT64</v>
          </cell>
          <cell r="C6901">
            <v>1546</v>
          </cell>
          <cell r="D6901">
            <v>1</v>
          </cell>
          <cell r="E6901" t="str">
            <v>KS</v>
          </cell>
          <cell r="F6901">
            <v>1546</v>
          </cell>
        </row>
        <row r="6902">
          <cell r="A6902">
            <v>6281563</v>
          </cell>
          <cell r="B6902" t="str">
            <v>Díl T…GEK-SAT64</v>
          </cell>
          <cell r="C6902">
            <v>1225</v>
          </cell>
          <cell r="D6902">
            <v>1</v>
          </cell>
          <cell r="E6902" t="str">
            <v>KS</v>
          </cell>
          <cell r="F6902">
            <v>1225</v>
          </cell>
        </row>
        <row r="6903">
          <cell r="A6903">
            <v>6281570</v>
          </cell>
          <cell r="B6903" t="str">
            <v>Koncový díl …GEK-SE642</v>
          </cell>
          <cell r="C6903">
            <v>606</v>
          </cell>
          <cell r="D6903">
            <v>1</v>
          </cell>
          <cell r="E6903" t="str">
            <v>KS</v>
          </cell>
          <cell r="F6903">
            <v>606</v>
          </cell>
        </row>
        <row r="6904">
          <cell r="A6904">
            <v>6281571</v>
          </cell>
          <cell r="B6904" t="str">
            <v>Koncový díl …GEK-SE642</v>
          </cell>
          <cell r="C6904">
            <v>606</v>
          </cell>
          <cell r="D6904">
            <v>1</v>
          </cell>
          <cell r="E6904" t="str">
            <v>KS</v>
          </cell>
          <cell r="F6904">
            <v>606</v>
          </cell>
        </row>
        <row r="6905">
          <cell r="A6905">
            <v>6281572</v>
          </cell>
          <cell r="B6905" t="str">
            <v>Koncový díl …GEK-SE642</v>
          </cell>
          <cell r="C6905">
            <v>606</v>
          </cell>
          <cell r="D6905">
            <v>1</v>
          </cell>
          <cell r="E6905" t="str">
            <v>KS</v>
          </cell>
          <cell r="F6905">
            <v>606</v>
          </cell>
        </row>
        <row r="6906">
          <cell r="A6906">
            <v>6281573</v>
          </cell>
          <cell r="B6906" t="str">
            <v>Koncový díl …GEK-SE642</v>
          </cell>
          <cell r="C6906">
            <v>544</v>
          </cell>
          <cell r="D6906">
            <v>1</v>
          </cell>
          <cell r="E6906" t="str">
            <v>KS</v>
          </cell>
          <cell r="F6906">
            <v>544</v>
          </cell>
        </row>
        <row r="6907">
          <cell r="A6907">
            <v>6281574</v>
          </cell>
          <cell r="B6907" t="str">
            <v>Koncový díl …GEK-SE642</v>
          </cell>
          <cell r="C6907">
            <v>697</v>
          </cell>
          <cell r="D6907">
            <v>1</v>
          </cell>
          <cell r="E6907" t="str">
            <v>KS</v>
          </cell>
          <cell r="F6907">
            <v>697</v>
          </cell>
        </row>
        <row r="6908">
          <cell r="A6908">
            <v>6281600</v>
          </cell>
          <cell r="B6908" t="str">
            <v>Přístrojový kanál…GEK-SA802</v>
          </cell>
          <cell r="C6908">
            <v>856</v>
          </cell>
          <cell r="D6908">
            <v>1</v>
          </cell>
          <cell r="E6908" t="str">
            <v>M</v>
          </cell>
          <cell r="F6908">
            <v>856</v>
          </cell>
        </row>
        <row r="6909">
          <cell r="A6909">
            <v>6281601</v>
          </cell>
          <cell r="B6909" t="str">
            <v>Přístrojový kanál…GEK-SA802</v>
          </cell>
          <cell r="C6909">
            <v>856</v>
          </cell>
          <cell r="D6909">
            <v>1</v>
          </cell>
          <cell r="E6909" t="str">
            <v>M</v>
          </cell>
          <cell r="F6909">
            <v>856</v>
          </cell>
        </row>
        <row r="6910">
          <cell r="A6910">
            <v>6281602</v>
          </cell>
          <cell r="B6910" t="str">
            <v>Přístrojový kanál…GEK-SA802</v>
          </cell>
          <cell r="C6910">
            <v>856</v>
          </cell>
          <cell r="D6910">
            <v>1</v>
          </cell>
          <cell r="E6910" t="str">
            <v>M</v>
          </cell>
          <cell r="F6910">
            <v>856</v>
          </cell>
        </row>
        <row r="6911">
          <cell r="A6911">
            <v>6281603</v>
          </cell>
          <cell r="B6911" t="str">
            <v>Přístrojový kanál…GEK-SA802</v>
          </cell>
          <cell r="C6911">
            <v>751</v>
          </cell>
          <cell r="D6911">
            <v>1</v>
          </cell>
          <cell r="E6911" t="str">
            <v>M</v>
          </cell>
          <cell r="F6911">
            <v>751</v>
          </cell>
        </row>
        <row r="6912">
          <cell r="A6912">
            <v>6281604</v>
          </cell>
          <cell r="B6912" t="str">
            <v>Přístrojový kanál…GEK-SA802</v>
          </cell>
          <cell r="C6912">
            <v>926</v>
          </cell>
          <cell r="D6912">
            <v>1</v>
          </cell>
          <cell r="E6912" t="str">
            <v>M</v>
          </cell>
          <cell r="F6912">
            <v>926</v>
          </cell>
        </row>
        <row r="6913">
          <cell r="A6913">
            <v>6281610</v>
          </cell>
          <cell r="B6913" t="str">
            <v>Vnější roh…GEK-SAA80</v>
          </cell>
          <cell r="C6913">
            <v>1666</v>
          </cell>
          <cell r="D6913">
            <v>1</v>
          </cell>
          <cell r="E6913" t="str">
            <v>KS</v>
          </cell>
          <cell r="F6913">
            <v>1666</v>
          </cell>
        </row>
        <row r="6914">
          <cell r="A6914">
            <v>6281611</v>
          </cell>
          <cell r="B6914" t="str">
            <v>Vnější roh…GEK-SAA80</v>
          </cell>
          <cell r="C6914">
            <v>1666</v>
          </cell>
          <cell r="D6914">
            <v>1</v>
          </cell>
          <cell r="E6914" t="str">
            <v>KS</v>
          </cell>
          <cell r="F6914">
            <v>1666</v>
          </cell>
        </row>
        <row r="6915">
          <cell r="A6915">
            <v>6281612</v>
          </cell>
          <cell r="B6915" t="str">
            <v>Vnější roh…GEK-SAA80</v>
          </cell>
          <cell r="C6915">
            <v>1666</v>
          </cell>
          <cell r="D6915">
            <v>1</v>
          </cell>
          <cell r="E6915" t="str">
            <v>KS</v>
          </cell>
          <cell r="F6915">
            <v>1666</v>
          </cell>
        </row>
        <row r="6916">
          <cell r="A6916">
            <v>6281613</v>
          </cell>
          <cell r="B6916" t="str">
            <v>Vnější roh…GEK-SAA80</v>
          </cell>
          <cell r="C6916">
            <v>1395</v>
          </cell>
          <cell r="D6916">
            <v>1</v>
          </cell>
          <cell r="E6916" t="str">
            <v>KS</v>
          </cell>
          <cell r="F6916">
            <v>1395</v>
          </cell>
        </row>
        <row r="6917">
          <cell r="A6917">
            <v>6281620</v>
          </cell>
          <cell r="B6917" t="str">
            <v>Plochý roh…GEK-SAFS8</v>
          </cell>
          <cell r="C6917">
            <v>1900</v>
          </cell>
          <cell r="D6917">
            <v>1</v>
          </cell>
          <cell r="E6917" t="str">
            <v>KS</v>
          </cell>
          <cell r="F6917">
            <v>1900</v>
          </cell>
        </row>
        <row r="6918">
          <cell r="A6918">
            <v>6281621</v>
          </cell>
          <cell r="B6918" t="str">
            <v>Plochý roh…GEK-SAFS8</v>
          </cell>
          <cell r="C6918">
            <v>1900</v>
          </cell>
          <cell r="D6918">
            <v>1</v>
          </cell>
          <cell r="E6918" t="str">
            <v>KS</v>
          </cell>
          <cell r="F6918">
            <v>1900</v>
          </cell>
        </row>
        <row r="6919">
          <cell r="A6919">
            <v>6281622</v>
          </cell>
          <cell r="B6919" t="str">
            <v>Plochý roh…GEK-SAFS8</v>
          </cell>
          <cell r="C6919">
            <v>1900</v>
          </cell>
          <cell r="D6919">
            <v>1</v>
          </cell>
          <cell r="E6919" t="str">
            <v>KS</v>
          </cell>
          <cell r="F6919">
            <v>1900</v>
          </cell>
        </row>
        <row r="6920">
          <cell r="A6920">
            <v>6281623</v>
          </cell>
          <cell r="B6920" t="str">
            <v>Plochý roh…GEK-SAFS8</v>
          </cell>
          <cell r="C6920">
            <v>1652</v>
          </cell>
          <cell r="D6920">
            <v>1</v>
          </cell>
          <cell r="E6920" t="str">
            <v>KS</v>
          </cell>
          <cell r="F6920">
            <v>1652</v>
          </cell>
        </row>
        <row r="6921">
          <cell r="A6921">
            <v>6281630</v>
          </cell>
          <cell r="B6921" t="str">
            <v>Plochý roh…GEK-SAFF8</v>
          </cell>
          <cell r="C6921">
            <v>1952</v>
          </cell>
          <cell r="D6921">
            <v>1</v>
          </cell>
          <cell r="E6921" t="str">
            <v>KS</v>
          </cell>
          <cell r="F6921">
            <v>1952</v>
          </cell>
        </row>
        <row r="6922">
          <cell r="A6922">
            <v>6281631</v>
          </cell>
          <cell r="B6922" t="str">
            <v>Plochý roh…GEK-SAFF8</v>
          </cell>
          <cell r="C6922">
            <v>1952</v>
          </cell>
          <cell r="D6922">
            <v>1</v>
          </cell>
          <cell r="E6922" t="str">
            <v>KS</v>
          </cell>
          <cell r="F6922">
            <v>1952</v>
          </cell>
        </row>
        <row r="6923">
          <cell r="A6923">
            <v>6281632</v>
          </cell>
          <cell r="B6923" t="str">
            <v>Plochý roh…GEK-SAFF8</v>
          </cell>
          <cell r="C6923">
            <v>1952</v>
          </cell>
          <cell r="D6923">
            <v>1</v>
          </cell>
          <cell r="E6923" t="str">
            <v>KS</v>
          </cell>
          <cell r="F6923">
            <v>1952</v>
          </cell>
        </row>
        <row r="6924">
          <cell r="A6924">
            <v>6281633</v>
          </cell>
          <cell r="B6924" t="str">
            <v>Plochý roh…GEK-SAFF8</v>
          </cell>
          <cell r="C6924">
            <v>1652</v>
          </cell>
          <cell r="D6924">
            <v>1</v>
          </cell>
          <cell r="E6924" t="str">
            <v>KS</v>
          </cell>
          <cell r="F6924">
            <v>1652</v>
          </cell>
        </row>
        <row r="6925">
          <cell r="A6925">
            <v>6281650</v>
          </cell>
          <cell r="B6925" t="str">
            <v>Vnitřní roh…GEK-SAIV8</v>
          </cell>
          <cell r="C6925">
            <v>1011</v>
          </cell>
          <cell r="D6925">
            <v>1</v>
          </cell>
          <cell r="E6925" t="str">
            <v>KS</v>
          </cell>
          <cell r="F6925">
            <v>1011</v>
          </cell>
        </row>
        <row r="6926">
          <cell r="A6926">
            <v>6281651</v>
          </cell>
          <cell r="B6926" t="str">
            <v>Vnitřní roh…GEK-SAIV8</v>
          </cell>
          <cell r="C6926">
            <v>1011</v>
          </cell>
          <cell r="D6926">
            <v>1</v>
          </cell>
          <cell r="E6926" t="str">
            <v>KS</v>
          </cell>
          <cell r="F6926">
            <v>1011</v>
          </cell>
        </row>
        <row r="6927">
          <cell r="A6927">
            <v>6281652</v>
          </cell>
          <cell r="B6927" t="str">
            <v>Vnitřní roh…GEK-SAIV8</v>
          </cell>
          <cell r="C6927">
            <v>1011</v>
          </cell>
          <cell r="D6927">
            <v>1</v>
          </cell>
          <cell r="E6927" t="str">
            <v>KS</v>
          </cell>
          <cell r="F6927">
            <v>1011</v>
          </cell>
        </row>
        <row r="6928">
          <cell r="A6928">
            <v>6281653</v>
          </cell>
          <cell r="B6928" t="str">
            <v>Vnitřní roh…GEK-SAIV8</v>
          </cell>
          <cell r="C6928">
            <v>843</v>
          </cell>
          <cell r="D6928">
            <v>1</v>
          </cell>
          <cell r="E6928" t="str">
            <v>KS</v>
          </cell>
          <cell r="F6928">
            <v>843</v>
          </cell>
        </row>
        <row r="6929">
          <cell r="A6929">
            <v>6281654</v>
          </cell>
          <cell r="B6929" t="str">
            <v>Vnitřní roh…GEK-SAIV8</v>
          </cell>
          <cell r="C6929">
            <v>1164</v>
          </cell>
          <cell r="D6929">
            <v>1</v>
          </cell>
          <cell r="E6929" t="str">
            <v>KS</v>
          </cell>
          <cell r="F6929">
            <v>1164</v>
          </cell>
        </row>
        <row r="6930">
          <cell r="A6930">
            <v>6281660</v>
          </cell>
          <cell r="B6930" t="str">
            <v>Díl T…GEK-SAT80</v>
          </cell>
          <cell r="C6930">
            <v>1553</v>
          </cell>
          <cell r="D6930">
            <v>1</v>
          </cell>
          <cell r="E6930" t="str">
            <v>KS</v>
          </cell>
          <cell r="F6930">
            <v>1553</v>
          </cell>
        </row>
        <row r="6931">
          <cell r="A6931">
            <v>6281661</v>
          </cell>
          <cell r="B6931" t="str">
            <v>Díl T…GEK-SAT80</v>
          </cell>
          <cell r="C6931">
            <v>1553</v>
          </cell>
          <cell r="D6931">
            <v>1</v>
          </cell>
          <cell r="E6931" t="str">
            <v>KS</v>
          </cell>
          <cell r="F6931">
            <v>1553</v>
          </cell>
        </row>
        <row r="6932">
          <cell r="A6932">
            <v>6281662</v>
          </cell>
          <cell r="B6932" t="str">
            <v>Díl T…GEK-SAT80</v>
          </cell>
          <cell r="C6932">
            <v>1553</v>
          </cell>
          <cell r="D6932">
            <v>1</v>
          </cell>
          <cell r="E6932" t="str">
            <v>KS</v>
          </cell>
          <cell r="F6932">
            <v>1553</v>
          </cell>
        </row>
        <row r="6933">
          <cell r="A6933">
            <v>6281663</v>
          </cell>
          <cell r="B6933" t="str">
            <v>Díl T…GEK-SAT80</v>
          </cell>
          <cell r="C6933">
            <v>1315</v>
          </cell>
          <cell r="D6933">
            <v>1</v>
          </cell>
          <cell r="E6933" t="str">
            <v>KS</v>
          </cell>
          <cell r="F6933">
            <v>1315</v>
          </cell>
        </row>
        <row r="6934">
          <cell r="A6934">
            <v>6281670</v>
          </cell>
          <cell r="B6934" t="str">
            <v>Koncový díl …GEK-SE802</v>
          </cell>
          <cell r="C6934">
            <v>623</v>
          </cell>
          <cell r="D6934">
            <v>1</v>
          </cell>
          <cell r="E6934" t="str">
            <v>KS</v>
          </cell>
          <cell r="F6934">
            <v>623</v>
          </cell>
        </row>
        <row r="6935">
          <cell r="A6935">
            <v>6281671</v>
          </cell>
          <cell r="B6935" t="str">
            <v>Koncový díl …GEK-SE802</v>
          </cell>
          <cell r="C6935">
            <v>623</v>
          </cell>
          <cell r="D6935">
            <v>1</v>
          </cell>
          <cell r="E6935" t="str">
            <v>KS</v>
          </cell>
          <cell r="F6935">
            <v>623</v>
          </cell>
        </row>
        <row r="6936">
          <cell r="A6936">
            <v>6281672</v>
          </cell>
          <cell r="B6936" t="str">
            <v>Koncový díl …GEK-SE802</v>
          </cell>
          <cell r="C6936">
            <v>623</v>
          </cell>
          <cell r="D6936">
            <v>1</v>
          </cell>
          <cell r="E6936" t="str">
            <v>KS</v>
          </cell>
          <cell r="F6936">
            <v>623</v>
          </cell>
        </row>
        <row r="6937">
          <cell r="A6937">
            <v>6281673</v>
          </cell>
          <cell r="B6937" t="str">
            <v>Koncový díl …GEK-SE802</v>
          </cell>
          <cell r="C6937">
            <v>535</v>
          </cell>
          <cell r="D6937">
            <v>1</v>
          </cell>
          <cell r="E6937" t="str">
            <v>KS</v>
          </cell>
          <cell r="F6937">
            <v>535</v>
          </cell>
        </row>
        <row r="6938">
          <cell r="A6938">
            <v>6281674</v>
          </cell>
          <cell r="B6938" t="str">
            <v>Koncový díl …GEK-SE802</v>
          </cell>
          <cell r="C6938">
            <v>717</v>
          </cell>
          <cell r="D6938">
            <v>1</v>
          </cell>
          <cell r="E6938" t="str">
            <v>KS</v>
          </cell>
          <cell r="F6938">
            <v>717</v>
          </cell>
        </row>
        <row r="6939">
          <cell r="A6939">
            <v>6281700</v>
          </cell>
          <cell r="B6939" t="str">
            <v>Přístrojový kanál…GEK-SA100</v>
          </cell>
          <cell r="C6939">
            <v>926</v>
          </cell>
          <cell r="D6939">
            <v>1</v>
          </cell>
          <cell r="E6939" t="str">
            <v>M</v>
          </cell>
          <cell r="F6939">
            <v>926</v>
          </cell>
        </row>
        <row r="6940">
          <cell r="A6940">
            <v>6281701</v>
          </cell>
          <cell r="B6940" t="str">
            <v>Přístrojový kanál…GEK-SA100</v>
          </cell>
          <cell r="C6940">
            <v>926</v>
          </cell>
          <cell r="D6940">
            <v>1</v>
          </cell>
          <cell r="E6940" t="str">
            <v>M</v>
          </cell>
          <cell r="F6940">
            <v>926</v>
          </cell>
        </row>
        <row r="6941">
          <cell r="A6941">
            <v>6281702</v>
          </cell>
          <cell r="B6941" t="str">
            <v>Přístrojový kanál…GEK-SA100</v>
          </cell>
          <cell r="C6941">
            <v>926</v>
          </cell>
          <cell r="D6941">
            <v>1</v>
          </cell>
          <cell r="E6941" t="str">
            <v>M</v>
          </cell>
          <cell r="F6941">
            <v>926</v>
          </cell>
        </row>
        <row r="6942">
          <cell r="A6942">
            <v>6281703</v>
          </cell>
          <cell r="B6942" t="str">
            <v>Přístrojový kanál…GEK-SA100</v>
          </cell>
          <cell r="C6942">
            <v>863</v>
          </cell>
          <cell r="D6942">
            <v>1</v>
          </cell>
          <cell r="E6942" t="str">
            <v>M</v>
          </cell>
          <cell r="F6942">
            <v>863</v>
          </cell>
        </row>
        <row r="6943">
          <cell r="A6943">
            <v>6281704</v>
          </cell>
          <cell r="B6943" t="str">
            <v>Přístrojový kanál…GEK-SA100</v>
          </cell>
          <cell r="C6943">
            <v>1064</v>
          </cell>
          <cell r="D6943">
            <v>1</v>
          </cell>
          <cell r="E6943" t="str">
            <v>M</v>
          </cell>
          <cell r="F6943">
            <v>1064</v>
          </cell>
        </row>
        <row r="6944">
          <cell r="A6944">
            <v>6281710</v>
          </cell>
          <cell r="B6944" t="str">
            <v>Vnější roh…GEK-SAA10</v>
          </cell>
          <cell r="C6944">
            <v>1916</v>
          </cell>
          <cell r="D6944">
            <v>1</v>
          </cell>
          <cell r="E6944" t="str">
            <v>KS</v>
          </cell>
          <cell r="F6944">
            <v>1916</v>
          </cell>
        </row>
        <row r="6945">
          <cell r="A6945">
            <v>6281711</v>
          </cell>
          <cell r="B6945" t="str">
            <v>Vnější roh…GEK-SAA10</v>
          </cell>
          <cell r="C6945">
            <v>1916</v>
          </cell>
          <cell r="D6945">
            <v>1</v>
          </cell>
          <cell r="E6945" t="str">
            <v>KS</v>
          </cell>
          <cell r="F6945">
            <v>1916</v>
          </cell>
        </row>
        <row r="6946">
          <cell r="A6946">
            <v>6281712</v>
          </cell>
          <cell r="B6946" t="str">
            <v>Vnější roh…GEK-SAA10</v>
          </cell>
          <cell r="C6946">
            <v>1916</v>
          </cell>
          <cell r="D6946">
            <v>1</v>
          </cell>
          <cell r="E6946" t="str">
            <v>KS</v>
          </cell>
          <cell r="F6946">
            <v>1916</v>
          </cell>
        </row>
        <row r="6947">
          <cell r="A6947">
            <v>6281713</v>
          </cell>
          <cell r="B6947" t="str">
            <v>Vnější roh…GEK-SAA10</v>
          </cell>
          <cell r="C6947">
            <v>1603</v>
          </cell>
          <cell r="D6947">
            <v>1</v>
          </cell>
          <cell r="E6947" t="str">
            <v>KS</v>
          </cell>
          <cell r="F6947">
            <v>1603</v>
          </cell>
        </row>
        <row r="6948">
          <cell r="A6948">
            <v>6281720</v>
          </cell>
          <cell r="B6948" t="str">
            <v>Plochý roh…GEK-SAFS1</v>
          </cell>
          <cell r="C6948">
            <v>2184</v>
          </cell>
          <cell r="D6948">
            <v>1</v>
          </cell>
          <cell r="E6948" t="str">
            <v>KS</v>
          </cell>
          <cell r="F6948">
            <v>2184</v>
          </cell>
        </row>
        <row r="6949">
          <cell r="A6949">
            <v>6281721</v>
          </cell>
          <cell r="B6949" t="str">
            <v>Plochý roh…GEK-SAFS1</v>
          </cell>
          <cell r="C6949">
            <v>2184</v>
          </cell>
          <cell r="D6949">
            <v>1</v>
          </cell>
          <cell r="E6949" t="str">
            <v>KS</v>
          </cell>
          <cell r="F6949">
            <v>2184</v>
          </cell>
        </row>
        <row r="6950">
          <cell r="A6950">
            <v>6281722</v>
          </cell>
          <cell r="B6950" t="str">
            <v>Plochý roh…GEK-SAFS1</v>
          </cell>
          <cell r="C6950">
            <v>2184</v>
          </cell>
          <cell r="D6950">
            <v>1</v>
          </cell>
          <cell r="E6950" t="str">
            <v>KS</v>
          </cell>
          <cell r="F6950">
            <v>2184</v>
          </cell>
        </row>
        <row r="6951">
          <cell r="A6951">
            <v>6281723</v>
          </cell>
          <cell r="B6951" t="str">
            <v>Plochý roh…GEK-SAFS1</v>
          </cell>
          <cell r="C6951">
            <v>1900</v>
          </cell>
          <cell r="D6951">
            <v>1</v>
          </cell>
          <cell r="E6951" t="str">
            <v>KS</v>
          </cell>
          <cell r="F6951">
            <v>1900</v>
          </cell>
        </row>
        <row r="6952">
          <cell r="A6952">
            <v>6281730</v>
          </cell>
          <cell r="B6952" t="str">
            <v>Plochý roh…GEK-SAFF1</v>
          </cell>
          <cell r="C6952">
            <v>2184</v>
          </cell>
          <cell r="D6952">
            <v>1</v>
          </cell>
          <cell r="E6952" t="str">
            <v>KS</v>
          </cell>
          <cell r="F6952">
            <v>2184</v>
          </cell>
        </row>
        <row r="6953">
          <cell r="A6953">
            <v>6281731</v>
          </cell>
          <cell r="B6953" t="str">
            <v>Plochý roh…GEK-SAFF1</v>
          </cell>
          <cell r="C6953">
            <v>2184</v>
          </cell>
          <cell r="D6953">
            <v>1</v>
          </cell>
          <cell r="E6953" t="str">
            <v>KS</v>
          </cell>
          <cell r="F6953">
            <v>2184</v>
          </cell>
        </row>
        <row r="6954">
          <cell r="A6954">
            <v>6281732</v>
          </cell>
          <cell r="B6954" t="str">
            <v>Plochý roh…GEK-SAFF1</v>
          </cell>
          <cell r="C6954">
            <v>2184</v>
          </cell>
          <cell r="D6954">
            <v>1</v>
          </cell>
          <cell r="E6954" t="str">
            <v>KS</v>
          </cell>
          <cell r="F6954">
            <v>2184</v>
          </cell>
        </row>
        <row r="6955">
          <cell r="A6955">
            <v>6281733</v>
          </cell>
          <cell r="B6955" t="str">
            <v>Plochý roh…GEK-SAFF1</v>
          </cell>
          <cell r="C6955">
            <v>1900</v>
          </cell>
          <cell r="D6955">
            <v>1</v>
          </cell>
          <cell r="E6955" t="str">
            <v>KS</v>
          </cell>
          <cell r="F6955">
            <v>1900</v>
          </cell>
        </row>
        <row r="6956">
          <cell r="A6956">
            <v>6281750</v>
          </cell>
          <cell r="B6956" t="str">
            <v>Vnitřní roh…GEK-SAIV1</v>
          </cell>
          <cell r="C6956">
            <v>1060</v>
          </cell>
          <cell r="D6956">
            <v>1</v>
          </cell>
          <cell r="E6956" t="str">
            <v>KS</v>
          </cell>
          <cell r="F6956">
            <v>1060</v>
          </cell>
        </row>
        <row r="6957">
          <cell r="A6957">
            <v>6281751</v>
          </cell>
          <cell r="B6957" t="str">
            <v>Vnitřní roh…GEK-SAIV1</v>
          </cell>
          <cell r="C6957">
            <v>1060</v>
          </cell>
          <cell r="D6957">
            <v>1</v>
          </cell>
          <cell r="E6957" t="str">
            <v>KS</v>
          </cell>
          <cell r="F6957">
            <v>1060</v>
          </cell>
        </row>
        <row r="6958">
          <cell r="A6958">
            <v>6281752</v>
          </cell>
          <cell r="B6958" t="str">
            <v>Vnitřní roh…GEK-SAIV1</v>
          </cell>
          <cell r="C6958">
            <v>1060</v>
          </cell>
          <cell r="D6958">
            <v>1</v>
          </cell>
          <cell r="E6958" t="str">
            <v>KS</v>
          </cell>
          <cell r="F6958">
            <v>1060</v>
          </cell>
        </row>
        <row r="6959">
          <cell r="A6959">
            <v>6281753</v>
          </cell>
          <cell r="B6959" t="str">
            <v>Vnitřní roh…GEK-SAIV1</v>
          </cell>
          <cell r="C6959">
            <v>886</v>
          </cell>
          <cell r="D6959">
            <v>1</v>
          </cell>
          <cell r="E6959" t="str">
            <v>KS</v>
          </cell>
          <cell r="F6959">
            <v>886</v>
          </cell>
        </row>
        <row r="6960">
          <cell r="A6960">
            <v>6281760</v>
          </cell>
          <cell r="B6960" t="str">
            <v>Díl T…GEK-SAT10</v>
          </cell>
          <cell r="C6960">
            <v>1787</v>
          </cell>
          <cell r="D6960">
            <v>1</v>
          </cell>
          <cell r="E6960" t="str">
            <v>KS</v>
          </cell>
          <cell r="F6960">
            <v>1787</v>
          </cell>
        </row>
        <row r="6961">
          <cell r="A6961">
            <v>6281761</v>
          </cell>
          <cell r="B6961" t="str">
            <v>Díl T…GEK-SAT10</v>
          </cell>
          <cell r="C6961">
            <v>1787</v>
          </cell>
          <cell r="D6961">
            <v>1</v>
          </cell>
          <cell r="E6961" t="str">
            <v>KS</v>
          </cell>
          <cell r="F6961">
            <v>1787</v>
          </cell>
        </row>
        <row r="6962">
          <cell r="A6962">
            <v>6281762</v>
          </cell>
          <cell r="B6962" t="str">
            <v>Díl T…GEK-SAT10</v>
          </cell>
          <cell r="C6962">
            <v>1787</v>
          </cell>
          <cell r="D6962">
            <v>1</v>
          </cell>
          <cell r="E6962" t="str">
            <v>KS</v>
          </cell>
          <cell r="F6962">
            <v>1787</v>
          </cell>
        </row>
        <row r="6963">
          <cell r="A6963">
            <v>6281763</v>
          </cell>
          <cell r="B6963" t="str">
            <v>Díl T…GEK-SAT10</v>
          </cell>
          <cell r="C6963">
            <v>1514</v>
          </cell>
          <cell r="D6963">
            <v>1</v>
          </cell>
          <cell r="E6963" t="str">
            <v>KS</v>
          </cell>
          <cell r="F6963">
            <v>1514</v>
          </cell>
        </row>
        <row r="6964">
          <cell r="A6964">
            <v>6281770</v>
          </cell>
          <cell r="B6964" t="str">
            <v>Koncový díl …GEK-SE100</v>
          </cell>
          <cell r="C6964">
            <v>717</v>
          </cell>
          <cell r="D6964">
            <v>1</v>
          </cell>
          <cell r="E6964" t="str">
            <v>KS</v>
          </cell>
          <cell r="F6964">
            <v>717</v>
          </cell>
        </row>
        <row r="6965">
          <cell r="A6965">
            <v>6281771</v>
          </cell>
          <cell r="B6965" t="str">
            <v>Koncový díl …GEK-SE100</v>
          </cell>
          <cell r="C6965">
            <v>717</v>
          </cell>
          <cell r="D6965">
            <v>1</v>
          </cell>
          <cell r="E6965" t="str">
            <v>KS</v>
          </cell>
          <cell r="F6965">
            <v>717</v>
          </cell>
        </row>
        <row r="6966">
          <cell r="A6966">
            <v>6281772</v>
          </cell>
          <cell r="B6966" t="str">
            <v>Koncový díl …GEK-SE100</v>
          </cell>
          <cell r="C6966">
            <v>717</v>
          </cell>
          <cell r="D6966">
            <v>1</v>
          </cell>
          <cell r="E6966" t="str">
            <v>KS</v>
          </cell>
          <cell r="F6966">
            <v>717</v>
          </cell>
        </row>
        <row r="6967">
          <cell r="A6967">
            <v>6281773</v>
          </cell>
          <cell r="B6967" t="str">
            <v>Koncový díl …GEK-SE100</v>
          </cell>
          <cell r="C6967">
            <v>616</v>
          </cell>
          <cell r="D6967">
            <v>1</v>
          </cell>
          <cell r="E6967" t="str">
            <v>KS</v>
          </cell>
          <cell r="F6967">
            <v>616</v>
          </cell>
        </row>
        <row r="6968">
          <cell r="A6968">
            <v>6281774</v>
          </cell>
          <cell r="B6968" t="str">
            <v>Koncový díl …GEK-SE100</v>
          </cell>
          <cell r="C6968">
            <v>827</v>
          </cell>
          <cell r="D6968">
            <v>1</v>
          </cell>
          <cell r="E6968" t="str">
            <v>KS</v>
          </cell>
          <cell r="F6968">
            <v>827</v>
          </cell>
        </row>
        <row r="6969">
          <cell r="A6969">
            <v>6281800</v>
          </cell>
          <cell r="B6969" t="str">
            <v>Přístrojový kanál…GEK-SA641</v>
          </cell>
          <cell r="C6969">
            <v>1133</v>
          </cell>
          <cell r="D6969">
            <v>1</v>
          </cell>
          <cell r="E6969" t="str">
            <v>M</v>
          </cell>
          <cell r="F6969">
            <v>1133</v>
          </cell>
        </row>
        <row r="6970">
          <cell r="A6970">
            <v>6281801</v>
          </cell>
          <cell r="B6970" t="str">
            <v>Přístrojový kanál…GEK-SA641</v>
          </cell>
          <cell r="C6970">
            <v>1133</v>
          </cell>
          <cell r="D6970">
            <v>1</v>
          </cell>
          <cell r="E6970" t="str">
            <v>M</v>
          </cell>
          <cell r="F6970">
            <v>1133</v>
          </cell>
        </row>
        <row r="6971">
          <cell r="A6971">
            <v>6281802</v>
          </cell>
          <cell r="B6971" t="str">
            <v>Přístrojový kanál…GEK-SA641</v>
          </cell>
          <cell r="C6971">
            <v>1133</v>
          </cell>
          <cell r="D6971">
            <v>1</v>
          </cell>
          <cell r="E6971" t="str">
            <v>M</v>
          </cell>
          <cell r="F6971">
            <v>1133</v>
          </cell>
        </row>
        <row r="6972">
          <cell r="A6972">
            <v>6281810</v>
          </cell>
          <cell r="B6972" t="str">
            <v>Vnější roh…GEK-SAA64</v>
          </cell>
          <cell r="C6972">
            <v>2794</v>
          </cell>
          <cell r="D6972">
            <v>1</v>
          </cell>
          <cell r="E6972" t="str">
            <v>KS</v>
          </cell>
          <cell r="F6972">
            <v>2794</v>
          </cell>
        </row>
        <row r="6973">
          <cell r="A6973">
            <v>6281811</v>
          </cell>
          <cell r="B6973" t="str">
            <v>Vnější roh…GEK-SAA64</v>
          </cell>
          <cell r="C6973">
            <v>2794</v>
          </cell>
          <cell r="D6973">
            <v>1</v>
          </cell>
          <cell r="E6973" t="str">
            <v>KS</v>
          </cell>
          <cell r="F6973">
            <v>2794</v>
          </cell>
        </row>
        <row r="6974">
          <cell r="A6974">
            <v>6281812</v>
          </cell>
          <cell r="B6974" t="str">
            <v>Vnější roh…GEK-SAA64</v>
          </cell>
          <cell r="C6974">
            <v>2794</v>
          </cell>
          <cell r="D6974">
            <v>1</v>
          </cell>
          <cell r="E6974" t="str">
            <v>KS</v>
          </cell>
          <cell r="F6974">
            <v>2794</v>
          </cell>
        </row>
        <row r="6975">
          <cell r="A6975">
            <v>6281820</v>
          </cell>
          <cell r="B6975" t="str">
            <v>Plochý roh…GEK-SAFS6</v>
          </cell>
          <cell r="C6975">
            <v>3317</v>
          </cell>
          <cell r="D6975">
            <v>1</v>
          </cell>
          <cell r="E6975" t="str">
            <v>KS</v>
          </cell>
          <cell r="F6975">
            <v>3317</v>
          </cell>
        </row>
        <row r="6976">
          <cell r="A6976">
            <v>6281821</v>
          </cell>
          <cell r="B6976" t="str">
            <v>Plochý roh…GEK-SAFS6</v>
          </cell>
          <cell r="C6976">
            <v>3317</v>
          </cell>
          <cell r="D6976">
            <v>1</v>
          </cell>
          <cell r="E6976" t="str">
            <v>KS</v>
          </cell>
          <cell r="F6976">
            <v>3317</v>
          </cell>
        </row>
        <row r="6977">
          <cell r="A6977">
            <v>6281822</v>
          </cell>
          <cell r="B6977" t="str">
            <v>Plochý roh…GEK-SAFS6</v>
          </cell>
          <cell r="C6977">
            <v>3317</v>
          </cell>
          <cell r="D6977">
            <v>1</v>
          </cell>
          <cell r="E6977" t="str">
            <v>KS</v>
          </cell>
          <cell r="F6977">
            <v>3317</v>
          </cell>
        </row>
        <row r="6978">
          <cell r="A6978">
            <v>6281830</v>
          </cell>
          <cell r="B6978" t="str">
            <v>Plochý roh…GEK-SAFF6</v>
          </cell>
          <cell r="C6978">
            <v>3317</v>
          </cell>
          <cell r="D6978">
            <v>1</v>
          </cell>
          <cell r="E6978" t="str">
            <v>KS</v>
          </cell>
          <cell r="F6978">
            <v>3317</v>
          </cell>
        </row>
        <row r="6979">
          <cell r="A6979">
            <v>6281831</v>
          </cell>
          <cell r="B6979" t="str">
            <v>Plochý roh…GEK-SAFF6</v>
          </cell>
          <cell r="C6979">
            <v>3317</v>
          </cell>
          <cell r="D6979">
            <v>1</v>
          </cell>
          <cell r="E6979" t="str">
            <v>KS</v>
          </cell>
          <cell r="F6979">
            <v>3317</v>
          </cell>
        </row>
        <row r="6980">
          <cell r="A6980">
            <v>6281832</v>
          </cell>
          <cell r="B6980" t="str">
            <v>Plochý roh…GEK-SAFF6</v>
          </cell>
          <cell r="C6980">
            <v>3317</v>
          </cell>
          <cell r="D6980">
            <v>1</v>
          </cell>
          <cell r="E6980" t="str">
            <v>KS</v>
          </cell>
          <cell r="F6980">
            <v>3317</v>
          </cell>
        </row>
        <row r="6981">
          <cell r="A6981">
            <v>6281850</v>
          </cell>
          <cell r="B6981" t="str">
            <v>Vnitřní roh…GEK-SAIV6</v>
          </cell>
          <cell r="C6981">
            <v>1203</v>
          </cell>
          <cell r="D6981">
            <v>1</v>
          </cell>
          <cell r="E6981" t="str">
            <v>KS</v>
          </cell>
          <cell r="F6981">
            <v>1203</v>
          </cell>
        </row>
        <row r="6982">
          <cell r="A6982">
            <v>6281851</v>
          </cell>
          <cell r="B6982" t="str">
            <v>Vnitřní roh…GEK-SAIV6</v>
          </cell>
          <cell r="C6982">
            <v>1203</v>
          </cell>
          <cell r="D6982">
            <v>1</v>
          </cell>
          <cell r="E6982" t="str">
            <v>KS</v>
          </cell>
          <cell r="F6982">
            <v>1203</v>
          </cell>
        </row>
        <row r="6983">
          <cell r="A6983">
            <v>6281852</v>
          </cell>
          <cell r="B6983" t="str">
            <v>Vnitřní roh…GEK-SAIV6</v>
          </cell>
          <cell r="C6983">
            <v>1203</v>
          </cell>
          <cell r="D6983">
            <v>1</v>
          </cell>
          <cell r="E6983" t="str">
            <v>KS</v>
          </cell>
          <cell r="F6983">
            <v>1203</v>
          </cell>
        </row>
        <row r="6984">
          <cell r="A6984">
            <v>6281860</v>
          </cell>
          <cell r="B6984" t="str">
            <v>Díl T…GEK-SAT64</v>
          </cell>
          <cell r="C6984">
            <v>2372</v>
          </cell>
          <cell r="D6984">
            <v>1</v>
          </cell>
          <cell r="E6984" t="str">
            <v>KS</v>
          </cell>
          <cell r="F6984">
            <v>2372</v>
          </cell>
        </row>
        <row r="6985">
          <cell r="A6985">
            <v>6281861</v>
          </cell>
          <cell r="B6985" t="str">
            <v>Díl T…GEK-SAT64</v>
          </cell>
          <cell r="C6985">
            <v>2372</v>
          </cell>
          <cell r="D6985">
            <v>1</v>
          </cell>
          <cell r="E6985" t="str">
            <v>KS</v>
          </cell>
          <cell r="F6985">
            <v>2372</v>
          </cell>
        </row>
        <row r="6986">
          <cell r="A6986">
            <v>6281862</v>
          </cell>
          <cell r="B6986" t="str">
            <v>Díl T…GEK-SAT64</v>
          </cell>
          <cell r="C6986">
            <v>2372</v>
          </cell>
          <cell r="D6986">
            <v>1</v>
          </cell>
          <cell r="E6986" t="str">
            <v>KS</v>
          </cell>
          <cell r="F6986">
            <v>2372</v>
          </cell>
        </row>
        <row r="6987">
          <cell r="A6987">
            <v>6281900</v>
          </cell>
          <cell r="B6987" t="str">
            <v>Přístrojový kanál…GEK-SA801</v>
          </cell>
          <cell r="C6987">
            <v>1499</v>
          </cell>
          <cell r="D6987">
            <v>1</v>
          </cell>
          <cell r="E6987" t="str">
            <v>M</v>
          </cell>
          <cell r="F6987">
            <v>1499</v>
          </cell>
        </row>
        <row r="6988">
          <cell r="A6988">
            <v>6281901</v>
          </cell>
          <cell r="B6988" t="str">
            <v>Přístrojový kanál…GEK-SA801</v>
          </cell>
          <cell r="C6988">
            <v>1499</v>
          </cell>
          <cell r="D6988">
            <v>1</v>
          </cell>
          <cell r="E6988" t="str">
            <v>M</v>
          </cell>
          <cell r="F6988">
            <v>1499</v>
          </cell>
        </row>
        <row r="6989">
          <cell r="A6989">
            <v>6281902</v>
          </cell>
          <cell r="B6989" t="str">
            <v>Přístrojový kanál…GEK-SA801</v>
          </cell>
          <cell r="C6989">
            <v>1499</v>
          </cell>
          <cell r="D6989">
            <v>1</v>
          </cell>
          <cell r="E6989" t="str">
            <v>M</v>
          </cell>
          <cell r="F6989">
            <v>1499</v>
          </cell>
        </row>
        <row r="6990">
          <cell r="A6990">
            <v>6281910</v>
          </cell>
          <cell r="B6990" t="str">
            <v>Vnější roh…GEK-SAA80</v>
          </cell>
          <cell r="C6990">
            <v>3111</v>
          </cell>
          <cell r="D6990">
            <v>1</v>
          </cell>
          <cell r="E6990" t="str">
            <v>KS</v>
          </cell>
          <cell r="F6990">
            <v>3111</v>
          </cell>
        </row>
        <row r="6991">
          <cell r="A6991">
            <v>6281911</v>
          </cell>
          <cell r="B6991" t="str">
            <v>Vnější roh…GEK-SAA80</v>
          </cell>
          <cell r="C6991">
            <v>3111</v>
          </cell>
          <cell r="D6991">
            <v>1</v>
          </cell>
          <cell r="E6991" t="str">
            <v>KS</v>
          </cell>
          <cell r="F6991">
            <v>3111</v>
          </cell>
        </row>
        <row r="6992">
          <cell r="A6992">
            <v>6281912</v>
          </cell>
          <cell r="B6992" t="str">
            <v>Vnější roh…GEK-SAA80</v>
          </cell>
          <cell r="C6992">
            <v>3111</v>
          </cell>
          <cell r="D6992">
            <v>1</v>
          </cell>
          <cell r="E6992" t="str">
            <v>KS</v>
          </cell>
          <cell r="F6992">
            <v>3111</v>
          </cell>
        </row>
        <row r="6993">
          <cell r="A6993">
            <v>6281920</v>
          </cell>
          <cell r="B6993" t="str">
            <v>Plochý roh…GEK-SAFS8</v>
          </cell>
          <cell r="C6993">
            <v>3589</v>
          </cell>
          <cell r="D6993">
            <v>1</v>
          </cell>
          <cell r="E6993" t="str">
            <v>KS</v>
          </cell>
          <cell r="F6993">
            <v>3589</v>
          </cell>
        </row>
        <row r="6994">
          <cell r="A6994">
            <v>6281921</v>
          </cell>
          <cell r="B6994" t="str">
            <v>Plochý roh…GEK-SAFS8</v>
          </cell>
          <cell r="C6994">
            <v>3589</v>
          </cell>
          <cell r="D6994">
            <v>1</v>
          </cell>
          <cell r="E6994" t="str">
            <v>KS</v>
          </cell>
          <cell r="F6994">
            <v>3589</v>
          </cell>
        </row>
        <row r="6995">
          <cell r="A6995">
            <v>6281922</v>
          </cell>
          <cell r="B6995" t="str">
            <v>Plochý roh…GEK-SAFS8</v>
          </cell>
          <cell r="C6995">
            <v>3589</v>
          </cell>
          <cell r="D6995">
            <v>1</v>
          </cell>
          <cell r="E6995" t="str">
            <v>KS</v>
          </cell>
          <cell r="F6995">
            <v>3589</v>
          </cell>
        </row>
        <row r="6996">
          <cell r="A6996">
            <v>6281930</v>
          </cell>
          <cell r="B6996" t="str">
            <v>Plochý roh…GEK-SAFF8</v>
          </cell>
          <cell r="C6996">
            <v>3418</v>
          </cell>
          <cell r="D6996">
            <v>1</v>
          </cell>
          <cell r="E6996" t="str">
            <v>KS</v>
          </cell>
          <cell r="F6996">
            <v>3418</v>
          </cell>
        </row>
        <row r="6997">
          <cell r="A6997">
            <v>6281931</v>
          </cell>
          <cell r="B6997" t="str">
            <v>Plochý roh…GEK-SAFF8</v>
          </cell>
          <cell r="C6997">
            <v>3418</v>
          </cell>
          <cell r="D6997">
            <v>1</v>
          </cell>
          <cell r="E6997" t="str">
            <v>KS</v>
          </cell>
          <cell r="F6997">
            <v>3418</v>
          </cell>
        </row>
        <row r="6998">
          <cell r="A6998">
            <v>6281932</v>
          </cell>
          <cell r="B6998" t="str">
            <v>Plochý roh…GEK-SAFF8</v>
          </cell>
          <cell r="C6998">
            <v>3418</v>
          </cell>
          <cell r="D6998">
            <v>1</v>
          </cell>
          <cell r="E6998" t="str">
            <v>KS</v>
          </cell>
          <cell r="F6998">
            <v>3418</v>
          </cell>
        </row>
        <row r="6999">
          <cell r="A6999">
            <v>6281940</v>
          </cell>
          <cell r="B6999" t="str">
            <v>Vnitřní roh…GEK-SAIS8</v>
          </cell>
          <cell r="C6999">
            <v>2417</v>
          </cell>
          <cell r="D6999">
            <v>1</v>
          </cell>
          <cell r="E6999" t="str">
            <v>KS</v>
          </cell>
          <cell r="F6999">
            <v>2417</v>
          </cell>
        </row>
        <row r="7000">
          <cell r="A7000">
            <v>6281950</v>
          </cell>
          <cell r="B7000" t="str">
            <v>Vnitřní roh…GEK-SAIV8</v>
          </cell>
          <cell r="C7000">
            <v>1247</v>
          </cell>
          <cell r="D7000">
            <v>1</v>
          </cell>
          <cell r="E7000" t="str">
            <v>KS</v>
          </cell>
          <cell r="F7000">
            <v>1247</v>
          </cell>
        </row>
        <row r="7001">
          <cell r="A7001">
            <v>6281951</v>
          </cell>
          <cell r="B7001" t="str">
            <v>Vnitřní roh…GEK-SAIV8</v>
          </cell>
          <cell r="C7001">
            <v>1279</v>
          </cell>
          <cell r="D7001">
            <v>1</v>
          </cell>
          <cell r="E7001" t="str">
            <v>KS</v>
          </cell>
          <cell r="F7001">
            <v>1279</v>
          </cell>
        </row>
        <row r="7002">
          <cell r="A7002">
            <v>6281952</v>
          </cell>
          <cell r="B7002" t="str">
            <v>Vnitřní roh…GEK-SAIV8</v>
          </cell>
          <cell r="C7002">
            <v>1279</v>
          </cell>
          <cell r="D7002">
            <v>1</v>
          </cell>
          <cell r="E7002" t="str">
            <v>KS</v>
          </cell>
          <cell r="F7002">
            <v>1279</v>
          </cell>
        </row>
        <row r="7003">
          <cell r="A7003">
            <v>6281960</v>
          </cell>
          <cell r="B7003" t="str">
            <v>Díl T…GEK-SAT80</v>
          </cell>
          <cell r="C7003">
            <v>2502</v>
          </cell>
          <cell r="D7003">
            <v>1</v>
          </cell>
          <cell r="E7003" t="str">
            <v>KS</v>
          </cell>
          <cell r="F7003">
            <v>2502</v>
          </cell>
        </row>
        <row r="7004">
          <cell r="A7004">
            <v>6281961</v>
          </cell>
          <cell r="B7004" t="str">
            <v>Díl T…GEK-SAT80</v>
          </cell>
          <cell r="C7004">
            <v>2502</v>
          </cell>
          <cell r="D7004">
            <v>1</v>
          </cell>
          <cell r="E7004" t="str">
            <v>KS</v>
          </cell>
          <cell r="F7004">
            <v>2502</v>
          </cell>
        </row>
        <row r="7005">
          <cell r="A7005">
            <v>6281962</v>
          </cell>
          <cell r="B7005" t="str">
            <v>Díl T…GEK-SAT80</v>
          </cell>
          <cell r="C7005">
            <v>2502</v>
          </cell>
          <cell r="D7005">
            <v>1</v>
          </cell>
          <cell r="E7005" t="str">
            <v>KS</v>
          </cell>
          <cell r="F7005">
            <v>2502</v>
          </cell>
        </row>
        <row r="7006">
          <cell r="A7006">
            <v>6282000</v>
          </cell>
          <cell r="B7006" t="str">
            <v>Přístrojový kanál…GEK-SA100</v>
          </cell>
          <cell r="C7006">
            <v>1643</v>
          </cell>
          <cell r="D7006">
            <v>1</v>
          </cell>
          <cell r="E7006" t="str">
            <v>M</v>
          </cell>
          <cell r="F7006">
            <v>1643</v>
          </cell>
        </row>
        <row r="7007">
          <cell r="A7007">
            <v>6282001</v>
          </cell>
          <cell r="B7007" t="str">
            <v>Přístrojový kanál…GEK-SA100</v>
          </cell>
          <cell r="C7007">
            <v>1643</v>
          </cell>
          <cell r="D7007">
            <v>1</v>
          </cell>
          <cell r="E7007" t="str">
            <v>M</v>
          </cell>
          <cell r="F7007">
            <v>1643</v>
          </cell>
        </row>
        <row r="7008">
          <cell r="A7008">
            <v>6282002</v>
          </cell>
          <cell r="B7008" t="str">
            <v>Přístrojový kanál…GEK-SA100</v>
          </cell>
          <cell r="C7008">
            <v>1643</v>
          </cell>
          <cell r="D7008">
            <v>1</v>
          </cell>
          <cell r="E7008" t="str">
            <v>M</v>
          </cell>
          <cell r="F7008">
            <v>1643</v>
          </cell>
        </row>
        <row r="7009">
          <cell r="A7009">
            <v>6282010</v>
          </cell>
          <cell r="B7009" t="str">
            <v>Vnější roh…GEK-SAA10</v>
          </cell>
          <cell r="C7009">
            <v>3407</v>
          </cell>
          <cell r="D7009">
            <v>1</v>
          </cell>
          <cell r="E7009" t="str">
            <v>KS</v>
          </cell>
          <cell r="F7009">
            <v>3407</v>
          </cell>
        </row>
        <row r="7010">
          <cell r="A7010">
            <v>6282011</v>
          </cell>
          <cell r="B7010" t="str">
            <v>Vnější roh…GEK-SAA10</v>
          </cell>
          <cell r="C7010">
            <v>3407</v>
          </cell>
          <cell r="D7010">
            <v>1</v>
          </cell>
          <cell r="E7010" t="str">
            <v>KS</v>
          </cell>
          <cell r="F7010">
            <v>3407</v>
          </cell>
        </row>
        <row r="7011">
          <cell r="A7011">
            <v>6282012</v>
          </cell>
          <cell r="B7011" t="str">
            <v>Vnější roh…GEK-SAA10</v>
          </cell>
          <cell r="C7011">
            <v>3407</v>
          </cell>
          <cell r="D7011">
            <v>1</v>
          </cell>
          <cell r="E7011" t="str">
            <v>KS</v>
          </cell>
          <cell r="F7011">
            <v>3407</v>
          </cell>
        </row>
        <row r="7012">
          <cell r="A7012">
            <v>6282020</v>
          </cell>
          <cell r="B7012" t="str">
            <v>Plochý roh…GEK-SAFS1</v>
          </cell>
          <cell r="C7012">
            <v>3932</v>
          </cell>
          <cell r="D7012">
            <v>1</v>
          </cell>
          <cell r="E7012" t="str">
            <v>KS</v>
          </cell>
          <cell r="F7012">
            <v>3932</v>
          </cell>
        </row>
        <row r="7013">
          <cell r="A7013">
            <v>6282021</v>
          </cell>
          <cell r="B7013" t="str">
            <v>Plochý roh…GEK-SAFS1</v>
          </cell>
          <cell r="C7013">
            <v>3932</v>
          </cell>
          <cell r="D7013">
            <v>1</v>
          </cell>
          <cell r="E7013" t="str">
            <v>KS</v>
          </cell>
          <cell r="F7013">
            <v>3932</v>
          </cell>
        </row>
        <row r="7014">
          <cell r="A7014">
            <v>6282022</v>
          </cell>
          <cell r="B7014" t="str">
            <v>Plochý roh…GEK-SAFS1</v>
          </cell>
          <cell r="C7014">
            <v>3932</v>
          </cell>
          <cell r="D7014">
            <v>1</v>
          </cell>
          <cell r="E7014" t="str">
            <v>KS</v>
          </cell>
          <cell r="F7014">
            <v>3932</v>
          </cell>
        </row>
        <row r="7015">
          <cell r="A7015">
            <v>6282030</v>
          </cell>
          <cell r="B7015" t="str">
            <v>Plochý roh…GEK-SAFF1</v>
          </cell>
          <cell r="C7015">
            <v>3932</v>
          </cell>
          <cell r="D7015">
            <v>1</v>
          </cell>
          <cell r="E7015" t="str">
            <v>KS</v>
          </cell>
          <cell r="F7015">
            <v>3932</v>
          </cell>
        </row>
        <row r="7016">
          <cell r="A7016">
            <v>6282031</v>
          </cell>
          <cell r="B7016" t="str">
            <v>Plochý roh…GEK-SAFF1</v>
          </cell>
          <cell r="C7016">
            <v>3932</v>
          </cell>
          <cell r="D7016">
            <v>1</v>
          </cell>
          <cell r="E7016" t="str">
            <v>KS</v>
          </cell>
          <cell r="F7016">
            <v>3932</v>
          </cell>
        </row>
        <row r="7017">
          <cell r="A7017">
            <v>6282032</v>
          </cell>
          <cell r="B7017" t="str">
            <v>Plochý roh…GEK-SAFF1</v>
          </cell>
          <cell r="C7017">
            <v>3932</v>
          </cell>
          <cell r="D7017">
            <v>1</v>
          </cell>
          <cell r="E7017" t="str">
            <v>KS</v>
          </cell>
          <cell r="F7017">
            <v>3932</v>
          </cell>
        </row>
        <row r="7018">
          <cell r="A7018">
            <v>6282050</v>
          </cell>
          <cell r="B7018" t="str">
            <v>Vnitřní roh…GEK-SAIV1</v>
          </cell>
          <cell r="C7018">
            <v>1345</v>
          </cell>
          <cell r="D7018">
            <v>1</v>
          </cell>
          <cell r="E7018" t="str">
            <v>KS</v>
          </cell>
          <cell r="F7018">
            <v>1345</v>
          </cell>
        </row>
        <row r="7019">
          <cell r="A7019">
            <v>6282051</v>
          </cell>
          <cell r="B7019" t="str">
            <v>Vnitřní roh…GEK-SAIV1</v>
          </cell>
          <cell r="C7019">
            <v>1345</v>
          </cell>
          <cell r="D7019">
            <v>1</v>
          </cell>
          <cell r="E7019" t="str">
            <v>KS</v>
          </cell>
          <cell r="F7019">
            <v>1345</v>
          </cell>
        </row>
        <row r="7020">
          <cell r="A7020">
            <v>6282052</v>
          </cell>
          <cell r="B7020" t="str">
            <v>Vnitřní roh…GEK-SAIV1</v>
          </cell>
          <cell r="C7020">
            <v>1345</v>
          </cell>
          <cell r="D7020">
            <v>1</v>
          </cell>
          <cell r="E7020" t="str">
            <v>KS</v>
          </cell>
          <cell r="F7020">
            <v>1345</v>
          </cell>
        </row>
        <row r="7021">
          <cell r="A7021">
            <v>6282060</v>
          </cell>
          <cell r="B7021" t="str">
            <v>Díl T…GEK-SAT10</v>
          </cell>
          <cell r="C7021">
            <v>2876</v>
          </cell>
          <cell r="D7021">
            <v>1</v>
          </cell>
          <cell r="E7021" t="str">
            <v>KS</v>
          </cell>
          <cell r="F7021">
            <v>2876</v>
          </cell>
        </row>
        <row r="7022">
          <cell r="A7022">
            <v>6282061</v>
          </cell>
          <cell r="B7022" t="str">
            <v>Díl T…GEK-SAT10</v>
          </cell>
          <cell r="C7022">
            <v>2876</v>
          </cell>
          <cell r="D7022">
            <v>1</v>
          </cell>
          <cell r="E7022" t="str">
            <v>KS</v>
          </cell>
          <cell r="F7022">
            <v>2876</v>
          </cell>
        </row>
        <row r="7023">
          <cell r="A7023">
            <v>6282062</v>
          </cell>
          <cell r="B7023" t="str">
            <v>Díl T…GEK-SAT10</v>
          </cell>
          <cell r="C7023">
            <v>2876</v>
          </cell>
          <cell r="D7023">
            <v>1</v>
          </cell>
          <cell r="E7023" t="str">
            <v>KS</v>
          </cell>
          <cell r="F7023">
            <v>2876</v>
          </cell>
        </row>
        <row r="7024">
          <cell r="A7024">
            <v>6282100</v>
          </cell>
          <cell r="B7024" t="str">
            <v>Přístrojový kanál…GEK-S6421</v>
          </cell>
          <cell r="C7024">
            <v>1312</v>
          </cell>
          <cell r="D7024">
            <v>1</v>
          </cell>
          <cell r="E7024" t="str">
            <v>M</v>
          </cell>
          <cell r="F7024">
            <v>1312</v>
          </cell>
        </row>
        <row r="7025">
          <cell r="A7025">
            <v>6282101</v>
          </cell>
          <cell r="B7025" t="str">
            <v>Přístrojový kanál…GEK-S6421</v>
          </cell>
          <cell r="C7025">
            <v>1312</v>
          </cell>
          <cell r="D7025">
            <v>1</v>
          </cell>
          <cell r="E7025" t="str">
            <v>M</v>
          </cell>
          <cell r="F7025">
            <v>1312</v>
          </cell>
        </row>
        <row r="7026">
          <cell r="A7026">
            <v>6282102</v>
          </cell>
          <cell r="B7026" t="str">
            <v>Přístrojový kanál…GEK-S6421</v>
          </cell>
          <cell r="C7026">
            <v>1312</v>
          </cell>
          <cell r="D7026">
            <v>1</v>
          </cell>
          <cell r="E7026" t="str">
            <v>M</v>
          </cell>
          <cell r="F7026">
            <v>1312</v>
          </cell>
        </row>
        <row r="7027">
          <cell r="A7027">
            <v>6282110</v>
          </cell>
          <cell r="B7027" t="str">
            <v>Vnější roh…GEK-SA642</v>
          </cell>
          <cell r="C7027">
            <v>2913</v>
          </cell>
          <cell r="D7027">
            <v>1</v>
          </cell>
          <cell r="E7027" t="str">
            <v>KS</v>
          </cell>
          <cell r="F7027">
            <v>2913</v>
          </cell>
        </row>
        <row r="7028">
          <cell r="A7028">
            <v>6282111</v>
          </cell>
          <cell r="B7028" t="str">
            <v>Vnější roh…GEK-SA642</v>
          </cell>
          <cell r="C7028">
            <v>2913</v>
          </cell>
          <cell r="D7028">
            <v>1</v>
          </cell>
          <cell r="E7028" t="str">
            <v>KS</v>
          </cell>
          <cell r="F7028">
            <v>2913</v>
          </cell>
        </row>
        <row r="7029">
          <cell r="A7029">
            <v>6282112</v>
          </cell>
          <cell r="B7029" t="str">
            <v>Vnější roh…GEK-SA642</v>
          </cell>
          <cell r="C7029">
            <v>2913</v>
          </cell>
          <cell r="D7029">
            <v>1</v>
          </cell>
          <cell r="E7029" t="str">
            <v>KS</v>
          </cell>
          <cell r="F7029">
            <v>2913</v>
          </cell>
        </row>
        <row r="7030">
          <cell r="A7030">
            <v>6282120</v>
          </cell>
          <cell r="B7030" t="str">
            <v>Plochý roh…GEK-SFS64</v>
          </cell>
          <cell r="C7030">
            <v>3450</v>
          </cell>
          <cell r="D7030">
            <v>1</v>
          </cell>
          <cell r="E7030" t="str">
            <v>KS</v>
          </cell>
          <cell r="F7030">
            <v>3450</v>
          </cell>
        </row>
        <row r="7031">
          <cell r="A7031">
            <v>6282121</v>
          </cell>
          <cell r="B7031" t="str">
            <v>Plochý roh…GEK-SFS64</v>
          </cell>
          <cell r="C7031">
            <v>3450</v>
          </cell>
          <cell r="D7031">
            <v>1</v>
          </cell>
          <cell r="E7031" t="str">
            <v>KS</v>
          </cell>
          <cell r="F7031">
            <v>3450</v>
          </cell>
        </row>
        <row r="7032">
          <cell r="A7032">
            <v>6282122</v>
          </cell>
          <cell r="B7032" t="str">
            <v>Plochý roh…GEK-SFS64</v>
          </cell>
          <cell r="C7032">
            <v>3450</v>
          </cell>
          <cell r="D7032">
            <v>1</v>
          </cell>
          <cell r="E7032" t="str">
            <v>KS</v>
          </cell>
          <cell r="F7032">
            <v>3450</v>
          </cell>
        </row>
        <row r="7033">
          <cell r="A7033">
            <v>6282130</v>
          </cell>
          <cell r="B7033" t="str">
            <v>Plochý roh…GEK-SFF64</v>
          </cell>
          <cell r="C7033">
            <v>3450</v>
          </cell>
          <cell r="D7033">
            <v>1</v>
          </cell>
          <cell r="E7033" t="str">
            <v>KS</v>
          </cell>
          <cell r="F7033">
            <v>3450</v>
          </cell>
        </row>
        <row r="7034">
          <cell r="A7034">
            <v>6282131</v>
          </cell>
          <cell r="B7034" t="str">
            <v>Plochý roh…GEK-SFF64</v>
          </cell>
          <cell r="C7034">
            <v>3450</v>
          </cell>
          <cell r="D7034">
            <v>1</v>
          </cell>
          <cell r="E7034" t="str">
            <v>KS</v>
          </cell>
          <cell r="F7034">
            <v>3450</v>
          </cell>
        </row>
        <row r="7035">
          <cell r="A7035">
            <v>6282132</v>
          </cell>
          <cell r="B7035" t="str">
            <v>Plochý roh…GEK-SFF64</v>
          </cell>
          <cell r="C7035">
            <v>3450</v>
          </cell>
          <cell r="D7035">
            <v>1</v>
          </cell>
          <cell r="E7035" t="str">
            <v>KS</v>
          </cell>
          <cell r="F7035">
            <v>3450</v>
          </cell>
        </row>
        <row r="7036">
          <cell r="A7036">
            <v>6282150</v>
          </cell>
          <cell r="B7036" t="str">
            <v>Vnitřní roh…GEK-SIV64</v>
          </cell>
          <cell r="C7036">
            <v>1266</v>
          </cell>
          <cell r="D7036">
            <v>1</v>
          </cell>
          <cell r="E7036" t="str">
            <v>KS</v>
          </cell>
          <cell r="F7036">
            <v>1266</v>
          </cell>
        </row>
        <row r="7037">
          <cell r="A7037">
            <v>6282151</v>
          </cell>
          <cell r="B7037" t="str">
            <v>Vnitřní roh…GEK-SIV64</v>
          </cell>
          <cell r="C7037">
            <v>1266</v>
          </cell>
          <cell r="D7037">
            <v>1</v>
          </cell>
          <cell r="E7037" t="str">
            <v>KS</v>
          </cell>
          <cell r="F7037">
            <v>1266</v>
          </cell>
        </row>
        <row r="7038">
          <cell r="A7038">
            <v>6282152</v>
          </cell>
          <cell r="B7038" t="str">
            <v>Vnitřní roh…GEK-SIV64</v>
          </cell>
          <cell r="C7038">
            <v>1266</v>
          </cell>
          <cell r="D7038">
            <v>1</v>
          </cell>
          <cell r="E7038" t="str">
            <v>KS</v>
          </cell>
          <cell r="F7038">
            <v>1266</v>
          </cell>
        </row>
        <row r="7039">
          <cell r="A7039">
            <v>6282153</v>
          </cell>
          <cell r="B7039" t="str">
            <v>Vnitřní roh…GEK-SIV64</v>
          </cell>
          <cell r="C7039">
            <v>1058</v>
          </cell>
          <cell r="D7039">
            <v>1</v>
          </cell>
          <cell r="E7039" t="str">
            <v>KS</v>
          </cell>
          <cell r="F7039">
            <v>1058</v>
          </cell>
        </row>
        <row r="7040">
          <cell r="A7040">
            <v>6282160</v>
          </cell>
          <cell r="B7040" t="str">
            <v>Díl T…GEK-ST642</v>
          </cell>
          <cell r="C7040">
            <v>2484</v>
          </cell>
          <cell r="D7040">
            <v>1</v>
          </cell>
          <cell r="E7040" t="str">
            <v>KS</v>
          </cell>
          <cell r="F7040">
            <v>2484</v>
          </cell>
        </row>
        <row r="7041">
          <cell r="A7041">
            <v>6282161</v>
          </cell>
          <cell r="B7041" t="str">
            <v>Díl T…GEK-ST642</v>
          </cell>
          <cell r="C7041">
            <v>2484</v>
          </cell>
          <cell r="D7041">
            <v>1</v>
          </cell>
          <cell r="E7041" t="str">
            <v>KS</v>
          </cell>
          <cell r="F7041">
            <v>2484</v>
          </cell>
        </row>
        <row r="7042">
          <cell r="A7042">
            <v>6282162</v>
          </cell>
          <cell r="B7042" t="str">
            <v>Díl T…GEK-ST642</v>
          </cell>
          <cell r="C7042">
            <v>2484</v>
          </cell>
          <cell r="D7042">
            <v>1</v>
          </cell>
          <cell r="E7042" t="str">
            <v>KS</v>
          </cell>
          <cell r="F7042">
            <v>2484</v>
          </cell>
        </row>
        <row r="7043">
          <cell r="A7043">
            <v>6282200</v>
          </cell>
          <cell r="B7043" t="str">
            <v>Přístrojový kanál…GEK-S8021</v>
          </cell>
          <cell r="C7043">
            <v>1706</v>
          </cell>
          <cell r="D7043">
            <v>1</v>
          </cell>
          <cell r="E7043" t="str">
            <v>M</v>
          </cell>
          <cell r="F7043">
            <v>1706</v>
          </cell>
        </row>
        <row r="7044">
          <cell r="A7044">
            <v>6282201</v>
          </cell>
          <cell r="B7044" t="str">
            <v>Přístrojový kanál…GEK-S8021</v>
          </cell>
          <cell r="C7044">
            <v>1706</v>
          </cell>
          <cell r="D7044">
            <v>1</v>
          </cell>
          <cell r="E7044" t="str">
            <v>M</v>
          </cell>
          <cell r="F7044">
            <v>1706</v>
          </cell>
        </row>
        <row r="7045">
          <cell r="A7045">
            <v>6282202</v>
          </cell>
          <cell r="B7045" t="str">
            <v>Přístrojový kanál…GEK-S8021</v>
          </cell>
          <cell r="C7045">
            <v>1706</v>
          </cell>
          <cell r="D7045">
            <v>1</v>
          </cell>
          <cell r="E7045" t="str">
            <v>M</v>
          </cell>
          <cell r="F7045">
            <v>1706</v>
          </cell>
        </row>
        <row r="7046">
          <cell r="A7046">
            <v>6282210</v>
          </cell>
          <cell r="B7046" t="str">
            <v>Vnější roh…GEK-SA802</v>
          </cell>
          <cell r="C7046">
            <v>3312</v>
          </cell>
          <cell r="D7046">
            <v>1</v>
          </cell>
          <cell r="E7046" t="str">
            <v>KS</v>
          </cell>
          <cell r="F7046">
            <v>3312</v>
          </cell>
        </row>
        <row r="7047">
          <cell r="A7047">
            <v>6282211</v>
          </cell>
          <cell r="B7047" t="str">
            <v>Vnější roh…GEK-SA802</v>
          </cell>
          <cell r="C7047">
            <v>3312</v>
          </cell>
          <cell r="D7047">
            <v>1</v>
          </cell>
          <cell r="E7047" t="str">
            <v>KS</v>
          </cell>
          <cell r="F7047">
            <v>3312</v>
          </cell>
        </row>
        <row r="7048">
          <cell r="A7048">
            <v>6282212</v>
          </cell>
          <cell r="B7048" t="str">
            <v>Vnější roh…GEK-SA802</v>
          </cell>
          <cell r="C7048">
            <v>3312</v>
          </cell>
          <cell r="D7048">
            <v>1</v>
          </cell>
          <cell r="E7048" t="str">
            <v>KS</v>
          </cell>
          <cell r="F7048">
            <v>3312</v>
          </cell>
        </row>
        <row r="7049">
          <cell r="A7049">
            <v>6282220</v>
          </cell>
          <cell r="B7049" t="str">
            <v>Plochý roh…GEK-SFS80</v>
          </cell>
          <cell r="C7049">
            <v>3936</v>
          </cell>
          <cell r="D7049">
            <v>1</v>
          </cell>
          <cell r="E7049" t="str">
            <v>KS</v>
          </cell>
          <cell r="F7049">
            <v>3936</v>
          </cell>
        </row>
        <row r="7050">
          <cell r="A7050">
            <v>6282221</v>
          </cell>
          <cell r="B7050" t="str">
            <v>Plochý roh…GEK-SFS80</v>
          </cell>
          <cell r="C7050">
            <v>3936</v>
          </cell>
          <cell r="D7050">
            <v>1</v>
          </cell>
          <cell r="E7050" t="str">
            <v>KS</v>
          </cell>
          <cell r="F7050">
            <v>3936</v>
          </cell>
        </row>
        <row r="7051">
          <cell r="A7051">
            <v>6282222</v>
          </cell>
          <cell r="B7051" t="str">
            <v>Plochý roh…GEK-SFS80</v>
          </cell>
          <cell r="C7051">
            <v>3936</v>
          </cell>
          <cell r="D7051">
            <v>1</v>
          </cell>
          <cell r="E7051" t="str">
            <v>KS</v>
          </cell>
          <cell r="F7051">
            <v>3936</v>
          </cell>
        </row>
        <row r="7052">
          <cell r="A7052">
            <v>6282230</v>
          </cell>
          <cell r="B7052" t="str">
            <v>Plochý roh…GEK-SFF80</v>
          </cell>
          <cell r="C7052">
            <v>3936</v>
          </cell>
          <cell r="D7052">
            <v>1</v>
          </cell>
          <cell r="E7052" t="str">
            <v>KS</v>
          </cell>
          <cell r="F7052">
            <v>3936</v>
          </cell>
        </row>
        <row r="7053">
          <cell r="A7053">
            <v>6282231</v>
          </cell>
          <cell r="B7053" t="str">
            <v>Plochý roh…GEK-SFF80</v>
          </cell>
          <cell r="C7053">
            <v>3936</v>
          </cell>
          <cell r="D7053">
            <v>1</v>
          </cell>
          <cell r="E7053" t="str">
            <v>KS</v>
          </cell>
          <cell r="F7053">
            <v>3936</v>
          </cell>
        </row>
        <row r="7054">
          <cell r="A7054">
            <v>6282232</v>
          </cell>
          <cell r="B7054" t="str">
            <v>Plochý roh…GEK-SFF80</v>
          </cell>
          <cell r="C7054">
            <v>3936</v>
          </cell>
          <cell r="D7054">
            <v>1</v>
          </cell>
          <cell r="E7054" t="str">
            <v>KS</v>
          </cell>
          <cell r="F7054">
            <v>3936</v>
          </cell>
        </row>
        <row r="7055">
          <cell r="A7055">
            <v>6282240</v>
          </cell>
          <cell r="B7055" t="str">
            <v>Vnitřní roh…GEK-SIS80</v>
          </cell>
          <cell r="C7055">
            <v>2453</v>
          </cell>
          <cell r="D7055">
            <v>1</v>
          </cell>
          <cell r="E7055" t="str">
            <v>KS</v>
          </cell>
          <cell r="F7055">
            <v>2453</v>
          </cell>
        </row>
        <row r="7056">
          <cell r="A7056">
            <v>6282250</v>
          </cell>
          <cell r="B7056" t="str">
            <v>Vnitřní roh…GEK-SIV80</v>
          </cell>
          <cell r="C7056">
            <v>1343</v>
          </cell>
          <cell r="D7056">
            <v>1</v>
          </cell>
          <cell r="E7056" t="str">
            <v>KS</v>
          </cell>
          <cell r="F7056">
            <v>1343</v>
          </cell>
        </row>
        <row r="7057">
          <cell r="A7057">
            <v>6282251</v>
          </cell>
          <cell r="B7057" t="str">
            <v>Vnitřní roh…GEK-SIV80</v>
          </cell>
          <cell r="C7057">
            <v>1343</v>
          </cell>
          <cell r="D7057">
            <v>1</v>
          </cell>
          <cell r="E7057" t="str">
            <v>KS</v>
          </cell>
          <cell r="F7057">
            <v>1343</v>
          </cell>
        </row>
        <row r="7058">
          <cell r="A7058">
            <v>6282252</v>
          </cell>
          <cell r="B7058" t="str">
            <v>Vnitřní roh…GEK-SIV80</v>
          </cell>
          <cell r="C7058">
            <v>1343</v>
          </cell>
          <cell r="D7058">
            <v>1</v>
          </cell>
          <cell r="E7058" t="str">
            <v>KS</v>
          </cell>
          <cell r="F7058">
            <v>1343</v>
          </cell>
        </row>
        <row r="7059">
          <cell r="A7059">
            <v>6282260</v>
          </cell>
          <cell r="B7059" t="str">
            <v>Díl T…GEK-ST802</v>
          </cell>
          <cell r="C7059">
            <v>2765</v>
          </cell>
          <cell r="D7059">
            <v>1</v>
          </cell>
          <cell r="E7059" t="str">
            <v>KS</v>
          </cell>
          <cell r="F7059">
            <v>2765</v>
          </cell>
        </row>
        <row r="7060">
          <cell r="A7060">
            <v>6282261</v>
          </cell>
          <cell r="B7060" t="str">
            <v>Díl T…GEK-ST802</v>
          </cell>
          <cell r="C7060">
            <v>2765</v>
          </cell>
          <cell r="D7060">
            <v>1</v>
          </cell>
          <cell r="E7060" t="str">
            <v>KS</v>
          </cell>
          <cell r="F7060">
            <v>2765</v>
          </cell>
        </row>
        <row r="7061">
          <cell r="A7061">
            <v>6282262</v>
          </cell>
          <cell r="B7061" t="str">
            <v>Díl T…GEK-ST802</v>
          </cell>
          <cell r="C7061">
            <v>2765</v>
          </cell>
          <cell r="D7061">
            <v>1</v>
          </cell>
          <cell r="E7061" t="str">
            <v>KS</v>
          </cell>
          <cell r="F7061">
            <v>2765</v>
          </cell>
        </row>
        <row r="7062">
          <cell r="A7062">
            <v>6282300</v>
          </cell>
          <cell r="B7062" t="str">
            <v>Přístrojový kanál…GEK-S1002</v>
          </cell>
          <cell r="C7062">
            <v>1849</v>
          </cell>
          <cell r="D7062">
            <v>1</v>
          </cell>
          <cell r="E7062" t="str">
            <v>M</v>
          </cell>
          <cell r="F7062">
            <v>1849</v>
          </cell>
        </row>
        <row r="7063">
          <cell r="A7063">
            <v>6282301</v>
          </cell>
          <cell r="B7063" t="str">
            <v>Přístrojový kanál…GEK-S1002</v>
          </cell>
          <cell r="C7063">
            <v>1849</v>
          </cell>
          <cell r="D7063">
            <v>1</v>
          </cell>
          <cell r="E7063" t="str">
            <v>M</v>
          </cell>
          <cell r="F7063">
            <v>1849</v>
          </cell>
        </row>
        <row r="7064">
          <cell r="A7064">
            <v>6282302</v>
          </cell>
          <cell r="B7064" t="str">
            <v>Přístrojový kanál…GEK-S1002</v>
          </cell>
          <cell r="C7064">
            <v>1849</v>
          </cell>
          <cell r="D7064">
            <v>1</v>
          </cell>
          <cell r="E7064" t="str">
            <v>M</v>
          </cell>
          <cell r="F7064">
            <v>1849</v>
          </cell>
        </row>
        <row r="7065">
          <cell r="A7065">
            <v>6282310</v>
          </cell>
          <cell r="B7065" t="str">
            <v>Vnější roh…GEK-SA100</v>
          </cell>
          <cell r="C7065">
            <v>3627</v>
          </cell>
          <cell r="D7065">
            <v>1</v>
          </cell>
          <cell r="E7065" t="str">
            <v>KS</v>
          </cell>
          <cell r="F7065">
            <v>3627</v>
          </cell>
        </row>
        <row r="7066">
          <cell r="A7066">
            <v>6282311</v>
          </cell>
          <cell r="B7066" t="str">
            <v>Vnější roh…GEK-SA100</v>
          </cell>
          <cell r="C7066">
            <v>3627</v>
          </cell>
          <cell r="D7066">
            <v>1</v>
          </cell>
          <cell r="E7066" t="str">
            <v>KS</v>
          </cell>
          <cell r="F7066">
            <v>3627</v>
          </cell>
        </row>
        <row r="7067">
          <cell r="A7067">
            <v>6282312</v>
          </cell>
          <cell r="B7067" t="str">
            <v>Vnější roh…GEK-SA100</v>
          </cell>
          <cell r="C7067">
            <v>3627</v>
          </cell>
          <cell r="D7067">
            <v>1</v>
          </cell>
          <cell r="E7067" t="str">
            <v>KS</v>
          </cell>
          <cell r="F7067">
            <v>3627</v>
          </cell>
        </row>
        <row r="7068">
          <cell r="A7068">
            <v>6282320</v>
          </cell>
          <cell r="B7068" t="str">
            <v>Plochý roh…GEK-SFS10</v>
          </cell>
          <cell r="C7068">
            <v>4311</v>
          </cell>
          <cell r="D7068">
            <v>1</v>
          </cell>
          <cell r="E7068" t="str">
            <v>KS</v>
          </cell>
          <cell r="F7068">
            <v>4311</v>
          </cell>
        </row>
        <row r="7069">
          <cell r="A7069">
            <v>6282321</v>
          </cell>
          <cell r="B7069" t="str">
            <v>Plochý roh…GEK-SFS10</v>
          </cell>
          <cell r="C7069">
            <v>4311</v>
          </cell>
          <cell r="D7069">
            <v>1</v>
          </cell>
          <cell r="E7069" t="str">
            <v>KS</v>
          </cell>
          <cell r="F7069">
            <v>4311</v>
          </cell>
        </row>
        <row r="7070">
          <cell r="A7070">
            <v>6282322</v>
          </cell>
          <cell r="B7070" t="str">
            <v>Plochý roh…GEK-SFS10</v>
          </cell>
          <cell r="C7070">
            <v>4311</v>
          </cell>
          <cell r="D7070">
            <v>1</v>
          </cell>
          <cell r="E7070" t="str">
            <v>KS</v>
          </cell>
          <cell r="F7070">
            <v>4311</v>
          </cell>
        </row>
        <row r="7071">
          <cell r="A7071">
            <v>6282330</v>
          </cell>
          <cell r="B7071" t="str">
            <v>Plochý roh…GEK-SFF10</v>
          </cell>
          <cell r="C7071">
            <v>4311</v>
          </cell>
          <cell r="D7071">
            <v>1</v>
          </cell>
          <cell r="E7071" t="str">
            <v>KS</v>
          </cell>
          <cell r="F7071">
            <v>4311</v>
          </cell>
        </row>
        <row r="7072">
          <cell r="A7072">
            <v>6282331</v>
          </cell>
          <cell r="B7072" t="str">
            <v>Plochý roh…GEK-SFF10</v>
          </cell>
          <cell r="C7072">
            <v>4311</v>
          </cell>
          <cell r="D7072">
            <v>1</v>
          </cell>
          <cell r="E7072" t="str">
            <v>KS</v>
          </cell>
          <cell r="F7072">
            <v>4311</v>
          </cell>
        </row>
        <row r="7073">
          <cell r="A7073">
            <v>6282332</v>
          </cell>
          <cell r="B7073" t="str">
            <v>Plochý roh…GEK-SFF10</v>
          </cell>
          <cell r="C7073">
            <v>4311</v>
          </cell>
          <cell r="D7073">
            <v>1</v>
          </cell>
          <cell r="E7073" t="str">
            <v>KS</v>
          </cell>
          <cell r="F7073">
            <v>4311</v>
          </cell>
        </row>
        <row r="7074">
          <cell r="A7074">
            <v>6282340</v>
          </cell>
          <cell r="B7074" t="str">
            <v>Vnitřní roh…GEK-SIS10</v>
          </cell>
          <cell r="C7074">
            <v>2821</v>
          </cell>
          <cell r="D7074">
            <v>1</v>
          </cell>
          <cell r="E7074" t="str">
            <v>KS</v>
          </cell>
          <cell r="F7074">
            <v>2821</v>
          </cell>
        </row>
        <row r="7075">
          <cell r="A7075">
            <v>6282350</v>
          </cell>
          <cell r="B7075" t="str">
            <v>Vnitřní roh…GEK-SIV10</v>
          </cell>
          <cell r="C7075">
            <v>1417</v>
          </cell>
          <cell r="D7075">
            <v>1</v>
          </cell>
          <cell r="E7075" t="str">
            <v>KS</v>
          </cell>
          <cell r="F7075">
            <v>1417</v>
          </cell>
        </row>
        <row r="7076">
          <cell r="A7076">
            <v>6282351</v>
          </cell>
          <cell r="B7076" t="str">
            <v>Vnitřní roh…GEK-SIV10</v>
          </cell>
          <cell r="C7076">
            <v>1417</v>
          </cell>
          <cell r="D7076">
            <v>1</v>
          </cell>
          <cell r="E7076" t="str">
            <v>KS</v>
          </cell>
          <cell r="F7076">
            <v>1417</v>
          </cell>
        </row>
        <row r="7077">
          <cell r="A7077">
            <v>6282352</v>
          </cell>
          <cell r="B7077" t="str">
            <v>Vnitřní roh…GEK-SIV10</v>
          </cell>
          <cell r="C7077">
            <v>1417</v>
          </cell>
          <cell r="D7077">
            <v>1</v>
          </cell>
          <cell r="E7077" t="str">
            <v>KS</v>
          </cell>
          <cell r="F7077">
            <v>1417</v>
          </cell>
        </row>
        <row r="7078">
          <cell r="A7078">
            <v>6282353</v>
          </cell>
          <cell r="B7078" t="str">
            <v>Vnitřní roh…GEK-SIV10</v>
          </cell>
          <cell r="C7078">
            <v>1182</v>
          </cell>
          <cell r="D7078">
            <v>1</v>
          </cell>
          <cell r="E7078" t="str">
            <v>KS</v>
          </cell>
          <cell r="F7078">
            <v>1182</v>
          </cell>
        </row>
        <row r="7079">
          <cell r="A7079">
            <v>6282360</v>
          </cell>
          <cell r="B7079" t="str">
            <v>Díl T…GEK-ST100</v>
          </cell>
          <cell r="C7079">
            <v>3029</v>
          </cell>
          <cell r="D7079">
            <v>1</v>
          </cell>
          <cell r="E7079" t="str">
            <v>KS</v>
          </cell>
          <cell r="F7079">
            <v>3029</v>
          </cell>
        </row>
        <row r="7080">
          <cell r="A7080">
            <v>6282361</v>
          </cell>
          <cell r="B7080" t="str">
            <v>Díl T…GEK-ST100</v>
          </cell>
          <cell r="C7080">
            <v>3029</v>
          </cell>
          <cell r="D7080">
            <v>1</v>
          </cell>
          <cell r="E7080" t="str">
            <v>KS</v>
          </cell>
          <cell r="F7080">
            <v>3029</v>
          </cell>
        </row>
        <row r="7081">
          <cell r="A7081">
            <v>6282362</v>
          </cell>
          <cell r="B7081" t="str">
            <v>Díl T…GEK-ST100</v>
          </cell>
          <cell r="C7081">
            <v>3029</v>
          </cell>
          <cell r="D7081">
            <v>1</v>
          </cell>
          <cell r="E7081" t="str">
            <v>KS</v>
          </cell>
          <cell r="F7081">
            <v>3029</v>
          </cell>
        </row>
        <row r="7082">
          <cell r="A7082">
            <v>6282400</v>
          </cell>
          <cell r="B7082" t="str">
            <v>Přístrojový kanál…GEK-S6421</v>
          </cell>
          <cell r="C7082">
            <v>1312</v>
          </cell>
          <cell r="D7082">
            <v>1</v>
          </cell>
          <cell r="E7082" t="str">
            <v>M</v>
          </cell>
          <cell r="F7082">
            <v>1312</v>
          </cell>
        </row>
        <row r="7083">
          <cell r="A7083">
            <v>6282401</v>
          </cell>
          <cell r="B7083" t="str">
            <v>Přístrojový kanál…GEK-S6421</v>
          </cell>
          <cell r="C7083">
            <v>1312</v>
          </cell>
          <cell r="D7083">
            <v>1</v>
          </cell>
          <cell r="E7083" t="str">
            <v>M</v>
          </cell>
          <cell r="F7083">
            <v>1312</v>
          </cell>
        </row>
        <row r="7084">
          <cell r="A7084">
            <v>6282402</v>
          </cell>
          <cell r="B7084" t="str">
            <v>Přístrojový kanál…GEK-S6421</v>
          </cell>
          <cell r="C7084">
            <v>1312</v>
          </cell>
          <cell r="D7084">
            <v>1</v>
          </cell>
          <cell r="E7084" t="str">
            <v>M</v>
          </cell>
          <cell r="F7084">
            <v>1312</v>
          </cell>
        </row>
        <row r="7085">
          <cell r="A7085">
            <v>6282404</v>
          </cell>
          <cell r="B7085" t="str">
            <v>Přístrojový kanál…GEK-S6421</v>
          </cell>
          <cell r="C7085">
            <v>1384</v>
          </cell>
          <cell r="D7085">
            <v>1</v>
          </cell>
          <cell r="E7085" t="str">
            <v>M</v>
          </cell>
          <cell r="F7085">
            <v>1384</v>
          </cell>
        </row>
        <row r="7086">
          <cell r="A7086">
            <v>6282500</v>
          </cell>
          <cell r="B7086" t="str">
            <v>Přístrojový kanál…GEK-S8021</v>
          </cell>
          <cell r="C7086">
            <v>1706</v>
          </cell>
          <cell r="D7086">
            <v>1</v>
          </cell>
          <cell r="E7086" t="str">
            <v>M</v>
          </cell>
          <cell r="F7086">
            <v>1706</v>
          </cell>
        </row>
        <row r="7087">
          <cell r="A7087">
            <v>6282501</v>
          </cell>
          <cell r="B7087" t="str">
            <v>Přístrojový kanál…GEK-S8021</v>
          </cell>
          <cell r="C7087">
            <v>1706</v>
          </cell>
          <cell r="D7087">
            <v>1</v>
          </cell>
          <cell r="E7087" t="str">
            <v>M</v>
          </cell>
          <cell r="F7087">
            <v>1706</v>
          </cell>
        </row>
        <row r="7088">
          <cell r="A7088">
            <v>6282502</v>
          </cell>
          <cell r="B7088" t="str">
            <v>Přístrojový kanál…GEK-S8021</v>
          </cell>
          <cell r="C7088">
            <v>1706</v>
          </cell>
          <cell r="D7088">
            <v>1</v>
          </cell>
          <cell r="E7088" t="str">
            <v>M</v>
          </cell>
          <cell r="F7088">
            <v>1706</v>
          </cell>
        </row>
        <row r="7089">
          <cell r="A7089">
            <v>6282600</v>
          </cell>
          <cell r="B7089" t="str">
            <v>Přístrojový kanál…GEK-S1002</v>
          </cell>
          <cell r="C7089">
            <v>1849</v>
          </cell>
          <cell r="D7089">
            <v>1</v>
          </cell>
          <cell r="E7089" t="str">
            <v>M</v>
          </cell>
          <cell r="F7089">
            <v>1849</v>
          </cell>
        </row>
        <row r="7090">
          <cell r="A7090">
            <v>6282601</v>
          </cell>
          <cell r="B7090" t="str">
            <v>Přístrojový kanál…GEK-S1002</v>
          </cell>
          <cell r="C7090">
            <v>1849</v>
          </cell>
          <cell r="D7090">
            <v>1</v>
          </cell>
          <cell r="E7090" t="str">
            <v>M</v>
          </cell>
          <cell r="F7090">
            <v>1849</v>
          </cell>
        </row>
        <row r="7091">
          <cell r="A7091">
            <v>6282602</v>
          </cell>
          <cell r="B7091" t="str">
            <v>Přístrojový kanál…GEK-S1002</v>
          </cell>
          <cell r="C7091">
            <v>1849</v>
          </cell>
          <cell r="D7091">
            <v>1</v>
          </cell>
          <cell r="E7091" t="str">
            <v>M</v>
          </cell>
          <cell r="F7091">
            <v>1849</v>
          </cell>
        </row>
        <row r="7092">
          <cell r="A7092">
            <v>6282604</v>
          </cell>
          <cell r="B7092" t="str">
            <v>Přístrojový kanál…GEK-S1002</v>
          </cell>
          <cell r="C7092">
            <v>2126</v>
          </cell>
          <cell r="D7092">
            <v>1</v>
          </cell>
          <cell r="E7092" t="str">
            <v>M</v>
          </cell>
          <cell r="F7092">
            <v>2126</v>
          </cell>
        </row>
        <row r="7093">
          <cell r="A7093">
            <v>6282700</v>
          </cell>
          <cell r="B7093" t="str">
            <v>Přístrojový kanál…GEK-SA133</v>
          </cell>
          <cell r="C7093">
            <v>1458</v>
          </cell>
          <cell r="D7093">
            <v>1</v>
          </cell>
          <cell r="E7093" t="str">
            <v>M</v>
          </cell>
          <cell r="F7093">
            <v>1458</v>
          </cell>
        </row>
        <row r="7094">
          <cell r="A7094">
            <v>6282701</v>
          </cell>
          <cell r="B7094" t="str">
            <v>Přístrojový kanál…GEK-SA133</v>
          </cell>
          <cell r="C7094">
            <v>1458</v>
          </cell>
          <cell r="D7094">
            <v>1</v>
          </cell>
          <cell r="E7094" t="str">
            <v>M</v>
          </cell>
          <cell r="F7094">
            <v>1458</v>
          </cell>
        </row>
        <row r="7095">
          <cell r="A7095">
            <v>6282702</v>
          </cell>
          <cell r="B7095" t="str">
            <v>Přístrojový kanál…GEK-SA133</v>
          </cell>
          <cell r="C7095">
            <v>1458</v>
          </cell>
          <cell r="D7095">
            <v>1</v>
          </cell>
          <cell r="E7095" t="str">
            <v>M</v>
          </cell>
          <cell r="F7095">
            <v>1458</v>
          </cell>
        </row>
        <row r="7096">
          <cell r="A7096">
            <v>6282703</v>
          </cell>
          <cell r="B7096" t="str">
            <v>Přístrojový kanál…GEK-SA133</v>
          </cell>
          <cell r="C7096">
            <v>1183</v>
          </cell>
          <cell r="D7096">
            <v>1</v>
          </cell>
          <cell r="E7096" t="str">
            <v>M</v>
          </cell>
          <cell r="F7096">
            <v>1183</v>
          </cell>
        </row>
        <row r="7097">
          <cell r="A7097">
            <v>6282704</v>
          </cell>
          <cell r="B7097" t="str">
            <v>Přístrojový kanál…GEK-SA133</v>
          </cell>
          <cell r="C7097">
            <v>1678</v>
          </cell>
          <cell r="D7097">
            <v>1</v>
          </cell>
          <cell r="E7097" t="str">
            <v>M</v>
          </cell>
          <cell r="F7097">
            <v>1678</v>
          </cell>
        </row>
        <row r="7098">
          <cell r="A7098">
            <v>6282710</v>
          </cell>
          <cell r="B7098" t="str">
            <v>Vnější roh…GEK-SA110</v>
          </cell>
          <cell r="C7098">
            <v>3849</v>
          </cell>
          <cell r="D7098">
            <v>1</v>
          </cell>
          <cell r="E7098" t="str">
            <v>KS</v>
          </cell>
          <cell r="F7098">
            <v>3849</v>
          </cell>
        </row>
        <row r="7099">
          <cell r="A7099">
            <v>6282711</v>
          </cell>
          <cell r="B7099" t="str">
            <v>Vnější roh…GEK-SA110</v>
          </cell>
          <cell r="C7099">
            <v>3849</v>
          </cell>
          <cell r="D7099">
            <v>1</v>
          </cell>
          <cell r="E7099" t="str">
            <v>KS</v>
          </cell>
          <cell r="F7099">
            <v>3849</v>
          </cell>
        </row>
        <row r="7100">
          <cell r="A7100">
            <v>6282712</v>
          </cell>
          <cell r="B7100" t="str">
            <v>Vnější roh…GEK-SA110</v>
          </cell>
          <cell r="C7100">
            <v>3849</v>
          </cell>
          <cell r="D7100">
            <v>1</v>
          </cell>
          <cell r="E7100" t="str">
            <v>KS</v>
          </cell>
          <cell r="F7100">
            <v>3849</v>
          </cell>
        </row>
        <row r="7101">
          <cell r="A7101">
            <v>6282713</v>
          </cell>
          <cell r="B7101" t="str">
            <v>Vnější roh…GEK-SA110</v>
          </cell>
          <cell r="C7101">
            <v>3165</v>
          </cell>
          <cell r="D7101">
            <v>1</v>
          </cell>
          <cell r="E7101" t="str">
            <v>KS</v>
          </cell>
          <cell r="F7101">
            <v>3165</v>
          </cell>
        </row>
        <row r="7102">
          <cell r="A7102">
            <v>6282720</v>
          </cell>
          <cell r="B7102" t="str">
            <v>Plochý roh…GEK-SAFS1</v>
          </cell>
          <cell r="C7102">
            <v>5167</v>
          </cell>
          <cell r="D7102">
            <v>1</v>
          </cell>
          <cell r="E7102" t="str">
            <v>KS</v>
          </cell>
          <cell r="F7102">
            <v>5167</v>
          </cell>
        </row>
        <row r="7103">
          <cell r="A7103">
            <v>6282721</v>
          </cell>
          <cell r="B7103" t="str">
            <v>Plochý roh…GEK-SAFS1</v>
          </cell>
          <cell r="C7103">
            <v>5167</v>
          </cell>
          <cell r="D7103">
            <v>1</v>
          </cell>
          <cell r="E7103" t="str">
            <v>KS</v>
          </cell>
          <cell r="F7103">
            <v>5167</v>
          </cell>
        </row>
        <row r="7104">
          <cell r="A7104">
            <v>6282722</v>
          </cell>
          <cell r="B7104" t="str">
            <v>Plochý roh…GEK-SAFS1</v>
          </cell>
          <cell r="C7104">
            <v>5167</v>
          </cell>
          <cell r="D7104">
            <v>1</v>
          </cell>
          <cell r="E7104" t="str">
            <v>KS</v>
          </cell>
          <cell r="F7104">
            <v>5167</v>
          </cell>
        </row>
        <row r="7105">
          <cell r="A7105">
            <v>6282723</v>
          </cell>
          <cell r="B7105" t="str">
            <v>Plochý roh…GEK-SAFS1</v>
          </cell>
          <cell r="C7105">
            <v>4670</v>
          </cell>
          <cell r="D7105">
            <v>1</v>
          </cell>
          <cell r="E7105" t="str">
            <v>KS</v>
          </cell>
          <cell r="F7105">
            <v>4670</v>
          </cell>
        </row>
        <row r="7106">
          <cell r="A7106">
            <v>6282730</v>
          </cell>
          <cell r="B7106" t="str">
            <v>Plochý roh…GEK-SAFF1</v>
          </cell>
          <cell r="C7106">
            <v>5167</v>
          </cell>
          <cell r="D7106">
            <v>1</v>
          </cell>
          <cell r="E7106" t="str">
            <v>KS</v>
          </cell>
          <cell r="F7106">
            <v>5167</v>
          </cell>
        </row>
        <row r="7107">
          <cell r="A7107">
            <v>6282731</v>
          </cell>
          <cell r="B7107" t="str">
            <v>Plochý roh…GEK-SAFF1</v>
          </cell>
          <cell r="C7107">
            <v>5167</v>
          </cell>
          <cell r="D7107">
            <v>1</v>
          </cell>
          <cell r="E7107" t="str">
            <v>KS</v>
          </cell>
          <cell r="F7107">
            <v>5167</v>
          </cell>
        </row>
        <row r="7108">
          <cell r="A7108">
            <v>6282732</v>
          </cell>
          <cell r="B7108" t="str">
            <v>Plochý roh…GEK-SAFF1</v>
          </cell>
          <cell r="C7108">
            <v>5167</v>
          </cell>
          <cell r="D7108">
            <v>1</v>
          </cell>
          <cell r="E7108" t="str">
            <v>KS</v>
          </cell>
          <cell r="F7108">
            <v>5167</v>
          </cell>
        </row>
        <row r="7109">
          <cell r="A7109">
            <v>6282733</v>
          </cell>
          <cell r="B7109" t="str">
            <v>Plochý roh…GEK-SAFF1</v>
          </cell>
          <cell r="C7109">
            <v>4670</v>
          </cell>
          <cell r="D7109">
            <v>1</v>
          </cell>
          <cell r="E7109" t="str">
            <v>KS</v>
          </cell>
          <cell r="F7109">
            <v>4670</v>
          </cell>
        </row>
        <row r="7110">
          <cell r="A7110">
            <v>6282740</v>
          </cell>
          <cell r="B7110" t="str">
            <v>Vnitřní roh…GEK-SAIS1</v>
          </cell>
          <cell r="C7110">
            <v>2387</v>
          </cell>
          <cell r="D7110">
            <v>1</v>
          </cell>
          <cell r="E7110" t="str">
            <v>KS</v>
          </cell>
          <cell r="F7110">
            <v>2387</v>
          </cell>
        </row>
        <row r="7111">
          <cell r="A7111">
            <v>6282741</v>
          </cell>
          <cell r="B7111" t="str">
            <v>Vnitřní roh…GEK-SAIS1</v>
          </cell>
          <cell r="C7111">
            <v>2387</v>
          </cell>
          <cell r="D7111">
            <v>1</v>
          </cell>
          <cell r="E7111" t="str">
            <v>KS</v>
          </cell>
          <cell r="F7111">
            <v>2387</v>
          </cell>
        </row>
        <row r="7112">
          <cell r="A7112">
            <v>6282742</v>
          </cell>
          <cell r="B7112" t="str">
            <v>Vnitřní roh…GEK-SAIS1</v>
          </cell>
          <cell r="C7112">
            <v>2387</v>
          </cell>
          <cell r="D7112">
            <v>1</v>
          </cell>
          <cell r="E7112" t="str">
            <v>KS</v>
          </cell>
          <cell r="F7112">
            <v>2387</v>
          </cell>
        </row>
        <row r="7113">
          <cell r="A7113">
            <v>6282743</v>
          </cell>
          <cell r="B7113" t="str">
            <v>Vnitřní roh…GEK-SAIS1</v>
          </cell>
          <cell r="C7113">
            <v>1970</v>
          </cell>
          <cell r="D7113">
            <v>1</v>
          </cell>
          <cell r="E7113" t="str">
            <v>KS</v>
          </cell>
          <cell r="F7113">
            <v>1970</v>
          </cell>
        </row>
        <row r="7114">
          <cell r="A7114">
            <v>6282744</v>
          </cell>
          <cell r="B7114" t="str">
            <v>Vnitřní roh…GEK-SIS13</v>
          </cell>
          <cell r="C7114">
            <v>2613</v>
          </cell>
          <cell r="D7114">
            <v>1</v>
          </cell>
          <cell r="E7114" t="str">
            <v>KS</v>
          </cell>
          <cell r="F7114">
            <v>2613</v>
          </cell>
        </row>
        <row r="7115">
          <cell r="A7115">
            <v>6282770</v>
          </cell>
          <cell r="B7115" t="str">
            <v>Koncový díl …GEK-SE133</v>
          </cell>
          <cell r="C7115">
            <v>521</v>
          </cell>
          <cell r="D7115">
            <v>1</v>
          </cell>
          <cell r="E7115" t="str">
            <v>KS</v>
          </cell>
          <cell r="F7115">
            <v>521</v>
          </cell>
        </row>
        <row r="7116">
          <cell r="A7116">
            <v>6282771</v>
          </cell>
          <cell r="B7116" t="str">
            <v>Koncový díl …GEK-SE133</v>
          </cell>
          <cell r="C7116">
            <v>521</v>
          </cell>
          <cell r="D7116">
            <v>1</v>
          </cell>
          <cell r="E7116" t="str">
            <v>KS</v>
          </cell>
          <cell r="F7116">
            <v>521</v>
          </cell>
        </row>
        <row r="7117">
          <cell r="A7117">
            <v>6282772</v>
          </cell>
          <cell r="B7117" t="str">
            <v>Koncový díl …GEK-SE133</v>
          </cell>
          <cell r="C7117">
            <v>521</v>
          </cell>
          <cell r="D7117">
            <v>1</v>
          </cell>
          <cell r="E7117" t="str">
            <v>KS</v>
          </cell>
          <cell r="F7117">
            <v>521</v>
          </cell>
        </row>
        <row r="7118">
          <cell r="A7118">
            <v>6282773</v>
          </cell>
          <cell r="B7118" t="str">
            <v>Koncový díl …GEK-SE133</v>
          </cell>
          <cell r="C7118">
            <v>328</v>
          </cell>
          <cell r="D7118">
            <v>1</v>
          </cell>
          <cell r="E7118" t="str">
            <v>KS</v>
          </cell>
          <cell r="F7118">
            <v>328</v>
          </cell>
        </row>
        <row r="7119">
          <cell r="A7119">
            <v>6282774</v>
          </cell>
          <cell r="B7119" t="str">
            <v>Koncový díl …GEK-SE133</v>
          </cell>
          <cell r="C7119">
            <v>567</v>
          </cell>
          <cell r="D7119">
            <v>1</v>
          </cell>
          <cell r="E7119" t="str">
            <v>KS</v>
          </cell>
          <cell r="F7119">
            <v>567</v>
          </cell>
        </row>
        <row r="7120">
          <cell r="A7120">
            <v>6282870</v>
          </cell>
          <cell r="B7120" t="str">
            <v>Koncový díl …GEK-SE133</v>
          </cell>
          <cell r="C7120">
            <v>521</v>
          </cell>
          <cell r="D7120">
            <v>1</v>
          </cell>
          <cell r="E7120" t="str">
            <v>KS</v>
          </cell>
          <cell r="F7120">
            <v>521</v>
          </cell>
        </row>
        <row r="7121">
          <cell r="A7121">
            <v>6282871</v>
          </cell>
          <cell r="B7121" t="str">
            <v>Koncový díl …GEK-SE133</v>
          </cell>
          <cell r="C7121">
            <v>521</v>
          </cell>
          <cell r="D7121">
            <v>1</v>
          </cell>
          <cell r="E7121" t="str">
            <v>KS</v>
          </cell>
          <cell r="F7121">
            <v>521</v>
          </cell>
        </row>
        <row r="7122">
          <cell r="A7122">
            <v>6282872</v>
          </cell>
          <cell r="B7122" t="str">
            <v>Koncový díl …GEK-SE133</v>
          </cell>
          <cell r="C7122">
            <v>521</v>
          </cell>
          <cell r="D7122">
            <v>1</v>
          </cell>
          <cell r="E7122" t="str">
            <v>KS</v>
          </cell>
          <cell r="F7122">
            <v>521</v>
          </cell>
        </row>
        <row r="7123">
          <cell r="A7123">
            <v>6282873</v>
          </cell>
          <cell r="B7123" t="str">
            <v>Koncový díl …GEK-SE133</v>
          </cell>
          <cell r="C7123">
            <v>328</v>
          </cell>
          <cell r="D7123">
            <v>1</v>
          </cell>
          <cell r="E7123" t="str">
            <v>KS</v>
          </cell>
          <cell r="F7123">
            <v>328</v>
          </cell>
        </row>
        <row r="7124">
          <cell r="A7124">
            <v>6282874</v>
          </cell>
          <cell r="B7124" t="str">
            <v>Koncový díl …GEK-SE133</v>
          </cell>
          <cell r="C7124">
            <v>567</v>
          </cell>
          <cell r="D7124">
            <v>1</v>
          </cell>
          <cell r="E7124" t="str">
            <v>KS</v>
          </cell>
          <cell r="F7124">
            <v>567</v>
          </cell>
        </row>
        <row r="7125">
          <cell r="A7125">
            <v>6282900</v>
          </cell>
          <cell r="B7125" t="str">
            <v>Přístrojový kanál…GEK-SW641</v>
          </cell>
          <cell r="C7125">
            <v>636</v>
          </cell>
          <cell r="D7125">
            <v>1</v>
          </cell>
          <cell r="E7125" t="str">
            <v>M</v>
          </cell>
          <cell r="F7125">
            <v>636</v>
          </cell>
        </row>
        <row r="7126">
          <cell r="A7126">
            <v>6282901</v>
          </cell>
          <cell r="B7126" t="str">
            <v>Přístrojový kanál…GEK-SW641</v>
          </cell>
          <cell r="C7126">
            <v>636</v>
          </cell>
          <cell r="D7126">
            <v>1</v>
          </cell>
          <cell r="E7126" t="str">
            <v>M</v>
          </cell>
          <cell r="F7126">
            <v>636</v>
          </cell>
        </row>
        <row r="7127">
          <cell r="A7127">
            <v>6282902</v>
          </cell>
          <cell r="B7127" t="str">
            <v>Přístrojový kanál…GEK-SW641</v>
          </cell>
          <cell r="C7127">
            <v>636</v>
          </cell>
          <cell r="D7127">
            <v>1</v>
          </cell>
          <cell r="E7127" t="str">
            <v>M</v>
          </cell>
          <cell r="F7127">
            <v>636</v>
          </cell>
        </row>
        <row r="7128">
          <cell r="A7128">
            <v>6282903</v>
          </cell>
          <cell r="B7128" t="str">
            <v>Přístrojový kanál…GEK-SW641</v>
          </cell>
          <cell r="C7128">
            <v>509</v>
          </cell>
          <cell r="D7128">
            <v>1</v>
          </cell>
          <cell r="E7128" t="str">
            <v>M</v>
          </cell>
          <cell r="F7128">
            <v>509</v>
          </cell>
        </row>
        <row r="7129">
          <cell r="A7129">
            <v>6282910</v>
          </cell>
          <cell r="B7129" t="str">
            <v>Vnější roh…GEK-SWA64</v>
          </cell>
          <cell r="C7129">
            <v>1556</v>
          </cell>
          <cell r="D7129">
            <v>1</v>
          </cell>
          <cell r="E7129" t="str">
            <v>KS</v>
          </cell>
          <cell r="F7129">
            <v>1556</v>
          </cell>
        </row>
        <row r="7130">
          <cell r="A7130">
            <v>6282911</v>
          </cell>
          <cell r="B7130" t="str">
            <v>Vnější roh…GEK-SWA64</v>
          </cell>
          <cell r="C7130">
            <v>1556</v>
          </cell>
          <cell r="D7130">
            <v>1</v>
          </cell>
          <cell r="E7130" t="str">
            <v>KS</v>
          </cell>
          <cell r="F7130">
            <v>1556</v>
          </cell>
        </row>
        <row r="7131">
          <cell r="A7131">
            <v>6282913</v>
          </cell>
          <cell r="B7131" t="str">
            <v>Vnější roh…GEK-SWA64</v>
          </cell>
          <cell r="C7131">
            <v>1254</v>
          </cell>
          <cell r="D7131">
            <v>1</v>
          </cell>
          <cell r="E7131" t="str">
            <v>KS</v>
          </cell>
          <cell r="F7131">
            <v>1254</v>
          </cell>
        </row>
        <row r="7132">
          <cell r="A7132">
            <v>6282920</v>
          </cell>
          <cell r="B7132" t="str">
            <v>Plochý roh…GEK-SWFS6</v>
          </cell>
          <cell r="C7132">
            <v>1701</v>
          </cell>
          <cell r="D7132">
            <v>1</v>
          </cell>
          <cell r="E7132" t="str">
            <v>KS</v>
          </cell>
          <cell r="F7132">
            <v>1701</v>
          </cell>
        </row>
        <row r="7133">
          <cell r="A7133">
            <v>6282921</v>
          </cell>
          <cell r="B7133" t="str">
            <v>Plochý roh…GEK-SWFS6</v>
          </cell>
          <cell r="C7133">
            <v>1701</v>
          </cell>
          <cell r="D7133">
            <v>1</v>
          </cell>
          <cell r="E7133" t="str">
            <v>KS</v>
          </cell>
          <cell r="F7133">
            <v>1701</v>
          </cell>
        </row>
        <row r="7134">
          <cell r="A7134">
            <v>6282922</v>
          </cell>
          <cell r="B7134" t="str">
            <v>Plochý roh…GEK-SWFS6</v>
          </cell>
          <cell r="C7134">
            <v>1701</v>
          </cell>
          <cell r="D7134">
            <v>1</v>
          </cell>
          <cell r="E7134" t="str">
            <v>KS</v>
          </cell>
          <cell r="F7134">
            <v>1701</v>
          </cell>
        </row>
        <row r="7135">
          <cell r="A7135">
            <v>6282923</v>
          </cell>
          <cell r="B7135" t="str">
            <v>Plochý roh…GEK-SWFS6</v>
          </cell>
          <cell r="C7135">
            <v>1414</v>
          </cell>
          <cell r="D7135">
            <v>1</v>
          </cell>
          <cell r="E7135" t="str">
            <v>KS</v>
          </cell>
          <cell r="F7135">
            <v>1414</v>
          </cell>
        </row>
        <row r="7136">
          <cell r="A7136">
            <v>6282930</v>
          </cell>
          <cell r="B7136" t="str">
            <v>Plochý roh…GEK-SWFF6</v>
          </cell>
          <cell r="C7136">
            <v>1701</v>
          </cell>
          <cell r="D7136">
            <v>1</v>
          </cell>
          <cell r="E7136" t="str">
            <v>KS</v>
          </cell>
          <cell r="F7136">
            <v>1701</v>
          </cell>
        </row>
        <row r="7137">
          <cell r="A7137">
            <v>6282931</v>
          </cell>
          <cell r="B7137" t="str">
            <v>Plochý roh…GEK-SWFF6</v>
          </cell>
          <cell r="C7137">
            <v>1701</v>
          </cell>
          <cell r="D7137">
            <v>1</v>
          </cell>
          <cell r="E7137" t="str">
            <v>KS</v>
          </cell>
          <cell r="F7137">
            <v>1701</v>
          </cell>
        </row>
        <row r="7138">
          <cell r="A7138">
            <v>6282932</v>
          </cell>
          <cell r="B7138" t="str">
            <v>Plochý roh…GEK-SWFF6</v>
          </cell>
          <cell r="C7138">
            <v>1701</v>
          </cell>
          <cell r="D7138">
            <v>1</v>
          </cell>
          <cell r="E7138" t="str">
            <v>KS</v>
          </cell>
          <cell r="F7138">
            <v>1701</v>
          </cell>
        </row>
        <row r="7139">
          <cell r="A7139">
            <v>6282933</v>
          </cell>
          <cell r="B7139" t="str">
            <v>Plochý roh…GEK-SWFF6</v>
          </cell>
          <cell r="C7139">
            <v>1414</v>
          </cell>
          <cell r="D7139">
            <v>1</v>
          </cell>
          <cell r="E7139" t="str">
            <v>KS</v>
          </cell>
          <cell r="F7139">
            <v>1414</v>
          </cell>
        </row>
        <row r="7140">
          <cell r="A7140">
            <v>6282950</v>
          </cell>
          <cell r="B7140" t="str">
            <v>Vnitřní roh…GEK-SWSIV</v>
          </cell>
          <cell r="C7140">
            <v>900</v>
          </cell>
          <cell r="D7140">
            <v>1</v>
          </cell>
          <cell r="E7140" t="str">
            <v>KS</v>
          </cell>
          <cell r="F7140">
            <v>900</v>
          </cell>
        </row>
        <row r="7141">
          <cell r="A7141">
            <v>6282951</v>
          </cell>
          <cell r="B7141" t="str">
            <v>Vnitřní roh…GEK-SWSIV</v>
          </cell>
          <cell r="C7141">
            <v>900</v>
          </cell>
          <cell r="D7141">
            <v>1</v>
          </cell>
          <cell r="E7141" t="str">
            <v>KS</v>
          </cell>
          <cell r="F7141">
            <v>900</v>
          </cell>
        </row>
        <row r="7142">
          <cell r="A7142">
            <v>6282953</v>
          </cell>
          <cell r="B7142" t="str">
            <v>Vnitřní roh…GEK-SWSIV</v>
          </cell>
          <cell r="C7142">
            <v>750</v>
          </cell>
          <cell r="D7142">
            <v>1</v>
          </cell>
          <cell r="E7142" t="str">
            <v>KS</v>
          </cell>
          <cell r="F7142">
            <v>750</v>
          </cell>
        </row>
        <row r="7143">
          <cell r="A7143">
            <v>6282960</v>
          </cell>
          <cell r="B7143" t="str">
            <v>Díl T…GEK-SWT64</v>
          </cell>
          <cell r="C7143">
            <v>1488</v>
          </cell>
          <cell r="D7143">
            <v>1</v>
          </cell>
          <cell r="E7143" t="str">
            <v>KS</v>
          </cell>
          <cell r="F7143">
            <v>1488</v>
          </cell>
        </row>
        <row r="7144">
          <cell r="A7144">
            <v>6282961</v>
          </cell>
          <cell r="B7144" t="str">
            <v>Díl T…GEK-SWT64</v>
          </cell>
          <cell r="C7144">
            <v>1488</v>
          </cell>
          <cell r="D7144">
            <v>1</v>
          </cell>
          <cell r="E7144" t="str">
            <v>KS</v>
          </cell>
          <cell r="F7144">
            <v>1488</v>
          </cell>
        </row>
        <row r="7145">
          <cell r="A7145">
            <v>6282962</v>
          </cell>
          <cell r="B7145" t="str">
            <v>Díl T…GEK-SWT64</v>
          </cell>
          <cell r="C7145">
            <v>1488</v>
          </cell>
          <cell r="D7145">
            <v>1</v>
          </cell>
          <cell r="E7145" t="str">
            <v>KS</v>
          </cell>
          <cell r="F7145">
            <v>1488</v>
          </cell>
        </row>
        <row r="7146">
          <cell r="A7146">
            <v>6282963</v>
          </cell>
          <cell r="B7146" t="str">
            <v>Díl T…GEK-SWT64</v>
          </cell>
          <cell r="C7146">
            <v>1217</v>
          </cell>
          <cell r="D7146">
            <v>1</v>
          </cell>
          <cell r="E7146" t="str">
            <v>KS</v>
          </cell>
          <cell r="F7146">
            <v>1217</v>
          </cell>
        </row>
        <row r="7147">
          <cell r="A7147">
            <v>6283000</v>
          </cell>
          <cell r="B7147" t="str">
            <v>Přístrojový kanál…GEK-SW801</v>
          </cell>
          <cell r="C7147">
            <v>704</v>
          </cell>
          <cell r="D7147">
            <v>1</v>
          </cell>
          <cell r="E7147" t="str">
            <v>M</v>
          </cell>
          <cell r="F7147">
            <v>704</v>
          </cell>
        </row>
        <row r="7148">
          <cell r="A7148">
            <v>6283001</v>
          </cell>
          <cell r="B7148" t="str">
            <v>Přístrojový kanál…GEK-SW801</v>
          </cell>
          <cell r="C7148">
            <v>704</v>
          </cell>
          <cell r="D7148">
            <v>1</v>
          </cell>
          <cell r="E7148" t="str">
            <v>M</v>
          </cell>
          <cell r="F7148">
            <v>704</v>
          </cell>
        </row>
        <row r="7149">
          <cell r="A7149">
            <v>6283002</v>
          </cell>
          <cell r="B7149" t="str">
            <v>Přístrojový kanál…GEK-SW801</v>
          </cell>
          <cell r="C7149">
            <v>704</v>
          </cell>
          <cell r="D7149">
            <v>1</v>
          </cell>
          <cell r="E7149" t="str">
            <v>M</v>
          </cell>
          <cell r="F7149">
            <v>704</v>
          </cell>
        </row>
        <row r="7150">
          <cell r="A7150">
            <v>6283010</v>
          </cell>
          <cell r="B7150" t="str">
            <v>Vnější roh…GEK-SWA80</v>
          </cell>
          <cell r="C7150">
            <v>1690</v>
          </cell>
          <cell r="D7150">
            <v>1</v>
          </cell>
          <cell r="E7150" t="str">
            <v>KS</v>
          </cell>
          <cell r="F7150">
            <v>1690</v>
          </cell>
        </row>
        <row r="7151">
          <cell r="A7151">
            <v>6283011</v>
          </cell>
          <cell r="B7151" t="str">
            <v>Vnější roh…GEK-SWA80</v>
          </cell>
          <cell r="C7151">
            <v>1690</v>
          </cell>
          <cell r="D7151">
            <v>1</v>
          </cell>
          <cell r="E7151" t="str">
            <v>KS</v>
          </cell>
          <cell r="F7151">
            <v>1690</v>
          </cell>
        </row>
        <row r="7152">
          <cell r="A7152">
            <v>6283013</v>
          </cell>
          <cell r="B7152" t="str">
            <v>Vnější roh…GEK-SWA80</v>
          </cell>
          <cell r="C7152">
            <v>1400</v>
          </cell>
          <cell r="D7152">
            <v>1</v>
          </cell>
          <cell r="E7152" t="str">
            <v>KS</v>
          </cell>
          <cell r="F7152">
            <v>1400</v>
          </cell>
        </row>
        <row r="7153">
          <cell r="A7153">
            <v>6283020</v>
          </cell>
          <cell r="B7153" t="str">
            <v>Plochý roh…GEK-SWFS8</v>
          </cell>
          <cell r="C7153">
            <v>1926</v>
          </cell>
          <cell r="D7153">
            <v>1</v>
          </cell>
          <cell r="E7153" t="str">
            <v>KS</v>
          </cell>
          <cell r="F7153">
            <v>1926</v>
          </cell>
        </row>
        <row r="7154">
          <cell r="A7154">
            <v>6283021</v>
          </cell>
          <cell r="B7154" t="str">
            <v>Plochý roh…GEK-SWFS8</v>
          </cell>
          <cell r="C7154">
            <v>1926</v>
          </cell>
          <cell r="D7154">
            <v>1</v>
          </cell>
          <cell r="E7154" t="str">
            <v>KS</v>
          </cell>
          <cell r="F7154">
            <v>1926</v>
          </cell>
        </row>
        <row r="7155">
          <cell r="A7155">
            <v>6283030</v>
          </cell>
          <cell r="B7155" t="str">
            <v>Plochý roh…GEK-SWFF8</v>
          </cell>
          <cell r="C7155">
            <v>1926</v>
          </cell>
          <cell r="D7155">
            <v>1</v>
          </cell>
          <cell r="E7155" t="str">
            <v>KS</v>
          </cell>
          <cell r="F7155">
            <v>1926</v>
          </cell>
        </row>
        <row r="7156">
          <cell r="A7156">
            <v>6283031</v>
          </cell>
          <cell r="B7156" t="str">
            <v>Plochý roh…GEK-SWFF8</v>
          </cell>
          <cell r="C7156">
            <v>1926</v>
          </cell>
          <cell r="D7156">
            <v>1</v>
          </cell>
          <cell r="E7156" t="str">
            <v>KS</v>
          </cell>
          <cell r="F7156">
            <v>1926</v>
          </cell>
        </row>
        <row r="7157">
          <cell r="A7157">
            <v>6283050</v>
          </cell>
          <cell r="B7157" t="str">
            <v>Vnitřní roh…GEK-SWIV8</v>
          </cell>
          <cell r="C7157">
            <v>961</v>
          </cell>
          <cell r="D7157">
            <v>1</v>
          </cell>
          <cell r="E7157" t="str">
            <v>KS</v>
          </cell>
          <cell r="F7157">
            <v>961</v>
          </cell>
        </row>
        <row r="7158">
          <cell r="A7158">
            <v>6283051</v>
          </cell>
          <cell r="B7158" t="str">
            <v>Vnitřní roh…GEK-SWIV8</v>
          </cell>
          <cell r="C7158">
            <v>961</v>
          </cell>
          <cell r="D7158">
            <v>1</v>
          </cell>
          <cell r="E7158" t="str">
            <v>KS</v>
          </cell>
          <cell r="F7158">
            <v>961</v>
          </cell>
        </row>
        <row r="7159">
          <cell r="A7159">
            <v>6283060</v>
          </cell>
          <cell r="B7159" t="str">
            <v>Díl T…GEK-SWT80</v>
          </cell>
          <cell r="C7159">
            <v>1557</v>
          </cell>
          <cell r="D7159">
            <v>1</v>
          </cell>
          <cell r="E7159" t="str">
            <v>KS</v>
          </cell>
          <cell r="F7159">
            <v>1557</v>
          </cell>
        </row>
        <row r="7160">
          <cell r="A7160">
            <v>6283061</v>
          </cell>
          <cell r="B7160" t="str">
            <v>Díl T…GEK-SWT80</v>
          </cell>
          <cell r="C7160">
            <v>1557</v>
          </cell>
          <cell r="D7160">
            <v>1</v>
          </cell>
          <cell r="E7160" t="str">
            <v>KS</v>
          </cell>
          <cell r="F7160">
            <v>1557</v>
          </cell>
        </row>
        <row r="7161">
          <cell r="A7161">
            <v>6283100</v>
          </cell>
          <cell r="B7161" t="str">
            <v>Přístrojový kanál…GEK-SW100</v>
          </cell>
          <cell r="C7161">
            <v>810</v>
          </cell>
          <cell r="D7161">
            <v>1</v>
          </cell>
          <cell r="E7161" t="str">
            <v>M</v>
          </cell>
          <cell r="F7161">
            <v>810</v>
          </cell>
        </row>
        <row r="7162">
          <cell r="A7162">
            <v>6283101</v>
          </cell>
          <cell r="B7162" t="str">
            <v>Přístrojový kanál…GEK-SW100</v>
          </cell>
          <cell r="C7162">
            <v>810</v>
          </cell>
          <cell r="D7162">
            <v>1</v>
          </cell>
          <cell r="E7162" t="str">
            <v>M</v>
          </cell>
          <cell r="F7162">
            <v>810</v>
          </cell>
        </row>
        <row r="7163">
          <cell r="A7163">
            <v>6283102</v>
          </cell>
          <cell r="B7163" t="str">
            <v>Přístrojový kanál…GEK-SW100</v>
          </cell>
          <cell r="C7163">
            <v>810</v>
          </cell>
          <cell r="D7163">
            <v>1</v>
          </cell>
          <cell r="E7163" t="str">
            <v>M</v>
          </cell>
          <cell r="F7163">
            <v>810</v>
          </cell>
        </row>
        <row r="7164">
          <cell r="A7164">
            <v>6283103</v>
          </cell>
          <cell r="B7164" t="str">
            <v>Přístrojový kanál…GEK-SW100</v>
          </cell>
          <cell r="C7164">
            <v>690</v>
          </cell>
          <cell r="D7164">
            <v>1</v>
          </cell>
          <cell r="E7164" t="str">
            <v>M</v>
          </cell>
          <cell r="F7164">
            <v>690</v>
          </cell>
        </row>
        <row r="7165">
          <cell r="A7165">
            <v>6283110</v>
          </cell>
          <cell r="B7165" t="str">
            <v>Vnější roh…GEK-SWA10</v>
          </cell>
          <cell r="C7165">
            <v>1942</v>
          </cell>
          <cell r="D7165">
            <v>1</v>
          </cell>
          <cell r="E7165" t="str">
            <v>KS</v>
          </cell>
          <cell r="F7165">
            <v>1942</v>
          </cell>
        </row>
        <row r="7166">
          <cell r="A7166">
            <v>6283111</v>
          </cell>
          <cell r="B7166" t="str">
            <v>Vnější roh…GEK-SWA10</v>
          </cell>
          <cell r="C7166">
            <v>1942</v>
          </cell>
          <cell r="D7166">
            <v>1</v>
          </cell>
          <cell r="E7166" t="str">
            <v>KS</v>
          </cell>
          <cell r="F7166">
            <v>1942</v>
          </cell>
        </row>
        <row r="7167">
          <cell r="A7167">
            <v>6283113</v>
          </cell>
          <cell r="B7167" t="str">
            <v>Vnější roh…GEK-SWA10</v>
          </cell>
          <cell r="C7167">
            <v>1611</v>
          </cell>
          <cell r="D7167">
            <v>1</v>
          </cell>
          <cell r="E7167" t="str">
            <v>KS</v>
          </cell>
          <cell r="F7167">
            <v>1611</v>
          </cell>
        </row>
        <row r="7168">
          <cell r="A7168">
            <v>6283120</v>
          </cell>
          <cell r="B7168" t="str">
            <v>Plochý roh…GEK-SWFS1</v>
          </cell>
          <cell r="C7168">
            <v>2215</v>
          </cell>
          <cell r="D7168">
            <v>1</v>
          </cell>
          <cell r="E7168" t="str">
            <v>KS</v>
          </cell>
          <cell r="F7168">
            <v>2215</v>
          </cell>
        </row>
        <row r="7169">
          <cell r="A7169">
            <v>6283121</v>
          </cell>
          <cell r="B7169" t="str">
            <v>Plochý roh…GEK-SWFS1</v>
          </cell>
          <cell r="C7169">
            <v>2215</v>
          </cell>
          <cell r="D7169">
            <v>1</v>
          </cell>
          <cell r="E7169" t="str">
            <v>KS</v>
          </cell>
          <cell r="F7169">
            <v>2215</v>
          </cell>
        </row>
        <row r="7170">
          <cell r="A7170">
            <v>6283122</v>
          </cell>
          <cell r="B7170" t="str">
            <v>Plochý roh…GEK-SWFS1</v>
          </cell>
          <cell r="C7170">
            <v>2215</v>
          </cell>
          <cell r="D7170">
            <v>1</v>
          </cell>
          <cell r="E7170" t="str">
            <v>KS</v>
          </cell>
          <cell r="F7170">
            <v>2215</v>
          </cell>
        </row>
        <row r="7171">
          <cell r="A7171">
            <v>6283123</v>
          </cell>
          <cell r="B7171" t="str">
            <v>Plochý roh…GEK-SWFS1</v>
          </cell>
          <cell r="C7171">
            <v>1916</v>
          </cell>
          <cell r="D7171">
            <v>1</v>
          </cell>
          <cell r="E7171" t="str">
            <v>KS</v>
          </cell>
          <cell r="F7171">
            <v>1916</v>
          </cell>
        </row>
        <row r="7172">
          <cell r="A7172">
            <v>6283130</v>
          </cell>
          <cell r="B7172" t="str">
            <v>Plochý roh…GEK-SWFF1</v>
          </cell>
          <cell r="C7172">
            <v>2215</v>
          </cell>
          <cell r="D7172">
            <v>1</v>
          </cell>
          <cell r="E7172" t="str">
            <v>KS</v>
          </cell>
          <cell r="F7172">
            <v>2215</v>
          </cell>
        </row>
        <row r="7173">
          <cell r="A7173">
            <v>6283131</v>
          </cell>
          <cell r="B7173" t="str">
            <v>Plochý roh…GEK-SWFF1</v>
          </cell>
          <cell r="C7173">
            <v>2215</v>
          </cell>
          <cell r="D7173">
            <v>1</v>
          </cell>
          <cell r="E7173" t="str">
            <v>KS</v>
          </cell>
          <cell r="F7173">
            <v>2215</v>
          </cell>
        </row>
        <row r="7174">
          <cell r="A7174">
            <v>6283132</v>
          </cell>
          <cell r="B7174" t="str">
            <v>Plochý roh…GEK-SWFF1</v>
          </cell>
          <cell r="C7174">
            <v>2215</v>
          </cell>
          <cell r="D7174">
            <v>1</v>
          </cell>
          <cell r="E7174" t="str">
            <v>KS</v>
          </cell>
          <cell r="F7174">
            <v>2215</v>
          </cell>
        </row>
        <row r="7175">
          <cell r="A7175">
            <v>6283133</v>
          </cell>
          <cell r="B7175" t="str">
            <v>Plochý roh…GEK-SWFF1</v>
          </cell>
          <cell r="C7175">
            <v>1916</v>
          </cell>
          <cell r="D7175">
            <v>1</v>
          </cell>
          <cell r="E7175" t="str">
            <v>KS</v>
          </cell>
          <cell r="F7175">
            <v>1916</v>
          </cell>
        </row>
        <row r="7176">
          <cell r="A7176">
            <v>6283150</v>
          </cell>
          <cell r="B7176" t="str">
            <v>Vnitřní roh…GEK-SWIV1</v>
          </cell>
          <cell r="C7176">
            <v>1011</v>
          </cell>
          <cell r="D7176">
            <v>1</v>
          </cell>
          <cell r="E7176" t="str">
            <v>KS</v>
          </cell>
          <cell r="F7176">
            <v>1011</v>
          </cell>
        </row>
        <row r="7177">
          <cell r="A7177">
            <v>6283151</v>
          </cell>
          <cell r="B7177" t="str">
            <v>Vnitřní roh…GEK-SWIV1</v>
          </cell>
          <cell r="C7177">
            <v>1011</v>
          </cell>
          <cell r="D7177">
            <v>1</v>
          </cell>
          <cell r="E7177" t="str">
            <v>KS</v>
          </cell>
          <cell r="F7177">
            <v>1011</v>
          </cell>
        </row>
        <row r="7178">
          <cell r="A7178">
            <v>6283153</v>
          </cell>
          <cell r="B7178" t="str">
            <v>Vnitřní roh…GEK-SWIV1</v>
          </cell>
          <cell r="C7178">
            <v>847</v>
          </cell>
          <cell r="D7178">
            <v>1</v>
          </cell>
          <cell r="E7178" t="str">
            <v>KS</v>
          </cell>
          <cell r="F7178">
            <v>847</v>
          </cell>
        </row>
        <row r="7179">
          <cell r="A7179">
            <v>6283160</v>
          </cell>
          <cell r="B7179" t="str">
            <v>Díl T…GEK-SWT10</v>
          </cell>
          <cell r="C7179">
            <v>1791</v>
          </cell>
          <cell r="D7179">
            <v>1</v>
          </cell>
          <cell r="E7179" t="str">
            <v>KS</v>
          </cell>
          <cell r="F7179">
            <v>1791</v>
          </cell>
        </row>
        <row r="7180">
          <cell r="A7180">
            <v>6283161</v>
          </cell>
          <cell r="B7180" t="str">
            <v>Díl T…GEK-SWT10</v>
          </cell>
          <cell r="C7180">
            <v>1791</v>
          </cell>
          <cell r="D7180">
            <v>1</v>
          </cell>
          <cell r="E7180" t="str">
            <v>KS</v>
          </cell>
          <cell r="F7180">
            <v>1791</v>
          </cell>
        </row>
        <row r="7181">
          <cell r="A7181">
            <v>6283162</v>
          </cell>
          <cell r="B7181" t="str">
            <v>Díl T…GEK-SWT10</v>
          </cell>
          <cell r="C7181">
            <v>1791</v>
          </cell>
          <cell r="D7181">
            <v>1</v>
          </cell>
          <cell r="E7181" t="str">
            <v>KS</v>
          </cell>
          <cell r="F7181">
            <v>1791</v>
          </cell>
        </row>
        <row r="7182">
          <cell r="A7182">
            <v>6283163</v>
          </cell>
          <cell r="B7182" t="str">
            <v>Díl T…GEK-SWT10</v>
          </cell>
          <cell r="C7182">
            <v>1498</v>
          </cell>
          <cell r="D7182">
            <v>1</v>
          </cell>
          <cell r="E7182" t="str">
            <v>KS</v>
          </cell>
          <cell r="F7182">
            <v>1498</v>
          </cell>
        </row>
        <row r="7183">
          <cell r="A7183">
            <v>6283403</v>
          </cell>
          <cell r="B7183" t="str">
            <v>Přístrojový kanál…GEK-SW100</v>
          </cell>
          <cell r="C7183">
            <v>798</v>
          </cell>
          <cell r="D7183">
            <v>1</v>
          </cell>
          <cell r="E7183" t="str">
            <v>M</v>
          </cell>
          <cell r="F7183">
            <v>798</v>
          </cell>
        </row>
        <row r="7184">
          <cell r="A7184">
            <v>6283430</v>
          </cell>
          <cell r="B7184" t="str">
            <v>Plochý roh…GEK-SWFF1</v>
          </cell>
          <cell r="C7184">
            <v>2254</v>
          </cell>
          <cell r="D7184">
            <v>1</v>
          </cell>
          <cell r="E7184" t="str">
            <v>KS</v>
          </cell>
          <cell r="F7184">
            <v>2254</v>
          </cell>
        </row>
        <row r="7185">
          <cell r="A7185">
            <v>6283500</v>
          </cell>
          <cell r="B7185" t="str">
            <v>Přístrojový kanál…GEK-SWA64</v>
          </cell>
          <cell r="C7185">
            <v>740</v>
          </cell>
          <cell r="D7185">
            <v>1</v>
          </cell>
          <cell r="E7185" t="str">
            <v>M</v>
          </cell>
          <cell r="F7185">
            <v>740</v>
          </cell>
        </row>
        <row r="7186">
          <cell r="A7186">
            <v>6283501</v>
          </cell>
          <cell r="B7186" t="str">
            <v>Přístrojový kanál…GEK-SWA64</v>
          </cell>
          <cell r="C7186">
            <v>740</v>
          </cell>
          <cell r="D7186">
            <v>1</v>
          </cell>
          <cell r="E7186" t="str">
            <v>M</v>
          </cell>
          <cell r="F7186">
            <v>740</v>
          </cell>
        </row>
        <row r="7187">
          <cell r="A7187">
            <v>6283502</v>
          </cell>
          <cell r="B7187" t="str">
            <v>Přístrojový kanál…GEK-SWA64</v>
          </cell>
          <cell r="C7187">
            <v>740</v>
          </cell>
          <cell r="D7187">
            <v>1</v>
          </cell>
          <cell r="E7187" t="str">
            <v>M</v>
          </cell>
          <cell r="F7187">
            <v>740</v>
          </cell>
        </row>
        <row r="7188">
          <cell r="A7188">
            <v>6283503</v>
          </cell>
          <cell r="B7188" t="str">
            <v>Přístrojový kanál…GEK-SWA64</v>
          </cell>
          <cell r="C7188">
            <v>669</v>
          </cell>
          <cell r="D7188">
            <v>1</v>
          </cell>
          <cell r="E7188" t="str">
            <v>M</v>
          </cell>
          <cell r="F7188">
            <v>669</v>
          </cell>
        </row>
        <row r="7189">
          <cell r="A7189">
            <v>6283510</v>
          </cell>
          <cell r="B7189" t="str">
            <v>Vnější roh…GEK-SWAA6</v>
          </cell>
          <cell r="C7189">
            <v>1583</v>
          </cell>
          <cell r="D7189">
            <v>1</v>
          </cell>
          <cell r="E7189" t="str">
            <v>KS</v>
          </cell>
          <cell r="F7189">
            <v>1583</v>
          </cell>
        </row>
        <row r="7190">
          <cell r="A7190">
            <v>6283511</v>
          </cell>
          <cell r="B7190" t="str">
            <v>Vnější roh…GEK-SWAA6</v>
          </cell>
          <cell r="C7190">
            <v>1583</v>
          </cell>
          <cell r="D7190">
            <v>1</v>
          </cell>
          <cell r="E7190" t="str">
            <v>KS</v>
          </cell>
          <cell r="F7190">
            <v>1583</v>
          </cell>
        </row>
        <row r="7191">
          <cell r="A7191">
            <v>6283513</v>
          </cell>
          <cell r="B7191" t="str">
            <v>Vnější roh…GEK-SWAA6</v>
          </cell>
          <cell r="C7191">
            <v>1287</v>
          </cell>
          <cell r="D7191">
            <v>1</v>
          </cell>
          <cell r="E7191" t="str">
            <v>KS</v>
          </cell>
          <cell r="F7191">
            <v>1287</v>
          </cell>
        </row>
        <row r="7192">
          <cell r="A7192">
            <v>6283520</v>
          </cell>
          <cell r="B7192" t="str">
            <v>Plochý roh…GEK-SWAFS</v>
          </cell>
          <cell r="C7192">
            <v>1733</v>
          </cell>
          <cell r="D7192">
            <v>1</v>
          </cell>
          <cell r="E7192" t="str">
            <v>KS</v>
          </cell>
          <cell r="F7192">
            <v>1733</v>
          </cell>
        </row>
        <row r="7193">
          <cell r="A7193">
            <v>6283521</v>
          </cell>
          <cell r="B7193" t="str">
            <v>Plochý roh…GEK-SWAFS</v>
          </cell>
          <cell r="C7193">
            <v>1733</v>
          </cell>
          <cell r="D7193">
            <v>1</v>
          </cell>
          <cell r="E7193" t="str">
            <v>KS</v>
          </cell>
          <cell r="F7193">
            <v>1733</v>
          </cell>
        </row>
        <row r="7194">
          <cell r="A7194">
            <v>6283522</v>
          </cell>
          <cell r="B7194" t="str">
            <v>Plochý roh…GEK-SWAFS</v>
          </cell>
          <cell r="C7194">
            <v>1733</v>
          </cell>
          <cell r="D7194">
            <v>1</v>
          </cell>
          <cell r="E7194" t="str">
            <v>KS</v>
          </cell>
          <cell r="F7194">
            <v>1733</v>
          </cell>
        </row>
        <row r="7195">
          <cell r="A7195">
            <v>6283523</v>
          </cell>
          <cell r="B7195" t="str">
            <v>Plochý roh…GEK-SWAFS</v>
          </cell>
          <cell r="C7195">
            <v>1456</v>
          </cell>
          <cell r="D7195">
            <v>1</v>
          </cell>
          <cell r="E7195" t="str">
            <v>KS</v>
          </cell>
          <cell r="F7195">
            <v>1456</v>
          </cell>
        </row>
        <row r="7196">
          <cell r="A7196">
            <v>6283530</v>
          </cell>
          <cell r="B7196" t="str">
            <v>Plochý roh…GEK-SWAFF</v>
          </cell>
          <cell r="C7196">
            <v>1733</v>
          </cell>
          <cell r="D7196">
            <v>1</v>
          </cell>
          <cell r="E7196" t="str">
            <v>KS</v>
          </cell>
          <cell r="F7196">
            <v>1733</v>
          </cell>
        </row>
        <row r="7197">
          <cell r="A7197">
            <v>6283531</v>
          </cell>
          <cell r="B7197" t="str">
            <v>Plochý roh…GEK-SWAFF</v>
          </cell>
          <cell r="C7197">
            <v>1733</v>
          </cell>
          <cell r="D7197">
            <v>1</v>
          </cell>
          <cell r="E7197" t="str">
            <v>KS</v>
          </cell>
          <cell r="F7197">
            <v>1733</v>
          </cell>
        </row>
        <row r="7198">
          <cell r="A7198">
            <v>6283533</v>
          </cell>
          <cell r="B7198" t="str">
            <v>Plochý roh…GEK-SWAFF</v>
          </cell>
          <cell r="C7198">
            <v>1456</v>
          </cell>
          <cell r="D7198">
            <v>1</v>
          </cell>
          <cell r="E7198" t="str">
            <v>KS</v>
          </cell>
          <cell r="F7198">
            <v>1456</v>
          </cell>
        </row>
        <row r="7199">
          <cell r="A7199">
            <v>6283540</v>
          </cell>
          <cell r="B7199" t="str">
            <v>Vnitřní roh…GEK-SWAIS</v>
          </cell>
          <cell r="C7199">
            <v>1583</v>
          </cell>
          <cell r="D7199">
            <v>1</v>
          </cell>
          <cell r="E7199" t="str">
            <v>KS</v>
          </cell>
          <cell r="F7199">
            <v>1583</v>
          </cell>
        </row>
        <row r="7200">
          <cell r="A7200">
            <v>6283541</v>
          </cell>
          <cell r="B7200" t="str">
            <v>Vnitřní roh…GEK-SWAIS</v>
          </cell>
          <cell r="C7200">
            <v>1583</v>
          </cell>
          <cell r="D7200">
            <v>1</v>
          </cell>
          <cell r="E7200" t="str">
            <v>KS</v>
          </cell>
          <cell r="F7200">
            <v>1583</v>
          </cell>
        </row>
        <row r="7201">
          <cell r="A7201">
            <v>6283550</v>
          </cell>
          <cell r="B7201" t="str">
            <v>Vnitřní roh…GEK-SWAIV</v>
          </cell>
          <cell r="C7201">
            <v>949</v>
          </cell>
          <cell r="D7201">
            <v>1</v>
          </cell>
          <cell r="E7201" t="str">
            <v>KS</v>
          </cell>
          <cell r="F7201">
            <v>949</v>
          </cell>
        </row>
        <row r="7202">
          <cell r="A7202">
            <v>6283551</v>
          </cell>
          <cell r="B7202" t="str">
            <v>Vnitřní roh…GEK-SWAIV</v>
          </cell>
          <cell r="C7202">
            <v>949</v>
          </cell>
          <cell r="D7202">
            <v>1</v>
          </cell>
          <cell r="E7202" t="str">
            <v>KS</v>
          </cell>
          <cell r="F7202">
            <v>949</v>
          </cell>
        </row>
        <row r="7203">
          <cell r="A7203">
            <v>6283553</v>
          </cell>
          <cell r="B7203" t="str">
            <v>Vnitřní roh…GEK-SWAIV</v>
          </cell>
          <cell r="C7203">
            <v>793</v>
          </cell>
          <cell r="D7203">
            <v>1</v>
          </cell>
          <cell r="E7203" t="str">
            <v>KS</v>
          </cell>
          <cell r="F7203">
            <v>793</v>
          </cell>
        </row>
        <row r="7204">
          <cell r="A7204">
            <v>6283560</v>
          </cell>
          <cell r="B7204" t="str">
            <v>Díl T…GEK-SWAT6</v>
          </cell>
          <cell r="C7204">
            <v>1518</v>
          </cell>
          <cell r="D7204">
            <v>1</v>
          </cell>
          <cell r="E7204" t="str">
            <v>KS</v>
          </cell>
          <cell r="F7204">
            <v>1518</v>
          </cell>
        </row>
        <row r="7205">
          <cell r="A7205">
            <v>6283561</v>
          </cell>
          <cell r="B7205" t="str">
            <v>Díl T…GEK-SWAT6</v>
          </cell>
          <cell r="C7205">
            <v>1518</v>
          </cell>
          <cell r="D7205">
            <v>1</v>
          </cell>
          <cell r="E7205" t="str">
            <v>KS</v>
          </cell>
          <cell r="F7205">
            <v>1518</v>
          </cell>
        </row>
        <row r="7206">
          <cell r="A7206">
            <v>6283562</v>
          </cell>
          <cell r="B7206" t="str">
            <v>Díl T…GEK-SWAT6</v>
          </cell>
          <cell r="C7206">
            <v>1518</v>
          </cell>
          <cell r="D7206">
            <v>1</v>
          </cell>
          <cell r="E7206" t="str">
            <v>KS</v>
          </cell>
          <cell r="F7206">
            <v>1518</v>
          </cell>
        </row>
        <row r="7207">
          <cell r="A7207">
            <v>6283563</v>
          </cell>
          <cell r="B7207" t="str">
            <v>Díl T…GEK-SWAT6</v>
          </cell>
          <cell r="C7207">
            <v>1254</v>
          </cell>
          <cell r="D7207">
            <v>1</v>
          </cell>
          <cell r="E7207" t="str">
            <v>KS</v>
          </cell>
          <cell r="F7207">
            <v>1254</v>
          </cell>
        </row>
        <row r="7208">
          <cell r="A7208">
            <v>6283600</v>
          </cell>
          <cell r="B7208" t="str">
            <v>Přístrojový kanál…GEK-SWA80</v>
          </cell>
          <cell r="C7208">
            <v>870</v>
          </cell>
          <cell r="D7208">
            <v>1</v>
          </cell>
          <cell r="E7208" t="str">
            <v>M</v>
          </cell>
          <cell r="F7208">
            <v>870</v>
          </cell>
        </row>
        <row r="7209">
          <cell r="A7209">
            <v>6283601</v>
          </cell>
          <cell r="B7209" t="str">
            <v>Přístrojový kanál…GEK-SWA80</v>
          </cell>
          <cell r="C7209">
            <v>870</v>
          </cell>
          <cell r="D7209">
            <v>1</v>
          </cell>
          <cell r="E7209" t="str">
            <v>M</v>
          </cell>
          <cell r="F7209">
            <v>870</v>
          </cell>
        </row>
        <row r="7210">
          <cell r="A7210">
            <v>6283602</v>
          </cell>
          <cell r="B7210" t="str">
            <v>Přístrojový kanál…GEK-SWA80</v>
          </cell>
          <cell r="C7210">
            <v>870</v>
          </cell>
          <cell r="D7210">
            <v>1</v>
          </cell>
          <cell r="E7210" t="str">
            <v>M</v>
          </cell>
          <cell r="F7210">
            <v>870</v>
          </cell>
        </row>
        <row r="7211">
          <cell r="A7211">
            <v>6283610</v>
          </cell>
          <cell r="B7211" t="str">
            <v>Vnější roh…GEK-SWAA8</v>
          </cell>
          <cell r="C7211">
            <v>1715</v>
          </cell>
          <cell r="D7211">
            <v>1</v>
          </cell>
          <cell r="E7211" t="str">
            <v>KS</v>
          </cell>
          <cell r="F7211">
            <v>1715</v>
          </cell>
        </row>
        <row r="7212">
          <cell r="A7212">
            <v>6283611</v>
          </cell>
          <cell r="B7212" t="str">
            <v>Vnější roh…GEK-SWAA8</v>
          </cell>
          <cell r="C7212">
            <v>1715</v>
          </cell>
          <cell r="D7212">
            <v>1</v>
          </cell>
          <cell r="E7212" t="str">
            <v>KS</v>
          </cell>
          <cell r="F7212">
            <v>1715</v>
          </cell>
        </row>
        <row r="7213">
          <cell r="A7213">
            <v>6283613</v>
          </cell>
          <cell r="B7213" t="str">
            <v>Vnější roh…GEK-SWAA8</v>
          </cell>
          <cell r="C7213">
            <v>1426</v>
          </cell>
          <cell r="D7213">
            <v>1</v>
          </cell>
          <cell r="E7213" t="str">
            <v>KS</v>
          </cell>
          <cell r="F7213">
            <v>1426</v>
          </cell>
        </row>
        <row r="7214">
          <cell r="A7214">
            <v>6283620</v>
          </cell>
          <cell r="B7214" t="str">
            <v>Plochý roh…GEK-SWAFS</v>
          </cell>
          <cell r="C7214">
            <v>1961</v>
          </cell>
          <cell r="D7214">
            <v>1</v>
          </cell>
          <cell r="E7214" t="str">
            <v>KS</v>
          </cell>
          <cell r="F7214">
            <v>1961</v>
          </cell>
        </row>
        <row r="7215">
          <cell r="A7215">
            <v>6283621</v>
          </cell>
          <cell r="B7215" t="str">
            <v>Plochý roh…GEK-SWAFS</v>
          </cell>
          <cell r="C7215">
            <v>1961</v>
          </cell>
          <cell r="D7215">
            <v>1</v>
          </cell>
          <cell r="E7215" t="str">
            <v>KS</v>
          </cell>
          <cell r="F7215">
            <v>1961</v>
          </cell>
        </row>
        <row r="7216">
          <cell r="A7216">
            <v>6283630</v>
          </cell>
          <cell r="B7216" t="str">
            <v>Plochý roh…GEK-SWAFF</v>
          </cell>
          <cell r="C7216">
            <v>1961</v>
          </cell>
          <cell r="D7216">
            <v>1</v>
          </cell>
          <cell r="E7216" t="str">
            <v>KS</v>
          </cell>
          <cell r="F7216">
            <v>1961</v>
          </cell>
        </row>
        <row r="7217">
          <cell r="A7217">
            <v>6283631</v>
          </cell>
          <cell r="B7217" t="str">
            <v>Plochý roh…GEK-SWAFF</v>
          </cell>
          <cell r="C7217">
            <v>1961</v>
          </cell>
          <cell r="D7217">
            <v>1</v>
          </cell>
          <cell r="E7217" t="str">
            <v>KS</v>
          </cell>
          <cell r="F7217">
            <v>1961</v>
          </cell>
        </row>
        <row r="7218">
          <cell r="A7218">
            <v>6283650</v>
          </cell>
          <cell r="B7218" t="str">
            <v>Vnitřní roh…GEK-SWAIV</v>
          </cell>
          <cell r="C7218">
            <v>1009</v>
          </cell>
          <cell r="D7218">
            <v>1</v>
          </cell>
          <cell r="E7218" t="str">
            <v>KS</v>
          </cell>
          <cell r="F7218">
            <v>1009</v>
          </cell>
        </row>
        <row r="7219">
          <cell r="A7219">
            <v>6283651</v>
          </cell>
          <cell r="B7219" t="str">
            <v>Vnitřní roh…GEK-SWAIV</v>
          </cell>
          <cell r="C7219">
            <v>1009</v>
          </cell>
          <cell r="D7219">
            <v>1</v>
          </cell>
          <cell r="E7219" t="str">
            <v>KS</v>
          </cell>
          <cell r="F7219">
            <v>1009</v>
          </cell>
        </row>
        <row r="7220">
          <cell r="A7220">
            <v>6283660</v>
          </cell>
          <cell r="B7220" t="str">
            <v>Díl T…GEK-SWAT8</v>
          </cell>
          <cell r="C7220">
            <v>1583</v>
          </cell>
          <cell r="D7220">
            <v>1</v>
          </cell>
          <cell r="E7220" t="str">
            <v>KS</v>
          </cell>
          <cell r="F7220">
            <v>1583</v>
          </cell>
        </row>
        <row r="7221">
          <cell r="A7221">
            <v>6283661</v>
          </cell>
          <cell r="B7221" t="str">
            <v>Díl T…GEK-SWAT8</v>
          </cell>
          <cell r="C7221">
            <v>1583</v>
          </cell>
          <cell r="D7221">
            <v>1</v>
          </cell>
          <cell r="E7221" t="str">
            <v>KS</v>
          </cell>
          <cell r="F7221">
            <v>1583</v>
          </cell>
        </row>
        <row r="7222">
          <cell r="A7222">
            <v>6283700</v>
          </cell>
          <cell r="B7222" t="str">
            <v>Přístrojový kanál…GEK-SWA10</v>
          </cell>
          <cell r="C7222">
            <v>1000</v>
          </cell>
          <cell r="D7222">
            <v>1</v>
          </cell>
          <cell r="E7222" t="str">
            <v>M</v>
          </cell>
          <cell r="F7222">
            <v>1000</v>
          </cell>
        </row>
        <row r="7223">
          <cell r="A7223">
            <v>6283701</v>
          </cell>
          <cell r="B7223" t="str">
            <v>Přístrojový kanál…GEK-SWA10</v>
          </cell>
          <cell r="C7223">
            <v>1000</v>
          </cell>
          <cell r="D7223">
            <v>1</v>
          </cell>
          <cell r="E7223" t="str">
            <v>M</v>
          </cell>
          <cell r="F7223">
            <v>1000</v>
          </cell>
        </row>
        <row r="7224">
          <cell r="A7224">
            <v>6283702</v>
          </cell>
          <cell r="B7224" t="str">
            <v>Přístrojový kanál…GEK-SWA10</v>
          </cell>
          <cell r="C7224">
            <v>1000</v>
          </cell>
          <cell r="D7224">
            <v>1</v>
          </cell>
          <cell r="E7224" t="str">
            <v>M</v>
          </cell>
          <cell r="F7224">
            <v>1000</v>
          </cell>
        </row>
        <row r="7225">
          <cell r="A7225">
            <v>6283703</v>
          </cell>
          <cell r="B7225" t="str">
            <v>Přístrojový kanál…GEK-SWA10</v>
          </cell>
          <cell r="C7225">
            <v>798</v>
          </cell>
          <cell r="D7225">
            <v>1</v>
          </cell>
          <cell r="E7225" t="str">
            <v>M</v>
          </cell>
          <cell r="F7225">
            <v>798</v>
          </cell>
        </row>
        <row r="7226">
          <cell r="A7226">
            <v>6283704</v>
          </cell>
          <cell r="B7226" t="str">
            <v>Přístrojový kanál…GEK-SWA10</v>
          </cell>
          <cell r="C7226">
            <v>1151</v>
          </cell>
          <cell r="D7226">
            <v>1</v>
          </cell>
          <cell r="E7226" t="str">
            <v>M</v>
          </cell>
          <cell r="F7226">
            <v>1151</v>
          </cell>
        </row>
        <row r="7227">
          <cell r="A7227">
            <v>6283710</v>
          </cell>
          <cell r="B7227" t="str">
            <v>Vnější roh…GEK-SWAA1</v>
          </cell>
          <cell r="C7227">
            <v>1972</v>
          </cell>
          <cell r="D7227">
            <v>1</v>
          </cell>
          <cell r="E7227" t="str">
            <v>KS</v>
          </cell>
          <cell r="F7227">
            <v>1972</v>
          </cell>
        </row>
        <row r="7228">
          <cell r="A7228">
            <v>6283711</v>
          </cell>
          <cell r="B7228" t="str">
            <v>Vnější roh…GEK-SWAA1</v>
          </cell>
          <cell r="C7228">
            <v>1972</v>
          </cell>
          <cell r="D7228">
            <v>1</v>
          </cell>
          <cell r="E7228" t="str">
            <v>KS</v>
          </cell>
          <cell r="F7228">
            <v>1972</v>
          </cell>
        </row>
        <row r="7229">
          <cell r="A7229">
            <v>6283713</v>
          </cell>
          <cell r="B7229" t="str">
            <v>Vnější roh…GEK-SWAA1</v>
          </cell>
          <cell r="C7229">
            <v>1638</v>
          </cell>
          <cell r="D7229">
            <v>1</v>
          </cell>
          <cell r="E7229" t="str">
            <v>KS</v>
          </cell>
          <cell r="F7229">
            <v>1638</v>
          </cell>
        </row>
        <row r="7230">
          <cell r="A7230">
            <v>6283720</v>
          </cell>
          <cell r="B7230" t="str">
            <v>Plochý roh…GEK-SWAFS</v>
          </cell>
          <cell r="C7230">
            <v>2254</v>
          </cell>
          <cell r="D7230">
            <v>1</v>
          </cell>
          <cell r="E7230" t="str">
            <v>KS</v>
          </cell>
          <cell r="F7230">
            <v>2254</v>
          </cell>
        </row>
        <row r="7231">
          <cell r="A7231">
            <v>6283721</v>
          </cell>
          <cell r="B7231" t="str">
            <v>Plochý roh…GEK-SWAFS</v>
          </cell>
          <cell r="C7231">
            <v>2254</v>
          </cell>
          <cell r="D7231">
            <v>1</v>
          </cell>
          <cell r="E7231" t="str">
            <v>KS</v>
          </cell>
          <cell r="F7231">
            <v>2254</v>
          </cell>
        </row>
        <row r="7232">
          <cell r="A7232">
            <v>6283722</v>
          </cell>
          <cell r="B7232" t="str">
            <v>Plochý roh…GEK-SWAFS</v>
          </cell>
          <cell r="C7232">
            <v>2254</v>
          </cell>
          <cell r="D7232">
            <v>1</v>
          </cell>
          <cell r="E7232" t="str">
            <v>KS</v>
          </cell>
          <cell r="F7232">
            <v>2254</v>
          </cell>
        </row>
        <row r="7233">
          <cell r="A7233">
            <v>6283723</v>
          </cell>
          <cell r="B7233" t="str">
            <v>Plochý roh…GEK-SWAFS</v>
          </cell>
          <cell r="C7233">
            <v>1961</v>
          </cell>
          <cell r="D7233">
            <v>1</v>
          </cell>
          <cell r="E7233" t="str">
            <v>KS</v>
          </cell>
          <cell r="F7233">
            <v>1961</v>
          </cell>
        </row>
        <row r="7234">
          <cell r="A7234">
            <v>6283730</v>
          </cell>
          <cell r="B7234" t="str">
            <v>Plochý roh…GEK-SWAFF</v>
          </cell>
          <cell r="C7234">
            <v>2254</v>
          </cell>
          <cell r="D7234">
            <v>1</v>
          </cell>
          <cell r="E7234" t="str">
            <v>KS</v>
          </cell>
          <cell r="F7234">
            <v>2254</v>
          </cell>
        </row>
        <row r="7235">
          <cell r="A7235">
            <v>6283731</v>
          </cell>
          <cell r="B7235" t="str">
            <v>Plochý roh…GEK-SWAFF</v>
          </cell>
          <cell r="C7235">
            <v>2254</v>
          </cell>
          <cell r="D7235">
            <v>1</v>
          </cell>
          <cell r="E7235" t="str">
            <v>KS</v>
          </cell>
          <cell r="F7235">
            <v>2254</v>
          </cell>
        </row>
        <row r="7236">
          <cell r="A7236">
            <v>6283733</v>
          </cell>
          <cell r="B7236" t="str">
            <v>Plochý roh…GEK-SWAFF</v>
          </cell>
          <cell r="C7236">
            <v>1961</v>
          </cell>
          <cell r="D7236">
            <v>1</v>
          </cell>
          <cell r="E7236" t="str">
            <v>KS</v>
          </cell>
          <cell r="F7236">
            <v>1961</v>
          </cell>
        </row>
        <row r="7237">
          <cell r="A7237">
            <v>6283740</v>
          </cell>
          <cell r="B7237" t="str">
            <v>Vnitřní roh…GEK-SWAIS</v>
          </cell>
          <cell r="C7237">
            <v>1972</v>
          </cell>
          <cell r="D7237">
            <v>1</v>
          </cell>
          <cell r="E7237" t="str">
            <v>KS</v>
          </cell>
          <cell r="F7237">
            <v>1972</v>
          </cell>
        </row>
        <row r="7238">
          <cell r="A7238">
            <v>6283741</v>
          </cell>
          <cell r="B7238" t="str">
            <v>Vnitřní roh…GEK-SWAIS</v>
          </cell>
          <cell r="C7238">
            <v>1972</v>
          </cell>
          <cell r="D7238">
            <v>1</v>
          </cell>
          <cell r="E7238" t="str">
            <v>KS</v>
          </cell>
          <cell r="F7238">
            <v>1972</v>
          </cell>
        </row>
        <row r="7239">
          <cell r="A7239">
            <v>6283743</v>
          </cell>
          <cell r="B7239" t="str">
            <v>Vnitřní roh…GEK-SWAIS</v>
          </cell>
          <cell r="C7239">
            <v>1638</v>
          </cell>
          <cell r="D7239">
            <v>1</v>
          </cell>
          <cell r="E7239" t="str">
            <v>KS</v>
          </cell>
          <cell r="F7239">
            <v>1638</v>
          </cell>
        </row>
        <row r="7240">
          <cell r="A7240">
            <v>6283750</v>
          </cell>
          <cell r="B7240" t="str">
            <v>Vnitřní roh…GEK-SWAIV</v>
          </cell>
          <cell r="C7240">
            <v>1064</v>
          </cell>
          <cell r="D7240">
            <v>1</v>
          </cell>
          <cell r="E7240" t="str">
            <v>KS</v>
          </cell>
          <cell r="F7240">
            <v>1064</v>
          </cell>
        </row>
        <row r="7241">
          <cell r="A7241">
            <v>6283751</v>
          </cell>
          <cell r="B7241" t="str">
            <v>Vnitřní roh…GEK-SWAIV</v>
          </cell>
          <cell r="C7241">
            <v>1064</v>
          </cell>
          <cell r="D7241">
            <v>1</v>
          </cell>
          <cell r="E7241" t="str">
            <v>KS</v>
          </cell>
          <cell r="F7241">
            <v>1064</v>
          </cell>
        </row>
        <row r="7242">
          <cell r="A7242">
            <v>6283753</v>
          </cell>
          <cell r="B7242" t="str">
            <v>Vnitřní roh…GEK-SWAIV</v>
          </cell>
          <cell r="C7242">
            <v>888</v>
          </cell>
          <cell r="D7242">
            <v>1</v>
          </cell>
          <cell r="E7242" t="str">
            <v>KS</v>
          </cell>
          <cell r="F7242">
            <v>888</v>
          </cell>
        </row>
        <row r="7243">
          <cell r="A7243">
            <v>6283760</v>
          </cell>
          <cell r="B7243" t="str">
            <v>Díl T…GEK-SWAT1</v>
          </cell>
          <cell r="C7243">
            <v>1821</v>
          </cell>
          <cell r="D7243">
            <v>1</v>
          </cell>
          <cell r="E7243" t="str">
            <v>KS</v>
          </cell>
          <cell r="F7243">
            <v>1821</v>
          </cell>
        </row>
        <row r="7244">
          <cell r="A7244">
            <v>6283761</v>
          </cell>
          <cell r="B7244" t="str">
            <v>Díl T…GEK-SWAT1</v>
          </cell>
          <cell r="C7244">
            <v>1821</v>
          </cell>
          <cell r="D7244">
            <v>1</v>
          </cell>
          <cell r="E7244" t="str">
            <v>KS</v>
          </cell>
          <cell r="F7244">
            <v>1821</v>
          </cell>
        </row>
        <row r="7245">
          <cell r="A7245">
            <v>6283762</v>
          </cell>
          <cell r="B7245" t="str">
            <v>Díl T…GEK-SWAT1</v>
          </cell>
          <cell r="C7245">
            <v>1821</v>
          </cell>
          <cell r="D7245">
            <v>1</v>
          </cell>
          <cell r="E7245" t="str">
            <v>KS</v>
          </cell>
          <cell r="F7245">
            <v>1821</v>
          </cell>
        </row>
        <row r="7246">
          <cell r="A7246">
            <v>6283763</v>
          </cell>
          <cell r="B7246" t="str">
            <v>Díl T…GEK-SWAT1</v>
          </cell>
          <cell r="C7246">
            <v>1527</v>
          </cell>
          <cell r="D7246">
            <v>1</v>
          </cell>
          <cell r="E7246" t="str">
            <v>KS</v>
          </cell>
          <cell r="F7246">
            <v>1527</v>
          </cell>
        </row>
        <row r="7247">
          <cell r="A7247">
            <v>6283800</v>
          </cell>
          <cell r="B7247" t="str">
            <v>Přístrojový kanál…GEK-SWA64</v>
          </cell>
          <cell r="C7247">
            <v>815</v>
          </cell>
          <cell r="D7247">
            <v>1</v>
          </cell>
          <cell r="E7247" t="str">
            <v>M</v>
          </cell>
          <cell r="F7247">
            <v>815</v>
          </cell>
        </row>
        <row r="7248">
          <cell r="A7248">
            <v>6283801</v>
          </cell>
          <cell r="B7248" t="str">
            <v>Přístrojový kanál…GEK-SWA64</v>
          </cell>
          <cell r="C7248">
            <v>815</v>
          </cell>
          <cell r="D7248">
            <v>1</v>
          </cell>
          <cell r="E7248" t="str">
            <v>M</v>
          </cell>
          <cell r="F7248">
            <v>815</v>
          </cell>
        </row>
        <row r="7249">
          <cell r="A7249">
            <v>6283802</v>
          </cell>
          <cell r="B7249" t="str">
            <v>Přístrojový kanál…GEK-SWA64</v>
          </cell>
          <cell r="C7249">
            <v>815</v>
          </cell>
          <cell r="D7249">
            <v>1</v>
          </cell>
          <cell r="E7249" t="str">
            <v>M</v>
          </cell>
          <cell r="F7249">
            <v>815</v>
          </cell>
        </row>
        <row r="7250">
          <cell r="A7250">
            <v>6283803</v>
          </cell>
          <cell r="B7250" t="str">
            <v>Přístrojový kanál…GEK-SWA64</v>
          </cell>
          <cell r="C7250">
            <v>701</v>
          </cell>
          <cell r="D7250">
            <v>1</v>
          </cell>
          <cell r="E7250" t="str">
            <v>M</v>
          </cell>
          <cell r="F7250">
            <v>701</v>
          </cell>
        </row>
        <row r="7251">
          <cell r="A7251">
            <v>6283810</v>
          </cell>
          <cell r="B7251" t="str">
            <v>Vnější roh…GEK-SWAA6</v>
          </cell>
          <cell r="C7251">
            <v>1611</v>
          </cell>
          <cell r="D7251">
            <v>1</v>
          </cell>
          <cell r="E7251" t="str">
            <v>KS</v>
          </cell>
          <cell r="F7251">
            <v>1611</v>
          </cell>
        </row>
        <row r="7252">
          <cell r="A7252">
            <v>6283811</v>
          </cell>
          <cell r="B7252" t="str">
            <v>Vnější roh…GEK-SWAA6</v>
          </cell>
          <cell r="C7252">
            <v>1611</v>
          </cell>
          <cell r="D7252">
            <v>1</v>
          </cell>
          <cell r="E7252" t="str">
            <v>KS</v>
          </cell>
          <cell r="F7252">
            <v>1611</v>
          </cell>
        </row>
        <row r="7253">
          <cell r="A7253">
            <v>6283813</v>
          </cell>
          <cell r="B7253" t="str">
            <v>Vnější roh…GEK-SWAA6</v>
          </cell>
          <cell r="C7253">
            <v>1310</v>
          </cell>
          <cell r="D7253">
            <v>1</v>
          </cell>
          <cell r="E7253" t="str">
            <v>KS</v>
          </cell>
          <cell r="F7253">
            <v>1310</v>
          </cell>
        </row>
        <row r="7254">
          <cell r="A7254">
            <v>6283820</v>
          </cell>
          <cell r="B7254" t="str">
            <v>Plochý roh…GEK-SWAFS</v>
          </cell>
          <cell r="C7254">
            <v>1777</v>
          </cell>
          <cell r="D7254">
            <v>1</v>
          </cell>
          <cell r="E7254" t="str">
            <v>KS</v>
          </cell>
          <cell r="F7254">
            <v>1777</v>
          </cell>
        </row>
        <row r="7255">
          <cell r="A7255">
            <v>6283821</v>
          </cell>
          <cell r="B7255" t="str">
            <v>Plochý roh…GEK-SWAFS</v>
          </cell>
          <cell r="C7255">
            <v>1777</v>
          </cell>
          <cell r="D7255">
            <v>1</v>
          </cell>
          <cell r="E7255" t="str">
            <v>KS</v>
          </cell>
          <cell r="F7255">
            <v>1777</v>
          </cell>
        </row>
        <row r="7256">
          <cell r="A7256">
            <v>6283823</v>
          </cell>
          <cell r="B7256" t="str">
            <v>Plochý roh…GEK-SWAFS</v>
          </cell>
          <cell r="C7256">
            <v>1498</v>
          </cell>
          <cell r="D7256">
            <v>1</v>
          </cell>
          <cell r="E7256" t="str">
            <v>KS</v>
          </cell>
          <cell r="F7256">
            <v>1498</v>
          </cell>
        </row>
        <row r="7257">
          <cell r="A7257">
            <v>6283830</v>
          </cell>
          <cell r="B7257" t="str">
            <v>Plochý roh…GEK-SWAFF</v>
          </cell>
          <cell r="C7257">
            <v>1777</v>
          </cell>
          <cell r="D7257">
            <v>1</v>
          </cell>
          <cell r="E7257" t="str">
            <v>KS</v>
          </cell>
          <cell r="F7257">
            <v>1777</v>
          </cell>
        </row>
        <row r="7258">
          <cell r="A7258">
            <v>6283831</v>
          </cell>
          <cell r="B7258" t="str">
            <v>Plochý roh…GEK-SWAFF</v>
          </cell>
          <cell r="C7258">
            <v>1777</v>
          </cell>
          <cell r="D7258">
            <v>1</v>
          </cell>
          <cell r="E7258" t="str">
            <v>KS</v>
          </cell>
          <cell r="F7258">
            <v>1777</v>
          </cell>
        </row>
        <row r="7259">
          <cell r="A7259">
            <v>6283833</v>
          </cell>
          <cell r="B7259" t="str">
            <v>Plochý roh…GEK-SWAFF</v>
          </cell>
          <cell r="C7259">
            <v>1498</v>
          </cell>
          <cell r="D7259">
            <v>1</v>
          </cell>
          <cell r="E7259" t="str">
            <v>KS</v>
          </cell>
          <cell r="F7259">
            <v>1498</v>
          </cell>
        </row>
        <row r="7260">
          <cell r="A7260">
            <v>6283850</v>
          </cell>
          <cell r="B7260" t="str">
            <v>Vnitřní roh…GEK-SWAIV</v>
          </cell>
          <cell r="C7260">
            <v>1000</v>
          </cell>
          <cell r="D7260">
            <v>1</v>
          </cell>
          <cell r="E7260" t="str">
            <v>KS</v>
          </cell>
          <cell r="F7260">
            <v>1000</v>
          </cell>
        </row>
        <row r="7261">
          <cell r="A7261">
            <v>6283851</v>
          </cell>
          <cell r="B7261" t="str">
            <v>Vnitřní roh…GEK-SWAIV</v>
          </cell>
          <cell r="C7261">
            <v>1000</v>
          </cell>
          <cell r="D7261">
            <v>1</v>
          </cell>
          <cell r="E7261" t="str">
            <v>KS</v>
          </cell>
          <cell r="F7261">
            <v>1000</v>
          </cell>
        </row>
        <row r="7262">
          <cell r="A7262">
            <v>6283853</v>
          </cell>
          <cell r="B7262" t="str">
            <v>Vnitřní roh…GEK-SWAIV</v>
          </cell>
          <cell r="C7262">
            <v>840</v>
          </cell>
          <cell r="D7262">
            <v>1</v>
          </cell>
          <cell r="E7262" t="str">
            <v>KS</v>
          </cell>
          <cell r="F7262">
            <v>840</v>
          </cell>
        </row>
        <row r="7263">
          <cell r="A7263">
            <v>6283860</v>
          </cell>
          <cell r="B7263" t="str">
            <v>Díl T…GEK-SWAT6</v>
          </cell>
          <cell r="C7263">
            <v>1548</v>
          </cell>
          <cell r="D7263">
            <v>1</v>
          </cell>
          <cell r="E7263" t="str">
            <v>KS</v>
          </cell>
          <cell r="F7263">
            <v>1548</v>
          </cell>
        </row>
        <row r="7264">
          <cell r="A7264">
            <v>6283861</v>
          </cell>
          <cell r="B7264" t="str">
            <v>Díl T…GEK-SWAT6</v>
          </cell>
          <cell r="C7264">
            <v>1548</v>
          </cell>
          <cell r="D7264">
            <v>1</v>
          </cell>
          <cell r="E7264" t="str">
            <v>KS</v>
          </cell>
          <cell r="F7264">
            <v>1548</v>
          </cell>
        </row>
        <row r="7265">
          <cell r="A7265">
            <v>6283862</v>
          </cell>
          <cell r="B7265" t="str">
            <v>Díl T…GEK-SWAT6</v>
          </cell>
          <cell r="C7265">
            <v>1548</v>
          </cell>
          <cell r="D7265">
            <v>1</v>
          </cell>
          <cell r="E7265" t="str">
            <v>KS</v>
          </cell>
          <cell r="F7265">
            <v>1548</v>
          </cell>
        </row>
        <row r="7266">
          <cell r="A7266">
            <v>6283863</v>
          </cell>
          <cell r="B7266" t="str">
            <v>Díl T…GEK-SWAT6</v>
          </cell>
          <cell r="C7266">
            <v>1287</v>
          </cell>
          <cell r="D7266">
            <v>1</v>
          </cell>
          <cell r="E7266" t="str">
            <v>KS</v>
          </cell>
          <cell r="F7266">
            <v>1287</v>
          </cell>
        </row>
        <row r="7267">
          <cell r="A7267">
            <v>6283900</v>
          </cell>
          <cell r="B7267" t="str">
            <v>Přístrojový kanál…GEK-SWA80</v>
          </cell>
          <cell r="C7267">
            <v>847</v>
          </cell>
          <cell r="D7267">
            <v>1</v>
          </cell>
          <cell r="E7267" t="str">
            <v>M</v>
          </cell>
          <cell r="F7267">
            <v>847</v>
          </cell>
        </row>
        <row r="7268">
          <cell r="A7268">
            <v>6283901</v>
          </cell>
          <cell r="B7268" t="str">
            <v>Přístrojový kanál…GEK-SWA80</v>
          </cell>
          <cell r="C7268">
            <v>847</v>
          </cell>
          <cell r="D7268">
            <v>1</v>
          </cell>
          <cell r="E7268" t="str">
            <v>M</v>
          </cell>
          <cell r="F7268">
            <v>847</v>
          </cell>
        </row>
        <row r="7269">
          <cell r="A7269">
            <v>6283910</v>
          </cell>
          <cell r="B7269" t="str">
            <v>Vnější roh…GEK-SWAA8</v>
          </cell>
          <cell r="C7269">
            <v>1750</v>
          </cell>
          <cell r="D7269">
            <v>1</v>
          </cell>
          <cell r="E7269" t="str">
            <v>KS</v>
          </cell>
          <cell r="F7269">
            <v>1750</v>
          </cell>
        </row>
        <row r="7270">
          <cell r="A7270">
            <v>6283911</v>
          </cell>
          <cell r="B7270" t="str">
            <v>Vnější roh…GEK-SWAA8</v>
          </cell>
          <cell r="C7270">
            <v>1750</v>
          </cell>
          <cell r="D7270">
            <v>1</v>
          </cell>
          <cell r="E7270" t="str">
            <v>KS</v>
          </cell>
          <cell r="F7270">
            <v>1750</v>
          </cell>
        </row>
        <row r="7271">
          <cell r="A7271">
            <v>6283913</v>
          </cell>
          <cell r="B7271" t="str">
            <v>Vnější roh…GEK-SWAA8</v>
          </cell>
          <cell r="C7271">
            <v>1467</v>
          </cell>
          <cell r="D7271">
            <v>1</v>
          </cell>
          <cell r="E7271" t="str">
            <v>KS</v>
          </cell>
          <cell r="F7271">
            <v>1467</v>
          </cell>
        </row>
        <row r="7272">
          <cell r="A7272">
            <v>6283920</v>
          </cell>
          <cell r="B7272" t="str">
            <v>Plochý roh…GEK-SWAFS</v>
          </cell>
          <cell r="C7272">
            <v>1997</v>
          </cell>
          <cell r="D7272">
            <v>1</v>
          </cell>
          <cell r="E7272" t="str">
            <v>KS</v>
          </cell>
          <cell r="F7272">
            <v>1997</v>
          </cell>
        </row>
        <row r="7273">
          <cell r="A7273">
            <v>6283921</v>
          </cell>
          <cell r="B7273" t="str">
            <v>Plochý roh…GEK-SWAFS</v>
          </cell>
          <cell r="C7273">
            <v>1997</v>
          </cell>
          <cell r="D7273">
            <v>1</v>
          </cell>
          <cell r="E7273" t="str">
            <v>KS</v>
          </cell>
          <cell r="F7273">
            <v>1997</v>
          </cell>
        </row>
        <row r="7274">
          <cell r="A7274">
            <v>6283930</v>
          </cell>
          <cell r="B7274" t="str">
            <v>Plochý roh…GEK-SWAFF</v>
          </cell>
          <cell r="C7274">
            <v>1997</v>
          </cell>
          <cell r="D7274">
            <v>1</v>
          </cell>
          <cell r="E7274" t="str">
            <v>KS</v>
          </cell>
          <cell r="F7274">
            <v>1997</v>
          </cell>
        </row>
        <row r="7275">
          <cell r="A7275">
            <v>6283931</v>
          </cell>
          <cell r="B7275" t="str">
            <v>Plochý roh…GEK-SWAFF</v>
          </cell>
          <cell r="C7275">
            <v>1997</v>
          </cell>
          <cell r="D7275">
            <v>1</v>
          </cell>
          <cell r="E7275" t="str">
            <v>KS</v>
          </cell>
          <cell r="F7275">
            <v>1997</v>
          </cell>
        </row>
        <row r="7276">
          <cell r="A7276">
            <v>6283950</v>
          </cell>
          <cell r="B7276" t="str">
            <v>Vnitřní roh…GEK-SWAIV</v>
          </cell>
          <cell r="C7276">
            <v>1062</v>
          </cell>
          <cell r="D7276">
            <v>1</v>
          </cell>
          <cell r="E7276" t="str">
            <v>KS</v>
          </cell>
          <cell r="F7276">
            <v>1062</v>
          </cell>
        </row>
        <row r="7277">
          <cell r="A7277">
            <v>6283951</v>
          </cell>
          <cell r="B7277" t="str">
            <v>Vnitřní roh…GEK-SWAIV</v>
          </cell>
          <cell r="C7277">
            <v>1062</v>
          </cell>
          <cell r="D7277">
            <v>1</v>
          </cell>
          <cell r="E7277" t="str">
            <v>KS</v>
          </cell>
          <cell r="F7277">
            <v>1062</v>
          </cell>
        </row>
        <row r="7278">
          <cell r="A7278">
            <v>6283960</v>
          </cell>
          <cell r="B7278" t="str">
            <v>Díl T…GEK-SWAT8</v>
          </cell>
          <cell r="C7278">
            <v>1632</v>
          </cell>
          <cell r="D7278">
            <v>1</v>
          </cell>
          <cell r="E7278" t="str">
            <v>KS</v>
          </cell>
          <cell r="F7278">
            <v>1632</v>
          </cell>
        </row>
        <row r="7279">
          <cell r="A7279">
            <v>6283961</v>
          </cell>
          <cell r="B7279" t="str">
            <v>Díl T…GEK-SWAT8</v>
          </cell>
          <cell r="C7279">
            <v>1632</v>
          </cell>
          <cell r="D7279">
            <v>1</v>
          </cell>
          <cell r="E7279" t="str">
            <v>KS</v>
          </cell>
          <cell r="F7279">
            <v>1632</v>
          </cell>
        </row>
        <row r="7280">
          <cell r="A7280">
            <v>6284000</v>
          </cell>
          <cell r="B7280" t="str">
            <v>Přístrojový kanál…GEK-SWA10</v>
          </cell>
          <cell r="C7280">
            <v>972</v>
          </cell>
          <cell r="D7280">
            <v>1</v>
          </cell>
          <cell r="E7280" t="str">
            <v>M</v>
          </cell>
          <cell r="F7280">
            <v>972</v>
          </cell>
        </row>
        <row r="7281">
          <cell r="A7281">
            <v>6284001</v>
          </cell>
          <cell r="B7281" t="str">
            <v>Přístrojový kanál…GEK-SWA10</v>
          </cell>
          <cell r="C7281">
            <v>972</v>
          </cell>
          <cell r="D7281">
            <v>1</v>
          </cell>
          <cell r="E7281" t="str">
            <v>M</v>
          </cell>
          <cell r="F7281">
            <v>972</v>
          </cell>
        </row>
        <row r="7282">
          <cell r="A7282">
            <v>6284002</v>
          </cell>
          <cell r="B7282" t="str">
            <v>Přístrojový kanál…GEK-SWA10</v>
          </cell>
          <cell r="C7282">
            <v>972</v>
          </cell>
          <cell r="D7282">
            <v>1</v>
          </cell>
          <cell r="E7282" t="str">
            <v>M</v>
          </cell>
          <cell r="F7282">
            <v>972</v>
          </cell>
        </row>
        <row r="7283">
          <cell r="A7283">
            <v>6284003</v>
          </cell>
          <cell r="B7283" t="str">
            <v>Přístrojový kanál…GEK-SWA10</v>
          </cell>
          <cell r="C7283">
            <v>907</v>
          </cell>
          <cell r="D7283">
            <v>1</v>
          </cell>
          <cell r="E7283" t="str">
            <v>M</v>
          </cell>
          <cell r="F7283">
            <v>907</v>
          </cell>
        </row>
        <row r="7284">
          <cell r="A7284">
            <v>6284010</v>
          </cell>
          <cell r="B7284" t="str">
            <v>Vnější roh…GEK-SWAA1</v>
          </cell>
          <cell r="C7284">
            <v>2013</v>
          </cell>
          <cell r="D7284">
            <v>1</v>
          </cell>
          <cell r="E7284" t="str">
            <v>KS</v>
          </cell>
          <cell r="F7284">
            <v>2013</v>
          </cell>
        </row>
        <row r="7285">
          <cell r="A7285">
            <v>6284011</v>
          </cell>
          <cell r="B7285" t="str">
            <v>Vnější roh…GEK-SWAA1</v>
          </cell>
          <cell r="C7285">
            <v>2013</v>
          </cell>
          <cell r="D7285">
            <v>1</v>
          </cell>
          <cell r="E7285" t="str">
            <v>KS</v>
          </cell>
          <cell r="F7285">
            <v>2013</v>
          </cell>
        </row>
        <row r="7286">
          <cell r="A7286">
            <v>6284013</v>
          </cell>
          <cell r="B7286" t="str">
            <v>Vnější roh…GEK-SWAA1</v>
          </cell>
          <cell r="C7286">
            <v>1684</v>
          </cell>
          <cell r="D7286">
            <v>1</v>
          </cell>
          <cell r="E7286" t="str">
            <v>KS</v>
          </cell>
          <cell r="F7286">
            <v>1684</v>
          </cell>
        </row>
        <row r="7287">
          <cell r="A7287">
            <v>6284020</v>
          </cell>
          <cell r="B7287" t="str">
            <v>Plochý roh…GEK-SWAFS</v>
          </cell>
          <cell r="C7287">
            <v>2296</v>
          </cell>
          <cell r="D7287">
            <v>1</v>
          </cell>
          <cell r="E7287" t="str">
            <v>KS</v>
          </cell>
          <cell r="F7287">
            <v>2296</v>
          </cell>
        </row>
        <row r="7288">
          <cell r="A7288">
            <v>6284021</v>
          </cell>
          <cell r="B7288" t="str">
            <v>Plochý roh…GEK-SWAFS</v>
          </cell>
          <cell r="C7288">
            <v>2296</v>
          </cell>
          <cell r="D7288">
            <v>1</v>
          </cell>
          <cell r="E7288" t="str">
            <v>KS</v>
          </cell>
          <cell r="F7288">
            <v>2296</v>
          </cell>
        </row>
        <row r="7289">
          <cell r="A7289">
            <v>6284022</v>
          </cell>
          <cell r="B7289" t="str">
            <v>Plochý roh…GEK-SWAFS</v>
          </cell>
          <cell r="C7289">
            <v>2296</v>
          </cell>
          <cell r="D7289">
            <v>1</v>
          </cell>
          <cell r="E7289" t="str">
            <v>KS</v>
          </cell>
          <cell r="F7289">
            <v>2296</v>
          </cell>
        </row>
        <row r="7290">
          <cell r="A7290">
            <v>6284023</v>
          </cell>
          <cell r="B7290" t="str">
            <v>Plochý roh…GEK-SWAFS</v>
          </cell>
          <cell r="C7290">
            <v>1997</v>
          </cell>
          <cell r="D7290">
            <v>1</v>
          </cell>
          <cell r="E7290" t="str">
            <v>KS</v>
          </cell>
          <cell r="F7290">
            <v>1997</v>
          </cell>
        </row>
        <row r="7291">
          <cell r="A7291">
            <v>6284030</v>
          </cell>
          <cell r="B7291" t="str">
            <v>Plochý roh…GEK-SWAFF</v>
          </cell>
          <cell r="C7291">
            <v>2296</v>
          </cell>
          <cell r="D7291">
            <v>1</v>
          </cell>
          <cell r="E7291" t="str">
            <v>KS</v>
          </cell>
          <cell r="F7291">
            <v>2296</v>
          </cell>
        </row>
        <row r="7292">
          <cell r="A7292">
            <v>6284031</v>
          </cell>
          <cell r="B7292" t="str">
            <v>Plochý roh…GEK-SWAFF</v>
          </cell>
          <cell r="C7292">
            <v>2296</v>
          </cell>
          <cell r="D7292">
            <v>1</v>
          </cell>
          <cell r="E7292" t="str">
            <v>KS</v>
          </cell>
          <cell r="F7292">
            <v>2296</v>
          </cell>
        </row>
        <row r="7293">
          <cell r="A7293">
            <v>6284033</v>
          </cell>
          <cell r="B7293" t="str">
            <v>Plochý roh…GEK-SWAFF</v>
          </cell>
          <cell r="C7293">
            <v>1997</v>
          </cell>
          <cell r="D7293">
            <v>1</v>
          </cell>
          <cell r="E7293" t="str">
            <v>KS</v>
          </cell>
          <cell r="F7293">
            <v>1997</v>
          </cell>
        </row>
        <row r="7294">
          <cell r="A7294">
            <v>6284050</v>
          </cell>
          <cell r="B7294" t="str">
            <v>Vnitřní roh…GEK-SWAIV</v>
          </cell>
          <cell r="C7294">
            <v>1113</v>
          </cell>
          <cell r="D7294">
            <v>1</v>
          </cell>
          <cell r="E7294" t="str">
            <v>KS</v>
          </cell>
          <cell r="F7294">
            <v>1113</v>
          </cell>
        </row>
        <row r="7295">
          <cell r="A7295">
            <v>6284051</v>
          </cell>
          <cell r="B7295" t="str">
            <v>Vnitřní roh…GEK-SWAIV</v>
          </cell>
          <cell r="C7295">
            <v>1113</v>
          </cell>
          <cell r="D7295">
            <v>1</v>
          </cell>
          <cell r="E7295" t="str">
            <v>KS</v>
          </cell>
          <cell r="F7295">
            <v>1113</v>
          </cell>
        </row>
        <row r="7296">
          <cell r="A7296">
            <v>6284053</v>
          </cell>
          <cell r="B7296" t="str">
            <v>Vnitřní roh…GEK-SWAIV</v>
          </cell>
          <cell r="C7296">
            <v>932</v>
          </cell>
          <cell r="D7296">
            <v>1</v>
          </cell>
          <cell r="E7296" t="str">
            <v>KS</v>
          </cell>
          <cell r="F7296">
            <v>932</v>
          </cell>
        </row>
        <row r="7297">
          <cell r="A7297">
            <v>6284060</v>
          </cell>
          <cell r="B7297" t="str">
            <v>Díl T…GEK-SWAT1</v>
          </cell>
          <cell r="C7297">
            <v>1877</v>
          </cell>
          <cell r="D7297">
            <v>1</v>
          </cell>
          <cell r="E7297" t="str">
            <v>KS</v>
          </cell>
          <cell r="F7297">
            <v>1877</v>
          </cell>
        </row>
        <row r="7298">
          <cell r="A7298">
            <v>6284061</v>
          </cell>
          <cell r="B7298" t="str">
            <v>Díl T…GEK-SWAT1</v>
          </cell>
          <cell r="C7298">
            <v>1877</v>
          </cell>
          <cell r="D7298">
            <v>1</v>
          </cell>
          <cell r="E7298" t="str">
            <v>KS</v>
          </cell>
          <cell r="F7298">
            <v>1877</v>
          </cell>
        </row>
        <row r="7299">
          <cell r="A7299">
            <v>6284062</v>
          </cell>
          <cell r="B7299" t="str">
            <v>Díl T…GEK-SWAT1</v>
          </cell>
          <cell r="C7299">
            <v>1877</v>
          </cell>
          <cell r="D7299">
            <v>1</v>
          </cell>
          <cell r="E7299" t="str">
            <v>KS</v>
          </cell>
          <cell r="F7299">
            <v>1877</v>
          </cell>
        </row>
        <row r="7300">
          <cell r="A7300">
            <v>6284063</v>
          </cell>
          <cell r="B7300" t="str">
            <v>Díl T…GEK-SWAT1</v>
          </cell>
          <cell r="C7300">
            <v>1591</v>
          </cell>
          <cell r="D7300">
            <v>1</v>
          </cell>
          <cell r="E7300" t="str">
            <v>KS</v>
          </cell>
          <cell r="F7300">
            <v>1591</v>
          </cell>
        </row>
        <row r="7301">
          <cell r="A7301">
            <v>6284400</v>
          </cell>
          <cell r="B7301" t="str">
            <v>Přístrojový kanál…GEK-A7013</v>
          </cell>
          <cell r="C7301">
            <v>1550</v>
          </cell>
          <cell r="D7301">
            <v>1</v>
          </cell>
          <cell r="E7301" t="str">
            <v>M</v>
          </cell>
          <cell r="F7301">
            <v>1550</v>
          </cell>
        </row>
        <row r="7302">
          <cell r="A7302">
            <v>6284403</v>
          </cell>
          <cell r="B7302" t="str">
            <v>Přístrojový kanál…GEK-A7013</v>
          </cell>
          <cell r="C7302">
            <v>1650</v>
          </cell>
          <cell r="D7302">
            <v>1</v>
          </cell>
          <cell r="E7302" t="str">
            <v>M</v>
          </cell>
          <cell r="F7302">
            <v>1650</v>
          </cell>
        </row>
        <row r="7303">
          <cell r="A7303">
            <v>6284410</v>
          </cell>
          <cell r="B7303" t="str">
            <v>Vnější roh…GEK-AA701</v>
          </cell>
          <cell r="C7303">
            <v>2416</v>
          </cell>
          <cell r="D7303">
            <v>1</v>
          </cell>
          <cell r="E7303" t="str">
            <v>KS</v>
          </cell>
          <cell r="F7303">
            <v>2416</v>
          </cell>
        </row>
        <row r="7304">
          <cell r="A7304">
            <v>6284413</v>
          </cell>
          <cell r="B7304" t="str">
            <v>Vnější roh…GEK-AA701</v>
          </cell>
          <cell r="C7304">
            <v>2416</v>
          </cell>
          <cell r="D7304">
            <v>1</v>
          </cell>
          <cell r="E7304" t="str">
            <v>KS</v>
          </cell>
          <cell r="F7304">
            <v>2416</v>
          </cell>
        </row>
        <row r="7305">
          <cell r="A7305">
            <v>6284420</v>
          </cell>
          <cell r="B7305" t="str">
            <v>Plochý roh…GEK-AFS70</v>
          </cell>
          <cell r="C7305">
            <v>2416</v>
          </cell>
          <cell r="D7305">
            <v>1</v>
          </cell>
          <cell r="E7305" t="str">
            <v>KS</v>
          </cell>
          <cell r="F7305">
            <v>2416</v>
          </cell>
        </row>
        <row r="7306">
          <cell r="A7306">
            <v>6284423</v>
          </cell>
          <cell r="B7306" t="str">
            <v>Plochý roh…GEK-AFS70</v>
          </cell>
          <cell r="C7306">
            <v>2416</v>
          </cell>
          <cell r="D7306">
            <v>1</v>
          </cell>
          <cell r="E7306" t="str">
            <v>KS</v>
          </cell>
          <cell r="F7306">
            <v>2416</v>
          </cell>
        </row>
        <row r="7307">
          <cell r="A7307">
            <v>6284430</v>
          </cell>
          <cell r="B7307" t="str">
            <v>Plochý roh…GEK-AFF70</v>
          </cell>
          <cell r="C7307">
            <v>2301</v>
          </cell>
          <cell r="D7307">
            <v>1</v>
          </cell>
          <cell r="E7307" t="str">
            <v>KS</v>
          </cell>
          <cell r="F7307">
            <v>2301</v>
          </cell>
        </row>
        <row r="7308">
          <cell r="A7308">
            <v>6284433</v>
          </cell>
          <cell r="B7308" t="str">
            <v>Plochý roh…GEK-AFF70</v>
          </cell>
          <cell r="C7308">
            <v>2301</v>
          </cell>
          <cell r="D7308">
            <v>1</v>
          </cell>
          <cell r="E7308" t="str">
            <v>KS</v>
          </cell>
          <cell r="F7308">
            <v>2301</v>
          </cell>
        </row>
        <row r="7309">
          <cell r="A7309">
            <v>6284440</v>
          </cell>
          <cell r="B7309" t="str">
            <v>Vnitřní roh…GEK-AIS70</v>
          </cell>
          <cell r="C7309">
            <v>2301</v>
          </cell>
          <cell r="D7309">
            <v>1</v>
          </cell>
          <cell r="E7309" t="str">
            <v>KS</v>
          </cell>
          <cell r="F7309">
            <v>2301</v>
          </cell>
        </row>
        <row r="7310">
          <cell r="A7310">
            <v>6284443</v>
          </cell>
          <cell r="B7310" t="str">
            <v>Vnitřní roh…GEK-AIS70</v>
          </cell>
          <cell r="C7310">
            <v>2416</v>
          </cell>
          <cell r="D7310">
            <v>1</v>
          </cell>
          <cell r="E7310" t="str">
            <v>KS</v>
          </cell>
          <cell r="F7310">
            <v>2416</v>
          </cell>
        </row>
        <row r="7311">
          <cell r="A7311">
            <v>6284460</v>
          </cell>
          <cell r="B7311" t="str">
            <v>Díl T…GEK-AT701</v>
          </cell>
          <cell r="C7311">
            <v>1901</v>
          </cell>
          <cell r="D7311">
            <v>1</v>
          </cell>
          <cell r="E7311" t="str">
            <v>KS</v>
          </cell>
          <cell r="F7311">
            <v>1901</v>
          </cell>
        </row>
        <row r="7312">
          <cell r="A7312">
            <v>6284463</v>
          </cell>
          <cell r="B7312" t="str">
            <v>Díl T…GEK-AT701</v>
          </cell>
          <cell r="C7312">
            <v>1996</v>
          </cell>
          <cell r="D7312">
            <v>1</v>
          </cell>
          <cell r="E7312" t="str">
            <v>KS</v>
          </cell>
          <cell r="F7312">
            <v>1996</v>
          </cell>
        </row>
        <row r="7313">
          <cell r="A7313">
            <v>6284470</v>
          </cell>
          <cell r="B7313" t="str">
            <v>Koncový díl …GEK-AE701</v>
          </cell>
          <cell r="C7313">
            <v>928</v>
          </cell>
          <cell r="D7313">
            <v>1</v>
          </cell>
          <cell r="E7313" t="str">
            <v>KS</v>
          </cell>
          <cell r="F7313">
            <v>928</v>
          </cell>
        </row>
        <row r="7314">
          <cell r="A7314">
            <v>6284473</v>
          </cell>
          <cell r="B7314" t="str">
            <v>Koncový díl …GEK-AE701</v>
          </cell>
          <cell r="C7314">
            <v>928</v>
          </cell>
          <cell r="D7314">
            <v>1</v>
          </cell>
          <cell r="E7314" t="str">
            <v>KS</v>
          </cell>
          <cell r="F7314">
            <v>928</v>
          </cell>
        </row>
        <row r="7315">
          <cell r="A7315">
            <v>6284500</v>
          </cell>
          <cell r="B7315" t="str">
            <v>Přístrojový kanál…GEK-A9013</v>
          </cell>
          <cell r="C7315">
            <v>1661</v>
          </cell>
          <cell r="D7315">
            <v>1</v>
          </cell>
          <cell r="E7315" t="str">
            <v>M</v>
          </cell>
          <cell r="F7315">
            <v>1661</v>
          </cell>
        </row>
        <row r="7316">
          <cell r="A7316">
            <v>6284503</v>
          </cell>
          <cell r="B7316" t="str">
            <v>Přístrojový kanál…GEK-A9013</v>
          </cell>
          <cell r="C7316">
            <v>1766</v>
          </cell>
          <cell r="D7316">
            <v>1</v>
          </cell>
          <cell r="E7316" t="str">
            <v>M</v>
          </cell>
          <cell r="F7316">
            <v>1766</v>
          </cell>
        </row>
        <row r="7317">
          <cell r="A7317">
            <v>6284510</v>
          </cell>
          <cell r="B7317" t="str">
            <v>Vnější roh…GEK-AA901</v>
          </cell>
          <cell r="C7317">
            <v>2516</v>
          </cell>
          <cell r="D7317">
            <v>1</v>
          </cell>
          <cell r="E7317" t="str">
            <v>KS</v>
          </cell>
          <cell r="F7317">
            <v>2516</v>
          </cell>
        </row>
        <row r="7318">
          <cell r="A7318">
            <v>6284513</v>
          </cell>
          <cell r="B7318" t="str">
            <v>Vnější roh…GEK-AA901</v>
          </cell>
          <cell r="C7318">
            <v>2825</v>
          </cell>
          <cell r="D7318">
            <v>1</v>
          </cell>
          <cell r="E7318" t="str">
            <v>KS</v>
          </cell>
          <cell r="F7318">
            <v>2825</v>
          </cell>
        </row>
        <row r="7319">
          <cell r="A7319">
            <v>6284520</v>
          </cell>
          <cell r="B7319" t="str">
            <v>Plochý roh…GEK-AFS90</v>
          </cell>
          <cell r="C7319">
            <v>2516</v>
          </cell>
          <cell r="D7319">
            <v>1</v>
          </cell>
          <cell r="E7319" t="str">
            <v>KS</v>
          </cell>
          <cell r="F7319">
            <v>2516</v>
          </cell>
        </row>
        <row r="7320">
          <cell r="A7320">
            <v>6284523</v>
          </cell>
          <cell r="B7320" t="str">
            <v>Plochý roh…GEK-AFS90</v>
          </cell>
          <cell r="C7320">
            <v>2642</v>
          </cell>
          <cell r="D7320">
            <v>1</v>
          </cell>
          <cell r="E7320" t="str">
            <v>KS</v>
          </cell>
          <cell r="F7320">
            <v>2642</v>
          </cell>
        </row>
        <row r="7321">
          <cell r="A7321">
            <v>6284530</v>
          </cell>
          <cell r="B7321" t="str">
            <v>Plochý roh…GEK-AFF90</v>
          </cell>
          <cell r="C7321">
            <v>2516</v>
          </cell>
          <cell r="D7321">
            <v>1</v>
          </cell>
          <cell r="E7321" t="str">
            <v>KS</v>
          </cell>
          <cell r="F7321">
            <v>2516</v>
          </cell>
        </row>
        <row r="7322">
          <cell r="A7322">
            <v>6284533</v>
          </cell>
          <cell r="B7322" t="str">
            <v>Plochý roh…GEK-AFF90</v>
          </cell>
          <cell r="C7322">
            <v>2642</v>
          </cell>
          <cell r="D7322">
            <v>1</v>
          </cell>
          <cell r="E7322" t="str">
            <v>KS</v>
          </cell>
          <cell r="F7322">
            <v>2642</v>
          </cell>
        </row>
        <row r="7323">
          <cell r="A7323">
            <v>6284540</v>
          </cell>
          <cell r="B7323" t="str">
            <v>Vnitřní roh…GEK-AIS90</v>
          </cell>
          <cell r="C7323">
            <v>2516</v>
          </cell>
          <cell r="D7323">
            <v>1</v>
          </cell>
          <cell r="E7323" t="str">
            <v>KS</v>
          </cell>
          <cell r="F7323">
            <v>2516</v>
          </cell>
        </row>
        <row r="7324">
          <cell r="A7324">
            <v>6284543</v>
          </cell>
          <cell r="B7324" t="str">
            <v>Vnitřní roh…GEK-AIS90</v>
          </cell>
          <cell r="C7324">
            <v>2642</v>
          </cell>
          <cell r="D7324">
            <v>1</v>
          </cell>
          <cell r="E7324" t="str">
            <v>KS</v>
          </cell>
          <cell r="F7324">
            <v>2642</v>
          </cell>
        </row>
        <row r="7325">
          <cell r="A7325">
            <v>6284560</v>
          </cell>
          <cell r="B7325" t="str">
            <v>Díl T…GEK-AT901</v>
          </cell>
          <cell r="C7325">
            <v>2078</v>
          </cell>
          <cell r="D7325">
            <v>1</v>
          </cell>
          <cell r="E7325" t="str">
            <v>KS</v>
          </cell>
          <cell r="F7325">
            <v>2078</v>
          </cell>
        </row>
        <row r="7326">
          <cell r="A7326">
            <v>6284563</v>
          </cell>
          <cell r="B7326" t="str">
            <v>Díl T…GEK-AT901</v>
          </cell>
          <cell r="C7326">
            <v>2182</v>
          </cell>
          <cell r="D7326">
            <v>1</v>
          </cell>
          <cell r="E7326" t="str">
            <v>KS</v>
          </cell>
          <cell r="F7326">
            <v>2182</v>
          </cell>
        </row>
        <row r="7327">
          <cell r="A7327">
            <v>6284570</v>
          </cell>
          <cell r="B7327" t="str">
            <v>Koncový díl …GEK-AE901</v>
          </cell>
          <cell r="C7327">
            <v>1016</v>
          </cell>
          <cell r="D7327">
            <v>1</v>
          </cell>
          <cell r="E7327" t="str">
            <v>KS</v>
          </cell>
          <cell r="F7327">
            <v>1016</v>
          </cell>
        </row>
        <row r="7328">
          <cell r="A7328">
            <v>6284573</v>
          </cell>
          <cell r="B7328" t="str">
            <v>Koncový díl …GEK-AE901</v>
          </cell>
          <cell r="C7328">
            <v>1066</v>
          </cell>
          <cell r="D7328">
            <v>1</v>
          </cell>
          <cell r="E7328" t="str">
            <v>KS</v>
          </cell>
          <cell r="F7328">
            <v>1066</v>
          </cell>
        </row>
        <row r="7329">
          <cell r="A7329">
            <v>6284600</v>
          </cell>
          <cell r="B7329" t="str">
            <v>Přístrojový kanál…GEK-AA701</v>
          </cell>
          <cell r="C7329">
            <v>1867</v>
          </cell>
          <cell r="D7329">
            <v>1</v>
          </cell>
          <cell r="E7329" t="str">
            <v>M</v>
          </cell>
          <cell r="F7329">
            <v>1867</v>
          </cell>
        </row>
        <row r="7330">
          <cell r="A7330">
            <v>6284603</v>
          </cell>
          <cell r="B7330" t="str">
            <v>Přístrojový kanál…GEK-AA701</v>
          </cell>
          <cell r="C7330">
            <v>1778</v>
          </cell>
          <cell r="D7330">
            <v>1</v>
          </cell>
          <cell r="E7330" t="str">
            <v>M</v>
          </cell>
          <cell r="F7330">
            <v>1778</v>
          </cell>
        </row>
        <row r="7331">
          <cell r="A7331">
            <v>6284610</v>
          </cell>
          <cell r="B7331" t="str">
            <v>Vnější roh…GEK-AAA70</v>
          </cell>
          <cell r="C7331">
            <v>2747</v>
          </cell>
          <cell r="D7331">
            <v>1</v>
          </cell>
          <cell r="E7331" t="str">
            <v>KS</v>
          </cell>
          <cell r="F7331">
            <v>2747</v>
          </cell>
        </row>
        <row r="7332">
          <cell r="A7332">
            <v>6284613</v>
          </cell>
          <cell r="B7332" t="str">
            <v>Vnější roh…GEK-AAA70</v>
          </cell>
          <cell r="C7332">
            <v>2884</v>
          </cell>
          <cell r="D7332">
            <v>1</v>
          </cell>
          <cell r="E7332" t="str">
            <v>KS</v>
          </cell>
          <cell r="F7332">
            <v>2884</v>
          </cell>
        </row>
        <row r="7333">
          <cell r="A7333">
            <v>6284620</v>
          </cell>
          <cell r="B7333" t="str">
            <v>Plochý roh…GEK-AAFS7</v>
          </cell>
          <cell r="C7333">
            <v>2747</v>
          </cell>
          <cell r="D7333">
            <v>1</v>
          </cell>
          <cell r="E7333" t="str">
            <v>KS</v>
          </cell>
          <cell r="F7333">
            <v>2747</v>
          </cell>
        </row>
        <row r="7334">
          <cell r="A7334">
            <v>6284623</v>
          </cell>
          <cell r="B7334" t="str">
            <v>Plochý roh…GEK-AAFS7</v>
          </cell>
          <cell r="C7334">
            <v>2747</v>
          </cell>
          <cell r="D7334">
            <v>1</v>
          </cell>
          <cell r="E7334" t="str">
            <v>KS</v>
          </cell>
          <cell r="F7334">
            <v>2747</v>
          </cell>
        </row>
        <row r="7335">
          <cell r="A7335">
            <v>6284630</v>
          </cell>
          <cell r="B7335" t="str">
            <v>Plochý roh…GEK-AAFF7</v>
          </cell>
          <cell r="C7335">
            <v>2747</v>
          </cell>
          <cell r="D7335">
            <v>1</v>
          </cell>
          <cell r="E7335" t="str">
            <v>KS</v>
          </cell>
          <cell r="F7335">
            <v>2747</v>
          </cell>
        </row>
        <row r="7336">
          <cell r="A7336">
            <v>6284633</v>
          </cell>
          <cell r="B7336" t="str">
            <v>Plochý roh…GEK-AAFF7</v>
          </cell>
          <cell r="C7336">
            <v>2884</v>
          </cell>
          <cell r="D7336">
            <v>1</v>
          </cell>
          <cell r="E7336" t="str">
            <v>KS</v>
          </cell>
          <cell r="F7336">
            <v>2884</v>
          </cell>
        </row>
        <row r="7337">
          <cell r="A7337">
            <v>6284640</v>
          </cell>
          <cell r="B7337" t="str">
            <v>Vnitřní roh…GEK-AAIS7</v>
          </cell>
          <cell r="C7337">
            <v>2747</v>
          </cell>
          <cell r="D7337">
            <v>1</v>
          </cell>
          <cell r="E7337" t="str">
            <v>KS</v>
          </cell>
          <cell r="F7337">
            <v>2747</v>
          </cell>
        </row>
        <row r="7338">
          <cell r="A7338">
            <v>6284643</v>
          </cell>
          <cell r="B7338" t="str">
            <v>Vnitřní roh…GEK-AAIS7</v>
          </cell>
          <cell r="C7338">
            <v>2884</v>
          </cell>
          <cell r="D7338">
            <v>1</v>
          </cell>
          <cell r="E7338" t="str">
            <v>KS</v>
          </cell>
          <cell r="F7338">
            <v>2884</v>
          </cell>
        </row>
        <row r="7339">
          <cell r="A7339">
            <v>6284660</v>
          </cell>
          <cell r="B7339" t="str">
            <v>Díl T…GEK-AAT70</v>
          </cell>
          <cell r="C7339">
            <v>2269</v>
          </cell>
          <cell r="D7339">
            <v>1</v>
          </cell>
          <cell r="E7339" t="str">
            <v>KS</v>
          </cell>
          <cell r="F7339">
            <v>2269</v>
          </cell>
        </row>
        <row r="7340">
          <cell r="A7340">
            <v>6284663</v>
          </cell>
          <cell r="B7340" t="str">
            <v>Díl T…GEK-AAT70</v>
          </cell>
          <cell r="C7340">
            <v>2269</v>
          </cell>
          <cell r="D7340">
            <v>1</v>
          </cell>
          <cell r="E7340" t="str">
            <v>KS</v>
          </cell>
          <cell r="F7340">
            <v>2269</v>
          </cell>
        </row>
        <row r="7341">
          <cell r="A7341">
            <v>6284670</v>
          </cell>
          <cell r="B7341" t="str">
            <v>Koncový díl …GEK-AAE70</v>
          </cell>
          <cell r="C7341">
            <v>1164</v>
          </cell>
          <cell r="D7341">
            <v>1</v>
          </cell>
          <cell r="E7341" t="str">
            <v>KS</v>
          </cell>
          <cell r="F7341">
            <v>1164</v>
          </cell>
        </row>
        <row r="7342">
          <cell r="A7342">
            <v>6284673</v>
          </cell>
          <cell r="B7342" t="str">
            <v>Koncový díl …GEK-AAE70</v>
          </cell>
          <cell r="C7342">
            <v>1164</v>
          </cell>
          <cell r="D7342">
            <v>1</v>
          </cell>
          <cell r="E7342" t="str">
            <v>KS</v>
          </cell>
          <cell r="F7342">
            <v>1164</v>
          </cell>
        </row>
        <row r="7343">
          <cell r="A7343">
            <v>6284700</v>
          </cell>
          <cell r="B7343" t="str">
            <v>Přístrojový kanál…GEK-AA901</v>
          </cell>
          <cell r="C7343">
            <v>1863</v>
          </cell>
          <cell r="D7343">
            <v>1</v>
          </cell>
          <cell r="E7343" t="str">
            <v>M</v>
          </cell>
          <cell r="F7343">
            <v>1863</v>
          </cell>
        </row>
        <row r="7344">
          <cell r="A7344">
            <v>6284703</v>
          </cell>
          <cell r="B7344" t="str">
            <v>Přístrojový kanál…GEK-AA901</v>
          </cell>
          <cell r="C7344">
            <v>1863</v>
          </cell>
          <cell r="D7344">
            <v>1</v>
          </cell>
          <cell r="E7344" t="str">
            <v>M</v>
          </cell>
          <cell r="F7344">
            <v>1863</v>
          </cell>
        </row>
        <row r="7345">
          <cell r="A7345">
            <v>6284710</v>
          </cell>
          <cell r="B7345" t="str">
            <v>Vnější roh…GEK-AAA90</v>
          </cell>
          <cell r="C7345">
            <v>2987</v>
          </cell>
          <cell r="D7345">
            <v>1</v>
          </cell>
          <cell r="E7345" t="str">
            <v>KS</v>
          </cell>
          <cell r="F7345">
            <v>2987</v>
          </cell>
        </row>
        <row r="7346">
          <cell r="A7346">
            <v>6284713</v>
          </cell>
          <cell r="B7346" t="str">
            <v>Vnější roh…GEK-AAA90</v>
          </cell>
          <cell r="C7346">
            <v>2987</v>
          </cell>
          <cell r="D7346">
            <v>1</v>
          </cell>
          <cell r="E7346" t="str">
            <v>KS</v>
          </cell>
          <cell r="F7346">
            <v>2987</v>
          </cell>
        </row>
        <row r="7347">
          <cell r="A7347">
            <v>6284720</v>
          </cell>
          <cell r="B7347" t="str">
            <v>Plochý roh…GEK-AAFS9</v>
          </cell>
          <cell r="C7347">
            <v>2987</v>
          </cell>
          <cell r="D7347">
            <v>1</v>
          </cell>
          <cell r="E7347" t="str">
            <v>KS</v>
          </cell>
          <cell r="F7347">
            <v>2987</v>
          </cell>
        </row>
        <row r="7348">
          <cell r="A7348">
            <v>6284723</v>
          </cell>
          <cell r="B7348" t="str">
            <v>Plochý roh…GEK-AAFS9</v>
          </cell>
          <cell r="C7348">
            <v>2987</v>
          </cell>
          <cell r="D7348">
            <v>1</v>
          </cell>
          <cell r="E7348" t="str">
            <v>KS</v>
          </cell>
          <cell r="F7348">
            <v>2987</v>
          </cell>
        </row>
        <row r="7349">
          <cell r="A7349">
            <v>6284730</v>
          </cell>
          <cell r="B7349" t="str">
            <v>Plochý roh…GEK-AAFF9</v>
          </cell>
          <cell r="C7349">
            <v>2987</v>
          </cell>
          <cell r="D7349">
            <v>1</v>
          </cell>
          <cell r="E7349" t="str">
            <v>KS</v>
          </cell>
          <cell r="F7349">
            <v>2987</v>
          </cell>
        </row>
        <row r="7350">
          <cell r="A7350">
            <v>6284733</v>
          </cell>
          <cell r="B7350" t="str">
            <v>Plochý roh…GEK-AAFF9</v>
          </cell>
          <cell r="C7350">
            <v>2987</v>
          </cell>
          <cell r="D7350">
            <v>1</v>
          </cell>
          <cell r="E7350" t="str">
            <v>KS</v>
          </cell>
          <cell r="F7350">
            <v>2987</v>
          </cell>
        </row>
        <row r="7351">
          <cell r="A7351">
            <v>6284740</v>
          </cell>
          <cell r="B7351" t="str">
            <v>Vnitřní roh…GEK-AAIS9</v>
          </cell>
          <cell r="C7351">
            <v>2987</v>
          </cell>
          <cell r="D7351">
            <v>1</v>
          </cell>
          <cell r="E7351" t="str">
            <v>KS</v>
          </cell>
          <cell r="F7351">
            <v>2987</v>
          </cell>
        </row>
        <row r="7352">
          <cell r="A7352">
            <v>6284743</v>
          </cell>
          <cell r="B7352" t="str">
            <v>Vnitřní roh…GEK-AAIS9</v>
          </cell>
          <cell r="C7352">
            <v>2987</v>
          </cell>
          <cell r="D7352">
            <v>1</v>
          </cell>
          <cell r="E7352" t="str">
            <v>KS</v>
          </cell>
          <cell r="F7352">
            <v>2987</v>
          </cell>
        </row>
        <row r="7353">
          <cell r="A7353">
            <v>6284760</v>
          </cell>
          <cell r="B7353" t="str">
            <v>Díl T…GEK-AAT90</v>
          </cell>
          <cell r="C7353">
            <v>2466</v>
          </cell>
          <cell r="D7353">
            <v>1</v>
          </cell>
          <cell r="E7353" t="str">
            <v>KS</v>
          </cell>
          <cell r="F7353">
            <v>2466</v>
          </cell>
        </row>
        <row r="7354">
          <cell r="A7354">
            <v>6284763</v>
          </cell>
          <cell r="B7354" t="str">
            <v>Díl T…GEK-AAT90</v>
          </cell>
          <cell r="C7354">
            <v>2466</v>
          </cell>
          <cell r="D7354">
            <v>1</v>
          </cell>
          <cell r="E7354" t="str">
            <v>KS</v>
          </cell>
          <cell r="F7354">
            <v>2466</v>
          </cell>
        </row>
        <row r="7355">
          <cell r="A7355">
            <v>6284770</v>
          </cell>
          <cell r="B7355" t="str">
            <v>Koncový díl …GEK-AAE90</v>
          </cell>
          <cell r="C7355">
            <v>1205</v>
          </cell>
          <cell r="D7355">
            <v>1</v>
          </cell>
          <cell r="E7355" t="str">
            <v>KS</v>
          </cell>
          <cell r="F7355">
            <v>1205</v>
          </cell>
        </row>
        <row r="7356">
          <cell r="A7356">
            <v>6284773</v>
          </cell>
          <cell r="B7356" t="str">
            <v>Koncový díl …GEK-AAE90</v>
          </cell>
          <cell r="C7356">
            <v>1205</v>
          </cell>
          <cell r="D7356">
            <v>1</v>
          </cell>
          <cell r="E7356" t="str">
            <v>KS</v>
          </cell>
          <cell r="F7356">
            <v>1205</v>
          </cell>
        </row>
        <row r="7357">
          <cell r="A7357">
            <v>6284800</v>
          </cell>
          <cell r="B7357" t="str">
            <v>Přístrojový kanál…GEK-AA702</v>
          </cell>
          <cell r="C7357">
            <v>2134</v>
          </cell>
          <cell r="D7357">
            <v>1</v>
          </cell>
          <cell r="E7357" t="str">
            <v>M</v>
          </cell>
          <cell r="F7357">
            <v>2134</v>
          </cell>
        </row>
        <row r="7358">
          <cell r="A7358">
            <v>6284803</v>
          </cell>
          <cell r="B7358" t="str">
            <v>Přístrojový kanál…GEK-AA702</v>
          </cell>
          <cell r="C7358">
            <v>2134</v>
          </cell>
          <cell r="D7358">
            <v>1</v>
          </cell>
          <cell r="E7358" t="str">
            <v>M</v>
          </cell>
          <cell r="F7358">
            <v>2134</v>
          </cell>
        </row>
        <row r="7359">
          <cell r="A7359">
            <v>6284810</v>
          </cell>
          <cell r="B7359" t="str">
            <v>Vnější roh…GEK-AAA70</v>
          </cell>
          <cell r="C7359">
            <v>3212</v>
          </cell>
          <cell r="D7359">
            <v>1</v>
          </cell>
          <cell r="E7359" t="str">
            <v>KS</v>
          </cell>
          <cell r="F7359">
            <v>3212</v>
          </cell>
        </row>
        <row r="7360">
          <cell r="A7360">
            <v>6284813</v>
          </cell>
          <cell r="B7360" t="str">
            <v>Vnější roh…GEK-AAA70</v>
          </cell>
          <cell r="C7360">
            <v>3373</v>
          </cell>
          <cell r="D7360">
            <v>1</v>
          </cell>
          <cell r="E7360" t="str">
            <v>KS</v>
          </cell>
          <cell r="F7360">
            <v>3373</v>
          </cell>
        </row>
        <row r="7361">
          <cell r="A7361">
            <v>6284820</v>
          </cell>
          <cell r="B7361" t="str">
            <v>Plochý roh…GEK-AAFS7</v>
          </cell>
          <cell r="C7361">
            <v>3212</v>
          </cell>
          <cell r="D7361">
            <v>1</v>
          </cell>
          <cell r="E7361" t="str">
            <v>KS</v>
          </cell>
          <cell r="F7361">
            <v>3212</v>
          </cell>
        </row>
        <row r="7362">
          <cell r="A7362">
            <v>6284823</v>
          </cell>
          <cell r="B7362" t="str">
            <v>Plochý roh…GEK-AAFS7</v>
          </cell>
          <cell r="C7362">
            <v>3373</v>
          </cell>
          <cell r="D7362">
            <v>1</v>
          </cell>
          <cell r="E7362" t="str">
            <v>KS</v>
          </cell>
          <cell r="F7362">
            <v>3373</v>
          </cell>
        </row>
        <row r="7363">
          <cell r="A7363">
            <v>6284830</v>
          </cell>
          <cell r="B7363" t="str">
            <v>Plochý roh…GEK-AAFF7</v>
          </cell>
          <cell r="C7363">
            <v>3212</v>
          </cell>
          <cell r="D7363">
            <v>1</v>
          </cell>
          <cell r="E7363" t="str">
            <v>KS</v>
          </cell>
          <cell r="F7363">
            <v>3212</v>
          </cell>
        </row>
        <row r="7364">
          <cell r="A7364">
            <v>6284833</v>
          </cell>
          <cell r="B7364" t="str">
            <v>Plochý roh…GEK-AAFF7</v>
          </cell>
          <cell r="C7364">
            <v>3373</v>
          </cell>
          <cell r="D7364">
            <v>1</v>
          </cell>
          <cell r="E7364" t="str">
            <v>KS</v>
          </cell>
          <cell r="F7364">
            <v>3373</v>
          </cell>
        </row>
        <row r="7365">
          <cell r="A7365">
            <v>6284840</v>
          </cell>
          <cell r="B7365" t="str">
            <v>Vnitřní roh…GEK-AAIS7</v>
          </cell>
          <cell r="C7365">
            <v>3212</v>
          </cell>
          <cell r="D7365">
            <v>1</v>
          </cell>
          <cell r="E7365" t="str">
            <v>KS</v>
          </cell>
          <cell r="F7365">
            <v>3212</v>
          </cell>
        </row>
        <row r="7366">
          <cell r="A7366">
            <v>6284843</v>
          </cell>
          <cell r="B7366" t="str">
            <v>Vnitřní roh…GEK-AAIS7</v>
          </cell>
          <cell r="C7366">
            <v>3373</v>
          </cell>
          <cell r="D7366">
            <v>1</v>
          </cell>
          <cell r="E7366" t="str">
            <v>KS</v>
          </cell>
          <cell r="F7366">
            <v>3373</v>
          </cell>
        </row>
        <row r="7367">
          <cell r="A7367">
            <v>6284860</v>
          </cell>
          <cell r="B7367" t="str">
            <v>Díl T…GEK-AAT70</v>
          </cell>
          <cell r="C7367">
            <v>2787</v>
          </cell>
          <cell r="D7367">
            <v>1</v>
          </cell>
          <cell r="E7367" t="str">
            <v>KS</v>
          </cell>
          <cell r="F7367">
            <v>2787</v>
          </cell>
        </row>
        <row r="7368">
          <cell r="A7368">
            <v>6284863</v>
          </cell>
          <cell r="B7368" t="str">
            <v>Díl T…GEK-AAT70</v>
          </cell>
          <cell r="C7368">
            <v>2787</v>
          </cell>
          <cell r="D7368">
            <v>1</v>
          </cell>
          <cell r="E7368" t="str">
            <v>KS</v>
          </cell>
          <cell r="F7368">
            <v>2787</v>
          </cell>
        </row>
        <row r="7369">
          <cell r="A7369">
            <v>6284870</v>
          </cell>
          <cell r="B7369" t="str">
            <v>Koncový díl …GEK-AAE70</v>
          </cell>
          <cell r="C7369">
            <v>1362</v>
          </cell>
          <cell r="D7369">
            <v>1</v>
          </cell>
          <cell r="E7369" t="str">
            <v>KS</v>
          </cell>
          <cell r="F7369">
            <v>1362</v>
          </cell>
        </row>
        <row r="7370">
          <cell r="A7370">
            <v>6284873</v>
          </cell>
          <cell r="B7370" t="str">
            <v>Koncový díl …GEK-AAE70</v>
          </cell>
          <cell r="C7370">
            <v>1362</v>
          </cell>
          <cell r="D7370">
            <v>1</v>
          </cell>
          <cell r="E7370" t="str">
            <v>KS</v>
          </cell>
          <cell r="F7370">
            <v>1362</v>
          </cell>
        </row>
        <row r="7371">
          <cell r="A7371">
            <v>6284900</v>
          </cell>
          <cell r="B7371" t="str">
            <v>Přístrojový kanál…GEK-AA902</v>
          </cell>
          <cell r="C7371">
            <v>2136</v>
          </cell>
          <cell r="D7371">
            <v>1</v>
          </cell>
          <cell r="E7371" t="str">
            <v>M</v>
          </cell>
          <cell r="F7371">
            <v>2136</v>
          </cell>
        </row>
        <row r="7372">
          <cell r="A7372">
            <v>6284903</v>
          </cell>
          <cell r="B7372" t="str">
            <v>Přístrojový kanál…GEK-AA902</v>
          </cell>
          <cell r="C7372">
            <v>2243</v>
          </cell>
          <cell r="D7372">
            <v>1</v>
          </cell>
          <cell r="E7372" t="str">
            <v>M</v>
          </cell>
          <cell r="F7372">
            <v>2243</v>
          </cell>
        </row>
        <row r="7373">
          <cell r="A7373">
            <v>6284910</v>
          </cell>
          <cell r="B7373" t="str">
            <v>Vnější roh…GEK-AAA90</v>
          </cell>
          <cell r="C7373">
            <v>3436</v>
          </cell>
          <cell r="D7373">
            <v>1</v>
          </cell>
          <cell r="E7373" t="str">
            <v>KS</v>
          </cell>
          <cell r="F7373">
            <v>3436</v>
          </cell>
        </row>
        <row r="7374">
          <cell r="A7374">
            <v>6284913</v>
          </cell>
          <cell r="B7374" t="str">
            <v>Vnější roh…GEK-AAA90</v>
          </cell>
          <cell r="C7374">
            <v>3436</v>
          </cell>
          <cell r="D7374">
            <v>1</v>
          </cell>
          <cell r="E7374" t="str">
            <v>KS</v>
          </cell>
          <cell r="F7374">
            <v>3436</v>
          </cell>
        </row>
        <row r="7375">
          <cell r="A7375">
            <v>6284920</v>
          </cell>
          <cell r="B7375" t="str">
            <v>Plochý roh…GEK-AAFS9</v>
          </cell>
          <cell r="C7375">
            <v>3436</v>
          </cell>
          <cell r="D7375">
            <v>1</v>
          </cell>
          <cell r="E7375" t="str">
            <v>KS</v>
          </cell>
          <cell r="F7375">
            <v>3436</v>
          </cell>
        </row>
        <row r="7376">
          <cell r="A7376">
            <v>6284923</v>
          </cell>
          <cell r="B7376" t="str">
            <v>Plochý roh…GEK-AAFS9</v>
          </cell>
          <cell r="C7376">
            <v>3607</v>
          </cell>
          <cell r="D7376">
            <v>1</v>
          </cell>
          <cell r="E7376" t="str">
            <v>KS</v>
          </cell>
          <cell r="F7376">
            <v>3607</v>
          </cell>
        </row>
        <row r="7377">
          <cell r="A7377">
            <v>6284930</v>
          </cell>
          <cell r="B7377" t="str">
            <v>Plochý roh…GEK-AAFF9</v>
          </cell>
          <cell r="C7377">
            <v>3436</v>
          </cell>
          <cell r="D7377">
            <v>1</v>
          </cell>
          <cell r="E7377" t="str">
            <v>KS</v>
          </cell>
          <cell r="F7377">
            <v>3436</v>
          </cell>
        </row>
        <row r="7378">
          <cell r="A7378">
            <v>6284933</v>
          </cell>
          <cell r="B7378" t="str">
            <v>Plochý roh…GEK-AAFF9</v>
          </cell>
          <cell r="C7378">
            <v>3436</v>
          </cell>
          <cell r="D7378">
            <v>1</v>
          </cell>
          <cell r="E7378" t="str">
            <v>KS</v>
          </cell>
          <cell r="F7378">
            <v>3436</v>
          </cell>
        </row>
        <row r="7379">
          <cell r="A7379">
            <v>6284940</v>
          </cell>
          <cell r="B7379" t="str">
            <v>Vnitřní roh…GEK-AAIS9</v>
          </cell>
          <cell r="C7379">
            <v>3436</v>
          </cell>
          <cell r="D7379">
            <v>1</v>
          </cell>
          <cell r="E7379" t="str">
            <v>KS</v>
          </cell>
          <cell r="F7379">
            <v>3436</v>
          </cell>
        </row>
        <row r="7380">
          <cell r="A7380">
            <v>6284943</v>
          </cell>
          <cell r="B7380" t="str">
            <v>Vnitřní roh…GEK-AAIS9</v>
          </cell>
          <cell r="C7380">
            <v>3607</v>
          </cell>
          <cell r="D7380">
            <v>1</v>
          </cell>
          <cell r="E7380" t="str">
            <v>KS</v>
          </cell>
          <cell r="F7380">
            <v>3607</v>
          </cell>
        </row>
        <row r="7381">
          <cell r="A7381">
            <v>6284960</v>
          </cell>
          <cell r="B7381" t="str">
            <v>Díl T…GEK-AAT90</v>
          </cell>
          <cell r="C7381">
            <v>2837</v>
          </cell>
          <cell r="D7381">
            <v>1</v>
          </cell>
          <cell r="E7381" t="str">
            <v>KS</v>
          </cell>
          <cell r="F7381">
            <v>2837</v>
          </cell>
        </row>
        <row r="7382">
          <cell r="A7382">
            <v>6284963</v>
          </cell>
          <cell r="B7382" t="str">
            <v>Díl T…GEK-AAT90</v>
          </cell>
          <cell r="C7382">
            <v>2837</v>
          </cell>
          <cell r="D7382">
            <v>1</v>
          </cell>
          <cell r="E7382" t="str">
            <v>KS</v>
          </cell>
          <cell r="F7382">
            <v>2837</v>
          </cell>
        </row>
        <row r="7383">
          <cell r="A7383">
            <v>6284970</v>
          </cell>
          <cell r="B7383" t="str">
            <v>Koncový díl …GEK-AAE90</v>
          </cell>
          <cell r="C7383">
            <v>1387</v>
          </cell>
          <cell r="D7383">
            <v>1</v>
          </cell>
          <cell r="E7383" t="str">
            <v>KS</v>
          </cell>
          <cell r="F7383">
            <v>1387</v>
          </cell>
        </row>
        <row r="7384">
          <cell r="A7384">
            <v>6284973</v>
          </cell>
          <cell r="B7384" t="str">
            <v>Koncový díl …GEK-AAE90</v>
          </cell>
          <cell r="C7384">
            <v>1387</v>
          </cell>
          <cell r="D7384">
            <v>1</v>
          </cell>
          <cell r="E7384" t="str">
            <v>KS</v>
          </cell>
          <cell r="F7384">
            <v>1387</v>
          </cell>
        </row>
        <row r="7385">
          <cell r="A7385">
            <v>6285000</v>
          </cell>
          <cell r="B7385" t="str">
            <v>Přístrojový kanál…GEK-AA701</v>
          </cell>
          <cell r="C7385">
            <v>2149</v>
          </cell>
          <cell r="D7385">
            <v>1</v>
          </cell>
          <cell r="E7385" t="str">
            <v>M</v>
          </cell>
          <cell r="F7385">
            <v>2149</v>
          </cell>
        </row>
        <row r="7386">
          <cell r="A7386">
            <v>6285003</v>
          </cell>
          <cell r="B7386" t="str">
            <v>Přístrojový kanál…GEK-AA701</v>
          </cell>
          <cell r="C7386">
            <v>2149</v>
          </cell>
          <cell r="D7386">
            <v>1</v>
          </cell>
          <cell r="E7386" t="str">
            <v>M</v>
          </cell>
          <cell r="F7386">
            <v>2149</v>
          </cell>
        </row>
        <row r="7387">
          <cell r="A7387">
            <v>6285010</v>
          </cell>
          <cell r="B7387" t="str">
            <v>Vnější roh…GEK-AAA70</v>
          </cell>
          <cell r="C7387">
            <v>3159</v>
          </cell>
          <cell r="D7387">
            <v>1</v>
          </cell>
          <cell r="E7387" t="str">
            <v>KS</v>
          </cell>
          <cell r="F7387">
            <v>3159</v>
          </cell>
        </row>
        <row r="7388">
          <cell r="A7388">
            <v>6285013</v>
          </cell>
          <cell r="B7388" t="str">
            <v>Vnější roh…GEK-AAA70</v>
          </cell>
          <cell r="C7388">
            <v>3159</v>
          </cell>
          <cell r="D7388">
            <v>1</v>
          </cell>
          <cell r="E7388" t="str">
            <v>KS</v>
          </cell>
          <cell r="F7388">
            <v>3159</v>
          </cell>
        </row>
        <row r="7389">
          <cell r="A7389">
            <v>6285020</v>
          </cell>
          <cell r="B7389" t="str">
            <v>Plochý roh…GEK-AAFS7</v>
          </cell>
          <cell r="C7389">
            <v>3159</v>
          </cell>
          <cell r="D7389">
            <v>1</v>
          </cell>
          <cell r="E7389" t="str">
            <v>KS</v>
          </cell>
          <cell r="F7389">
            <v>3159</v>
          </cell>
        </row>
        <row r="7390">
          <cell r="A7390">
            <v>6285023</v>
          </cell>
          <cell r="B7390" t="str">
            <v>Plochý roh…GEK-AAFS7</v>
          </cell>
          <cell r="C7390">
            <v>3159</v>
          </cell>
          <cell r="D7390">
            <v>1</v>
          </cell>
          <cell r="E7390" t="str">
            <v>KS</v>
          </cell>
          <cell r="F7390">
            <v>3159</v>
          </cell>
        </row>
        <row r="7391">
          <cell r="A7391">
            <v>6285030</v>
          </cell>
          <cell r="B7391" t="str">
            <v>Plochý roh…GEK-AAFF7</v>
          </cell>
          <cell r="C7391">
            <v>3159</v>
          </cell>
          <cell r="D7391">
            <v>1</v>
          </cell>
          <cell r="E7391" t="str">
            <v>KS</v>
          </cell>
          <cell r="F7391">
            <v>3159</v>
          </cell>
        </row>
        <row r="7392">
          <cell r="A7392">
            <v>6285033</v>
          </cell>
          <cell r="B7392" t="str">
            <v>Plochý roh…GEK-AAFF7</v>
          </cell>
          <cell r="C7392">
            <v>3159</v>
          </cell>
          <cell r="D7392">
            <v>1</v>
          </cell>
          <cell r="E7392" t="str">
            <v>KS</v>
          </cell>
          <cell r="F7392">
            <v>3159</v>
          </cell>
        </row>
        <row r="7393">
          <cell r="A7393">
            <v>6285040</v>
          </cell>
          <cell r="B7393" t="str">
            <v>Vnitřní roh…GEK-AIA70</v>
          </cell>
          <cell r="C7393">
            <v>3159</v>
          </cell>
          <cell r="D7393">
            <v>1</v>
          </cell>
          <cell r="E7393" t="str">
            <v>KS</v>
          </cell>
          <cell r="F7393">
            <v>3159</v>
          </cell>
        </row>
        <row r="7394">
          <cell r="A7394">
            <v>6285043</v>
          </cell>
          <cell r="B7394" t="str">
            <v>Vnitřní roh…GEK-AIA70</v>
          </cell>
          <cell r="C7394">
            <v>3159</v>
          </cell>
          <cell r="D7394">
            <v>1</v>
          </cell>
          <cell r="E7394" t="str">
            <v>KS</v>
          </cell>
          <cell r="F7394">
            <v>3159</v>
          </cell>
        </row>
        <row r="7395">
          <cell r="A7395">
            <v>6285060</v>
          </cell>
          <cell r="B7395" t="str">
            <v>Díl T…GEK-AAT70</v>
          </cell>
          <cell r="C7395">
            <v>2611</v>
          </cell>
          <cell r="D7395">
            <v>1</v>
          </cell>
          <cell r="E7395" t="str">
            <v>KS</v>
          </cell>
          <cell r="F7395">
            <v>2611</v>
          </cell>
        </row>
        <row r="7396">
          <cell r="A7396">
            <v>6285063</v>
          </cell>
          <cell r="B7396" t="str">
            <v>Díl T…GEK-AAT70</v>
          </cell>
          <cell r="C7396">
            <v>2611</v>
          </cell>
          <cell r="D7396">
            <v>1</v>
          </cell>
          <cell r="E7396" t="str">
            <v>KS</v>
          </cell>
          <cell r="F7396">
            <v>2611</v>
          </cell>
        </row>
        <row r="7397">
          <cell r="A7397">
            <v>6285100</v>
          </cell>
          <cell r="B7397" t="str">
            <v>Přístrojový kanál…GEK-AA901</v>
          </cell>
          <cell r="C7397">
            <v>2336</v>
          </cell>
          <cell r="D7397">
            <v>1</v>
          </cell>
          <cell r="E7397" t="str">
            <v>M</v>
          </cell>
          <cell r="F7397">
            <v>2336</v>
          </cell>
        </row>
        <row r="7398">
          <cell r="A7398">
            <v>6285103</v>
          </cell>
          <cell r="B7398" t="str">
            <v>Přístrojový kanál…GEK-AA901</v>
          </cell>
          <cell r="C7398">
            <v>2336</v>
          </cell>
          <cell r="D7398">
            <v>1</v>
          </cell>
          <cell r="E7398" t="str">
            <v>M</v>
          </cell>
          <cell r="F7398">
            <v>2336</v>
          </cell>
        </row>
        <row r="7399">
          <cell r="A7399">
            <v>6285110</v>
          </cell>
          <cell r="B7399" t="str">
            <v>Vnější roh…GEK-AAA90</v>
          </cell>
          <cell r="C7399">
            <v>3436</v>
          </cell>
          <cell r="D7399">
            <v>1</v>
          </cell>
          <cell r="E7399" t="str">
            <v>KS</v>
          </cell>
          <cell r="F7399">
            <v>3436</v>
          </cell>
        </row>
        <row r="7400">
          <cell r="A7400">
            <v>6285113</v>
          </cell>
          <cell r="B7400" t="str">
            <v>Vnější roh…GEK-AAA90</v>
          </cell>
          <cell r="C7400">
            <v>3436</v>
          </cell>
          <cell r="D7400">
            <v>1</v>
          </cell>
          <cell r="E7400" t="str">
            <v>KS</v>
          </cell>
          <cell r="F7400">
            <v>3436</v>
          </cell>
        </row>
        <row r="7401">
          <cell r="A7401">
            <v>6285120</v>
          </cell>
          <cell r="B7401" t="str">
            <v>Plochý roh…GEK-AAFS9</v>
          </cell>
          <cell r="C7401">
            <v>3436</v>
          </cell>
          <cell r="D7401">
            <v>1</v>
          </cell>
          <cell r="E7401" t="str">
            <v>KS</v>
          </cell>
          <cell r="F7401">
            <v>3436</v>
          </cell>
        </row>
        <row r="7402">
          <cell r="A7402">
            <v>6285123</v>
          </cell>
          <cell r="B7402" t="str">
            <v>Plochý roh…GEK-AAFS9</v>
          </cell>
          <cell r="C7402">
            <v>3436</v>
          </cell>
          <cell r="D7402">
            <v>1</v>
          </cell>
          <cell r="E7402" t="str">
            <v>KS</v>
          </cell>
          <cell r="F7402">
            <v>3436</v>
          </cell>
        </row>
        <row r="7403">
          <cell r="A7403">
            <v>6285130</v>
          </cell>
          <cell r="B7403" t="str">
            <v>Plochý roh…GEK-AAFF9</v>
          </cell>
          <cell r="C7403">
            <v>3436</v>
          </cell>
          <cell r="D7403">
            <v>1</v>
          </cell>
          <cell r="E7403" t="str">
            <v>KS</v>
          </cell>
          <cell r="F7403">
            <v>3436</v>
          </cell>
        </row>
        <row r="7404">
          <cell r="A7404">
            <v>6285133</v>
          </cell>
          <cell r="B7404" t="str">
            <v>Plochý roh…GEK-AAFF9</v>
          </cell>
          <cell r="C7404">
            <v>3436</v>
          </cell>
          <cell r="D7404">
            <v>1</v>
          </cell>
          <cell r="E7404" t="str">
            <v>KS</v>
          </cell>
          <cell r="F7404">
            <v>3436</v>
          </cell>
        </row>
        <row r="7405">
          <cell r="A7405">
            <v>6285140</v>
          </cell>
          <cell r="B7405" t="str">
            <v>Vnitřní roh…GEK-AIA90</v>
          </cell>
          <cell r="C7405">
            <v>3436</v>
          </cell>
          <cell r="D7405">
            <v>1</v>
          </cell>
          <cell r="E7405" t="str">
            <v>KS</v>
          </cell>
          <cell r="F7405">
            <v>3436</v>
          </cell>
        </row>
        <row r="7406">
          <cell r="A7406">
            <v>6285143</v>
          </cell>
          <cell r="B7406" t="str">
            <v>Vnitřní roh…GEK-AIA90</v>
          </cell>
          <cell r="C7406">
            <v>3436</v>
          </cell>
          <cell r="D7406">
            <v>1</v>
          </cell>
          <cell r="E7406" t="str">
            <v>KS</v>
          </cell>
          <cell r="F7406">
            <v>3436</v>
          </cell>
        </row>
        <row r="7407">
          <cell r="A7407">
            <v>6285160</v>
          </cell>
          <cell r="B7407" t="str">
            <v>Díl T…GEK-AAT90</v>
          </cell>
          <cell r="C7407">
            <v>2835</v>
          </cell>
          <cell r="D7407">
            <v>1</v>
          </cell>
          <cell r="E7407" t="str">
            <v>KS</v>
          </cell>
          <cell r="F7407">
            <v>2835</v>
          </cell>
        </row>
        <row r="7408">
          <cell r="A7408">
            <v>6285163</v>
          </cell>
          <cell r="B7408" t="str">
            <v>Díl T…GEK-AAT90</v>
          </cell>
          <cell r="C7408">
            <v>2835</v>
          </cell>
          <cell r="D7408">
            <v>1</v>
          </cell>
          <cell r="E7408" t="str">
            <v>KS</v>
          </cell>
          <cell r="F7408">
            <v>2835</v>
          </cell>
        </row>
        <row r="7409">
          <cell r="A7409">
            <v>6285200</v>
          </cell>
          <cell r="B7409" t="str">
            <v>Přístrojový kanál…GEK-A7021</v>
          </cell>
          <cell r="C7409">
            <v>2618</v>
          </cell>
          <cell r="D7409">
            <v>1</v>
          </cell>
          <cell r="E7409" t="str">
            <v>M</v>
          </cell>
          <cell r="F7409">
            <v>2618</v>
          </cell>
        </row>
        <row r="7410">
          <cell r="A7410">
            <v>6285203</v>
          </cell>
          <cell r="B7410" t="str">
            <v>Přístrojový kanál…GEK-A7021</v>
          </cell>
          <cell r="C7410">
            <v>2618</v>
          </cell>
          <cell r="D7410">
            <v>1</v>
          </cell>
          <cell r="E7410" t="str">
            <v>M</v>
          </cell>
          <cell r="F7410">
            <v>2618</v>
          </cell>
        </row>
        <row r="7411">
          <cell r="A7411">
            <v>6285210</v>
          </cell>
          <cell r="B7411" t="str">
            <v>Vnější roh…GEK-AA702</v>
          </cell>
          <cell r="C7411">
            <v>3530</v>
          </cell>
          <cell r="D7411">
            <v>1</v>
          </cell>
          <cell r="E7411" t="str">
            <v>KS</v>
          </cell>
          <cell r="F7411">
            <v>3530</v>
          </cell>
        </row>
        <row r="7412">
          <cell r="A7412">
            <v>6285213</v>
          </cell>
          <cell r="B7412" t="str">
            <v>Vnější roh…GEK-AA702</v>
          </cell>
          <cell r="C7412">
            <v>3530</v>
          </cell>
          <cell r="D7412">
            <v>1</v>
          </cell>
          <cell r="E7412" t="str">
            <v>KS</v>
          </cell>
          <cell r="F7412">
            <v>3530</v>
          </cell>
        </row>
        <row r="7413">
          <cell r="A7413">
            <v>6285220</v>
          </cell>
          <cell r="B7413" t="str">
            <v>Plochý roh…GEK-AFS70</v>
          </cell>
          <cell r="C7413">
            <v>3707</v>
          </cell>
          <cell r="D7413">
            <v>1</v>
          </cell>
          <cell r="E7413" t="str">
            <v>KS</v>
          </cell>
          <cell r="F7413">
            <v>3707</v>
          </cell>
        </row>
        <row r="7414">
          <cell r="A7414">
            <v>6285223</v>
          </cell>
          <cell r="B7414" t="str">
            <v>Plochý roh…GEK-AFS70</v>
          </cell>
          <cell r="C7414">
            <v>3707</v>
          </cell>
          <cell r="D7414">
            <v>1</v>
          </cell>
          <cell r="E7414" t="str">
            <v>KS</v>
          </cell>
          <cell r="F7414">
            <v>3707</v>
          </cell>
        </row>
        <row r="7415">
          <cell r="A7415">
            <v>6285230</v>
          </cell>
          <cell r="B7415" t="str">
            <v>Plochý roh…GEK-AFF70</v>
          </cell>
          <cell r="C7415">
            <v>3530</v>
          </cell>
          <cell r="D7415">
            <v>1</v>
          </cell>
          <cell r="E7415" t="str">
            <v>KS</v>
          </cell>
          <cell r="F7415">
            <v>3530</v>
          </cell>
        </row>
        <row r="7416">
          <cell r="A7416">
            <v>6285233</v>
          </cell>
          <cell r="B7416" t="str">
            <v>Plochý roh…GEK-AFF70</v>
          </cell>
          <cell r="C7416">
            <v>3530</v>
          </cell>
          <cell r="D7416">
            <v>1</v>
          </cell>
          <cell r="E7416" t="str">
            <v>KS</v>
          </cell>
          <cell r="F7416">
            <v>3530</v>
          </cell>
        </row>
        <row r="7417">
          <cell r="A7417">
            <v>6285240</v>
          </cell>
          <cell r="B7417" t="str">
            <v>Vnitřní roh…GEK-AIS70</v>
          </cell>
          <cell r="C7417">
            <v>3707</v>
          </cell>
          <cell r="D7417">
            <v>1</v>
          </cell>
          <cell r="E7417" t="str">
            <v>KS</v>
          </cell>
          <cell r="F7417">
            <v>3707</v>
          </cell>
        </row>
        <row r="7418">
          <cell r="A7418">
            <v>6285243</v>
          </cell>
          <cell r="B7418" t="str">
            <v>Vnitřní roh…GEK-AIS70</v>
          </cell>
          <cell r="C7418">
            <v>3707</v>
          </cell>
          <cell r="D7418">
            <v>1</v>
          </cell>
          <cell r="E7418" t="str">
            <v>KS</v>
          </cell>
          <cell r="F7418">
            <v>3707</v>
          </cell>
        </row>
        <row r="7419">
          <cell r="A7419">
            <v>6285260</v>
          </cell>
          <cell r="B7419" t="str">
            <v>Díl T…GEK-AT702</v>
          </cell>
          <cell r="C7419">
            <v>2916</v>
          </cell>
          <cell r="D7419">
            <v>1</v>
          </cell>
          <cell r="E7419" t="str">
            <v>KS</v>
          </cell>
          <cell r="F7419">
            <v>2916</v>
          </cell>
        </row>
        <row r="7420">
          <cell r="A7420">
            <v>6285263</v>
          </cell>
          <cell r="B7420" t="str">
            <v>Díl T…GEK-AT702</v>
          </cell>
          <cell r="C7420">
            <v>2916</v>
          </cell>
          <cell r="D7420">
            <v>1</v>
          </cell>
          <cell r="E7420" t="str">
            <v>KS</v>
          </cell>
          <cell r="F7420">
            <v>2916</v>
          </cell>
        </row>
        <row r="7421">
          <cell r="A7421">
            <v>6285270</v>
          </cell>
          <cell r="B7421" t="str">
            <v>Koncový díl …GEK-AAE70</v>
          </cell>
          <cell r="C7421">
            <v>1690</v>
          </cell>
          <cell r="D7421">
            <v>1</v>
          </cell>
          <cell r="E7421" t="str">
            <v>KS</v>
          </cell>
          <cell r="F7421">
            <v>1690</v>
          </cell>
        </row>
        <row r="7422">
          <cell r="A7422">
            <v>6285273</v>
          </cell>
          <cell r="B7422" t="str">
            <v>Koncový díl …GEK-AAE70</v>
          </cell>
          <cell r="C7422">
            <v>1690</v>
          </cell>
          <cell r="D7422">
            <v>1</v>
          </cell>
          <cell r="E7422" t="str">
            <v>KS</v>
          </cell>
          <cell r="F7422">
            <v>1690</v>
          </cell>
        </row>
        <row r="7423">
          <cell r="A7423">
            <v>6285300</v>
          </cell>
          <cell r="B7423" t="str">
            <v>Přístrojový kanál…GEK-A1002</v>
          </cell>
          <cell r="C7423">
            <v>2816</v>
          </cell>
          <cell r="D7423">
            <v>1</v>
          </cell>
          <cell r="E7423" t="str">
            <v>M</v>
          </cell>
          <cell r="F7423">
            <v>2816</v>
          </cell>
        </row>
        <row r="7424">
          <cell r="A7424">
            <v>6285303</v>
          </cell>
          <cell r="B7424" t="str">
            <v>Přístrojový kanál…GEK-A1002</v>
          </cell>
          <cell r="C7424">
            <v>2820</v>
          </cell>
          <cell r="D7424">
            <v>1</v>
          </cell>
          <cell r="E7424" t="str">
            <v>M</v>
          </cell>
          <cell r="F7424">
            <v>2820</v>
          </cell>
        </row>
        <row r="7425">
          <cell r="A7425">
            <v>6285310</v>
          </cell>
          <cell r="B7425" t="str">
            <v>Vnější roh…GEK-AA100</v>
          </cell>
          <cell r="C7425">
            <v>3988</v>
          </cell>
          <cell r="D7425">
            <v>1</v>
          </cell>
          <cell r="E7425" t="str">
            <v>KS</v>
          </cell>
          <cell r="F7425">
            <v>3988</v>
          </cell>
        </row>
        <row r="7426">
          <cell r="A7426">
            <v>6285313</v>
          </cell>
          <cell r="B7426" t="str">
            <v>Vnější roh…GEK-AA100</v>
          </cell>
          <cell r="C7426">
            <v>4188</v>
          </cell>
          <cell r="D7426">
            <v>1</v>
          </cell>
          <cell r="E7426" t="str">
            <v>KS</v>
          </cell>
          <cell r="F7426">
            <v>4188</v>
          </cell>
        </row>
        <row r="7427">
          <cell r="A7427">
            <v>6285320</v>
          </cell>
          <cell r="B7427" t="str">
            <v>Plochý roh…GEK-AFS10</v>
          </cell>
          <cell r="C7427">
            <v>4188</v>
          </cell>
          <cell r="D7427">
            <v>1</v>
          </cell>
          <cell r="E7427" t="str">
            <v>KS</v>
          </cell>
          <cell r="F7427">
            <v>4188</v>
          </cell>
        </row>
        <row r="7428">
          <cell r="A7428">
            <v>6285323</v>
          </cell>
          <cell r="B7428" t="str">
            <v>Plochý roh…GEK-AFS10</v>
          </cell>
          <cell r="C7428">
            <v>4188</v>
          </cell>
          <cell r="D7428">
            <v>1</v>
          </cell>
          <cell r="E7428" t="str">
            <v>KS</v>
          </cell>
          <cell r="F7428">
            <v>4188</v>
          </cell>
        </row>
        <row r="7429">
          <cell r="A7429">
            <v>6285330</v>
          </cell>
          <cell r="B7429" t="str">
            <v>Plochý roh…GEK-AFF10</v>
          </cell>
          <cell r="C7429">
            <v>3988</v>
          </cell>
          <cell r="D7429">
            <v>1</v>
          </cell>
          <cell r="E7429" t="str">
            <v>KS</v>
          </cell>
          <cell r="F7429">
            <v>3988</v>
          </cell>
        </row>
        <row r="7430">
          <cell r="A7430">
            <v>6285333</v>
          </cell>
          <cell r="B7430" t="str">
            <v>Plochý roh…GEK-AFF10</v>
          </cell>
          <cell r="C7430">
            <v>3988</v>
          </cell>
          <cell r="D7430">
            <v>1</v>
          </cell>
          <cell r="E7430" t="str">
            <v>KS</v>
          </cell>
          <cell r="F7430">
            <v>3988</v>
          </cell>
        </row>
        <row r="7431">
          <cell r="A7431">
            <v>6285340</v>
          </cell>
          <cell r="B7431" t="str">
            <v>Vnitřní roh…GEK-AIS10</v>
          </cell>
          <cell r="C7431">
            <v>3988</v>
          </cell>
          <cell r="D7431">
            <v>1</v>
          </cell>
          <cell r="E7431" t="str">
            <v>KS</v>
          </cell>
          <cell r="F7431">
            <v>3988</v>
          </cell>
        </row>
        <row r="7432">
          <cell r="A7432">
            <v>6285343</v>
          </cell>
          <cell r="B7432" t="str">
            <v>Vnitřní roh…GEK-AIS10</v>
          </cell>
          <cell r="C7432">
            <v>4188</v>
          </cell>
          <cell r="D7432">
            <v>1</v>
          </cell>
          <cell r="E7432" t="str">
            <v>KS</v>
          </cell>
          <cell r="F7432">
            <v>4188</v>
          </cell>
        </row>
        <row r="7433">
          <cell r="A7433">
            <v>6285360</v>
          </cell>
          <cell r="B7433" t="str">
            <v>Díl T…GEK-AT100</v>
          </cell>
          <cell r="C7433">
            <v>3459</v>
          </cell>
          <cell r="D7433">
            <v>1</v>
          </cell>
          <cell r="E7433" t="str">
            <v>KS</v>
          </cell>
          <cell r="F7433">
            <v>3459</v>
          </cell>
        </row>
        <row r="7434">
          <cell r="A7434">
            <v>6285363</v>
          </cell>
          <cell r="B7434" t="str">
            <v>Díl T…GEK-AT100</v>
          </cell>
          <cell r="C7434">
            <v>3295</v>
          </cell>
          <cell r="D7434">
            <v>1</v>
          </cell>
          <cell r="E7434" t="str">
            <v>KS</v>
          </cell>
          <cell r="F7434">
            <v>3295</v>
          </cell>
        </row>
        <row r="7435">
          <cell r="A7435">
            <v>6285370</v>
          </cell>
          <cell r="B7435" t="str">
            <v>Koncový díl …GEK-AAE10</v>
          </cell>
          <cell r="C7435">
            <v>1682</v>
          </cell>
          <cell r="D7435">
            <v>1</v>
          </cell>
          <cell r="E7435" t="str">
            <v>KS</v>
          </cell>
          <cell r="F7435">
            <v>1682</v>
          </cell>
        </row>
        <row r="7436">
          <cell r="A7436">
            <v>6285373</v>
          </cell>
          <cell r="B7436" t="str">
            <v>Koncový díl …GEK-AAE10</v>
          </cell>
          <cell r="C7436">
            <v>1767</v>
          </cell>
          <cell r="D7436">
            <v>1</v>
          </cell>
          <cell r="E7436" t="str">
            <v>KS</v>
          </cell>
          <cell r="F7436">
            <v>1767</v>
          </cell>
        </row>
        <row r="7437">
          <cell r="A7437">
            <v>6285400</v>
          </cell>
          <cell r="B7437" t="str">
            <v>Přístrojový kanál…GEK-AA701</v>
          </cell>
          <cell r="C7437">
            <v>1301</v>
          </cell>
          <cell r="D7437">
            <v>1</v>
          </cell>
          <cell r="E7437" t="str">
            <v>M</v>
          </cell>
          <cell r="F7437">
            <v>1301</v>
          </cell>
        </row>
        <row r="7438">
          <cell r="A7438">
            <v>6285403</v>
          </cell>
          <cell r="B7438" t="str">
            <v>Přístrojový kanál…GEK-AA701</v>
          </cell>
          <cell r="C7438">
            <v>1301</v>
          </cell>
          <cell r="D7438">
            <v>1</v>
          </cell>
          <cell r="E7438" t="str">
            <v>M</v>
          </cell>
          <cell r="F7438">
            <v>1301</v>
          </cell>
        </row>
        <row r="7439">
          <cell r="A7439">
            <v>6285410</v>
          </cell>
          <cell r="B7439" t="str">
            <v>Vnější roh…GEK-AAA70</v>
          </cell>
          <cell r="C7439">
            <v>2054</v>
          </cell>
          <cell r="D7439">
            <v>1</v>
          </cell>
          <cell r="E7439" t="str">
            <v>KS</v>
          </cell>
          <cell r="F7439">
            <v>2054</v>
          </cell>
        </row>
        <row r="7440">
          <cell r="A7440">
            <v>6285413</v>
          </cell>
          <cell r="B7440" t="str">
            <v>Vnější roh…GEK-AAA70</v>
          </cell>
          <cell r="C7440">
            <v>2054</v>
          </cell>
          <cell r="D7440">
            <v>1</v>
          </cell>
          <cell r="E7440" t="str">
            <v>KS</v>
          </cell>
          <cell r="F7440">
            <v>2054</v>
          </cell>
        </row>
        <row r="7441">
          <cell r="A7441">
            <v>6285420</v>
          </cell>
          <cell r="B7441" t="str">
            <v>Plochý roh…GEK-AAFS7</v>
          </cell>
          <cell r="C7441">
            <v>2054</v>
          </cell>
          <cell r="D7441">
            <v>1</v>
          </cell>
          <cell r="E7441" t="str">
            <v>KS</v>
          </cell>
          <cell r="F7441">
            <v>2054</v>
          </cell>
        </row>
        <row r="7442">
          <cell r="A7442">
            <v>6285423</v>
          </cell>
          <cell r="B7442" t="str">
            <v>Plochý roh…GEK-AAFS7</v>
          </cell>
          <cell r="C7442">
            <v>2054</v>
          </cell>
          <cell r="D7442">
            <v>1</v>
          </cell>
          <cell r="E7442" t="str">
            <v>KS</v>
          </cell>
          <cell r="F7442">
            <v>2054</v>
          </cell>
        </row>
        <row r="7443">
          <cell r="A7443">
            <v>6285430</v>
          </cell>
          <cell r="B7443" t="str">
            <v>Plochý roh…GEK-AAFF7</v>
          </cell>
          <cell r="C7443">
            <v>2054</v>
          </cell>
          <cell r="D7443">
            <v>1</v>
          </cell>
          <cell r="E7443" t="str">
            <v>KS</v>
          </cell>
          <cell r="F7443">
            <v>2054</v>
          </cell>
        </row>
        <row r="7444">
          <cell r="A7444">
            <v>6285433</v>
          </cell>
          <cell r="B7444" t="str">
            <v>Plochý roh…GEK-AAFF7</v>
          </cell>
          <cell r="C7444">
            <v>2054</v>
          </cell>
          <cell r="D7444">
            <v>1</v>
          </cell>
          <cell r="E7444" t="str">
            <v>KS</v>
          </cell>
          <cell r="F7444">
            <v>2054</v>
          </cell>
        </row>
        <row r="7445">
          <cell r="A7445">
            <v>6285440</v>
          </cell>
          <cell r="B7445" t="str">
            <v>Vnitřní roh…GEK-AIA70</v>
          </cell>
          <cell r="C7445">
            <v>2054</v>
          </cell>
          <cell r="D7445">
            <v>1</v>
          </cell>
          <cell r="E7445" t="str">
            <v>KS</v>
          </cell>
          <cell r="F7445">
            <v>2054</v>
          </cell>
        </row>
        <row r="7446">
          <cell r="A7446">
            <v>6285443</v>
          </cell>
          <cell r="B7446" t="str">
            <v>Vnitřní roh…GEK-AIA70</v>
          </cell>
          <cell r="C7446">
            <v>2054</v>
          </cell>
          <cell r="D7446">
            <v>1</v>
          </cell>
          <cell r="E7446" t="str">
            <v>KS</v>
          </cell>
          <cell r="F7446">
            <v>2054</v>
          </cell>
        </row>
        <row r="7447">
          <cell r="A7447">
            <v>6285460</v>
          </cell>
          <cell r="B7447" t="str">
            <v>Díl T…GEK-AAT70</v>
          </cell>
          <cell r="C7447">
            <v>1697</v>
          </cell>
          <cell r="D7447">
            <v>1</v>
          </cell>
          <cell r="E7447" t="str">
            <v>KS</v>
          </cell>
          <cell r="F7447">
            <v>1697</v>
          </cell>
        </row>
        <row r="7448">
          <cell r="A7448">
            <v>6285463</v>
          </cell>
          <cell r="B7448" t="str">
            <v>Díl T…GEK-AAT70</v>
          </cell>
          <cell r="C7448">
            <v>1697</v>
          </cell>
          <cell r="D7448">
            <v>1</v>
          </cell>
          <cell r="E7448" t="str">
            <v>KS</v>
          </cell>
          <cell r="F7448">
            <v>1697</v>
          </cell>
        </row>
        <row r="7449">
          <cell r="A7449">
            <v>6285470</v>
          </cell>
          <cell r="B7449" t="str">
            <v>Koncový díl …GEK-AAE70</v>
          </cell>
          <cell r="C7449">
            <v>829</v>
          </cell>
          <cell r="D7449">
            <v>1</v>
          </cell>
          <cell r="E7449" t="str">
            <v>KS</v>
          </cell>
          <cell r="F7449">
            <v>829</v>
          </cell>
        </row>
        <row r="7450">
          <cell r="A7450">
            <v>6285473</v>
          </cell>
          <cell r="B7450" t="str">
            <v>Koncový díl…GEK-AAE70</v>
          </cell>
          <cell r="C7450">
            <v>829</v>
          </cell>
          <cell r="D7450">
            <v>1</v>
          </cell>
          <cell r="E7450" t="str">
            <v>KS</v>
          </cell>
          <cell r="F7450">
            <v>829</v>
          </cell>
        </row>
        <row r="7451">
          <cell r="A7451">
            <v>6285500</v>
          </cell>
          <cell r="B7451" t="str">
            <v>Přístrojový kanál…GEK-AA901</v>
          </cell>
          <cell r="C7451">
            <v>1440</v>
          </cell>
          <cell r="D7451">
            <v>1</v>
          </cell>
          <cell r="E7451" t="str">
            <v>M</v>
          </cell>
          <cell r="F7451">
            <v>1440</v>
          </cell>
        </row>
        <row r="7452">
          <cell r="A7452">
            <v>6285503</v>
          </cell>
          <cell r="B7452" t="str">
            <v>Přístrojový kanál…GEK-AA901</v>
          </cell>
          <cell r="C7452">
            <v>1440</v>
          </cell>
          <cell r="D7452">
            <v>1</v>
          </cell>
          <cell r="E7452" t="str">
            <v>M</v>
          </cell>
          <cell r="F7452">
            <v>1440</v>
          </cell>
        </row>
        <row r="7453">
          <cell r="A7453">
            <v>6285510</v>
          </cell>
          <cell r="B7453" t="str">
            <v>Vnější roh…GEK-AAA90</v>
          </cell>
          <cell r="C7453">
            <v>2248</v>
          </cell>
          <cell r="D7453">
            <v>1</v>
          </cell>
          <cell r="E7453" t="str">
            <v>KS</v>
          </cell>
          <cell r="F7453">
            <v>2248</v>
          </cell>
        </row>
        <row r="7454">
          <cell r="A7454">
            <v>6285513</v>
          </cell>
          <cell r="B7454" t="str">
            <v>Vnější roh…GEK-AAA90</v>
          </cell>
          <cell r="C7454">
            <v>2248</v>
          </cell>
          <cell r="D7454">
            <v>1</v>
          </cell>
          <cell r="E7454" t="str">
            <v>KS</v>
          </cell>
          <cell r="F7454">
            <v>2248</v>
          </cell>
        </row>
        <row r="7455">
          <cell r="A7455">
            <v>6285520</v>
          </cell>
          <cell r="B7455" t="str">
            <v>Plochý roh…GEK-AAFS9</v>
          </cell>
          <cell r="C7455">
            <v>2248</v>
          </cell>
          <cell r="D7455">
            <v>1</v>
          </cell>
          <cell r="E7455" t="str">
            <v>KS</v>
          </cell>
          <cell r="F7455">
            <v>2248</v>
          </cell>
        </row>
        <row r="7456">
          <cell r="A7456">
            <v>6285523</v>
          </cell>
          <cell r="B7456" t="str">
            <v>Plochý roh…GEK-AAFS9</v>
          </cell>
          <cell r="C7456">
            <v>2248</v>
          </cell>
          <cell r="D7456">
            <v>1</v>
          </cell>
          <cell r="E7456" t="str">
            <v>KS</v>
          </cell>
          <cell r="F7456">
            <v>2248</v>
          </cell>
        </row>
        <row r="7457">
          <cell r="A7457">
            <v>6285530</v>
          </cell>
          <cell r="B7457" t="str">
            <v>Plochý roh…GEK-AAFF9</v>
          </cell>
          <cell r="C7457">
            <v>2248</v>
          </cell>
          <cell r="D7457">
            <v>1</v>
          </cell>
          <cell r="E7457" t="str">
            <v>KS</v>
          </cell>
          <cell r="F7457">
            <v>2248</v>
          </cell>
        </row>
        <row r="7458">
          <cell r="A7458">
            <v>6285533</v>
          </cell>
          <cell r="B7458" t="str">
            <v>Plochý roh…GEK-AAFF9</v>
          </cell>
          <cell r="C7458">
            <v>2248</v>
          </cell>
          <cell r="D7458">
            <v>1</v>
          </cell>
          <cell r="E7458" t="str">
            <v>KS</v>
          </cell>
          <cell r="F7458">
            <v>2248</v>
          </cell>
        </row>
        <row r="7459">
          <cell r="A7459">
            <v>6285540</v>
          </cell>
          <cell r="B7459" t="str">
            <v>Vnitřní roh…GEK-AIA90</v>
          </cell>
          <cell r="C7459">
            <v>2248</v>
          </cell>
          <cell r="D7459">
            <v>1</v>
          </cell>
          <cell r="E7459" t="str">
            <v>KS</v>
          </cell>
          <cell r="F7459">
            <v>2248</v>
          </cell>
        </row>
        <row r="7460">
          <cell r="A7460">
            <v>6285543</v>
          </cell>
          <cell r="B7460" t="str">
            <v>Vnitřní roh…GEK-AIA90</v>
          </cell>
          <cell r="C7460">
            <v>2248</v>
          </cell>
          <cell r="D7460">
            <v>1</v>
          </cell>
          <cell r="E7460" t="str">
            <v>KS</v>
          </cell>
          <cell r="F7460">
            <v>2248</v>
          </cell>
        </row>
        <row r="7461">
          <cell r="A7461">
            <v>6285560</v>
          </cell>
          <cell r="B7461" t="str">
            <v>Díl T…GEK-AAT90</v>
          </cell>
          <cell r="C7461">
            <v>1857</v>
          </cell>
          <cell r="D7461">
            <v>1</v>
          </cell>
          <cell r="E7461" t="str">
            <v>KS</v>
          </cell>
          <cell r="F7461">
            <v>1857</v>
          </cell>
        </row>
        <row r="7462">
          <cell r="A7462">
            <v>6285563</v>
          </cell>
          <cell r="B7462" t="str">
            <v>Díl T…GEK-AAT90</v>
          </cell>
          <cell r="C7462">
            <v>1857</v>
          </cell>
          <cell r="D7462">
            <v>1</v>
          </cell>
          <cell r="E7462" t="str">
            <v>KS</v>
          </cell>
          <cell r="F7462">
            <v>1857</v>
          </cell>
        </row>
        <row r="7463">
          <cell r="A7463">
            <v>6285570</v>
          </cell>
          <cell r="B7463" t="str">
            <v>Koncový díl…GEK-AAE90</v>
          </cell>
          <cell r="C7463">
            <v>909</v>
          </cell>
          <cell r="D7463">
            <v>1</v>
          </cell>
          <cell r="E7463" t="str">
            <v>KS</v>
          </cell>
          <cell r="F7463">
            <v>909</v>
          </cell>
        </row>
        <row r="7464">
          <cell r="A7464">
            <v>6285573</v>
          </cell>
          <cell r="B7464" t="str">
            <v>Koncový díl …GEK-AAE90</v>
          </cell>
          <cell r="C7464">
            <v>909</v>
          </cell>
          <cell r="D7464">
            <v>1</v>
          </cell>
          <cell r="E7464" t="str">
            <v>KS</v>
          </cell>
          <cell r="F7464">
            <v>909</v>
          </cell>
        </row>
        <row r="7465">
          <cell r="A7465">
            <v>6286000</v>
          </cell>
          <cell r="B7465" t="str">
            <v>Přístrojový sloup…ISS120/24</v>
          </cell>
          <cell r="C7465">
            <v>9249</v>
          </cell>
          <cell r="D7465">
            <v>1</v>
          </cell>
          <cell r="E7465" t="str">
            <v>KS</v>
          </cell>
          <cell r="F7465">
            <v>9249</v>
          </cell>
        </row>
        <row r="7466">
          <cell r="A7466">
            <v>6286003</v>
          </cell>
          <cell r="B7466" t="str">
            <v>Přístrojový sloup…ISS120/24</v>
          </cell>
          <cell r="C7466">
            <v>9249</v>
          </cell>
          <cell r="D7466">
            <v>1</v>
          </cell>
          <cell r="E7466" t="str">
            <v>KS</v>
          </cell>
          <cell r="F7466">
            <v>9249</v>
          </cell>
        </row>
        <row r="7467">
          <cell r="A7467">
            <v>6286020</v>
          </cell>
          <cell r="B7467" t="str">
            <v>Přístrojový sloup…ISS120/25</v>
          </cell>
          <cell r="C7467">
            <v>9249</v>
          </cell>
          <cell r="D7467">
            <v>1</v>
          </cell>
          <cell r="E7467" t="str">
            <v>KS</v>
          </cell>
          <cell r="F7467">
            <v>9249</v>
          </cell>
        </row>
        <row r="7468">
          <cell r="A7468">
            <v>6286023</v>
          </cell>
          <cell r="B7468" t="str">
            <v>Přístrojový sloup…ISS120/25</v>
          </cell>
          <cell r="C7468">
            <v>9249</v>
          </cell>
          <cell r="D7468">
            <v>1</v>
          </cell>
          <cell r="E7468" t="str">
            <v>KS</v>
          </cell>
          <cell r="F7468">
            <v>9249</v>
          </cell>
        </row>
        <row r="7469">
          <cell r="A7469">
            <v>6286030</v>
          </cell>
          <cell r="B7469" t="str">
            <v>Přístrojový sloup…ISS120/26</v>
          </cell>
          <cell r="C7469">
            <v>9249</v>
          </cell>
          <cell r="D7469">
            <v>1</v>
          </cell>
          <cell r="E7469" t="str">
            <v>KS</v>
          </cell>
          <cell r="F7469">
            <v>9249</v>
          </cell>
        </row>
        <row r="7470">
          <cell r="A7470">
            <v>6286033</v>
          </cell>
          <cell r="B7470" t="str">
            <v>Přístrojový sloup…ISS120/26</v>
          </cell>
          <cell r="C7470">
            <v>9249</v>
          </cell>
          <cell r="D7470">
            <v>1</v>
          </cell>
          <cell r="E7470" t="str">
            <v>KS</v>
          </cell>
          <cell r="F7470">
            <v>9249</v>
          </cell>
        </row>
        <row r="7471">
          <cell r="A7471">
            <v>6286040</v>
          </cell>
          <cell r="B7471" t="str">
            <v>Přístrojový sloup…ISS120/26</v>
          </cell>
          <cell r="C7471">
            <v>9249</v>
          </cell>
          <cell r="D7471">
            <v>1</v>
          </cell>
          <cell r="E7471" t="str">
            <v>KS</v>
          </cell>
          <cell r="F7471">
            <v>9249</v>
          </cell>
        </row>
        <row r="7472">
          <cell r="A7472">
            <v>6286043</v>
          </cell>
          <cell r="B7472" t="str">
            <v>Přístrojový sloup…ISS120/26</v>
          </cell>
          <cell r="C7472">
            <v>9249</v>
          </cell>
          <cell r="D7472">
            <v>1</v>
          </cell>
          <cell r="E7472" t="str">
            <v>KS</v>
          </cell>
          <cell r="F7472">
            <v>9249</v>
          </cell>
        </row>
        <row r="7473">
          <cell r="A7473">
            <v>6286050</v>
          </cell>
          <cell r="B7473" t="str">
            <v>Přístrojový sloup…ISS120/27</v>
          </cell>
          <cell r="C7473">
            <v>9249</v>
          </cell>
          <cell r="D7473">
            <v>1</v>
          </cell>
          <cell r="E7473" t="str">
            <v>KS</v>
          </cell>
          <cell r="F7473">
            <v>9249</v>
          </cell>
        </row>
        <row r="7474">
          <cell r="A7474">
            <v>6286053</v>
          </cell>
          <cell r="B7474" t="str">
            <v>Přístrojový sloup…ISS120/27</v>
          </cell>
          <cell r="C7474">
            <v>9249</v>
          </cell>
          <cell r="D7474">
            <v>1</v>
          </cell>
          <cell r="E7474" t="str">
            <v>KS</v>
          </cell>
          <cell r="F7474">
            <v>9249</v>
          </cell>
        </row>
        <row r="7475">
          <cell r="A7475">
            <v>6286060</v>
          </cell>
          <cell r="B7475" t="str">
            <v>Přístrojový sloup…ISS120/27</v>
          </cell>
          <cell r="C7475">
            <v>9782</v>
          </cell>
          <cell r="D7475">
            <v>1</v>
          </cell>
          <cell r="E7475" t="str">
            <v>KS</v>
          </cell>
          <cell r="F7475">
            <v>9782</v>
          </cell>
        </row>
        <row r="7476">
          <cell r="A7476">
            <v>6286062</v>
          </cell>
          <cell r="B7476" t="str">
            <v>Přístrojový sloup…ISS120/27</v>
          </cell>
          <cell r="C7476">
            <v>9782</v>
          </cell>
          <cell r="D7476">
            <v>1</v>
          </cell>
          <cell r="E7476" t="str">
            <v>KS</v>
          </cell>
          <cell r="F7476">
            <v>9782</v>
          </cell>
        </row>
        <row r="7477">
          <cell r="A7477">
            <v>6286063</v>
          </cell>
          <cell r="B7477" t="str">
            <v>Přístrojový sloup…ISS120/27</v>
          </cell>
          <cell r="C7477">
            <v>9782</v>
          </cell>
          <cell r="D7477">
            <v>1</v>
          </cell>
          <cell r="E7477" t="str">
            <v>KS</v>
          </cell>
          <cell r="F7477">
            <v>9782</v>
          </cell>
        </row>
        <row r="7478">
          <cell r="A7478">
            <v>6286080</v>
          </cell>
          <cell r="B7478" t="str">
            <v>Přístrojový sloup…ISS120/28</v>
          </cell>
          <cell r="C7478">
            <v>9782</v>
          </cell>
          <cell r="D7478">
            <v>1</v>
          </cell>
          <cell r="E7478" t="str">
            <v>KS</v>
          </cell>
          <cell r="F7478">
            <v>9782</v>
          </cell>
        </row>
        <row r="7479">
          <cell r="A7479">
            <v>6286083</v>
          </cell>
          <cell r="B7479" t="str">
            <v>Přístrojový sloup…ISS120/28</v>
          </cell>
          <cell r="C7479">
            <v>9782</v>
          </cell>
          <cell r="D7479">
            <v>1</v>
          </cell>
          <cell r="E7479" t="str">
            <v>KS</v>
          </cell>
          <cell r="F7479">
            <v>9782</v>
          </cell>
        </row>
        <row r="7480">
          <cell r="A7480">
            <v>6286100</v>
          </cell>
          <cell r="B7480" t="str">
            <v>Přístrojový sloup…ISS120/29</v>
          </cell>
          <cell r="C7480">
            <v>9782</v>
          </cell>
          <cell r="D7480">
            <v>1</v>
          </cell>
          <cell r="E7480" t="str">
            <v>KS</v>
          </cell>
          <cell r="F7480">
            <v>9782</v>
          </cell>
        </row>
        <row r="7481">
          <cell r="A7481">
            <v>6286103</v>
          </cell>
          <cell r="B7481" t="str">
            <v>Přístrojový sloup…ISS120/29</v>
          </cell>
          <cell r="C7481">
            <v>9782</v>
          </cell>
          <cell r="D7481">
            <v>1</v>
          </cell>
          <cell r="E7481" t="str">
            <v>KS</v>
          </cell>
          <cell r="F7481">
            <v>9782</v>
          </cell>
        </row>
        <row r="7482">
          <cell r="A7482">
            <v>6286110</v>
          </cell>
          <cell r="B7482" t="str">
            <v>Přístrojový sloup…ISS120/30</v>
          </cell>
          <cell r="C7482">
            <v>9782</v>
          </cell>
          <cell r="D7482">
            <v>1</v>
          </cell>
          <cell r="E7482" t="str">
            <v>KS</v>
          </cell>
          <cell r="F7482">
            <v>9782</v>
          </cell>
        </row>
        <row r="7483">
          <cell r="A7483">
            <v>6286113</v>
          </cell>
          <cell r="B7483" t="str">
            <v>Přístrojový sloup…ISS120/30</v>
          </cell>
          <cell r="C7483">
            <v>9782</v>
          </cell>
          <cell r="D7483">
            <v>1</v>
          </cell>
          <cell r="E7483" t="str">
            <v>KS</v>
          </cell>
          <cell r="F7483">
            <v>9782</v>
          </cell>
        </row>
        <row r="7484">
          <cell r="A7484">
            <v>6286120</v>
          </cell>
          <cell r="B7484" t="str">
            <v>Přístrojový sloup…ISS120/30</v>
          </cell>
          <cell r="C7484">
            <v>9782</v>
          </cell>
          <cell r="D7484">
            <v>1</v>
          </cell>
          <cell r="E7484" t="str">
            <v>KS</v>
          </cell>
          <cell r="F7484">
            <v>9782</v>
          </cell>
        </row>
        <row r="7485">
          <cell r="A7485">
            <v>6286123</v>
          </cell>
          <cell r="B7485" t="str">
            <v>Přístrojový sloup…ISS120/30</v>
          </cell>
          <cell r="C7485">
            <v>9782</v>
          </cell>
          <cell r="D7485">
            <v>1</v>
          </cell>
          <cell r="E7485" t="str">
            <v>KS</v>
          </cell>
          <cell r="F7485">
            <v>9782</v>
          </cell>
        </row>
        <row r="7486">
          <cell r="A7486">
            <v>6286130</v>
          </cell>
          <cell r="B7486" t="str">
            <v>Přístrojový sloup…ISS120/31</v>
          </cell>
          <cell r="C7486">
            <v>9782</v>
          </cell>
          <cell r="D7486">
            <v>1</v>
          </cell>
          <cell r="E7486" t="str">
            <v>KS</v>
          </cell>
          <cell r="F7486">
            <v>9782</v>
          </cell>
        </row>
        <row r="7487">
          <cell r="A7487">
            <v>6286133</v>
          </cell>
          <cell r="B7487" t="str">
            <v>Přístrojový sloup…ISS120/31</v>
          </cell>
          <cell r="C7487">
            <v>9782</v>
          </cell>
          <cell r="D7487">
            <v>1</v>
          </cell>
          <cell r="E7487" t="str">
            <v>KS</v>
          </cell>
          <cell r="F7487">
            <v>9782</v>
          </cell>
        </row>
        <row r="7488">
          <cell r="A7488">
            <v>6286140</v>
          </cell>
          <cell r="B7488" t="str">
            <v>Přístrojový sloup…ISS120/31</v>
          </cell>
          <cell r="C7488">
            <v>9782</v>
          </cell>
          <cell r="D7488">
            <v>1</v>
          </cell>
          <cell r="E7488" t="str">
            <v>KS</v>
          </cell>
          <cell r="F7488">
            <v>9782</v>
          </cell>
        </row>
        <row r="7489">
          <cell r="A7489">
            <v>6286143</v>
          </cell>
          <cell r="B7489" t="str">
            <v>Přístrojový sloup…ISS120/31</v>
          </cell>
          <cell r="C7489">
            <v>9782</v>
          </cell>
          <cell r="D7489">
            <v>1</v>
          </cell>
          <cell r="E7489" t="str">
            <v>KS</v>
          </cell>
          <cell r="F7489">
            <v>9782</v>
          </cell>
        </row>
        <row r="7490">
          <cell r="A7490">
            <v>6286160</v>
          </cell>
          <cell r="B7490" t="str">
            <v>Přístrojový sloup…ISS120/32</v>
          </cell>
          <cell r="C7490">
            <v>10761</v>
          </cell>
          <cell r="D7490">
            <v>1</v>
          </cell>
          <cell r="E7490" t="str">
            <v>KS</v>
          </cell>
          <cell r="F7490">
            <v>10761</v>
          </cell>
        </row>
        <row r="7491">
          <cell r="A7491">
            <v>6286163</v>
          </cell>
          <cell r="B7491" t="str">
            <v>Přístrojový sloup…ISS120/32</v>
          </cell>
          <cell r="C7491">
            <v>10761</v>
          </cell>
          <cell r="D7491">
            <v>1</v>
          </cell>
          <cell r="E7491" t="str">
            <v>KS</v>
          </cell>
          <cell r="F7491">
            <v>10761</v>
          </cell>
        </row>
        <row r="7492">
          <cell r="A7492">
            <v>6286170</v>
          </cell>
          <cell r="B7492" t="str">
            <v>Přístrojový sloup…ISS120/33</v>
          </cell>
          <cell r="C7492">
            <v>10761</v>
          </cell>
          <cell r="D7492">
            <v>1</v>
          </cell>
          <cell r="E7492" t="str">
            <v>KS</v>
          </cell>
          <cell r="F7492">
            <v>10761</v>
          </cell>
        </row>
        <row r="7493">
          <cell r="A7493">
            <v>6286173</v>
          </cell>
          <cell r="B7493" t="str">
            <v>Přístrojový sloup…ISS120/33</v>
          </cell>
          <cell r="C7493">
            <v>10761</v>
          </cell>
          <cell r="D7493">
            <v>1</v>
          </cell>
          <cell r="E7493" t="str">
            <v>KS</v>
          </cell>
          <cell r="F7493">
            <v>10761</v>
          </cell>
        </row>
        <row r="7494">
          <cell r="A7494">
            <v>6286180</v>
          </cell>
          <cell r="B7494" t="str">
            <v>Přístrojový sloup…ISS120/33</v>
          </cell>
          <cell r="C7494">
            <v>10255</v>
          </cell>
          <cell r="D7494">
            <v>1</v>
          </cell>
          <cell r="E7494" t="str">
            <v>KS</v>
          </cell>
          <cell r="F7494">
            <v>10255</v>
          </cell>
        </row>
        <row r="7495">
          <cell r="A7495">
            <v>6286183</v>
          </cell>
          <cell r="B7495" t="str">
            <v>Přístrojový sloup…ISS120/33</v>
          </cell>
          <cell r="C7495">
            <v>10255</v>
          </cell>
          <cell r="D7495">
            <v>1</v>
          </cell>
          <cell r="E7495" t="str">
            <v>KS</v>
          </cell>
          <cell r="F7495">
            <v>10255</v>
          </cell>
        </row>
        <row r="7496">
          <cell r="A7496">
            <v>6286190</v>
          </cell>
          <cell r="B7496" t="str">
            <v>Přístrojový sloup…ISS120/34</v>
          </cell>
          <cell r="C7496">
            <v>10255</v>
          </cell>
          <cell r="D7496">
            <v>1</v>
          </cell>
          <cell r="E7496" t="str">
            <v>KS</v>
          </cell>
          <cell r="F7496">
            <v>10255</v>
          </cell>
        </row>
        <row r="7497">
          <cell r="A7497">
            <v>6286193</v>
          </cell>
          <cell r="B7497" t="str">
            <v>Přístrojový sloup…ISS120/34</v>
          </cell>
          <cell r="C7497">
            <v>10255</v>
          </cell>
          <cell r="D7497">
            <v>1</v>
          </cell>
          <cell r="E7497" t="str">
            <v>KS</v>
          </cell>
          <cell r="F7497">
            <v>10255</v>
          </cell>
        </row>
        <row r="7498">
          <cell r="A7498">
            <v>6286200</v>
          </cell>
          <cell r="B7498" t="str">
            <v>Přístrojový sloup…ISS120/34</v>
          </cell>
          <cell r="C7498">
            <v>10255</v>
          </cell>
          <cell r="D7498">
            <v>1</v>
          </cell>
          <cell r="E7498" t="str">
            <v>KS</v>
          </cell>
          <cell r="F7498">
            <v>10255</v>
          </cell>
        </row>
        <row r="7499">
          <cell r="A7499">
            <v>6286203</v>
          </cell>
          <cell r="B7499" t="str">
            <v>Přístrojový sloup…ISS120/34</v>
          </cell>
          <cell r="C7499">
            <v>10255</v>
          </cell>
          <cell r="D7499">
            <v>1</v>
          </cell>
          <cell r="E7499" t="str">
            <v>KS</v>
          </cell>
          <cell r="F7499">
            <v>10255</v>
          </cell>
        </row>
        <row r="7500">
          <cell r="A7500">
            <v>6286220</v>
          </cell>
          <cell r="B7500" t="str">
            <v>Přístrojový sloup…ISS120/35</v>
          </cell>
          <cell r="C7500">
            <v>10255</v>
          </cell>
          <cell r="D7500">
            <v>1</v>
          </cell>
          <cell r="E7500" t="str">
            <v>KS</v>
          </cell>
          <cell r="F7500">
            <v>10255</v>
          </cell>
        </row>
        <row r="7501">
          <cell r="A7501">
            <v>6286223</v>
          </cell>
          <cell r="B7501" t="str">
            <v>Přístrojový sloup…ISS120/35</v>
          </cell>
          <cell r="C7501">
            <v>10255</v>
          </cell>
          <cell r="D7501">
            <v>1</v>
          </cell>
          <cell r="E7501" t="str">
            <v>KS</v>
          </cell>
          <cell r="F7501">
            <v>10255</v>
          </cell>
        </row>
        <row r="7502">
          <cell r="A7502">
            <v>6286250</v>
          </cell>
          <cell r="B7502" t="str">
            <v>Přístrojový sloup…ISS120/37</v>
          </cell>
          <cell r="C7502">
            <v>11281</v>
          </cell>
          <cell r="D7502">
            <v>1</v>
          </cell>
          <cell r="E7502" t="str">
            <v>KS</v>
          </cell>
          <cell r="F7502">
            <v>11281</v>
          </cell>
        </row>
        <row r="7503">
          <cell r="A7503">
            <v>6286253</v>
          </cell>
          <cell r="B7503" t="str">
            <v>Přístrojový sloup…ISS120/37</v>
          </cell>
          <cell r="C7503">
            <v>11281</v>
          </cell>
          <cell r="D7503">
            <v>1</v>
          </cell>
          <cell r="E7503" t="str">
            <v>KS</v>
          </cell>
          <cell r="F7503">
            <v>11281</v>
          </cell>
        </row>
        <row r="7504">
          <cell r="A7504">
            <v>6286270</v>
          </cell>
          <cell r="B7504" t="str">
            <v>Přístrojový sloup…ISS120/38</v>
          </cell>
          <cell r="C7504">
            <v>11281</v>
          </cell>
          <cell r="D7504">
            <v>1</v>
          </cell>
          <cell r="E7504" t="str">
            <v>KS</v>
          </cell>
          <cell r="F7504">
            <v>11281</v>
          </cell>
        </row>
        <row r="7505">
          <cell r="A7505">
            <v>6286273</v>
          </cell>
          <cell r="B7505" t="str">
            <v>Přístrojový sloup…ISS120/38</v>
          </cell>
          <cell r="C7505">
            <v>11281</v>
          </cell>
          <cell r="D7505">
            <v>1</v>
          </cell>
          <cell r="E7505" t="str">
            <v>KS</v>
          </cell>
          <cell r="F7505">
            <v>11281</v>
          </cell>
        </row>
        <row r="7506">
          <cell r="A7506">
            <v>6286290</v>
          </cell>
          <cell r="B7506" t="str">
            <v>Přístrojový sloup…ISS120/39</v>
          </cell>
          <cell r="C7506">
            <v>11281</v>
          </cell>
          <cell r="D7506">
            <v>1</v>
          </cell>
          <cell r="E7506" t="str">
            <v>KS</v>
          </cell>
          <cell r="F7506">
            <v>11281</v>
          </cell>
        </row>
        <row r="7507">
          <cell r="A7507">
            <v>6286293</v>
          </cell>
          <cell r="B7507" t="str">
            <v>Přístrojový sloup…ISS120/39</v>
          </cell>
          <cell r="C7507">
            <v>11281</v>
          </cell>
          <cell r="D7507">
            <v>1</v>
          </cell>
          <cell r="E7507" t="str">
            <v>KS</v>
          </cell>
          <cell r="F7507">
            <v>11281</v>
          </cell>
        </row>
        <row r="7508">
          <cell r="A7508">
            <v>6286300</v>
          </cell>
          <cell r="B7508" t="str">
            <v>Přístrojový sloup…ISS120/40</v>
          </cell>
          <cell r="C7508">
            <v>11230</v>
          </cell>
          <cell r="D7508">
            <v>1</v>
          </cell>
          <cell r="E7508" t="str">
            <v>KS</v>
          </cell>
          <cell r="F7508">
            <v>11230</v>
          </cell>
        </row>
        <row r="7509">
          <cell r="A7509">
            <v>6286373</v>
          </cell>
          <cell r="B7509" t="str">
            <v>Přístrojový sloup…ISS120/46</v>
          </cell>
          <cell r="C7509">
            <v>11741</v>
          </cell>
          <cell r="D7509">
            <v>1</v>
          </cell>
          <cell r="E7509" t="str">
            <v>KS</v>
          </cell>
          <cell r="F7509">
            <v>11741</v>
          </cell>
        </row>
        <row r="7510">
          <cell r="A7510">
            <v>6286500</v>
          </cell>
          <cell r="B7510" t="str">
            <v>Přístrojový sloup…ISSHS2D12</v>
          </cell>
          <cell r="C7510">
            <v>9606</v>
          </cell>
          <cell r="D7510">
            <v>1</v>
          </cell>
          <cell r="E7510" t="str">
            <v>KS</v>
          </cell>
          <cell r="F7510">
            <v>9606</v>
          </cell>
        </row>
        <row r="7511">
          <cell r="A7511">
            <v>6286502</v>
          </cell>
          <cell r="B7511" t="str">
            <v>Přístrojový sloup…ISSHS2D12</v>
          </cell>
          <cell r="C7511">
            <v>9606</v>
          </cell>
          <cell r="D7511">
            <v>1</v>
          </cell>
          <cell r="E7511" t="str">
            <v>KS</v>
          </cell>
          <cell r="F7511">
            <v>9606</v>
          </cell>
        </row>
        <row r="7512">
          <cell r="A7512">
            <v>6286503</v>
          </cell>
          <cell r="B7512" t="str">
            <v>Přístrojový sloup…ISSHS2D12</v>
          </cell>
          <cell r="C7512">
            <v>9606</v>
          </cell>
          <cell r="D7512">
            <v>1</v>
          </cell>
          <cell r="E7512" t="str">
            <v>KS</v>
          </cell>
          <cell r="F7512">
            <v>9606</v>
          </cell>
        </row>
        <row r="7513">
          <cell r="A7513">
            <v>6286550</v>
          </cell>
          <cell r="B7513" t="str">
            <v>Přístrojový sloup…ISS98/61O</v>
          </cell>
          <cell r="C7513">
            <v>6987</v>
          </cell>
          <cell r="D7513">
            <v>1</v>
          </cell>
          <cell r="E7513" t="str">
            <v>KS</v>
          </cell>
          <cell r="F7513">
            <v>6987</v>
          </cell>
        </row>
        <row r="7514">
          <cell r="A7514">
            <v>6286552</v>
          </cell>
          <cell r="B7514" t="str">
            <v>Přístrojový sloup…ISS98/61O</v>
          </cell>
          <cell r="C7514">
            <v>6987</v>
          </cell>
          <cell r="D7514">
            <v>1</v>
          </cell>
          <cell r="E7514" t="str">
            <v>KS</v>
          </cell>
          <cell r="F7514">
            <v>6987</v>
          </cell>
        </row>
        <row r="7515">
          <cell r="A7515">
            <v>6286553</v>
          </cell>
          <cell r="B7515" t="str">
            <v>Přístrojový sloup…ISS98/61O</v>
          </cell>
          <cell r="C7515">
            <v>8036</v>
          </cell>
          <cell r="D7515">
            <v>1</v>
          </cell>
          <cell r="E7515" t="str">
            <v>KS</v>
          </cell>
          <cell r="F7515">
            <v>8036</v>
          </cell>
        </row>
        <row r="7516">
          <cell r="A7516">
            <v>6286560</v>
          </cell>
          <cell r="B7516" t="str">
            <v>Přístrojový sloup…ISS98/71O</v>
          </cell>
          <cell r="C7516">
            <v>6636</v>
          </cell>
          <cell r="D7516">
            <v>1</v>
          </cell>
          <cell r="E7516" t="str">
            <v>KS</v>
          </cell>
          <cell r="F7516">
            <v>6636</v>
          </cell>
        </row>
        <row r="7517">
          <cell r="A7517">
            <v>6286600</v>
          </cell>
          <cell r="B7517" t="str">
            <v>Přístrojový sloup…ISS133/6</v>
          </cell>
          <cell r="C7517">
            <v>7659</v>
          </cell>
          <cell r="D7517">
            <v>1</v>
          </cell>
          <cell r="E7517" t="str">
            <v>KS</v>
          </cell>
          <cell r="F7517">
            <v>7659</v>
          </cell>
        </row>
        <row r="7518">
          <cell r="A7518">
            <v>6286610</v>
          </cell>
          <cell r="B7518" t="str">
            <v>Přístrojový sloup…ISS133/7O</v>
          </cell>
          <cell r="C7518">
            <v>7335</v>
          </cell>
          <cell r="D7518">
            <v>1</v>
          </cell>
          <cell r="E7518" t="str">
            <v>KS</v>
          </cell>
          <cell r="F7518">
            <v>7335</v>
          </cell>
        </row>
        <row r="7519">
          <cell r="A7519">
            <v>6286700</v>
          </cell>
          <cell r="B7519" t="str">
            <v>Přístrojový sloup…ISSHS4/61</v>
          </cell>
          <cell r="C7519">
            <v>8922</v>
          </cell>
          <cell r="D7519">
            <v>1</v>
          </cell>
          <cell r="E7519" t="str">
            <v>KS</v>
          </cell>
          <cell r="F7519">
            <v>8922</v>
          </cell>
        </row>
        <row r="7520">
          <cell r="A7520">
            <v>6286702</v>
          </cell>
          <cell r="B7520" t="str">
            <v>Přístrojový sloup…ISSHS4/61</v>
          </cell>
          <cell r="C7520">
            <v>8922</v>
          </cell>
          <cell r="D7520">
            <v>1</v>
          </cell>
          <cell r="E7520" t="str">
            <v>KS</v>
          </cell>
          <cell r="F7520">
            <v>8922</v>
          </cell>
        </row>
        <row r="7521">
          <cell r="A7521">
            <v>6286750</v>
          </cell>
          <cell r="B7521" t="str">
            <v>Zaslepovací profil…ISS/BP3SW</v>
          </cell>
          <cell r="C7521">
            <v>46</v>
          </cell>
          <cell r="D7521">
            <v>1</v>
          </cell>
          <cell r="E7521" t="str">
            <v>M</v>
          </cell>
          <cell r="F7521">
            <v>46</v>
          </cell>
        </row>
        <row r="7522">
          <cell r="A7522">
            <v>6286752</v>
          </cell>
          <cell r="B7522" t="str">
            <v>Zaslepovací profil…ISS/BP4SW</v>
          </cell>
          <cell r="C7522">
            <v>46</v>
          </cell>
          <cell r="D7522">
            <v>1</v>
          </cell>
          <cell r="E7522" t="str">
            <v>M</v>
          </cell>
          <cell r="F7522">
            <v>46</v>
          </cell>
        </row>
        <row r="7523">
          <cell r="A7523">
            <v>6286754</v>
          </cell>
          <cell r="B7523" t="str">
            <v>Zaslepovací profil…ISS/BP3GR</v>
          </cell>
          <cell r="C7523">
            <v>46</v>
          </cell>
          <cell r="D7523">
            <v>1</v>
          </cell>
          <cell r="E7523" t="str">
            <v>M</v>
          </cell>
          <cell r="F7523">
            <v>46</v>
          </cell>
        </row>
        <row r="7524">
          <cell r="A7524">
            <v>6286756</v>
          </cell>
          <cell r="B7524" t="str">
            <v>Zaslepovací profil…ISS/BP3RT</v>
          </cell>
          <cell r="C7524">
            <v>46</v>
          </cell>
          <cell r="D7524">
            <v>1</v>
          </cell>
          <cell r="E7524" t="str">
            <v>M</v>
          </cell>
          <cell r="F7524">
            <v>46</v>
          </cell>
        </row>
        <row r="7525">
          <cell r="A7525">
            <v>6286758</v>
          </cell>
          <cell r="B7525" t="str">
            <v>Zaslepovací profil…ISS/BP3GN</v>
          </cell>
          <cell r="C7525">
            <v>46</v>
          </cell>
          <cell r="D7525">
            <v>1</v>
          </cell>
          <cell r="E7525" t="str">
            <v>M</v>
          </cell>
          <cell r="F7525">
            <v>46</v>
          </cell>
        </row>
        <row r="7526">
          <cell r="A7526">
            <v>6286770</v>
          </cell>
          <cell r="B7526" t="str">
            <v>Stropní průchod…ISS120DDF</v>
          </cell>
          <cell r="C7526">
            <v>661</v>
          </cell>
          <cell r="D7526">
            <v>1</v>
          </cell>
          <cell r="E7526" t="str">
            <v>KS</v>
          </cell>
          <cell r="F7526">
            <v>661</v>
          </cell>
        </row>
        <row r="7527">
          <cell r="A7527">
            <v>6286772</v>
          </cell>
          <cell r="B7527" t="str">
            <v>Stropní průchod…ISS120DDF</v>
          </cell>
          <cell r="C7527">
            <v>661</v>
          </cell>
          <cell r="D7527">
            <v>1</v>
          </cell>
          <cell r="E7527" t="str">
            <v>KS</v>
          </cell>
          <cell r="F7527">
            <v>661</v>
          </cell>
        </row>
        <row r="7528">
          <cell r="A7528">
            <v>6286775</v>
          </cell>
          <cell r="B7528" t="str">
            <v>Stropní průchod…ISS120DDF</v>
          </cell>
          <cell r="C7528">
            <v>661</v>
          </cell>
          <cell r="D7528">
            <v>1</v>
          </cell>
          <cell r="E7528" t="str">
            <v>KS</v>
          </cell>
          <cell r="F7528">
            <v>661</v>
          </cell>
        </row>
        <row r="7529">
          <cell r="A7529">
            <v>6286800</v>
          </cell>
          <cell r="B7529" t="str">
            <v>Záslepka…ISS98B</v>
          </cell>
          <cell r="C7529">
            <v>179</v>
          </cell>
          <cell r="D7529">
            <v>1</v>
          </cell>
          <cell r="E7529" t="str">
            <v>KS</v>
          </cell>
          <cell r="F7529">
            <v>179</v>
          </cell>
        </row>
        <row r="7530">
          <cell r="A7530">
            <v>6286802</v>
          </cell>
          <cell r="B7530" t="str">
            <v>Svěrné upevnění…ISS98KF</v>
          </cell>
          <cell r="C7530">
            <v>409</v>
          </cell>
          <cell r="D7530">
            <v>1</v>
          </cell>
          <cell r="E7530" t="str">
            <v>KS</v>
          </cell>
          <cell r="F7530">
            <v>409</v>
          </cell>
        </row>
        <row r="7531">
          <cell r="A7531">
            <v>6286804</v>
          </cell>
          <cell r="B7531" t="str">
            <v>Jističová vestavná jednotka…KEN</v>
          </cell>
          <cell r="C7531">
            <v>541</v>
          </cell>
          <cell r="D7531">
            <v>1</v>
          </cell>
          <cell r="E7531" t="str">
            <v>KS</v>
          </cell>
          <cell r="F7531">
            <v>541</v>
          </cell>
        </row>
        <row r="7532">
          <cell r="A7532">
            <v>6286810</v>
          </cell>
          <cell r="B7532" t="str">
            <v>Ochranný rám…ISSHS4SR4</v>
          </cell>
          <cell r="C7532">
            <v>1124</v>
          </cell>
          <cell r="D7532">
            <v>1</v>
          </cell>
          <cell r="E7532" t="str">
            <v>KS</v>
          </cell>
          <cell r="F7532">
            <v>1124</v>
          </cell>
        </row>
        <row r="7533">
          <cell r="A7533">
            <v>6286812</v>
          </cell>
          <cell r="B7533" t="str">
            <v>Ochranný rám…ISSHS4SR4</v>
          </cell>
          <cell r="C7533">
            <v>1124</v>
          </cell>
          <cell r="D7533">
            <v>1</v>
          </cell>
          <cell r="E7533" t="str">
            <v>KS</v>
          </cell>
          <cell r="F7533">
            <v>1124</v>
          </cell>
        </row>
        <row r="7534">
          <cell r="A7534">
            <v>6286850</v>
          </cell>
          <cell r="B7534" t="str">
            <v>Vrchní díl…OT/GEK</v>
          </cell>
          <cell r="C7534">
            <v>673</v>
          </cell>
          <cell r="D7534">
            <v>1</v>
          </cell>
          <cell r="E7534" t="str">
            <v>M</v>
          </cell>
          <cell r="F7534">
            <v>673</v>
          </cell>
        </row>
        <row r="7535">
          <cell r="A7535">
            <v>6286851</v>
          </cell>
          <cell r="B7535" t="str">
            <v>Vrchní díl…OT/GEK</v>
          </cell>
          <cell r="C7535">
            <v>673</v>
          </cell>
          <cell r="D7535">
            <v>1</v>
          </cell>
          <cell r="E7535" t="str">
            <v>M</v>
          </cell>
          <cell r="F7535">
            <v>673</v>
          </cell>
        </row>
        <row r="7536">
          <cell r="A7536">
            <v>6286852</v>
          </cell>
          <cell r="B7536" t="str">
            <v>Vrchní díl…OT/GEK</v>
          </cell>
          <cell r="C7536">
            <v>673</v>
          </cell>
          <cell r="D7536">
            <v>1</v>
          </cell>
          <cell r="E7536" t="str">
            <v>M</v>
          </cell>
          <cell r="F7536">
            <v>673</v>
          </cell>
        </row>
        <row r="7537">
          <cell r="A7537">
            <v>6286860</v>
          </cell>
          <cell r="B7537" t="str">
            <v>Vrchní díl…OT3GEK</v>
          </cell>
          <cell r="C7537">
            <v>248</v>
          </cell>
          <cell r="D7537">
            <v>1</v>
          </cell>
          <cell r="E7537" t="str">
            <v>M</v>
          </cell>
          <cell r="F7537">
            <v>248</v>
          </cell>
        </row>
        <row r="7538">
          <cell r="A7538">
            <v>6286861</v>
          </cell>
          <cell r="B7538" t="str">
            <v>Vrchní díl…OT3GEK</v>
          </cell>
          <cell r="C7538">
            <v>248</v>
          </cell>
          <cell r="D7538">
            <v>1</v>
          </cell>
          <cell r="E7538" t="str">
            <v>M</v>
          </cell>
          <cell r="F7538">
            <v>248</v>
          </cell>
        </row>
        <row r="7539">
          <cell r="A7539">
            <v>6286862</v>
          </cell>
          <cell r="B7539" t="str">
            <v>Vrchní díl…OT3GEK</v>
          </cell>
          <cell r="C7539">
            <v>248</v>
          </cell>
          <cell r="D7539">
            <v>1</v>
          </cell>
          <cell r="E7539" t="str">
            <v>M</v>
          </cell>
          <cell r="F7539">
            <v>248</v>
          </cell>
        </row>
        <row r="7540">
          <cell r="A7540">
            <v>6286863</v>
          </cell>
          <cell r="B7540" t="str">
            <v>Vrchní díl…OT3GEK</v>
          </cell>
          <cell r="C7540">
            <v>154</v>
          </cell>
          <cell r="D7540">
            <v>1</v>
          </cell>
          <cell r="E7540" t="str">
            <v>M</v>
          </cell>
          <cell r="F7540">
            <v>154</v>
          </cell>
        </row>
        <row r="7541">
          <cell r="A7541">
            <v>6286870</v>
          </cell>
          <cell r="B7541" t="str">
            <v>Vrchní díl…OT3GEK</v>
          </cell>
          <cell r="C7541">
            <v>237</v>
          </cell>
          <cell r="D7541">
            <v>1</v>
          </cell>
          <cell r="E7541" t="str">
            <v>M</v>
          </cell>
          <cell r="F7541">
            <v>237</v>
          </cell>
        </row>
        <row r="7542">
          <cell r="A7542">
            <v>6286871</v>
          </cell>
          <cell r="B7542" t="str">
            <v>Vrchní díl…OT3GEK</v>
          </cell>
          <cell r="C7542">
            <v>237</v>
          </cell>
          <cell r="D7542">
            <v>1</v>
          </cell>
          <cell r="E7542" t="str">
            <v>M</v>
          </cell>
          <cell r="F7542">
            <v>237</v>
          </cell>
        </row>
        <row r="7543">
          <cell r="A7543">
            <v>6286872</v>
          </cell>
          <cell r="B7543" t="str">
            <v>Vrchní díl…OT3GEK</v>
          </cell>
          <cell r="C7543">
            <v>237</v>
          </cell>
          <cell r="D7543">
            <v>1</v>
          </cell>
          <cell r="E7543" t="str">
            <v>M</v>
          </cell>
          <cell r="F7543">
            <v>237</v>
          </cell>
        </row>
        <row r="7544">
          <cell r="A7544">
            <v>6286873</v>
          </cell>
          <cell r="B7544" t="str">
            <v>Vrchní díl…OT3GEK</v>
          </cell>
          <cell r="C7544">
            <v>136</v>
          </cell>
          <cell r="D7544">
            <v>1</v>
          </cell>
          <cell r="E7544" t="str">
            <v>M</v>
          </cell>
          <cell r="F7544">
            <v>136</v>
          </cell>
        </row>
        <row r="7545">
          <cell r="A7545">
            <v>6286880</v>
          </cell>
          <cell r="B7545" t="str">
            <v>Vrchní díl…OT/GEK</v>
          </cell>
          <cell r="C7545">
            <v>839</v>
          </cell>
          <cell r="D7545">
            <v>1</v>
          </cell>
          <cell r="E7545" t="str">
            <v>M</v>
          </cell>
          <cell r="F7545">
            <v>839</v>
          </cell>
        </row>
        <row r="7546">
          <cell r="A7546">
            <v>6286881</v>
          </cell>
          <cell r="B7546" t="str">
            <v>Vrchní díl…OT/GEK</v>
          </cell>
          <cell r="C7546">
            <v>839</v>
          </cell>
          <cell r="D7546">
            <v>1</v>
          </cell>
          <cell r="E7546" t="str">
            <v>M</v>
          </cell>
          <cell r="F7546">
            <v>839</v>
          </cell>
        </row>
        <row r="7547">
          <cell r="A7547">
            <v>6286890</v>
          </cell>
          <cell r="B7547" t="str">
            <v>Vrchní díl…OT/GE1</v>
          </cell>
          <cell r="C7547">
            <v>512</v>
          </cell>
          <cell r="D7547">
            <v>1</v>
          </cell>
          <cell r="E7547" t="str">
            <v>KS</v>
          </cell>
          <cell r="F7547">
            <v>512</v>
          </cell>
        </row>
        <row r="7548">
          <cell r="A7548">
            <v>6286900</v>
          </cell>
          <cell r="B7548" t="str">
            <v>Vrchní díl…OT/GA1</v>
          </cell>
          <cell r="C7548">
            <v>738</v>
          </cell>
          <cell r="D7548">
            <v>1</v>
          </cell>
          <cell r="E7548" t="str">
            <v>KS</v>
          </cell>
          <cell r="F7548">
            <v>738</v>
          </cell>
        </row>
        <row r="7549">
          <cell r="A7549">
            <v>6286901</v>
          </cell>
          <cell r="B7549" t="str">
            <v>Vrchní díl…OT/GA1</v>
          </cell>
          <cell r="C7549">
            <v>738</v>
          </cell>
          <cell r="D7549">
            <v>1</v>
          </cell>
          <cell r="E7549" t="str">
            <v>KS</v>
          </cell>
          <cell r="F7549">
            <v>738</v>
          </cell>
        </row>
        <row r="7550">
          <cell r="A7550">
            <v>6286902</v>
          </cell>
          <cell r="B7550" t="str">
            <v>Vrchní díl…OT/GA1</v>
          </cell>
          <cell r="C7550">
            <v>738</v>
          </cell>
          <cell r="D7550">
            <v>1</v>
          </cell>
          <cell r="E7550" t="str">
            <v>KS</v>
          </cell>
          <cell r="F7550">
            <v>738</v>
          </cell>
        </row>
        <row r="7551">
          <cell r="A7551">
            <v>6286910</v>
          </cell>
          <cell r="B7551" t="str">
            <v>Vrchní díl…OT/GA1W</v>
          </cell>
          <cell r="C7551">
            <v>346</v>
          </cell>
          <cell r="D7551">
            <v>1</v>
          </cell>
          <cell r="E7551" t="str">
            <v>KS</v>
          </cell>
          <cell r="F7551">
            <v>346</v>
          </cell>
        </row>
        <row r="7552">
          <cell r="A7552">
            <v>6286911</v>
          </cell>
          <cell r="B7552" t="str">
            <v>Vrchní díl…OT/GA1W</v>
          </cell>
          <cell r="C7552">
            <v>346</v>
          </cell>
          <cell r="D7552">
            <v>1</v>
          </cell>
          <cell r="E7552" t="str">
            <v>KS</v>
          </cell>
          <cell r="F7552">
            <v>346</v>
          </cell>
        </row>
        <row r="7553">
          <cell r="A7553">
            <v>6286920</v>
          </cell>
          <cell r="B7553" t="str">
            <v>Vrchní díl…OT3GEK</v>
          </cell>
          <cell r="C7553">
            <v>293</v>
          </cell>
          <cell r="D7553">
            <v>1</v>
          </cell>
          <cell r="E7553" t="str">
            <v>M</v>
          </cell>
          <cell r="F7553">
            <v>293</v>
          </cell>
        </row>
        <row r="7554">
          <cell r="A7554">
            <v>6286921</v>
          </cell>
          <cell r="B7554" t="str">
            <v>Vrchní díl…OT3GEK</v>
          </cell>
          <cell r="C7554">
            <v>293</v>
          </cell>
          <cell r="D7554">
            <v>1</v>
          </cell>
          <cell r="E7554" t="str">
            <v>M</v>
          </cell>
          <cell r="F7554">
            <v>293</v>
          </cell>
        </row>
        <row r="7555">
          <cell r="A7555">
            <v>6286922</v>
          </cell>
          <cell r="B7555" t="str">
            <v>Vrchní díl…OT3GEK</v>
          </cell>
          <cell r="C7555">
            <v>293</v>
          </cell>
          <cell r="D7555">
            <v>1</v>
          </cell>
          <cell r="E7555" t="str">
            <v>M</v>
          </cell>
          <cell r="F7555">
            <v>293</v>
          </cell>
        </row>
        <row r="7556">
          <cell r="A7556">
            <v>6286923</v>
          </cell>
          <cell r="B7556" t="str">
            <v>Vrchní díl…OT3GEK</v>
          </cell>
          <cell r="C7556">
            <v>177</v>
          </cell>
          <cell r="D7556">
            <v>1</v>
          </cell>
          <cell r="E7556" t="str">
            <v>M</v>
          </cell>
          <cell r="F7556">
            <v>177</v>
          </cell>
        </row>
        <row r="7557">
          <cell r="A7557">
            <v>6287000</v>
          </cell>
          <cell r="B7557" t="str">
            <v>Vrchní díl…AO3</v>
          </cell>
          <cell r="C7557">
            <v>500</v>
          </cell>
          <cell r="D7557">
            <v>1</v>
          </cell>
          <cell r="E7557" t="str">
            <v>KS</v>
          </cell>
          <cell r="F7557">
            <v>500</v>
          </cell>
        </row>
        <row r="7558">
          <cell r="A7558">
            <v>6287001</v>
          </cell>
          <cell r="B7558" t="str">
            <v>Vrchní díl…AO3</v>
          </cell>
          <cell r="C7558">
            <v>500</v>
          </cell>
          <cell r="D7558">
            <v>1</v>
          </cell>
          <cell r="E7558" t="str">
            <v>KS</v>
          </cell>
          <cell r="F7558">
            <v>500</v>
          </cell>
        </row>
        <row r="7559">
          <cell r="A7559">
            <v>6287002</v>
          </cell>
          <cell r="B7559" t="str">
            <v>Vrchní díl…AO3</v>
          </cell>
          <cell r="C7559">
            <v>500</v>
          </cell>
          <cell r="D7559">
            <v>1</v>
          </cell>
          <cell r="E7559" t="str">
            <v>KS</v>
          </cell>
          <cell r="F7559">
            <v>500</v>
          </cell>
        </row>
        <row r="7560">
          <cell r="A7560">
            <v>6287003</v>
          </cell>
          <cell r="B7560" t="str">
            <v>Vrchní díl…AO3</v>
          </cell>
          <cell r="C7560">
            <v>292</v>
          </cell>
          <cell r="D7560">
            <v>1</v>
          </cell>
          <cell r="E7560" t="str">
            <v>KS</v>
          </cell>
          <cell r="F7560">
            <v>292</v>
          </cell>
        </row>
        <row r="7561">
          <cell r="A7561">
            <v>6287010</v>
          </cell>
          <cell r="B7561" t="str">
            <v>Vrchní díl…FO3</v>
          </cell>
          <cell r="C7561">
            <v>500</v>
          </cell>
          <cell r="D7561">
            <v>1</v>
          </cell>
          <cell r="E7561" t="str">
            <v>KS</v>
          </cell>
          <cell r="F7561">
            <v>500</v>
          </cell>
        </row>
        <row r="7562">
          <cell r="A7562">
            <v>6287011</v>
          </cell>
          <cell r="B7562" t="str">
            <v>Vrchní díl…FO3</v>
          </cell>
          <cell r="C7562">
            <v>500</v>
          </cell>
          <cell r="D7562">
            <v>1</v>
          </cell>
          <cell r="E7562" t="str">
            <v>KS</v>
          </cell>
          <cell r="F7562">
            <v>500</v>
          </cell>
        </row>
        <row r="7563">
          <cell r="A7563">
            <v>6287012</v>
          </cell>
          <cell r="B7563" t="str">
            <v>Vrchní díl…FO3</v>
          </cell>
          <cell r="C7563">
            <v>500</v>
          </cell>
          <cell r="D7563">
            <v>1</v>
          </cell>
          <cell r="E7563" t="str">
            <v>KS</v>
          </cell>
          <cell r="F7563">
            <v>500</v>
          </cell>
        </row>
        <row r="7564">
          <cell r="A7564">
            <v>6287013</v>
          </cell>
          <cell r="B7564" t="str">
            <v>Vrchní díl…FO3</v>
          </cell>
          <cell r="C7564">
            <v>285</v>
          </cell>
          <cell r="D7564">
            <v>1</v>
          </cell>
          <cell r="E7564" t="str">
            <v>KS</v>
          </cell>
          <cell r="F7564">
            <v>285</v>
          </cell>
        </row>
        <row r="7565">
          <cell r="A7565">
            <v>6287050</v>
          </cell>
          <cell r="B7565" t="str">
            <v>Vrchní díl…AOP3</v>
          </cell>
          <cell r="C7565">
            <v>599</v>
          </cell>
          <cell r="D7565">
            <v>1</v>
          </cell>
          <cell r="E7565" t="str">
            <v>KS</v>
          </cell>
          <cell r="F7565">
            <v>599</v>
          </cell>
        </row>
        <row r="7566">
          <cell r="A7566">
            <v>6287051</v>
          </cell>
          <cell r="B7566" t="str">
            <v>Vrchní díl…AOP3</v>
          </cell>
          <cell r="C7566">
            <v>599</v>
          </cell>
          <cell r="D7566">
            <v>1</v>
          </cell>
          <cell r="E7566" t="str">
            <v>KS</v>
          </cell>
          <cell r="F7566">
            <v>599</v>
          </cell>
        </row>
        <row r="7567">
          <cell r="A7567">
            <v>6287052</v>
          </cell>
          <cell r="B7567" t="str">
            <v>Vrchní díl…AOP3</v>
          </cell>
          <cell r="C7567">
            <v>599</v>
          </cell>
          <cell r="D7567">
            <v>1</v>
          </cell>
          <cell r="E7567" t="str">
            <v>KS</v>
          </cell>
          <cell r="F7567">
            <v>599</v>
          </cell>
        </row>
        <row r="7568">
          <cell r="A7568">
            <v>6287053</v>
          </cell>
          <cell r="B7568" t="str">
            <v>Vrchní díl…AOP3</v>
          </cell>
          <cell r="C7568">
            <v>325</v>
          </cell>
          <cell r="D7568">
            <v>1</v>
          </cell>
          <cell r="E7568" t="str">
            <v>KS</v>
          </cell>
          <cell r="F7568">
            <v>325</v>
          </cell>
        </row>
        <row r="7569">
          <cell r="A7569">
            <v>6287060</v>
          </cell>
          <cell r="B7569" t="str">
            <v>Vrchní díl…FOOP3</v>
          </cell>
          <cell r="C7569">
            <v>599</v>
          </cell>
          <cell r="D7569">
            <v>1</v>
          </cell>
          <cell r="E7569" t="str">
            <v>KS</v>
          </cell>
          <cell r="F7569">
            <v>599</v>
          </cell>
        </row>
        <row r="7570">
          <cell r="A7570">
            <v>6287061</v>
          </cell>
          <cell r="B7570" t="str">
            <v>Vrchní díl…FOOP3</v>
          </cell>
          <cell r="C7570">
            <v>599</v>
          </cell>
          <cell r="D7570">
            <v>1</v>
          </cell>
          <cell r="E7570" t="str">
            <v>KS</v>
          </cell>
          <cell r="F7570">
            <v>599</v>
          </cell>
        </row>
        <row r="7571">
          <cell r="A7571">
            <v>6287062</v>
          </cell>
          <cell r="B7571" t="str">
            <v>Vrchní díl…FOOP3</v>
          </cell>
          <cell r="C7571">
            <v>599</v>
          </cell>
          <cell r="D7571">
            <v>1</v>
          </cell>
          <cell r="E7571" t="str">
            <v>KS</v>
          </cell>
          <cell r="F7571">
            <v>599</v>
          </cell>
        </row>
        <row r="7572">
          <cell r="A7572">
            <v>6287063</v>
          </cell>
          <cell r="B7572" t="str">
            <v>Vrchní díl…FOOP3</v>
          </cell>
          <cell r="C7572">
            <v>325</v>
          </cell>
          <cell r="D7572">
            <v>1</v>
          </cell>
          <cell r="E7572" t="str">
            <v>KS</v>
          </cell>
          <cell r="F7572">
            <v>325</v>
          </cell>
        </row>
        <row r="7573">
          <cell r="A7573">
            <v>6287070</v>
          </cell>
          <cell r="B7573" t="str">
            <v>Vrchní díl…FUOP3</v>
          </cell>
          <cell r="C7573">
            <v>599</v>
          </cell>
          <cell r="D7573">
            <v>1</v>
          </cell>
          <cell r="E7573" t="str">
            <v>KS</v>
          </cell>
          <cell r="F7573">
            <v>599</v>
          </cell>
        </row>
        <row r="7574">
          <cell r="A7574">
            <v>6287071</v>
          </cell>
          <cell r="B7574" t="str">
            <v>Vrchní díl…FUOP3</v>
          </cell>
          <cell r="C7574">
            <v>599</v>
          </cell>
          <cell r="D7574">
            <v>1</v>
          </cell>
          <cell r="E7574" t="str">
            <v>KS</v>
          </cell>
          <cell r="F7574">
            <v>599</v>
          </cell>
        </row>
        <row r="7575">
          <cell r="A7575">
            <v>6287072</v>
          </cell>
          <cell r="B7575" t="str">
            <v>Vrchní díl…FUOP3</v>
          </cell>
          <cell r="C7575">
            <v>599</v>
          </cell>
          <cell r="D7575">
            <v>1</v>
          </cell>
          <cell r="E7575" t="str">
            <v>KS</v>
          </cell>
          <cell r="F7575">
            <v>599</v>
          </cell>
        </row>
        <row r="7576">
          <cell r="A7576">
            <v>6287073</v>
          </cell>
          <cell r="B7576" t="str">
            <v>Vrchní díl…FUOP3</v>
          </cell>
          <cell r="C7576">
            <v>325</v>
          </cell>
          <cell r="D7576">
            <v>1</v>
          </cell>
          <cell r="E7576" t="str">
            <v>KS</v>
          </cell>
          <cell r="F7576">
            <v>325</v>
          </cell>
        </row>
        <row r="7577">
          <cell r="A7577">
            <v>6287080</v>
          </cell>
          <cell r="B7577" t="str">
            <v>Vrchní díl…IOP3</v>
          </cell>
          <cell r="C7577">
            <v>599</v>
          </cell>
          <cell r="D7577">
            <v>1</v>
          </cell>
          <cell r="E7577" t="str">
            <v>KS</v>
          </cell>
          <cell r="F7577">
            <v>599</v>
          </cell>
        </row>
        <row r="7578">
          <cell r="A7578">
            <v>6287081</v>
          </cell>
          <cell r="B7578" t="str">
            <v>Vrchní díl…IOP3</v>
          </cell>
          <cell r="C7578">
            <v>599</v>
          </cell>
          <cell r="D7578">
            <v>1</v>
          </cell>
          <cell r="E7578" t="str">
            <v>KS</v>
          </cell>
          <cell r="F7578">
            <v>599</v>
          </cell>
        </row>
        <row r="7579">
          <cell r="A7579">
            <v>6287082</v>
          </cell>
          <cell r="B7579" t="str">
            <v>Vrchní díl…IOP3</v>
          </cell>
          <cell r="C7579">
            <v>599</v>
          </cell>
          <cell r="D7579">
            <v>1</v>
          </cell>
          <cell r="E7579" t="str">
            <v>KS</v>
          </cell>
          <cell r="F7579">
            <v>599</v>
          </cell>
        </row>
        <row r="7580">
          <cell r="A7580">
            <v>6287083</v>
          </cell>
          <cell r="B7580" t="str">
            <v>Vrchní díl…IOP3</v>
          </cell>
          <cell r="C7580">
            <v>325</v>
          </cell>
          <cell r="D7580">
            <v>1</v>
          </cell>
          <cell r="E7580" t="str">
            <v>KS</v>
          </cell>
          <cell r="F7580">
            <v>325</v>
          </cell>
        </row>
        <row r="7581">
          <cell r="A7581">
            <v>6287100</v>
          </cell>
          <cell r="B7581" t="str">
            <v>Vrchní díl…AO3</v>
          </cell>
          <cell r="C7581">
            <v>525</v>
          </cell>
          <cell r="D7581">
            <v>1</v>
          </cell>
          <cell r="E7581" t="str">
            <v>KS</v>
          </cell>
          <cell r="F7581">
            <v>525</v>
          </cell>
        </row>
        <row r="7582">
          <cell r="A7582">
            <v>6287101</v>
          </cell>
          <cell r="B7582" t="str">
            <v>Vrchní díl…AO3</v>
          </cell>
          <cell r="C7582">
            <v>525</v>
          </cell>
          <cell r="D7582">
            <v>1</v>
          </cell>
          <cell r="E7582" t="str">
            <v>KS</v>
          </cell>
          <cell r="F7582">
            <v>525</v>
          </cell>
        </row>
        <row r="7583">
          <cell r="A7583">
            <v>6287102</v>
          </cell>
          <cell r="B7583" t="str">
            <v>Vrchní díl…AO3</v>
          </cell>
          <cell r="C7583">
            <v>525</v>
          </cell>
          <cell r="D7583">
            <v>1</v>
          </cell>
          <cell r="E7583" t="str">
            <v>KS</v>
          </cell>
          <cell r="F7583">
            <v>525</v>
          </cell>
        </row>
        <row r="7584">
          <cell r="A7584">
            <v>6287103</v>
          </cell>
          <cell r="B7584" t="str">
            <v>Vrchní díl…AO3</v>
          </cell>
          <cell r="C7584">
            <v>272</v>
          </cell>
          <cell r="D7584">
            <v>1</v>
          </cell>
          <cell r="E7584" t="str">
            <v>KS</v>
          </cell>
          <cell r="F7584">
            <v>272</v>
          </cell>
        </row>
        <row r="7585">
          <cell r="A7585">
            <v>6287110</v>
          </cell>
          <cell r="B7585" t="str">
            <v>Vrchní díl…FO3</v>
          </cell>
          <cell r="C7585">
            <v>525</v>
          </cell>
          <cell r="D7585">
            <v>1</v>
          </cell>
          <cell r="E7585" t="str">
            <v>KS</v>
          </cell>
          <cell r="F7585">
            <v>525</v>
          </cell>
        </row>
        <row r="7586">
          <cell r="A7586">
            <v>6287111</v>
          </cell>
          <cell r="B7586" t="str">
            <v>Vrchní díl…FO3</v>
          </cell>
          <cell r="C7586">
            <v>525</v>
          </cell>
          <cell r="D7586">
            <v>1</v>
          </cell>
          <cell r="E7586" t="str">
            <v>KS</v>
          </cell>
          <cell r="F7586">
            <v>525</v>
          </cell>
        </row>
        <row r="7587">
          <cell r="A7587">
            <v>6287112</v>
          </cell>
          <cell r="B7587" t="str">
            <v>Vrchní díl…FO3</v>
          </cell>
          <cell r="C7587">
            <v>525</v>
          </cell>
          <cell r="D7587">
            <v>1</v>
          </cell>
          <cell r="E7587" t="str">
            <v>KS</v>
          </cell>
          <cell r="F7587">
            <v>525</v>
          </cell>
        </row>
        <row r="7588">
          <cell r="A7588">
            <v>6287113</v>
          </cell>
          <cell r="B7588" t="str">
            <v>Vrchní díl…FO3</v>
          </cell>
          <cell r="C7588">
            <v>272</v>
          </cell>
          <cell r="D7588">
            <v>1</v>
          </cell>
          <cell r="E7588" t="str">
            <v>KS</v>
          </cell>
          <cell r="F7588">
            <v>272</v>
          </cell>
        </row>
        <row r="7589">
          <cell r="A7589">
            <v>6287140</v>
          </cell>
          <cell r="B7589" t="str">
            <v>Vrchní díl…AO3</v>
          </cell>
          <cell r="C7589">
            <v>625</v>
          </cell>
          <cell r="D7589">
            <v>1</v>
          </cell>
          <cell r="E7589" t="str">
            <v>KS</v>
          </cell>
          <cell r="F7589">
            <v>625</v>
          </cell>
        </row>
        <row r="7590">
          <cell r="A7590">
            <v>6287141</v>
          </cell>
          <cell r="B7590" t="str">
            <v>Vrchní díl…AO3</v>
          </cell>
          <cell r="C7590">
            <v>625</v>
          </cell>
          <cell r="D7590">
            <v>1</v>
          </cell>
          <cell r="E7590" t="str">
            <v>KS</v>
          </cell>
          <cell r="F7590">
            <v>625</v>
          </cell>
        </row>
        <row r="7591">
          <cell r="A7591">
            <v>6287142</v>
          </cell>
          <cell r="B7591" t="str">
            <v>Vrchní díl…AO3</v>
          </cell>
          <cell r="C7591">
            <v>625</v>
          </cell>
          <cell r="D7591">
            <v>1</v>
          </cell>
          <cell r="E7591" t="str">
            <v>KS</v>
          </cell>
          <cell r="F7591">
            <v>625</v>
          </cell>
        </row>
        <row r="7592">
          <cell r="A7592">
            <v>6287143</v>
          </cell>
          <cell r="B7592" t="str">
            <v>Vrchní díl…AO3</v>
          </cell>
          <cell r="C7592">
            <v>339</v>
          </cell>
          <cell r="D7592">
            <v>1</v>
          </cell>
          <cell r="E7592" t="str">
            <v>KS</v>
          </cell>
          <cell r="F7592">
            <v>339</v>
          </cell>
        </row>
        <row r="7593">
          <cell r="A7593">
            <v>6287150</v>
          </cell>
          <cell r="B7593" t="str">
            <v>Vrchní díl…FO3</v>
          </cell>
          <cell r="C7593">
            <v>625</v>
          </cell>
          <cell r="D7593">
            <v>1</v>
          </cell>
          <cell r="E7593" t="str">
            <v>KS</v>
          </cell>
          <cell r="F7593">
            <v>625</v>
          </cell>
        </row>
        <row r="7594">
          <cell r="A7594">
            <v>6287151</v>
          </cell>
          <cell r="B7594" t="str">
            <v>Vrchní díl…FO3</v>
          </cell>
          <cell r="C7594">
            <v>625</v>
          </cell>
          <cell r="D7594">
            <v>1</v>
          </cell>
          <cell r="E7594" t="str">
            <v>KS</v>
          </cell>
          <cell r="F7594">
            <v>625</v>
          </cell>
        </row>
        <row r="7595">
          <cell r="A7595">
            <v>6287152</v>
          </cell>
          <cell r="B7595" t="str">
            <v>Vrchní díl…FO3</v>
          </cell>
          <cell r="C7595">
            <v>625</v>
          </cell>
          <cell r="D7595">
            <v>1</v>
          </cell>
          <cell r="E7595" t="str">
            <v>KS</v>
          </cell>
          <cell r="F7595">
            <v>625</v>
          </cell>
        </row>
        <row r="7596">
          <cell r="A7596">
            <v>6287153</v>
          </cell>
          <cell r="B7596" t="str">
            <v>Vrchní díl…FO3</v>
          </cell>
          <cell r="C7596">
            <v>339</v>
          </cell>
          <cell r="D7596">
            <v>1</v>
          </cell>
          <cell r="E7596" t="str">
            <v>KS</v>
          </cell>
          <cell r="F7596">
            <v>339</v>
          </cell>
        </row>
        <row r="7597">
          <cell r="A7597">
            <v>6287160</v>
          </cell>
          <cell r="B7597" t="str">
            <v>Vrchní díl…OT3V/GEK</v>
          </cell>
          <cell r="C7597">
            <v>388</v>
          </cell>
          <cell r="D7597">
            <v>1</v>
          </cell>
          <cell r="E7597" t="str">
            <v>M</v>
          </cell>
          <cell r="F7597">
            <v>388</v>
          </cell>
        </row>
        <row r="7598">
          <cell r="A7598">
            <v>6287163</v>
          </cell>
          <cell r="B7598" t="str">
            <v>Vrchní díl…OT3V/GEK</v>
          </cell>
          <cell r="C7598">
            <v>388</v>
          </cell>
          <cell r="D7598">
            <v>1</v>
          </cell>
          <cell r="E7598" t="str">
            <v>M</v>
          </cell>
          <cell r="F7598">
            <v>388</v>
          </cell>
        </row>
        <row r="7599">
          <cell r="A7599">
            <v>6287170</v>
          </cell>
          <cell r="B7599" t="str">
            <v>Vrchní díl…OT3V/GEK</v>
          </cell>
          <cell r="C7599">
            <v>479</v>
          </cell>
          <cell r="D7599">
            <v>1</v>
          </cell>
          <cell r="E7599" t="str">
            <v>M</v>
          </cell>
          <cell r="F7599">
            <v>479</v>
          </cell>
        </row>
        <row r="7600">
          <cell r="A7600">
            <v>6287173</v>
          </cell>
          <cell r="B7600" t="str">
            <v>Vrchní díl…OT3V/GEK</v>
          </cell>
          <cell r="C7600">
            <v>466</v>
          </cell>
          <cell r="D7600">
            <v>1</v>
          </cell>
          <cell r="E7600" t="str">
            <v>M</v>
          </cell>
          <cell r="F7600">
            <v>466</v>
          </cell>
        </row>
        <row r="7601">
          <cell r="A7601">
            <v>6287200</v>
          </cell>
          <cell r="B7601" t="str">
            <v>Vrchní díl…AO3V</v>
          </cell>
          <cell r="C7601">
            <v>551</v>
          </cell>
          <cell r="D7601">
            <v>1</v>
          </cell>
          <cell r="E7601" t="str">
            <v>KS</v>
          </cell>
          <cell r="F7601">
            <v>551</v>
          </cell>
        </row>
        <row r="7602">
          <cell r="A7602">
            <v>6287203</v>
          </cell>
          <cell r="B7602" t="str">
            <v>Vrchní díl…AO3V</v>
          </cell>
          <cell r="C7602">
            <v>551</v>
          </cell>
          <cell r="D7602">
            <v>1</v>
          </cell>
          <cell r="E7602" t="str">
            <v>KS</v>
          </cell>
          <cell r="F7602">
            <v>551</v>
          </cell>
        </row>
        <row r="7603">
          <cell r="A7603">
            <v>6287210</v>
          </cell>
          <cell r="B7603" t="str">
            <v>Vrchní díl…FO3V</v>
          </cell>
          <cell r="C7603">
            <v>578</v>
          </cell>
          <cell r="D7603">
            <v>1</v>
          </cell>
          <cell r="E7603" t="str">
            <v>KS</v>
          </cell>
          <cell r="F7603">
            <v>578</v>
          </cell>
        </row>
        <row r="7604">
          <cell r="A7604">
            <v>6287213</v>
          </cell>
          <cell r="B7604" t="str">
            <v>Vrchní díl…FO3V</v>
          </cell>
          <cell r="C7604">
            <v>551</v>
          </cell>
          <cell r="D7604">
            <v>1</v>
          </cell>
          <cell r="E7604" t="str">
            <v>KS</v>
          </cell>
          <cell r="F7604">
            <v>551</v>
          </cell>
        </row>
        <row r="7605">
          <cell r="A7605">
            <v>6287220</v>
          </cell>
          <cell r="B7605" t="str">
            <v>Vrchní díl…FO3V</v>
          </cell>
          <cell r="C7605">
            <v>524</v>
          </cell>
          <cell r="D7605">
            <v>1</v>
          </cell>
          <cell r="E7605" t="str">
            <v>KS</v>
          </cell>
          <cell r="F7605">
            <v>524</v>
          </cell>
        </row>
        <row r="7606">
          <cell r="A7606">
            <v>6287223</v>
          </cell>
          <cell r="B7606" t="str">
            <v>Vrchní díl…FO3V</v>
          </cell>
          <cell r="C7606">
            <v>524</v>
          </cell>
          <cell r="D7606">
            <v>1</v>
          </cell>
          <cell r="E7606" t="str">
            <v>KS</v>
          </cell>
          <cell r="F7606">
            <v>524</v>
          </cell>
        </row>
        <row r="7607">
          <cell r="A7607">
            <v>6287230</v>
          </cell>
          <cell r="B7607" t="str">
            <v>Vrchní díl…AO3V</v>
          </cell>
          <cell r="C7607">
            <v>524</v>
          </cell>
          <cell r="D7607">
            <v>1</v>
          </cell>
          <cell r="E7607" t="str">
            <v>KS</v>
          </cell>
          <cell r="F7607">
            <v>524</v>
          </cell>
        </row>
        <row r="7608">
          <cell r="A7608">
            <v>6287233</v>
          </cell>
          <cell r="B7608" t="str">
            <v>Vrchní díl…AO3V</v>
          </cell>
          <cell r="C7608">
            <v>524</v>
          </cell>
          <cell r="D7608">
            <v>1</v>
          </cell>
          <cell r="E7608" t="str">
            <v>KS</v>
          </cell>
          <cell r="F7608">
            <v>524</v>
          </cell>
        </row>
        <row r="7609">
          <cell r="A7609">
            <v>6287240</v>
          </cell>
          <cell r="B7609" t="str">
            <v>Vrchní díl…OT/GEK</v>
          </cell>
          <cell r="C7609">
            <v>216</v>
          </cell>
          <cell r="D7609">
            <v>1</v>
          </cell>
          <cell r="E7609" t="str">
            <v>M</v>
          </cell>
          <cell r="F7609">
            <v>216</v>
          </cell>
        </row>
        <row r="7610">
          <cell r="A7610">
            <v>6287241</v>
          </cell>
          <cell r="B7610" t="str">
            <v>Vrchní díl…OT/GEK</v>
          </cell>
          <cell r="C7610">
            <v>216</v>
          </cell>
          <cell r="D7610">
            <v>1</v>
          </cell>
          <cell r="E7610" t="str">
            <v>M</v>
          </cell>
          <cell r="F7610">
            <v>216</v>
          </cell>
        </row>
        <row r="7611">
          <cell r="A7611">
            <v>6287242</v>
          </cell>
          <cell r="B7611" t="str">
            <v>Vrchní díl…OT/GEK</v>
          </cell>
          <cell r="C7611">
            <v>216</v>
          </cell>
          <cell r="D7611">
            <v>1</v>
          </cell>
          <cell r="E7611" t="str">
            <v>M</v>
          </cell>
          <cell r="F7611">
            <v>216</v>
          </cell>
        </row>
        <row r="7612">
          <cell r="A7612">
            <v>6287250</v>
          </cell>
          <cell r="B7612" t="str">
            <v>Vrchní díl…OT3GEK</v>
          </cell>
          <cell r="C7612">
            <v>76</v>
          </cell>
          <cell r="D7612">
            <v>1</v>
          </cell>
          <cell r="E7612" t="str">
            <v>M</v>
          </cell>
          <cell r="F7612">
            <v>76</v>
          </cell>
        </row>
        <row r="7613">
          <cell r="A7613">
            <v>6287251</v>
          </cell>
          <cell r="B7613" t="str">
            <v>Vrchní díl…OT3GEK</v>
          </cell>
          <cell r="C7613">
            <v>76</v>
          </cell>
          <cell r="D7613">
            <v>1</v>
          </cell>
          <cell r="E7613" t="str">
            <v>M</v>
          </cell>
          <cell r="F7613">
            <v>76</v>
          </cell>
        </row>
        <row r="7614">
          <cell r="A7614">
            <v>6287252</v>
          </cell>
          <cell r="B7614" t="str">
            <v>Vrchní díl…OT3GEK</v>
          </cell>
          <cell r="C7614">
            <v>76</v>
          </cell>
          <cell r="D7614">
            <v>1</v>
          </cell>
          <cell r="E7614" t="str">
            <v>M</v>
          </cell>
          <cell r="F7614">
            <v>76</v>
          </cell>
        </row>
        <row r="7615">
          <cell r="A7615">
            <v>6287260</v>
          </cell>
          <cell r="B7615" t="str">
            <v>Vrchní díl…OT3K/GEK</v>
          </cell>
          <cell r="C7615">
            <v>76</v>
          </cell>
          <cell r="D7615">
            <v>1</v>
          </cell>
          <cell r="E7615" t="str">
            <v>M</v>
          </cell>
          <cell r="F7615">
            <v>76</v>
          </cell>
        </row>
        <row r="7616">
          <cell r="A7616">
            <v>6287261</v>
          </cell>
          <cell r="B7616" t="str">
            <v>Vrchní díl…OT3K/GEK</v>
          </cell>
          <cell r="C7616">
            <v>76</v>
          </cell>
          <cell r="D7616">
            <v>1</v>
          </cell>
          <cell r="E7616" t="str">
            <v>M</v>
          </cell>
          <cell r="F7616">
            <v>76</v>
          </cell>
        </row>
        <row r="7617">
          <cell r="A7617">
            <v>6287262</v>
          </cell>
          <cell r="B7617" t="str">
            <v>Vrchní díl…OT3K/GEK</v>
          </cell>
          <cell r="C7617">
            <v>76</v>
          </cell>
          <cell r="D7617">
            <v>1</v>
          </cell>
          <cell r="E7617" t="str">
            <v>M</v>
          </cell>
          <cell r="F7617">
            <v>76</v>
          </cell>
        </row>
        <row r="7618">
          <cell r="A7618">
            <v>6287280</v>
          </cell>
          <cell r="B7618" t="str">
            <v>Vrchní díl…AO3</v>
          </cell>
          <cell r="C7618">
            <v>173</v>
          </cell>
          <cell r="D7618">
            <v>1</v>
          </cell>
          <cell r="E7618" t="str">
            <v>KS</v>
          </cell>
          <cell r="F7618">
            <v>173</v>
          </cell>
        </row>
        <row r="7619">
          <cell r="A7619">
            <v>6287282</v>
          </cell>
          <cell r="B7619" t="str">
            <v>Vrchní díl…AO3</v>
          </cell>
          <cell r="C7619">
            <v>173</v>
          </cell>
          <cell r="D7619">
            <v>1</v>
          </cell>
          <cell r="E7619" t="str">
            <v>KS</v>
          </cell>
          <cell r="F7619">
            <v>173</v>
          </cell>
        </row>
        <row r="7620">
          <cell r="A7620">
            <v>6287290</v>
          </cell>
          <cell r="B7620" t="str">
            <v>Vrchní díl…AO3K</v>
          </cell>
          <cell r="C7620">
            <v>173</v>
          </cell>
          <cell r="D7620">
            <v>1</v>
          </cell>
          <cell r="E7620" t="str">
            <v>KS</v>
          </cell>
          <cell r="F7620">
            <v>173</v>
          </cell>
        </row>
        <row r="7621">
          <cell r="A7621">
            <v>6287291</v>
          </cell>
          <cell r="B7621" t="str">
            <v>Vrchní díl…AO3K</v>
          </cell>
          <cell r="C7621">
            <v>173</v>
          </cell>
          <cell r="D7621">
            <v>1</v>
          </cell>
          <cell r="E7621" t="str">
            <v>KS</v>
          </cell>
          <cell r="F7621">
            <v>173</v>
          </cell>
        </row>
        <row r="7622">
          <cell r="A7622">
            <v>6287292</v>
          </cell>
          <cell r="B7622" t="str">
            <v>Vrchní díl…AO3K</v>
          </cell>
          <cell r="C7622">
            <v>173</v>
          </cell>
          <cell r="D7622">
            <v>1</v>
          </cell>
          <cell r="E7622" t="str">
            <v>KS</v>
          </cell>
          <cell r="F7622">
            <v>173</v>
          </cell>
        </row>
        <row r="7623">
          <cell r="A7623">
            <v>6287300</v>
          </cell>
          <cell r="B7623" t="str">
            <v>Vrchní díl…FO3</v>
          </cell>
          <cell r="C7623">
            <v>156</v>
          </cell>
          <cell r="D7623">
            <v>1</v>
          </cell>
          <cell r="E7623" t="str">
            <v>KS</v>
          </cell>
          <cell r="F7623">
            <v>156</v>
          </cell>
        </row>
        <row r="7624">
          <cell r="A7624">
            <v>6287310</v>
          </cell>
          <cell r="B7624" t="str">
            <v>Vrchní díl…FO3K</v>
          </cell>
          <cell r="C7624">
            <v>156</v>
          </cell>
          <cell r="D7624">
            <v>1</v>
          </cell>
          <cell r="E7624" t="str">
            <v>KS</v>
          </cell>
          <cell r="F7624">
            <v>156</v>
          </cell>
        </row>
        <row r="7625">
          <cell r="A7625">
            <v>6287311</v>
          </cell>
          <cell r="B7625" t="str">
            <v>Vrchní díl…FO3K</v>
          </cell>
          <cell r="C7625">
            <v>156</v>
          </cell>
          <cell r="D7625">
            <v>1</v>
          </cell>
          <cell r="E7625" t="str">
            <v>KS</v>
          </cell>
          <cell r="F7625">
            <v>156</v>
          </cell>
        </row>
        <row r="7626">
          <cell r="A7626">
            <v>6287312</v>
          </cell>
          <cell r="B7626" t="str">
            <v>Vrchní díl…FO3K</v>
          </cell>
          <cell r="C7626">
            <v>156</v>
          </cell>
          <cell r="D7626">
            <v>1</v>
          </cell>
          <cell r="E7626" t="str">
            <v>KS</v>
          </cell>
          <cell r="F7626">
            <v>156</v>
          </cell>
        </row>
        <row r="7627">
          <cell r="A7627">
            <v>6287320</v>
          </cell>
          <cell r="B7627" t="str">
            <v>Vrchní díl…OT/GEK</v>
          </cell>
          <cell r="C7627">
            <v>271</v>
          </cell>
          <cell r="D7627">
            <v>1</v>
          </cell>
          <cell r="E7627" t="str">
            <v>M</v>
          </cell>
          <cell r="F7627">
            <v>271</v>
          </cell>
        </row>
        <row r="7628">
          <cell r="A7628">
            <v>6287321</v>
          </cell>
          <cell r="B7628" t="str">
            <v>Vrchní díl…OT/GEK</v>
          </cell>
          <cell r="C7628">
            <v>271</v>
          </cell>
          <cell r="D7628">
            <v>1</v>
          </cell>
          <cell r="E7628" t="str">
            <v>M</v>
          </cell>
          <cell r="F7628">
            <v>271</v>
          </cell>
        </row>
        <row r="7629">
          <cell r="A7629">
            <v>6287322</v>
          </cell>
          <cell r="B7629" t="str">
            <v>Vrchní díl…OT/GEK</v>
          </cell>
          <cell r="C7629">
            <v>271</v>
          </cell>
          <cell r="D7629">
            <v>1</v>
          </cell>
          <cell r="E7629" t="str">
            <v>M</v>
          </cell>
          <cell r="F7629">
            <v>271</v>
          </cell>
        </row>
        <row r="7630">
          <cell r="A7630">
            <v>6287330</v>
          </cell>
          <cell r="B7630" t="str">
            <v>Vrchní díl…OT/GE1</v>
          </cell>
          <cell r="C7630">
            <v>183</v>
          </cell>
          <cell r="D7630">
            <v>1</v>
          </cell>
          <cell r="E7630" t="str">
            <v>KS</v>
          </cell>
          <cell r="F7630">
            <v>183</v>
          </cell>
        </row>
        <row r="7631">
          <cell r="A7631">
            <v>6287331</v>
          </cell>
          <cell r="B7631" t="str">
            <v>Vrchní díl…OT/GE1</v>
          </cell>
          <cell r="C7631">
            <v>183</v>
          </cell>
          <cell r="D7631">
            <v>1</v>
          </cell>
          <cell r="E7631" t="str">
            <v>KS</v>
          </cell>
          <cell r="F7631">
            <v>183</v>
          </cell>
        </row>
        <row r="7632">
          <cell r="A7632">
            <v>6287332</v>
          </cell>
          <cell r="B7632" t="str">
            <v>Vrchní díl…OT/GE1</v>
          </cell>
          <cell r="C7632">
            <v>183</v>
          </cell>
          <cell r="D7632">
            <v>1</v>
          </cell>
          <cell r="E7632" t="str">
            <v>KS</v>
          </cell>
          <cell r="F7632">
            <v>183</v>
          </cell>
        </row>
        <row r="7633">
          <cell r="A7633">
            <v>6287340</v>
          </cell>
          <cell r="B7633" t="str">
            <v>Vrchní díl…OT/GA1</v>
          </cell>
          <cell r="C7633">
            <v>183</v>
          </cell>
          <cell r="D7633">
            <v>1</v>
          </cell>
          <cell r="E7633" t="str">
            <v>KS</v>
          </cell>
          <cell r="F7633">
            <v>183</v>
          </cell>
        </row>
        <row r="7634">
          <cell r="A7634">
            <v>6287341</v>
          </cell>
          <cell r="B7634" t="str">
            <v>Vrchní díl…OT/GA1</v>
          </cell>
          <cell r="C7634">
            <v>183</v>
          </cell>
          <cell r="D7634">
            <v>1</v>
          </cell>
          <cell r="E7634" t="str">
            <v>KS</v>
          </cell>
          <cell r="F7634">
            <v>183</v>
          </cell>
        </row>
        <row r="7635">
          <cell r="A7635">
            <v>6287342</v>
          </cell>
          <cell r="B7635" t="str">
            <v>Vrchní díl…OT/GA1</v>
          </cell>
          <cell r="C7635">
            <v>183</v>
          </cell>
          <cell r="D7635">
            <v>1</v>
          </cell>
          <cell r="E7635" t="str">
            <v>KS</v>
          </cell>
          <cell r="F7635">
            <v>183</v>
          </cell>
        </row>
        <row r="7636">
          <cell r="A7636">
            <v>6287350</v>
          </cell>
          <cell r="B7636" t="str">
            <v>Vrchní díl…OT/GA1W</v>
          </cell>
          <cell r="C7636">
            <v>222</v>
          </cell>
          <cell r="D7636">
            <v>1</v>
          </cell>
          <cell r="E7636" t="str">
            <v>KS</v>
          </cell>
          <cell r="F7636">
            <v>222</v>
          </cell>
        </row>
        <row r="7637">
          <cell r="A7637">
            <v>6287351</v>
          </cell>
          <cell r="B7637" t="str">
            <v>Vrchní díl…OT/GA1W</v>
          </cell>
          <cell r="C7637">
            <v>200</v>
          </cell>
          <cell r="D7637">
            <v>1</v>
          </cell>
          <cell r="E7637" t="str">
            <v>KS</v>
          </cell>
          <cell r="F7637">
            <v>200</v>
          </cell>
        </row>
        <row r="7638">
          <cell r="A7638">
            <v>6287352</v>
          </cell>
          <cell r="B7638" t="str">
            <v>Vrchní díl…OT/GA1W</v>
          </cell>
          <cell r="C7638">
            <v>200</v>
          </cell>
          <cell r="D7638">
            <v>1</v>
          </cell>
          <cell r="E7638" t="str">
            <v>KS</v>
          </cell>
          <cell r="F7638">
            <v>200</v>
          </cell>
        </row>
        <row r="7639">
          <cell r="A7639">
            <v>6287360</v>
          </cell>
          <cell r="B7639" t="str">
            <v>Vrchní díl…OT3K/GEK</v>
          </cell>
          <cell r="C7639">
            <v>94</v>
          </cell>
          <cell r="D7639">
            <v>1</v>
          </cell>
          <cell r="E7639" t="str">
            <v>M</v>
          </cell>
          <cell r="F7639">
            <v>94</v>
          </cell>
        </row>
        <row r="7640">
          <cell r="A7640">
            <v>6287361</v>
          </cell>
          <cell r="B7640" t="str">
            <v>Vrchní díl…OT3K/GEK</v>
          </cell>
          <cell r="C7640">
            <v>94</v>
          </cell>
          <cell r="D7640">
            <v>1</v>
          </cell>
          <cell r="E7640" t="str">
            <v>M</v>
          </cell>
          <cell r="F7640">
            <v>94</v>
          </cell>
        </row>
        <row r="7641">
          <cell r="A7641">
            <v>6287380</v>
          </cell>
          <cell r="B7641" t="str">
            <v>Vrchní díl…AO3K</v>
          </cell>
          <cell r="C7641">
            <v>217</v>
          </cell>
          <cell r="D7641">
            <v>1</v>
          </cell>
          <cell r="E7641" t="str">
            <v>KS</v>
          </cell>
          <cell r="F7641">
            <v>217</v>
          </cell>
        </row>
        <row r="7642">
          <cell r="A7642">
            <v>6287381</v>
          </cell>
          <cell r="B7642" t="str">
            <v>Vrchní díl…AO3K</v>
          </cell>
          <cell r="C7642">
            <v>217</v>
          </cell>
          <cell r="D7642">
            <v>1</v>
          </cell>
          <cell r="E7642" t="str">
            <v>KS</v>
          </cell>
          <cell r="F7642">
            <v>217</v>
          </cell>
        </row>
        <row r="7643">
          <cell r="A7643">
            <v>6287390</v>
          </cell>
          <cell r="B7643" t="str">
            <v>Vrchní díl…FO3K</v>
          </cell>
          <cell r="C7643">
            <v>217</v>
          </cell>
          <cell r="D7643">
            <v>1</v>
          </cell>
          <cell r="E7643" t="str">
            <v>KS</v>
          </cell>
          <cell r="F7643">
            <v>217</v>
          </cell>
        </row>
        <row r="7644">
          <cell r="A7644">
            <v>6287391</v>
          </cell>
          <cell r="B7644" t="str">
            <v>Vrchní díl…FO3K</v>
          </cell>
          <cell r="C7644">
            <v>217</v>
          </cell>
          <cell r="D7644">
            <v>1</v>
          </cell>
          <cell r="E7644" t="str">
            <v>KS</v>
          </cell>
          <cell r="F7644">
            <v>217</v>
          </cell>
        </row>
        <row r="7645">
          <cell r="A7645">
            <v>6287400</v>
          </cell>
          <cell r="B7645" t="str">
            <v>Jističová vestavná jednotka…GEA3/1</v>
          </cell>
          <cell r="C7645">
            <v>199</v>
          </cell>
          <cell r="D7645">
            <v>1</v>
          </cell>
          <cell r="E7645" t="str">
            <v>KS</v>
          </cell>
          <cell r="F7645">
            <v>199</v>
          </cell>
        </row>
        <row r="7646">
          <cell r="A7646">
            <v>6287401</v>
          </cell>
          <cell r="B7646" t="str">
            <v>Jističová vestavná jednotka…GEA3/1</v>
          </cell>
          <cell r="C7646">
            <v>199</v>
          </cell>
          <cell r="D7646">
            <v>1</v>
          </cell>
          <cell r="E7646" t="str">
            <v>KS</v>
          </cell>
          <cell r="F7646">
            <v>199</v>
          </cell>
        </row>
        <row r="7647">
          <cell r="A7647">
            <v>6287403</v>
          </cell>
          <cell r="B7647" t="str">
            <v>Jističová vestavná jednotka…GEA3/1</v>
          </cell>
          <cell r="C7647">
            <v>90</v>
          </cell>
          <cell r="D7647">
            <v>1</v>
          </cell>
          <cell r="E7647" t="str">
            <v>KS</v>
          </cell>
          <cell r="F7647">
            <v>90</v>
          </cell>
        </row>
        <row r="7648">
          <cell r="A7648">
            <v>6287410</v>
          </cell>
          <cell r="B7648" t="str">
            <v>Jističová vestavná jednotka…GE3/1/</v>
          </cell>
          <cell r="C7648">
            <v>206</v>
          </cell>
          <cell r="D7648">
            <v>1</v>
          </cell>
          <cell r="E7648" t="str">
            <v>KS</v>
          </cell>
          <cell r="F7648">
            <v>206</v>
          </cell>
        </row>
        <row r="7649">
          <cell r="A7649">
            <v>6287411</v>
          </cell>
          <cell r="B7649" t="str">
            <v>Jističová vestavná jednotka…GE3/1/</v>
          </cell>
          <cell r="C7649">
            <v>206</v>
          </cell>
          <cell r="D7649">
            <v>1</v>
          </cell>
          <cell r="E7649" t="str">
            <v>KS</v>
          </cell>
          <cell r="F7649">
            <v>206</v>
          </cell>
        </row>
        <row r="7650">
          <cell r="A7650">
            <v>6287412</v>
          </cell>
          <cell r="B7650" t="str">
            <v>Jističová vestavná jednotka…GE3/1/</v>
          </cell>
          <cell r="C7650">
            <v>206</v>
          </cell>
          <cell r="D7650">
            <v>1</v>
          </cell>
          <cell r="E7650" t="str">
            <v>KS</v>
          </cell>
          <cell r="F7650">
            <v>206</v>
          </cell>
        </row>
        <row r="7651">
          <cell r="A7651">
            <v>6287413</v>
          </cell>
          <cell r="B7651" t="str">
            <v>Jističová vestavná jednotka…GE3/1/</v>
          </cell>
          <cell r="C7651">
            <v>97</v>
          </cell>
          <cell r="D7651">
            <v>1</v>
          </cell>
          <cell r="E7651" t="str">
            <v>KS</v>
          </cell>
          <cell r="F7651">
            <v>97</v>
          </cell>
        </row>
        <row r="7652">
          <cell r="A7652">
            <v>6287420</v>
          </cell>
          <cell r="B7652" t="str">
            <v>Jističová vestavná jednotka…GA3/1</v>
          </cell>
          <cell r="C7652">
            <v>206</v>
          </cell>
          <cell r="D7652">
            <v>1</v>
          </cell>
          <cell r="E7652" t="str">
            <v>KS</v>
          </cell>
          <cell r="F7652">
            <v>206</v>
          </cell>
        </row>
        <row r="7653">
          <cell r="A7653">
            <v>6287421</v>
          </cell>
          <cell r="B7653" t="str">
            <v>Jističová vestavná jednotka…GA3/1</v>
          </cell>
          <cell r="C7653">
            <v>206</v>
          </cell>
          <cell r="D7653">
            <v>1</v>
          </cell>
          <cell r="E7653" t="str">
            <v>KS</v>
          </cell>
          <cell r="F7653">
            <v>206</v>
          </cell>
        </row>
        <row r="7654">
          <cell r="A7654">
            <v>6287422</v>
          </cell>
          <cell r="B7654" t="str">
            <v>Jističová vestavná jednotka…GA3/1</v>
          </cell>
          <cell r="C7654">
            <v>209</v>
          </cell>
          <cell r="D7654">
            <v>1</v>
          </cell>
          <cell r="E7654" t="str">
            <v>KS</v>
          </cell>
          <cell r="F7654">
            <v>209</v>
          </cell>
        </row>
        <row r="7655">
          <cell r="A7655">
            <v>6287423</v>
          </cell>
          <cell r="B7655" t="str">
            <v>Jističová vestavná jednotka…GA3/1</v>
          </cell>
          <cell r="C7655">
            <v>97</v>
          </cell>
          <cell r="D7655">
            <v>1</v>
          </cell>
          <cell r="E7655" t="str">
            <v>KS</v>
          </cell>
          <cell r="F7655">
            <v>97</v>
          </cell>
        </row>
        <row r="7656">
          <cell r="A7656">
            <v>6287430</v>
          </cell>
          <cell r="B7656" t="str">
            <v>Jističová vestavná jednotka…GA3/2</v>
          </cell>
          <cell r="C7656">
            <v>357</v>
          </cell>
          <cell r="D7656">
            <v>1</v>
          </cell>
          <cell r="E7656" t="str">
            <v>KS</v>
          </cell>
          <cell r="F7656">
            <v>357</v>
          </cell>
        </row>
        <row r="7657">
          <cell r="A7657">
            <v>6287431</v>
          </cell>
          <cell r="B7657" t="str">
            <v>Jističová vestavná jednotka…GA3/2</v>
          </cell>
          <cell r="C7657">
            <v>357</v>
          </cell>
          <cell r="D7657">
            <v>1</v>
          </cell>
          <cell r="E7657" t="str">
            <v>KS</v>
          </cell>
          <cell r="F7657">
            <v>357</v>
          </cell>
        </row>
        <row r="7658">
          <cell r="A7658">
            <v>6287433</v>
          </cell>
          <cell r="B7658" t="str">
            <v>Jističová vestavná jednotka…GA3/2</v>
          </cell>
          <cell r="C7658">
            <v>197</v>
          </cell>
          <cell r="D7658">
            <v>1</v>
          </cell>
          <cell r="E7658" t="str">
            <v>KS</v>
          </cell>
          <cell r="F7658">
            <v>197</v>
          </cell>
        </row>
        <row r="7659">
          <cell r="A7659">
            <v>6287440</v>
          </cell>
          <cell r="B7659" t="str">
            <v>Jističová vestavná jednotka…GA3/3</v>
          </cell>
          <cell r="C7659">
            <v>376</v>
          </cell>
          <cell r="D7659">
            <v>1</v>
          </cell>
          <cell r="E7659" t="str">
            <v>KS</v>
          </cell>
          <cell r="F7659">
            <v>376</v>
          </cell>
        </row>
        <row r="7660">
          <cell r="A7660">
            <v>6287441</v>
          </cell>
          <cell r="B7660" t="str">
            <v>Jističová vestavná jednotka…GA3/3</v>
          </cell>
          <cell r="C7660">
            <v>376</v>
          </cell>
          <cell r="D7660">
            <v>1</v>
          </cell>
          <cell r="E7660" t="str">
            <v>KS</v>
          </cell>
          <cell r="F7660">
            <v>376</v>
          </cell>
        </row>
        <row r="7661">
          <cell r="A7661">
            <v>6287443</v>
          </cell>
          <cell r="B7661" t="str">
            <v>Jističová vestavná jednotka…GA3/3</v>
          </cell>
          <cell r="C7661">
            <v>213</v>
          </cell>
          <cell r="D7661">
            <v>1</v>
          </cell>
          <cell r="E7661" t="str">
            <v>KS</v>
          </cell>
          <cell r="F7661">
            <v>213</v>
          </cell>
        </row>
        <row r="7662">
          <cell r="A7662">
            <v>6287450</v>
          </cell>
          <cell r="B7662" t="str">
            <v>Jističová vestavná jednotka…GA3/1W</v>
          </cell>
          <cell r="C7662">
            <v>346</v>
          </cell>
          <cell r="D7662">
            <v>1</v>
          </cell>
          <cell r="E7662" t="str">
            <v>KS</v>
          </cell>
          <cell r="F7662">
            <v>346</v>
          </cell>
        </row>
        <row r="7663">
          <cell r="A7663">
            <v>6287451</v>
          </cell>
          <cell r="B7663" t="str">
            <v>Jističová vestavná jednotka…GA3/1W</v>
          </cell>
          <cell r="C7663">
            <v>346</v>
          </cell>
          <cell r="D7663">
            <v>1</v>
          </cell>
          <cell r="E7663" t="str">
            <v>KS</v>
          </cell>
          <cell r="F7663">
            <v>346</v>
          </cell>
        </row>
        <row r="7664">
          <cell r="A7664">
            <v>6287453</v>
          </cell>
          <cell r="B7664" t="str">
            <v>Jističová vestavná jednotka…GA3/1W</v>
          </cell>
          <cell r="C7664">
            <v>189</v>
          </cell>
          <cell r="D7664">
            <v>1</v>
          </cell>
          <cell r="E7664" t="str">
            <v>KS</v>
          </cell>
          <cell r="F7664">
            <v>189</v>
          </cell>
        </row>
        <row r="7665">
          <cell r="A7665">
            <v>6287460</v>
          </cell>
          <cell r="B7665" t="str">
            <v>Jističová vestavná jednotka…GA3/1V</v>
          </cell>
          <cell r="C7665">
            <v>346</v>
          </cell>
          <cell r="D7665">
            <v>1</v>
          </cell>
          <cell r="E7665" t="str">
            <v>KS</v>
          </cell>
          <cell r="F7665">
            <v>346</v>
          </cell>
        </row>
        <row r="7666">
          <cell r="A7666">
            <v>6287461</v>
          </cell>
          <cell r="B7666" t="str">
            <v>Jističová vestavná jednotka…GA3/1V</v>
          </cell>
          <cell r="C7666">
            <v>346</v>
          </cell>
          <cell r="D7666">
            <v>1</v>
          </cell>
          <cell r="E7666" t="str">
            <v>KS</v>
          </cell>
          <cell r="F7666">
            <v>346</v>
          </cell>
        </row>
        <row r="7667">
          <cell r="A7667">
            <v>6287463</v>
          </cell>
          <cell r="B7667" t="str">
            <v>Jističová vestavná jednotka…GA3/1V</v>
          </cell>
          <cell r="C7667">
            <v>189</v>
          </cell>
          <cell r="D7667">
            <v>1</v>
          </cell>
          <cell r="E7667" t="str">
            <v>KS</v>
          </cell>
          <cell r="F7667">
            <v>189</v>
          </cell>
        </row>
        <row r="7668">
          <cell r="A7668">
            <v>6287500</v>
          </cell>
          <cell r="B7668" t="str">
            <v>Jističová vestavná jednotka…GEA3K</v>
          </cell>
          <cell r="C7668">
            <v>29</v>
          </cell>
          <cell r="D7668">
            <v>1</v>
          </cell>
          <cell r="E7668" t="str">
            <v>KS</v>
          </cell>
          <cell r="F7668">
            <v>29</v>
          </cell>
        </row>
        <row r="7669">
          <cell r="A7669">
            <v>6287501</v>
          </cell>
          <cell r="B7669" t="str">
            <v>Jističová vestavná jednotka…GEA3K</v>
          </cell>
          <cell r="C7669">
            <v>29</v>
          </cell>
          <cell r="D7669">
            <v>1</v>
          </cell>
          <cell r="E7669" t="str">
            <v>KS</v>
          </cell>
          <cell r="F7669">
            <v>29</v>
          </cell>
        </row>
        <row r="7670">
          <cell r="A7670">
            <v>6287510</v>
          </cell>
          <cell r="B7670" t="str">
            <v>Jističová vestavná jednotka…GE3K1</v>
          </cell>
          <cell r="C7670">
            <v>36</v>
          </cell>
          <cell r="D7670">
            <v>1</v>
          </cell>
          <cell r="E7670" t="str">
            <v>KS</v>
          </cell>
          <cell r="F7670">
            <v>36</v>
          </cell>
        </row>
        <row r="7671">
          <cell r="A7671">
            <v>6287511</v>
          </cell>
          <cell r="B7671" t="str">
            <v>Jističová vestavná jednotka…GE3K1</v>
          </cell>
          <cell r="C7671">
            <v>36</v>
          </cell>
          <cell r="D7671">
            <v>1</v>
          </cell>
          <cell r="E7671" t="str">
            <v>KS</v>
          </cell>
          <cell r="F7671">
            <v>36</v>
          </cell>
        </row>
        <row r="7672">
          <cell r="A7672">
            <v>6287520</v>
          </cell>
          <cell r="B7672" t="str">
            <v>Jističová vestavná jednotka…GA3K1</v>
          </cell>
          <cell r="C7672">
            <v>36</v>
          </cell>
          <cell r="D7672">
            <v>1</v>
          </cell>
          <cell r="E7672" t="str">
            <v>KS</v>
          </cell>
          <cell r="F7672">
            <v>36</v>
          </cell>
        </row>
        <row r="7673">
          <cell r="A7673">
            <v>6287521</v>
          </cell>
          <cell r="B7673" t="str">
            <v>Jističová vestavná jednotka…GA3K1</v>
          </cell>
          <cell r="C7673">
            <v>36</v>
          </cell>
          <cell r="D7673">
            <v>1</v>
          </cell>
          <cell r="E7673" t="str">
            <v>KS</v>
          </cell>
          <cell r="F7673">
            <v>36</v>
          </cell>
        </row>
        <row r="7674">
          <cell r="A7674">
            <v>6287530</v>
          </cell>
          <cell r="B7674" t="str">
            <v>Jističová vestavná jednotka…GE3K2</v>
          </cell>
          <cell r="C7674">
            <v>78</v>
          </cell>
          <cell r="D7674">
            <v>1</v>
          </cell>
          <cell r="E7674" t="str">
            <v>KS</v>
          </cell>
          <cell r="F7674">
            <v>78</v>
          </cell>
        </row>
        <row r="7675">
          <cell r="A7675">
            <v>6287531</v>
          </cell>
          <cell r="B7675" t="str">
            <v>Jističová vestavná jednotka…GE3K2</v>
          </cell>
          <cell r="C7675">
            <v>78</v>
          </cell>
          <cell r="D7675">
            <v>1</v>
          </cell>
          <cell r="E7675" t="str">
            <v>KS</v>
          </cell>
          <cell r="F7675">
            <v>78</v>
          </cell>
        </row>
        <row r="7676">
          <cell r="A7676">
            <v>6287540</v>
          </cell>
          <cell r="B7676" t="str">
            <v>Jističová vestavná jednotka…GE3K3</v>
          </cell>
          <cell r="C7676">
            <v>90</v>
          </cell>
          <cell r="D7676">
            <v>1</v>
          </cell>
          <cell r="E7676" t="str">
            <v>KS</v>
          </cell>
          <cell r="F7676">
            <v>90</v>
          </cell>
        </row>
        <row r="7677">
          <cell r="A7677">
            <v>6287541</v>
          </cell>
          <cell r="B7677" t="str">
            <v>Jističová vestavná jednotka…GE3K3</v>
          </cell>
          <cell r="C7677">
            <v>90</v>
          </cell>
          <cell r="D7677">
            <v>1</v>
          </cell>
          <cell r="E7677" t="str">
            <v>KS</v>
          </cell>
          <cell r="F7677">
            <v>90</v>
          </cell>
        </row>
        <row r="7678">
          <cell r="A7678">
            <v>6287550</v>
          </cell>
          <cell r="B7678" t="str">
            <v>Jističová vestavná jednotka…GA3K2</v>
          </cell>
          <cell r="C7678">
            <v>78</v>
          </cell>
          <cell r="D7678">
            <v>1</v>
          </cell>
          <cell r="E7678" t="str">
            <v>KS</v>
          </cell>
          <cell r="F7678">
            <v>78</v>
          </cell>
        </row>
        <row r="7679">
          <cell r="A7679">
            <v>6287551</v>
          </cell>
          <cell r="B7679" t="str">
            <v>Jističová vestavná jednotka…GA3K2</v>
          </cell>
          <cell r="C7679">
            <v>78</v>
          </cell>
          <cell r="D7679">
            <v>1</v>
          </cell>
          <cell r="E7679" t="str">
            <v>KS</v>
          </cell>
          <cell r="F7679">
            <v>78</v>
          </cell>
        </row>
        <row r="7680">
          <cell r="A7680">
            <v>6287560</v>
          </cell>
          <cell r="B7680" t="str">
            <v>Jističová vestavná jednotka…GA3K3</v>
          </cell>
          <cell r="C7680">
            <v>90</v>
          </cell>
          <cell r="D7680">
            <v>1</v>
          </cell>
          <cell r="E7680" t="str">
            <v>KS</v>
          </cell>
          <cell r="F7680">
            <v>90</v>
          </cell>
        </row>
        <row r="7681">
          <cell r="A7681">
            <v>6287561</v>
          </cell>
          <cell r="B7681" t="str">
            <v>Jističová vestavná jednotka…GA3K3</v>
          </cell>
          <cell r="C7681">
            <v>90</v>
          </cell>
          <cell r="D7681">
            <v>1</v>
          </cell>
          <cell r="E7681" t="str">
            <v>KS</v>
          </cell>
          <cell r="F7681">
            <v>90</v>
          </cell>
        </row>
        <row r="7682">
          <cell r="A7682">
            <v>6287570</v>
          </cell>
          <cell r="B7682" t="str">
            <v>Jističová vestavná jednotka…GA3K1W</v>
          </cell>
          <cell r="C7682">
            <v>86</v>
          </cell>
          <cell r="D7682">
            <v>1</v>
          </cell>
          <cell r="E7682" t="str">
            <v>KS</v>
          </cell>
          <cell r="F7682">
            <v>86</v>
          </cell>
        </row>
        <row r="7683">
          <cell r="A7683">
            <v>6287571</v>
          </cell>
          <cell r="B7683" t="str">
            <v>Jističová vestavná jednotka…GA3K1W</v>
          </cell>
          <cell r="C7683">
            <v>86</v>
          </cell>
          <cell r="D7683">
            <v>1</v>
          </cell>
          <cell r="E7683" t="str">
            <v>KS</v>
          </cell>
          <cell r="F7683">
            <v>86</v>
          </cell>
        </row>
        <row r="7684">
          <cell r="A7684">
            <v>6287580</v>
          </cell>
          <cell r="B7684" t="str">
            <v>Jističová vestavná jednotka…GA3K1V</v>
          </cell>
          <cell r="C7684">
            <v>86</v>
          </cell>
          <cell r="D7684">
            <v>1</v>
          </cell>
          <cell r="E7684" t="str">
            <v>KS</v>
          </cell>
          <cell r="F7684">
            <v>86</v>
          </cell>
        </row>
        <row r="7685">
          <cell r="A7685">
            <v>6287581</v>
          </cell>
          <cell r="B7685" t="str">
            <v>Jističová vestavná jednotka…GA3K1V</v>
          </cell>
          <cell r="C7685">
            <v>86</v>
          </cell>
          <cell r="D7685">
            <v>1</v>
          </cell>
          <cell r="E7685" t="str">
            <v>KS</v>
          </cell>
          <cell r="F7685">
            <v>86</v>
          </cell>
        </row>
        <row r="7686">
          <cell r="A7686">
            <v>6287590</v>
          </cell>
          <cell r="B7686" t="str">
            <v>Jističová vestavná jednotka…GE3/2/</v>
          </cell>
          <cell r="C7686">
            <v>349</v>
          </cell>
          <cell r="D7686">
            <v>1</v>
          </cell>
          <cell r="E7686" t="str">
            <v>KS</v>
          </cell>
          <cell r="F7686">
            <v>349</v>
          </cell>
        </row>
        <row r="7687">
          <cell r="A7687">
            <v>6287591</v>
          </cell>
          <cell r="B7687" t="str">
            <v>Jističová vestavná jednotka…GE3/2/</v>
          </cell>
          <cell r="C7687">
            <v>349</v>
          </cell>
          <cell r="D7687">
            <v>1</v>
          </cell>
          <cell r="E7687" t="str">
            <v>KS</v>
          </cell>
          <cell r="F7687">
            <v>349</v>
          </cell>
        </row>
        <row r="7688">
          <cell r="A7688">
            <v>6287593</v>
          </cell>
          <cell r="B7688" t="str">
            <v>Jističová vestavná jednotka…GE3/2/</v>
          </cell>
          <cell r="C7688">
            <v>191</v>
          </cell>
          <cell r="D7688">
            <v>1</v>
          </cell>
          <cell r="E7688" t="str">
            <v>KS</v>
          </cell>
          <cell r="F7688">
            <v>191</v>
          </cell>
        </row>
        <row r="7689">
          <cell r="A7689">
            <v>6287600</v>
          </cell>
          <cell r="B7689" t="str">
            <v>Jističová vestavná jednotka…GE3/3</v>
          </cell>
          <cell r="C7689">
            <v>366</v>
          </cell>
          <cell r="D7689">
            <v>1</v>
          </cell>
          <cell r="E7689" t="str">
            <v>KS</v>
          </cell>
          <cell r="F7689">
            <v>366</v>
          </cell>
        </row>
        <row r="7690">
          <cell r="A7690">
            <v>6287601</v>
          </cell>
          <cell r="B7690" t="str">
            <v>Jističová vestavná jednotka…GE3/3</v>
          </cell>
          <cell r="C7690">
            <v>366</v>
          </cell>
          <cell r="D7690">
            <v>1</v>
          </cell>
          <cell r="E7690" t="str">
            <v>KS</v>
          </cell>
          <cell r="F7690">
            <v>366</v>
          </cell>
        </row>
        <row r="7691">
          <cell r="A7691">
            <v>6287603</v>
          </cell>
          <cell r="B7691" t="str">
            <v>Jističová vestavná jednotka…GE3/3</v>
          </cell>
          <cell r="C7691">
            <v>199</v>
          </cell>
          <cell r="D7691">
            <v>1</v>
          </cell>
          <cell r="E7691" t="str">
            <v>KS</v>
          </cell>
          <cell r="F7691">
            <v>199</v>
          </cell>
        </row>
        <row r="7692">
          <cell r="A7692">
            <v>6287700</v>
          </cell>
          <cell r="B7692" t="str">
            <v>Mřížová lamela…KG2</v>
          </cell>
          <cell r="C7692">
            <v>224</v>
          </cell>
          <cell r="D7692">
            <v>1</v>
          </cell>
          <cell r="E7692" t="str">
            <v>M</v>
          </cell>
          <cell r="F7692">
            <v>224</v>
          </cell>
        </row>
        <row r="7693">
          <cell r="A7693">
            <v>6287701</v>
          </cell>
          <cell r="B7693" t="str">
            <v>Mřížová lamela…KG2</v>
          </cell>
          <cell r="C7693">
            <v>224</v>
          </cell>
          <cell r="D7693">
            <v>1</v>
          </cell>
          <cell r="E7693" t="str">
            <v>M</v>
          </cell>
          <cell r="F7693">
            <v>224</v>
          </cell>
        </row>
        <row r="7694">
          <cell r="A7694">
            <v>6287702</v>
          </cell>
          <cell r="B7694" t="str">
            <v>Mřížová lamela…KG2</v>
          </cell>
          <cell r="C7694">
            <v>224</v>
          </cell>
          <cell r="D7694">
            <v>1</v>
          </cell>
          <cell r="E7694" t="str">
            <v>M</v>
          </cell>
          <cell r="F7694">
            <v>224</v>
          </cell>
        </row>
        <row r="7695">
          <cell r="A7695">
            <v>6287703</v>
          </cell>
          <cell r="B7695" t="str">
            <v>Mřížová lamela…KG2</v>
          </cell>
          <cell r="C7695">
            <v>648</v>
          </cell>
          <cell r="D7695">
            <v>1</v>
          </cell>
          <cell r="E7695" t="str">
            <v>M</v>
          </cell>
          <cell r="F7695">
            <v>648</v>
          </cell>
        </row>
        <row r="7696">
          <cell r="A7696">
            <v>6287704</v>
          </cell>
          <cell r="B7696" t="str">
            <v>Mřížová lamela…KG2</v>
          </cell>
          <cell r="C7696">
            <v>246</v>
          </cell>
          <cell r="D7696">
            <v>1</v>
          </cell>
          <cell r="E7696" t="str">
            <v>M</v>
          </cell>
          <cell r="F7696">
            <v>246</v>
          </cell>
        </row>
        <row r="7697">
          <cell r="A7697">
            <v>6287710</v>
          </cell>
          <cell r="B7697" t="str">
            <v>Mřížová lamela…KG2</v>
          </cell>
          <cell r="C7697">
            <v>224</v>
          </cell>
          <cell r="D7697">
            <v>1</v>
          </cell>
          <cell r="E7697" t="str">
            <v>M</v>
          </cell>
          <cell r="F7697">
            <v>224</v>
          </cell>
        </row>
        <row r="7698">
          <cell r="A7698">
            <v>6287711</v>
          </cell>
          <cell r="B7698" t="str">
            <v>Mřížová lamela…KG2</v>
          </cell>
          <cell r="C7698">
            <v>224</v>
          </cell>
          <cell r="D7698">
            <v>1</v>
          </cell>
          <cell r="E7698" t="str">
            <v>M</v>
          </cell>
          <cell r="F7698">
            <v>224</v>
          </cell>
        </row>
        <row r="7699">
          <cell r="A7699">
            <v>6287712</v>
          </cell>
          <cell r="B7699" t="str">
            <v>Mřížová lamela…KG2</v>
          </cell>
          <cell r="C7699">
            <v>224</v>
          </cell>
          <cell r="D7699">
            <v>1</v>
          </cell>
          <cell r="E7699" t="str">
            <v>M</v>
          </cell>
          <cell r="F7699">
            <v>224</v>
          </cell>
        </row>
        <row r="7700">
          <cell r="A7700">
            <v>6287713</v>
          </cell>
          <cell r="B7700" t="str">
            <v>Mřížová lamela…KG2</v>
          </cell>
          <cell r="C7700">
            <v>648</v>
          </cell>
          <cell r="D7700">
            <v>1</v>
          </cell>
          <cell r="E7700" t="str">
            <v>M</v>
          </cell>
          <cell r="F7700">
            <v>648</v>
          </cell>
        </row>
        <row r="7701">
          <cell r="A7701">
            <v>6287723</v>
          </cell>
          <cell r="B7701" t="str">
            <v>Mřížová lamela…KG2</v>
          </cell>
          <cell r="C7701">
            <v>198</v>
          </cell>
          <cell r="D7701">
            <v>1</v>
          </cell>
          <cell r="E7701" t="str">
            <v>M</v>
          </cell>
          <cell r="F7701">
            <v>198</v>
          </cell>
        </row>
        <row r="7702">
          <cell r="A7702">
            <v>6287724</v>
          </cell>
          <cell r="B7702" t="str">
            <v>Mřížová lamela…KG2</v>
          </cell>
          <cell r="C7702">
            <v>246</v>
          </cell>
          <cell r="D7702">
            <v>1</v>
          </cell>
          <cell r="E7702" t="str">
            <v>M</v>
          </cell>
          <cell r="F7702">
            <v>246</v>
          </cell>
        </row>
        <row r="7703">
          <cell r="A7703">
            <v>6287733</v>
          </cell>
          <cell r="B7703" t="str">
            <v>Mřížová lamela…KG2</v>
          </cell>
          <cell r="C7703">
            <v>198</v>
          </cell>
          <cell r="D7703">
            <v>1</v>
          </cell>
          <cell r="E7703" t="str">
            <v>M</v>
          </cell>
          <cell r="F7703">
            <v>198</v>
          </cell>
        </row>
        <row r="7704">
          <cell r="A7704">
            <v>6287734</v>
          </cell>
          <cell r="B7704" t="str">
            <v>Mřížová lamela…KG2</v>
          </cell>
          <cell r="C7704">
            <v>246</v>
          </cell>
          <cell r="D7704">
            <v>1</v>
          </cell>
          <cell r="E7704" t="str">
            <v>M</v>
          </cell>
          <cell r="F7704">
            <v>246</v>
          </cell>
        </row>
        <row r="7705">
          <cell r="A7705">
            <v>6287800</v>
          </cell>
          <cell r="B7705" t="str">
            <v>Podlahová konzole…BVB125</v>
          </cell>
          <cell r="C7705">
            <v>371</v>
          </cell>
          <cell r="D7705">
            <v>1</v>
          </cell>
          <cell r="E7705" t="str">
            <v>KS</v>
          </cell>
          <cell r="F7705">
            <v>371</v>
          </cell>
        </row>
        <row r="7706">
          <cell r="A7706">
            <v>6287810</v>
          </cell>
          <cell r="B7706" t="str">
            <v>Spojovací kolík…8VS4</v>
          </cell>
          <cell r="C7706">
            <v>5</v>
          </cell>
          <cell r="D7706">
            <v>1</v>
          </cell>
          <cell r="E7706" t="str">
            <v>KS</v>
          </cell>
          <cell r="F7706">
            <v>5</v>
          </cell>
        </row>
        <row r="7707">
          <cell r="A7707">
            <v>6288000</v>
          </cell>
          <cell r="B7707" t="str">
            <v>Upevňovací konzole…BKN3/50/8</v>
          </cell>
          <cell r="C7707">
            <v>264</v>
          </cell>
          <cell r="D7707">
            <v>1</v>
          </cell>
          <cell r="E7707" t="str">
            <v>KS</v>
          </cell>
          <cell r="F7707">
            <v>264</v>
          </cell>
        </row>
        <row r="7708">
          <cell r="A7708">
            <v>6288002</v>
          </cell>
          <cell r="B7708" t="str">
            <v>Upevňovací konzole…BKN3/75/1</v>
          </cell>
          <cell r="C7708">
            <v>264</v>
          </cell>
          <cell r="D7708">
            <v>1</v>
          </cell>
          <cell r="E7708" t="str">
            <v>KS</v>
          </cell>
          <cell r="F7708">
            <v>264</v>
          </cell>
        </row>
        <row r="7709">
          <cell r="A7709">
            <v>6288004</v>
          </cell>
          <cell r="B7709" t="str">
            <v>Upevňovací konzole…BKN3/115/</v>
          </cell>
          <cell r="C7709">
            <v>352</v>
          </cell>
          <cell r="D7709">
            <v>1</v>
          </cell>
          <cell r="E7709" t="str">
            <v>KS</v>
          </cell>
          <cell r="F7709">
            <v>352</v>
          </cell>
        </row>
        <row r="7710">
          <cell r="A7710">
            <v>6288006</v>
          </cell>
          <cell r="B7710" t="str">
            <v>Upevňovací konzole…BKN3/190/</v>
          </cell>
          <cell r="C7710">
            <v>385</v>
          </cell>
          <cell r="D7710">
            <v>1</v>
          </cell>
          <cell r="E7710" t="str">
            <v>KS</v>
          </cell>
          <cell r="F7710">
            <v>385</v>
          </cell>
        </row>
        <row r="7711">
          <cell r="A7711">
            <v>6288010</v>
          </cell>
          <cell r="B7711" t="str">
            <v>Montážní a spojovací profil…6VG3/N2</v>
          </cell>
          <cell r="C7711">
            <v>725</v>
          </cell>
          <cell r="D7711">
            <v>1</v>
          </cell>
          <cell r="E7711" t="str">
            <v>KS</v>
          </cell>
          <cell r="F7711">
            <v>725</v>
          </cell>
        </row>
        <row r="7712">
          <cell r="A7712">
            <v>6288012</v>
          </cell>
          <cell r="B7712" t="str">
            <v>Montážní a spojovací profil…6VG3/N3</v>
          </cell>
          <cell r="C7712">
            <v>734</v>
          </cell>
          <cell r="D7712">
            <v>1</v>
          </cell>
          <cell r="E7712" t="str">
            <v>KS</v>
          </cell>
          <cell r="F7712">
            <v>734</v>
          </cell>
        </row>
        <row r="7713">
          <cell r="A7713">
            <v>6288014</v>
          </cell>
          <cell r="B7713" t="str">
            <v>Montážní a spojovací profil…6VG3/N4</v>
          </cell>
          <cell r="C7713">
            <v>745</v>
          </cell>
          <cell r="D7713">
            <v>1</v>
          </cell>
          <cell r="E7713" t="str">
            <v>KS</v>
          </cell>
          <cell r="F7713">
            <v>745</v>
          </cell>
        </row>
        <row r="7714">
          <cell r="A7714">
            <v>6288016</v>
          </cell>
          <cell r="B7714" t="str">
            <v>Montážní a spojovací profil…6VG3/N6</v>
          </cell>
          <cell r="C7714">
            <v>730</v>
          </cell>
          <cell r="D7714">
            <v>1</v>
          </cell>
          <cell r="E7714" t="str">
            <v>KS</v>
          </cell>
          <cell r="F7714">
            <v>730</v>
          </cell>
        </row>
        <row r="7715">
          <cell r="A7715">
            <v>6288018</v>
          </cell>
          <cell r="B7715" t="str">
            <v>Montážní a spojovací profil…6VG3/N7</v>
          </cell>
          <cell r="C7715">
            <v>739</v>
          </cell>
          <cell r="D7715">
            <v>1</v>
          </cell>
          <cell r="E7715" t="str">
            <v>KS</v>
          </cell>
          <cell r="F7715">
            <v>739</v>
          </cell>
        </row>
        <row r="7716">
          <cell r="A7716">
            <v>6288020</v>
          </cell>
          <cell r="B7716" t="str">
            <v>Montážní a spojovací profil…6VG3/N8</v>
          </cell>
          <cell r="C7716">
            <v>749</v>
          </cell>
          <cell r="D7716">
            <v>1</v>
          </cell>
          <cell r="E7716" t="str">
            <v>KS</v>
          </cell>
          <cell r="F7716">
            <v>749</v>
          </cell>
        </row>
        <row r="7717">
          <cell r="A7717">
            <v>6288022</v>
          </cell>
          <cell r="B7717" t="str">
            <v>Montážní a spojovací profil…6VG3/N10</v>
          </cell>
          <cell r="C7717">
            <v>734</v>
          </cell>
          <cell r="D7717">
            <v>1</v>
          </cell>
          <cell r="E7717" t="str">
            <v>KS</v>
          </cell>
          <cell r="F7717">
            <v>734</v>
          </cell>
        </row>
        <row r="7718">
          <cell r="A7718">
            <v>6288024</v>
          </cell>
          <cell r="B7718" t="str">
            <v>Montážní a spojovací profil…6VG3/N11</v>
          </cell>
          <cell r="C7718">
            <v>745</v>
          </cell>
          <cell r="D7718">
            <v>1</v>
          </cell>
          <cell r="E7718" t="str">
            <v>KS</v>
          </cell>
          <cell r="F7718">
            <v>745</v>
          </cell>
        </row>
        <row r="7719">
          <cell r="A7719">
            <v>6288026</v>
          </cell>
          <cell r="B7719" t="str">
            <v>Montážní a spojovací profil…6VG3/N11</v>
          </cell>
          <cell r="C7719">
            <v>752</v>
          </cell>
          <cell r="D7719">
            <v>1</v>
          </cell>
          <cell r="E7719" t="str">
            <v>KS</v>
          </cell>
          <cell r="F7719">
            <v>752</v>
          </cell>
        </row>
        <row r="7720">
          <cell r="A7720">
            <v>6288030</v>
          </cell>
          <cell r="B7720" t="str">
            <v>Profilová spojka…PVV/N2/10</v>
          </cell>
          <cell r="C7720">
            <v>177</v>
          </cell>
          <cell r="D7720">
            <v>1</v>
          </cell>
          <cell r="E7720" t="str">
            <v>KS</v>
          </cell>
          <cell r="F7720">
            <v>177</v>
          </cell>
        </row>
        <row r="7721">
          <cell r="A7721">
            <v>6288032</v>
          </cell>
          <cell r="B7721" t="str">
            <v>Profilová spojka…PVV/N2/12</v>
          </cell>
          <cell r="C7721">
            <v>193</v>
          </cell>
          <cell r="D7721">
            <v>1</v>
          </cell>
          <cell r="E7721" t="str">
            <v>KS</v>
          </cell>
          <cell r="F7721">
            <v>193</v>
          </cell>
        </row>
        <row r="7722">
          <cell r="A7722">
            <v>6288034</v>
          </cell>
          <cell r="B7722" t="str">
            <v>Profilová spojka…PVV/N2/15</v>
          </cell>
          <cell r="C7722">
            <v>193</v>
          </cell>
          <cell r="D7722">
            <v>1</v>
          </cell>
          <cell r="E7722" t="str">
            <v>KS</v>
          </cell>
          <cell r="F7722">
            <v>193</v>
          </cell>
        </row>
        <row r="7723">
          <cell r="A7723">
            <v>6288036</v>
          </cell>
          <cell r="B7723" t="str">
            <v>Profilová spojka…PVV/N2/17</v>
          </cell>
          <cell r="C7723">
            <v>193</v>
          </cell>
          <cell r="D7723">
            <v>1</v>
          </cell>
          <cell r="E7723" t="str">
            <v>KS</v>
          </cell>
          <cell r="F7723">
            <v>193</v>
          </cell>
        </row>
        <row r="7724">
          <cell r="A7724">
            <v>6288038</v>
          </cell>
          <cell r="B7724" t="str">
            <v>Profilová spojka…PVV/N2/20</v>
          </cell>
          <cell r="C7724">
            <v>193</v>
          </cell>
          <cell r="D7724">
            <v>1</v>
          </cell>
          <cell r="E7724" t="str">
            <v>KS</v>
          </cell>
          <cell r="F7724">
            <v>193</v>
          </cell>
        </row>
        <row r="7725">
          <cell r="A7725">
            <v>6288040</v>
          </cell>
          <cell r="B7725" t="str">
            <v>Profilová spojka…PVV/N2/22</v>
          </cell>
          <cell r="C7725">
            <v>229</v>
          </cell>
          <cell r="D7725">
            <v>1</v>
          </cell>
          <cell r="E7725" t="str">
            <v>KS</v>
          </cell>
          <cell r="F7725">
            <v>229</v>
          </cell>
        </row>
        <row r="7726">
          <cell r="A7726">
            <v>6288042</v>
          </cell>
          <cell r="B7726" t="str">
            <v>Profilová spojka…PVV/N2/27</v>
          </cell>
          <cell r="C7726">
            <v>229</v>
          </cell>
          <cell r="D7726">
            <v>1</v>
          </cell>
          <cell r="E7726" t="str">
            <v>KS</v>
          </cell>
          <cell r="F7726">
            <v>229</v>
          </cell>
        </row>
        <row r="7727">
          <cell r="A7727">
            <v>6288044</v>
          </cell>
          <cell r="B7727" t="str">
            <v>Profilová spojka…PVV/N2/47</v>
          </cell>
          <cell r="C7727">
            <v>295</v>
          </cell>
          <cell r="D7727">
            <v>1</v>
          </cell>
          <cell r="E7727" t="str">
            <v>KS</v>
          </cell>
          <cell r="F7727">
            <v>295</v>
          </cell>
        </row>
        <row r="7728">
          <cell r="A7728">
            <v>6288046</v>
          </cell>
          <cell r="B7728" t="str">
            <v>Profilová spojka…PVV/N2/55</v>
          </cell>
          <cell r="C7728">
            <v>331</v>
          </cell>
          <cell r="D7728">
            <v>1</v>
          </cell>
          <cell r="E7728" t="str">
            <v>KS</v>
          </cell>
          <cell r="F7728">
            <v>331</v>
          </cell>
        </row>
        <row r="7729">
          <cell r="A7729">
            <v>6288048</v>
          </cell>
          <cell r="B7729" t="str">
            <v>Profilová spojka…PVV/N2/57</v>
          </cell>
          <cell r="C7729">
            <v>331</v>
          </cell>
          <cell r="D7729">
            <v>1</v>
          </cell>
          <cell r="E7729" t="str">
            <v>KS</v>
          </cell>
          <cell r="F7729">
            <v>331</v>
          </cell>
        </row>
        <row r="7730">
          <cell r="A7730">
            <v>6288050</v>
          </cell>
          <cell r="B7730" t="str">
            <v>Profilová spojka…PVV/N2/60</v>
          </cell>
          <cell r="C7730">
            <v>331</v>
          </cell>
          <cell r="D7730">
            <v>1</v>
          </cell>
          <cell r="E7730" t="str">
            <v>KS</v>
          </cell>
          <cell r="F7730">
            <v>331</v>
          </cell>
        </row>
        <row r="7731">
          <cell r="A7731">
            <v>6288052</v>
          </cell>
          <cell r="B7731" t="str">
            <v>Profilová spojka…PVV/N2/62</v>
          </cell>
          <cell r="C7731">
            <v>364</v>
          </cell>
          <cell r="D7731">
            <v>1</v>
          </cell>
          <cell r="E7731" t="str">
            <v>KS</v>
          </cell>
          <cell r="F7731">
            <v>364</v>
          </cell>
        </row>
        <row r="7732">
          <cell r="A7732">
            <v>6288054</v>
          </cell>
          <cell r="B7732" t="str">
            <v>Profilová spojka…PVV/N2/65</v>
          </cell>
          <cell r="C7732">
            <v>364</v>
          </cell>
          <cell r="D7732">
            <v>1</v>
          </cell>
          <cell r="E7732" t="str">
            <v>KS</v>
          </cell>
          <cell r="F7732">
            <v>364</v>
          </cell>
        </row>
        <row r="7733">
          <cell r="A7733">
            <v>6288056</v>
          </cell>
          <cell r="B7733" t="str">
            <v>Profilová spojka…PVV/N2/67</v>
          </cell>
          <cell r="C7733">
            <v>364</v>
          </cell>
          <cell r="D7733">
            <v>1</v>
          </cell>
          <cell r="E7733" t="str">
            <v>KS</v>
          </cell>
          <cell r="F7733">
            <v>364</v>
          </cell>
        </row>
        <row r="7734">
          <cell r="A7734">
            <v>6288058</v>
          </cell>
          <cell r="B7734" t="str">
            <v>Profilová spojka…PVV/N2/70</v>
          </cell>
          <cell r="C7734">
            <v>364</v>
          </cell>
          <cell r="D7734">
            <v>1</v>
          </cell>
          <cell r="E7734" t="str">
            <v>KS</v>
          </cell>
          <cell r="F7734">
            <v>364</v>
          </cell>
        </row>
        <row r="7735">
          <cell r="A7735">
            <v>6288060</v>
          </cell>
          <cell r="B7735" t="str">
            <v>Profilová spojka…PVV/N2/72</v>
          </cell>
          <cell r="C7735">
            <v>395</v>
          </cell>
          <cell r="D7735">
            <v>1</v>
          </cell>
          <cell r="E7735" t="str">
            <v>KS</v>
          </cell>
          <cell r="F7735">
            <v>395</v>
          </cell>
        </row>
        <row r="7736">
          <cell r="A7736">
            <v>6288062</v>
          </cell>
          <cell r="B7736" t="str">
            <v>Profilová spojka…PVV/N2/75</v>
          </cell>
          <cell r="C7736">
            <v>395</v>
          </cell>
          <cell r="D7736">
            <v>1</v>
          </cell>
          <cell r="E7736" t="str">
            <v>KS</v>
          </cell>
          <cell r="F7736">
            <v>395</v>
          </cell>
        </row>
        <row r="7737">
          <cell r="A7737">
            <v>6288064</v>
          </cell>
          <cell r="B7737" t="str">
            <v>Profilová spojka…PVV/N2/85</v>
          </cell>
          <cell r="C7737">
            <v>431</v>
          </cell>
          <cell r="D7737">
            <v>1</v>
          </cell>
          <cell r="E7737" t="str">
            <v>KS</v>
          </cell>
          <cell r="F7737">
            <v>431</v>
          </cell>
        </row>
        <row r="7738">
          <cell r="A7738">
            <v>6288066</v>
          </cell>
          <cell r="B7738" t="str">
            <v>Profilová spojka…PVV/N2/87</v>
          </cell>
          <cell r="C7738">
            <v>431</v>
          </cell>
          <cell r="D7738">
            <v>1</v>
          </cell>
          <cell r="E7738" t="str">
            <v>KS</v>
          </cell>
          <cell r="F7738">
            <v>431</v>
          </cell>
        </row>
        <row r="7739">
          <cell r="A7739">
            <v>6288100</v>
          </cell>
          <cell r="B7739" t="str">
            <v>Profilová spojka…PV/N3/50H</v>
          </cell>
          <cell r="C7739">
            <v>32</v>
          </cell>
          <cell r="D7739">
            <v>1</v>
          </cell>
          <cell r="E7739" t="str">
            <v>KS</v>
          </cell>
          <cell r="F7739">
            <v>32</v>
          </cell>
        </row>
        <row r="7740">
          <cell r="A7740">
            <v>6288102</v>
          </cell>
          <cell r="B7740" t="str">
            <v>Profilová spojka…PV/N3/75H</v>
          </cell>
          <cell r="C7740">
            <v>37</v>
          </cell>
          <cell r="D7740">
            <v>1</v>
          </cell>
          <cell r="E7740" t="str">
            <v>KS</v>
          </cell>
          <cell r="F7740">
            <v>37</v>
          </cell>
        </row>
        <row r="7741">
          <cell r="A7741">
            <v>6288104</v>
          </cell>
          <cell r="B7741" t="str">
            <v>Profilová spojka…PV/N3/100</v>
          </cell>
          <cell r="C7741">
            <v>41</v>
          </cell>
          <cell r="D7741">
            <v>1</v>
          </cell>
          <cell r="E7741" t="str">
            <v>KS</v>
          </cell>
          <cell r="F7741">
            <v>41</v>
          </cell>
        </row>
        <row r="7742">
          <cell r="A7742">
            <v>6288106</v>
          </cell>
          <cell r="B7742" t="str">
            <v>Profilová spojka…PV/N3/125</v>
          </cell>
          <cell r="C7742">
            <v>45</v>
          </cell>
          <cell r="D7742">
            <v>1</v>
          </cell>
          <cell r="E7742" t="str">
            <v>KS</v>
          </cell>
          <cell r="F7742">
            <v>45</v>
          </cell>
        </row>
        <row r="7743">
          <cell r="A7743">
            <v>6288108</v>
          </cell>
          <cell r="B7743" t="str">
            <v>Profilová spojka…PV/N3/150</v>
          </cell>
          <cell r="C7743">
            <v>49</v>
          </cell>
          <cell r="D7743">
            <v>1</v>
          </cell>
          <cell r="E7743" t="str">
            <v>KS</v>
          </cell>
          <cell r="F7743">
            <v>49</v>
          </cell>
        </row>
        <row r="7744">
          <cell r="A7744">
            <v>6288110</v>
          </cell>
          <cell r="B7744" t="str">
            <v>Profilová spojka…PV/N3/175</v>
          </cell>
          <cell r="C7744">
            <v>54</v>
          </cell>
          <cell r="D7744">
            <v>1</v>
          </cell>
          <cell r="E7744" t="str">
            <v>KS</v>
          </cell>
          <cell r="F7744">
            <v>54</v>
          </cell>
        </row>
        <row r="7745">
          <cell r="A7745">
            <v>6288112</v>
          </cell>
          <cell r="B7745" t="str">
            <v>Profilová spojka…PV/N3/200</v>
          </cell>
          <cell r="C7745">
            <v>54</v>
          </cell>
          <cell r="D7745">
            <v>1</v>
          </cell>
          <cell r="E7745" t="str">
            <v>KS</v>
          </cell>
          <cell r="F7745">
            <v>54</v>
          </cell>
        </row>
        <row r="7746">
          <cell r="A7746">
            <v>6288114</v>
          </cell>
          <cell r="B7746" t="str">
            <v>Profilová spojka…PV/N3/225</v>
          </cell>
          <cell r="C7746">
            <v>56</v>
          </cell>
          <cell r="D7746">
            <v>1</v>
          </cell>
          <cell r="E7746" t="str">
            <v>KS</v>
          </cell>
          <cell r="F7746">
            <v>56</v>
          </cell>
        </row>
        <row r="7747">
          <cell r="A7747">
            <v>6288116</v>
          </cell>
          <cell r="B7747" t="str">
            <v>Profilová spojka…PV/N3/250</v>
          </cell>
          <cell r="C7747">
            <v>56</v>
          </cell>
          <cell r="D7747">
            <v>1</v>
          </cell>
          <cell r="E7747" t="str">
            <v>KS</v>
          </cell>
          <cell r="F7747">
            <v>56</v>
          </cell>
        </row>
        <row r="7748">
          <cell r="A7748">
            <v>6288118</v>
          </cell>
          <cell r="B7748" t="str">
            <v>Profilová spojka…PV/N3/275</v>
          </cell>
          <cell r="C7748">
            <v>61</v>
          </cell>
          <cell r="D7748">
            <v>1</v>
          </cell>
          <cell r="E7748" t="str">
            <v>KS</v>
          </cell>
          <cell r="F7748">
            <v>61</v>
          </cell>
        </row>
        <row r="7749">
          <cell r="A7749">
            <v>6288120</v>
          </cell>
          <cell r="B7749" t="str">
            <v>Profilová spojka…PV/N3/300</v>
          </cell>
          <cell r="C7749">
            <v>61</v>
          </cell>
          <cell r="D7749">
            <v>1</v>
          </cell>
          <cell r="E7749" t="str">
            <v>KS</v>
          </cell>
          <cell r="F7749">
            <v>61</v>
          </cell>
        </row>
        <row r="7750">
          <cell r="A7750">
            <v>6288150</v>
          </cell>
          <cell r="B7750" t="str">
            <v>Spojovací profil…6VK3N1</v>
          </cell>
          <cell r="C7750">
            <v>140</v>
          </cell>
          <cell r="D7750">
            <v>1</v>
          </cell>
          <cell r="E7750" t="str">
            <v>KS</v>
          </cell>
          <cell r="F7750">
            <v>140</v>
          </cell>
        </row>
        <row r="7751">
          <cell r="A7751">
            <v>6288152</v>
          </cell>
          <cell r="B7751" t="str">
            <v>Spojovací profil…6VK3N4</v>
          </cell>
          <cell r="C7751">
            <v>213</v>
          </cell>
          <cell r="D7751">
            <v>1</v>
          </cell>
          <cell r="E7751" t="str">
            <v>KS</v>
          </cell>
          <cell r="F7751">
            <v>213</v>
          </cell>
        </row>
        <row r="7752">
          <cell r="A7752">
            <v>6288154</v>
          </cell>
          <cell r="B7752" t="str">
            <v>Spojovací profil…6VK3N6</v>
          </cell>
          <cell r="C7752">
            <v>223</v>
          </cell>
          <cell r="D7752">
            <v>1</v>
          </cell>
          <cell r="E7752" t="str">
            <v>KS</v>
          </cell>
          <cell r="F7752">
            <v>223</v>
          </cell>
        </row>
        <row r="7753">
          <cell r="A7753">
            <v>6288156</v>
          </cell>
          <cell r="B7753" t="str">
            <v>Spojovací profil…6VK3N9</v>
          </cell>
          <cell r="C7753">
            <v>249</v>
          </cell>
          <cell r="D7753">
            <v>1</v>
          </cell>
          <cell r="E7753" t="str">
            <v>KS</v>
          </cell>
          <cell r="F7753">
            <v>249</v>
          </cell>
        </row>
        <row r="7754">
          <cell r="A7754">
            <v>6288172</v>
          </cell>
          <cell r="B7754" t="str">
            <v>Rýhovaný čep…7GD5-1</v>
          </cell>
          <cell r="C7754">
            <v>56</v>
          </cell>
          <cell r="D7754">
            <v>1</v>
          </cell>
          <cell r="E7754" t="str">
            <v>KS</v>
          </cell>
          <cell r="F7754">
            <v>56</v>
          </cell>
        </row>
        <row r="7755">
          <cell r="A7755">
            <v>6288180</v>
          </cell>
          <cell r="B7755" t="str">
            <v>Podlahový držák…BVL</v>
          </cell>
          <cell r="C7755">
            <v>53</v>
          </cell>
          <cell r="D7755">
            <v>1</v>
          </cell>
          <cell r="E7755" t="str">
            <v>KS</v>
          </cell>
          <cell r="F7755">
            <v>53</v>
          </cell>
        </row>
        <row r="7756">
          <cell r="A7756">
            <v>6288250</v>
          </cell>
          <cell r="B7756" t="str">
            <v>Přepážka…TW</v>
          </cell>
          <cell r="C7756">
            <v>119</v>
          </cell>
          <cell r="D7756">
            <v>1</v>
          </cell>
          <cell r="E7756" t="str">
            <v>M</v>
          </cell>
          <cell r="F7756">
            <v>119</v>
          </cell>
        </row>
        <row r="7757">
          <cell r="A7757">
            <v>6288254</v>
          </cell>
          <cell r="B7757" t="str">
            <v>Přepážka…TW</v>
          </cell>
          <cell r="C7757">
            <v>136</v>
          </cell>
          <cell r="D7757">
            <v>1</v>
          </cell>
          <cell r="E7757" t="str">
            <v>M</v>
          </cell>
          <cell r="F7757">
            <v>136</v>
          </cell>
        </row>
        <row r="7758">
          <cell r="A7758">
            <v>6288256</v>
          </cell>
          <cell r="B7758" t="str">
            <v>Přepážka…TW</v>
          </cell>
          <cell r="C7758">
            <v>176</v>
          </cell>
          <cell r="D7758">
            <v>1</v>
          </cell>
          <cell r="E7758" t="str">
            <v>M</v>
          </cell>
          <cell r="F7758">
            <v>176</v>
          </cell>
        </row>
        <row r="7759">
          <cell r="A7759">
            <v>6288258</v>
          </cell>
          <cell r="B7759" t="str">
            <v>Přepážka…TW</v>
          </cell>
          <cell r="C7759">
            <v>181</v>
          </cell>
          <cell r="D7759">
            <v>1</v>
          </cell>
          <cell r="E7759" t="str">
            <v>M</v>
          </cell>
          <cell r="F7759">
            <v>181</v>
          </cell>
        </row>
        <row r="7760">
          <cell r="A7760">
            <v>6288260</v>
          </cell>
          <cell r="B7760" t="str">
            <v>Přepážka…TW</v>
          </cell>
          <cell r="C7760">
            <v>179</v>
          </cell>
          <cell r="D7760">
            <v>1</v>
          </cell>
          <cell r="E7760" t="str">
            <v>M</v>
          </cell>
          <cell r="F7760">
            <v>179</v>
          </cell>
        </row>
        <row r="7761">
          <cell r="A7761">
            <v>6288262</v>
          </cell>
          <cell r="B7761" t="str">
            <v>Přepážka…TW</v>
          </cell>
          <cell r="C7761">
            <v>155</v>
          </cell>
          <cell r="D7761">
            <v>1</v>
          </cell>
          <cell r="E7761" t="str">
            <v>M</v>
          </cell>
          <cell r="F7761">
            <v>155</v>
          </cell>
        </row>
        <row r="7762">
          <cell r="A7762">
            <v>6288264</v>
          </cell>
          <cell r="B7762" t="str">
            <v>Přepážka…TWP</v>
          </cell>
          <cell r="C7762">
            <v>158</v>
          </cell>
          <cell r="D7762">
            <v>1</v>
          </cell>
          <cell r="E7762" t="str">
            <v>M</v>
          </cell>
          <cell r="F7762">
            <v>158</v>
          </cell>
        </row>
        <row r="7763">
          <cell r="A7763">
            <v>6288270</v>
          </cell>
          <cell r="B7763" t="str">
            <v>Přepážka…TWV</v>
          </cell>
          <cell r="C7763">
            <v>66</v>
          </cell>
          <cell r="D7763">
            <v>1</v>
          </cell>
          <cell r="E7763" t="str">
            <v>M</v>
          </cell>
          <cell r="F7763">
            <v>66</v>
          </cell>
        </row>
        <row r="7764">
          <cell r="A7764">
            <v>6288272</v>
          </cell>
          <cell r="B7764" t="str">
            <v>Přepážka…TWV</v>
          </cell>
          <cell r="C7764">
            <v>99</v>
          </cell>
          <cell r="D7764">
            <v>1</v>
          </cell>
          <cell r="E7764" t="str">
            <v>M</v>
          </cell>
          <cell r="F7764">
            <v>99</v>
          </cell>
        </row>
        <row r="7765">
          <cell r="A7765">
            <v>6288274</v>
          </cell>
          <cell r="B7765" t="str">
            <v>Přepážka…TWV</v>
          </cell>
          <cell r="C7765">
            <v>111</v>
          </cell>
          <cell r="D7765">
            <v>1</v>
          </cell>
          <cell r="E7765" t="str">
            <v>M</v>
          </cell>
          <cell r="F7765">
            <v>111</v>
          </cell>
        </row>
        <row r="7766">
          <cell r="A7766">
            <v>6288276</v>
          </cell>
          <cell r="B7766" t="str">
            <v>Přepážka…TW</v>
          </cell>
          <cell r="C7766">
            <v>155</v>
          </cell>
          <cell r="D7766">
            <v>1</v>
          </cell>
          <cell r="E7766" t="str">
            <v>M</v>
          </cell>
          <cell r="F7766">
            <v>155</v>
          </cell>
        </row>
        <row r="7767">
          <cell r="A7767">
            <v>6288278</v>
          </cell>
          <cell r="B7767" t="str">
            <v>Přepážka…TW</v>
          </cell>
          <cell r="C7767">
            <v>63</v>
          </cell>
          <cell r="D7767">
            <v>1</v>
          </cell>
          <cell r="E7767" t="str">
            <v>M</v>
          </cell>
          <cell r="F7767">
            <v>63</v>
          </cell>
        </row>
        <row r="7768">
          <cell r="A7768">
            <v>6288300</v>
          </cell>
          <cell r="B7768" t="str">
            <v>Krycí rámeček…WBE</v>
          </cell>
          <cell r="C7768">
            <v>152</v>
          </cell>
          <cell r="D7768">
            <v>1</v>
          </cell>
          <cell r="E7768" t="str">
            <v>KS</v>
          </cell>
          <cell r="F7768">
            <v>152</v>
          </cell>
        </row>
        <row r="7769">
          <cell r="A7769">
            <v>6288301</v>
          </cell>
          <cell r="B7769" t="str">
            <v>Krycí rámeček…WBE</v>
          </cell>
          <cell r="C7769">
            <v>152</v>
          </cell>
          <cell r="D7769">
            <v>1</v>
          </cell>
          <cell r="E7769" t="str">
            <v>KS</v>
          </cell>
          <cell r="F7769">
            <v>152</v>
          </cell>
        </row>
        <row r="7770">
          <cell r="A7770">
            <v>6288302</v>
          </cell>
          <cell r="B7770" t="str">
            <v>Krycí rámeček…WBE</v>
          </cell>
          <cell r="C7770">
            <v>152</v>
          </cell>
          <cell r="D7770">
            <v>1</v>
          </cell>
          <cell r="E7770" t="str">
            <v>KS</v>
          </cell>
          <cell r="F7770">
            <v>152</v>
          </cell>
        </row>
        <row r="7771">
          <cell r="A7771">
            <v>6288305</v>
          </cell>
          <cell r="B7771" t="str">
            <v>Krycí rámeček…WBE</v>
          </cell>
          <cell r="C7771">
            <v>155</v>
          </cell>
          <cell r="D7771">
            <v>1</v>
          </cell>
          <cell r="E7771" t="str">
            <v>KS</v>
          </cell>
          <cell r="F7771">
            <v>155</v>
          </cell>
        </row>
        <row r="7772">
          <cell r="A7772">
            <v>6288320</v>
          </cell>
          <cell r="B7772" t="str">
            <v>Krycí rámeček…WBP</v>
          </cell>
          <cell r="C7772">
            <v>306</v>
          </cell>
          <cell r="D7772">
            <v>1</v>
          </cell>
          <cell r="E7772" t="str">
            <v>KS</v>
          </cell>
          <cell r="F7772">
            <v>306</v>
          </cell>
        </row>
        <row r="7773">
          <cell r="A7773">
            <v>6288321</v>
          </cell>
          <cell r="B7773" t="str">
            <v>Krycí rámeček…WBP</v>
          </cell>
          <cell r="C7773">
            <v>306</v>
          </cell>
          <cell r="D7773">
            <v>1</v>
          </cell>
          <cell r="E7773" t="str">
            <v>KS</v>
          </cell>
          <cell r="F7773">
            <v>306</v>
          </cell>
        </row>
        <row r="7774">
          <cell r="A7774">
            <v>6288322</v>
          </cell>
          <cell r="B7774" t="str">
            <v>Krycí rámeček…WBP</v>
          </cell>
          <cell r="C7774">
            <v>306</v>
          </cell>
          <cell r="D7774">
            <v>1</v>
          </cell>
          <cell r="E7774" t="str">
            <v>KS</v>
          </cell>
          <cell r="F7774">
            <v>306</v>
          </cell>
        </row>
        <row r="7775">
          <cell r="A7775">
            <v>6288325</v>
          </cell>
          <cell r="B7775" t="str">
            <v>Krycí rámeček…WBP</v>
          </cell>
          <cell r="C7775">
            <v>306</v>
          </cell>
          <cell r="D7775">
            <v>1</v>
          </cell>
          <cell r="E7775" t="str">
            <v>KS</v>
          </cell>
          <cell r="F7775">
            <v>306</v>
          </cell>
        </row>
        <row r="7776">
          <cell r="A7776">
            <v>6288350</v>
          </cell>
          <cell r="B7776" t="str">
            <v>Jističová vestavná jednotka…KAB3</v>
          </cell>
          <cell r="C7776">
            <v>501</v>
          </cell>
          <cell r="D7776">
            <v>1</v>
          </cell>
          <cell r="E7776" t="str">
            <v>KS</v>
          </cell>
          <cell r="F7776">
            <v>501</v>
          </cell>
        </row>
        <row r="7777">
          <cell r="A7777">
            <v>6288351</v>
          </cell>
          <cell r="B7777" t="str">
            <v>Jističová vestavná jednotka…KAB3</v>
          </cell>
          <cell r="C7777">
            <v>551</v>
          </cell>
          <cell r="D7777">
            <v>1</v>
          </cell>
          <cell r="E7777" t="str">
            <v>KS</v>
          </cell>
          <cell r="F7777">
            <v>551</v>
          </cell>
        </row>
        <row r="7778">
          <cell r="A7778">
            <v>6288352</v>
          </cell>
          <cell r="B7778" t="str">
            <v>Jističová vestavná jednotka…KAB3</v>
          </cell>
          <cell r="C7778">
            <v>551</v>
          </cell>
          <cell r="D7778">
            <v>1</v>
          </cell>
          <cell r="E7778" t="str">
            <v>KS</v>
          </cell>
          <cell r="F7778">
            <v>551</v>
          </cell>
        </row>
        <row r="7779">
          <cell r="A7779">
            <v>6288360</v>
          </cell>
          <cell r="B7779" t="str">
            <v>Jističová vestavná jednotka…KAB6</v>
          </cell>
          <cell r="C7779">
            <v>669</v>
          </cell>
          <cell r="D7779">
            <v>1</v>
          </cell>
          <cell r="E7779" t="str">
            <v>KS</v>
          </cell>
          <cell r="F7779">
            <v>669</v>
          </cell>
        </row>
        <row r="7780">
          <cell r="A7780">
            <v>6288361</v>
          </cell>
          <cell r="B7780" t="str">
            <v>Jističová vestavná jednotka…KAB6</v>
          </cell>
          <cell r="C7780">
            <v>669</v>
          </cell>
          <cell r="D7780">
            <v>1</v>
          </cell>
          <cell r="E7780" t="str">
            <v>KS</v>
          </cell>
          <cell r="F7780">
            <v>669</v>
          </cell>
        </row>
        <row r="7781">
          <cell r="A7781">
            <v>6288362</v>
          </cell>
          <cell r="B7781" t="str">
            <v>Jističová vestavná jednotka…KAB6</v>
          </cell>
          <cell r="C7781">
            <v>669</v>
          </cell>
          <cell r="D7781">
            <v>1</v>
          </cell>
          <cell r="E7781" t="str">
            <v>KS</v>
          </cell>
          <cell r="F7781">
            <v>669</v>
          </cell>
        </row>
        <row r="7782">
          <cell r="A7782">
            <v>6288370</v>
          </cell>
          <cell r="B7782" t="str">
            <v>Jističová vestavná jednotka…UKR7</v>
          </cell>
          <cell r="C7782">
            <v>4675</v>
          </cell>
          <cell r="D7782">
            <v>1</v>
          </cell>
          <cell r="E7782" t="str">
            <v>KS</v>
          </cell>
          <cell r="F7782">
            <v>4675</v>
          </cell>
        </row>
        <row r="7783">
          <cell r="A7783">
            <v>6288371</v>
          </cell>
          <cell r="B7783" t="str">
            <v>Jističová vestavná jednotka…UKR7</v>
          </cell>
          <cell r="C7783">
            <v>4675</v>
          </cell>
          <cell r="D7783">
            <v>1</v>
          </cell>
          <cell r="E7783" t="str">
            <v>KS</v>
          </cell>
          <cell r="F7783">
            <v>4675</v>
          </cell>
        </row>
        <row r="7784">
          <cell r="A7784">
            <v>6288372</v>
          </cell>
          <cell r="B7784" t="str">
            <v>Jističová vestavná jednotka…UKR7</v>
          </cell>
          <cell r="C7784">
            <v>4675</v>
          </cell>
          <cell r="D7784">
            <v>1</v>
          </cell>
          <cell r="E7784" t="str">
            <v>KS</v>
          </cell>
          <cell r="F7784">
            <v>4675</v>
          </cell>
        </row>
        <row r="7785">
          <cell r="A7785">
            <v>6288375</v>
          </cell>
          <cell r="B7785" t="str">
            <v>Jističová vestavná jednotka…UKR7</v>
          </cell>
          <cell r="C7785">
            <v>4675</v>
          </cell>
          <cell r="D7785">
            <v>1</v>
          </cell>
          <cell r="E7785" t="str">
            <v>KS</v>
          </cell>
          <cell r="F7785">
            <v>4675</v>
          </cell>
        </row>
        <row r="7786">
          <cell r="A7786">
            <v>6288380</v>
          </cell>
          <cell r="B7786" t="str">
            <v>Jističová vestavná jednotka…UKR12</v>
          </cell>
          <cell r="C7786">
            <v>5187</v>
          </cell>
          <cell r="D7786">
            <v>1</v>
          </cell>
          <cell r="E7786" t="str">
            <v>KS</v>
          </cell>
          <cell r="F7786">
            <v>5187</v>
          </cell>
        </row>
        <row r="7787">
          <cell r="A7787">
            <v>6288381</v>
          </cell>
          <cell r="B7787" t="str">
            <v>Jističová vestavná jednotka…UKR12</v>
          </cell>
          <cell r="C7787">
            <v>5187</v>
          </cell>
          <cell r="D7787">
            <v>1</v>
          </cell>
          <cell r="E7787" t="str">
            <v>KS</v>
          </cell>
          <cell r="F7787">
            <v>5187</v>
          </cell>
        </row>
        <row r="7788">
          <cell r="A7788">
            <v>6288382</v>
          </cell>
          <cell r="B7788" t="str">
            <v>Jističová vestavná jednotka…UKR12</v>
          </cell>
          <cell r="C7788">
            <v>5187</v>
          </cell>
          <cell r="D7788">
            <v>1</v>
          </cell>
          <cell r="E7788" t="str">
            <v>KS</v>
          </cell>
          <cell r="F7788">
            <v>5187</v>
          </cell>
        </row>
        <row r="7789">
          <cell r="A7789">
            <v>6288390</v>
          </cell>
          <cell r="B7789" t="str">
            <v>Jističová vestavná jednotka…IKR2</v>
          </cell>
          <cell r="C7789">
            <v>2539</v>
          </cell>
          <cell r="D7789">
            <v>1</v>
          </cell>
          <cell r="E7789" t="str">
            <v>KS</v>
          </cell>
          <cell r="F7789">
            <v>2539</v>
          </cell>
        </row>
        <row r="7790">
          <cell r="A7790">
            <v>6288392</v>
          </cell>
          <cell r="B7790" t="str">
            <v>Jističová vestavná jednotka…IKR1</v>
          </cell>
          <cell r="C7790">
            <v>2539</v>
          </cell>
          <cell r="D7790">
            <v>1</v>
          </cell>
          <cell r="E7790" t="str">
            <v>KS</v>
          </cell>
          <cell r="F7790">
            <v>2539</v>
          </cell>
        </row>
        <row r="7791">
          <cell r="A7791">
            <v>6288394</v>
          </cell>
          <cell r="B7791" t="str">
            <v>Jističová vestavná jednotka…IKR1/80</v>
          </cell>
          <cell r="C7791">
            <v>3077</v>
          </cell>
          <cell r="D7791">
            <v>1</v>
          </cell>
          <cell r="E7791" t="str">
            <v>KS</v>
          </cell>
          <cell r="F7791">
            <v>3077</v>
          </cell>
        </row>
        <row r="7792">
          <cell r="A7792">
            <v>6288396</v>
          </cell>
          <cell r="B7792" t="str">
            <v>Jističová vestavná jednotka…IKR1/100</v>
          </cell>
          <cell r="C7792">
            <v>3077</v>
          </cell>
          <cell r="D7792">
            <v>1</v>
          </cell>
          <cell r="E7792" t="str">
            <v>KS</v>
          </cell>
          <cell r="F7792">
            <v>3077</v>
          </cell>
        </row>
        <row r="7793">
          <cell r="A7793">
            <v>6288398</v>
          </cell>
          <cell r="B7793" t="str">
            <v>Jističová vestavná jednotka…IKR3/90</v>
          </cell>
          <cell r="C7793">
            <v>3288</v>
          </cell>
          <cell r="D7793">
            <v>1</v>
          </cell>
          <cell r="E7793" t="str">
            <v>KS</v>
          </cell>
          <cell r="F7793">
            <v>3288</v>
          </cell>
        </row>
        <row r="7794">
          <cell r="A7794">
            <v>6288399</v>
          </cell>
          <cell r="B7794" t="str">
            <v>Jističová vestavná jednotka…IKR3/100</v>
          </cell>
          <cell r="C7794">
            <v>3288</v>
          </cell>
          <cell r="D7794">
            <v>1</v>
          </cell>
          <cell r="E7794" t="str">
            <v>KS</v>
          </cell>
          <cell r="F7794">
            <v>3288</v>
          </cell>
        </row>
        <row r="7795">
          <cell r="A7795">
            <v>6288400</v>
          </cell>
          <cell r="B7795" t="str">
            <v>Jističová vestavná jednotka…GS3K3</v>
          </cell>
          <cell r="C7795">
            <v>464</v>
          </cell>
          <cell r="D7795">
            <v>1</v>
          </cell>
          <cell r="E7795" t="str">
            <v>KS</v>
          </cell>
          <cell r="F7795">
            <v>464</v>
          </cell>
        </row>
        <row r="7796">
          <cell r="A7796">
            <v>6288401</v>
          </cell>
          <cell r="B7796" t="str">
            <v>Jističová vestavná jednotka…GS3K3</v>
          </cell>
          <cell r="C7796">
            <v>464</v>
          </cell>
          <cell r="D7796">
            <v>1</v>
          </cell>
          <cell r="E7796" t="str">
            <v>KS</v>
          </cell>
          <cell r="F7796">
            <v>464</v>
          </cell>
        </row>
        <row r="7797">
          <cell r="A7797">
            <v>6288402</v>
          </cell>
          <cell r="B7797" t="str">
            <v>Jističová vestavná jednotka…GS3K3</v>
          </cell>
          <cell r="C7797">
            <v>464</v>
          </cell>
          <cell r="D7797">
            <v>1</v>
          </cell>
          <cell r="E7797" t="str">
            <v>KS</v>
          </cell>
          <cell r="F7797">
            <v>464</v>
          </cell>
        </row>
        <row r="7798">
          <cell r="A7798">
            <v>6288410</v>
          </cell>
          <cell r="B7798" t="str">
            <v>Jističová vestavná jednotka…GS3K6</v>
          </cell>
          <cell r="C7798">
            <v>499</v>
          </cell>
          <cell r="D7798">
            <v>1</v>
          </cell>
          <cell r="E7798" t="str">
            <v>KS</v>
          </cell>
          <cell r="F7798">
            <v>499</v>
          </cell>
        </row>
        <row r="7799">
          <cell r="A7799">
            <v>6288411</v>
          </cell>
          <cell r="B7799" t="str">
            <v>Jističová vestavná jednotka…GS3K6</v>
          </cell>
          <cell r="C7799">
            <v>499</v>
          </cell>
          <cell r="D7799">
            <v>1</v>
          </cell>
          <cell r="E7799" t="str">
            <v>KS</v>
          </cell>
          <cell r="F7799">
            <v>499</v>
          </cell>
        </row>
        <row r="7800">
          <cell r="A7800">
            <v>6288412</v>
          </cell>
          <cell r="B7800" t="str">
            <v>Jističová vestavná jednotka…GS3K6</v>
          </cell>
          <cell r="C7800">
            <v>499</v>
          </cell>
          <cell r="D7800">
            <v>1</v>
          </cell>
          <cell r="E7800" t="str">
            <v>KS</v>
          </cell>
          <cell r="F7800">
            <v>499</v>
          </cell>
        </row>
        <row r="7801">
          <cell r="A7801">
            <v>6288420</v>
          </cell>
          <cell r="B7801" t="str">
            <v>Jističová vestavná jednotka…GS3K3</v>
          </cell>
          <cell r="C7801">
            <v>244</v>
          </cell>
          <cell r="D7801">
            <v>1</v>
          </cell>
          <cell r="E7801" t="str">
            <v>KS</v>
          </cell>
          <cell r="F7801">
            <v>244</v>
          </cell>
        </row>
        <row r="7802">
          <cell r="A7802">
            <v>6288421</v>
          </cell>
          <cell r="B7802" t="str">
            <v>Jističová vestavná jednotka…GS3K3</v>
          </cell>
          <cell r="C7802">
            <v>244</v>
          </cell>
          <cell r="D7802">
            <v>1</v>
          </cell>
          <cell r="E7802" t="str">
            <v>KS</v>
          </cell>
          <cell r="F7802">
            <v>244</v>
          </cell>
        </row>
        <row r="7803">
          <cell r="A7803">
            <v>6288425</v>
          </cell>
          <cell r="B7803" t="str">
            <v>Jističová vestavná jednotka…GS3K3</v>
          </cell>
          <cell r="C7803">
            <v>244</v>
          </cell>
          <cell r="D7803">
            <v>1</v>
          </cell>
          <cell r="E7803" t="str">
            <v>KS</v>
          </cell>
          <cell r="F7803">
            <v>244</v>
          </cell>
        </row>
        <row r="7804">
          <cell r="A7804">
            <v>6288430</v>
          </cell>
          <cell r="B7804" t="str">
            <v>Jističová vestavná jednotka…GS3K6</v>
          </cell>
          <cell r="C7804">
            <v>282</v>
          </cell>
          <cell r="D7804">
            <v>1</v>
          </cell>
          <cell r="E7804" t="str">
            <v>KS</v>
          </cell>
          <cell r="F7804">
            <v>282</v>
          </cell>
        </row>
        <row r="7805">
          <cell r="A7805">
            <v>6288431</v>
          </cell>
          <cell r="B7805" t="str">
            <v>Jističová vestavná jednotka…GS3K6</v>
          </cell>
          <cell r="C7805">
            <v>282</v>
          </cell>
          <cell r="D7805">
            <v>1</v>
          </cell>
          <cell r="E7805" t="str">
            <v>KS</v>
          </cell>
          <cell r="F7805">
            <v>282</v>
          </cell>
        </row>
        <row r="7806">
          <cell r="A7806">
            <v>6288440</v>
          </cell>
          <cell r="B7806" t="str">
            <v>Jističová vestavná jednotka…GS3/3</v>
          </cell>
          <cell r="C7806">
            <v>670</v>
          </cell>
          <cell r="D7806">
            <v>1</v>
          </cell>
          <cell r="E7806" t="str">
            <v>KS</v>
          </cell>
          <cell r="F7806">
            <v>670</v>
          </cell>
        </row>
        <row r="7807">
          <cell r="A7807">
            <v>6288441</v>
          </cell>
          <cell r="B7807" t="str">
            <v>Jističová vestavná jednotka…GS3/3</v>
          </cell>
          <cell r="C7807">
            <v>670</v>
          </cell>
          <cell r="D7807">
            <v>1</v>
          </cell>
          <cell r="E7807" t="str">
            <v>KS</v>
          </cell>
          <cell r="F7807">
            <v>670</v>
          </cell>
        </row>
        <row r="7808">
          <cell r="A7808">
            <v>6288442</v>
          </cell>
          <cell r="B7808" t="str">
            <v>Jističová vestavná jednotka…GS3/3</v>
          </cell>
          <cell r="C7808">
            <v>670</v>
          </cell>
          <cell r="D7808">
            <v>1</v>
          </cell>
          <cell r="E7808" t="str">
            <v>KS</v>
          </cell>
          <cell r="F7808">
            <v>670</v>
          </cell>
        </row>
        <row r="7809">
          <cell r="A7809">
            <v>6288443</v>
          </cell>
          <cell r="B7809" t="str">
            <v>Jističová vestavná jednotka…GS3/3</v>
          </cell>
          <cell r="C7809">
            <v>483</v>
          </cell>
          <cell r="D7809">
            <v>1</v>
          </cell>
          <cell r="E7809" t="str">
            <v>KS</v>
          </cell>
          <cell r="F7809">
            <v>483</v>
          </cell>
        </row>
        <row r="7810">
          <cell r="A7810">
            <v>6288444</v>
          </cell>
          <cell r="B7810" t="str">
            <v>Jističová vestavná jednotka…GS3/3</v>
          </cell>
          <cell r="C7810">
            <v>858</v>
          </cell>
          <cell r="D7810">
            <v>1</v>
          </cell>
          <cell r="E7810" t="str">
            <v>KS</v>
          </cell>
          <cell r="F7810">
            <v>858</v>
          </cell>
        </row>
        <row r="7811">
          <cell r="A7811">
            <v>6288450</v>
          </cell>
          <cell r="B7811" t="str">
            <v>Jističová vestavná jednotka…GS3/6</v>
          </cell>
          <cell r="C7811">
            <v>747</v>
          </cell>
          <cell r="D7811">
            <v>1</v>
          </cell>
          <cell r="E7811" t="str">
            <v>KS</v>
          </cell>
          <cell r="F7811">
            <v>747</v>
          </cell>
        </row>
        <row r="7812">
          <cell r="A7812">
            <v>6288451</v>
          </cell>
          <cell r="B7812" t="str">
            <v>Jističová vestavná jednotka…GS3/6</v>
          </cell>
          <cell r="C7812">
            <v>747</v>
          </cell>
          <cell r="D7812">
            <v>1</v>
          </cell>
          <cell r="E7812" t="str">
            <v>KS</v>
          </cell>
          <cell r="F7812">
            <v>747</v>
          </cell>
        </row>
        <row r="7813">
          <cell r="A7813">
            <v>6288452</v>
          </cell>
          <cell r="B7813" t="str">
            <v>Jističová vestavná jednotka…GS3/6</v>
          </cell>
          <cell r="C7813">
            <v>747</v>
          </cell>
          <cell r="D7813">
            <v>1</v>
          </cell>
          <cell r="E7813" t="str">
            <v>KS</v>
          </cell>
          <cell r="F7813">
            <v>747</v>
          </cell>
        </row>
        <row r="7814">
          <cell r="A7814">
            <v>6288453</v>
          </cell>
          <cell r="B7814" t="str">
            <v>Jističová vestavná jednotka…GS3/6</v>
          </cell>
          <cell r="C7814">
            <v>560</v>
          </cell>
          <cell r="D7814">
            <v>1</v>
          </cell>
          <cell r="E7814" t="str">
            <v>KS</v>
          </cell>
          <cell r="F7814">
            <v>560</v>
          </cell>
        </row>
        <row r="7815">
          <cell r="A7815">
            <v>6288460</v>
          </cell>
          <cell r="B7815" t="str">
            <v>Jističová vestavná jednotka…GS3/3</v>
          </cell>
          <cell r="C7815">
            <v>710</v>
          </cell>
          <cell r="D7815">
            <v>1</v>
          </cell>
          <cell r="E7815" t="str">
            <v>KS</v>
          </cell>
          <cell r="F7815">
            <v>710</v>
          </cell>
        </row>
        <row r="7816">
          <cell r="A7816">
            <v>6288461</v>
          </cell>
          <cell r="B7816" t="str">
            <v>Jističová vestavná jednotka…GS3/3</v>
          </cell>
          <cell r="C7816">
            <v>710</v>
          </cell>
          <cell r="D7816">
            <v>1</v>
          </cell>
          <cell r="E7816" t="str">
            <v>KS</v>
          </cell>
          <cell r="F7816">
            <v>710</v>
          </cell>
        </row>
        <row r="7817">
          <cell r="A7817">
            <v>6288463</v>
          </cell>
          <cell r="B7817" t="str">
            <v>Jističová vestavná jednotka…GS3/3</v>
          </cell>
          <cell r="C7817">
            <v>517</v>
          </cell>
          <cell r="D7817">
            <v>1</v>
          </cell>
          <cell r="E7817" t="str">
            <v>KS</v>
          </cell>
          <cell r="F7817">
            <v>517</v>
          </cell>
        </row>
        <row r="7818">
          <cell r="A7818">
            <v>6288470</v>
          </cell>
          <cell r="B7818" t="str">
            <v>Jističová vestavná jednotka…GS3/6</v>
          </cell>
          <cell r="C7818">
            <v>781</v>
          </cell>
          <cell r="D7818">
            <v>1</v>
          </cell>
          <cell r="E7818" t="str">
            <v>KS</v>
          </cell>
          <cell r="F7818">
            <v>781</v>
          </cell>
        </row>
        <row r="7819">
          <cell r="A7819">
            <v>6288471</v>
          </cell>
          <cell r="B7819" t="str">
            <v>Jističová vestavná jednotka…GS3/6</v>
          </cell>
          <cell r="C7819">
            <v>781</v>
          </cell>
          <cell r="D7819">
            <v>1</v>
          </cell>
          <cell r="E7819" t="str">
            <v>KS</v>
          </cell>
          <cell r="F7819">
            <v>781</v>
          </cell>
        </row>
        <row r="7820">
          <cell r="A7820">
            <v>6288473</v>
          </cell>
          <cell r="B7820" t="str">
            <v>Jističová vestavná jednotka…GS3/6</v>
          </cell>
          <cell r="C7820">
            <v>592</v>
          </cell>
          <cell r="D7820">
            <v>1</v>
          </cell>
          <cell r="E7820" t="str">
            <v>KS</v>
          </cell>
          <cell r="F7820">
            <v>592</v>
          </cell>
        </row>
        <row r="7821">
          <cell r="A7821">
            <v>6288500</v>
          </cell>
          <cell r="B7821" t="str">
            <v>Jističová vestavná jednotka…GS3/3V</v>
          </cell>
          <cell r="C7821">
            <v>1221</v>
          </cell>
          <cell r="D7821">
            <v>1</v>
          </cell>
          <cell r="E7821" t="str">
            <v>KS</v>
          </cell>
          <cell r="F7821">
            <v>1221</v>
          </cell>
        </row>
        <row r="7822">
          <cell r="A7822">
            <v>6288503</v>
          </cell>
          <cell r="B7822" t="str">
            <v>Jističová vestavná jednotka…GS3/3V</v>
          </cell>
          <cell r="C7822">
            <v>1221</v>
          </cell>
          <cell r="D7822">
            <v>1</v>
          </cell>
          <cell r="E7822" t="str">
            <v>KS</v>
          </cell>
          <cell r="F7822">
            <v>1221</v>
          </cell>
        </row>
        <row r="7823">
          <cell r="A7823">
            <v>6288510</v>
          </cell>
          <cell r="B7823" t="str">
            <v>Jističová vestavná jednotka…GS3/6V</v>
          </cell>
          <cell r="C7823">
            <v>1310</v>
          </cell>
          <cell r="D7823">
            <v>1</v>
          </cell>
          <cell r="E7823" t="str">
            <v>KS</v>
          </cell>
          <cell r="F7823">
            <v>1310</v>
          </cell>
        </row>
        <row r="7824">
          <cell r="A7824">
            <v>6288513</v>
          </cell>
          <cell r="B7824" t="str">
            <v>Jističová vestavná jednotka…GS3/6V</v>
          </cell>
          <cell r="C7824">
            <v>1310</v>
          </cell>
          <cell r="D7824">
            <v>1</v>
          </cell>
          <cell r="E7824" t="str">
            <v>KS</v>
          </cell>
          <cell r="F7824">
            <v>1310</v>
          </cell>
        </row>
        <row r="7825">
          <cell r="A7825">
            <v>6288520</v>
          </cell>
          <cell r="B7825" t="str">
            <v>Jističová vestavná jednotka…DR</v>
          </cell>
          <cell r="C7825">
            <v>271</v>
          </cell>
          <cell r="D7825">
            <v>1</v>
          </cell>
          <cell r="E7825" t="str">
            <v>KS</v>
          </cell>
          <cell r="F7825">
            <v>271</v>
          </cell>
        </row>
        <row r="7826">
          <cell r="A7826">
            <v>6288544</v>
          </cell>
          <cell r="B7826" t="str">
            <v>Přístrojová krabice…7GD3Z</v>
          </cell>
          <cell r="C7826">
            <v>58</v>
          </cell>
          <cell r="D7826">
            <v>1</v>
          </cell>
          <cell r="E7826" t="str">
            <v>KS</v>
          </cell>
          <cell r="F7826">
            <v>58</v>
          </cell>
        </row>
        <row r="7827">
          <cell r="A7827">
            <v>6288546</v>
          </cell>
          <cell r="B7827" t="str">
            <v>Přístrojová krabice…7GDZ</v>
          </cell>
          <cell r="C7827">
            <v>48</v>
          </cell>
          <cell r="D7827">
            <v>1</v>
          </cell>
          <cell r="E7827" t="str">
            <v>KS</v>
          </cell>
          <cell r="F7827">
            <v>48</v>
          </cell>
        </row>
        <row r="7828">
          <cell r="A7828">
            <v>6288548</v>
          </cell>
          <cell r="B7828" t="str">
            <v>Přístrojová krabice…7GD4Z</v>
          </cell>
          <cell r="C7828">
            <v>51</v>
          </cell>
          <cell r="D7828">
            <v>1</v>
          </cell>
          <cell r="E7828" t="str">
            <v>KS</v>
          </cell>
          <cell r="F7828">
            <v>51</v>
          </cell>
        </row>
        <row r="7829">
          <cell r="A7829">
            <v>6288550</v>
          </cell>
          <cell r="B7829" t="str">
            <v>Přístrojová krabice…7GD41Z</v>
          </cell>
          <cell r="C7829">
            <v>47</v>
          </cell>
          <cell r="D7829">
            <v>1</v>
          </cell>
          <cell r="E7829" t="str">
            <v>KS</v>
          </cell>
          <cell r="F7829">
            <v>47</v>
          </cell>
        </row>
        <row r="7830">
          <cell r="A7830">
            <v>6288560</v>
          </cell>
          <cell r="B7830" t="str">
            <v>Přístrojová krabice…7GD8Z</v>
          </cell>
          <cell r="C7830">
            <v>116</v>
          </cell>
          <cell r="D7830">
            <v>1</v>
          </cell>
          <cell r="E7830" t="str">
            <v>KS</v>
          </cell>
          <cell r="F7830">
            <v>116</v>
          </cell>
        </row>
        <row r="7831">
          <cell r="A7831">
            <v>6288561</v>
          </cell>
          <cell r="B7831" t="str">
            <v>Přístrojová krabice…7GD7Z</v>
          </cell>
          <cell r="C7831">
            <v>116</v>
          </cell>
          <cell r="D7831">
            <v>1</v>
          </cell>
          <cell r="E7831" t="str">
            <v>KS</v>
          </cell>
          <cell r="F7831">
            <v>116</v>
          </cell>
        </row>
        <row r="7832">
          <cell r="A7832">
            <v>6288570</v>
          </cell>
          <cell r="B7832" t="str">
            <v>Přístrojová krabice…71GD8</v>
          </cell>
          <cell r="C7832">
            <v>78</v>
          </cell>
          <cell r="D7832">
            <v>1</v>
          </cell>
          <cell r="E7832" t="str">
            <v>KS</v>
          </cell>
          <cell r="F7832">
            <v>78</v>
          </cell>
        </row>
        <row r="7833">
          <cell r="A7833">
            <v>6288571</v>
          </cell>
          <cell r="B7833" t="str">
            <v>Přístrojová krabice…71GD8</v>
          </cell>
          <cell r="C7833">
            <v>78</v>
          </cell>
          <cell r="D7833">
            <v>1</v>
          </cell>
          <cell r="E7833" t="str">
            <v>KS</v>
          </cell>
          <cell r="F7833">
            <v>78</v>
          </cell>
        </row>
        <row r="7834">
          <cell r="A7834">
            <v>6288580</v>
          </cell>
          <cell r="B7834" t="str">
            <v>Přístrojová krabice…71GD9</v>
          </cell>
          <cell r="C7834">
            <v>169</v>
          </cell>
          <cell r="D7834">
            <v>1</v>
          </cell>
          <cell r="E7834" t="str">
            <v>KS</v>
          </cell>
          <cell r="F7834">
            <v>169</v>
          </cell>
        </row>
        <row r="7835">
          <cell r="A7835">
            <v>6288581</v>
          </cell>
          <cell r="B7835" t="str">
            <v>Přístrojová krabice…71GD9</v>
          </cell>
          <cell r="C7835">
            <v>169</v>
          </cell>
          <cell r="D7835">
            <v>1</v>
          </cell>
          <cell r="E7835" t="str">
            <v>KS</v>
          </cell>
          <cell r="F7835">
            <v>169</v>
          </cell>
        </row>
        <row r="7836">
          <cell r="A7836">
            <v>6288590</v>
          </cell>
          <cell r="B7836" t="str">
            <v>Přístrojová krabice…7GD5</v>
          </cell>
          <cell r="C7836">
            <v>470</v>
          </cell>
          <cell r="D7836">
            <v>1</v>
          </cell>
          <cell r="E7836" t="str">
            <v>KS</v>
          </cell>
          <cell r="F7836">
            <v>470</v>
          </cell>
        </row>
        <row r="7837">
          <cell r="A7837">
            <v>6288600</v>
          </cell>
          <cell r="B7837" t="str">
            <v>Přístrojový třmen…GB50</v>
          </cell>
          <cell r="C7837">
            <v>272</v>
          </cell>
          <cell r="D7837">
            <v>1</v>
          </cell>
          <cell r="E7837" t="str">
            <v>KS</v>
          </cell>
          <cell r="F7837">
            <v>272</v>
          </cell>
        </row>
        <row r="7838">
          <cell r="A7838">
            <v>6288601</v>
          </cell>
          <cell r="B7838" t="str">
            <v>Přístrojový třmen…GB55</v>
          </cell>
          <cell r="C7838">
            <v>274</v>
          </cell>
          <cell r="D7838">
            <v>1</v>
          </cell>
          <cell r="E7838" t="str">
            <v>KS</v>
          </cell>
          <cell r="F7838">
            <v>274</v>
          </cell>
        </row>
        <row r="7839">
          <cell r="A7839">
            <v>6288603</v>
          </cell>
          <cell r="B7839" t="str">
            <v>Adaptér pro datovou techniku…ADT SA 80</v>
          </cell>
          <cell r="C7839">
            <v>180</v>
          </cell>
          <cell r="D7839">
            <v>1</v>
          </cell>
          <cell r="E7839" t="str">
            <v>KS</v>
          </cell>
          <cell r="F7839">
            <v>180</v>
          </cell>
        </row>
        <row r="7840">
          <cell r="A7840">
            <v>6288610</v>
          </cell>
          <cell r="B7840" t="str">
            <v>Přístrojová krabice…71GD6</v>
          </cell>
          <cell r="C7840">
            <v>47</v>
          </cell>
          <cell r="D7840">
            <v>1</v>
          </cell>
          <cell r="E7840" t="str">
            <v>KS</v>
          </cell>
          <cell r="F7840">
            <v>47</v>
          </cell>
        </row>
        <row r="7841">
          <cell r="A7841">
            <v>6288611</v>
          </cell>
          <cell r="B7841" t="str">
            <v>Přístrojová krabice…71GD7</v>
          </cell>
          <cell r="C7841">
            <v>129</v>
          </cell>
          <cell r="D7841">
            <v>1</v>
          </cell>
          <cell r="E7841" t="str">
            <v>KS</v>
          </cell>
          <cell r="F7841">
            <v>129</v>
          </cell>
        </row>
        <row r="7842">
          <cell r="A7842">
            <v>6288612</v>
          </cell>
          <cell r="B7842" t="str">
            <v>Přístrojová krabice CEE…CEE16E2</v>
          </cell>
          <cell r="C7842">
            <v>1011</v>
          </cell>
          <cell r="D7842">
            <v>1</v>
          </cell>
          <cell r="E7842" t="str">
            <v>KS</v>
          </cell>
          <cell r="F7842">
            <v>1011</v>
          </cell>
        </row>
        <row r="7843">
          <cell r="A7843">
            <v>6288613</v>
          </cell>
          <cell r="B7843" t="str">
            <v>Přístrojová krabice CEE…CEE16E2/0</v>
          </cell>
          <cell r="C7843">
            <v>802</v>
          </cell>
          <cell r="D7843">
            <v>1</v>
          </cell>
          <cell r="E7843" t="str">
            <v>KS</v>
          </cell>
          <cell r="F7843">
            <v>802</v>
          </cell>
        </row>
        <row r="7844">
          <cell r="A7844">
            <v>6288614</v>
          </cell>
          <cell r="B7844" t="str">
            <v>Přístrojová krabice CEE…CEE32E2</v>
          </cell>
          <cell r="C7844">
            <v>1320</v>
          </cell>
          <cell r="D7844">
            <v>1</v>
          </cell>
          <cell r="E7844" t="str">
            <v>KS</v>
          </cell>
          <cell r="F7844">
            <v>1320</v>
          </cell>
        </row>
        <row r="7845">
          <cell r="A7845">
            <v>6288615</v>
          </cell>
          <cell r="B7845" t="str">
            <v>Přístrojová krabice…71GD6</v>
          </cell>
          <cell r="C7845">
            <v>47</v>
          </cell>
          <cell r="D7845">
            <v>1</v>
          </cell>
          <cell r="E7845" t="str">
            <v>KS</v>
          </cell>
          <cell r="F7845">
            <v>47</v>
          </cell>
        </row>
        <row r="7846">
          <cell r="A7846">
            <v>6288634</v>
          </cell>
          <cell r="B7846" t="str">
            <v>ASGDM45…ASGDM45</v>
          </cell>
          <cell r="C7846">
            <v>105</v>
          </cell>
          <cell r="D7846">
            <v>1</v>
          </cell>
          <cell r="E7846" t="str">
            <v>VPE</v>
          </cell>
          <cell r="F7846">
            <v>105</v>
          </cell>
        </row>
        <row r="7847">
          <cell r="A7847">
            <v>6288640</v>
          </cell>
          <cell r="B7847" t="str">
            <v>Kanálová spona…KL80A</v>
          </cell>
          <cell r="C7847">
            <v>28</v>
          </cell>
          <cell r="D7847">
            <v>1</v>
          </cell>
          <cell r="E7847" t="str">
            <v>KS</v>
          </cell>
          <cell r="F7847">
            <v>28</v>
          </cell>
        </row>
        <row r="7848">
          <cell r="A7848">
            <v>6288641</v>
          </cell>
          <cell r="B7848" t="str">
            <v>Kanálová spona…KL110</v>
          </cell>
          <cell r="C7848">
            <v>28</v>
          </cell>
          <cell r="D7848">
            <v>1</v>
          </cell>
          <cell r="E7848" t="str">
            <v>KS</v>
          </cell>
          <cell r="F7848">
            <v>28</v>
          </cell>
        </row>
        <row r="7849">
          <cell r="A7849">
            <v>6288650</v>
          </cell>
          <cell r="B7849" t="str">
            <v>Tlumení zvuku…7LSB</v>
          </cell>
          <cell r="C7849">
            <v>51</v>
          </cell>
          <cell r="D7849">
            <v>1</v>
          </cell>
          <cell r="E7849" t="str">
            <v>KS</v>
          </cell>
          <cell r="F7849">
            <v>51</v>
          </cell>
        </row>
        <row r="7850">
          <cell r="A7850">
            <v>6288662</v>
          </cell>
          <cell r="B7850" t="str">
            <v>Spojka…KU90</v>
          </cell>
          <cell r="C7850">
            <v>114</v>
          </cell>
          <cell r="D7850">
            <v>1</v>
          </cell>
          <cell r="E7850" t="str">
            <v>KS</v>
          </cell>
          <cell r="F7850">
            <v>114</v>
          </cell>
        </row>
        <row r="7851">
          <cell r="A7851">
            <v>6288667</v>
          </cell>
          <cell r="B7851" t="str">
            <v>Spojka…KUP</v>
          </cell>
          <cell r="C7851">
            <v>138</v>
          </cell>
          <cell r="D7851">
            <v>1</v>
          </cell>
          <cell r="E7851" t="str">
            <v>KS</v>
          </cell>
          <cell r="F7851">
            <v>138</v>
          </cell>
        </row>
        <row r="7852">
          <cell r="A7852">
            <v>6288670</v>
          </cell>
          <cell r="B7852" t="str">
            <v>Spojka…KUP</v>
          </cell>
          <cell r="C7852">
            <v>85</v>
          </cell>
          <cell r="D7852">
            <v>1</v>
          </cell>
          <cell r="E7852" t="str">
            <v>KS</v>
          </cell>
          <cell r="F7852">
            <v>85</v>
          </cell>
        </row>
        <row r="7853">
          <cell r="A7853">
            <v>6288671</v>
          </cell>
          <cell r="B7853" t="str">
            <v>Spojka…KUP80</v>
          </cell>
          <cell r="C7853">
            <v>100</v>
          </cell>
          <cell r="D7853">
            <v>1</v>
          </cell>
          <cell r="E7853" t="str">
            <v>KS</v>
          </cell>
          <cell r="F7853">
            <v>100</v>
          </cell>
        </row>
        <row r="7854">
          <cell r="A7854">
            <v>6288672</v>
          </cell>
          <cell r="B7854" t="str">
            <v>Spojka…KUP90</v>
          </cell>
          <cell r="C7854">
            <v>112</v>
          </cell>
          <cell r="D7854">
            <v>1</v>
          </cell>
          <cell r="E7854" t="str">
            <v>KS</v>
          </cell>
          <cell r="F7854">
            <v>112</v>
          </cell>
        </row>
        <row r="7855">
          <cell r="A7855">
            <v>6288673</v>
          </cell>
          <cell r="B7855" t="str">
            <v>Spojka…KUP100</v>
          </cell>
          <cell r="C7855">
            <v>124</v>
          </cell>
          <cell r="D7855">
            <v>1</v>
          </cell>
          <cell r="E7855" t="str">
            <v>KS</v>
          </cell>
          <cell r="F7855">
            <v>124</v>
          </cell>
        </row>
        <row r="7856">
          <cell r="A7856">
            <v>6288674</v>
          </cell>
          <cell r="B7856" t="str">
            <v>Spojka…KUP110</v>
          </cell>
          <cell r="C7856">
            <v>133</v>
          </cell>
          <cell r="D7856">
            <v>1</v>
          </cell>
          <cell r="E7856" t="str">
            <v>KS</v>
          </cell>
          <cell r="F7856">
            <v>133</v>
          </cell>
        </row>
        <row r="7857">
          <cell r="A7857">
            <v>6288675</v>
          </cell>
          <cell r="B7857" t="str">
            <v>Spojka…KUP120</v>
          </cell>
          <cell r="C7857">
            <v>145</v>
          </cell>
          <cell r="D7857">
            <v>1</v>
          </cell>
          <cell r="E7857" t="str">
            <v>KS</v>
          </cell>
          <cell r="F7857">
            <v>145</v>
          </cell>
        </row>
        <row r="7858">
          <cell r="A7858">
            <v>6288676</v>
          </cell>
          <cell r="B7858" t="str">
            <v>Spojka…KUP130</v>
          </cell>
          <cell r="C7858">
            <v>155</v>
          </cell>
          <cell r="D7858">
            <v>1</v>
          </cell>
          <cell r="E7858" t="str">
            <v>KS</v>
          </cell>
          <cell r="F7858">
            <v>155</v>
          </cell>
        </row>
        <row r="7859">
          <cell r="A7859">
            <v>6288677</v>
          </cell>
          <cell r="B7859" t="str">
            <v>Spojka…KUP140</v>
          </cell>
          <cell r="C7859">
            <v>167</v>
          </cell>
          <cell r="D7859">
            <v>1</v>
          </cell>
          <cell r="E7859" t="str">
            <v>KS</v>
          </cell>
          <cell r="F7859">
            <v>167</v>
          </cell>
        </row>
        <row r="7860">
          <cell r="A7860">
            <v>6288678</v>
          </cell>
          <cell r="B7860" t="str">
            <v>Spojka…KUP150</v>
          </cell>
          <cell r="C7860">
            <v>179</v>
          </cell>
          <cell r="D7860">
            <v>1</v>
          </cell>
          <cell r="E7860" t="str">
            <v>KS</v>
          </cell>
          <cell r="F7860">
            <v>179</v>
          </cell>
        </row>
        <row r="7861">
          <cell r="A7861">
            <v>6288680</v>
          </cell>
          <cell r="B7861" t="str">
            <v>Spojka…KUP</v>
          </cell>
          <cell r="C7861">
            <v>206</v>
          </cell>
          <cell r="D7861">
            <v>1</v>
          </cell>
          <cell r="E7861" t="str">
            <v>KS</v>
          </cell>
          <cell r="F7861">
            <v>206</v>
          </cell>
        </row>
        <row r="7862">
          <cell r="A7862">
            <v>6288700</v>
          </cell>
          <cell r="B7862" t="str">
            <v>Zaklapávací spona…RKV3V</v>
          </cell>
          <cell r="C7862">
            <v>4</v>
          </cell>
          <cell r="D7862">
            <v>1</v>
          </cell>
          <cell r="E7862" t="str">
            <v>KS</v>
          </cell>
          <cell r="F7862">
            <v>4</v>
          </cell>
        </row>
        <row r="7863">
          <cell r="A7863">
            <v>6288702</v>
          </cell>
          <cell r="B7863" t="str">
            <v>Zaklapávací spona…RKV</v>
          </cell>
          <cell r="C7863">
            <v>4</v>
          </cell>
          <cell r="D7863">
            <v>1</v>
          </cell>
          <cell r="E7863" t="str">
            <v>KS</v>
          </cell>
          <cell r="F7863">
            <v>4</v>
          </cell>
        </row>
        <row r="7864">
          <cell r="A7864">
            <v>6288704</v>
          </cell>
          <cell r="B7864" t="str">
            <v>Úhlová zástrčka ochr. vodiče…8AWR</v>
          </cell>
          <cell r="C7864">
            <v>51</v>
          </cell>
          <cell r="D7864">
            <v>1</v>
          </cell>
          <cell r="E7864" t="str">
            <v>KS</v>
          </cell>
          <cell r="F7864">
            <v>51</v>
          </cell>
        </row>
        <row r="7865">
          <cell r="A7865">
            <v>6288720</v>
          </cell>
          <cell r="B7865" t="str">
            <v>Barevná tužka…WZ3</v>
          </cell>
          <cell r="C7865">
            <v>271</v>
          </cell>
          <cell r="D7865">
            <v>1</v>
          </cell>
          <cell r="E7865" t="str">
            <v>KS</v>
          </cell>
          <cell r="F7865">
            <v>271</v>
          </cell>
        </row>
        <row r="7866">
          <cell r="A7866">
            <v>6288721</v>
          </cell>
          <cell r="B7866" t="str">
            <v>Barevná tužka…WZ3</v>
          </cell>
          <cell r="C7866">
            <v>271</v>
          </cell>
          <cell r="D7866">
            <v>1</v>
          </cell>
          <cell r="E7866" t="str">
            <v>KS</v>
          </cell>
          <cell r="F7866">
            <v>271</v>
          </cell>
        </row>
        <row r="7867">
          <cell r="A7867">
            <v>6288722</v>
          </cell>
          <cell r="B7867" t="str">
            <v>Barevná tužka…WZ3</v>
          </cell>
          <cell r="C7867">
            <v>271</v>
          </cell>
          <cell r="D7867">
            <v>1</v>
          </cell>
          <cell r="E7867" t="str">
            <v>KS</v>
          </cell>
          <cell r="F7867">
            <v>271</v>
          </cell>
        </row>
        <row r="7868">
          <cell r="A7868">
            <v>6288724</v>
          </cell>
          <cell r="B7868" t="str">
            <v>Barevná tužka…WZ3</v>
          </cell>
          <cell r="C7868">
            <v>325</v>
          </cell>
          <cell r="D7868">
            <v>1</v>
          </cell>
          <cell r="E7868" t="str">
            <v>KS</v>
          </cell>
          <cell r="F7868">
            <v>325</v>
          </cell>
        </row>
        <row r="7869">
          <cell r="A7869">
            <v>6288750</v>
          </cell>
          <cell r="B7869" t="str">
            <v>Jádro pily…SK/GEK-S6</v>
          </cell>
          <cell r="C7869">
            <v>1287</v>
          </cell>
          <cell r="D7869">
            <v>1</v>
          </cell>
          <cell r="E7869" t="str">
            <v>KS</v>
          </cell>
          <cell r="F7869">
            <v>1287</v>
          </cell>
        </row>
        <row r="7870">
          <cell r="A7870">
            <v>6288751</v>
          </cell>
          <cell r="B7870" t="str">
            <v>Jádro pily…SK/GEK-S1</v>
          </cell>
          <cell r="C7870">
            <v>1287</v>
          </cell>
          <cell r="D7870">
            <v>1</v>
          </cell>
          <cell r="E7870" t="str">
            <v>KS</v>
          </cell>
          <cell r="F7870">
            <v>1287</v>
          </cell>
        </row>
        <row r="7871">
          <cell r="A7871">
            <v>6288752</v>
          </cell>
          <cell r="B7871" t="str">
            <v>Jádro pily…SK/GEK-SA</v>
          </cell>
          <cell r="C7871">
            <v>1287</v>
          </cell>
          <cell r="D7871">
            <v>1</v>
          </cell>
          <cell r="E7871" t="str">
            <v>KS</v>
          </cell>
          <cell r="F7871">
            <v>1287</v>
          </cell>
        </row>
        <row r="7872">
          <cell r="A7872">
            <v>6288753</v>
          </cell>
          <cell r="B7872" t="str">
            <v>Jádro pily…SK/GEK-S1</v>
          </cell>
          <cell r="C7872">
            <v>1287</v>
          </cell>
          <cell r="D7872">
            <v>1</v>
          </cell>
          <cell r="E7872" t="str">
            <v>KS</v>
          </cell>
          <cell r="F7872">
            <v>1287</v>
          </cell>
        </row>
        <row r="7873">
          <cell r="A7873">
            <v>6288754</v>
          </cell>
          <cell r="B7873" t="str">
            <v>Jádro pily…SK/GEK-S6</v>
          </cell>
          <cell r="C7873">
            <v>1287</v>
          </cell>
          <cell r="D7873">
            <v>1</v>
          </cell>
          <cell r="E7873" t="str">
            <v>KS</v>
          </cell>
          <cell r="F7873">
            <v>1287</v>
          </cell>
        </row>
        <row r="7874">
          <cell r="A7874">
            <v>6288755</v>
          </cell>
          <cell r="B7874" t="str">
            <v>Jádro pily…SK/GEK-S6</v>
          </cell>
          <cell r="C7874">
            <v>1287</v>
          </cell>
          <cell r="D7874">
            <v>1</v>
          </cell>
          <cell r="E7874" t="str">
            <v>KS</v>
          </cell>
          <cell r="F7874">
            <v>1287</v>
          </cell>
        </row>
        <row r="7875">
          <cell r="A7875">
            <v>6288756</v>
          </cell>
          <cell r="B7875" t="str">
            <v>Jádro pily…SK/GEK-S8</v>
          </cell>
          <cell r="C7875">
            <v>1287</v>
          </cell>
          <cell r="D7875">
            <v>1</v>
          </cell>
          <cell r="E7875" t="str">
            <v>KS</v>
          </cell>
          <cell r="F7875">
            <v>1287</v>
          </cell>
        </row>
        <row r="7876">
          <cell r="A7876">
            <v>6288757</v>
          </cell>
          <cell r="B7876" t="str">
            <v>Jádro pily…SK/GEK-S8</v>
          </cell>
          <cell r="C7876">
            <v>1287</v>
          </cell>
          <cell r="D7876">
            <v>1</v>
          </cell>
          <cell r="E7876" t="str">
            <v>KS</v>
          </cell>
          <cell r="F7876">
            <v>1287</v>
          </cell>
        </row>
        <row r="7877">
          <cell r="A7877">
            <v>6288758</v>
          </cell>
          <cell r="B7877" t="str">
            <v>Jádro pily…SK/GEK-S1</v>
          </cell>
          <cell r="C7877">
            <v>1287</v>
          </cell>
          <cell r="D7877">
            <v>1</v>
          </cell>
          <cell r="E7877" t="str">
            <v>KS</v>
          </cell>
          <cell r="F7877">
            <v>1287</v>
          </cell>
        </row>
        <row r="7878">
          <cell r="A7878">
            <v>6288759</v>
          </cell>
          <cell r="B7878" t="str">
            <v>Jádro pily…SK/GEK-S1</v>
          </cell>
          <cell r="C7878">
            <v>1287</v>
          </cell>
          <cell r="D7878">
            <v>1</v>
          </cell>
          <cell r="E7878" t="str">
            <v>KS</v>
          </cell>
          <cell r="F7878">
            <v>1287</v>
          </cell>
        </row>
        <row r="7879">
          <cell r="A7879">
            <v>6288760</v>
          </cell>
          <cell r="B7879" t="str">
            <v>Jádro pily…SK/GEK-S6</v>
          </cell>
          <cell r="C7879">
            <v>1287</v>
          </cell>
          <cell r="D7879">
            <v>1</v>
          </cell>
          <cell r="E7879" t="str">
            <v>KS</v>
          </cell>
          <cell r="F7879">
            <v>1287</v>
          </cell>
        </row>
        <row r="7880">
          <cell r="A7880">
            <v>6288761</v>
          </cell>
          <cell r="B7880" t="str">
            <v>Jádro pily…SK/GEK-S8</v>
          </cell>
          <cell r="C7880">
            <v>1287</v>
          </cell>
          <cell r="D7880">
            <v>1</v>
          </cell>
          <cell r="E7880" t="str">
            <v>KS</v>
          </cell>
          <cell r="F7880">
            <v>1287</v>
          </cell>
        </row>
        <row r="7881">
          <cell r="A7881">
            <v>6288762</v>
          </cell>
          <cell r="B7881" t="str">
            <v>Jádro pily…SK/GEK-S1</v>
          </cell>
          <cell r="C7881">
            <v>1287</v>
          </cell>
          <cell r="D7881">
            <v>1</v>
          </cell>
          <cell r="E7881" t="str">
            <v>KS</v>
          </cell>
          <cell r="F7881">
            <v>1287</v>
          </cell>
        </row>
        <row r="7882">
          <cell r="A7882">
            <v>6288763</v>
          </cell>
          <cell r="B7882" t="str">
            <v>Jádro pily…SK/GEK-S6</v>
          </cell>
          <cell r="C7882">
            <v>1287</v>
          </cell>
          <cell r="D7882">
            <v>1</v>
          </cell>
          <cell r="E7882" t="str">
            <v>KS</v>
          </cell>
          <cell r="F7882">
            <v>1287</v>
          </cell>
        </row>
        <row r="7883">
          <cell r="A7883">
            <v>6288764</v>
          </cell>
          <cell r="B7883" t="str">
            <v>Jádro pily…SK/GEK-S1</v>
          </cell>
          <cell r="C7883">
            <v>1287</v>
          </cell>
          <cell r="D7883">
            <v>1</v>
          </cell>
          <cell r="E7883" t="str">
            <v>KS</v>
          </cell>
          <cell r="F7883">
            <v>1287</v>
          </cell>
        </row>
        <row r="7884">
          <cell r="A7884">
            <v>6288765</v>
          </cell>
          <cell r="B7884" t="str">
            <v>Jádro pily…SK6/61UT3</v>
          </cell>
          <cell r="C7884">
            <v>1287</v>
          </cell>
          <cell r="D7884">
            <v>1</v>
          </cell>
          <cell r="E7884" t="str">
            <v>KS</v>
          </cell>
          <cell r="F7884">
            <v>1287</v>
          </cell>
        </row>
        <row r="7885">
          <cell r="A7885">
            <v>6288766</v>
          </cell>
          <cell r="B7885" t="str">
            <v>Jádro pily…SK6/61UT3</v>
          </cell>
          <cell r="C7885">
            <v>1287</v>
          </cell>
          <cell r="D7885">
            <v>1</v>
          </cell>
          <cell r="E7885" t="str">
            <v>KS</v>
          </cell>
          <cell r="F7885">
            <v>1287</v>
          </cell>
        </row>
        <row r="7886">
          <cell r="A7886">
            <v>6288767</v>
          </cell>
          <cell r="B7886" t="str">
            <v>Jádro pily…SK61UTA3/</v>
          </cell>
          <cell r="C7886">
            <v>1287</v>
          </cell>
          <cell r="D7886">
            <v>1</v>
          </cell>
          <cell r="E7886" t="str">
            <v>KS</v>
          </cell>
          <cell r="F7886">
            <v>1287</v>
          </cell>
        </row>
        <row r="7887">
          <cell r="A7887">
            <v>6288780</v>
          </cell>
          <cell r="B7887" t="str">
            <v>Přísavný držák…WZ1059</v>
          </cell>
          <cell r="C7887">
            <v>3013</v>
          </cell>
          <cell r="D7887">
            <v>1</v>
          </cell>
          <cell r="E7887" t="str">
            <v>KS</v>
          </cell>
          <cell r="F7887">
            <v>3013</v>
          </cell>
        </row>
        <row r="7888">
          <cell r="A7888">
            <v>6288790</v>
          </cell>
          <cell r="B7888" t="str">
            <v>Odlehčení tahu…7ZE</v>
          </cell>
          <cell r="C7888">
            <v>19</v>
          </cell>
          <cell r="D7888">
            <v>1</v>
          </cell>
          <cell r="E7888" t="str">
            <v>KS</v>
          </cell>
          <cell r="F7888">
            <v>19</v>
          </cell>
        </row>
        <row r="7889">
          <cell r="A7889">
            <v>6288802</v>
          </cell>
          <cell r="B7889" t="str">
            <v>List pily…WZ/SB/034</v>
          </cell>
          <cell r="C7889">
            <v>1223</v>
          </cell>
          <cell r="D7889">
            <v>1</v>
          </cell>
          <cell r="E7889" t="str">
            <v>KS</v>
          </cell>
          <cell r="F7889">
            <v>1223</v>
          </cell>
        </row>
        <row r="7890">
          <cell r="A7890">
            <v>6288804</v>
          </cell>
          <cell r="B7890" t="str">
            <v>List pily…WZ/SS/042</v>
          </cell>
          <cell r="C7890">
            <v>1223</v>
          </cell>
          <cell r="D7890">
            <v>1</v>
          </cell>
          <cell r="E7890" t="str">
            <v>KS</v>
          </cell>
          <cell r="F7890">
            <v>1223</v>
          </cell>
        </row>
        <row r="7891">
          <cell r="A7891">
            <v>6288820</v>
          </cell>
          <cell r="B7891" t="str">
            <v>Mezipříruba…FLPCEE</v>
          </cell>
          <cell r="C7891">
            <v>295</v>
          </cell>
          <cell r="D7891">
            <v>1</v>
          </cell>
          <cell r="E7891" t="str">
            <v>KS</v>
          </cell>
          <cell r="F7891">
            <v>295</v>
          </cell>
        </row>
        <row r="7892">
          <cell r="A7892">
            <v>6288830</v>
          </cell>
          <cell r="B7892" t="str">
            <v>Přepážka…TW/ISS120</v>
          </cell>
          <cell r="C7892">
            <v>175</v>
          </cell>
          <cell r="D7892">
            <v>1</v>
          </cell>
          <cell r="E7892" t="str">
            <v>M</v>
          </cell>
          <cell r="F7892">
            <v>175</v>
          </cell>
        </row>
        <row r="7893">
          <cell r="A7893">
            <v>6288900</v>
          </cell>
          <cell r="B7893" t="str">
            <v>Podlahová podpěra…BOS</v>
          </cell>
          <cell r="C7893">
            <v>1985</v>
          </cell>
          <cell r="D7893">
            <v>1</v>
          </cell>
          <cell r="E7893" t="str">
            <v>KS</v>
          </cell>
          <cell r="F7893">
            <v>1985</v>
          </cell>
        </row>
        <row r="7894">
          <cell r="A7894">
            <v>6288902</v>
          </cell>
          <cell r="B7894" t="str">
            <v>Podlahová podpěra…BOS</v>
          </cell>
          <cell r="C7894">
            <v>2066</v>
          </cell>
          <cell r="D7894">
            <v>1</v>
          </cell>
          <cell r="E7894" t="str">
            <v>KS</v>
          </cell>
          <cell r="F7894">
            <v>2066</v>
          </cell>
        </row>
        <row r="7895">
          <cell r="A7895">
            <v>6288904</v>
          </cell>
          <cell r="B7895" t="str">
            <v>Podlahová podpěra…BOS</v>
          </cell>
          <cell r="C7895">
            <v>2168</v>
          </cell>
          <cell r="D7895">
            <v>1</v>
          </cell>
          <cell r="E7895" t="str">
            <v>KS</v>
          </cell>
          <cell r="F7895">
            <v>2168</v>
          </cell>
        </row>
        <row r="7896">
          <cell r="A7896">
            <v>6288920</v>
          </cell>
          <cell r="B7896" t="str">
            <v>Přístrojový sloup…ISSO70140</v>
          </cell>
          <cell r="C7896">
            <v>10465</v>
          </cell>
          <cell r="D7896">
            <v>1</v>
          </cell>
          <cell r="E7896" t="str">
            <v>KS</v>
          </cell>
          <cell r="F7896">
            <v>10465</v>
          </cell>
        </row>
        <row r="7897">
          <cell r="A7897">
            <v>6288923</v>
          </cell>
          <cell r="B7897" t="str">
            <v>Přístrojový sloup…ISSO70140</v>
          </cell>
          <cell r="C7897">
            <v>10465</v>
          </cell>
          <cell r="D7897">
            <v>1</v>
          </cell>
          <cell r="E7897" t="str">
            <v>KS</v>
          </cell>
          <cell r="F7897">
            <v>10465</v>
          </cell>
        </row>
        <row r="7898">
          <cell r="A7898">
            <v>6288930</v>
          </cell>
          <cell r="B7898" t="str">
            <v>Přístrojový sloup…ISST70140</v>
          </cell>
          <cell r="C7898">
            <v>11658</v>
          </cell>
          <cell r="D7898">
            <v>1</v>
          </cell>
          <cell r="E7898" t="str">
            <v>KS</v>
          </cell>
          <cell r="F7898">
            <v>11658</v>
          </cell>
        </row>
        <row r="7899">
          <cell r="A7899">
            <v>6288933</v>
          </cell>
          <cell r="B7899" t="str">
            <v>Přístrojový sloup…ISST70140</v>
          </cell>
          <cell r="C7899">
            <v>11658</v>
          </cell>
          <cell r="D7899">
            <v>1</v>
          </cell>
          <cell r="E7899" t="str">
            <v>KS</v>
          </cell>
          <cell r="F7899">
            <v>11658</v>
          </cell>
        </row>
        <row r="7900">
          <cell r="A7900">
            <v>6288940</v>
          </cell>
          <cell r="B7900" t="str">
            <v>Přístrojový sloup…ISS70110</v>
          </cell>
          <cell r="C7900">
            <v>10582</v>
          </cell>
          <cell r="D7900">
            <v>1</v>
          </cell>
          <cell r="E7900" t="str">
            <v>KS</v>
          </cell>
          <cell r="F7900">
            <v>10582</v>
          </cell>
        </row>
        <row r="7901">
          <cell r="A7901">
            <v>6288943</v>
          </cell>
          <cell r="B7901" t="str">
            <v>Přístrojový sloup…ISS70110</v>
          </cell>
          <cell r="C7901">
            <v>10582</v>
          </cell>
          <cell r="D7901">
            <v>1</v>
          </cell>
          <cell r="E7901" t="str">
            <v>KS</v>
          </cell>
          <cell r="F7901">
            <v>10582</v>
          </cell>
        </row>
        <row r="7902">
          <cell r="A7902">
            <v>6288950</v>
          </cell>
          <cell r="B7902" t="str">
            <v>Přístrojový sloup…ISS90110</v>
          </cell>
          <cell r="C7902">
            <v>11217</v>
          </cell>
          <cell r="D7902">
            <v>1</v>
          </cell>
          <cell r="E7902" t="str">
            <v>KS</v>
          </cell>
          <cell r="F7902">
            <v>11217</v>
          </cell>
        </row>
        <row r="7903">
          <cell r="A7903">
            <v>6288953</v>
          </cell>
          <cell r="B7903" t="str">
            <v>Přístrojový sloup…ISS90110</v>
          </cell>
          <cell r="C7903">
            <v>11217</v>
          </cell>
          <cell r="D7903">
            <v>1</v>
          </cell>
          <cell r="E7903" t="str">
            <v>KS</v>
          </cell>
          <cell r="F7903">
            <v>11217</v>
          </cell>
        </row>
        <row r="7904">
          <cell r="A7904">
            <v>6288960</v>
          </cell>
          <cell r="B7904" t="str">
            <v>Přístrojový sloup…ISS140110</v>
          </cell>
          <cell r="C7904">
            <v>18591</v>
          </cell>
          <cell r="D7904">
            <v>1</v>
          </cell>
          <cell r="E7904" t="str">
            <v>KS</v>
          </cell>
          <cell r="F7904">
            <v>18591</v>
          </cell>
        </row>
        <row r="7905">
          <cell r="A7905">
            <v>6288963</v>
          </cell>
          <cell r="B7905" t="str">
            <v>Přístrojový sloup…ISS140110</v>
          </cell>
          <cell r="C7905">
            <v>18591</v>
          </cell>
          <cell r="D7905">
            <v>1</v>
          </cell>
          <cell r="E7905" t="str">
            <v>KS</v>
          </cell>
          <cell r="F7905">
            <v>18591</v>
          </cell>
        </row>
        <row r="7906">
          <cell r="A7906">
            <v>6288970</v>
          </cell>
          <cell r="B7906" t="str">
            <v>Přístrojový sloup…ISS140220</v>
          </cell>
          <cell r="C7906">
            <v>27986</v>
          </cell>
          <cell r="D7906">
            <v>1</v>
          </cell>
          <cell r="E7906" t="str">
            <v>KS</v>
          </cell>
          <cell r="F7906">
            <v>27986</v>
          </cell>
        </row>
        <row r="7907">
          <cell r="A7907">
            <v>6288973</v>
          </cell>
          <cell r="B7907" t="str">
            <v>Přístrojový sloup…ISS140220</v>
          </cell>
          <cell r="C7907">
            <v>27986</v>
          </cell>
          <cell r="D7907">
            <v>1</v>
          </cell>
          <cell r="E7907" t="str">
            <v>KS</v>
          </cell>
          <cell r="F7907">
            <v>27986</v>
          </cell>
        </row>
        <row r="7908">
          <cell r="A7908">
            <v>6288980</v>
          </cell>
          <cell r="B7908" t="str">
            <v>Přístrojový sloup…ISS70140F</v>
          </cell>
          <cell r="C7908">
            <v>12284</v>
          </cell>
          <cell r="D7908">
            <v>1</v>
          </cell>
          <cell r="E7908" t="str">
            <v>KS</v>
          </cell>
          <cell r="F7908">
            <v>12284</v>
          </cell>
        </row>
        <row r="7909">
          <cell r="A7909">
            <v>6288983</v>
          </cell>
          <cell r="B7909" t="str">
            <v>Přístrojový sloup…ISS70140F</v>
          </cell>
          <cell r="C7909">
            <v>12284</v>
          </cell>
          <cell r="D7909">
            <v>1</v>
          </cell>
          <cell r="E7909" t="str">
            <v>KS</v>
          </cell>
          <cell r="F7909">
            <v>12284</v>
          </cell>
        </row>
        <row r="7910">
          <cell r="A7910">
            <v>6288990</v>
          </cell>
          <cell r="B7910" t="str">
            <v>Přístrojový sloup…ISS70140R</v>
          </cell>
          <cell r="C7910">
            <v>11328</v>
          </cell>
          <cell r="D7910">
            <v>1</v>
          </cell>
          <cell r="E7910" t="str">
            <v>KS</v>
          </cell>
          <cell r="F7910">
            <v>11328</v>
          </cell>
        </row>
        <row r="7911">
          <cell r="A7911">
            <v>6288993</v>
          </cell>
          <cell r="B7911" t="str">
            <v>Přístrojový sloup…ISS70140R</v>
          </cell>
          <cell r="C7911">
            <v>11328</v>
          </cell>
          <cell r="D7911">
            <v>1</v>
          </cell>
          <cell r="E7911" t="str">
            <v>KS</v>
          </cell>
          <cell r="F7911">
            <v>11328</v>
          </cell>
        </row>
        <row r="7912">
          <cell r="A7912">
            <v>6290000</v>
          </cell>
          <cell r="B7912" t="str">
            <v>Přístrojový sloup…ISS70110F</v>
          </cell>
          <cell r="C7912">
            <v>13980</v>
          </cell>
          <cell r="D7912">
            <v>1</v>
          </cell>
          <cell r="E7912" t="str">
            <v>KS</v>
          </cell>
          <cell r="F7912">
            <v>13980</v>
          </cell>
        </row>
        <row r="7913">
          <cell r="A7913">
            <v>6290003</v>
          </cell>
          <cell r="B7913" t="str">
            <v>Přístrojový sloup…ISS70110F</v>
          </cell>
          <cell r="C7913">
            <v>13980</v>
          </cell>
          <cell r="D7913">
            <v>1</v>
          </cell>
          <cell r="E7913" t="str">
            <v>KS</v>
          </cell>
          <cell r="F7913">
            <v>13980</v>
          </cell>
        </row>
        <row r="7914">
          <cell r="A7914">
            <v>6290010</v>
          </cell>
          <cell r="B7914" t="str">
            <v>Přístrojový sloup…ISST70140</v>
          </cell>
          <cell r="C7914">
            <v>12284</v>
          </cell>
          <cell r="D7914">
            <v>1</v>
          </cell>
          <cell r="E7914" t="str">
            <v>KS</v>
          </cell>
          <cell r="F7914">
            <v>12284</v>
          </cell>
        </row>
        <row r="7915">
          <cell r="A7915">
            <v>6290013</v>
          </cell>
          <cell r="B7915" t="str">
            <v>Přístrojový sloup…ISST70140</v>
          </cell>
          <cell r="C7915">
            <v>12284</v>
          </cell>
          <cell r="D7915">
            <v>1</v>
          </cell>
          <cell r="E7915" t="str">
            <v>KS</v>
          </cell>
          <cell r="F7915">
            <v>12284</v>
          </cell>
        </row>
        <row r="7916">
          <cell r="A7916">
            <v>6290020</v>
          </cell>
          <cell r="B7916" t="str">
            <v>Instalační sloup…ISSHS1402</v>
          </cell>
          <cell r="C7916">
            <v>5144</v>
          </cell>
          <cell r="D7916">
            <v>1</v>
          </cell>
          <cell r="E7916" t="str">
            <v>KS</v>
          </cell>
          <cell r="F7916">
            <v>5144</v>
          </cell>
        </row>
        <row r="7917">
          <cell r="A7917">
            <v>6290023</v>
          </cell>
          <cell r="B7917" t="str">
            <v>Instalační sloup…ISSHS1402</v>
          </cell>
          <cell r="C7917">
            <v>5144</v>
          </cell>
          <cell r="D7917">
            <v>1</v>
          </cell>
          <cell r="E7917" t="str">
            <v>KS</v>
          </cell>
          <cell r="F7917">
            <v>5144</v>
          </cell>
        </row>
        <row r="7918">
          <cell r="A7918">
            <v>6290030</v>
          </cell>
          <cell r="B7918" t="str">
            <v>Instalační sloup…ISSHS1405</v>
          </cell>
          <cell r="C7918">
            <v>7075</v>
          </cell>
          <cell r="D7918">
            <v>1</v>
          </cell>
          <cell r="E7918" t="str">
            <v>KS</v>
          </cell>
          <cell r="F7918">
            <v>7075</v>
          </cell>
        </row>
        <row r="7919">
          <cell r="A7919">
            <v>6290033</v>
          </cell>
          <cell r="B7919" t="str">
            <v>Instalační sloup…ISSHS1405</v>
          </cell>
          <cell r="C7919">
            <v>7075</v>
          </cell>
          <cell r="D7919">
            <v>1</v>
          </cell>
          <cell r="E7919" t="str">
            <v>KS</v>
          </cell>
          <cell r="F7919">
            <v>7075</v>
          </cell>
        </row>
        <row r="7920">
          <cell r="A7920">
            <v>6290040</v>
          </cell>
          <cell r="B7920" t="str">
            <v>Instalační sloup…ISSHS1407</v>
          </cell>
          <cell r="C7920">
            <v>8134</v>
          </cell>
          <cell r="D7920">
            <v>1</v>
          </cell>
          <cell r="E7920" t="str">
            <v>KS</v>
          </cell>
          <cell r="F7920">
            <v>8134</v>
          </cell>
        </row>
        <row r="7921">
          <cell r="A7921">
            <v>6290043</v>
          </cell>
          <cell r="B7921" t="str">
            <v>Instalační sloup…ISSHS1407</v>
          </cell>
          <cell r="C7921">
            <v>8134</v>
          </cell>
          <cell r="D7921">
            <v>1</v>
          </cell>
          <cell r="E7921" t="str">
            <v>KS</v>
          </cell>
          <cell r="F7921">
            <v>8134</v>
          </cell>
        </row>
        <row r="7922">
          <cell r="A7922">
            <v>6290050</v>
          </cell>
          <cell r="B7922" t="str">
            <v>Instalační sloup…ISSHSO701</v>
          </cell>
          <cell r="C7922">
            <v>7062</v>
          </cell>
          <cell r="D7922">
            <v>1</v>
          </cell>
          <cell r="E7922" t="str">
            <v>KS</v>
          </cell>
          <cell r="F7922">
            <v>7062</v>
          </cell>
        </row>
        <row r="7923">
          <cell r="A7923">
            <v>6290053</v>
          </cell>
          <cell r="B7923" t="str">
            <v>Instalační sloup…ISSHSO701</v>
          </cell>
          <cell r="C7923">
            <v>7062</v>
          </cell>
          <cell r="D7923">
            <v>1</v>
          </cell>
          <cell r="E7923" t="str">
            <v>KS</v>
          </cell>
          <cell r="F7923">
            <v>7062</v>
          </cell>
        </row>
        <row r="7924">
          <cell r="A7924">
            <v>6290060</v>
          </cell>
          <cell r="B7924" t="str">
            <v>Instalační sloup…ISSHSO270</v>
          </cell>
          <cell r="C7924">
            <v>8940</v>
          </cell>
          <cell r="D7924">
            <v>1</v>
          </cell>
          <cell r="E7924" t="str">
            <v>KS</v>
          </cell>
          <cell r="F7924">
            <v>8940</v>
          </cell>
        </row>
        <row r="7925">
          <cell r="A7925">
            <v>6290063</v>
          </cell>
          <cell r="B7925" t="str">
            <v>Instalační sloup…ISSHSO270</v>
          </cell>
          <cell r="C7925">
            <v>8940</v>
          </cell>
          <cell r="D7925">
            <v>1</v>
          </cell>
          <cell r="E7925" t="str">
            <v>KS</v>
          </cell>
          <cell r="F7925">
            <v>8940</v>
          </cell>
        </row>
        <row r="7926">
          <cell r="A7926">
            <v>6290073</v>
          </cell>
          <cell r="B7926" t="str">
            <v>Střed instalačního sloupu…ISSHS6</v>
          </cell>
          <cell r="C7926">
            <v>15641</v>
          </cell>
          <cell r="D7926">
            <v>1</v>
          </cell>
          <cell r="E7926" t="str">
            <v>KS</v>
          </cell>
          <cell r="F7926">
            <v>15641</v>
          </cell>
        </row>
        <row r="7927">
          <cell r="A7927">
            <v>6290080</v>
          </cell>
          <cell r="B7927" t="str">
            <v>Instalační sloupek 140x133x800…ISSHS1408</v>
          </cell>
          <cell r="C7927">
            <v>9015</v>
          </cell>
          <cell r="D7927">
            <v>1</v>
          </cell>
          <cell r="E7927" t="str">
            <v>KS</v>
          </cell>
          <cell r="F7927">
            <v>9015</v>
          </cell>
        </row>
        <row r="7928">
          <cell r="A7928">
            <v>6290100</v>
          </cell>
          <cell r="B7928" t="str">
            <v>Podlahová deska…ISSBP7011</v>
          </cell>
          <cell r="C7928">
            <v>773</v>
          </cell>
          <cell r="D7928">
            <v>1</v>
          </cell>
          <cell r="E7928" t="str">
            <v>KS</v>
          </cell>
          <cell r="F7928">
            <v>773</v>
          </cell>
        </row>
        <row r="7929">
          <cell r="A7929">
            <v>6290104</v>
          </cell>
          <cell r="B7929" t="str">
            <v>Podlahová deska…ISSBP7011</v>
          </cell>
          <cell r="C7929">
            <v>787</v>
          </cell>
          <cell r="D7929">
            <v>1</v>
          </cell>
          <cell r="E7929" t="str">
            <v>KS</v>
          </cell>
          <cell r="F7929">
            <v>787</v>
          </cell>
        </row>
        <row r="7930">
          <cell r="A7930">
            <v>6290110</v>
          </cell>
          <cell r="B7930" t="str">
            <v>Podlahová deska…ISSBP9011</v>
          </cell>
          <cell r="C7930">
            <v>803</v>
          </cell>
          <cell r="D7930">
            <v>1</v>
          </cell>
          <cell r="E7930" t="str">
            <v>KS</v>
          </cell>
          <cell r="F7930">
            <v>803</v>
          </cell>
        </row>
        <row r="7931">
          <cell r="A7931">
            <v>6290120</v>
          </cell>
          <cell r="B7931" t="str">
            <v>Podlahová deska…ISSBP7014</v>
          </cell>
          <cell r="C7931">
            <v>702</v>
          </cell>
          <cell r="D7931">
            <v>1</v>
          </cell>
          <cell r="E7931" t="str">
            <v>KS</v>
          </cell>
          <cell r="F7931">
            <v>702</v>
          </cell>
        </row>
        <row r="7932">
          <cell r="A7932">
            <v>6290124</v>
          </cell>
          <cell r="B7932" t="str">
            <v>Podlahová deska…ISSBP7014</v>
          </cell>
          <cell r="C7932">
            <v>702</v>
          </cell>
          <cell r="D7932">
            <v>1</v>
          </cell>
          <cell r="E7932" t="str">
            <v>KS</v>
          </cell>
          <cell r="F7932">
            <v>702</v>
          </cell>
        </row>
        <row r="7933">
          <cell r="A7933">
            <v>6290130</v>
          </cell>
          <cell r="B7933" t="str">
            <v>Podlahová deska…ISSBP1401</v>
          </cell>
          <cell r="C7933">
            <v>810</v>
          </cell>
          <cell r="D7933">
            <v>1</v>
          </cell>
          <cell r="E7933" t="str">
            <v>KS</v>
          </cell>
          <cell r="F7933">
            <v>810</v>
          </cell>
        </row>
        <row r="7934">
          <cell r="A7934">
            <v>6290134</v>
          </cell>
          <cell r="B7934" t="str">
            <v>Podlahová deska…ISSBP1401</v>
          </cell>
          <cell r="C7934">
            <v>810</v>
          </cell>
          <cell r="D7934">
            <v>1</v>
          </cell>
          <cell r="E7934" t="str">
            <v>KS</v>
          </cell>
          <cell r="F7934">
            <v>810</v>
          </cell>
        </row>
        <row r="7935">
          <cell r="A7935">
            <v>6290150</v>
          </cell>
          <cell r="B7935" t="str">
            <v>Upevňovací úhelník…ISSBW7014</v>
          </cell>
          <cell r="C7935">
            <v>237</v>
          </cell>
          <cell r="D7935">
            <v>1</v>
          </cell>
          <cell r="E7935" t="str">
            <v>KS</v>
          </cell>
          <cell r="F7935">
            <v>237</v>
          </cell>
        </row>
        <row r="7936">
          <cell r="A7936">
            <v>6290160</v>
          </cell>
          <cell r="B7936" t="str">
            <v>Mezistabilizátor…ISSZ70140</v>
          </cell>
          <cell r="C7936">
            <v>229</v>
          </cell>
          <cell r="D7936">
            <v>1</v>
          </cell>
          <cell r="E7936" t="str">
            <v>KS</v>
          </cell>
          <cell r="F7936">
            <v>229</v>
          </cell>
        </row>
        <row r="7937">
          <cell r="A7937">
            <v>6290170</v>
          </cell>
          <cell r="B7937" t="str">
            <v>Gumová podložka…ISSGU7011</v>
          </cell>
          <cell r="C7937">
            <v>113</v>
          </cell>
          <cell r="D7937">
            <v>1</v>
          </cell>
          <cell r="E7937" t="str">
            <v>KS</v>
          </cell>
          <cell r="F7937">
            <v>113</v>
          </cell>
        </row>
        <row r="7938">
          <cell r="A7938">
            <v>6290172</v>
          </cell>
          <cell r="B7938" t="str">
            <v>Gumová podložka…ISSGU9011</v>
          </cell>
          <cell r="C7938">
            <v>119</v>
          </cell>
          <cell r="D7938">
            <v>1</v>
          </cell>
          <cell r="E7938" t="str">
            <v>KS</v>
          </cell>
          <cell r="F7938">
            <v>119</v>
          </cell>
        </row>
        <row r="7939">
          <cell r="A7939">
            <v>6290174</v>
          </cell>
          <cell r="B7939" t="str">
            <v>Gumová podložka…ISSGU7014</v>
          </cell>
          <cell r="C7939">
            <v>73</v>
          </cell>
          <cell r="D7939">
            <v>1</v>
          </cell>
          <cell r="E7939" t="str">
            <v>KS</v>
          </cell>
          <cell r="F7939">
            <v>73</v>
          </cell>
        </row>
        <row r="7940">
          <cell r="A7940">
            <v>6290176</v>
          </cell>
          <cell r="B7940" t="str">
            <v>Gumová podložka…ISSGU1401</v>
          </cell>
          <cell r="C7940">
            <v>114</v>
          </cell>
          <cell r="D7940">
            <v>1</v>
          </cell>
          <cell r="E7940" t="str">
            <v>KS</v>
          </cell>
          <cell r="F7940">
            <v>114</v>
          </cell>
        </row>
        <row r="7941">
          <cell r="A7941">
            <v>6290180</v>
          </cell>
          <cell r="B7941" t="str">
            <v>Podstavec…ISSSF</v>
          </cell>
          <cell r="C7941">
            <v>248</v>
          </cell>
          <cell r="D7941">
            <v>1</v>
          </cell>
          <cell r="E7941" t="str">
            <v>KS</v>
          </cell>
          <cell r="F7941">
            <v>248</v>
          </cell>
        </row>
        <row r="7942">
          <cell r="A7942">
            <v>6290182</v>
          </cell>
          <cell r="B7942" t="str">
            <v>Podstavec…ISSSFM</v>
          </cell>
          <cell r="C7942">
            <v>830</v>
          </cell>
          <cell r="D7942">
            <v>1</v>
          </cell>
          <cell r="E7942" t="str">
            <v>KS</v>
          </cell>
          <cell r="F7942">
            <v>830</v>
          </cell>
        </row>
        <row r="7943">
          <cell r="A7943">
            <v>6290184</v>
          </cell>
          <cell r="B7943" t="str">
            <v>Distanční držák…ISSAH</v>
          </cell>
          <cell r="C7943">
            <v>252</v>
          </cell>
          <cell r="D7943">
            <v>1</v>
          </cell>
          <cell r="E7943" t="str">
            <v>KS</v>
          </cell>
          <cell r="F7943">
            <v>252</v>
          </cell>
        </row>
        <row r="7944">
          <cell r="A7944">
            <v>6290186</v>
          </cell>
          <cell r="B7944" t="str">
            <v>Stropní upevnění…ISSDB</v>
          </cell>
          <cell r="C7944">
            <v>116</v>
          </cell>
          <cell r="D7944">
            <v>1</v>
          </cell>
          <cell r="E7944" t="str">
            <v>KS</v>
          </cell>
          <cell r="F7944">
            <v>116</v>
          </cell>
        </row>
        <row r="7945">
          <cell r="A7945">
            <v>6290188</v>
          </cell>
          <cell r="B7945" t="str">
            <v>Upínací zařízení…ISSTK</v>
          </cell>
          <cell r="C7945">
            <v>1971</v>
          </cell>
          <cell r="D7945">
            <v>1</v>
          </cell>
          <cell r="E7945" t="str">
            <v>KS</v>
          </cell>
          <cell r="F7945">
            <v>1971</v>
          </cell>
        </row>
        <row r="7946">
          <cell r="A7946">
            <v>6290200</v>
          </cell>
          <cell r="B7946" t="str">
            <v>Krycí rámeček…WAG70140T</v>
          </cell>
          <cell r="C7946">
            <v>702</v>
          </cell>
          <cell r="D7946">
            <v>1</v>
          </cell>
          <cell r="E7946" t="str">
            <v>KS</v>
          </cell>
          <cell r="F7946">
            <v>702</v>
          </cell>
        </row>
        <row r="7947">
          <cell r="A7947">
            <v>6290210</v>
          </cell>
          <cell r="B7947" t="str">
            <v>Krycí rámeček…WAG70110A</v>
          </cell>
          <cell r="C7947">
            <v>951</v>
          </cell>
          <cell r="D7947">
            <v>1</v>
          </cell>
          <cell r="E7947" t="str">
            <v>KS</v>
          </cell>
          <cell r="F7947">
            <v>951</v>
          </cell>
        </row>
        <row r="7948">
          <cell r="A7948">
            <v>6290220</v>
          </cell>
          <cell r="B7948" t="str">
            <v>Krycí rámeček…WAG90110A</v>
          </cell>
          <cell r="C7948">
            <v>1000</v>
          </cell>
          <cell r="D7948">
            <v>1</v>
          </cell>
          <cell r="E7948" t="str">
            <v>KS</v>
          </cell>
          <cell r="F7948">
            <v>1000</v>
          </cell>
        </row>
        <row r="7949">
          <cell r="A7949">
            <v>6290240</v>
          </cell>
          <cell r="B7949" t="str">
            <v>Krycí rámeček…WAG14011A</v>
          </cell>
          <cell r="C7949">
            <v>1021</v>
          </cell>
          <cell r="D7949">
            <v>1</v>
          </cell>
          <cell r="E7949" t="str">
            <v>KS</v>
          </cell>
          <cell r="F7949">
            <v>1021</v>
          </cell>
        </row>
        <row r="7950">
          <cell r="A7950">
            <v>6290250</v>
          </cell>
          <cell r="B7950" t="str">
            <v>Krycí rámeček…WAG14022A</v>
          </cell>
          <cell r="C7950">
            <v>1128</v>
          </cell>
          <cell r="D7950">
            <v>1</v>
          </cell>
          <cell r="E7950" t="str">
            <v>KS</v>
          </cell>
          <cell r="F7950">
            <v>1128</v>
          </cell>
        </row>
        <row r="7951">
          <cell r="A7951">
            <v>6290299</v>
          </cell>
          <cell r="B7951" t="str">
            <v>KBS150N50…KBS150N50</v>
          </cell>
          <cell r="C7951">
            <v>10</v>
          </cell>
          <cell r="D7951">
            <v>1</v>
          </cell>
          <cell r="E7951" t="str">
            <v>KS</v>
          </cell>
          <cell r="F7951">
            <v>10</v>
          </cell>
        </row>
        <row r="7952">
          <cell r="A7952">
            <v>6310397</v>
          </cell>
          <cell r="B7952" t="str">
            <v>Ochranný kryt…SKH-W 110</v>
          </cell>
          <cell r="C7952">
            <v>58</v>
          </cell>
          <cell r="D7952">
            <v>1</v>
          </cell>
          <cell r="E7952" t="str">
            <v>PAR</v>
          </cell>
          <cell r="F7952">
            <v>58</v>
          </cell>
        </row>
        <row r="7953">
          <cell r="A7953">
            <v>6311008</v>
          </cell>
          <cell r="B7953" t="str">
            <v>Kabel. žebř. pro velká rozpětí…WKLG 1120</v>
          </cell>
          <cell r="C7953">
            <v>1076</v>
          </cell>
          <cell r="D7953">
            <v>1</v>
          </cell>
          <cell r="E7953" t="str">
            <v>M</v>
          </cell>
          <cell r="F7953">
            <v>1076</v>
          </cell>
        </row>
        <row r="7954">
          <cell r="A7954">
            <v>6311012</v>
          </cell>
          <cell r="B7954" t="str">
            <v>Kabel. žebř. pro velká rozpětí…WKLG 1130</v>
          </cell>
          <cell r="C7954">
            <v>1098</v>
          </cell>
          <cell r="D7954">
            <v>1</v>
          </cell>
          <cell r="E7954" t="str">
            <v>M</v>
          </cell>
          <cell r="F7954">
            <v>1098</v>
          </cell>
        </row>
        <row r="7955">
          <cell r="A7955">
            <v>6311016</v>
          </cell>
          <cell r="B7955" t="str">
            <v>Kabel. žebř. pro velká rozpětí…WKLG 1140</v>
          </cell>
          <cell r="C7955">
            <v>1132</v>
          </cell>
          <cell r="D7955">
            <v>1</v>
          </cell>
          <cell r="E7955" t="str">
            <v>M</v>
          </cell>
          <cell r="F7955">
            <v>1132</v>
          </cell>
        </row>
        <row r="7956">
          <cell r="A7956">
            <v>6311020</v>
          </cell>
          <cell r="B7956" t="str">
            <v>Kabel. žebř. pro velká rozpětí…WKLG 1150</v>
          </cell>
          <cell r="C7956">
            <v>1176</v>
          </cell>
          <cell r="D7956">
            <v>1</v>
          </cell>
          <cell r="E7956" t="str">
            <v>M</v>
          </cell>
          <cell r="F7956">
            <v>1176</v>
          </cell>
        </row>
        <row r="7957">
          <cell r="A7957">
            <v>6311024</v>
          </cell>
          <cell r="B7957" t="str">
            <v>Kabel. žebř. pro velká rozpětí…WKLG 1160</v>
          </cell>
          <cell r="C7957">
            <v>1232</v>
          </cell>
          <cell r="D7957">
            <v>1</v>
          </cell>
          <cell r="E7957" t="str">
            <v>M</v>
          </cell>
          <cell r="F7957">
            <v>1232</v>
          </cell>
        </row>
        <row r="7958">
          <cell r="A7958">
            <v>6311059</v>
          </cell>
          <cell r="B7958" t="str">
            <v>Kabel. žebř. pro velká rozpětí…WKLG 1120</v>
          </cell>
          <cell r="C7958">
            <v>1098</v>
          </cell>
          <cell r="D7958">
            <v>1</v>
          </cell>
          <cell r="E7958" t="str">
            <v>M</v>
          </cell>
          <cell r="F7958">
            <v>1098</v>
          </cell>
        </row>
        <row r="7959">
          <cell r="A7959">
            <v>6311063</v>
          </cell>
          <cell r="B7959" t="str">
            <v>Kabel. žebř. pro velká rozpětí…WKLG 1130</v>
          </cell>
          <cell r="C7959">
            <v>1120</v>
          </cell>
          <cell r="D7959">
            <v>1</v>
          </cell>
          <cell r="E7959" t="str">
            <v>M</v>
          </cell>
          <cell r="F7959">
            <v>1120</v>
          </cell>
        </row>
        <row r="7960">
          <cell r="A7960">
            <v>6311067</v>
          </cell>
          <cell r="B7960" t="str">
            <v>Kabel. žebř. pro velká rozpětí…WKLG 1140</v>
          </cell>
          <cell r="C7960">
            <v>1176</v>
          </cell>
          <cell r="D7960">
            <v>1</v>
          </cell>
          <cell r="E7960" t="str">
            <v>M</v>
          </cell>
          <cell r="F7960">
            <v>1176</v>
          </cell>
        </row>
        <row r="7961">
          <cell r="A7961">
            <v>6311071</v>
          </cell>
          <cell r="B7961" t="str">
            <v>Kabel. žebř. pro velká rozpětí…WKLG 1150</v>
          </cell>
          <cell r="C7961">
            <v>1198</v>
          </cell>
          <cell r="D7961">
            <v>1</v>
          </cell>
          <cell r="E7961" t="str">
            <v>M</v>
          </cell>
          <cell r="F7961">
            <v>1198</v>
          </cell>
        </row>
        <row r="7962">
          <cell r="A7962">
            <v>6311075</v>
          </cell>
          <cell r="B7962" t="str">
            <v>Kabel. žebř. pro velká rozpětí…WKLG 1160</v>
          </cell>
          <cell r="C7962">
            <v>1243</v>
          </cell>
          <cell r="D7962">
            <v>1</v>
          </cell>
          <cell r="E7962" t="str">
            <v>M</v>
          </cell>
          <cell r="F7962">
            <v>1243</v>
          </cell>
        </row>
        <row r="7963">
          <cell r="A7963">
            <v>6311202</v>
          </cell>
          <cell r="B7963" t="str">
            <v>Kabel. žebř. pro velká rozpětí…WKLG 1120</v>
          </cell>
          <cell r="C7963">
            <v>4084</v>
          </cell>
          <cell r="D7963">
            <v>1</v>
          </cell>
          <cell r="E7963" t="str">
            <v>M</v>
          </cell>
          <cell r="F7963">
            <v>4084</v>
          </cell>
        </row>
        <row r="7964">
          <cell r="A7964">
            <v>6311206</v>
          </cell>
          <cell r="B7964" t="str">
            <v>Kabel. žebř. pro velká rozpětí…WKLG 1130</v>
          </cell>
          <cell r="C7964">
            <v>4252</v>
          </cell>
          <cell r="D7964">
            <v>1</v>
          </cell>
          <cell r="E7964" t="str">
            <v>M</v>
          </cell>
          <cell r="F7964">
            <v>4252</v>
          </cell>
        </row>
        <row r="7965">
          <cell r="A7965">
            <v>6311210</v>
          </cell>
          <cell r="B7965" t="str">
            <v>Kabel. žebř. pro velká rozpětí…WKLG 1140</v>
          </cell>
          <cell r="C7965">
            <v>4410</v>
          </cell>
          <cell r="D7965">
            <v>1</v>
          </cell>
          <cell r="E7965" t="str">
            <v>M</v>
          </cell>
          <cell r="F7965">
            <v>4410</v>
          </cell>
        </row>
        <row r="7966">
          <cell r="A7966">
            <v>6312330</v>
          </cell>
          <cell r="B7966" t="str">
            <v>Oblouk 90°…WKLB90/12</v>
          </cell>
          <cell r="C7966">
            <v>2184</v>
          </cell>
          <cell r="D7966">
            <v>1</v>
          </cell>
          <cell r="E7966" t="str">
            <v>KS</v>
          </cell>
          <cell r="F7966">
            <v>2184</v>
          </cell>
        </row>
        <row r="7967">
          <cell r="A7967">
            <v>6312349</v>
          </cell>
          <cell r="B7967" t="str">
            <v>Oblouk 90°…WKLB90/13</v>
          </cell>
          <cell r="C7967">
            <v>3125</v>
          </cell>
          <cell r="D7967">
            <v>1</v>
          </cell>
          <cell r="E7967" t="str">
            <v>KS</v>
          </cell>
          <cell r="F7967">
            <v>3125</v>
          </cell>
        </row>
        <row r="7968">
          <cell r="A7968">
            <v>6312357</v>
          </cell>
          <cell r="B7968" t="str">
            <v>Oblouk 90°…WKLB90/14</v>
          </cell>
          <cell r="C7968">
            <v>3167</v>
          </cell>
          <cell r="D7968">
            <v>1</v>
          </cell>
          <cell r="E7968" t="str">
            <v>KS</v>
          </cell>
          <cell r="F7968">
            <v>3167</v>
          </cell>
        </row>
        <row r="7969">
          <cell r="A7969">
            <v>6312365</v>
          </cell>
          <cell r="B7969" t="str">
            <v>Oblouk 90°…WKLB90/15</v>
          </cell>
          <cell r="C7969">
            <v>3500</v>
          </cell>
          <cell r="D7969">
            <v>1</v>
          </cell>
          <cell r="E7969" t="str">
            <v>KS</v>
          </cell>
          <cell r="F7969">
            <v>3500</v>
          </cell>
        </row>
        <row r="7970">
          <cell r="A7970">
            <v>6312373</v>
          </cell>
          <cell r="B7970" t="str">
            <v>Oblouk 90°…WKLB90/16</v>
          </cell>
          <cell r="C7970">
            <v>3830</v>
          </cell>
          <cell r="D7970">
            <v>1</v>
          </cell>
          <cell r="E7970" t="str">
            <v>KS</v>
          </cell>
          <cell r="F7970">
            <v>3830</v>
          </cell>
        </row>
        <row r="7971">
          <cell r="A7971">
            <v>6312438</v>
          </cell>
          <cell r="B7971" t="str">
            <v>Oblouk 90°…WKLB90/12</v>
          </cell>
          <cell r="C7971">
            <v>4054</v>
          </cell>
          <cell r="D7971">
            <v>1</v>
          </cell>
          <cell r="E7971" t="str">
            <v>KS</v>
          </cell>
          <cell r="F7971">
            <v>4054</v>
          </cell>
        </row>
        <row r="7972">
          <cell r="A7972">
            <v>6312446</v>
          </cell>
          <cell r="B7972" t="str">
            <v>Oblouk 90°…WKLB90/13</v>
          </cell>
          <cell r="C7972">
            <v>5033</v>
          </cell>
          <cell r="D7972">
            <v>1</v>
          </cell>
          <cell r="E7972" t="str">
            <v>KS</v>
          </cell>
          <cell r="F7972">
            <v>5033</v>
          </cell>
        </row>
        <row r="7973">
          <cell r="A7973">
            <v>6312454</v>
          </cell>
          <cell r="B7973" t="str">
            <v>Oblouk 90°…WKLB90/14</v>
          </cell>
          <cell r="C7973">
            <v>5194</v>
          </cell>
          <cell r="D7973">
            <v>1</v>
          </cell>
          <cell r="E7973" t="str">
            <v>KS</v>
          </cell>
          <cell r="F7973">
            <v>5194</v>
          </cell>
        </row>
        <row r="7974">
          <cell r="A7974">
            <v>6312462</v>
          </cell>
          <cell r="B7974" t="str">
            <v>Oblouk 90°…WKLB90/15</v>
          </cell>
          <cell r="C7974">
            <v>5441</v>
          </cell>
          <cell r="D7974">
            <v>1</v>
          </cell>
          <cell r="E7974" t="str">
            <v>KS</v>
          </cell>
          <cell r="F7974">
            <v>5441</v>
          </cell>
        </row>
        <row r="7975">
          <cell r="A7975">
            <v>6312470</v>
          </cell>
          <cell r="B7975" t="str">
            <v>Oblouk 90°…WKLB90/16</v>
          </cell>
          <cell r="C7975">
            <v>5730</v>
          </cell>
          <cell r="D7975">
            <v>1</v>
          </cell>
          <cell r="E7975" t="str">
            <v>KS</v>
          </cell>
          <cell r="F7975">
            <v>5730</v>
          </cell>
        </row>
        <row r="7976">
          <cell r="A7976">
            <v>6312632</v>
          </cell>
          <cell r="B7976" t="str">
            <v>Odbočný díl T…WKLT 1120</v>
          </cell>
          <cell r="C7976">
            <v>5992</v>
          </cell>
          <cell r="D7976">
            <v>1</v>
          </cell>
          <cell r="E7976" t="str">
            <v>KS</v>
          </cell>
          <cell r="F7976">
            <v>5992</v>
          </cell>
        </row>
        <row r="7977">
          <cell r="A7977">
            <v>6312640</v>
          </cell>
          <cell r="B7977" t="str">
            <v>Odbočný díl T…WKLT 1130</v>
          </cell>
          <cell r="C7977">
            <v>5786</v>
          </cell>
          <cell r="D7977">
            <v>1</v>
          </cell>
          <cell r="E7977" t="str">
            <v>KS</v>
          </cell>
          <cell r="F7977">
            <v>5786</v>
          </cell>
        </row>
        <row r="7978">
          <cell r="A7978">
            <v>6312659</v>
          </cell>
          <cell r="B7978" t="str">
            <v>Odbočný díl T…WKLT 1140</v>
          </cell>
          <cell r="C7978">
            <v>6175</v>
          </cell>
          <cell r="D7978">
            <v>1</v>
          </cell>
          <cell r="E7978" t="str">
            <v>KS</v>
          </cell>
          <cell r="F7978">
            <v>6175</v>
          </cell>
        </row>
        <row r="7979">
          <cell r="A7979">
            <v>6312667</v>
          </cell>
          <cell r="B7979" t="str">
            <v>Odbočný díl T…WKLT 1150</v>
          </cell>
          <cell r="C7979">
            <v>6432</v>
          </cell>
          <cell r="D7979">
            <v>1</v>
          </cell>
          <cell r="E7979" t="str">
            <v>KS</v>
          </cell>
          <cell r="F7979">
            <v>6432</v>
          </cell>
        </row>
        <row r="7980">
          <cell r="A7980">
            <v>6312675</v>
          </cell>
          <cell r="B7980" t="str">
            <v>Odbočný díl T…WKLT 1160</v>
          </cell>
          <cell r="C7980">
            <v>6821</v>
          </cell>
          <cell r="D7980">
            <v>1</v>
          </cell>
          <cell r="E7980" t="str">
            <v>KS</v>
          </cell>
          <cell r="F7980">
            <v>6821</v>
          </cell>
        </row>
        <row r="7981">
          <cell r="A7981">
            <v>6312713</v>
          </cell>
          <cell r="B7981" t="str">
            <v>Odbočný díl T…WKLT 1120</v>
          </cell>
          <cell r="C7981">
            <v>7190</v>
          </cell>
          <cell r="D7981">
            <v>1</v>
          </cell>
          <cell r="E7981" t="str">
            <v>KS</v>
          </cell>
          <cell r="F7981">
            <v>7190</v>
          </cell>
        </row>
        <row r="7982">
          <cell r="A7982">
            <v>6312721</v>
          </cell>
          <cell r="B7982" t="str">
            <v>Odbočný díl T…WKLT 1130</v>
          </cell>
          <cell r="C7982">
            <v>7953</v>
          </cell>
          <cell r="D7982">
            <v>1</v>
          </cell>
          <cell r="E7982" t="str">
            <v>KS</v>
          </cell>
          <cell r="F7982">
            <v>7953</v>
          </cell>
        </row>
        <row r="7983">
          <cell r="A7983">
            <v>6312748</v>
          </cell>
          <cell r="B7983" t="str">
            <v>Odbočný díl T…WKLT 1140</v>
          </cell>
          <cell r="C7983">
            <v>8350</v>
          </cell>
          <cell r="D7983">
            <v>1</v>
          </cell>
          <cell r="E7983" t="str">
            <v>KS</v>
          </cell>
          <cell r="F7983">
            <v>8350</v>
          </cell>
        </row>
        <row r="7984">
          <cell r="A7984">
            <v>6312756</v>
          </cell>
          <cell r="B7984" t="str">
            <v>Odbočný díl T…WKLT 1150</v>
          </cell>
          <cell r="C7984">
            <v>8729</v>
          </cell>
          <cell r="D7984">
            <v>1</v>
          </cell>
          <cell r="E7984" t="str">
            <v>KS</v>
          </cell>
          <cell r="F7984">
            <v>8729</v>
          </cell>
        </row>
        <row r="7985">
          <cell r="A7985">
            <v>6312764</v>
          </cell>
          <cell r="B7985" t="str">
            <v>Odbočný díl T…WKLT 1160</v>
          </cell>
          <cell r="C7985">
            <v>9632</v>
          </cell>
          <cell r="D7985">
            <v>1</v>
          </cell>
          <cell r="E7985" t="str">
            <v>KS</v>
          </cell>
          <cell r="F7985">
            <v>9632</v>
          </cell>
        </row>
        <row r="7986">
          <cell r="A7986">
            <v>6312942</v>
          </cell>
          <cell r="B7986" t="str">
            <v>Křížení…WKLK 1130</v>
          </cell>
          <cell r="C7986">
            <v>13325</v>
          </cell>
          <cell r="D7986">
            <v>1</v>
          </cell>
          <cell r="E7986" t="str">
            <v>KS</v>
          </cell>
          <cell r="F7986">
            <v>13325</v>
          </cell>
        </row>
        <row r="7987">
          <cell r="A7987">
            <v>6312977</v>
          </cell>
          <cell r="B7987" t="str">
            <v>Křížení…WKLK 1160</v>
          </cell>
          <cell r="C7987">
            <v>14776</v>
          </cell>
          <cell r="D7987">
            <v>1</v>
          </cell>
          <cell r="E7987" t="str">
            <v>KS</v>
          </cell>
          <cell r="F7987">
            <v>14776</v>
          </cell>
        </row>
        <row r="7988">
          <cell r="A7988">
            <v>6337015</v>
          </cell>
          <cell r="B7988" t="str">
            <v>Závěs IS 8 ve více délkách…IS 8/10</v>
          </cell>
          <cell r="C7988">
            <v>67</v>
          </cell>
          <cell r="D7988">
            <v>1</v>
          </cell>
          <cell r="E7988" t="str">
            <v>KS</v>
          </cell>
          <cell r="F7988">
            <v>67</v>
          </cell>
        </row>
        <row r="7989">
          <cell r="A7989">
            <v>6337031</v>
          </cell>
          <cell r="B7989" t="str">
            <v>Závěs I…IS 8/30</v>
          </cell>
          <cell r="C7989">
            <v>404</v>
          </cell>
          <cell r="D7989">
            <v>1</v>
          </cell>
          <cell r="E7989" t="str">
            <v>KS</v>
          </cell>
          <cell r="F7989">
            <v>404</v>
          </cell>
        </row>
        <row r="7990">
          <cell r="A7990">
            <v>6337058</v>
          </cell>
          <cell r="B7990" t="str">
            <v>Závěs I…IS 8/40</v>
          </cell>
          <cell r="C7990">
            <v>446</v>
          </cell>
          <cell r="D7990">
            <v>1</v>
          </cell>
          <cell r="E7990" t="str">
            <v>KS</v>
          </cell>
          <cell r="F7990">
            <v>446</v>
          </cell>
        </row>
        <row r="7991">
          <cell r="A7991">
            <v>6337066</v>
          </cell>
          <cell r="B7991" t="str">
            <v>Závěs I…IS 8/50</v>
          </cell>
          <cell r="C7991">
            <v>490</v>
          </cell>
          <cell r="D7991">
            <v>1</v>
          </cell>
          <cell r="E7991" t="str">
            <v>KS</v>
          </cell>
          <cell r="F7991">
            <v>490</v>
          </cell>
        </row>
        <row r="7992">
          <cell r="A7992">
            <v>6337074</v>
          </cell>
          <cell r="B7992" t="str">
            <v>Závěs I…IS 8/60</v>
          </cell>
          <cell r="C7992">
            <v>543</v>
          </cell>
          <cell r="D7992">
            <v>1</v>
          </cell>
          <cell r="E7992" t="str">
            <v>KS</v>
          </cell>
          <cell r="F7992">
            <v>543</v>
          </cell>
        </row>
        <row r="7993">
          <cell r="A7993">
            <v>6337082</v>
          </cell>
          <cell r="B7993" t="str">
            <v>Závěs I…IS 8/70</v>
          </cell>
          <cell r="C7993">
            <v>585</v>
          </cell>
          <cell r="D7993">
            <v>1</v>
          </cell>
          <cell r="E7993" t="str">
            <v>KS</v>
          </cell>
          <cell r="F7993">
            <v>585</v>
          </cell>
        </row>
        <row r="7994">
          <cell r="A7994">
            <v>6337090</v>
          </cell>
          <cell r="B7994" t="str">
            <v>Závěs I…IS 8/80</v>
          </cell>
          <cell r="C7994">
            <v>626</v>
          </cell>
          <cell r="D7994">
            <v>1</v>
          </cell>
          <cell r="E7994" t="str">
            <v>KS</v>
          </cell>
          <cell r="F7994">
            <v>626</v>
          </cell>
        </row>
        <row r="7995">
          <cell r="A7995">
            <v>6337104</v>
          </cell>
          <cell r="B7995" t="str">
            <v>Závěs I…IS 8/90</v>
          </cell>
          <cell r="C7995">
            <v>678</v>
          </cell>
          <cell r="D7995">
            <v>1</v>
          </cell>
          <cell r="E7995" t="str">
            <v>KS</v>
          </cell>
          <cell r="F7995">
            <v>678</v>
          </cell>
        </row>
        <row r="7996">
          <cell r="A7996">
            <v>6337112</v>
          </cell>
          <cell r="B7996" t="str">
            <v>Závěs I…IS 8/100</v>
          </cell>
          <cell r="C7996">
            <v>718</v>
          </cell>
          <cell r="D7996">
            <v>1</v>
          </cell>
          <cell r="E7996" t="str">
            <v>KS</v>
          </cell>
          <cell r="F7996">
            <v>718</v>
          </cell>
        </row>
        <row r="7997">
          <cell r="A7997">
            <v>6337120</v>
          </cell>
          <cell r="B7997" t="str">
            <v>Závěs I…IS 8/110</v>
          </cell>
          <cell r="C7997">
            <v>483</v>
          </cell>
          <cell r="D7997">
            <v>1</v>
          </cell>
          <cell r="E7997" t="str">
            <v>KS</v>
          </cell>
          <cell r="F7997">
            <v>483</v>
          </cell>
        </row>
        <row r="7998">
          <cell r="A7998">
            <v>6337139</v>
          </cell>
          <cell r="B7998" t="str">
            <v>Závěs I…IS 8/120</v>
          </cell>
          <cell r="C7998">
            <v>531</v>
          </cell>
          <cell r="D7998">
            <v>1</v>
          </cell>
          <cell r="E7998" t="str">
            <v>KS</v>
          </cell>
          <cell r="F7998">
            <v>531</v>
          </cell>
        </row>
        <row r="7999">
          <cell r="A7999">
            <v>6337147</v>
          </cell>
          <cell r="B7999" t="str">
            <v>Závěs I…IS 8/130</v>
          </cell>
          <cell r="C7999">
            <v>574</v>
          </cell>
          <cell r="D7999">
            <v>1</v>
          </cell>
          <cell r="E7999" t="str">
            <v>KS</v>
          </cell>
          <cell r="F7999">
            <v>574</v>
          </cell>
        </row>
        <row r="8000">
          <cell r="A8000">
            <v>6337155</v>
          </cell>
          <cell r="B8000" t="str">
            <v>Závěs I…IS 8/140</v>
          </cell>
          <cell r="C8000">
            <v>604</v>
          </cell>
          <cell r="D8000">
            <v>1</v>
          </cell>
          <cell r="E8000" t="str">
            <v>KS</v>
          </cell>
          <cell r="F8000">
            <v>604</v>
          </cell>
        </row>
        <row r="8001">
          <cell r="A8001">
            <v>6337163</v>
          </cell>
          <cell r="B8001" t="str">
            <v>Závěs I…IS 8/150</v>
          </cell>
          <cell r="C8001">
            <v>972</v>
          </cell>
          <cell r="D8001">
            <v>1</v>
          </cell>
          <cell r="E8001" t="str">
            <v>KS</v>
          </cell>
          <cell r="F8001">
            <v>972</v>
          </cell>
        </row>
        <row r="8002">
          <cell r="A8002">
            <v>6337171</v>
          </cell>
          <cell r="B8002" t="str">
            <v>Závěs I…IS 8/160</v>
          </cell>
          <cell r="C8002">
            <v>668</v>
          </cell>
          <cell r="D8002">
            <v>1</v>
          </cell>
          <cell r="E8002" t="str">
            <v>KS</v>
          </cell>
          <cell r="F8002">
            <v>668</v>
          </cell>
        </row>
        <row r="8003">
          <cell r="A8003">
            <v>6337198</v>
          </cell>
          <cell r="B8003" t="str">
            <v>Závěs I…IS 8/170</v>
          </cell>
          <cell r="C8003">
            <v>702</v>
          </cell>
          <cell r="D8003">
            <v>1</v>
          </cell>
          <cell r="E8003" t="str">
            <v>KS</v>
          </cell>
          <cell r="F8003">
            <v>702</v>
          </cell>
        </row>
        <row r="8004">
          <cell r="A8004">
            <v>6337201</v>
          </cell>
          <cell r="B8004" t="str">
            <v>Závěs I…IS 8/180</v>
          </cell>
          <cell r="C8004">
            <v>727</v>
          </cell>
          <cell r="D8004">
            <v>1</v>
          </cell>
          <cell r="E8004" t="str">
            <v>KS</v>
          </cell>
          <cell r="F8004">
            <v>727</v>
          </cell>
        </row>
        <row r="8005">
          <cell r="A8005">
            <v>6337228</v>
          </cell>
          <cell r="B8005" t="str">
            <v>Závěs I…IS 8/190</v>
          </cell>
          <cell r="C8005">
            <v>755</v>
          </cell>
          <cell r="D8005">
            <v>1</v>
          </cell>
          <cell r="E8005" t="str">
            <v>KS</v>
          </cell>
          <cell r="F8005">
            <v>755</v>
          </cell>
        </row>
        <row r="8006">
          <cell r="A8006">
            <v>6337236</v>
          </cell>
          <cell r="B8006" t="str">
            <v>Závěs I…IS 8/200</v>
          </cell>
          <cell r="C8006">
            <v>1197</v>
          </cell>
          <cell r="D8006">
            <v>1</v>
          </cell>
          <cell r="E8006" t="str">
            <v>KS</v>
          </cell>
          <cell r="F8006">
            <v>1197</v>
          </cell>
        </row>
        <row r="8007">
          <cell r="A8007">
            <v>6337244</v>
          </cell>
          <cell r="B8007" t="str">
            <v>Závěs I…IS 8/300</v>
          </cell>
          <cell r="C8007">
            <v>1667</v>
          </cell>
          <cell r="D8007">
            <v>1</v>
          </cell>
          <cell r="E8007" t="str">
            <v>KS</v>
          </cell>
          <cell r="F8007">
            <v>1667</v>
          </cell>
        </row>
        <row r="8008">
          <cell r="A8008">
            <v>6337252</v>
          </cell>
          <cell r="B8008" t="str">
            <v>Závěs I…IS 8/600</v>
          </cell>
          <cell r="C8008">
            <v>3430</v>
          </cell>
          <cell r="D8008">
            <v>1</v>
          </cell>
          <cell r="E8008" t="str">
            <v>KS</v>
          </cell>
          <cell r="F8008">
            <v>3430</v>
          </cell>
        </row>
        <row r="8009">
          <cell r="A8009">
            <v>6338457</v>
          </cell>
          <cell r="B8009" t="str">
            <v>Ochranný kryt…US 3 KS</v>
          </cell>
          <cell r="C8009">
            <v>11</v>
          </cell>
          <cell r="D8009">
            <v>1</v>
          </cell>
          <cell r="E8009" t="str">
            <v>KS</v>
          </cell>
          <cell r="F8009">
            <v>11</v>
          </cell>
        </row>
        <row r="8010">
          <cell r="A8010">
            <v>6338461</v>
          </cell>
          <cell r="B8010" t="str">
            <v>Ochranný kryt…US 5 KS</v>
          </cell>
          <cell r="C8010">
            <v>12</v>
          </cell>
          <cell r="D8010">
            <v>1</v>
          </cell>
          <cell r="E8010" t="str">
            <v>KS</v>
          </cell>
          <cell r="F8010">
            <v>12</v>
          </cell>
        </row>
        <row r="8011">
          <cell r="A8011">
            <v>6338496</v>
          </cell>
          <cell r="B8011" t="str">
            <v>Ochranný kryt…US 7 KS</v>
          </cell>
          <cell r="C8011">
            <v>12</v>
          </cell>
          <cell r="D8011">
            <v>1</v>
          </cell>
          <cell r="E8011" t="str">
            <v>KS</v>
          </cell>
          <cell r="F8011">
            <v>12</v>
          </cell>
        </row>
        <row r="8012">
          <cell r="A8012">
            <v>6338518</v>
          </cell>
          <cell r="B8012" t="str">
            <v>Ochranný kryt…IS 8 KS</v>
          </cell>
          <cell r="C8012">
            <v>18</v>
          </cell>
          <cell r="D8012">
            <v>1</v>
          </cell>
          <cell r="E8012" t="str">
            <v>KS</v>
          </cell>
          <cell r="F8012">
            <v>18</v>
          </cell>
        </row>
        <row r="8013">
          <cell r="A8013">
            <v>6338607</v>
          </cell>
          <cell r="B8013" t="str">
            <v>Závěs…US7K/20VA</v>
          </cell>
          <cell r="C8013">
            <v>1312</v>
          </cell>
          <cell r="D8013">
            <v>1</v>
          </cell>
          <cell r="E8013" t="str">
            <v>KS</v>
          </cell>
          <cell r="F8013">
            <v>1312</v>
          </cell>
        </row>
        <row r="8014">
          <cell r="A8014">
            <v>6338615</v>
          </cell>
          <cell r="B8014" t="str">
            <v>Závěs…US7K/30VA</v>
          </cell>
          <cell r="C8014">
            <v>1597</v>
          </cell>
          <cell r="D8014">
            <v>1</v>
          </cell>
          <cell r="E8014" t="str">
            <v>KS</v>
          </cell>
          <cell r="F8014">
            <v>1597</v>
          </cell>
        </row>
        <row r="8015">
          <cell r="A8015">
            <v>6338623</v>
          </cell>
          <cell r="B8015" t="str">
            <v>Závěs…US7K/40VA</v>
          </cell>
          <cell r="C8015">
            <v>1860</v>
          </cell>
          <cell r="D8015">
            <v>1</v>
          </cell>
          <cell r="E8015" t="str">
            <v>KS</v>
          </cell>
          <cell r="F8015">
            <v>1860</v>
          </cell>
        </row>
        <row r="8016">
          <cell r="A8016">
            <v>6338631</v>
          </cell>
          <cell r="B8016" t="str">
            <v>Závěs…US7K/50VA</v>
          </cell>
          <cell r="C8016">
            <v>2156</v>
          </cell>
          <cell r="D8016">
            <v>1</v>
          </cell>
          <cell r="E8016" t="str">
            <v>KS</v>
          </cell>
          <cell r="F8016">
            <v>2156</v>
          </cell>
        </row>
        <row r="8017">
          <cell r="A8017">
            <v>6338658</v>
          </cell>
          <cell r="B8017" t="str">
            <v>Závěs…US7K/60VA</v>
          </cell>
          <cell r="C8017">
            <v>2362</v>
          </cell>
          <cell r="D8017">
            <v>1</v>
          </cell>
          <cell r="E8017" t="str">
            <v>KS</v>
          </cell>
          <cell r="F8017">
            <v>2362</v>
          </cell>
        </row>
        <row r="8018">
          <cell r="A8018">
            <v>6338666</v>
          </cell>
          <cell r="B8018" t="str">
            <v>Závěs…US7K/70VA</v>
          </cell>
          <cell r="C8018">
            <v>2811</v>
          </cell>
          <cell r="D8018">
            <v>1</v>
          </cell>
          <cell r="E8018" t="str">
            <v>KS</v>
          </cell>
          <cell r="F8018">
            <v>2811</v>
          </cell>
        </row>
        <row r="8019">
          <cell r="A8019">
            <v>6338674</v>
          </cell>
          <cell r="B8019" t="str">
            <v>Závěs…US7K/80VA</v>
          </cell>
          <cell r="C8019">
            <v>2955</v>
          </cell>
          <cell r="D8019">
            <v>1</v>
          </cell>
          <cell r="E8019" t="str">
            <v>KS</v>
          </cell>
          <cell r="F8019">
            <v>2955</v>
          </cell>
        </row>
        <row r="8020">
          <cell r="A8020">
            <v>6338682</v>
          </cell>
          <cell r="B8020" t="str">
            <v>Závěs…US7K/90VA</v>
          </cell>
          <cell r="C8020">
            <v>3125</v>
          </cell>
          <cell r="D8020">
            <v>1</v>
          </cell>
          <cell r="E8020" t="str">
            <v>KS</v>
          </cell>
          <cell r="F8020">
            <v>3125</v>
          </cell>
        </row>
        <row r="8021">
          <cell r="A8021">
            <v>6338690</v>
          </cell>
          <cell r="B8021" t="str">
            <v>Závěs…US7K100VA</v>
          </cell>
          <cell r="C8021">
            <v>3549</v>
          </cell>
          <cell r="D8021">
            <v>1</v>
          </cell>
          <cell r="E8021" t="str">
            <v>KS</v>
          </cell>
          <cell r="F8021">
            <v>3549</v>
          </cell>
        </row>
        <row r="8022">
          <cell r="A8022">
            <v>6338704</v>
          </cell>
          <cell r="B8022" t="str">
            <v>Závěs…US7K110VA</v>
          </cell>
          <cell r="C8022">
            <v>3643</v>
          </cell>
          <cell r="D8022">
            <v>1</v>
          </cell>
          <cell r="E8022" t="str">
            <v>KS</v>
          </cell>
          <cell r="F8022">
            <v>3643</v>
          </cell>
        </row>
        <row r="8023">
          <cell r="A8023">
            <v>6338712</v>
          </cell>
          <cell r="B8023" t="str">
            <v>Závěs…US7K120VA</v>
          </cell>
          <cell r="C8023">
            <v>3890</v>
          </cell>
          <cell r="D8023">
            <v>1</v>
          </cell>
          <cell r="E8023" t="str">
            <v>KS</v>
          </cell>
          <cell r="F8023">
            <v>3890</v>
          </cell>
        </row>
        <row r="8024">
          <cell r="A8024">
            <v>6338739</v>
          </cell>
          <cell r="B8024" t="str">
            <v>Závěs…US7K140VA</v>
          </cell>
          <cell r="C8024">
            <v>4410</v>
          </cell>
          <cell r="D8024">
            <v>1</v>
          </cell>
          <cell r="E8024" t="str">
            <v>KS</v>
          </cell>
          <cell r="F8024">
            <v>4410</v>
          </cell>
        </row>
        <row r="8025">
          <cell r="A8025">
            <v>6338747</v>
          </cell>
          <cell r="B8025" t="str">
            <v>Závěs…US7K150VA</v>
          </cell>
          <cell r="C8025">
            <v>4914</v>
          </cell>
          <cell r="D8025">
            <v>1</v>
          </cell>
          <cell r="E8025" t="str">
            <v>KS</v>
          </cell>
          <cell r="F8025">
            <v>4914</v>
          </cell>
        </row>
        <row r="8026">
          <cell r="A8026">
            <v>6338801</v>
          </cell>
          <cell r="B8026" t="str">
            <v>Závěs…US7K200VA</v>
          </cell>
          <cell r="C8026">
            <v>5943</v>
          </cell>
          <cell r="D8026">
            <v>1</v>
          </cell>
          <cell r="E8026" t="str">
            <v>KS</v>
          </cell>
          <cell r="F8026">
            <v>5943</v>
          </cell>
        </row>
        <row r="8027">
          <cell r="A8027">
            <v>6339018</v>
          </cell>
          <cell r="B8027" t="str">
            <v>Závěs…US 7K/20</v>
          </cell>
          <cell r="C8027">
            <v>657</v>
          </cell>
          <cell r="D8027">
            <v>1</v>
          </cell>
          <cell r="E8027" t="str">
            <v>KS</v>
          </cell>
          <cell r="F8027">
            <v>657</v>
          </cell>
        </row>
        <row r="8028">
          <cell r="A8028">
            <v>6339034</v>
          </cell>
          <cell r="B8028" t="str">
            <v>Závěs…US 7K/30</v>
          </cell>
          <cell r="C8028">
            <v>685</v>
          </cell>
          <cell r="D8028">
            <v>1</v>
          </cell>
          <cell r="E8028" t="str">
            <v>KS</v>
          </cell>
          <cell r="F8028">
            <v>685</v>
          </cell>
        </row>
        <row r="8029">
          <cell r="A8029">
            <v>6339050</v>
          </cell>
          <cell r="B8029" t="str">
            <v>Závěs…US 7K/40</v>
          </cell>
          <cell r="C8029">
            <v>773</v>
          </cell>
          <cell r="D8029">
            <v>1</v>
          </cell>
          <cell r="E8029" t="str">
            <v>KS</v>
          </cell>
          <cell r="F8029">
            <v>773</v>
          </cell>
        </row>
        <row r="8030">
          <cell r="A8030">
            <v>6339077</v>
          </cell>
          <cell r="B8030" t="str">
            <v>Závěs…US 7K/50</v>
          </cell>
          <cell r="C8030">
            <v>832</v>
          </cell>
          <cell r="D8030">
            <v>1</v>
          </cell>
          <cell r="E8030" t="str">
            <v>KS</v>
          </cell>
          <cell r="F8030">
            <v>832</v>
          </cell>
        </row>
        <row r="8031">
          <cell r="A8031">
            <v>6339093</v>
          </cell>
          <cell r="B8031" t="str">
            <v>Závěs…US 7K/60</v>
          </cell>
          <cell r="C8031">
            <v>858</v>
          </cell>
          <cell r="D8031">
            <v>1</v>
          </cell>
          <cell r="E8031" t="str">
            <v>KS</v>
          </cell>
          <cell r="F8031">
            <v>858</v>
          </cell>
        </row>
        <row r="8032">
          <cell r="A8032">
            <v>6339115</v>
          </cell>
          <cell r="B8032" t="str">
            <v>Závěs…US 7K/70</v>
          </cell>
          <cell r="C8032">
            <v>955</v>
          </cell>
          <cell r="D8032">
            <v>1</v>
          </cell>
          <cell r="E8032" t="str">
            <v>KS</v>
          </cell>
          <cell r="F8032">
            <v>955</v>
          </cell>
        </row>
        <row r="8033">
          <cell r="A8033">
            <v>6339131</v>
          </cell>
          <cell r="B8033" t="str">
            <v>Závěs…US 7K/80</v>
          </cell>
          <cell r="C8033">
            <v>1019</v>
          </cell>
          <cell r="D8033">
            <v>1</v>
          </cell>
          <cell r="E8033" t="str">
            <v>KS</v>
          </cell>
          <cell r="F8033">
            <v>1019</v>
          </cell>
        </row>
        <row r="8034">
          <cell r="A8034">
            <v>6339166</v>
          </cell>
          <cell r="B8034" t="str">
            <v>Závěs…US 7K/90</v>
          </cell>
          <cell r="C8034">
            <v>1071</v>
          </cell>
          <cell r="D8034">
            <v>1</v>
          </cell>
          <cell r="E8034" t="str">
            <v>KS</v>
          </cell>
          <cell r="F8034">
            <v>1071</v>
          </cell>
        </row>
        <row r="8035">
          <cell r="A8035">
            <v>6339182</v>
          </cell>
          <cell r="B8035" t="str">
            <v>Závěs…US 7K/100</v>
          </cell>
          <cell r="C8035">
            <v>1125</v>
          </cell>
          <cell r="D8035">
            <v>1</v>
          </cell>
          <cell r="E8035" t="str">
            <v>KS</v>
          </cell>
          <cell r="F8035">
            <v>1125</v>
          </cell>
        </row>
        <row r="8036">
          <cell r="A8036">
            <v>6339190</v>
          </cell>
          <cell r="B8036" t="str">
            <v>Závěs…US 7K/110</v>
          </cell>
          <cell r="C8036">
            <v>1212</v>
          </cell>
          <cell r="D8036">
            <v>1</v>
          </cell>
          <cell r="E8036" t="str">
            <v>KS</v>
          </cell>
          <cell r="F8036">
            <v>1212</v>
          </cell>
        </row>
        <row r="8037">
          <cell r="A8037">
            <v>6339204</v>
          </cell>
          <cell r="B8037" t="str">
            <v>Závěs…US 7K/120</v>
          </cell>
          <cell r="C8037">
            <v>1259</v>
          </cell>
          <cell r="D8037">
            <v>1</v>
          </cell>
          <cell r="E8037" t="str">
            <v>KS</v>
          </cell>
          <cell r="F8037">
            <v>1259</v>
          </cell>
        </row>
        <row r="8038">
          <cell r="A8038">
            <v>6339212</v>
          </cell>
          <cell r="B8038" t="str">
            <v>Závěs…US 7K/130</v>
          </cell>
          <cell r="C8038">
            <v>1315</v>
          </cell>
          <cell r="D8038">
            <v>1</v>
          </cell>
          <cell r="E8038" t="str">
            <v>KS</v>
          </cell>
          <cell r="F8038">
            <v>1315</v>
          </cell>
        </row>
        <row r="8039">
          <cell r="A8039">
            <v>6339220</v>
          </cell>
          <cell r="B8039" t="str">
            <v>Závěs…US 7K/140</v>
          </cell>
          <cell r="C8039">
            <v>1387</v>
          </cell>
          <cell r="D8039">
            <v>1</v>
          </cell>
          <cell r="E8039" t="str">
            <v>KS</v>
          </cell>
          <cell r="F8039">
            <v>1387</v>
          </cell>
        </row>
        <row r="8040">
          <cell r="A8040">
            <v>6339239</v>
          </cell>
          <cell r="B8040" t="str">
            <v>Závěs…US 7K/150</v>
          </cell>
          <cell r="C8040">
            <v>1431</v>
          </cell>
          <cell r="D8040">
            <v>1</v>
          </cell>
          <cell r="E8040" t="str">
            <v>KS</v>
          </cell>
          <cell r="F8040">
            <v>1431</v>
          </cell>
        </row>
        <row r="8041">
          <cell r="A8041">
            <v>6339247</v>
          </cell>
          <cell r="B8041" t="str">
            <v>Závěs…US 7K/160</v>
          </cell>
          <cell r="C8041">
            <v>1442</v>
          </cell>
          <cell r="D8041">
            <v>1</v>
          </cell>
          <cell r="E8041" t="str">
            <v>KS</v>
          </cell>
          <cell r="F8041">
            <v>1442</v>
          </cell>
        </row>
        <row r="8042">
          <cell r="A8042">
            <v>6339255</v>
          </cell>
          <cell r="B8042" t="str">
            <v>Závěs…US 7K/170</v>
          </cell>
          <cell r="C8042">
            <v>1506</v>
          </cell>
          <cell r="D8042">
            <v>1</v>
          </cell>
          <cell r="E8042" t="str">
            <v>KS</v>
          </cell>
          <cell r="F8042">
            <v>1506</v>
          </cell>
        </row>
        <row r="8043">
          <cell r="A8043">
            <v>6339263</v>
          </cell>
          <cell r="B8043" t="str">
            <v>Závěs…US 7K/180</v>
          </cell>
          <cell r="C8043">
            <v>1636</v>
          </cell>
          <cell r="D8043">
            <v>1</v>
          </cell>
          <cell r="E8043" t="str">
            <v>KS</v>
          </cell>
          <cell r="F8043">
            <v>1636</v>
          </cell>
        </row>
        <row r="8044">
          <cell r="A8044">
            <v>6339271</v>
          </cell>
          <cell r="B8044" t="str">
            <v>Závěs…US 7K/190</v>
          </cell>
          <cell r="C8044">
            <v>1736</v>
          </cell>
          <cell r="D8044">
            <v>1</v>
          </cell>
          <cell r="E8044" t="str">
            <v>KS</v>
          </cell>
          <cell r="F8044">
            <v>1736</v>
          </cell>
        </row>
        <row r="8045">
          <cell r="A8045">
            <v>6339298</v>
          </cell>
          <cell r="B8045" t="str">
            <v>Závěs…US 7K/200</v>
          </cell>
          <cell r="C8045">
            <v>1806</v>
          </cell>
          <cell r="D8045">
            <v>1</v>
          </cell>
          <cell r="E8045" t="str">
            <v>KS</v>
          </cell>
          <cell r="F8045">
            <v>1806</v>
          </cell>
        </row>
        <row r="8046">
          <cell r="A8046">
            <v>6339334</v>
          </cell>
          <cell r="B8046" t="str">
            <v>Závěs…US 7K/250</v>
          </cell>
          <cell r="C8046">
            <v>2329</v>
          </cell>
          <cell r="D8046">
            <v>1</v>
          </cell>
          <cell r="E8046" t="str">
            <v>KS</v>
          </cell>
          <cell r="F8046">
            <v>2329</v>
          </cell>
        </row>
        <row r="8047">
          <cell r="A8047">
            <v>6339360</v>
          </cell>
          <cell r="B8047" t="str">
            <v>Závěs…US 7K/300</v>
          </cell>
          <cell r="C8047">
            <v>2586</v>
          </cell>
          <cell r="D8047">
            <v>1</v>
          </cell>
          <cell r="E8047" t="str">
            <v>KS</v>
          </cell>
          <cell r="F8047">
            <v>2586</v>
          </cell>
        </row>
        <row r="8048">
          <cell r="A8048">
            <v>6340016</v>
          </cell>
          <cell r="B8048" t="str">
            <v>Profil U…US 7/20</v>
          </cell>
          <cell r="C8048">
            <v>467</v>
          </cell>
          <cell r="D8048">
            <v>1</v>
          </cell>
          <cell r="E8048" t="str">
            <v>KS</v>
          </cell>
          <cell r="F8048">
            <v>467</v>
          </cell>
        </row>
        <row r="8049">
          <cell r="A8049">
            <v>6340032</v>
          </cell>
          <cell r="B8049" t="str">
            <v>Profil U…US 7/30</v>
          </cell>
          <cell r="C8049">
            <v>511</v>
          </cell>
          <cell r="D8049">
            <v>1</v>
          </cell>
          <cell r="E8049" t="str">
            <v>KS</v>
          </cell>
          <cell r="F8049">
            <v>511</v>
          </cell>
        </row>
        <row r="8050">
          <cell r="A8050">
            <v>6340059</v>
          </cell>
          <cell r="B8050" t="str">
            <v>Profil U…US 7/40</v>
          </cell>
          <cell r="C8050">
            <v>584</v>
          </cell>
          <cell r="D8050">
            <v>1</v>
          </cell>
          <cell r="E8050" t="str">
            <v>KS</v>
          </cell>
          <cell r="F8050">
            <v>584</v>
          </cell>
        </row>
        <row r="8051">
          <cell r="A8051">
            <v>6340075</v>
          </cell>
          <cell r="B8051" t="str">
            <v>Profil U…US 7/50</v>
          </cell>
          <cell r="C8051">
            <v>643</v>
          </cell>
          <cell r="D8051">
            <v>1</v>
          </cell>
          <cell r="E8051" t="str">
            <v>KS</v>
          </cell>
          <cell r="F8051">
            <v>643</v>
          </cell>
        </row>
        <row r="8052">
          <cell r="A8052">
            <v>6340091</v>
          </cell>
          <cell r="B8052" t="str">
            <v>Profil U…US 7/60</v>
          </cell>
          <cell r="C8052">
            <v>723</v>
          </cell>
          <cell r="D8052">
            <v>1</v>
          </cell>
          <cell r="E8052" t="str">
            <v>KS</v>
          </cell>
          <cell r="F8052">
            <v>723</v>
          </cell>
        </row>
        <row r="8053">
          <cell r="A8053">
            <v>6340113</v>
          </cell>
          <cell r="B8053" t="str">
            <v>Profil U…US 7/70</v>
          </cell>
          <cell r="C8053">
            <v>766</v>
          </cell>
          <cell r="D8053">
            <v>1</v>
          </cell>
          <cell r="E8053" t="str">
            <v>KS</v>
          </cell>
          <cell r="F8053">
            <v>766</v>
          </cell>
        </row>
        <row r="8054">
          <cell r="A8054">
            <v>6340148</v>
          </cell>
          <cell r="B8054" t="str">
            <v>Profil U…US 7/80</v>
          </cell>
          <cell r="C8054">
            <v>782</v>
          </cell>
          <cell r="D8054">
            <v>1</v>
          </cell>
          <cell r="E8054" t="str">
            <v>KS</v>
          </cell>
          <cell r="F8054">
            <v>782</v>
          </cell>
        </row>
        <row r="8055">
          <cell r="A8055">
            <v>6340164</v>
          </cell>
          <cell r="B8055" t="str">
            <v>Profil U…US 7/90</v>
          </cell>
          <cell r="C8055">
            <v>840</v>
          </cell>
          <cell r="D8055">
            <v>1</v>
          </cell>
          <cell r="E8055" t="str">
            <v>KS</v>
          </cell>
          <cell r="F8055">
            <v>840</v>
          </cell>
        </row>
        <row r="8056">
          <cell r="A8056">
            <v>6340180</v>
          </cell>
          <cell r="B8056" t="str">
            <v>Profil U…US 7/100</v>
          </cell>
          <cell r="C8056">
            <v>895</v>
          </cell>
          <cell r="D8056">
            <v>1</v>
          </cell>
          <cell r="E8056" t="str">
            <v>KS</v>
          </cell>
          <cell r="F8056">
            <v>895</v>
          </cell>
        </row>
        <row r="8057">
          <cell r="A8057">
            <v>6340199</v>
          </cell>
          <cell r="B8057" t="str">
            <v>Profil U…US 7/110</v>
          </cell>
          <cell r="C8057">
            <v>784</v>
          </cell>
          <cell r="D8057">
            <v>1</v>
          </cell>
          <cell r="E8057" t="str">
            <v>KS</v>
          </cell>
          <cell r="F8057">
            <v>784</v>
          </cell>
        </row>
        <row r="8058">
          <cell r="A8058">
            <v>6340202</v>
          </cell>
          <cell r="B8058" t="str">
            <v>Profil U…US 7/120</v>
          </cell>
          <cell r="C8058">
            <v>806</v>
          </cell>
          <cell r="D8058">
            <v>1</v>
          </cell>
          <cell r="E8058" t="str">
            <v>KS</v>
          </cell>
          <cell r="F8058">
            <v>806</v>
          </cell>
        </row>
        <row r="8059">
          <cell r="A8059">
            <v>6340210</v>
          </cell>
          <cell r="B8059" t="str">
            <v>Profil U…US 7/130</v>
          </cell>
          <cell r="C8059">
            <v>874</v>
          </cell>
          <cell r="D8059">
            <v>1</v>
          </cell>
          <cell r="E8059" t="str">
            <v>KS</v>
          </cell>
          <cell r="F8059">
            <v>874</v>
          </cell>
        </row>
        <row r="8060">
          <cell r="A8060">
            <v>6340229</v>
          </cell>
          <cell r="B8060" t="str">
            <v>Profil U…US 7/140</v>
          </cell>
          <cell r="C8060">
            <v>963</v>
          </cell>
          <cell r="D8060">
            <v>1</v>
          </cell>
          <cell r="E8060" t="str">
            <v>KS</v>
          </cell>
          <cell r="F8060">
            <v>963</v>
          </cell>
        </row>
        <row r="8061">
          <cell r="A8061">
            <v>6340237</v>
          </cell>
          <cell r="B8061" t="str">
            <v>Profil U…US 7/150</v>
          </cell>
          <cell r="C8061">
            <v>1139</v>
          </cell>
          <cell r="D8061">
            <v>1</v>
          </cell>
          <cell r="E8061" t="str">
            <v>KS</v>
          </cell>
          <cell r="F8061">
            <v>1139</v>
          </cell>
        </row>
        <row r="8062">
          <cell r="A8062">
            <v>6340245</v>
          </cell>
          <cell r="B8062" t="str">
            <v>Profil U…US 7/160</v>
          </cell>
          <cell r="C8062">
            <v>1203</v>
          </cell>
          <cell r="D8062">
            <v>1</v>
          </cell>
          <cell r="E8062" t="str">
            <v>KS</v>
          </cell>
          <cell r="F8062">
            <v>1203</v>
          </cell>
        </row>
        <row r="8063">
          <cell r="A8063">
            <v>6340253</v>
          </cell>
          <cell r="B8063" t="str">
            <v>Profil U…US 7/170</v>
          </cell>
          <cell r="C8063">
            <v>1299</v>
          </cell>
          <cell r="D8063">
            <v>1</v>
          </cell>
          <cell r="E8063" t="str">
            <v>KS</v>
          </cell>
          <cell r="F8063">
            <v>1299</v>
          </cell>
        </row>
        <row r="8064">
          <cell r="A8064">
            <v>6340261</v>
          </cell>
          <cell r="B8064" t="str">
            <v>Profil U…US 7/180</v>
          </cell>
          <cell r="C8064">
            <v>1336</v>
          </cell>
          <cell r="D8064">
            <v>1</v>
          </cell>
          <cell r="E8064" t="str">
            <v>KS</v>
          </cell>
          <cell r="F8064">
            <v>1336</v>
          </cell>
        </row>
        <row r="8065">
          <cell r="A8065">
            <v>6340288</v>
          </cell>
          <cell r="B8065" t="str">
            <v>Profil U…US 7/190</v>
          </cell>
          <cell r="C8065">
            <v>1545</v>
          </cell>
          <cell r="D8065">
            <v>1</v>
          </cell>
          <cell r="E8065" t="str">
            <v>KS</v>
          </cell>
          <cell r="F8065">
            <v>1545</v>
          </cell>
        </row>
        <row r="8066">
          <cell r="A8066">
            <v>6340296</v>
          </cell>
          <cell r="B8066" t="str">
            <v>Profil U…US 7/200</v>
          </cell>
          <cell r="C8066">
            <v>1390</v>
          </cell>
          <cell r="D8066">
            <v>1</v>
          </cell>
          <cell r="E8066" t="str">
            <v>KS</v>
          </cell>
          <cell r="F8066">
            <v>1390</v>
          </cell>
        </row>
        <row r="8067">
          <cell r="A8067">
            <v>6340318</v>
          </cell>
          <cell r="B8067" t="str">
            <v>Profil U…US 7/600</v>
          </cell>
          <cell r="C8067">
            <v>3173</v>
          </cell>
          <cell r="D8067">
            <v>1</v>
          </cell>
          <cell r="E8067" t="str">
            <v>KS</v>
          </cell>
          <cell r="F8067">
            <v>3173</v>
          </cell>
        </row>
        <row r="8068">
          <cell r="A8068">
            <v>6340377</v>
          </cell>
          <cell r="B8068" t="str">
            <v>Profil U…US 7/300</v>
          </cell>
          <cell r="C8068">
            <v>1726</v>
          </cell>
          <cell r="D8068">
            <v>1</v>
          </cell>
          <cell r="E8068" t="str">
            <v>KS</v>
          </cell>
          <cell r="F8068">
            <v>1726</v>
          </cell>
        </row>
        <row r="8069">
          <cell r="A8069">
            <v>6340393</v>
          </cell>
          <cell r="B8069" t="str">
            <v>Profil U…US 7/400</v>
          </cell>
          <cell r="C8069">
            <v>2778</v>
          </cell>
          <cell r="D8069">
            <v>1</v>
          </cell>
          <cell r="E8069" t="str">
            <v>KS</v>
          </cell>
          <cell r="F8069">
            <v>2778</v>
          </cell>
        </row>
        <row r="8070">
          <cell r="A8070">
            <v>6340881</v>
          </cell>
          <cell r="B8070" t="str">
            <v>Profil U…US 5/20</v>
          </cell>
          <cell r="C8070">
            <v>201</v>
          </cell>
          <cell r="D8070">
            <v>1</v>
          </cell>
          <cell r="E8070" t="str">
            <v>KS</v>
          </cell>
          <cell r="F8070">
            <v>201</v>
          </cell>
        </row>
        <row r="8071">
          <cell r="A8071">
            <v>6340903</v>
          </cell>
          <cell r="B8071" t="str">
            <v>Profil U…US 5/30</v>
          </cell>
          <cell r="C8071">
            <v>223</v>
          </cell>
          <cell r="D8071">
            <v>1</v>
          </cell>
          <cell r="E8071" t="str">
            <v>KS</v>
          </cell>
          <cell r="F8071">
            <v>223</v>
          </cell>
        </row>
        <row r="8072">
          <cell r="A8072">
            <v>6340911</v>
          </cell>
          <cell r="B8072" t="str">
            <v>Profil U…US 5/40</v>
          </cell>
          <cell r="C8072">
            <v>258</v>
          </cell>
          <cell r="D8072">
            <v>1</v>
          </cell>
          <cell r="E8072" t="str">
            <v>KS</v>
          </cell>
          <cell r="F8072">
            <v>258</v>
          </cell>
        </row>
        <row r="8073">
          <cell r="A8073">
            <v>6340938</v>
          </cell>
          <cell r="B8073" t="str">
            <v>Profil U…US 5/50</v>
          </cell>
          <cell r="C8073">
            <v>295</v>
          </cell>
          <cell r="D8073">
            <v>1</v>
          </cell>
          <cell r="E8073" t="str">
            <v>KS</v>
          </cell>
          <cell r="F8073">
            <v>295</v>
          </cell>
        </row>
        <row r="8074">
          <cell r="A8074">
            <v>6340946</v>
          </cell>
          <cell r="B8074" t="str">
            <v>Profil U…US 5/60</v>
          </cell>
          <cell r="C8074">
            <v>368</v>
          </cell>
          <cell r="D8074">
            <v>1</v>
          </cell>
          <cell r="E8074" t="str">
            <v>KS</v>
          </cell>
          <cell r="F8074">
            <v>368</v>
          </cell>
        </row>
        <row r="8075">
          <cell r="A8075">
            <v>6340950</v>
          </cell>
          <cell r="B8075" t="str">
            <v>Profil U…US 5/70</v>
          </cell>
          <cell r="C8075">
            <v>390</v>
          </cell>
          <cell r="D8075">
            <v>1</v>
          </cell>
          <cell r="E8075" t="str">
            <v>KS</v>
          </cell>
          <cell r="F8075">
            <v>390</v>
          </cell>
        </row>
        <row r="8076">
          <cell r="A8076">
            <v>6340954</v>
          </cell>
          <cell r="B8076" t="str">
            <v>Profil U…US 5/80</v>
          </cell>
          <cell r="C8076">
            <v>418</v>
          </cell>
          <cell r="D8076">
            <v>1</v>
          </cell>
          <cell r="E8076" t="str">
            <v>KS</v>
          </cell>
          <cell r="F8076">
            <v>418</v>
          </cell>
        </row>
        <row r="8077">
          <cell r="A8077">
            <v>6340958</v>
          </cell>
          <cell r="B8077" t="str">
            <v>Profil U…US 5/90</v>
          </cell>
          <cell r="C8077">
            <v>444</v>
          </cell>
          <cell r="D8077">
            <v>1</v>
          </cell>
          <cell r="E8077" t="str">
            <v>KS</v>
          </cell>
          <cell r="F8077">
            <v>444</v>
          </cell>
        </row>
        <row r="8078">
          <cell r="A8078">
            <v>6340962</v>
          </cell>
          <cell r="B8078" t="str">
            <v>Profil U…US 5/100</v>
          </cell>
          <cell r="C8078">
            <v>470</v>
          </cell>
          <cell r="D8078">
            <v>1</v>
          </cell>
          <cell r="E8078" t="str">
            <v>KS</v>
          </cell>
          <cell r="F8078">
            <v>470</v>
          </cell>
        </row>
        <row r="8079">
          <cell r="A8079">
            <v>6340966</v>
          </cell>
          <cell r="B8079" t="str">
            <v>Profil U…US 5/150</v>
          </cell>
          <cell r="C8079">
            <v>520</v>
          </cell>
          <cell r="D8079">
            <v>1</v>
          </cell>
          <cell r="E8079" t="str">
            <v>KS</v>
          </cell>
          <cell r="F8079">
            <v>520</v>
          </cell>
        </row>
        <row r="8080">
          <cell r="A8080">
            <v>6340970</v>
          </cell>
          <cell r="B8080" t="str">
            <v>Profil U…US 5/200</v>
          </cell>
          <cell r="C8080">
            <v>649</v>
          </cell>
          <cell r="D8080">
            <v>1</v>
          </cell>
          <cell r="E8080" t="str">
            <v>KS</v>
          </cell>
          <cell r="F8080">
            <v>649</v>
          </cell>
        </row>
        <row r="8081">
          <cell r="A8081">
            <v>6340989</v>
          </cell>
          <cell r="B8081" t="str">
            <v>Profil U…US 5/300</v>
          </cell>
          <cell r="C8081">
            <v>1064</v>
          </cell>
          <cell r="D8081">
            <v>1</v>
          </cell>
          <cell r="E8081" t="str">
            <v>KS</v>
          </cell>
          <cell r="F8081">
            <v>1064</v>
          </cell>
        </row>
        <row r="8082">
          <cell r="A8082">
            <v>6340997</v>
          </cell>
          <cell r="B8082" t="str">
            <v>Profil U…US 5/600</v>
          </cell>
          <cell r="C8082">
            <v>1790</v>
          </cell>
          <cell r="D8082">
            <v>1</v>
          </cell>
          <cell r="E8082" t="str">
            <v>KS</v>
          </cell>
          <cell r="F8082">
            <v>1790</v>
          </cell>
        </row>
        <row r="8083">
          <cell r="A8083">
            <v>6341053</v>
          </cell>
          <cell r="B8083" t="str">
            <v>Profil U…US5/30 VA</v>
          </cell>
          <cell r="C8083">
            <v>693</v>
          </cell>
          <cell r="D8083">
            <v>1</v>
          </cell>
          <cell r="E8083" t="str">
            <v>KS</v>
          </cell>
          <cell r="F8083">
            <v>693</v>
          </cell>
        </row>
        <row r="8084">
          <cell r="A8084">
            <v>6341055</v>
          </cell>
          <cell r="B8084" t="str">
            <v>Profil U…US5/40 VA</v>
          </cell>
          <cell r="C8084">
            <v>940</v>
          </cell>
          <cell r="D8084">
            <v>1</v>
          </cell>
          <cell r="E8084" t="str">
            <v>KS</v>
          </cell>
          <cell r="F8084">
            <v>940</v>
          </cell>
        </row>
        <row r="8085">
          <cell r="A8085">
            <v>6341057</v>
          </cell>
          <cell r="B8085" t="str">
            <v>Profil U…US5/50 VA</v>
          </cell>
          <cell r="C8085">
            <v>1160</v>
          </cell>
          <cell r="D8085">
            <v>1</v>
          </cell>
          <cell r="E8085" t="str">
            <v>KS</v>
          </cell>
          <cell r="F8085">
            <v>1160</v>
          </cell>
        </row>
        <row r="8086">
          <cell r="A8086">
            <v>6341059</v>
          </cell>
          <cell r="B8086" t="str">
            <v>Profil U…US5/60 VA</v>
          </cell>
          <cell r="C8086">
            <v>1255</v>
          </cell>
          <cell r="D8086">
            <v>1</v>
          </cell>
          <cell r="E8086" t="str">
            <v>KS</v>
          </cell>
          <cell r="F8086">
            <v>1255</v>
          </cell>
        </row>
        <row r="8087">
          <cell r="A8087">
            <v>6341063</v>
          </cell>
          <cell r="B8087" t="str">
            <v>Profil U…US5/80 VA</v>
          </cell>
          <cell r="C8087">
            <v>1554</v>
          </cell>
          <cell r="D8087">
            <v>1</v>
          </cell>
          <cell r="E8087" t="str">
            <v>KS</v>
          </cell>
          <cell r="F8087">
            <v>1554</v>
          </cell>
        </row>
        <row r="8088">
          <cell r="A8088">
            <v>6341073</v>
          </cell>
          <cell r="B8088" t="str">
            <v>Profil U…US5/300 V</v>
          </cell>
          <cell r="C8088">
            <v>5880</v>
          </cell>
          <cell r="D8088">
            <v>1</v>
          </cell>
          <cell r="E8088" t="str">
            <v>KS</v>
          </cell>
          <cell r="F8088">
            <v>5880</v>
          </cell>
        </row>
        <row r="8089">
          <cell r="A8089">
            <v>6341105</v>
          </cell>
          <cell r="B8089" t="str">
            <v>Profil U…US5/30 VA</v>
          </cell>
          <cell r="C8089">
            <v>451</v>
          </cell>
          <cell r="D8089">
            <v>1</v>
          </cell>
          <cell r="E8089" t="str">
            <v>KS</v>
          </cell>
          <cell r="F8089">
            <v>451</v>
          </cell>
        </row>
        <row r="8090">
          <cell r="A8090">
            <v>6341109</v>
          </cell>
          <cell r="B8090" t="str">
            <v>Profil U…US5/40 VA</v>
          </cell>
          <cell r="C8090">
            <v>551</v>
          </cell>
          <cell r="D8090">
            <v>1</v>
          </cell>
          <cell r="E8090" t="str">
            <v>KS</v>
          </cell>
          <cell r="F8090">
            <v>551</v>
          </cell>
        </row>
        <row r="8091">
          <cell r="A8091">
            <v>6341113</v>
          </cell>
          <cell r="B8091" t="str">
            <v>Profil U…US5/50 VA</v>
          </cell>
          <cell r="C8091">
            <v>693</v>
          </cell>
          <cell r="D8091">
            <v>1</v>
          </cell>
          <cell r="E8091" t="str">
            <v>KS</v>
          </cell>
          <cell r="F8091">
            <v>693</v>
          </cell>
        </row>
        <row r="8092">
          <cell r="A8092">
            <v>6341125</v>
          </cell>
          <cell r="B8092" t="str">
            <v>Profil U…US5/80 VA</v>
          </cell>
          <cell r="C8092">
            <v>1014</v>
          </cell>
          <cell r="D8092">
            <v>1</v>
          </cell>
          <cell r="E8092" t="str">
            <v>KS</v>
          </cell>
          <cell r="F8092">
            <v>1014</v>
          </cell>
        </row>
        <row r="8093">
          <cell r="A8093">
            <v>6341133</v>
          </cell>
          <cell r="B8093" t="str">
            <v>Profil U…US5/100VA</v>
          </cell>
          <cell r="C8093">
            <v>1249</v>
          </cell>
          <cell r="D8093">
            <v>1</v>
          </cell>
          <cell r="E8093" t="str">
            <v>KS</v>
          </cell>
          <cell r="F8093">
            <v>1249</v>
          </cell>
        </row>
        <row r="8094">
          <cell r="A8094">
            <v>6341141</v>
          </cell>
          <cell r="B8094" t="str">
            <v>Profil U…US5/120VA</v>
          </cell>
          <cell r="C8094">
            <v>1523</v>
          </cell>
          <cell r="D8094">
            <v>1</v>
          </cell>
          <cell r="E8094" t="str">
            <v>KS</v>
          </cell>
          <cell r="F8094">
            <v>1523</v>
          </cell>
        </row>
        <row r="8095">
          <cell r="A8095">
            <v>6341152</v>
          </cell>
          <cell r="B8095" t="str">
            <v>Profil U…US5/300VA</v>
          </cell>
          <cell r="C8095">
            <v>3663</v>
          </cell>
          <cell r="D8095">
            <v>1</v>
          </cell>
          <cell r="E8095" t="str">
            <v>KS</v>
          </cell>
          <cell r="F8095">
            <v>3663</v>
          </cell>
        </row>
        <row r="8096">
          <cell r="A8096">
            <v>6341209</v>
          </cell>
          <cell r="B8096" t="str">
            <v>Závěs…US5K20VA</v>
          </cell>
          <cell r="C8096">
            <v>871</v>
          </cell>
          <cell r="D8096">
            <v>1</v>
          </cell>
          <cell r="E8096" t="str">
            <v>KS</v>
          </cell>
          <cell r="F8096">
            <v>871</v>
          </cell>
        </row>
        <row r="8097">
          <cell r="A8097">
            <v>6341213</v>
          </cell>
          <cell r="B8097" t="str">
            <v>Závěs…US5K30VA</v>
          </cell>
          <cell r="C8097">
            <v>1060</v>
          </cell>
          <cell r="D8097">
            <v>1</v>
          </cell>
          <cell r="E8097" t="str">
            <v>KS</v>
          </cell>
          <cell r="F8097">
            <v>1060</v>
          </cell>
        </row>
        <row r="8098">
          <cell r="A8098">
            <v>6341217</v>
          </cell>
          <cell r="B8098" t="str">
            <v>Závěs…US5K40VA</v>
          </cell>
          <cell r="C8098">
            <v>1161</v>
          </cell>
          <cell r="D8098">
            <v>1</v>
          </cell>
          <cell r="E8098" t="str">
            <v>KS</v>
          </cell>
          <cell r="F8098">
            <v>1161</v>
          </cell>
        </row>
        <row r="8099">
          <cell r="A8099">
            <v>6341221</v>
          </cell>
          <cell r="B8099" t="str">
            <v>Závěs…US5K50VA</v>
          </cell>
          <cell r="C8099">
            <v>1302</v>
          </cell>
          <cell r="D8099">
            <v>1</v>
          </cell>
          <cell r="E8099" t="str">
            <v>KS</v>
          </cell>
          <cell r="F8099">
            <v>1302</v>
          </cell>
        </row>
        <row r="8100">
          <cell r="A8100">
            <v>6341225</v>
          </cell>
          <cell r="B8100" t="str">
            <v>Závěs…US5K60VA</v>
          </cell>
          <cell r="C8100">
            <v>1558</v>
          </cell>
          <cell r="D8100">
            <v>1</v>
          </cell>
          <cell r="E8100" t="str">
            <v>KS</v>
          </cell>
          <cell r="F8100">
            <v>1558</v>
          </cell>
        </row>
        <row r="8101">
          <cell r="A8101">
            <v>6341233</v>
          </cell>
          <cell r="B8101" t="str">
            <v>U- závěs s patkou 800mm VA1.4571…US5K80VA</v>
          </cell>
          <cell r="C8101">
            <v>1772</v>
          </cell>
          <cell r="D8101">
            <v>1</v>
          </cell>
          <cell r="E8101" t="str">
            <v>KS</v>
          </cell>
          <cell r="F8101">
            <v>1772</v>
          </cell>
        </row>
        <row r="8102">
          <cell r="A8102">
            <v>6341241</v>
          </cell>
          <cell r="B8102" t="str">
            <v>Závěs…US5K100VA</v>
          </cell>
          <cell r="C8102">
            <v>2041</v>
          </cell>
          <cell r="D8102">
            <v>1</v>
          </cell>
          <cell r="E8102" t="str">
            <v>KS</v>
          </cell>
          <cell r="F8102">
            <v>2041</v>
          </cell>
        </row>
        <row r="8103">
          <cell r="A8103">
            <v>6341249</v>
          </cell>
          <cell r="B8103" t="str">
            <v>Závěs…US5K120VA</v>
          </cell>
          <cell r="C8103">
            <v>2503</v>
          </cell>
          <cell r="D8103">
            <v>1</v>
          </cell>
          <cell r="E8103" t="str">
            <v>KS</v>
          </cell>
          <cell r="F8103">
            <v>2503</v>
          </cell>
        </row>
        <row r="8104">
          <cell r="A8104">
            <v>6341358</v>
          </cell>
          <cell r="B8104" t="str">
            <v>Závěs…US5K20VA</v>
          </cell>
          <cell r="C8104">
            <v>714</v>
          </cell>
          <cell r="D8104">
            <v>1</v>
          </cell>
          <cell r="E8104" t="str">
            <v>KS</v>
          </cell>
          <cell r="F8104">
            <v>714</v>
          </cell>
        </row>
        <row r="8105">
          <cell r="A8105">
            <v>6341362</v>
          </cell>
          <cell r="B8105" t="str">
            <v>Závěs…US5K30VA</v>
          </cell>
          <cell r="C8105">
            <v>834</v>
          </cell>
          <cell r="D8105">
            <v>1</v>
          </cell>
          <cell r="E8105" t="str">
            <v>KS</v>
          </cell>
          <cell r="F8105">
            <v>834</v>
          </cell>
        </row>
        <row r="8106">
          <cell r="A8106">
            <v>6341366</v>
          </cell>
          <cell r="B8106" t="str">
            <v>Závěs…US5K40VA</v>
          </cell>
          <cell r="C8106">
            <v>934</v>
          </cell>
          <cell r="D8106">
            <v>1</v>
          </cell>
          <cell r="E8106" t="str">
            <v>KS</v>
          </cell>
          <cell r="F8106">
            <v>934</v>
          </cell>
        </row>
        <row r="8107">
          <cell r="A8107">
            <v>6341370</v>
          </cell>
          <cell r="B8107" t="str">
            <v>Závěs…US5K50VA</v>
          </cell>
          <cell r="C8107">
            <v>1071</v>
          </cell>
          <cell r="D8107">
            <v>1</v>
          </cell>
          <cell r="E8107" t="str">
            <v>KS</v>
          </cell>
          <cell r="F8107">
            <v>1071</v>
          </cell>
        </row>
        <row r="8108">
          <cell r="A8108">
            <v>6341374</v>
          </cell>
          <cell r="B8108" t="str">
            <v>Závěs…US5K60VA</v>
          </cell>
          <cell r="C8108">
            <v>1178</v>
          </cell>
          <cell r="D8108">
            <v>1</v>
          </cell>
          <cell r="E8108" t="str">
            <v>KS</v>
          </cell>
          <cell r="F8108">
            <v>1178</v>
          </cell>
        </row>
        <row r="8109">
          <cell r="A8109">
            <v>6341390</v>
          </cell>
          <cell r="B8109" t="str">
            <v>Závěs…US5K100VA</v>
          </cell>
          <cell r="C8109">
            <v>1707</v>
          </cell>
          <cell r="D8109">
            <v>1</v>
          </cell>
          <cell r="E8109" t="str">
            <v>KS</v>
          </cell>
          <cell r="F8109">
            <v>1707</v>
          </cell>
        </row>
        <row r="8110">
          <cell r="A8110">
            <v>6341398</v>
          </cell>
          <cell r="B8110" t="str">
            <v>Závěs…US5K120VA</v>
          </cell>
          <cell r="C8110">
            <v>2016</v>
          </cell>
          <cell r="D8110">
            <v>1</v>
          </cell>
          <cell r="E8110" t="str">
            <v>KS</v>
          </cell>
          <cell r="F8110">
            <v>2016</v>
          </cell>
        </row>
        <row r="8111">
          <cell r="A8111">
            <v>6341527</v>
          </cell>
          <cell r="B8111" t="str">
            <v>Závěs…US 5K/20</v>
          </cell>
          <cell r="C8111">
            <v>358</v>
          </cell>
          <cell r="D8111">
            <v>1</v>
          </cell>
          <cell r="E8111" t="str">
            <v>KS</v>
          </cell>
          <cell r="F8111">
            <v>358</v>
          </cell>
        </row>
        <row r="8112">
          <cell r="A8112">
            <v>6341535</v>
          </cell>
          <cell r="B8112" t="str">
            <v>Závěs…US 5K/30</v>
          </cell>
          <cell r="C8112">
            <v>396</v>
          </cell>
          <cell r="D8112">
            <v>1</v>
          </cell>
          <cell r="E8112" t="str">
            <v>KS</v>
          </cell>
          <cell r="F8112">
            <v>396</v>
          </cell>
        </row>
        <row r="8113">
          <cell r="A8113">
            <v>6341543</v>
          </cell>
          <cell r="B8113" t="str">
            <v>Závěs…US 5K/40</v>
          </cell>
          <cell r="C8113">
            <v>493</v>
          </cell>
          <cell r="D8113">
            <v>1</v>
          </cell>
          <cell r="E8113" t="str">
            <v>KS</v>
          </cell>
          <cell r="F8113">
            <v>493</v>
          </cell>
        </row>
        <row r="8114">
          <cell r="A8114">
            <v>6341551</v>
          </cell>
          <cell r="B8114" t="str">
            <v>Závěs…US 5K/50</v>
          </cell>
          <cell r="C8114">
            <v>551</v>
          </cell>
          <cell r="D8114">
            <v>1</v>
          </cell>
          <cell r="E8114" t="str">
            <v>KS</v>
          </cell>
          <cell r="F8114">
            <v>551</v>
          </cell>
        </row>
        <row r="8115">
          <cell r="A8115">
            <v>6341578</v>
          </cell>
          <cell r="B8115" t="str">
            <v>Závěs…US 5K/60</v>
          </cell>
          <cell r="C8115">
            <v>738</v>
          </cell>
          <cell r="D8115">
            <v>1</v>
          </cell>
          <cell r="E8115" t="str">
            <v>KS</v>
          </cell>
          <cell r="F8115">
            <v>738</v>
          </cell>
        </row>
        <row r="8116">
          <cell r="A8116">
            <v>6341586</v>
          </cell>
          <cell r="B8116" t="str">
            <v>Závěs…US 5K/70</v>
          </cell>
          <cell r="C8116">
            <v>777</v>
          </cell>
          <cell r="D8116">
            <v>1</v>
          </cell>
          <cell r="E8116" t="str">
            <v>KS</v>
          </cell>
          <cell r="F8116">
            <v>777</v>
          </cell>
        </row>
        <row r="8117">
          <cell r="A8117">
            <v>6341594</v>
          </cell>
          <cell r="B8117" t="str">
            <v>Závěs…US 5K/80</v>
          </cell>
          <cell r="C8117">
            <v>821</v>
          </cell>
          <cell r="D8117">
            <v>1</v>
          </cell>
          <cell r="E8117" t="str">
            <v>KS</v>
          </cell>
          <cell r="F8117">
            <v>821</v>
          </cell>
        </row>
        <row r="8118">
          <cell r="A8118">
            <v>6341608</v>
          </cell>
          <cell r="B8118" t="str">
            <v>Závěs…US 5K/90</v>
          </cell>
          <cell r="C8118">
            <v>858</v>
          </cell>
          <cell r="D8118">
            <v>1</v>
          </cell>
          <cell r="E8118" t="str">
            <v>KS</v>
          </cell>
          <cell r="F8118">
            <v>858</v>
          </cell>
        </row>
        <row r="8119">
          <cell r="A8119">
            <v>6341616</v>
          </cell>
          <cell r="B8119" t="str">
            <v>Závěs…US 5K/100</v>
          </cell>
          <cell r="C8119">
            <v>895</v>
          </cell>
          <cell r="D8119">
            <v>1</v>
          </cell>
          <cell r="E8119" t="str">
            <v>KS</v>
          </cell>
          <cell r="F8119">
            <v>895</v>
          </cell>
        </row>
        <row r="8120">
          <cell r="A8120">
            <v>6341624</v>
          </cell>
          <cell r="B8120" t="str">
            <v>Závěs…US 5K/110</v>
          </cell>
          <cell r="C8120">
            <v>942</v>
          </cell>
          <cell r="D8120">
            <v>1</v>
          </cell>
          <cell r="E8120" t="str">
            <v>KS</v>
          </cell>
          <cell r="F8120">
            <v>942</v>
          </cell>
        </row>
        <row r="8121">
          <cell r="A8121">
            <v>6341632</v>
          </cell>
          <cell r="B8121" t="str">
            <v>Závěs…US 5K/120</v>
          </cell>
          <cell r="C8121">
            <v>976</v>
          </cell>
          <cell r="D8121">
            <v>1</v>
          </cell>
          <cell r="E8121" t="str">
            <v>KS</v>
          </cell>
          <cell r="F8121">
            <v>976</v>
          </cell>
        </row>
        <row r="8122">
          <cell r="A8122">
            <v>6341764</v>
          </cell>
          <cell r="B8122" t="str">
            <v>Profil U…US7/50VA</v>
          </cell>
          <cell r="C8122">
            <v>1500</v>
          </cell>
          <cell r="D8122">
            <v>1</v>
          </cell>
          <cell r="E8122" t="str">
            <v>KS</v>
          </cell>
          <cell r="F8122">
            <v>1500</v>
          </cell>
        </row>
        <row r="8123">
          <cell r="A8123">
            <v>6341810</v>
          </cell>
          <cell r="B8123" t="str">
            <v>Profil U…US7/100VA</v>
          </cell>
          <cell r="C8123">
            <v>2572</v>
          </cell>
          <cell r="D8123">
            <v>1</v>
          </cell>
          <cell r="E8123" t="str">
            <v>KS</v>
          </cell>
          <cell r="F8123">
            <v>2572</v>
          </cell>
        </row>
        <row r="8124">
          <cell r="A8124">
            <v>6341950</v>
          </cell>
          <cell r="B8124" t="str">
            <v>Profil U…US7/200VA</v>
          </cell>
          <cell r="C8124">
            <v>4938</v>
          </cell>
          <cell r="D8124">
            <v>1</v>
          </cell>
          <cell r="E8124" t="str">
            <v>KS</v>
          </cell>
          <cell r="F8124">
            <v>4938</v>
          </cell>
        </row>
        <row r="8125">
          <cell r="A8125">
            <v>6341969</v>
          </cell>
          <cell r="B8125" t="str">
            <v>Profil U…US7/300VA</v>
          </cell>
          <cell r="C8125">
            <v>7722</v>
          </cell>
          <cell r="D8125">
            <v>1</v>
          </cell>
          <cell r="E8125" t="str">
            <v>KS</v>
          </cell>
          <cell r="F8125">
            <v>7722</v>
          </cell>
        </row>
        <row r="8126">
          <cell r="A8126">
            <v>6341993</v>
          </cell>
          <cell r="B8126" t="str">
            <v>Profil U…US7/600VA</v>
          </cell>
          <cell r="C8126">
            <v>14546</v>
          </cell>
          <cell r="D8126">
            <v>1</v>
          </cell>
          <cell r="E8126" t="str">
            <v>KS</v>
          </cell>
          <cell r="F8126">
            <v>14546</v>
          </cell>
        </row>
        <row r="8127">
          <cell r="A8127">
            <v>6342205</v>
          </cell>
          <cell r="B8127" t="str">
            <v>Držák…K 109 FT</v>
          </cell>
          <cell r="C8127">
            <v>88</v>
          </cell>
          <cell r="D8127">
            <v>1</v>
          </cell>
          <cell r="E8127" t="str">
            <v>KS</v>
          </cell>
          <cell r="F8127">
            <v>88</v>
          </cell>
        </row>
        <row r="8128">
          <cell r="A8128">
            <v>6342221</v>
          </cell>
          <cell r="B8128" t="str">
            <v>Držák…K 109 VA</v>
          </cell>
          <cell r="C8128">
            <v>107</v>
          </cell>
          <cell r="D8128">
            <v>1</v>
          </cell>
          <cell r="E8128" t="str">
            <v>KS</v>
          </cell>
          <cell r="F8128">
            <v>107</v>
          </cell>
        </row>
        <row r="8129">
          <cell r="A8129">
            <v>6342302</v>
          </cell>
          <cell r="B8129" t="str">
            <v>Profil U…US 3/20</v>
          </cell>
          <cell r="C8129">
            <v>50</v>
          </cell>
          <cell r="D8129">
            <v>1</v>
          </cell>
          <cell r="E8129" t="str">
            <v>KS</v>
          </cell>
          <cell r="F8129">
            <v>50</v>
          </cell>
        </row>
        <row r="8130">
          <cell r="A8130">
            <v>6342304</v>
          </cell>
          <cell r="B8130" t="str">
            <v>Profil U…US 3/30</v>
          </cell>
          <cell r="C8130">
            <v>71</v>
          </cell>
          <cell r="D8130">
            <v>1</v>
          </cell>
          <cell r="E8130" t="str">
            <v>KS</v>
          </cell>
          <cell r="F8130">
            <v>71</v>
          </cell>
        </row>
        <row r="8131">
          <cell r="A8131">
            <v>6342306</v>
          </cell>
          <cell r="B8131" t="str">
            <v>Profil U…US 3/40</v>
          </cell>
          <cell r="C8131">
            <v>90</v>
          </cell>
          <cell r="D8131">
            <v>1</v>
          </cell>
          <cell r="E8131" t="str">
            <v>KS</v>
          </cell>
          <cell r="F8131">
            <v>90</v>
          </cell>
        </row>
        <row r="8132">
          <cell r="A8132">
            <v>6342308</v>
          </cell>
          <cell r="B8132" t="str">
            <v>Profil U…US 3/50</v>
          </cell>
          <cell r="C8132">
            <v>106</v>
          </cell>
          <cell r="D8132">
            <v>1</v>
          </cell>
          <cell r="E8132" t="str">
            <v>KS</v>
          </cell>
          <cell r="F8132">
            <v>106</v>
          </cell>
        </row>
        <row r="8133">
          <cell r="A8133">
            <v>6342310</v>
          </cell>
          <cell r="B8133" t="str">
            <v>Profil U…US 3/60</v>
          </cell>
          <cell r="C8133">
            <v>125</v>
          </cell>
          <cell r="D8133">
            <v>1</v>
          </cell>
          <cell r="E8133" t="str">
            <v>KS</v>
          </cell>
          <cell r="F8133">
            <v>125</v>
          </cell>
        </row>
        <row r="8134">
          <cell r="A8134">
            <v>6342312</v>
          </cell>
          <cell r="B8134" t="str">
            <v>Profil U…US 3/70</v>
          </cell>
          <cell r="C8134">
            <v>146</v>
          </cell>
          <cell r="D8134">
            <v>1</v>
          </cell>
          <cell r="E8134" t="str">
            <v>KS</v>
          </cell>
          <cell r="F8134">
            <v>146</v>
          </cell>
        </row>
        <row r="8135">
          <cell r="A8135">
            <v>6342314</v>
          </cell>
          <cell r="B8135" t="str">
            <v>Profil U…US 3/80</v>
          </cell>
          <cell r="C8135">
            <v>163</v>
          </cell>
          <cell r="D8135">
            <v>1</v>
          </cell>
          <cell r="E8135" t="str">
            <v>KS</v>
          </cell>
          <cell r="F8135">
            <v>163</v>
          </cell>
        </row>
        <row r="8136">
          <cell r="A8136">
            <v>6342318</v>
          </cell>
          <cell r="B8136" t="str">
            <v>Profil U…US 3/100</v>
          </cell>
          <cell r="C8136">
            <v>213</v>
          </cell>
          <cell r="D8136">
            <v>1</v>
          </cell>
          <cell r="E8136" t="str">
            <v>KS</v>
          </cell>
          <cell r="F8136">
            <v>213</v>
          </cell>
        </row>
        <row r="8137">
          <cell r="A8137">
            <v>6342328</v>
          </cell>
          <cell r="B8137" t="str">
            <v>Profil U…US 3/150</v>
          </cell>
          <cell r="C8137">
            <v>304</v>
          </cell>
          <cell r="D8137">
            <v>1</v>
          </cell>
          <cell r="E8137" t="str">
            <v>KS</v>
          </cell>
          <cell r="F8137">
            <v>304</v>
          </cell>
        </row>
        <row r="8138">
          <cell r="A8138">
            <v>6342338</v>
          </cell>
          <cell r="B8138" t="str">
            <v>Profil U…US 3/200</v>
          </cell>
          <cell r="C8138">
            <v>448</v>
          </cell>
          <cell r="D8138">
            <v>1</v>
          </cell>
          <cell r="E8138" t="str">
            <v>KS</v>
          </cell>
          <cell r="F8138">
            <v>448</v>
          </cell>
        </row>
        <row r="8139">
          <cell r="A8139">
            <v>6342345</v>
          </cell>
          <cell r="B8139" t="str">
            <v>Profil U…US 3/600</v>
          </cell>
          <cell r="C8139">
            <v>1243</v>
          </cell>
          <cell r="D8139">
            <v>1</v>
          </cell>
          <cell r="E8139" t="str">
            <v>KS</v>
          </cell>
          <cell r="F8139">
            <v>1243</v>
          </cell>
        </row>
        <row r="8140">
          <cell r="A8140">
            <v>6342351</v>
          </cell>
          <cell r="B8140" t="str">
            <v>Závěs…US 3K/20</v>
          </cell>
          <cell r="C8140">
            <v>247</v>
          </cell>
          <cell r="D8140">
            <v>1</v>
          </cell>
          <cell r="E8140" t="str">
            <v>KS</v>
          </cell>
          <cell r="F8140">
            <v>247</v>
          </cell>
        </row>
        <row r="8141">
          <cell r="A8141">
            <v>6342353</v>
          </cell>
          <cell r="B8141" t="str">
            <v>Závěs…US 3K/30</v>
          </cell>
          <cell r="C8141">
            <v>269</v>
          </cell>
          <cell r="D8141">
            <v>1</v>
          </cell>
          <cell r="E8141" t="str">
            <v>KS</v>
          </cell>
          <cell r="F8141">
            <v>269</v>
          </cell>
        </row>
        <row r="8142">
          <cell r="A8142">
            <v>6342355</v>
          </cell>
          <cell r="B8142" t="str">
            <v>Závěs…US 3K/40</v>
          </cell>
          <cell r="C8142">
            <v>302</v>
          </cell>
          <cell r="D8142">
            <v>1</v>
          </cell>
          <cell r="E8142" t="str">
            <v>KS</v>
          </cell>
          <cell r="F8142">
            <v>302</v>
          </cell>
        </row>
        <row r="8143">
          <cell r="A8143">
            <v>6342357</v>
          </cell>
          <cell r="B8143" t="str">
            <v>Závěs…US 3K/50</v>
          </cell>
          <cell r="C8143">
            <v>358</v>
          </cell>
          <cell r="D8143">
            <v>1</v>
          </cell>
          <cell r="E8143" t="str">
            <v>KS</v>
          </cell>
          <cell r="F8143">
            <v>358</v>
          </cell>
        </row>
        <row r="8144">
          <cell r="A8144">
            <v>6342359</v>
          </cell>
          <cell r="B8144" t="str">
            <v>Závěs…US 3K/60</v>
          </cell>
          <cell r="C8144">
            <v>392</v>
          </cell>
          <cell r="D8144">
            <v>1</v>
          </cell>
          <cell r="E8144" t="str">
            <v>KS</v>
          </cell>
          <cell r="F8144">
            <v>392</v>
          </cell>
        </row>
        <row r="8145">
          <cell r="A8145">
            <v>6342362</v>
          </cell>
          <cell r="B8145" t="str">
            <v>Závěs…US 3K/70</v>
          </cell>
          <cell r="C8145">
            <v>426</v>
          </cell>
          <cell r="D8145">
            <v>1</v>
          </cell>
          <cell r="E8145" t="str">
            <v>KS</v>
          </cell>
          <cell r="F8145">
            <v>426</v>
          </cell>
        </row>
        <row r="8146">
          <cell r="A8146">
            <v>6342364</v>
          </cell>
          <cell r="B8146" t="str">
            <v>Závěs…US 3K/80</v>
          </cell>
          <cell r="C8146">
            <v>482</v>
          </cell>
          <cell r="D8146">
            <v>1</v>
          </cell>
          <cell r="E8146" t="str">
            <v>KS</v>
          </cell>
          <cell r="F8146">
            <v>482</v>
          </cell>
        </row>
        <row r="8147">
          <cell r="A8147">
            <v>6342366</v>
          </cell>
          <cell r="B8147" t="str">
            <v>Závěs…US 3K/90</v>
          </cell>
          <cell r="C8147">
            <v>516</v>
          </cell>
          <cell r="D8147">
            <v>1</v>
          </cell>
          <cell r="E8147" t="str">
            <v>KS</v>
          </cell>
          <cell r="F8147">
            <v>516</v>
          </cell>
        </row>
        <row r="8148">
          <cell r="A8148">
            <v>6342368</v>
          </cell>
          <cell r="B8148" t="str">
            <v>Závěs…US 3K/100</v>
          </cell>
          <cell r="C8148">
            <v>549</v>
          </cell>
          <cell r="D8148">
            <v>1</v>
          </cell>
          <cell r="E8148" t="str">
            <v>KS</v>
          </cell>
          <cell r="F8148">
            <v>549</v>
          </cell>
        </row>
        <row r="8149">
          <cell r="A8149">
            <v>6342370</v>
          </cell>
          <cell r="B8149" t="str">
            <v>Závěs…US 3K/110</v>
          </cell>
          <cell r="C8149">
            <v>488</v>
          </cell>
          <cell r="D8149">
            <v>1</v>
          </cell>
          <cell r="E8149" t="str">
            <v>KS</v>
          </cell>
          <cell r="F8149">
            <v>488</v>
          </cell>
        </row>
        <row r="8150">
          <cell r="A8150">
            <v>6342372</v>
          </cell>
          <cell r="B8150" t="str">
            <v>Závěs…US 3K/120</v>
          </cell>
          <cell r="C8150">
            <v>571</v>
          </cell>
          <cell r="D8150">
            <v>1</v>
          </cell>
          <cell r="E8150" t="str">
            <v>KS</v>
          </cell>
          <cell r="F8150">
            <v>571</v>
          </cell>
        </row>
        <row r="8151">
          <cell r="A8151">
            <v>6342450</v>
          </cell>
          <cell r="B8151" t="str">
            <v>Profil U…US 3/600</v>
          </cell>
          <cell r="C8151">
            <v>1534</v>
          </cell>
          <cell r="D8151">
            <v>1</v>
          </cell>
          <cell r="E8151" t="str">
            <v>KS</v>
          </cell>
          <cell r="F8151">
            <v>1534</v>
          </cell>
        </row>
        <row r="8152">
          <cell r="A8152">
            <v>6342500</v>
          </cell>
          <cell r="B8152" t="str">
            <v>US 3/300 V4A…US 3/300</v>
          </cell>
          <cell r="C8152">
            <v>3939</v>
          </cell>
          <cell r="D8152">
            <v>1</v>
          </cell>
          <cell r="E8152" t="str">
            <v>KS</v>
          </cell>
          <cell r="F8152">
            <v>3939</v>
          </cell>
        </row>
        <row r="8153">
          <cell r="A8153">
            <v>6343090</v>
          </cell>
          <cell r="B8153" t="str">
            <v>Stropní úhelník…K 6/101FS</v>
          </cell>
          <cell r="C8153">
            <v>17</v>
          </cell>
          <cell r="D8153">
            <v>1</v>
          </cell>
          <cell r="E8153" t="str">
            <v>KS</v>
          </cell>
          <cell r="F8153">
            <v>17</v>
          </cell>
        </row>
        <row r="8154">
          <cell r="A8154">
            <v>6343104</v>
          </cell>
          <cell r="B8154" t="str">
            <v>Stropní úhelník…K 6/101FT</v>
          </cell>
          <cell r="C8154">
            <v>24</v>
          </cell>
          <cell r="D8154">
            <v>1</v>
          </cell>
          <cell r="E8154" t="str">
            <v>KS</v>
          </cell>
          <cell r="F8154">
            <v>24</v>
          </cell>
        </row>
        <row r="8155">
          <cell r="A8155">
            <v>6346715</v>
          </cell>
          <cell r="B8155" t="str">
            <v>Deska adaptéru…KA-AW 30</v>
          </cell>
          <cell r="C8155">
            <v>872</v>
          </cell>
          <cell r="D8155">
            <v>1</v>
          </cell>
          <cell r="E8155" t="str">
            <v>KS</v>
          </cell>
          <cell r="F8155">
            <v>872</v>
          </cell>
        </row>
        <row r="8156">
          <cell r="A8156">
            <v>6346731</v>
          </cell>
          <cell r="B8156" t="str">
            <v>Deska adaptéru…KA-AW 80</v>
          </cell>
          <cell r="C8156">
            <v>1184</v>
          </cell>
          <cell r="D8156">
            <v>1</v>
          </cell>
          <cell r="E8156" t="str">
            <v>KS</v>
          </cell>
          <cell r="F8156">
            <v>1184</v>
          </cell>
        </row>
        <row r="8157">
          <cell r="A8157">
            <v>6346758</v>
          </cell>
          <cell r="B8157" t="str">
            <v>Deska adaptéru 45°…KA-E 45</v>
          </cell>
          <cell r="C8157">
            <v>3304</v>
          </cell>
          <cell r="D8157">
            <v>1</v>
          </cell>
          <cell r="E8157" t="str">
            <v>KS</v>
          </cell>
          <cell r="F8157">
            <v>3304</v>
          </cell>
        </row>
        <row r="8158">
          <cell r="A8158">
            <v>6346804</v>
          </cell>
          <cell r="B8158" t="str">
            <v>Deska adaptéru symetrická…KA-SY</v>
          </cell>
          <cell r="C8158">
            <v>1101</v>
          </cell>
          <cell r="D8158">
            <v>1</v>
          </cell>
          <cell r="E8158" t="str">
            <v>KS</v>
          </cell>
          <cell r="F8158">
            <v>1101</v>
          </cell>
        </row>
        <row r="8159">
          <cell r="A8159">
            <v>6346820</v>
          </cell>
          <cell r="B8159" t="str">
            <v>Deska adaptéru asymetrická…KA-ASY</v>
          </cell>
          <cell r="C8159">
            <v>1101</v>
          </cell>
          <cell r="D8159">
            <v>1</v>
          </cell>
          <cell r="E8159" t="str">
            <v>KS</v>
          </cell>
          <cell r="F8159">
            <v>1101</v>
          </cell>
        </row>
        <row r="8160">
          <cell r="A8160">
            <v>6347053</v>
          </cell>
          <cell r="B8160" t="str">
            <v>Základová deska …KI 8</v>
          </cell>
          <cell r="C8160">
            <v>564</v>
          </cell>
          <cell r="D8160">
            <v>1</v>
          </cell>
          <cell r="E8160" t="str">
            <v>KS</v>
          </cell>
          <cell r="F8160">
            <v>564</v>
          </cell>
        </row>
        <row r="8161">
          <cell r="A8161">
            <v>6347061</v>
          </cell>
          <cell r="B8161" t="str">
            <v>Základová deska …KI 8 NOK</v>
          </cell>
          <cell r="C8161">
            <v>536</v>
          </cell>
          <cell r="D8161">
            <v>1</v>
          </cell>
          <cell r="E8161" t="str">
            <v>KS</v>
          </cell>
          <cell r="F8161">
            <v>536</v>
          </cell>
        </row>
        <row r="8162">
          <cell r="A8162">
            <v>6347088</v>
          </cell>
          <cell r="B8162" t="str">
            <v>Základová deska …KI 8 AOX</v>
          </cell>
          <cell r="C8162">
            <v>476</v>
          </cell>
          <cell r="D8162">
            <v>1</v>
          </cell>
          <cell r="E8162" t="str">
            <v>KS</v>
          </cell>
          <cell r="F8162">
            <v>476</v>
          </cell>
        </row>
        <row r="8163">
          <cell r="A8163">
            <v>6347843</v>
          </cell>
          <cell r="B8163" t="str">
            <v>Základová deska …KI 8 VLP</v>
          </cell>
          <cell r="C8163">
            <v>1431</v>
          </cell>
          <cell r="D8163">
            <v>1</v>
          </cell>
          <cell r="E8163" t="str">
            <v>KS</v>
          </cell>
          <cell r="F8163">
            <v>1431</v>
          </cell>
        </row>
        <row r="8164">
          <cell r="A8164">
            <v>6348106</v>
          </cell>
          <cell r="B8164" t="str">
            <v>Základová deska …KI 8 VQP</v>
          </cell>
          <cell r="C8164">
            <v>914</v>
          </cell>
          <cell r="D8164">
            <v>1</v>
          </cell>
          <cell r="E8164" t="str">
            <v>KS</v>
          </cell>
          <cell r="F8164">
            <v>914</v>
          </cell>
        </row>
        <row r="8165">
          <cell r="A8165">
            <v>6348157</v>
          </cell>
          <cell r="B8165" t="str">
            <v>Základová deska …KI 8 VLK</v>
          </cell>
          <cell r="C8165">
            <v>952</v>
          </cell>
          <cell r="D8165">
            <v>1</v>
          </cell>
          <cell r="E8165" t="str">
            <v>KS</v>
          </cell>
          <cell r="F8165">
            <v>952</v>
          </cell>
        </row>
        <row r="8166">
          <cell r="A8166">
            <v>6348408</v>
          </cell>
          <cell r="B8166" t="str">
            <v>Opěrná deska…K 60</v>
          </cell>
          <cell r="C8166">
            <v>36</v>
          </cell>
          <cell r="D8166">
            <v>1</v>
          </cell>
          <cell r="E8166" t="str">
            <v>KS</v>
          </cell>
          <cell r="F8166">
            <v>36</v>
          </cell>
        </row>
        <row r="8167">
          <cell r="A8167">
            <v>6348874</v>
          </cell>
          <cell r="B8167" t="str">
            <v>Základová deska …KU 3</v>
          </cell>
          <cell r="C8167">
            <v>364</v>
          </cell>
          <cell r="D8167">
            <v>1</v>
          </cell>
          <cell r="E8167" t="str">
            <v>KS</v>
          </cell>
          <cell r="F8167">
            <v>364</v>
          </cell>
        </row>
        <row r="8168">
          <cell r="A8168">
            <v>6348881</v>
          </cell>
          <cell r="B8168" t="str">
            <v>Základová deska,variabilní…KU 3 V</v>
          </cell>
          <cell r="C8168">
            <v>210</v>
          </cell>
          <cell r="D8168">
            <v>1</v>
          </cell>
          <cell r="E8168" t="str">
            <v>KS</v>
          </cell>
          <cell r="F8168">
            <v>210</v>
          </cell>
        </row>
        <row r="8169">
          <cell r="A8169">
            <v>6348883</v>
          </cell>
          <cell r="B8169" t="str">
            <v>Základová deska pro US3…KU 3 V</v>
          </cell>
          <cell r="C8169">
            <v>241</v>
          </cell>
          <cell r="D8169">
            <v>1</v>
          </cell>
          <cell r="E8169" t="str">
            <v>KS</v>
          </cell>
          <cell r="F8169">
            <v>241</v>
          </cell>
        </row>
        <row r="8170">
          <cell r="A8170">
            <v>6348904</v>
          </cell>
          <cell r="B8170" t="str">
            <v>Základová deska …KUS 5</v>
          </cell>
          <cell r="C8170">
            <v>392</v>
          </cell>
          <cell r="D8170">
            <v>1</v>
          </cell>
          <cell r="E8170" t="str">
            <v>KS</v>
          </cell>
          <cell r="F8170">
            <v>392</v>
          </cell>
        </row>
        <row r="8171">
          <cell r="A8171">
            <v>6348920</v>
          </cell>
          <cell r="B8171" t="str">
            <v>Základová deska …KU 5 V</v>
          </cell>
          <cell r="C8171">
            <v>338</v>
          </cell>
          <cell r="D8171">
            <v>1</v>
          </cell>
          <cell r="E8171" t="str">
            <v>KS</v>
          </cell>
          <cell r="F8171">
            <v>338</v>
          </cell>
        </row>
        <row r="8172">
          <cell r="A8172">
            <v>6348925</v>
          </cell>
          <cell r="B8172" t="str">
            <v>Základová deska …KU 5 V</v>
          </cell>
          <cell r="C8172">
            <v>677</v>
          </cell>
          <cell r="D8172">
            <v>1</v>
          </cell>
          <cell r="E8172" t="str">
            <v>KS</v>
          </cell>
          <cell r="F8172">
            <v>677</v>
          </cell>
        </row>
        <row r="8173">
          <cell r="A8173">
            <v>6348927</v>
          </cell>
          <cell r="B8173" t="str">
            <v>Základová deska …KU 5 V</v>
          </cell>
          <cell r="C8173">
            <v>766</v>
          </cell>
          <cell r="D8173">
            <v>1</v>
          </cell>
          <cell r="E8173" t="str">
            <v>KS</v>
          </cell>
          <cell r="F8173">
            <v>766</v>
          </cell>
        </row>
        <row r="8174">
          <cell r="A8174">
            <v>6348947</v>
          </cell>
          <cell r="B8174" t="str">
            <v>Základová deska …KUS5NOK</v>
          </cell>
          <cell r="C8174">
            <v>662</v>
          </cell>
          <cell r="D8174">
            <v>1</v>
          </cell>
          <cell r="E8174" t="str">
            <v>KS</v>
          </cell>
          <cell r="F8174">
            <v>662</v>
          </cell>
        </row>
        <row r="8175">
          <cell r="A8175">
            <v>6349056</v>
          </cell>
          <cell r="B8175" t="str">
            <v>Základová deska …KU 7 NOX</v>
          </cell>
          <cell r="C8175">
            <v>1122</v>
          </cell>
          <cell r="D8175">
            <v>1</v>
          </cell>
          <cell r="E8175" t="str">
            <v>KS</v>
          </cell>
          <cell r="F8175">
            <v>1122</v>
          </cell>
        </row>
        <row r="8176">
          <cell r="A8176">
            <v>6349102</v>
          </cell>
          <cell r="B8176" t="str">
            <v>Základová deska …KU 7</v>
          </cell>
          <cell r="C8176">
            <v>511</v>
          </cell>
          <cell r="D8176">
            <v>1</v>
          </cell>
          <cell r="E8176" t="str">
            <v>KS</v>
          </cell>
          <cell r="F8176">
            <v>511</v>
          </cell>
        </row>
        <row r="8177">
          <cell r="A8177">
            <v>6349153</v>
          </cell>
          <cell r="B8177" t="str">
            <v>Základová deska …KU 7 VQP</v>
          </cell>
          <cell r="C8177">
            <v>569</v>
          </cell>
          <cell r="D8177">
            <v>1</v>
          </cell>
          <cell r="E8177" t="str">
            <v>KS</v>
          </cell>
          <cell r="F8177">
            <v>569</v>
          </cell>
        </row>
        <row r="8178">
          <cell r="A8178">
            <v>6349196</v>
          </cell>
          <cell r="B8178" t="str">
            <v>Základová deska …KU7VQP VA</v>
          </cell>
          <cell r="C8178">
            <v>1487</v>
          </cell>
          <cell r="D8178">
            <v>1</v>
          </cell>
          <cell r="E8178" t="str">
            <v>KS</v>
          </cell>
          <cell r="F8178">
            <v>1487</v>
          </cell>
        </row>
        <row r="8179">
          <cell r="A8179">
            <v>6349218</v>
          </cell>
          <cell r="B8179" t="str">
            <v>Základová deska …KU 7 AOX</v>
          </cell>
          <cell r="C8179">
            <v>391</v>
          </cell>
          <cell r="D8179">
            <v>1</v>
          </cell>
          <cell r="E8179" t="str">
            <v>KS</v>
          </cell>
          <cell r="F8179">
            <v>391</v>
          </cell>
        </row>
        <row r="8180">
          <cell r="A8180">
            <v>6349277</v>
          </cell>
          <cell r="B8180" t="str">
            <v>Základová deska …KUS 7 VA</v>
          </cell>
          <cell r="C8180">
            <v>882</v>
          </cell>
          <cell r="D8180">
            <v>1</v>
          </cell>
          <cell r="E8180" t="str">
            <v>KS</v>
          </cell>
          <cell r="F8180">
            <v>882</v>
          </cell>
        </row>
        <row r="8181">
          <cell r="A8181">
            <v>6349404</v>
          </cell>
          <cell r="B8181" t="str">
            <v>Profilová lišta…CPS 5/22</v>
          </cell>
          <cell r="C8181">
            <v>275</v>
          </cell>
          <cell r="D8181">
            <v>1</v>
          </cell>
          <cell r="E8181" t="str">
            <v>KS</v>
          </cell>
          <cell r="F8181">
            <v>275</v>
          </cell>
        </row>
        <row r="8182">
          <cell r="A8182">
            <v>6349412</v>
          </cell>
          <cell r="B8182" t="str">
            <v>Profilová lišta…CPS 5/26</v>
          </cell>
          <cell r="C8182">
            <v>290</v>
          </cell>
          <cell r="D8182">
            <v>1</v>
          </cell>
          <cell r="E8182" t="str">
            <v>KS</v>
          </cell>
          <cell r="F8182">
            <v>290</v>
          </cell>
        </row>
        <row r="8183">
          <cell r="A8183">
            <v>6349439</v>
          </cell>
          <cell r="B8183" t="str">
            <v>Profilová lišta…CPS 5/30</v>
          </cell>
          <cell r="C8183">
            <v>310</v>
          </cell>
          <cell r="D8183">
            <v>1</v>
          </cell>
          <cell r="E8183" t="str">
            <v>KS</v>
          </cell>
          <cell r="F8183">
            <v>310</v>
          </cell>
        </row>
        <row r="8184">
          <cell r="A8184">
            <v>6349447</v>
          </cell>
          <cell r="B8184" t="str">
            <v>Profilová lišta…CPS 5/34</v>
          </cell>
          <cell r="C8184">
            <v>314</v>
          </cell>
          <cell r="D8184">
            <v>1</v>
          </cell>
          <cell r="E8184" t="str">
            <v>KS</v>
          </cell>
          <cell r="F8184">
            <v>314</v>
          </cell>
        </row>
        <row r="8185">
          <cell r="A8185">
            <v>6349463</v>
          </cell>
          <cell r="B8185" t="str">
            <v>Profilová lišta…CPS 5/38</v>
          </cell>
          <cell r="C8185">
            <v>338</v>
          </cell>
          <cell r="D8185">
            <v>1</v>
          </cell>
          <cell r="E8185" t="str">
            <v>KS</v>
          </cell>
          <cell r="F8185">
            <v>338</v>
          </cell>
        </row>
        <row r="8186">
          <cell r="A8186">
            <v>6349803</v>
          </cell>
          <cell r="B8186" t="str">
            <v>Profilová lišta…CPS 5/22</v>
          </cell>
          <cell r="C8186">
            <v>596</v>
          </cell>
          <cell r="D8186">
            <v>1</v>
          </cell>
          <cell r="E8186" t="str">
            <v>KS</v>
          </cell>
          <cell r="F8186">
            <v>596</v>
          </cell>
        </row>
        <row r="8187">
          <cell r="A8187">
            <v>6349846</v>
          </cell>
          <cell r="B8187" t="str">
            <v>Profilová lišta…CPS 5/34</v>
          </cell>
          <cell r="C8187">
            <v>779</v>
          </cell>
          <cell r="D8187">
            <v>1</v>
          </cell>
          <cell r="E8187" t="str">
            <v>KS</v>
          </cell>
          <cell r="F8187">
            <v>779</v>
          </cell>
        </row>
        <row r="8188">
          <cell r="A8188">
            <v>6349854</v>
          </cell>
          <cell r="B8188" t="str">
            <v>Profilová lišta…CPS 5/38</v>
          </cell>
          <cell r="C8188">
            <v>890</v>
          </cell>
          <cell r="D8188">
            <v>1</v>
          </cell>
          <cell r="E8188" t="str">
            <v>KS</v>
          </cell>
          <cell r="F8188">
            <v>890</v>
          </cell>
        </row>
        <row r="8189">
          <cell r="A8189">
            <v>6350054</v>
          </cell>
          <cell r="B8189" t="str">
            <v>Základová deska …1268/KP</v>
          </cell>
          <cell r="C8189">
            <v>213</v>
          </cell>
          <cell r="D8189">
            <v>1</v>
          </cell>
          <cell r="E8189" t="str">
            <v>KS</v>
          </cell>
          <cell r="F8189">
            <v>213</v>
          </cell>
        </row>
        <row r="8190">
          <cell r="A8190">
            <v>6350100</v>
          </cell>
          <cell r="B8190" t="str">
            <v>Vazební úhelník…1268/KD</v>
          </cell>
          <cell r="C8190">
            <v>276</v>
          </cell>
          <cell r="D8190">
            <v>1</v>
          </cell>
          <cell r="E8190" t="str">
            <v>KS</v>
          </cell>
          <cell r="F8190">
            <v>276</v>
          </cell>
        </row>
        <row r="8191">
          <cell r="A8191">
            <v>6350151</v>
          </cell>
          <cell r="B8191" t="str">
            <v>Montážní úhelník…1268/W 90</v>
          </cell>
          <cell r="C8191">
            <v>63</v>
          </cell>
          <cell r="D8191">
            <v>1</v>
          </cell>
          <cell r="E8191" t="str">
            <v>KS</v>
          </cell>
          <cell r="F8191">
            <v>63</v>
          </cell>
        </row>
        <row r="8192">
          <cell r="A8192">
            <v>6350208</v>
          </cell>
          <cell r="B8192" t="str">
            <v>Samostavitelný profil…1268/SP</v>
          </cell>
          <cell r="C8192">
            <v>168</v>
          </cell>
          <cell r="D8192">
            <v>1</v>
          </cell>
          <cell r="E8192" t="str">
            <v>M</v>
          </cell>
          <cell r="F8192">
            <v>168</v>
          </cell>
        </row>
        <row r="8193">
          <cell r="A8193">
            <v>6351026</v>
          </cell>
          <cell r="B8193" t="str">
            <v>Profil U…HP 75 FT</v>
          </cell>
          <cell r="C8193">
            <v>2435</v>
          </cell>
          <cell r="D8193">
            <v>1</v>
          </cell>
          <cell r="E8193" t="str">
            <v>KS</v>
          </cell>
          <cell r="F8193">
            <v>2435</v>
          </cell>
        </row>
        <row r="8194">
          <cell r="A8194">
            <v>6354106</v>
          </cell>
          <cell r="B8194" t="str">
            <v>Článek svorkovnice…KL1/10 S</v>
          </cell>
          <cell r="C8194">
            <v>83</v>
          </cell>
          <cell r="D8194">
            <v>1</v>
          </cell>
          <cell r="E8194" t="str">
            <v>KS</v>
          </cell>
          <cell r="F8194">
            <v>83</v>
          </cell>
        </row>
        <row r="8195">
          <cell r="A8195">
            <v>6354114</v>
          </cell>
          <cell r="B8195" t="str">
            <v>Článek svorkovnice…KL1/15 S</v>
          </cell>
          <cell r="C8195">
            <v>87</v>
          </cell>
          <cell r="D8195">
            <v>1</v>
          </cell>
          <cell r="E8195" t="str">
            <v>KS</v>
          </cell>
          <cell r="F8195">
            <v>87</v>
          </cell>
        </row>
        <row r="8196">
          <cell r="A8196">
            <v>6354122</v>
          </cell>
          <cell r="B8196" t="str">
            <v>Článek svorkovnice…KL1/20 S</v>
          </cell>
          <cell r="C8196">
            <v>87</v>
          </cell>
          <cell r="D8196">
            <v>1</v>
          </cell>
          <cell r="E8196" t="str">
            <v>KS</v>
          </cell>
          <cell r="F8196">
            <v>87</v>
          </cell>
        </row>
        <row r="8197">
          <cell r="A8197">
            <v>6355021</v>
          </cell>
          <cell r="B8197" t="str">
            <v>Spojovací úhelník…KWH/5</v>
          </cell>
          <cell r="C8197">
            <v>409</v>
          </cell>
          <cell r="D8197">
            <v>1</v>
          </cell>
          <cell r="E8197" t="str">
            <v>PAR</v>
          </cell>
          <cell r="F8197">
            <v>409</v>
          </cell>
        </row>
        <row r="8198">
          <cell r="A8198">
            <v>6355048</v>
          </cell>
          <cell r="B8198" t="str">
            <v>Spojovací úhelník…KWH/10</v>
          </cell>
          <cell r="C8198">
            <v>375</v>
          </cell>
          <cell r="D8198">
            <v>1</v>
          </cell>
          <cell r="E8198" t="str">
            <v>PAR</v>
          </cell>
          <cell r="F8198">
            <v>375</v>
          </cell>
        </row>
        <row r="8199">
          <cell r="A8199">
            <v>6355056</v>
          </cell>
          <cell r="B8199" t="str">
            <v>Spojovací úhelník…KWH/15</v>
          </cell>
          <cell r="C8199">
            <v>401</v>
          </cell>
          <cell r="D8199">
            <v>1</v>
          </cell>
          <cell r="E8199" t="str">
            <v>PAR</v>
          </cell>
          <cell r="F8199">
            <v>401</v>
          </cell>
        </row>
        <row r="8200">
          <cell r="A8200">
            <v>6355064</v>
          </cell>
          <cell r="B8200" t="str">
            <v>Spojovací úhelník…KWH/20</v>
          </cell>
          <cell r="C8200">
            <v>442</v>
          </cell>
          <cell r="D8200">
            <v>1</v>
          </cell>
          <cell r="E8200" t="str">
            <v>PAR</v>
          </cell>
          <cell r="F8200">
            <v>442</v>
          </cell>
        </row>
        <row r="8201">
          <cell r="A8201">
            <v>6355072</v>
          </cell>
          <cell r="B8201" t="str">
            <v>Spojovací úhelník…KWH/25</v>
          </cell>
          <cell r="C8201">
            <v>427</v>
          </cell>
          <cell r="D8201">
            <v>1</v>
          </cell>
          <cell r="E8201" t="str">
            <v>PAR</v>
          </cell>
          <cell r="F8201">
            <v>427</v>
          </cell>
        </row>
        <row r="8202">
          <cell r="A8202">
            <v>6355218</v>
          </cell>
          <cell r="B8202" t="str">
            <v>Spojovací úhelník…KWS/5</v>
          </cell>
          <cell r="C8202">
            <v>218</v>
          </cell>
          <cell r="D8202">
            <v>1</v>
          </cell>
          <cell r="E8202" t="str">
            <v>PAR</v>
          </cell>
          <cell r="F8202">
            <v>218</v>
          </cell>
        </row>
        <row r="8203">
          <cell r="A8203">
            <v>6355226</v>
          </cell>
          <cell r="B8203" t="str">
            <v>Spojovací úhelník…KWS/10</v>
          </cell>
          <cell r="C8203">
            <v>230</v>
          </cell>
          <cell r="D8203">
            <v>1</v>
          </cell>
          <cell r="E8203" t="str">
            <v>PAR</v>
          </cell>
          <cell r="F8203">
            <v>230</v>
          </cell>
        </row>
        <row r="8204">
          <cell r="A8204">
            <v>6355234</v>
          </cell>
          <cell r="B8204" t="str">
            <v>Spojovací úhelník…KWS/15</v>
          </cell>
          <cell r="C8204">
            <v>251</v>
          </cell>
          <cell r="D8204">
            <v>1</v>
          </cell>
          <cell r="E8204" t="str">
            <v>PAR</v>
          </cell>
          <cell r="F8204">
            <v>251</v>
          </cell>
        </row>
        <row r="8205">
          <cell r="A8205">
            <v>6355242</v>
          </cell>
          <cell r="B8205" t="str">
            <v>Spojovací úhelník…KWS/20</v>
          </cell>
          <cell r="C8205">
            <v>225</v>
          </cell>
          <cell r="D8205">
            <v>1</v>
          </cell>
          <cell r="E8205" t="str">
            <v>PAR</v>
          </cell>
          <cell r="F8205">
            <v>225</v>
          </cell>
        </row>
        <row r="8206">
          <cell r="A8206">
            <v>6355250</v>
          </cell>
          <cell r="B8206" t="str">
            <v>Spojovací úhelník…KWS/25</v>
          </cell>
          <cell r="C8206">
            <v>229</v>
          </cell>
          <cell r="D8206">
            <v>1</v>
          </cell>
          <cell r="E8206" t="str">
            <v>PAR</v>
          </cell>
          <cell r="F8206">
            <v>229</v>
          </cell>
        </row>
        <row r="8207">
          <cell r="A8207">
            <v>6355315</v>
          </cell>
          <cell r="B8207" t="str">
            <v>úhlová svorka 10 mm…KWH/10 VA</v>
          </cell>
          <cell r="C8207">
            <v>1217</v>
          </cell>
          <cell r="D8207">
            <v>1</v>
          </cell>
          <cell r="E8207" t="str">
            <v>PAR</v>
          </cell>
          <cell r="F8207">
            <v>1217</v>
          </cell>
        </row>
        <row r="8208">
          <cell r="A8208">
            <v>6355323</v>
          </cell>
          <cell r="B8208" t="str">
            <v>Spojovací úhelník…KWH/15 VA</v>
          </cell>
          <cell r="C8208">
            <v>1218</v>
          </cell>
          <cell r="D8208">
            <v>1</v>
          </cell>
          <cell r="E8208" t="str">
            <v>PAR</v>
          </cell>
          <cell r="F8208">
            <v>1218</v>
          </cell>
        </row>
        <row r="8209">
          <cell r="A8209">
            <v>6355331</v>
          </cell>
          <cell r="B8209" t="str">
            <v>Spojovací úhelník…KWH/20 VA</v>
          </cell>
          <cell r="C8209">
            <v>1275</v>
          </cell>
          <cell r="D8209">
            <v>1</v>
          </cell>
          <cell r="E8209" t="str">
            <v>PAR</v>
          </cell>
          <cell r="F8209">
            <v>1275</v>
          </cell>
        </row>
        <row r="8210">
          <cell r="A8210">
            <v>6355404</v>
          </cell>
          <cell r="B8210" t="str">
            <v>Spojovací úhelník…KWS/5 VA</v>
          </cell>
          <cell r="C8210">
            <v>417</v>
          </cell>
          <cell r="D8210">
            <v>1</v>
          </cell>
          <cell r="E8210" t="str">
            <v>PAR</v>
          </cell>
          <cell r="F8210">
            <v>417</v>
          </cell>
        </row>
        <row r="8211">
          <cell r="A8211">
            <v>6355412</v>
          </cell>
          <cell r="B8211" t="str">
            <v>Spojovací úhelník…KWS/10 VA</v>
          </cell>
          <cell r="C8211">
            <v>390</v>
          </cell>
          <cell r="D8211">
            <v>1</v>
          </cell>
          <cell r="E8211" t="str">
            <v>PAR</v>
          </cell>
          <cell r="F8211">
            <v>390</v>
          </cell>
        </row>
        <row r="8212">
          <cell r="A8212">
            <v>6355420</v>
          </cell>
          <cell r="B8212" t="str">
            <v>Spojovací úhelník…KWS/15 VA</v>
          </cell>
          <cell r="C8212">
            <v>429</v>
          </cell>
          <cell r="D8212">
            <v>1</v>
          </cell>
          <cell r="E8212" t="str">
            <v>PAR</v>
          </cell>
          <cell r="F8212">
            <v>429</v>
          </cell>
        </row>
        <row r="8213">
          <cell r="A8213">
            <v>6355439</v>
          </cell>
          <cell r="B8213" t="str">
            <v>Spojovací úhelník…KWS/20 VA</v>
          </cell>
          <cell r="C8213">
            <v>483</v>
          </cell>
          <cell r="D8213">
            <v>1</v>
          </cell>
          <cell r="E8213" t="str">
            <v>PAR</v>
          </cell>
          <cell r="F8213">
            <v>483</v>
          </cell>
        </row>
        <row r="8214">
          <cell r="A8214">
            <v>6355447</v>
          </cell>
          <cell r="B8214" t="str">
            <v>Spojovací úhelník…KWS/25 VA</v>
          </cell>
          <cell r="C8214">
            <v>519</v>
          </cell>
          <cell r="D8214">
            <v>1</v>
          </cell>
          <cell r="E8214" t="str">
            <v>PAR</v>
          </cell>
          <cell r="F8214">
            <v>519</v>
          </cell>
        </row>
        <row r="8215">
          <cell r="A8215">
            <v>6355800</v>
          </cell>
          <cell r="B8215" t="str">
            <v>Upínací svorka těžká…TKS-S-30</v>
          </cell>
          <cell r="C8215">
            <v>421</v>
          </cell>
          <cell r="D8215">
            <v>1</v>
          </cell>
          <cell r="E8215" t="str">
            <v>PAR</v>
          </cell>
          <cell r="F8215">
            <v>421</v>
          </cell>
        </row>
        <row r="8216">
          <cell r="A8216">
            <v>6355804</v>
          </cell>
          <cell r="B8216" t="str">
            <v>Upínací svorka těžká…TKH-S-30</v>
          </cell>
          <cell r="C8216">
            <v>594</v>
          </cell>
          <cell r="D8216">
            <v>1</v>
          </cell>
          <cell r="E8216" t="str">
            <v>PAR</v>
          </cell>
          <cell r="F8216">
            <v>594</v>
          </cell>
        </row>
        <row r="8217">
          <cell r="A8217">
            <v>6355808</v>
          </cell>
          <cell r="B8217" t="str">
            <v>Upínací svorka lehká…TKS-L-25</v>
          </cell>
          <cell r="C8217">
            <v>183</v>
          </cell>
          <cell r="D8217">
            <v>1</v>
          </cell>
          <cell r="E8217" t="str">
            <v>PAR</v>
          </cell>
          <cell r="F8217">
            <v>183</v>
          </cell>
        </row>
        <row r="8218">
          <cell r="A8218">
            <v>6355812</v>
          </cell>
          <cell r="B8218" t="str">
            <v>Upínací svorka lehká…TKH-L-25</v>
          </cell>
          <cell r="C8218">
            <v>329</v>
          </cell>
          <cell r="D8218">
            <v>1</v>
          </cell>
          <cell r="E8218" t="str">
            <v>PAR</v>
          </cell>
          <cell r="F8218">
            <v>329</v>
          </cell>
        </row>
        <row r="8219">
          <cell r="A8219">
            <v>6356055</v>
          </cell>
          <cell r="B8219" t="str">
            <v>Svorník do 15mm…DBV</v>
          </cell>
          <cell r="C8219">
            <v>58</v>
          </cell>
          <cell r="D8219">
            <v>1</v>
          </cell>
          <cell r="E8219" t="str">
            <v>KS</v>
          </cell>
          <cell r="F8219">
            <v>58</v>
          </cell>
        </row>
        <row r="8220">
          <cell r="A8220">
            <v>6356109</v>
          </cell>
          <cell r="B8220" t="str">
            <v>Stropní držák…DB</v>
          </cell>
          <cell r="C8220">
            <v>46</v>
          </cell>
          <cell r="D8220">
            <v>1</v>
          </cell>
          <cell r="E8220" t="str">
            <v>KS</v>
          </cell>
          <cell r="F8220">
            <v>46</v>
          </cell>
        </row>
        <row r="8221">
          <cell r="A8221">
            <v>6356311</v>
          </cell>
          <cell r="B8221" t="str">
            <v>Motorový připojovací sloup…MAS140/10</v>
          </cell>
          <cell r="C8221">
            <v>2348</v>
          </cell>
          <cell r="D8221">
            <v>1</v>
          </cell>
          <cell r="E8221" t="str">
            <v>KS</v>
          </cell>
          <cell r="F8221">
            <v>2348</v>
          </cell>
        </row>
        <row r="8222">
          <cell r="A8222">
            <v>6356362</v>
          </cell>
          <cell r="B8222" t="str">
            <v>Upevňovací třmen…BF 140/10</v>
          </cell>
          <cell r="C8222">
            <v>279</v>
          </cell>
          <cell r="D8222">
            <v>1</v>
          </cell>
          <cell r="E8222" t="str">
            <v>KS</v>
          </cell>
          <cell r="F8222">
            <v>279</v>
          </cell>
        </row>
        <row r="8223">
          <cell r="A8223">
            <v>6356397</v>
          </cell>
          <cell r="B8223" t="str">
            <v>Pata sloupu…SF 140/11</v>
          </cell>
          <cell r="C8223">
            <v>1204</v>
          </cell>
          <cell r="D8223">
            <v>1</v>
          </cell>
          <cell r="E8223" t="str">
            <v>KS</v>
          </cell>
          <cell r="F8223">
            <v>1204</v>
          </cell>
        </row>
        <row r="8224">
          <cell r="A8224">
            <v>6356915</v>
          </cell>
          <cell r="B8224" t="str">
            <v>Víko s otočnými západkami…MASD90 FT</v>
          </cell>
          <cell r="C8224">
            <v>1960</v>
          </cell>
          <cell r="D8224">
            <v>1</v>
          </cell>
          <cell r="E8224" t="str">
            <v>KS</v>
          </cell>
          <cell r="F8224">
            <v>1960</v>
          </cell>
        </row>
        <row r="8225">
          <cell r="A8225">
            <v>6357008</v>
          </cell>
          <cell r="B8225" t="str">
            <v>Přístrojová deska…GP 15/28</v>
          </cell>
          <cell r="C8225">
            <v>1006</v>
          </cell>
          <cell r="D8225">
            <v>1</v>
          </cell>
          <cell r="E8225" t="str">
            <v>KS</v>
          </cell>
          <cell r="F8225">
            <v>1006</v>
          </cell>
        </row>
        <row r="8226">
          <cell r="A8226">
            <v>6357016</v>
          </cell>
          <cell r="B8226" t="str">
            <v>Přístrojová deska…GP 31/28</v>
          </cell>
          <cell r="C8226">
            <v>1613</v>
          </cell>
          <cell r="D8226">
            <v>1</v>
          </cell>
          <cell r="E8226" t="str">
            <v>KS</v>
          </cell>
          <cell r="F8226">
            <v>1613</v>
          </cell>
        </row>
        <row r="8227">
          <cell r="A8227">
            <v>6357504</v>
          </cell>
          <cell r="B8227" t="str">
            <v>Trapézové upevnění…TPB 100</v>
          </cell>
          <cell r="C8227">
            <v>37</v>
          </cell>
          <cell r="D8227">
            <v>1</v>
          </cell>
          <cell r="E8227" t="str">
            <v>KS</v>
          </cell>
          <cell r="F8227">
            <v>37</v>
          </cell>
        </row>
        <row r="8228">
          <cell r="A8228">
            <v>6358179</v>
          </cell>
          <cell r="B8228" t="str">
            <v>Úhelníkový úchyt…ALW/17</v>
          </cell>
          <cell r="C8228">
            <v>130</v>
          </cell>
          <cell r="D8228">
            <v>1</v>
          </cell>
          <cell r="E8228" t="str">
            <v>KS</v>
          </cell>
          <cell r="F8228">
            <v>130</v>
          </cell>
        </row>
        <row r="8229">
          <cell r="A8229">
            <v>6358500</v>
          </cell>
          <cell r="B8229" t="str">
            <v>Středový závěs…MAH/050</v>
          </cell>
          <cell r="C8229">
            <v>49</v>
          </cell>
          <cell r="D8229">
            <v>1</v>
          </cell>
          <cell r="E8229" t="str">
            <v>KS</v>
          </cell>
          <cell r="F8229">
            <v>49</v>
          </cell>
        </row>
        <row r="8230">
          <cell r="A8230">
            <v>6358510</v>
          </cell>
          <cell r="B8230" t="str">
            <v>Středový závěs…MAH/075</v>
          </cell>
          <cell r="C8230">
            <v>53</v>
          </cell>
          <cell r="D8230">
            <v>1</v>
          </cell>
          <cell r="E8230" t="str">
            <v>KS</v>
          </cell>
          <cell r="F8230">
            <v>53</v>
          </cell>
        </row>
        <row r="8231">
          <cell r="A8231">
            <v>6358527</v>
          </cell>
          <cell r="B8231" t="str">
            <v>Středový závěs…MAH/100</v>
          </cell>
          <cell r="C8231">
            <v>63</v>
          </cell>
          <cell r="D8231">
            <v>1</v>
          </cell>
          <cell r="E8231" t="str">
            <v>KS</v>
          </cell>
          <cell r="F8231">
            <v>63</v>
          </cell>
        </row>
        <row r="8232">
          <cell r="A8232">
            <v>6358535</v>
          </cell>
          <cell r="B8232" t="str">
            <v>Středový závěs…MAH/150</v>
          </cell>
          <cell r="C8232">
            <v>57</v>
          </cell>
          <cell r="D8232">
            <v>1</v>
          </cell>
          <cell r="E8232" t="str">
            <v>KS</v>
          </cell>
          <cell r="F8232">
            <v>57</v>
          </cell>
        </row>
        <row r="8233">
          <cell r="A8233">
            <v>6358543</v>
          </cell>
          <cell r="B8233" t="str">
            <v>Středový závěs…MAH/200</v>
          </cell>
          <cell r="C8233">
            <v>59</v>
          </cell>
          <cell r="D8233">
            <v>1</v>
          </cell>
          <cell r="E8233" t="str">
            <v>KS</v>
          </cell>
          <cell r="F8233">
            <v>59</v>
          </cell>
        </row>
        <row r="8234">
          <cell r="A8234">
            <v>6358659</v>
          </cell>
          <cell r="B8234" t="str">
            <v>Středový závěs…MAHL/200</v>
          </cell>
          <cell r="C8234">
            <v>100</v>
          </cell>
          <cell r="D8234">
            <v>1</v>
          </cell>
          <cell r="E8234" t="str">
            <v>KS</v>
          </cell>
          <cell r="F8234">
            <v>100</v>
          </cell>
        </row>
        <row r="8235">
          <cell r="A8235">
            <v>6358667</v>
          </cell>
          <cell r="B8235" t="str">
            <v>Středový závěs…MAHL/300</v>
          </cell>
          <cell r="C8235">
            <v>118</v>
          </cell>
          <cell r="D8235">
            <v>1</v>
          </cell>
          <cell r="E8235" t="str">
            <v>KS</v>
          </cell>
          <cell r="F8235">
            <v>118</v>
          </cell>
        </row>
        <row r="8236">
          <cell r="A8236">
            <v>6358675</v>
          </cell>
          <cell r="B8236" t="str">
            <v>Středový závěs…MAHL/400</v>
          </cell>
          <cell r="C8236">
            <v>136</v>
          </cell>
          <cell r="D8236">
            <v>1</v>
          </cell>
          <cell r="E8236" t="str">
            <v>KS</v>
          </cell>
          <cell r="F8236">
            <v>136</v>
          </cell>
        </row>
        <row r="8237">
          <cell r="A8237">
            <v>6358683</v>
          </cell>
          <cell r="B8237" t="str">
            <v>Středový závěs…MAHL/500</v>
          </cell>
          <cell r="C8237">
            <v>147</v>
          </cell>
          <cell r="D8237">
            <v>1</v>
          </cell>
          <cell r="E8237" t="str">
            <v>KS</v>
          </cell>
          <cell r="F8237">
            <v>147</v>
          </cell>
        </row>
        <row r="8238">
          <cell r="A8238">
            <v>6358687</v>
          </cell>
          <cell r="B8238" t="str">
            <v>Středový závěs…MAHL/600</v>
          </cell>
          <cell r="C8238">
            <v>412</v>
          </cell>
          <cell r="D8238">
            <v>1</v>
          </cell>
          <cell r="E8238" t="str">
            <v>KS</v>
          </cell>
          <cell r="F8238">
            <v>412</v>
          </cell>
        </row>
        <row r="8239">
          <cell r="A8239">
            <v>6358705</v>
          </cell>
          <cell r="B8239" t="str">
            <v>Středový závěs…MAH60/100</v>
          </cell>
          <cell r="C8239">
            <v>108</v>
          </cell>
          <cell r="D8239">
            <v>1</v>
          </cell>
          <cell r="E8239" t="str">
            <v>KS</v>
          </cell>
          <cell r="F8239">
            <v>108</v>
          </cell>
        </row>
        <row r="8240">
          <cell r="A8240">
            <v>6358709</v>
          </cell>
          <cell r="B8240" t="str">
            <v>Středový závěs…MAH60/150</v>
          </cell>
          <cell r="C8240">
            <v>110</v>
          </cell>
          <cell r="D8240">
            <v>1</v>
          </cell>
          <cell r="E8240" t="str">
            <v>KS</v>
          </cell>
          <cell r="F8240">
            <v>110</v>
          </cell>
        </row>
        <row r="8241">
          <cell r="A8241">
            <v>6358713</v>
          </cell>
          <cell r="B8241" t="str">
            <v>Středový závěs…MAH60/200</v>
          </cell>
          <cell r="C8241">
            <v>132</v>
          </cell>
          <cell r="D8241">
            <v>1</v>
          </cell>
          <cell r="E8241" t="str">
            <v>KS</v>
          </cell>
          <cell r="F8241">
            <v>132</v>
          </cell>
        </row>
        <row r="8242">
          <cell r="A8242">
            <v>6358717</v>
          </cell>
          <cell r="B8242" t="str">
            <v>Středový závěs…MAH60/300</v>
          </cell>
          <cell r="C8242">
            <v>133</v>
          </cell>
          <cell r="D8242">
            <v>1</v>
          </cell>
          <cell r="E8242" t="str">
            <v>KS</v>
          </cell>
          <cell r="F8242">
            <v>133</v>
          </cell>
        </row>
        <row r="8243">
          <cell r="A8243">
            <v>6358752</v>
          </cell>
          <cell r="B8243" t="str">
            <v>Středový závěs…MAH60/100</v>
          </cell>
          <cell r="C8243">
            <v>154</v>
          </cell>
          <cell r="D8243">
            <v>1</v>
          </cell>
          <cell r="E8243" t="str">
            <v>KS</v>
          </cell>
          <cell r="F8243">
            <v>154</v>
          </cell>
        </row>
        <row r="8244">
          <cell r="A8244">
            <v>6358760</v>
          </cell>
          <cell r="B8244" t="str">
            <v>Středový závěs…MAH60/200</v>
          </cell>
          <cell r="C8244">
            <v>157</v>
          </cell>
          <cell r="D8244">
            <v>1</v>
          </cell>
          <cell r="E8244" t="str">
            <v>KS</v>
          </cell>
          <cell r="F8244">
            <v>157</v>
          </cell>
        </row>
        <row r="8245">
          <cell r="A8245">
            <v>6361021</v>
          </cell>
          <cell r="B8245" t="str">
            <v>Závěs…IS 8K/20</v>
          </cell>
          <cell r="C8245">
            <v>605</v>
          </cell>
          <cell r="D8245">
            <v>1</v>
          </cell>
          <cell r="E8245" t="str">
            <v>KS</v>
          </cell>
          <cell r="F8245">
            <v>605</v>
          </cell>
        </row>
        <row r="8246">
          <cell r="A8246">
            <v>6361056</v>
          </cell>
          <cell r="B8246" t="str">
            <v>Závěs…IS 8K/30</v>
          </cell>
          <cell r="C8246">
            <v>601</v>
          </cell>
          <cell r="D8246">
            <v>1</v>
          </cell>
          <cell r="E8246" t="str">
            <v>KS</v>
          </cell>
          <cell r="F8246">
            <v>601</v>
          </cell>
        </row>
        <row r="8247">
          <cell r="A8247">
            <v>6361072</v>
          </cell>
          <cell r="B8247" t="str">
            <v>Závěs…IS 8K/40</v>
          </cell>
          <cell r="C8247">
            <v>684</v>
          </cell>
          <cell r="D8247">
            <v>1</v>
          </cell>
          <cell r="E8247" t="str">
            <v>KS</v>
          </cell>
          <cell r="F8247">
            <v>684</v>
          </cell>
        </row>
        <row r="8248">
          <cell r="A8248">
            <v>6361099</v>
          </cell>
          <cell r="B8248" t="str">
            <v>Závěs…IS 8K/50</v>
          </cell>
          <cell r="C8248">
            <v>699</v>
          </cell>
          <cell r="D8248">
            <v>1</v>
          </cell>
          <cell r="E8248" t="str">
            <v>KS</v>
          </cell>
          <cell r="F8248">
            <v>699</v>
          </cell>
        </row>
        <row r="8249">
          <cell r="A8249">
            <v>6361110</v>
          </cell>
          <cell r="B8249" t="str">
            <v>Závěs…IS 8K/60</v>
          </cell>
          <cell r="C8249">
            <v>782</v>
          </cell>
          <cell r="D8249">
            <v>1</v>
          </cell>
          <cell r="E8249" t="str">
            <v>KS</v>
          </cell>
          <cell r="F8249">
            <v>782</v>
          </cell>
        </row>
        <row r="8250">
          <cell r="A8250">
            <v>6361137</v>
          </cell>
          <cell r="B8250" t="str">
            <v>Závěs…IS 8K/70</v>
          </cell>
          <cell r="C8250">
            <v>797</v>
          </cell>
          <cell r="D8250">
            <v>1</v>
          </cell>
          <cell r="E8250" t="str">
            <v>KS</v>
          </cell>
          <cell r="F8250">
            <v>797</v>
          </cell>
        </row>
        <row r="8251">
          <cell r="A8251">
            <v>6361153</v>
          </cell>
          <cell r="B8251" t="str">
            <v>Závěs…IS 8K/80</v>
          </cell>
          <cell r="C8251">
            <v>840</v>
          </cell>
          <cell r="D8251">
            <v>1</v>
          </cell>
          <cell r="E8251" t="str">
            <v>KS</v>
          </cell>
          <cell r="F8251">
            <v>840</v>
          </cell>
        </row>
        <row r="8252">
          <cell r="A8252">
            <v>6361188</v>
          </cell>
          <cell r="B8252" t="str">
            <v>Závěs…IS 8K/90</v>
          </cell>
          <cell r="C8252">
            <v>882</v>
          </cell>
          <cell r="D8252">
            <v>1</v>
          </cell>
          <cell r="E8252" t="str">
            <v>KS</v>
          </cell>
          <cell r="F8252">
            <v>882</v>
          </cell>
        </row>
        <row r="8253">
          <cell r="A8253">
            <v>6361218</v>
          </cell>
          <cell r="B8253" t="str">
            <v>Závěs…IS 8K/100</v>
          </cell>
          <cell r="C8253">
            <v>930</v>
          </cell>
          <cell r="D8253">
            <v>1</v>
          </cell>
          <cell r="E8253" t="str">
            <v>KS</v>
          </cell>
          <cell r="F8253">
            <v>930</v>
          </cell>
        </row>
        <row r="8254">
          <cell r="A8254">
            <v>6361234</v>
          </cell>
          <cell r="B8254" t="str">
            <v>Závěs…IS 8K/110</v>
          </cell>
          <cell r="C8254">
            <v>979</v>
          </cell>
          <cell r="D8254">
            <v>1</v>
          </cell>
          <cell r="E8254" t="str">
            <v>KS</v>
          </cell>
          <cell r="F8254">
            <v>979</v>
          </cell>
        </row>
        <row r="8255">
          <cell r="A8255">
            <v>6361250</v>
          </cell>
          <cell r="B8255" t="str">
            <v>Závěs…IS 8K/120</v>
          </cell>
          <cell r="C8255">
            <v>1071</v>
          </cell>
          <cell r="D8255">
            <v>1</v>
          </cell>
          <cell r="E8255" t="str">
            <v>KS</v>
          </cell>
          <cell r="F8255">
            <v>1071</v>
          </cell>
        </row>
        <row r="8256">
          <cell r="A8256">
            <v>6361277</v>
          </cell>
          <cell r="B8256" t="str">
            <v>Závěs…IS 8K/130</v>
          </cell>
          <cell r="C8256">
            <v>1250</v>
          </cell>
          <cell r="D8256">
            <v>1</v>
          </cell>
          <cell r="E8256" t="str">
            <v>KS</v>
          </cell>
          <cell r="F8256">
            <v>1250</v>
          </cell>
        </row>
        <row r="8257">
          <cell r="A8257">
            <v>6361293</v>
          </cell>
          <cell r="B8257" t="str">
            <v>Závěs…IS 8K/140</v>
          </cell>
          <cell r="C8257">
            <v>1348</v>
          </cell>
          <cell r="D8257">
            <v>1</v>
          </cell>
          <cell r="E8257" t="str">
            <v>KS</v>
          </cell>
          <cell r="F8257">
            <v>1348</v>
          </cell>
        </row>
        <row r="8258">
          <cell r="A8258">
            <v>6361315</v>
          </cell>
          <cell r="B8258" t="str">
            <v>Závěs…IS 8K/150</v>
          </cell>
          <cell r="C8258">
            <v>1332</v>
          </cell>
          <cell r="D8258">
            <v>1</v>
          </cell>
          <cell r="E8258" t="str">
            <v>KS</v>
          </cell>
          <cell r="F8258">
            <v>1332</v>
          </cell>
        </row>
        <row r="8259">
          <cell r="A8259">
            <v>6361331</v>
          </cell>
          <cell r="B8259" t="str">
            <v>Závěs…IS 8K/160</v>
          </cell>
          <cell r="C8259">
            <v>1378</v>
          </cell>
          <cell r="D8259">
            <v>1</v>
          </cell>
          <cell r="E8259" t="str">
            <v>KS</v>
          </cell>
          <cell r="F8259">
            <v>1378</v>
          </cell>
        </row>
        <row r="8260">
          <cell r="A8260">
            <v>6361366</v>
          </cell>
          <cell r="B8260" t="str">
            <v>Závěs…IS 8K/170</v>
          </cell>
          <cell r="C8260">
            <v>1428</v>
          </cell>
          <cell r="D8260">
            <v>1</v>
          </cell>
          <cell r="E8260" t="str">
            <v>KS</v>
          </cell>
          <cell r="F8260">
            <v>1428</v>
          </cell>
        </row>
        <row r="8261">
          <cell r="A8261">
            <v>6361382</v>
          </cell>
          <cell r="B8261" t="str">
            <v>Závěs…IS 8K/180</v>
          </cell>
          <cell r="C8261">
            <v>1474</v>
          </cell>
          <cell r="D8261">
            <v>1</v>
          </cell>
          <cell r="E8261" t="str">
            <v>KS</v>
          </cell>
          <cell r="F8261">
            <v>1474</v>
          </cell>
        </row>
        <row r="8262">
          <cell r="A8262">
            <v>6361420</v>
          </cell>
          <cell r="B8262" t="str">
            <v>Závěs…IS 8K/200</v>
          </cell>
          <cell r="C8262">
            <v>1555</v>
          </cell>
          <cell r="D8262">
            <v>1</v>
          </cell>
          <cell r="E8262" t="str">
            <v>KS</v>
          </cell>
          <cell r="F8262">
            <v>1555</v>
          </cell>
        </row>
        <row r="8263">
          <cell r="A8263">
            <v>6361692</v>
          </cell>
          <cell r="B8263" t="str">
            <v>Závěs…IS 8K/300</v>
          </cell>
          <cell r="C8263">
            <v>2254</v>
          </cell>
          <cell r="D8263">
            <v>1</v>
          </cell>
          <cell r="E8263" t="str">
            <v>KS</v>
          </cell>
          <cell r="F8263">
            <v>2254</v>
          </cell>
        </row>
        <row r="8264">
          <cell r="A8264">
            <v>6363806</v>
          </cell>
          <cell r="B8264" t="str">
            <v>Nástěnný a stropní držák …TPD/145</v>
          </cell>
          <cell r="C8264">
            <v>117</v>
          </cell>
          <cell r="D8264">
            <v>1</v>
          </cell>
          <cell r="E8264" t="str">
            <v>KS</v>
          </cell>
          <cell r="F8264">
            <v>117</v>
          </cell>
        </row>
        <row r="8265">
          <cell r="A8265">
            <v>6363814</v>
          </cell>
          <cell r="B8265" t="str">
            <v>Nástěnný a stropní držák …TPD/245</v>
          </cell>
          <cell r="C8265">
            <v>137</v>
          </cell>
          <cell r="D8265">
            <v>1</v>
          </cell>
          <cell r="E8265" t="str">
            <v>KS</v>
          </cell>
          <cell r="F8265">
            <v>137</v>
          </cell>
        </row>
        <row r="8266">
          <cell r="A8266">
            <v>6363822</v>
          </cell>
          <cell r="B8266" t="str">
            <v>Nástěnný a stropní držák …TPD/345</v>
          </cell>
          <cell r="C8266">
            <v>162</v>
          </cell>
          <cell r="D8266">
            <v>1</v>
          </cell>
          <cell r="E8266" t="str">
            <v>KS</v>
          </cell>
          <cell r="F8266">
            <v>162</v>
          </cell>
        </row>
        <row r="8267">
          <cell r="A8267">
            <v>6363865</v>
          </cell>
          <cell r="B8267" t="str">
            <v>Nástěnný a stropní držák …TPD/245</v>
          </cell>
          <cell r="C8267">
            <v>165</v>
          </cell>
          <cell r="D8267">
            <v>1</v>
          </cell>
          <cell r="E8267" t="str">
            <v>KS</v>
          </cell>
          <cell r="F8267">
            <v>165</v>
          </cell>
        </row>
        <row r="8268">
          <cell r="A8268">
            <v>6363903</v>
          </cell>
          <cell r="B8268" t="str">
            <v>Závěsný třmen…AHB 100</v>
          </cell>
          <cell r="C8268">
            <v>202</v>
          </cell>
          <cell r="D8268">
            <v>1</v>
          </cell>
          <cell r="E8268" t="str">
            <v>KS</v>
          </cell>
          <cell r="F8268">
            <v>202</v>
          </cell>
        </row>
        <row r="8269">
          <cell r="A8269">
            <v>6363907</v>
          </cell>
          <cell r="B8269" t="str">
            <v>Závěsný třmen…AHB 150</v>
          </cell>
          <cell r="C8269">
            <v>213</v>
          </cell>
          <cell r="D8269">
            <v>1</v>
          </cell>
          <cell r="E8269" t="str">
            <v>KS</v>
          </cell>
          <cell r="F8269">
            <v>213</v>
          </cell>
        </row>
        <row r="8270">
          <cell r="A8270">
            <v>6363911</v>
          </cell>
          <cell r="B8270" t="str">
            <v>Závěsný třmen…AHB 200</v>
          </cell>
          <cell r="C8270">
            <v>235</v>
          </cell>
          <cell r="D8270">
            <v>1</v>
          </cell>
          <cell r="E8270" t="str">
            <v>KS</v>
          </cell>
          <cell r="F8270">
            <v>235</v>
          </cell>
        </row>
        <row r="8271">
          <cell r="A8271">
            <v>6363938</v>
          </cell>
          <cell r="B8271" t="str">
            <v>Závěsný třmen…AHB 300</v>
          </cell>
          <cell r="C8271">
            <v>257</v>
          </cell>
          <cell r="D8271">
            <v>1</v>
          </cell>
          <cell r="E8271" t="str">
            <v>KS</v>
          </cell>
          <cell r="F8271">
            <v>257</v>
          </cell>
        </row>
        <row r="8272">
          <cell r="A8272">
            <v>6363946</v>
          </cell>
          <cell r="B8272" t="str">
            <v>Závěsný třmen…AHB 400</v>
          </cell>
          <cell r="C8272">
            <v>289</v>
          </cell>
          <cell r="D8272">
            <v>1</v>
          </cell>
          <cell r="E8272" t="str">
            <v>KS</v>
          </cell>
          <cell r="F8272">
            <v>289</v>
          </cell>
        </row>
        <row r="8273">
          <cell r="A8273">
            <v>6364101</v>
          </cell>
          <cell r="B8273" t="str">
            <v>Nástěnný a závěsný výložník TP…TPSA/145</v>
          </cell>
          <cell r="C8273">
            <v>68</v>
          </cell>
          <cell r="D8273">
            <v>1</v>
          </cell>
          <cell r="E8273" t="str">
            <v>KS</v>
          </cell>
          <cell r="F8273">
            <v>68</v>
          </cell>
        </row>
        <row r="8274">
          <cell r="A8274">
            <v>6364152</v>
          </cell>
          <cell r="B8274" t="str">
            <v>Nástěnný a závěsný výložník TP…TPSA/195</v>
          </cell>
          <cell r="C8274">
            <v>67</v>
          </cell>
          <cell r="D8274">
            <v>1</v>
          </cell>
          <cell r="E8274" t="str">
            <v>KS</v>
          </cell>
          <cell r="F8274">
            <v>67</v>
          </cell>
        </row>
        <row r="8275">
          <cell r="A8275">
            <v>6364209</v>
          </cell>
          <cell r="B8275" t="str">
            <v>Nástěnný a závěsný výložník TP…TPSA/245</v>
          </cell>
          <cell r="C8275">
            <v>87</v>
          </cell>
          <cell r="D8275">
            <v>1</v>
          </cell>
          <cell r="E8275" t="str">
            <v>KS</v>
          </cell>
          <cell r="F8275">
            <v>87</v>
          </cell>
        </row>
        <row r="8276">
          <cell r="A8276">
            <v>6364268</v>
          </cell>
          <cell r="B8276" t="str">
            <v>Nástěnný a závěsný výložník TP…TPSA/295</v>
          </cell>
          <cell r="C8276">
            <v>87</v>
          </cell>
          <cell r="D8276">
            <v>1</v>
          </cell>
          <cell r="E8276" t="str">
            <v>KS</v>
          </cell>
          <cell r="F8276">
            <v>87</v>
          </cell>
        </row>
        <row r="8277">
          <cell r="A8277">
            <v>6364276</v>
          </cell>
          <cell r="B8277" t="str">
            <v>Nástěnný a závěsný výložník TP…TPSA/395</v>
          </cell>
          <cell r="C8277">
            <v>95</v>
          </cell>
          <cell r="D8277">
            <v>1</v>
          </cell>
          <cell r="E8277" t="str">
            <v>KS</v>
          </cell>
          <cell r="F8277">
            <v>95</v>
          </cell>
        </row>
        <row r="8278">
          <cell r="A8278">
            <v>6364306</v>
          </cell>
          <cell r="B8278" t="str">
            <v>Nástěnný a závěsný výložník TP…TPSA/345</v>
          </cell>
          <cell r="C8278">
            <v>104</v>
          </cell>
          <cell r="D8278">
            <v>1</v>
          </cell>
          <cell r="E8278" t="str">
            <v>KS</v>
          </cell>
          <cell r="F8278">
            <v>104</v>
          </cell>
        </row>
        <row r="8279">
          <cell r="A8279">
            <v>6364322</v>
          </cell>
          <cell r="B8279" t="str">
            <v>Závěs TP…TPS/445FS</v>
          </cell>
          <cell r="C8279">
            <v>117</v>
          </cell>
          <cell r="D8279">
            <v>1</v>
          </cell>
          <cell r="E8279" t="str">
            <v>KS</v>
          </cell>
          <cell r="F8279">
            <v>117</v>
          </cell>
        </row>
        <row r="8280">
          <cell r="A8280">
            <v>6364349</v>
          </cell>
          <cell r="B8280" t="str">
            <v>Závěs TP…TPS/545FS</v>
          </cell>
          <cell r="C8280">
            <v>126</v>
          </cell>
          <cell r="D8280">
            <v>1</v>
          </cell>
          <cell r="E8280" t="str">
            <v>KS</v>
          </cell>
          <cell r="F8280">
            <v>126</v>
          </cell>
        </row>
        <row r="8281">
          <cell r="A8281">
            <v>6364365</v>
          </cell>
          <cell r="B8281" t="str">
            <v>Závěs TP…TPS/645FS</v>
          </cell>
          <cell r="C8281">
            <v>147</v>
          </cell>
          <cell r="D8281">
            <v>1</v>
          </cell>
          <cell r="E8281" t="str">
            <v>KS</v>
          </cell>
          <cell r="F8281">
            <v>147</v>
          </cell>
        </row>
        <row r="8282">
          <cell r="A8282">
            <v>6364403</v>
          </cell>
          <cell r="B8282" t="str">
            <v>Závěs TP…TPS/445FT</v>
          </cell>
          <cell r="C8282">
            <v>201</v>
          </cell>
          <cell r="D8282">
            <v>1</v>
          </cell>
          <cell r="E8282" t="str">
            <v>KS</v>
          </cell>
          <cell r="F8282">
            <v>201</v>
          </cell>
        </row>
        <row r="8283">
          <cell r="A8283">
            <v>6364608</v>
          </cell>
          <cell r="B8283" t="str">
            <v>Závěs TP…TPS/645FT</v>
          </cell>
          <cell r="C8283">
            <v>269</v>
          </cell>
          <cell r="D8283">
            <v>1</v>
          </cell>
          <cell r="E8283" t="str">
            <v>KS</v>
          </cell>
          <cell r="F8283">
            <v>269</v>
          </cell>
        </row>
        <row r="8284">
          <cell r="A8284">
            <v>6364624</v>
          </cell>
          <cell r="B8284" t="str">
            <v>Ochranný kryt…TPS-KS</v>
          </cell>
          <cell r="C8284">
            <v>7</v>
          </cell>
          <cell r="D8284">
            <v>1</v>
          </cell>
          <cell r="E8284" t="str">
            <v>KS</v>
          </cell>
          <cell r="F8284">
            <v>7</v>
          </cell>
        </row>
        <row r="8285">
          <cell r="A8285">
            <v>6364683</v>
          </cell>
          <cell r="B8285" t="str">
            <v>závěs 195 mm…TPSA/195</v>
          </cell>
          <cell r="C8285">
            <v>162</v>
          </cell>
          <cell r="D8285">
            <v>1</v>
          </cell>
          <cell r="E8285" t="str">
            <v>KS</v>
          </cell>
          <cell r="F8285">
            <v>162</v>
          </cell>
        </row>
        <row r="8286">
          <cell r="A8286">
            <v>6364942</v>
          </cell>
          <cell r="B8286" t="str">
            <v>Úchyt…ABR</v>
          </cell>
          <cell r="C8286">
            <v>82</v>
          </cell>
          <cell r="D8286">
            <v>1</v>
          </cell>
          <cell r="E8286" t="str">
            <v>KS</v>
          </cell>
          <cell r="F8286">
            <v>82</v>
          </cell>
        </row>
        <row r="8287">
          <cell r="A8287">
            <v>6365027</v>
          </cell>
          <cell r="B8287" t="str">
            <v>Úchyt šikmý…ABS  FS</v>
          </cell>
          <cell r="C8287">
            <v>70</v>
          </cell>
          <cell r="D8287">
            <v>1</v>
          </cell>
          <cell r="E8287" t="str">
            <v>KS</v>
          </cell>
          <cell r="F8287">
            <v>70</v>
          </cell>
        </row>
        <row r="8288">
          <cell r="A8288">
            <v>6365906</v>
          </cell>
          <cell r="B8288" t="str">
            <v>Nástěnný a stropní držák…TPDG/145</v>
          </cell>
          <cell r="C8288">
            <v>106</v>
          </cell>
          <cell r="D8288">
            <v>1</v>
          </cell>
          <cell r="E8288" t="str">
            <v>KS</v>
          </cell>
          <cell r="F8288">
            <v>106</v>
          </cell>
        </row>
        <row r="8289">
          <cell r="A8289">
            <v>6365914</v>
          </cell>
          <cell r="B8289" t="str">
            <v>Nástěnný a stropní držák …TPDG/195</v>
          </cell>
          <cell r="C8289">
            <v>106</v>
          </cell>
          <cell r="D8289">
            <v>1</v>
          </cell>
          <cell r="E8289" t="str">
            <v>KS</v>
          </cell>
          <cell r="F8289">
            <v>106</v>
          </cell>
        </row>
        <row r="8290">
          <cell r="A8290">
            <v>6365922</v>
          </cell>
          <cell r="B8290" t="str">
            <v>Nástěnný a stropní držák…TPDG/245</v>
          </cell>
          <cell r="C8290">
            <v>112</v>
          </cell>
          <cell r="D8290">
            <v>1</v>
          </cell>
          <cell r="E8290" t="str">
            <v>KS</v>
          </cell>
          <cell r="F8290">
            <v>112</v>
          </cell>
        </row>
        <row r="8291">
          <cell r="A8291">
            <v>6365949</v>
          </cell>
          <cell r="B8291" t="str">
            <v>Nástěnný a stropní držák…TPDG/345</v>
          </cell>
          <cell r="C8291">
            <v>129</v>
          </cell>
          <cell r="D8291">
            <v>1</v>
          </cell>
          <cell r="E8291" t="str">
            <v>KS</v>
          </cell>
          <cell r="F8291">
            <v>129</v>
          </cell>
        </row>
        <row r="8292">
          <cell r="A8292">
            <v>6366015</v>
          </cell>
          <cell r="B8292" t="str">
            <v>Nástěnný a závěsný výložník TP…TPSAG/145</v>
          </cell>
          <cell r="C8292">
            <v>75</v>
          </cell>
          <cell r="D8292">
            <v>1</v>
          </cell>
          <cell r="E8292" t="str">
            <v>KS</v>
          </cell>
          <cell r="F8292">
            <v>75</v>
          </cell>
        </row>
        <row r="8293">
          <cell r="A8293">
            <v>6366023</v>
          </cell>
          <cell r="B8293" t="str">
            <v>Závěs TP/ Nástěnný a závěsný výl…TPSAG/195</v>
          </cell>
          <cell r="C8293">
            <v>82</v>
          </cell>
          <cell r="D8293">
            <v>1</v>
          </cell>
          <cell r="E8293" t="str">
            <v>KS</v>
          </cell>
          <cell r="F8293">
            <v>82</v>
          </cell>
        </row>
        <row r="8294">
          <cell r="A8294">
            <v>6366031</v>
          </cell>
          <cell r="B8294" t="str">
            <v>Závěs TP/ Nástěnný a závěsný výl…TPSAG/245</v>
          </cell>
          <cell r="C8294">
            <v>95</v>
          </cell>
          <cell r="D8294">
            <v>1</v>
          </cell>
          <cell r="E8294" t="str">
            <v>KS</v>
          </cell>
          <cell r="F8294">
            <v>95</v>
          </cell>
        </row>
        <row r="8295">
          <cell r="A8295">
            <v>6366066</v>
          </cell>
          <cell r="B8295" t="str">
            <v>Závěs TP/ Nástěnný a závěsný výl…TPSAG/345</v>
          </cell>
          <cell r="C8295">
            <v>121</v>
          </cell>
          <cell r="D8295">
            <v>1</v>
          </cell>
          <cell r="E8295" t="str">
            <v>KS</v>
          </cell>
          <cell r="F8295">
            <v>121</v>
          </cell>
        </row>
        <row r="8296">
          <cell r="A8296">
            <v>6366090</v>
          </cell>
          <cell r="B8296" t="str">
            <v>Závěs TP…TPSG 3000</v>
          </cell>
          <cell r="C8296">
            <v>521</v>
          </cell>
          <cell r="D8296">
            <v>1</v>
          </cell>
          <cell r="E8296" t="str">
            <v>KS</v>
          </cell>
          <cell r="F8296">
            <v>521</v>
          </cell>
        </row>
        <row r="8297">
          <cell r="A8297">
            <v>6366139</v>
          </cell>
          <cell r="B8297" t="str">
            <v>Závěs TP/ Nástěnný a závěsný výl…TPSAG/245</v>
          </cell>
          <cell r="C8297">
            <v>111</v>
          </cell>
          <cell r="D8297">
            <v>1</v>
          </cell>
          <cell r="E8297" t="str">
            <v>KS</v>
          </cell>
          <cell r="F8297">
            <v>111</v>
          </cell>
        </row>
        <row r="8298">
          <cell r="A8298">
            <v>6372880</v>
          </cell>
          <cell r="B8298" t="str">
            <v>Ochranný kryt…WPK SR</v>
          </cell>
          <cell r="C8298">
            <v>14</v>
          </cell>
          <cell r="D8298">
            <v>1</v>
          </cell>
          <cell r="E8298" t="str">
            <v>KS</v>
          </cell>
          <cell r="F8298">
            <v>14</v>
          </cell>
        </row>
        <row r="8299">
          <cell r="A8299">
            <v>6372899</v>
          </cell>
          <cell r="B8299" t="str">
            <v>Ochranný kryt…WPK SL</v>
          </cell>
          <cell r="C8299">
            <v>13</v>
          </cell>
          <cell r="D8299">
            <v>1</v>
          </cell>
          <cell r="E8299" t="str">
            <v>KS</v>
          </cell>
          <cell r="F8299">
            <v>13</v>
          </cell>
        </row>
        <row r="8300">
          <cell r="A8300">
            <v>6373062</v>
          </cell>
          <cell r="B8300" t="str">
            <v>Úhelník…WE40/65VA</v>
          </cell>
          <cell r="C8300">
            <v>1969</v>
          </cell>
          <cell r="D8300">
            <v>1</v>
          </cell>
          <cell r="E8300" t="str">
            <v>M</v>
          </cell>
          <cell r="F8300">
            <v>1969</v>
          </cell>
        </row>
        <row r="8301">
          <cell r="A8301">
            <v>6373070</v>
          </cell>
          <cell r="B8301" t="str">
            <v>Úhelník…WP 40/65</v>
          </cell>
          <cell r="C8301">
            <v>436</v>
          </cell>
          <cell r="D8301">
            <v>1</v>
          </cell>
          <cell r="E8301" t="str">
            <v>M</v>
          </cell>
          <cell r="F8301">
            <v>436</v>
          </cell>
        </row>
        <row r="8302">
          <cell r="A8302">
            <v>6373100</v>
          </cell>
          <cell r="B8302" t="str">
            <v>ÚHLOVÝ PROFIL 2M…WP 30/35</v>
          </cell>
          <cell r="C8302">
            <v>453</v>
          </cell>
          <cell r="D8302">
            <v>1</v>
          </cell>
          <cell r="E8302" t="str">
            <v>KS</v>
          </cell>
          <cell r="F8302">
            <v>453</v>
          </cell>
        </row>
        <row r="8303">
          <cell r="A8303">
            <v>6392008</v>
          </cell>
          <cell r="B8303" t="str">
            <v>Nástěnný a závěsný výložník…AW 15/11</v>
          </cell>
          <cell r="C8303">
            <v>186</v>
          </cell>
          <cell r="D8303">
            <v>1</v>
          </cell>
          <cell r="E8303" t="str">
            <v>KS</v>
          </cell>
          <cell r="F8303">
            <v>186</v>
          </cell>
        </row>
        <row r="8304">
          <cell r="A8304">
            <v>6392016</v>
          </cell>
          <cell r="B8304" t="str">
            <v>Nástěnný a závěsný výložník…AW 15/21</v>
          </cell>
          <cell r="C8304">
            <v>266</v>
          </cell>
          <cell r="D8304">
            <v>1</v>
          </cell>
          <cell r="E8304" t="str">
            <v>KS</v>
          </cell>
          <cell r="F8304">
            <v>266</v>
          </cell>
        </row>
        <row r="8305">
          <cell r="A8305">
            <v>6392024</v>
          </cell>
          <cell r="B8305" t="str">
            <v>Nástěnný a závěsný výložník…AW 15/31</v>
          </cell>
          <cell r="C8305">
            <v>322</v>
          </cell>
          <cell r="D8305">
            <v>1</v>
          </cell>
          <cell r="E8305" t="str">
            <v>KS</v>
          </cell>
          <cell r="F8305">
            <v>322</v>
          </cell>
        </row>
        <row r="8306">
          <cell r="A8306">
            <v>6392032</v>
          </cell>
          <cell r="B8306" t="str">
            <v>Nástěnný a závěsný výložník…AW 15/41</v>
          </cell>
          <cell r="C8306">
            <v>501</v>
          </cell>
          <cell r="D8306">
            <v>1</v>
          </cell>
          <cell r="E8306" t="str">
            <v>KS</v>
          </cell>
          <cell r="F8306">
            <v>501</v>
          </cell>
        </row>
        <row r="8307">
          <cell r="A8307">
            <v>6392040</v>
          </cell>
          <cell r="B8307" t="str">
            <v>Nástěnný a závěsný výložník…AW 15/51</v>
          </cell>
          <cell r="C8307">
            <v>572</v>
          </cell>
          <cell r="D8307">
            <v>1</v>
          </cell>
          <cell r="E8307" t="str">
            <v>KS</v>
          </cell>
          <cell r="F8307">
            <v>572</v>
          </cell>
        </row>
        <row r="8308">
          <cell r="A8308">
            <v>6392059</v>
          </cell>
          <cell r="B8308" t="str">
            <v>Nástěnný a závěsný výložník…AW 15/61</v>
          </cell>
          <cell r="C8308">
            <v>702</v>
          </cell>
          <cell r="D8308">
            <v>1</v>
          </cell>
          <cell r="E8308" t="str">
            <v>KS</v>
          </cell>
          <cell r="F8308">
            <v>702</v>
          </cell>
        </row>
        <row r="8309">
          <cell r="A8309">
            <v>6406122</v>
          </cell>
          <cell r="B8309" t="str">
            <v>Šroub s plochou kulovou hlavou…FRSB 6X12</v>
          </cell>
          <cell r="C8309">
            <v>2.87</v>
          </cell>
          <cell r="D8309">
            <v>100</v>
          </cell>
          <cell r="E8309" t="str">
            <v>KS</v>
          </cell>
          <cell r="F8309">
            <v>287</v>
          </cell>
        </row>
        <row r="8310">
          <cell r="A8310">
            <v>6406125</v>
          </cell>
          <cell r="B8310" t="str">
            <v>Šroub s plochou kulovou hlavou…FRSB 6X12</v>
          </cell>
          <cell r="C8310">
            <v>300</v>
          </cell>
          <cell r="D8310">
            <v>1</v>
          </cell>
          <cell r="E8310" t="str">
            <v>KS</v>
          </cell>
          <cell r="F8310">
            <v>300</v>
          </cell>
        </row>
        <row r="8311">
          <cell r="A8311">
            <v>6406130</v>
          </cell>
          <cell r="B8311" t="str">
            <v>Šroub s plochou kulovou hlavou…FRSBKM M6</v>
          </cell>
          <cell r="C8311">
            <v>3.23</v>
          </cell>
          <cell r="D8311">
            <v>100</v>
          </cell>
          <cell r="E8311" t="str">
            <v>KS</v>
          </cell>
          <cell r="F8311">
            <v>323</v>
          </cell>
        </row>
        <row r="8312">
          <cell r="A8312">
            <v>6406138</v>
          </cell>
          <cell r="B8312" t="str">
            <v>Šroub s plochou kulovou hlavou…FRSBKM M6</v>
          </cell>
          <cell r="C8312">
            <v>6.72</v>
          </cell>
          <cell r="D8312">
            <v>100</v>
          </cell>
          <cell r="E8312" t="str">
            <v>KS</v>
          </cell>
          <cell r="F8312">
            <v>672</v>
          </cell>
        </row>
        <row r="8313">
          <cell r="A8313">
            <v>6406142</v>
          </cell>
          <cell r="B8313" t="str">
            <v>šroub M6X12 nerez…FRSBKM M6</v>
          </cell>
          <cell r="C8313">
            <v>11.55</v>
          </cell>
          <cell r="D8313">
            <v>100</v>
          </cell>
          <cell r="E8313" t="str">
            <v>KS</v>
          </cell>
          <cell r="F8313">
            <v>1155</v>
          </cell>
        </row>
        <row r="8314">
          <cell r="A8314">
            <v>6406157</v>
          </cell>
          <cell r="B8314" t="str">
            <v>Šroub s plochou kulovou hlavou…FRSB 6X15</v>
          </cell>
          <cell r="C8314">
            <v>3.87</v>
          </cell>
          <cell r="D8314">
            <v>100</v>
          </cell>
          <cell r="E8314" t="str">
            <v>KS</v>
          </cell>
          <cell r="F8314">
            <v>387</v>
          </cell>
        </row>
        <row r="8315">
          <cell r="A8315">
            <v>6406193</v>
          </cell>
          <cell r="B8315" t="str">
            <v>Šroub s plochou kulovou hlavou…FRSBKM M6</v>
          </cell>
          <cell r="C8315">
            <v>13.44</v>
          </cell>
          <cell r="D8315">
            <v>100</v>
          </cell>
          <cell r="E8315" t="str">
            <v>KS</v>
          </cell>
          <cell r="F8315">
            <v>1344</v>
          </cell>
        </row>
        <row r="8316">
          <cell r="A8316">
            <v>6406203</v>
          </cell>
          <cell r="B8316" t="str">
            <v>Šroub s plochou kulovou hlavou…FRSB 6X20</v>
          </cell>
          <cell r="C8316">
            <v>4.05</v>
          </cell>
          <cell r="D8316">
            <v>100</v>
          </cell>
          <cell r="E8316" t="str">
            <v>KS</v>
          </cell>
          <cell r="F8316">
            <v>405</v>
          </cell>
        </row>
        <row r="8317">
          <cell r="A8317">
            <v>6406254</v>
          </cell>
          <cell r="B8317" t="str">
            <v>Šroub s plochou kulovou hlavou…FRS 12X25</v>
          </cell>
          <cell r="C8317">
            <v>33.71</v>
          </cell>
          <cell r="D8317">
            <v>100</v>
          </cell>
          <cell r="E8317" t="str">
            <v>KS</v>
          </cell>
          <cell r="F8317">
            <v>3371</v>
          </cell>
        </row>
        <row r="8318">
          <cell r="A8318">
            <v>6406270</v>
          </cell>
          <cell r="B8318" t="str">
            <v>Šroub s plochou kulovou hlavou…FRS 12X30</v>
          </cell>
          <cell r="C8318">
            <v>33.61</v>
          </cell>
          <cell r="D8318">
            <v>100</v>
          </cell>
          <cell r="E8318" t="str">
            <v>KS</v>
          </cell>
          <cell r="F8318">
            <v>3361</v>
          </cell>
        </row>
        <row r="8319">
          <cell r="A8319">
            <v>6406521</v>
          </cell>
          <cell r="B8319" t="str">
            <v>Šroub s plochou kulovou hlavou…FRSB 6X12</v>
          </cell>
          <cell r="C8319">
            <v>7.86</v>
          </cell>
          <cell r="D8319">
            <v>100</v>
          </cell>
          <cell r="E8319" t="str">
            <v>KS</v>
          </cell>
          <cell r="F8319">
            <v>786</v>
          </cell>
        </row>
        <row r="8320">
          <cell r="A8320">
            <v>6406556</v>
          </cell>
          <cell r="B8320" t="str">
            <v>Šroub s plochou kulovou hlavou…FRSB 6X16</v>
          </cell>
          <cell r="C8320">
            <v>7.37</v>
          </cell>
          <cell r="D8320">
            <v>100</v>
          </cell>
          <cell r="E8320" t="str">
            <v>KS</v>
          </cell>
          <cell r="F8320">
            <v>737</v>
          </cell>
        </row>
        <row r="8321">
          <cell r="A8321">
            <v>6406564</v>
          </cell>
          <cell r="B8321" t="str">
            <v>Šroub s plochou kulovou hlavou…FRS 6X12</v>
          </cell>
          <cell r="C8321">
            <v>11.55</v>
          </cell>
          <cell r="D8321">
            <v>100</v>
          </cell>
          <cell r="E8321" t="str">
            <v>KS</v>
          </cell>
          <cell r="F8321">
            <v>1155</v>
          </cell>
        </row>
        <row r="8322">
          <cell r="A8322">
            <v>6406580</v>
          </cell>
          <cell r="B8322" t="str">
            <v>Šroub s plochou kulovou hlavou…FRS 6X16</v>
          </cell>
          <cell r="C8322">
            <v>9.44</v>
          </cell>
          <cell r="D8322">
            <v>100</v>
          </cell>
          <cell r="E8322" t="str">
            <v>KS</v>
          </cell>
          <cell r="F8322">
            <v>944</v>
          </cell>
        </row>
        <row r="8323">
          <cell r="A8323">
            <v>6406602</v>
          </cell>
          <cell r="B8323" t="str">
            <v>Šroub s plochou kulovou hlavou…FRSB 6X20</v>
          </cell>
          <cell r="C8323">
            <v>8.32</v>
          </cell>
          <cell r="D8323">
            <v>100</v>
          </cell>
          <cell r="E8323" t="str">
            <v>KS</v>
          </cell>
          <cell r="F8323">
            <v>832</v>
          </cell>
        </row>
        <row r="8324">
          <cell r="A8324">
            <v>6406696</v>
          </cell>
          <cell r="B8324" t="str">
            <v>Šroub s plochou kulovou hlavou…FRS 8X16</v>
          </cell>
          <cell r="C8324">
            <v>21.83</v>
          </cell>
          <cell r="D8324">
            <v>100</v>
          </cell>
          <cell r="E8324" t="str">
            <v>KS</v>
          </cell>
          <cell r="F8324">
            <v>2183</v>
          </cell>
        </row>
        <row r="8325">
          <cell r="A8325">
            <v>6406718</v>
          </cell>
          <cell r="B8325" t="str">
            <v>Šroub s plochou kulovou hlavou…FRS 10X25</v>
          </cell>
          <cell r="C8325">
            <v>45.99</v>
          </cell>
          <cell r="D8325">
            <v>100</v>
          </cell>
          <cell r="E8325" t="str">
            <v>KS</v>
          </cell>
          <cell r="F8325">
            <v>4599</v>
          </cell>
        </row>
        <row r="8326">
          <cell r="A8326">
            <v>6406726</v>
          </cell>
          <cell r="B8326" t="str">
            <v>Šroub s plochou kulovou hlavou…FRS 10X30</v>
          </cell>
          <cell r="C8326">
            <v>76</v>
          </cell>
          <cell r="D8326">
            <v>100</v>
          </cell>
          <cell r="E8326" t="str">
            <v>KS</v>
          </cell>
          <cell r="F8326">
            <v>7600</v>
          </cell>
        </row>
        <row r="8327">
          <cell r="A8327">
            <v>6406750</v>
          </cell>
          <cell r="B8327" t="str">
            <v>Šroub s plochou kulovou hlavou…FRS 12X25</v>
          </cell>
          <cell r="C8327">
            <v>54.24</v>
          </cell>
          <cell r="D8327">
            <v>100</v>
          </cell>
          <cell r="E8327" t="str">
            <v>KS</v>
          </cell>
          <cell r="F8327">
            <v>5424</v>
          </cell>
        </row>
        <row r="8328">
          <cell r="A8328">
            <v>6406769</v>
          </cell>
          <cell r="B8328" t="str">
            <v>Šroub s plochou kulovou hlavou…FRS 12X30</v>
          </cell>
          <cell r="C8328">
            <v>78.75</v>
          </cell>
          <cell r="D8328">
            <v>100</v>
          </cell>
          <cell r="E8328" t="str">
            <v>KS</v>
          </cell>
          <cell r="F8328">
            <v>7875</v>
          </cell>
        </row>
        <row r="8329">
          <cell r="A8329">
            <v>6406807</v>
          </cell>
          <cell r="B8329" t="str">
            <v>Šroub s plochou kulovou hlavou…FRS 8X20</v>
          </cell>
          <cell r="C8329">
            <v>27.33</v>
          </cell>
          <cell r="D8329">
            <v>100</v>
          </cell>
          <cell r="E8329" t="str">
            <v>KS</v>
          </cell>
          <cell r="F8329">
            <v>2733</v>
          </cell>
        </row>
        <row r="8330">
          <cell r="A8330">
            <v>6406815</v>
          </cell>
          <cell r="B8330" t="str">
            <v>Šroub s plochou kulovou hlavou…FRS 8X25</v>
          </cell>
          <cell r="C8330">
            <v>26.82</v>
          </cell>
          <cell r="D8330">
            <v>100</v>
          </cell>
          <cell r="E8330" t="str">
            <v>KS</v>
          </cell>
          <cell r="F8330">
            <v>2682</v>
          </cell>
        </row>
        <row r="8331">
          <cell r="A8331">
            <v>6406823</v>
          </cell>
          <cell r="B8331" t="str">
            <v>Šroub s plochou kulovou hlavou…FRS 8X35</v>
          </cell>
          <cell r="C8331">
            <v>31.55</v>
          </cell>
          <cell r="D8331">
            <v>100</v>
          </cell>
          <cell r="E8331" t="str">
            <v>KS</v>
          </cell>
          <cell r="F8331">
            <v>3155</v>
          </cell>
        </row>
        <row r="8332">
          <cell r="A8332">
            <v>6406866</v>
          </cell>
          <cell r="B8332" t="str">
            <v>Šroub s plochou kulovou hlavou…FRS 10X20</v>
          </cell>
          <cell r="C8332">
            <v>76.650000000000006</v>
          </cell>
          <cell r="D8332">
            <v>100</v>
          </cell>
          <cell r="E8332" t="str">
            <v>KS</v>
          </cell>
          <cell r="F8332">
            <v>7665</v>
          </cell>
        </row>
        <row r="8333">
          <cell r="A8333">
            <v>6406870</v>
          </cell>
          <cell r="B8333" t="str">
            <v>Šroub s plochou kulovou hlavou…FRS 10X20</v>
          </cell>
          <cell r="C8333">
            <v>43.58</v>
          </cell>
          <cell r="D8333">
            <v>100</v>
          </cell>
          <cell r="E8333" t="str">
            <v>KS</v>
          </cell>
          <cell r="F8333">
            <v>4358</v>
          </cell>
        </row>
        <row r="8334">
          <cell r="A8334">
            <v>6406872</v>
          </cell>
          <cell r="B8334" t="str">
            <v>Šroub s pl. kul. hl.…FRS10/20S</v>
          </cell>
          <cell r="C8334">
            <v>50.4</v>
          </cell>
          <cell r="D8334">
            <v>100</v>
          </cell>
          <cell r="E8334" t="str">
            <v>KS</v>
          </cell>
          <cell r="F8334">
            <v>5040</v>
          </cell>
        </row>
        <row r="8335">
          <cell r="A8335">
            <v>6406907</v>
          </cell>
          <cell r="B8335" t="str">
            <v>Šroub s plochou kulovou hlavou…FRS 6X30</v>
          </cell>
          <cell r="C8335">
            <v>6.03</v>
          </cell>
          <cell r="D8335">
            <v>100</v>
          </cell>
          <cell r="E8335" t="str">
            <v>KS</v>
          </cell>
          <cell r="F8335">
            <v>603</v>
          </cell>
        </row>
        <row r="8336">
          <cell r="A8336">
            <v>6406939</v>
          </cell>
          <cell r="B8336" t="str">
            <v>Šroub s plochou kulovou hlavou…FRS 8X16S</v>
          </cell>
          <cell r="C8336">
            <v>12.37</v>
          </cell>
          <cell r="D8336">
            <v>100</v>
          </cell>
          <cell r="E8336" t="str">
            <v>KS</v>
          </cell>
          <cell r="F8336">
            <v>1237</v>
          </cell>
        </row>
        <row r="8337">
          <cell r="A8337">
            <v>6406963</v>
          </cell>
          <cell r="B8337" t="str">
            <v>Šroub s plochou kulovou hlavou…FRS 8X16</v>
          </cell>
          <cell r="C8337">
            <v>13.72</v>
          </cell>
          <cell r="D8337">
            <v>100</v>
          </cell>
          <cell r="E8337" t="str">
            <v>KS</v>
          </cell>
          <cell r="F8337">
            <v>1372</v>
          </cell>
        </row>
        <row r="8338">
          <cell r="A8338">
            <v>6406971</v>
          </cell>
          <cell r="B8338" t="str">
            <v>Šroub s plochou kulovou hlavou…FRS 8X20</v>
          </cell>
          <cell r="C8338">
            <v>13.17</v>
          </cell>
          <cell r="D8338">
            <v>100</v>
          </cell>
          <cell r="E8338" t="str">
            <v>KS</v>
          </cell>
          <cell r="F8338">
            <v>1317</v>
          </cell>
        </row>
        <row r="8339">
          <cell r="A8339">
            <v>6406998</v>
          </cell>
          <cell r="B8339" t="str">
            <v>Šroub s plochou kulovou hlavou…FRS 8X25</v>
          </cell>
          <cell r="C8339">
            <v>16.78</v>
          </cell>
          <cell r="D8339">
            <v>100</v>
          </cell>
          <cell r="E8339" t="str">
            <v>KS</v>
          </cell>
          <cell r="F8339">
            <v>1678</v>
          </cell>
        </row>
        <row r="8340">
          <cell r="A8340">
            <v>6407048</v>
          </cell>
          <cell r="B8340" t="str">
            <v>Šroub s plochou kulovou hlavou…FRS 8X35</v>
          </cell>
          <cell r="C8340">
            <v>13.79</v>
          </cell>
          <cell r="D8340">
            <v>100</v>
          </cell>
          <cell r="E8340" t="str">
            <v>KS</v>
          </cell>
          <cell r="F8340">
            <v>1379</v>
          </cell>
        </row>
        <row r="8341">
          <cell r="A8341">
            <v>6407471</v>
          </cell>
          <cell r="B8341" t="str">
            <v>Šroub s plochou kulovou hlavou…FRS 10X20</v>
          </cell>
          <cell r="C8341">
            <v>20.39</v>
          </cell>
          <cell r="D8341">
            <v>100</v>
          </cell>
          <cell r="E8341" t="str">
            <v>KS</v>
          </cell>
          <cell r="F8341">
            <v>2039</v>
          </cell>
        </row>
        <row r="8342">
          <cell r="A8342">
            <v>6407528</v>
          </cell>
          <cell r="B8342" t="str">
            <v>Šroub s plochou kulovou hlavou…FRS 10X25</v>
          </cell>
          <cell r="C8342">
            <v>16.62</v>
          </cell>
          <cell r="D8342">
            <v>100</v>
          </cell>
          <cell r="E8342" t="str">
            <v>KS</v>
          </cell>
          <cell r="F8342">
            <v>1662</v>
          </cell>
        </row>
        <row r="8343">
          <cell r="A8343">
            <v>6407536</v>
          </cell>
          <cell r="B8343" t="str">
            <v>Šroub s plochou kulovou hlavou…FRS 10X25</v>
          </cell>
          <cell r="C8343">
            <v>23.37</v>
          </cell>
          <cell r="D8343">
            <v>100</v>
          </cell>
          <cell r="E8343" t="str">
            <v>KS</v>
          </cell>
          <cell r="F8343">
            <v>2337</v>
          </cell>
        </row>
        <row r="8344">
          <cell r="A8344">
            <v>6407560</v>
          </cell>
          <cell r="B8344" t="str">
            <v>Šroub s plochou kulovou hlavou…FRS 10X25</v>
          </cell>
          <cell r="C8344">
            <v>13.39</v>
          </cell>
          <cell r="D8344">
            <v>100</v>
          </cell>
          <cell r="E8344" t="str">
            <v>KS</v>
          </cell>
          <cell r="F8344">
            <v>1339</v>
          </cell>
        </row>
        <row r="8345">
          <cell r="A8345">
            <v>6407579</v>
          </cell>
          <cell r="B8345" t="str">
            <v>Šroub s plochou kulovou hlavou…FRS 10X30</v>
          </cell>
          <cell r="C8345">
            <v>14.09</v>
          </cell>
          <cell r="D8345">
            <v>100</v>
          </cell>
          <cell r="E8345" t="str">
            <v>KS</v>
          </cell>
          <cell r="F8345">
            <v>1409</v>
          </cell>
        </row>
        <row r="8346">
          <cell r="A8346">
            <v>6408117</v>
          </cell>
          <cell r="B8346" t="str">
            <v>Šroub se šestihrannou hlavou…SKS 10X25</v>
          </cell>
          <cell r="C8346">
            <v>14.7</v>
          </cell>
          <cell r="D8346">
            <v>100</v>
          </cell>
          <cell r="E8346" t="str">
            <v>KS</v>
          </cell>
          <cell r="F8346">
            <v>1470</v>
          </cell>
        </row>
        <row r="8347">
          <cell r="A8347">
            <v>6408478</v>
          </cell>
          <cell r="B8347" t="str">
            <v>Šroub se šestihrannou hlavou…SKS12/130</v>
          </cell>
          <cell r="C8347">
            <v>79.97</v>
          </cell>
          <cell r="D8347">
            <v>100</v>
          </cell>
          <cell r="E8347" t="str">
            <v>KS</v>
          </cell>
          <cell r="F8347">
            <v>7997</v>
          </cell>
        </row>
        <row r="8348">
          <cell r="A8348">
            <v>6408516</v>
          </cell>
          <cell r="B8348" t="str">
            <v>Šroub se šestihrannou hlavou…SKS 10X60</v>
          </cell>
          <cell r="C8348">
            <v>20.48</v>
          </cell>
          <cell r="D8348">
            <v>100</v>
          </cell>
          <cell r="E8348" t="str">
            <v>KS</v>
          </cell>
          <cell r="F8348">
            <v>2048</v>
          </cell>
        </row>
        <row r="8349">
          <cell r="A8349">
            <v>6408702</v>
          </cell>
          <cell r="B8349" t="str">
            <v>Podložka…DIN440/7</v>
          </cell>
          <cell r="C8349">
            <v>5.81</v>
          </cell>
          <cell r="D8349">
            <v>100</v>
          </cell>
          <cell r="E8349" t="str">
            <v>KS</v>
          </cell>
          <cell r="F8349">
            <v>581</v>
          </cell>
        </row>
        <row r="8350">
          <cell r="A8350">
            <v>6408710</v>
          </cell>
          <cell r="B8350" t="str">
            <v>Podložka…DIN440/9</v>
          </cell>
          <cell r="C8350">
            <v>7.77</v>
          </cell>
          <cell r="D8350">
            <v>100</v>
          </cell>
          <cell r="E8350" t="str">
            <v>KS</v>
          </cell>
          <cell r="F8350">
            <v>777</v>
          </cell>
        </row>
        <row r="8351">
          <cell r="A8351">
            <v>6408729</v>
          </cell>
          <cell r="B8351" t="str">
            <v>Podložka…DIN440/11</v>
          </cell>
          <cell r="C8351">
            <v>9.39</v>
          </cell>
          <cell r="D8351">
            <v>100</v>
          </cell>
          <cell r="E8351" t="str">
            <v>KS</v>
          </cell>
          <cell r="F8351">
            <v>939</v>
          </cell>
        </row>
        <row r="8352">
          <cell r="A8352">
            <v>6408737</v>
          </cell>
          <cell r="B8352" t="str">
            <v>Podložka…DIN440/14</v>
          </cell>
          <cell r="C8352">
            <v>14.97</v>
          </cell>
          <cell r="D8352">
            <v>100</v>
          </cell>
          <cell r="E8352" t="str">
            <v>KS</v>
          </cell>
          <cell r="F8352">
            <v>1497</v>
          </cell>
        </row>
        <row r="8353">
          <cell r="A8353">
            <v>6408958</v>
          </cell>
          <cell r="B8353" t="str">
            <v>Matice kombi…KM M6  G</v>
          </cell>
          <cell r="C8353">
            <v>2</v>
          </cell>
          <cell r="D8353">
            <v>100</v>
          </cell>
          <cell r="E8353" t="str">
            <v>KS</v>
          </cell>
          <cell r="F8353">
            <v>200</v>
          </cell>
        </row>
        <row r="8354">
          <cell r="A8354">
            <v>6408962</v>
          </cell>
          <cell r="B8354" t="str">
            <v>Matice kombi…KM M6  F</v>
          </cell>
          <cell r="C8354">
            <v>1.99</v>
          </cell>
          <cell r="D8354">
            <v>100</v>
          </cell>
          <cell r="E8354" t="str">
            <v>KS</v>
          </cell>
          <cell r="F8354">
            <v>199</v>
          </cell>
        </row>
        <row r="8355">
          <cell r="A8355">
            <v>6408966</v>
          </cell>
          <cell r="B8355" t="str">
            <v>matice KOMBI…KM M6 V2A</v>
          </cell>
          <cell r="C8355">
            <v>5.15</v>
          </cell>
          <cell r="D8355">
            <v>100</v>
          </cell>
          <cell r="E8355" t="str">
            <v>KS</v>
          </cell>
          <cell r="F8355">
            <v>515</v>
          </cell>
        </row>
        <row r="8356">
          <cell r="A8356">
            <v>6410081</v>
          </cell>
          <cell r="B8356" t="str">
            <v>Spojka…12005/M8</v>
          </cell>
          <cell r="C8356">
            <v>12.95</v>
          </cell>
          <cell r="D8356">
            <v>100</v>
          </cell>
          <cell r="E8356" t="str">
            <v>KS</v>
          </cell>
          <cell r="F8356">
            <v>1295</v>
          </cell>
        </row>
        <row r="8357">
          <cell r="A8357">
            <v>6410103</v>
          </cell>
          <cell r="B8357" t="str">
            <v>Spojka…12005/M10</v>
          </cell>
          <cell r="C8357">
            <v>16</v>
          </cell>
          <cell r="D8357">
            <v>100</v>
          </cell>
          <cell r="E8357" t="str">
            <v>KS</v>
          </cell>
          <cell r="F8357">
            <v>1600</v>
          </cell>
        </row>
        <row r="8358">
          <cell r="A8358">
            <v>6410111</v>
          </cell>
          <cell r="B8358" t="str">
            <v>Spojka…12005/M12</v>
          </cell>
          <cell r="C8358">
            <v>43.68</v>
          </cell>
          <cell r="D8358">
            <v>100</v>
          </cell>
          <cell r="E8358" t="str">
            <v>KS</v>
          </cell>
          <cell r="F8358">
            <v>4368</v>
          </cell>
        </row>
        <row r="8359">
          <cell r="A8359">
            <v>6410162</v>
          </cell>
          <cell r="B8359" t="str">
            <v>Spojka…12005/M10</v>
          </cell>
          <cell r="C8359">
            <v>107.06</v>
          </cell>
          <cell r="D8359">
            <v>100</v>
          </cell>
          <cell r="E8359" t="str">
            <v>KS</v>
          </cell>
          <cell r="F8359">
            <v>10706</v>
          </cell>
        </row>
        <row r="8360">
          <cell r="A8360">
            <v>6416446</v>
          </cell>
          <cell r="B8360" t="str">
            <v>Distanční díl…DSK/25</v>
          </cell>
          <cell r="C8360">
            <v>56</v>
          </cell>
          <cell r="D8360">
            <v>1</v>
          </cell>
          <cell r="E8360" t="str">
            <v>KS</v>
          </cell>
          <cell r="F8360">
            <v>56</v>
          </cell>
        </row>
        <row r="8361">
          <cell r="A8361">
            <v>6416462</v>
          </cell>
          <cell r="B8361" t="str">
            <v>Distanční díl…DSK/45 VA</v>
          </cell>
          <cell r="C8361">
            <v>155</v>
          </cell>
          <cell r="D8361">
            <v>1</v>
          </cell>
          <cell r="E8361" t="str">
            <v>KS</v>
          </cell>
          <cell r="F8361">
            <v>155</v>
          </cell>
        </row>
        <row r="8362">
          <cell r="A8362">
            <v>6416489</v>
          </cell>
          <cell r="B8362" t="str">
            <v>Distanční díl…DSK/45 VA</v>
          </cell>
          <cell r="C8362">
            <v>135</v>
          </cell>
          <cell r="D8362">
            <v>1</v>
          </cell>
          <cell r="E8362" t="str">
            <v>KS</v>
          </cell>
          <cell r="F8362">
            <v>135</v>
          </cell>
        </row>
        <row r="8363">
          <cell r="A8363">
            <v>6416500</v>
          </cell>
          <cell r="B8363" t="str">
            <v>Distanční díl…DSK/45</v>
          </cell>
          <cell r="C8363">
            <v>77</v>
          </cell>
          <cell r="D8363">
            <v>1</v>
          </cell>
          <cell r="E8363" t="str">
            <v>KS</v>
          </cell>
          <cell r="F8363">
            <v>77</v>
          </cell>
        </row>
        <row r="8364">
          <cell r="A8364">
            <v>6416504</v>
          </cell>
          <cell r="B8364" t="str">
            <v>Distanční díl…DSK/47</v>
          </cell>
          <cell r="C8364">
            <v>45</v>
          </cell>
          <cell r="D8364">
            <v>1</v>
          </cell>
          <cell r="E8364" t="str">
            <v>KS</v>
          </cell>
          <cell r="F8364">
            <v>45</v>
          </cell>
        </row>
        <row r="8365">
          <cell r="A8365">
            <v>6416511</v>
          </cell>
          <cell r="B8365" t="str">
            <v>Distanční díl…DSK 47</v>
          </cell>
          <cell r="C8365">
            <v>162</v>
          </cell>
          <cell r="D8365">
            <v>1</v>
          </cell>
          <cell r="E8365" t="str">
            <v>KS</v>
          </cell>
          <cell r="F8365">
            <v>162</v>
          </cell>
        </row>
        <row r="8366">
          <cell r="A8366">
            <v>6416519</v>
          </cell>
          <cell r="B8366" t="str">
            <v>Distanční díl…DSK/61</v>
          </cell>
          <cell r="C8366">
            <v>100</v>
          </cell>
          <cell r="D8366">
            <v>1</v>
          </cell>
          <cell r="E8366" t="str">
            <v>KS</v>
          </cell>
          <cell r="F8366">
            <v>100</v>
          </cell>
        </row>
        <row r="8367">
          <cell r="A8367">
            <v>6416527</v>
          </cell>
          <cell r="B8367" t="str">
            <v>Distanční díl…DSK/61 VA</v>
          </cell>
          <cell r="C8367">
            <v>146</v>
          </cell>
          <cell r="D8367">
            <v>1</v>
          </cell>
          <cell r="E8367" t="str">
            <v>KS</v>
          </cell>
          <cell r="F8367">
            <v>146</v>
          </cell>
        </row>
        <row r="8368">
          <cell r="A8368">
            <v>6416551</v>
          </cell>
          <cell r="B8368" t="str">
            <v>Distanční díl…DS 4  FS</v>
          </cell>
          <cell r="C8368">
            <v>21</v>
          </cell>
          <cell r="D8368">
            <v>1</v>
          </cell>
          <cell r="E8368" t="str">
            <v>KS</v>
          </cell>
          <cell r="F8368">
            <v>21</v>
          </cell>
        </row>
        <row r="8369">
          <cell r="A8369">
            <v>6417027</v>
          </cell>
          <cell r="B8369" t="str">
            <v>Výložník…AW 30F 21</v>
          </cell>
          <cell r="C8369">
            <v>218</v>
          </cell>
          <cell r="D8369">
            <v>1</v>
          </cell>
          <cell r="E8369" t="str">
            <v>KS</v>
          </cell>
          <cell r="F8369">
            <v>218</v>
          </cell>
        </row>
        <row r="8370">
          <cell r="A8370">
            <v>6417043</v>
          </cell>
          <cell r="B8370" t="str">
            <v>Výložník…AW 30F 31</v>
          </cell>
          <cell r="C8370">
            <v>288</v>
          </cell>
          <cell r="D8370">
            <v>1</v>
          </cell>
          <cell r="E8370" t="str">
            <v>KS</v>
          </cell>
          <cell r="F8370">
            <v>288</v>
          </cell>
        </row>
        <row r="8371">
          <cell r="A8371">
            <v>6417078</v>
          </cell>
          <cell r="B8371" t="str">
            <v>Výložník…AW 30F 41</v>
          </cell>
          <cell r="C8371">
            <v>304</v>
          </cell>
          <cell r="D8371">
            <v>1</v>
          </cell>
          <cell r="E8371" t="str">
            <v>KS</v>
          </cell>
          <cell r="F8371">
            <v>304</v>
          </cell>
        </row>
        <row r="8372">
          <cell r="A8372">
            <v>6417094</v>
          </cell>
          <cell r="B8372" t="str">
            <v>Výložník…AW 30F 51</v>
          </cell>
          <cell r="C8372">
            <v>347</v>
          </cell>
          <cell r="D8372">
            <v>1</v>
          </cell>
          <cell r="E8372" t="str">
            <v>KS</v>
          </cell>
          <cell r="F8372">
            <v>347</v>
          </cell>
        </row>
        <row r="8373">
          <cell r="A8373">
            <v>6417116</v>
          </cell>
          <cell r="B8373" t="str">
            <v>Výložník…AW 30F 61</v>
          </cell>
          <cell r="C8373">
            <v>370</v>
          </cell>
          <cell r="D8373">
            <v>1</v>
          </cell>
          <cell r="E8373" t="str">
            <v>KS</v>
          </cell>
          <cell r="F8373">
            <v>370</v>
          </cell>
        </row>
        <row r="8374">
          <cell r="A8374">
            <v>6417752</v>
          </cell>
          <cell r="B8374" t="str">
            <v>Nástěnný výložník…AW 80/21</v>
          </cell>
          <cell r="C8374">
            <v>467</v>
          </cell>
          <cell r="D8374">
            <v>1</v>
          </cell>
          <cell r="E8374" t="str">
            <v>KS</v>
          </cell>
          <cell r="F8374">
            <v>467</v>
          </cell>
        </row>
        <row r="8375">
          <cell r="A8375">
            <v>6417779</v>
          </cell>
          <cell r="B8375" t="str">
            <v>Nástěnný výložník…AW 80/31</v>
          </cell>
          <cell r="C8375">
            <v>614</v>
          </cell>
          <cell r="D8375">
            <v>1</v>
          </cell>
          <cell r="E8375" t="str">
            <v>KS</v>
          </cell>
          <cell r="F8375">
            <v>614</v>
          </cell>
        </row>
        <row r="8376">
          <cell r="A8376">
            <v>6417795</v>
          </cell>
          <cell r="B8376" t="str">
            <v>Nástěnný výložník…AW 80/41</v>
          </cell>
          <cell r="C8376">
            <v>794</v>
          </cell>
          <cell r="D8376">
            <v>1</v>
          </cell>
          <cell r="E8376" t="str">
            <v>KS</v>
          </cell>
          <cell r="F8376">
            <v>794</v>
          </cell>
        </row>
        <row r="8377">
          <cell r="A8377">
            <v>6417817</v>
          </cell>
          <cell r="B8377" t="str">
            <v>Nástěnný výložník…AW 80/51</v>
          </cell>
          <cell r="C8377">
            <v>917</v>
          </cell>
          <cell r="D8377">
            <v>1</v>
          </cell>
          <cell r="E8377" t="str">
            <v>KS</v>
          </cell>
          <cell r="F8377">
            <v>917</v>
          </cell>
        </row>
        <row r="8378">
          <cell r="A8378">
            <v>6417833</v>
          </cell>
          <cell r="B8378" t="str">
            <v>Nástěnný výložník…AW 80/61</v>
          </cell>
          <cell r="C8378">
            <v>1153</v>
          </cell>
          <cell r="D8378">
            <v>1</v>
          </cell>
          <cell r="E8378" t="str">
            <v>KS</v>
          </cell>
          <cell r="F8378">
            <v>1153</v>
          </cell>
        </row>
        <row r="8379">
          <cell r="A8379">
            <v>6417868</v>
          </cell>
          <cell r="B8379" t="str">
            <v>Nástěnný výložník…AW 80/71</v>
          </cell>
          <cell r="C8379">
            <v>1255</v>
          </cell>
          <cell r="D8379">
            <v>1</v>
          </cell>
          <cell r="E8379" t="str">
            <v>KS</v>
          </cell>
          <cell r="F8379">
            <v>1255</v>
          </cell>
        </row>
        <row r="8380">
          <cell r="A8380">
            <v>6417884</v>
          </cell>
          <cell r="B8380" t="str">
            <v>Nástěnný výložník…AW 80/81</v>
          </cell>
          <cell r="C8380">
            <v>1452</v>
          </cell>
          <cell r="D8380">
            <v>1</v>
          </cell>
          <cell r="E8380" t="str">
            <v>KS</v>
          </cell>
          <cell r="F8380">
            <v>1452</v>
          </cell>
        </row>
        <row r="8381">
          <cell r="A8381">
            <v>6417906</v>
          </cell>
          <cell r="B8381" t="str">
            <v>Nástěnný výložník…AWSS/21</v>
          </cell>
          <cell r="C8381">
            <v>1730</v>
          </cell>
          <cell r="D8381">
            <v>1</v>
          </cell>
          <cell r="E8381" t="str">
            <v>KS</v>
          </cell>
          <cell r="F8381">
            <v>1730</v>
          </cell>
        </row>
        <row r="8382">
          <cell r="A8382">
            <v>6417910</v>
          </cell>
          <cell r="B8382" t="str">
            <v>Nástěnný výložník…AWSS/31</v>
          </cell>
          <cell r="C8382">
            <v>1646</v>
          </cell>
          <cell r="D8382">
            <v>1</v>
          </cell>
          <cell r="E8382" t="str">
            <v>KS</v>
          </cell>
          <cell r="F8382">
            <v>1646</v>
          </cell>
        </row>
        <row r="8383">
          <cell r="A8383">
            <v>6417914</v>
          </cell>
          <cell r="B8383" t="str">
            <v>Nástěnný výložník…AWSS/41</v>
          </cell>
          <cell r="C8383">
            <v>1736</v>
          </cell>
          <cell r="D8383">
            <v>1</v>
          </cell>
          <cell r="E8383" t="str">
            <v>KS</v>
          </cell>
          <cell r="F8383">
            <v>1736</v>
          </cell>
        </row>
        <row r="8384">
          <cell r="A8384">
            <v>6417918</v>
          </cell>
          <cell r="B8384" t="str">
            <v>Nástěnný výložník…AWSS/51</v>
          </cell>
          <cell r="C8384">
            <v>1882</v>
          </cell>
          <cell r="D8384">
            <v>1</v>
          </cell>
          <cell r="E8384" t="str">
            <v>KS</v>
          </cell>
          <cell r="F8384">
            <v>1882</v>
          </cell>
        </row>
        <row r="8385">
          <cell r="A8385">
            <v>6417922</v>
          </cell>
          <cell r="B8385" t="str">
            <v>Nástěnný výložník…AWSS/61</v>
          </cell>
          <cell r="C8385">
            <v>2004</v>
          </cell>
          <cell r="D8385">
            <v>1</v>
          </cell>
          <cell r="E8385" t="str">
            <v>KS</v>
          </cell>
          <cell r="F8385">
            <v>2004</v>
          </cell>
        </row>
        <row r="8386">
          <cell r="A8386">
            <v>6417930</v>
          </cell>
          <cell r="B8386" t="str">
            <v>Nástěnný výložník…AWSS/81</v>
          </cell>
          <cell r="C8386">
            <v>2677</v>
          </cell>
          <cell r="D8386">
            <v>1</v>
          </cell>
          <cell r="E8386" t="str">
            <v>KS</v>
          </cell>
          <cell r="F8386">
            <v>2677</v>
          </cell>
        </row>
        <row r="8387">
          <cell r="A8387">
            <v>6417938</v>
          </cell>
          <cell r="B8387" t="str">
            <v>Nástěnný výložník…AWSS/101</v>
          </cell>
          <cell r="C8387">
            <v>3198</v>
          </cell>
          <cell r="D8387">
            <v>1</v>
          </cell>
          <cell r="E8387" t="str">
            <v>KS</v>
          </cell>
          <cell r="F8387">
            <v>3198</v>
          </cell>
        </row>
        <row r="8388">
          <cell r="A8388">
            <v>6418007</v>
          </cell>
          <cell r="B8388" t="str">
            <v>Výložník…AW 55F 21</v>
          </cell>
          <cell r="C8388">
            <v>611</v>
          </cell>
          <cell r="D8388">
            <v>1</v>
          </cell>
          <cell r="E8388" t="str">
            <v>KS</v>
          </cell>
          <cell r="F8388">
            <v>611</v>
          </cell>
        </row>
        <row r="8389">
          <cell r="A8389">
            <v>6418198</v>
          </cell>
          <cell r="B8389" t="str">
            <v>Protipožární třmen…BSB</v>
          </cell>
          <cell r="C8389">
            <v>153</v>
          </cell>
          <cell r="D8389">
            <v>1</v>
          </cell>
          <cell r="E8389" t="str">
            <v>KS</v>
          </cell>
          <cell r="F8389">
            <v>153</v>
          </cell>
        </row>
        <row r="8390">
          <cell r="A8390">
            <v>6418244</v>
          </cell>
          <cell r="B8390" t="str">
            <v>Šroub se šestihrannou hlavou…SKS10X110</v>
          </cell>
          <cell r="C8390">
            <v>42</v>
          </cell>
          <cell r="D8390">
            <v>1</v>
          </cell>
          <cell r="E8390" t="str">
            <v>KS</v>
          </cell>
          <cell r="F8390">
            <v>42</v>
          </cell>
        </row>
        <row r="8391">
          <cell r="A8391">
            <v>6418248</v>
          </cell>
          <cell r="B8391" t="str">
            <v>Šroub se šestihrannou hlavou…SKS10X80</v>
          </cell>
          <cell r="C8391">
            <v>84</v>
          </cell>
          <cell r="D8391">
            <v>1</v>
          </cell>
          <cell r="E8391" t="str">
            <v>KS</v>
          </cell>
          <cell r="F8391">
            <v>84</v>
          </cell>
        </row>
        <row r="8392">
          <cell r="A8392">
            <v>6418250</v>
          </cell>
          <cell r="B8392" t="str">
            <v>Šroub se šestihrannou hlavou…SKS 10X80</v>
          </cell>
          <cell r="C8392">
            <v>43</v>
          </cell>
          <cell r="D8392">
            <v>1</v>
          </cell>
          <cell r="E8392" t="str">
            <v>KS</v>
          </cell>
          <cell r="F8392">
            <v>43</v>
          </cell>
        </row>
        <row r="8393">
          <cell r="A8393">
            <v>6418252</v>
          </cell>
          <cell r="B8393" t="str">
            <v>Šroub se šestihrannou hlavou…SKS 10X90</v>
          </cell>
          <cell r="C8393">
            <v>51</v>
          </cell>
          <cell r="D8393">
            <v>1</v>
          </cell>
          <cell r="E8393" t="str">
            <v>KS</v>
          </cell>
          <cell r="F8393">
            <v>51</v>
          </cell>
        </row>
        <row r="8394">
          <cell r="A8394">
            <v>6418279</v>
          </cell>
          <cell r="B8394" t="str">
            <v>Šroub se šestihrannou hlavou…SKS12X80</v>
          </cell>
          <cell r="C8394">
            <v>81</v>
          </cell>
          <cell r="D8394">
            <v>1</v>
          </cell>
          <cell r="E8394" t="str">
            <v>KS</v>
          </cell>
          <cell r="F8394">
            <v>81</v>
          </cell>
        </row>
        <row r="8395">
          <cell r="A8395">
            <v>6418287</v>
          </cell>
          <cell r="B8395" t="str">
            <v>Šroub se šestihrannou hlavou…SKS 12X80</v>
          </cell>
          <cell r="C8395">
            <v>42</v>
          </cell>
          <cell r="D8395">
            <v>1</v>
          </cell>
          <cell r="E8395" t="str">
            <v>KS</v>
          </cell>
          <cell r="F8395">
            <v>42</v>
          </cell>
        </row>
        <row r="8396">
          <cell r="A8396">
            <v>6418295</v>
          </cell>
          <cell r="B8396" t="str">
            <v>Šroub se šestihrannou hlavou…SKS12X100</v>
          </cell>
          <cell r="C8396">
            <v>59</v>
          </cell>
          <cell r="D8396">
            <v>1</v>
          </cell>
          <cell r="E8396" t="str">
            <v>KS</v>
          </cell>
          <cell r="F8396">
            <v>59</v>
          </cell>
        </row>
        <row r="8397">
          <cell r="A8397">
            <v>6418317</v>
          </cell>
          <cell r="B8397" t="str">
            <v>Šroub se šestihrannou hlavou…SKS12X110</v>
          </cell>
          <cell r="C8397">
            <v>50</v>
          </cell>
          <cell r="D8397">
            <v>1</v>
          </cell>
          <cell r="E8397" t="str">
            <v>KS</v>
          </cell>
          <cell r="F8397">
            <v>50</v>
          </cell>
        </row>
        <row r="8398">
          <cell r="A8398">
            <v>6418368</v>
          </cell>
          <cell r="B8398" t="str">
            <v>Šroub se šestihrannou hlavou…SKS12X100</v>
          </cell>
          <cell r="C8398">
            <v>89</v>
          </cell>
          <cell r="D8398">
            <v>1</v>
          </cell>
          <cell r="E8398" t="str">
            <v>KS</v>
          </cell>
          <cell r="F8398">
            <v>89</v>
          </cell>
        </row>
        <row r="8399">
          <cell r="A8399">
            <v>6418376</v>
          </cell>
          <cell r="B8399" t="str">
            <v>Šroub se šestihrannou hlavou…SKS12X110</v>
          </cell>
          <cell r="C8399">
            <v>89</v>
          </cell>
          <cell r="D8399">
            <v>1</v>
          </cell>
          <cell r="E8399" t="str">
            <v>KS</v>
          </cell>
          <cell r="F8399">
            <v>89</v>
          </cell>
        </row>
        <row r="8400">
          <cell r="A8400">
            <v>6418554</v>
          </cell>
          <cell r="B8400" t="str">
            <v>Nástěnný a závěsný výložník…AW 55/21</v>
          </cell>
          <cell r="C8400">
            <v>377</v>
          </cell>
          <cell r="D8400">
            <v>1</v>
          </cell>
          <cell r="E8400" t="str">
            <v>KS</v>
          </cell>
          <cell r="F8400">
            <v>377</v>
          </cell>
        </row>
        <row r="8401">
          <cell r="A8401">
            <v>6418570</v>
          </cell>
          <cell r="B8401" t="str">
            <v>Nástěnný a závěsný výložník…AW 55/31</v>
          </cell>
          <cell r="C8401">
            <v>455</v>
          </cell>
          <cell r="D8401">
            <v>1</v>
          </cell>
          <cell r="E8401" t="str">
            <v>KS</v>
          </cell>
          <cell r="F8401">
            <v>455</v>
          </cell>
        </row>
        <row r="8402">
          <cell r="A8402">
            <v>6418597</v>
          </cell>
          <cell r="B8402" t="str">
            <v>Nástěnný a závěsný výložník…AW 55/41</v>
          </cell>
          <cell r="C8402">
            <v>556</v>
          </cell>
          <cell r="D8402">
            <v>1</v>
          </cell>
          <cell r="E8402" t="str">
            <v>KS</v>
          </cell>
          <cell r="F8402">
            <v>556</v>
          </cell>
        </row>
        <row r="8403">
          <cell r="A8403">
            <v>6418619</v>
          </cell>
          <cell r="B8403" t="str">
            <v>Nástěnný a závěsný výložník…AW 55/51</v>
          </cell>
          <cell r="C8403">
            <v>670</v>
          </cell>
          <cell r="D8403">
            <v>1</v>
          </cell>
          <cell r="E8403" t="str">
            <v>KS</v>
          </cell>
          <cell r="F8403">
            <v>670</v>
          </cell>
        </row>
        <row r="8404">
          <cell r="A8404">
            <v>6418627</v>
          </cell>
          <cell r="B8404" t="str">
            <v>Nástěnný a závěsný výložník…AW 55/56</v>
          </cell>
          <cell r="C8404">
            <v>766</v>
          </cell>
          <cell r="D8404">
            <v>1</v>
          </cell>
          <cell r="E8404" t="str">
            <v>KS</v>
          </cell>
          <cell r="F8404">
            <v>766</v>
          </cell>
        </row>
        <row r="8405">
          <cell r="A8405">
            <v>6418635</v>
          </cell>
          <cell r="B8405" t="str">
            <v>Nástěnný a závěsný výložník…AW 55/61</v>
          </cell>
          <cell r="C8405">
            <v>698</v>
          </cell>
          <cell r="D8405">
            <v>1</v>
          </cell>
          <cell r="E8405" t="str">
            <v>KS</v>
          </cell>
          <cell r="F8405">
            <v>698</v>
          </cell>
        </row>
        <row r="8406">
          <cell r="A8406">
            <v>6418651</v>
          </cell>
          <cell r="B8406" t="str">
            <v>Nástěnný a závěsný výložník…AW 55/71</v>
          </cell>
          <cell r="C8406">
            <v>920</v>
          </cell>
          <cell r="D8406">
            <v>1</v>
          </cell>
          <cell r="E8406" t="str">
            <v>KS</v>
          </cell>
          <cell r="F8406">
            <v>920</v>
          </cell>
        </row>
        <row r="8407">
          <cell r="A8407">
            <v>6418686</v>
          </cell>
          <cell r="B8407" t="str">
            <v>Nástěnný a závěsný výložník…AW 55/81</v>
          </cell>
          <cell r="C8407">
            <v>988</v>
          </cell>
          <cell r="D8407">
            <v>1</v>
          </cell>
          <cell r="E8407" t="str">
            <v>KS</v>
          </cell>
          <cell r="F8407">
            <v>988</v>
          </cell>
        </row>
        <row r="8408">
          <cell r="A8408">
            <v>6418708</v>
          </cell>
          <cell r="B8408" t="str">
            <v>Nástěnný a závěsný výložník…AW 55/91</v>
          </cell>
          <cell r="C8408">
            <v>991</v>
          </cell>
          <cell r="D8408">
            <v>1</v>
          </cell>
          <cell r="E8408" t="str">
            <v>KS</v>
          </cell>
          <cell r="F8408">
            <v>991</v>
          </cell>
        </row>
        <row r="8409">
          <cell r="A8409">
            <v>6418724</v>
          </cell>
          <cell r="B8409" t="str">
            <v>Nástěnný a závěsný výložník…AW 55/101</v>
          </cell>
          <cell r="C8409">
            <v>1692</v>
          </cell>
          <cell r="D8409">
            <v>1</v>
          </cell>
          <cell r="E8409" t="str">
            <v>KS</v>
          </cell>
          <cell r="F8409">
            <v>1692</v>
          </cell>
        </row>
        <row r="8410">
          <cell r="A8410">
            <v>6418759</v>
          </cell>
          <cell r="B8410" t="str">
            <v>Výložník…AS 30/11</v>
          </cell>
          <cell r="C8410">
            <v>178</v>
          </cell>
          <cell r="D8410">
            <v>1</v>
          </cell>
          <cell r="E8410" t="str">
            <v>KS</v>
          </cell>
          <cell r="F8410">
            <v>178</v>
          </cell>
        </row>
        <row r="8411">
          <cell r="A8411">
            <v>6418767</v>
          </cell>
          <cell r="B8411" t="str">
            <v>Výložník…AS 30/16</v>
          </cell>
          <cell r="C8411">
            <v>184</v>
          </cell>
          <cell r="D8411">
            <v>1</v>
          </cell>
          <cell r="E8411" t="str">
            <v>KS</v>
          </cell>
          <cell r="F8411">
            <v>184</v>
          </cell>
        </row>
        <row r="8412">
          <cell r="A8412">
            <v>6418775</v>
          </cell>
          <cell r="B8412" t="str">
            <v>Výložník…AS 30/21</v>
          </cell>
          <cell r="C8412">
            <v>187</v>
          </cell>
          <cell r="D8412">
            <v>1</v>
          </cell>
          <cell r="E8412" t="str">
            <v>KS</v>
          </cell>
          <cell r="F8412">
            <v>187</v>
          </cell>
        </row>
        <row r="8413">
          <cell r="A8413">
            <v>6418791</v>
          </cell>
          <cell r="B8413" t="str">
            <v>Výložník…AS 30/31</v>
          </cell>
          <cell r="C8413">
            <v>229</v>
          </cell>
          <cell r="D8413">
            <v>1</v>
          </cell>
          <cell r="E8413" t="str">
            <v>KS</v>
          </cell>
          <cell r="F8413">
            <v>229</v>
          </cell>
        </row>
        <row r="8414">
          <cell r="A8414">
            <v>6418813</v>
          </cell>
          <cell r="B8414" t="str">
            <v>Výložník…AS 30/41</v>
          </cell>
          <cell r="C8414">
            <v>340</v>
          </cell>
          <cell r="D8414">
            <v>1</v>
          </cell>
          <cell r="E8414" t="str">
            <v>KS</v>
          </cell>
          <cell r="F8414">
            <v>340</v>
          </cell>
        </row>
        <row r="8415">
          <cell r="A8415">
            <v>6418848</v>
          </cell>
          <cell r="B8415" t="str">
            <v>Výložník…AS 30/51</v>
          </cell>
          <cell r="C8415">
            <v>411</v>
          </cell>
          <cell r="D8415">
            <v>1</v>
          </cell>
          <cell r="E8415" t="str">
            <v>KS</v>
          </cell>
          <cell r="F8415">
            <v>411</v>
          </cell>
        </row>
        <row r="8416">
          <cell r="A8416">
            <v>6418856</v>
          </cell>
          <cell r="B8416" t="str">
            <v>Výložník…AS 30/56</v>
          </cell>
          <cell r="C8416">
            <v>456</v>
          </cell>
          <cell r="D8416">
            <v>1</v>
          </cell>
          <cell r="E8416" t="str">
            <v>KS</v>
          </cell>
          <cell r="F8416">
            <v>456</v>
          </cell>
        </row>
        <row r="8417">
          <cell r="A8417">
            <v>6418864</v>
          </cell>
          <cell r="B8417" t="str">
            <v>Výložník…AS 30/61</v>
          </cell>
          <cell r="C8417">
            <v>478</v>
          </cell>
          <cell r="D8417">
            <v>1</v>
          </cell>
          <cell r="E8417" t="str">
            <v>KS</v>
          </cell>
          <cell r="F8417">
            <v>478</v>
          </cell>
        </row>
        <row r="8418">
          <cell r="A8418">
            <v>6418872</v>
          </cell>
          <cell r="B8418" t="str">
            <v>Výložník…AS 30/71</v>
          </cell>
          <cell r="C8418">
            <v>709</v>
          </cell>
          <cell r="D8418">
            <v>1</v>
          </cell>
          <cell r="E8418" t="str">
            <v>KS</v>
          </cell>
          <cell r="F8418">
            <v>709</v>
          </cell>
        </row>
        <row r="8419">
          <cell r="A8419">
            <v>6419046</v>
          </cell>
          <cell r="B8419" t="str">
            <v>Výložník…AS 55/21</v>
          </cell>
          <cell r="C8419">
            <v>447</v>
          </cell>
          <cell r="D8419">
            <v>1</v>
          </cell>
          <cell r="E8419" t="str">
            <v>KS</v>
          </cell>
          <cell r="F8419">
            <v>447</v>
          </cell>
        </row>
        <row r="8420">
          <cell r="A8420">
            <v>6419062</v>
          </cell>
          <cell r="B8420" t="str">
            <v>Výložník…AS 55/31</v>
          </cell>
          <cell r="C8420">
            <v>579</v>
          </cell>
          <cell r="D8420">
            <v>1</v>
          </cell>
          <cell r="E8420" t="str">
            <v>KS</v>
          </cell>
          <cell r="F8420">
            <v>579</v>
          </cell>
        </row>
        <row r="8421">
          <cell r="A8421">
            <v>6419089</v>
          </cell>
          <cell r="B8421" t="str">
            <v>Výložník…AS 55/41</v>
          </cell>
          <cell r="C8421">
            <v>647</v>
          </cell>
          <cell r="D8421">
            <v>1</v>
          </cell>
          <cell r="E8421" t="str">
            <v>KS</v>
          </cell>
          <cell r="F8421">
            <v>647</v>
          </cell>
        </row>
        <row r="8422">
          <cell r="A8422">
            <v>6419100</v>
          </cell>
          <cell r="B8422" t="str">
            <v>Výložník…AS 55/51</v>
          </cell>
          <cell r="C8422">
            <v>744</v>
          </cell>
          <cell r="D8422">
            <v>1</v>
          </cell>
          <cell r="E8422" t="str">
            <v>KS</v>
          </cell>
          <cell r="F8422">
            <v>744</v>
          </cell>
        </row>
        <row r="8423">
          <cell r="A8423">
            <v>6419119</v>
          </cell>
          <cell r="B8423" t="str">
            <v>Výložník…AS 55/56</v>
          </cell>
          <cell r="C8423">
            <v>863</v>
          </cell>
          <cell r="D8423">
            <v>1</v>
          </cell>
          <cell r="E8423" t="str">
            <v>KS</v>
          </cell>
          <cell r="F8423">
            <v>863</v>
          </cell>
        </row>
        <row r="8424">
          <cell r="A8424">
            <v>6419127</v>
          </cell>
          <cell r="B8424" t="str">
            <v>Výložník…AS 55/61</v>
          </cell>
          <cell r="C8424">
            <v>835</v>
          </cell>
          <cell r="D8424">
            <v>1</v>
          </cell>
          <cell r="E8424" t="str">
            <v>KS</v>
          </cell>
          <cell r="F8424">
            <v>835</v>
          </cell>
        </row>
        <row r="8425">
          <cell r="A8425">
            <v>6419143</v>
          </cell>
          <cell r="B8425" t="str">
            <v>Výložník…AS 55/71</v>
          </cell>
          <cell r="C8425">
            <v>1026</v>
          </cell>
          <cell r="D8425">
            <v>1</v>
          </cell>
          <cell r="E8425" t="str">
            <v>KS</v>
          </cell>
          <cell r="F8425">
            <v>1026</v>
          </cell>
        </row>
        <row r="8426">
          <cell r="A8426">
            <v>6419178</v>
          </cell>
          <cell r="B8426" t="str">
            <v>Výložník…AS 55/81</v>
          </cell>
          <cell r="C8426">
            <v>1104</v>
          </cell>
          <cell r="D8426">
            <v>1</v>
          </cell>
          <cell r="E8426" t="str">
            <v>KS</v>
          </cell>
          <cell r="F8426">
            <v>1104</v>
          </cell>
        </row>
        <row r="8427">
          <cell r="A8427">
            <v>6419194</v>
          </cell>
          <cell r="B8427" t="str">
            <v>Výložník…AS 55/91</v>
          </cell>
          <cell r="C8427">
            <v>1220</v>
          </cell>
          <cell r="D8427">
            <v>1</v>
          </cell>
          <cell r="E8427" t="str">
            <v>KS</v>
          </cell>
          <cell r="F8427">
            <v>1220</v>
          </cell>
        </row>
        <row r="8428">
          <cell r="A8428">
            <v>6419208</v>
          </cell>
          <cell r="B8428" t="str">
            <v>Výložník…AS 55/101</v>
          </cell>
          <cell r="C8428">
            <v>1940</v>
          </cell>
          <cell r="D8428">
            <v>1</v>
          </cell>
          <cell r="E8428" t="str">
            <v>KS</v>
          </cell>
          <cell r="F8428">
            <v>1940</v>
          </cell>
        </row>
        <row r="8429">
          <cell r="A8429">
            <v>6419534</v>
          </cell>
          <cell r="B8429" t="str">
            <v>Nástěnný výložník …AWV/21</v>
          </cell>
          <cell r="C8429">
            <v>665</v>
          </cell>
          <cell r="D8429">
            <v>1</v>
          </cell>
          <cell r="E8429" t="str">
            <v>KS</v>
          </cell>
          <cell r="F8429">
            <v>665</v>
          </cell>
        </row>
        <row r="8430">
          <cell r="A8430">
            <v>6419550</v>
          </cell>
          <cell r="B8430" t="str">
            <v>Nástěnný výložník …AWV/31</v>
          </cell>
          <cell r="C8430">
            <v>726</v>
          </cell>
          <cell r="D8430">
            <v>1</v>
          </cell>
          <cell r="E8430" t="str">
            <v>KS</v>
          </cell>
          <cell r="F8430">
            <v>726</v>
          </cell>
        </row>
        <row r="8431">
          <cell r="A8431">
            <v>6419577</v>
          </cell>
          <cell r="B8431" t="str">
            <v>Nástěnný výložník …AWV/41</v>
          </cell>
          <cell r="C8431">
            <v>786</v>
          </cell>
          <cell r="D8431">
            <v>1</v>
          </cell>
          <cell r="E8431" t="str">
            <v>KS</v>
          </cell>
          <cell r="F8431">
            <v>786</v>
          </cell>
        </row>
        <row r="8432">
          <cell r="A8432">
            <v>6419593</v>
          </cell>
          <cell r="B8432" t="str">
            <v>Nástěnný výložník …AWV/51</v>
          </cell>
          <cell r="C8432">
            <v>904</v>
          </cell>
          <cell r="D8432">
            <v>1</v>
          </cell>
          <cell r="E8432" t="str">
            <v>KS</v>
          </cell>
          <cell r="F8432">
            <v>904</v>
          </cell>
        </row>
        <row r="8433">
          <cell r="A8433">
            <v>6419615</v>
          </cell>
          <cell r="B8433" t="str">
            <v>Nástěnný výložník …AWV/61</v>
          </cell>
          <cell r="C8433">
            <v>964</v>
          </cell>
          <cell r="D8433">
            <v>1</v>
          </cell>
          <cell r="E8433" t="str">
            <v>KS</v>
          </cell>
          <cell r="F8433">
            <v>964</v>
          </cell>
        </row>
        <row r="8434">
          <cell r="A8434">
            <v>6419704</v>
          </cell>
          <cell r="B8434" t="str">
            <v>Nástěnný a závěsný výložník…AW 30/11</v>
          </cell>
          <cell r="C8434">
            <v>110</v>
          </cell>
          <cell r="D8434">
            <v>1</v>
          </cell>
          <cell r="E8434" t="str">
            <v>KS</v>
          </cell>
          <cell r="F8434">
            <v>110</v>
          </cell>
        </row>
        <row r="8435">
          <cell r="A8435">
            <v>6419712</v>
          </cell>
          <cell r="B8435" t="str">
            <v>Nástěnný a závěsný výložník…AW 30/16</v>
          </cell>
          <cell r="C8435">
            <v>125</v>
          </cell>
          <cell r="D8435">
            <v>1</v>
          </cell>
          <cell r="E8435" t="str">
            <v>KS</v>
          </cell>
          <cell r="F8435">
            <v>125</v>
          </cell>
        </row>
        <row r="8436">
          <cell r="A8436">
            <v>6419720</v>
          </cell>
          <cell r="B8436" t="str">
            <v>Nástěnný a závěsný výložník…AW 30/21</v>
          </cell>
          <cell r="C8436">
            <v>141</v>
          </cell>
          <cell r="D8436">
            <v>1</v>
          </cell>
          <cell r="E8436" t="str">
            <v>KS</v>
          </cell>
          <cell r="F8436">
            <v>141</v>
          </cell>
        </row>
        <row r="8437">
          <cell r="A8437">
            <v>6419747</v>
          </cell>
          <cell r="B8437" t="str">
            <v>Nástěnný a závěsný výložník…AW 30/31</v>
          </cell>
          <cell r="C8437">
            <v>166</v>
          </cell>
          <cell r="D8437">
            <v>1</v>
          </cell>
          <cell r="E8437" t="str">
            <v>KS</v>
          </cell>
          <cell r="F8437">
            <v>166</v>
          </cell>
        </row>
        <row r="8438">
          <cell r="A8438">
            <v>6419763</v>
          </cell>
          <cell r="B8438" t="str">
            <v>Nástěnný a závěsný výložník…AW 30/41</v>
          </cell>
          <cell r="C8438">
            <v>267</v>
          </cell>
          <cell r="D8438">
            <v>1</v>
          </cell>
          <cell r="E8438" t="str">
            <v>KS</v>
          </cell>
          <cell r="F8438">
            <v>267</v>
          </cell>
        </row>
        <row r="8439">
          <cell r="A8439">
            <v>6419798</v>
          </cell>
          <cell r="B8439" t="str">
            <v>Nástěnný a závěsný výložník…AW 30/51</v>
          </cell>
          <cell r="C8439">
            <v>360</v>
          </cell>
          <cell r="D8439">
            <v>1</v>
          </cell>
          <cell r="E8439" t="str">
            <v>KS</v>
          </cell>
          <cell r="F8439">
            <v>360</v>
          </cell>
        </row>
        <row r="8440">
          <cell r="A8440">
            <v>6419828</v>
          </cell>
          <cell r="B8440" t="str">
            <v>Nástěnný a závěsný výložník…AW 30/61</v>
          </cell>
          <cell r="C8440">
            <v>391</v>
          </cell>
          <cell r="D8440">
            <v>1</v>
          </cell>
          <cell r="E8440" t="str">
            <v>KS</v>
          </cell>
          <cell r="F8440">
            <v>391</v>
          </cell>
        </row>
        <row r="8441">
          <cell r="A8441">
            <v>6419836</v>
          </cell>
          <cell r="B8441" t="str">
            <v>Nástěnný a závěsný výložník…AW 30/71</v>
          </cell>
          <cell r="C8441">
            <v>634</v>
          </cell>
          <cell r="D8441">
            <v>1</v>
          </cell>
          <cell r="E8441" t="str">
            <v>KS</v>
          </cell>
          <cell r="F8441">
            <v>634</v>
          </cell>
        </row>
        <row r="8442">
          <cell r="A8442">
            <v>6419844</v>
          </cell>
          <cell r="B8442" t="str">
            <v>Nástěnný a závěsný výložník…AW 30/56</v>
          </cell>
          <cell r="C8442">
            <v>391</v>
          </cell>
          <cell r="D8442">
            <v>1</v>
          </cell>
          <cell r="E8442" t="str">
            <v>KS</v>
          </cell>
          <cell r="F8442">
            <v>391</v>
          </cell>
        </row>
        <row r="8443">
          <cell r="A8443">
            <v>6420520</v>
          </cell>
          <cell r="B8443" t="str">
            <v>Nástěnný a závěsný výložník…AWG 30/41</v>
          </cell>
          <cell r="C8443">
            <v>278</v>
          </cell>
          <cell r="D8443">
            <v>1</v>
          </cell>
          <cell r="E8443" t="str">
            <v>KS</v>
          </cell>
          <cell r="F8443">
            <v>278</v>
          </cell>
        </row>
        <row r="8444">
          <cell r="A8444">
            <v>6420522</v>
          </cell>
          <cell r="B8444" t="str">
            <v>Nástěnný a závěsný výložník…AWG 30/51</v>
          </cell>
          <cell r="C8444">
            <v>354</v>
          </cell>
          <cell r="D8444">
            <v>1</v>
          </cell>
          <cell r="E8444" t="str">
            <v>KS</v>
          </cell>
          <cell r="F8444">
            <v>354</v>
          </cell>
        </row>
        <row r="8445">
          <cell r="A8445">
            <v>6420526</v>
          </cell>
          <cell r="B8445" t="str">
            <v>Nástěnný a závěsný výložník…AWG 30/61</v>
          </cell>
          <cell r="C8445">
            <v>387</v>
          </cell>
          <cell r="D8445">
            <v>1</v>
          </cell>
          <cell r="E8445" t="str">
            <v>KS</v>
          </cell>
          <cell r="F8445">
            <v>387</v>
          </cell>
        </row>
        <row r="8446">
          <cell r="A8446">
            <v>6420606</v>
          </cell>
          <cell r="B8446" t="str">
            <v>Nástěnný a závěsný výložník…AW G15/11</v>
          </cell>
          <cell r="C8446">
            <v>121</v>
          </cell>
          <cell r="D8446">
            <v>1</v>
          </cell>
          <cell r="E8446" t="str">
            <v>KS</v>
          </cell>
          <cell r="F8446">
            <v>121</v>
          </cell>
        </row>
        <row r="8447">
          <cell r="A8447">
            <v>6420607</v>
          </cell>
          <cell r="B8447" t="str">
            <v>Nástěnný a závěsný výložník…AW G15/16</v>
          </cell>
          <cell r="C8447">
            <v>150</v>
          </cell>
          <cell r="D8447">
            <v>1</v>
          </cell>
          <cell r="E8447" t="str">
            <v>KS</v>
          </cell>
          <cell r="F8447">
            <v>150</v>
          </cell>
        </row>
        <row r="8448">
          <cell r="A8448">
            <v>6420608</v>
          </cell>
          <cell r="B8448" t="str">
            <v>Nástěnný a závěsný výložník…AW G15/21</v>
          </cell>
          <cell r="C8448">
            <v>130</v>
          </cell>
          <cell r="D8448">
            <v>1</v>
          </cell>
          <cell r="E8448" t="str">
            <v>KS</v>
          </cell>
          <cell r="F8448">
            <v>130</v>
          </cell>
        </row>
        <row r="8449">
          <cell r="A8449">
            <v>6420610</v>
          </cell>
          <cell r="B8449" t="str">
            <v>Nástěnný a závěsný výložník…AW G15/31</v>
          </cell>
          <cell r="C8449">
            <v>140</v>
          </cell>
          <cell r="D8449">
            <v>1</v>
          </cell>
          <cell r="E8449" t="str">
            <v>KS</v>
          </cell>
          <cell r="F8449">
            <v>140</v>
          </cell>
        </row>
        <row r="8450">
          <cell r="A8450">
            <v>6420612</v>
          </cell>
          <cell r="B8450" t="str">
            <v>Nástěnný a závěsný výložník…AW G15/41</v>
          </cell>
          <cell r="C8450">
            <v>215</v>
          </cell>
          <cell r="D8450">
            <v>1</v>
          </cell>
          <cell r="E8450" t="str">
            <v>KS</v>
          </cell>
          <cell r="F8450">
            <v>215</v>
          </cell>
        </row>
        <row r="8451">
          <cell r="A8451">
            <v>6420614</v>
          </cell>
          <cell r="B8451" t="str">
            <v>Nástěnný a závěsný výložník…AW G15/51</v>
          </cell>
          <cell r="C8451">
            <v>261</v>
          </cell>
          <cell r="D8451">
            <v>1</v>
          </cell>
          <cell r="E8451" t="str">
            <v>KS</v>
          </cell>
          <cell r="F8451">
            <v>261</v>
          </cell>
        </row>
        <row r="8452">
          <cell r="A8452">
            <v>6420616</v>
          </cell>
          <cell r="B8452" t="str">
            <v>Nástěnný a závěsný výložník…AW G15/61</v>
          </cell>
          <cell r="C8452">
            <v>279</v>
          </cell>
          <cell r="D8452">
            <v>1</v>
          </cell>
          <cell r="E8452" t="str">
            <v>KS</v>
          </cell>
          <cell r="F8452">
            <v>279</v>
          </cell>
        </row>
        <row r="8453">
          <cell r="A8453">
            <v>6420656</v>
          </cell>
          <cell r="B8453" t="str">
            <v>Nástěnný a závěsný výložník…AW 15/11</v>
          </cell>
          <cell r="C8453">
            <v>77</v>
          </cell>
          <cell r="D8453">
            <v>1</v>
          </cell>
          <cell r="E8453" t="str">
            <v>KS</v>
          </cell>
          <cell r="F8453">
            <v>77</v>
          </cell>
        </row>
        <row r="8454">
          <cell r="A8454">
            <v>6420664</v>
          </cell>
          <cell r="B8454" t="str">
            <v>Nástěnný a závěsný výložník…AW 15/16</v>
          </cell>
          <cell r="C8454">
            <v>93</v>
          </cell>
          <cell r="D8454">
            <v>1</v>
          </cell>
          <cell r="E8454" t="str">
            <v>KS</v>
          </cell>
          <cell r="F8454">
            <v>93</v>
          </cell>
        </row>
        <row r="8455">
          <cell r="A8455">
            <v>6420680</v>
          </cell>
          <cell r="B8455" t="str">
            <v>Nástěnný a závěsný výložník…AW 15/21</v>
          </cell>
          <cell r="C8455">
            <v>96</v>
          </cell>
          <cell r="D8455">
            <v>1</v>
          </cell>
          <cell r="E8455" t="str">
            <v>KS</v>
          </cell>
          <cell r="F8455">
            <v>96</v>
          </cell>
        </row>
        <row r="8456">
          <cell r="A8456">
            <v>6420710</v>
          </cell>
          <cell r="B8456" t="str">
            <v>Nástěnný a závěsný výložník…AW 15/31</v>
          </cell>
          <cell r="C8456">
            <v>116</v>
          </cell>
          <cell r="D8456">
            <v>1</v>
          </cell>
          <cell r="E8456" t="str">
            <v>KS</v>
          </cell>
          <cell r="F8456">
            <v>116</v>
          </cell>
        </row>
        <row r="8457">
          <cell r="A8457">
            <v>6420745</v>
          </cell>
          <cell r="B8457" t="str">
            <v>Nástěnný a závěsný výložník…AW 15/41</v>
          </cell>
          <cell r="C8457">
            <v>220</v>
          </cell>
          <cell r="D8457">
            <v>1</v>
          </cell>
          <cell r="E8457" t="str">
            <v>KS</v>
          </cell>
          <cell r="F8457">
            <v>220</v>
          </cell>
        </row>
        <row r="8458">
          <cell r="A8458">
            <v>6420788</v>
          </cell>
          <cell r="B8458" t="str">
            <v>Nástěnný a závěsný výložník…AW 15/51</v>
          </cell>
          <cell r="C8458">
            <v>293</v>
          </cell>
          <cell r="D8458">
            <v>1</v>
          </cell>
          <cell r="E8458" t="str">
            <v>KS</v>
          </cell>
          <cell r="F8458">
            <v>293</v>
          </cell>
        </row>
        <row r="8459">
          <cell r="A8459">
            <v>6420796</v>
          </cell>
          <cell r="B8459" t="str">
            <v>Nástěnný a závěsný výložník…AW 15/56</v>
          </cell>
          <cell r="C8459">
            <v>324</v>
          </cell>
          <cell r="D8459">
            <v>1</v>
          </cell>
          <cell r="E8459" t="str">
            <v>KS</v>
          </cell>
          <cell r="F8459">
            <v>324</v>
          </cell>
        </row>
        <row r="8460">
          <cell r="A8460">
            <v>6420826</v>
          </cell>
          <cell r="B8460" t="str">
            <v>Nástěnný a závěsný výložník…AW 15/61</v>
          </cell>
          <cell r="C8460">
            <v>311</v>
          </cell>
          <cell r="D8460">
            <v>1</v>
          </cell>
          <cell r="E8460" t="str">
            <v>KS</v>
          </cell>
          <cell r="F8460">
            <v>311</v>
          </cell>
        </row>
        <row r="8461">
          <cell r="A8461">
            <v>6421008</v>
          </cell>
          <cell r="B8461" t="str">
            <v>Nástěnný a závěsný výložník…AW 15/11</v>
          </cell>
          <cell r="C8461">
            <v>248</v>
          </cell>
          <cell r="D8461">
            <v>1</v>
          </cell>
          <cell r="E8461" t="str">
            <v>KS</v>
          </cell>
          <cell r="F8461">
            <v>248</v>
          </cell>
        </row>
        <row r="8462">
          <cell r="A8462">
            <v>6421024</v>
          </cell>
          <cell r="B8462" t="str">
            <v>Nástěnný a závěsný výložník…AW 15/21</v>
          </cell>
          <cell r="C8462">
            <v>363</v>
          </cell>
          <cell r="D8462">
            <v>1</v>
          </cell>
          <cell r="E8462" t="str">
            <v>KS</v>
          </cell>
          <cell r="F8462">
            <v>363</v>
          </cell>
        </row>
        <row r="8463">
          <cell r="A8463">
            <v>6421032</v>
          </cell>
          <cell r="B8463" t="str">
            <v>Nástěnný a závěsný výložník…AW 15/31</v>
          </cell>
          <cell r="C8463">
            <v>376</v>
          </cell>
          <cell r="D8463">
            <v>1</v>
          </cell>
          <cell r="E8463" t="str">
            <v>KS</v>
          </cell>
          <cell r="F8463">
            <v>376</v>
          </cell>
        </row>
        <row r="8464">
          <cell r="A8464">
            <v>6421036</v>
          </cell>
          <cell r="B8464" t="str">
            <v>Nástěnný a závěsný výložník…AW 15/41</v>
          </cell>
          <cell r="C8464">
            <v>499</v>
          </cell>
          <cell r="D8464">
            <v>1</v>
          </cell>
          <cell r="E8464" t="str">
            <v>KS</v>
          </cell>
          <cell r="F8464">
            <v>499</v>
          </cell>
        </row>
        <row r="8465">
          <cell r="A8465">
            <v>6421044</v>
          </cell>
          <cell r="B8465" t="str">
            <v>Nástěnný a závěsný výložník…AW 15/61</v>
          </cell>
          <cell r="C8465">
            <v>605</v>
          </cell>
          <cell r="D8465">
            <v>1</v>
          </cell>
          <cell r="E8465" t="str">
            <v>KS</v>
          </cell>
          <cell r="F8465">
            <v>605</v>
          </cell>
        </row>
        <row r="8466">
          <cell r="A8466">
            <v>6421182</v>
          </cell>
          <cell r="B8466" t="str">
            <v>Nástěnný a závěsný výložník…AW 15/21</v>
          </cell>
          <cell r="C8466">
            <v>336</v>
          </cell>
          <cell r="D8466">
            <v>1</v>
          </cell>
          <cell r="E8466" t="str">
            <v>KS</v>
          </cell>
          <cell r="F8466">
            <v>336</v>
          </cell>
        </row>
        <row r="8467">
          <cell r="A8467">
            <v>6421188</v>
          </cell>
          <cell r="B8467" t="str">
            <v>Nástěnný a závěsný výložník…AW 15/51</v>
          </cell>
          <cell r="C8467">
            <v>660</v>
          </cell>
          <cell r="D8467">
            <v>1</v>
          </cell>
          <cell r="E8467" t="str">
            <v>KS</v>
          </cell>
          <cell r="F8467">
            <v>660</v>
          </cell>
        </row>
        <row r="8468">
          <cell r="A8468">
            <v>6421280</v>
          </cell>
          <cell r="B8468" t="str">
            <v>Nástěnný a závěsný výložník…AW15/11 G</v>
          </cell>
          <cell r="C8468">
            <v>84</v>
          </cell>
          <cell r="D8468">
            <v>1</v>
          </cell>
          <cell r="E8468" t="str">
            <v>KS</v>
          </cell>
          <cell r="F8468">
            <v>84</v>
          </cell>
        </row>
        <row r="8469">
          <cell r="A8469">
            <v>6421286</v>
          </cell>
          <cell r="B8469" t="str">
            <v>Nástěnný a závěsný výložník…AW15/31 G</v>
          </cell>
          <cell r="C8469">
            <v>124</v>
          </cell>
          <cell r="D8469">
            <v>1</v>
          </cell>
          <cell r="E8469" t="str">
            <v>KS</v>
          </cell>
          <cell r="F8469">
            <v>124</v>
          </cell>
        </row>
        <row r="8470">
          <cell r="A8470">
            <v>6421326</v>
          </cell>
          <cell r="B8470" t="str">
            <v>Výložník…AS 15/11</v>
          </cell>
          <cell r="C8470">
            <v>133</v>
          </cell>
          <cell r="D8470">
            <v>1</v>
          </cell>
          <cell r="E8470" t="str">
            <v>KS</v>
          </cell>
          <cell r="F8470">
            <v>133</v>
          </cell>
        </row>
        <row r="8471">
          <cell r="A8471">
            <v>6421334</v>
          </cell>
          <cell r="B8471" t="str">
            <v>Výložník…AS 15/16</v>
          </cell>
          <cell r="C8471">
            <v>146</v>
          </cell>
          <cell r="D8471">
            <v>1</v>
          </cell>
          <cell r="E8471" t="str">
            <v>KS</v>
          </cell>
          <cell r="F8471">
            <v>146</v>
          </cell>
        </row>
        <row r="8472">
          <cell r="A8472">
            <v>6421350</v>
          </cell>
          <cell r="B8472" t="str">
            <v>Výložník…AS 15/21</v>
          </cell>
          <cell r="C8472">
            <v>145</v>
          </cell>
          <cell r="D8472">
            <v>1</v>
          </cell>
          <cell r="E8472" t="str">
            <v>KS</v>
          </cell>
          <cell r="F8472">
            <v>145</v>
          </cell>
        </row>
        <row r="8473">
          <cell r="A8473">
            <v>6421385</v>
          </cell>
          <cell r="B8473" t="str">
            <v>Výložník…AS 15/31</v>
          </cell>
          <cell r="C8473">
            <v>162</v>
          </cell>
          <cell r="D8473">
            <v>1</v>
          </cell>
          <cell r="E8473" t="str">
            <v>KS</v>
          </cell>
          <cell r="F8473">
            <v>162</v>
          </cell>
        </row>
        <row r="8474">
          <cell r="A8474">
            <v>6421423</v>
          </cell>
          <cell r="B8474" t="str">
            <v>Výložník…AS 15/41</v>
          </cell>
          <cell r="C8474">
            <v>249</v>
          </cell>
          <cell r="D8474">
            <v>1</v>
          </cell>
          <cell r="E8474" t="str">
            <v>KS</v>
          </cell>
          <cell r="F8474">
            <v>249</v>
          </cell>
        </row>
        <row r="8475">
          <cell r="A8475">
            <v>6421466</v>
          </cell>
          <cell r="B8475" t="str">
            <v>Výložník…AS 15/51</v>
          </cell>
          <cell r="C8475">
            <v>354</v>
          </cell>
          <cell r="D8475">
            <v>1</v>
          </cell>
          <cell r="E8475" t="str">
            <v>KS</v>
          </cell>
          <cell r="F8475">
            <v>354</v>
          </cell>
        </row>
        <row r="8476">
          <cell r="A8476">
            <v>6421490</v>
          </cell>
          <cell r="B8476" t="str">
            <v>Výložník…AS 15/61</v>
          </cell>
          <cell r="C8476">
            <v>345</v>
          </cell>
          <cell r="D8476">
            <v>1</v>
          </cell>
          <cell r="E8476" t="str">
            <v>KS</v>
          </cell>
          <cell r="F8476">
            <v>345</v>
          </cell>
        </row>
        <row r="8477">
          <cell r="A8477">
            <v>6424600</v>
          </cell>
          <cell r="B8477" t="str">
            <v>Nástěnný a závěsný výložník…MWAG12/11</v>
          </cell>
          <cell r="C8477">
            <v>41</v>
          </cell>
          <cell r="D8477">
            <v>1</v>
          </cell>
          <cell r="E8477" t="str">
            <v>KS</v>
          </cell>
          <cell r="F8477">
            <v>41</v>
          </cell>
        </row>
        <row r="8478">
          <cell r="A8478">
            <v>6424608</v>
          </cell>
          <cell r="B8478" t="str">
            <v>Nástěnný a závěsný výložník…MWAG12/21</v>
          </cell>
          <cell r="C8478">
            <v>55</v>
          </cell>
          <cell r="D8478">
            <v>1</v>
          </cell>
          <cell r="E8478" t="str">
            <v>KS</v>
          </cell>
          <cell r="F8478">
            <v>55</v>
          </cell>
        </row>
        <row r="8479">
          <cell r="A8479">
            <v>6424616</v>
          </cell>
          <cell r="B8479" t="str">
            <v>Nástěnný a závěsný výložník…MWAG12/31</v>
          </cell>
          <cell r="C8479">
            <v>75</v>
          </cell>
          <cell r="D8479">
            <v>1</v>
          </cell>
          <cell r="E8479" t="str">
            <v>KS</v>
          </cell>
          <cell r="F8479">
            <v>75</v>
          </cell>
        </row>
        <row r="8480">
          <cell r="A8480">
            <v>6424624</v>
          </cell>
          <cell r="B8480" t="str">
            <v>Nástěnný a závěsný výložník…MWAG12/41</v>
          </cell>
          <cell r="C8480">
            <v>192</v>
          </cell>
          <cell r="D8480">
            <v>1</v>
          </cell>
          <cell r="E8480" t="str">
            <v>KS</v>
          </cell>
          <cell r="F8480">
            <v>192</v>
          </cell>
        </row>
        <row r="8481">
          <cell r="A8481">
            <v>6424716</v>
          </cell>
          <cell r="B8481" t="str">
            <v>Nástěnný a závěsný výložník…MWA 12/11</v>
          </cell>
          <cell r="C8481">
            <v>27</v>
          </cell>
          <cell r="D8481">
            <v>1</v>
          </cell>
          <cell r="E8481" t="str">
            <v>KS</v>
          </cell>
          <cell r="F8481">
            <v>27</v>
          </cell>
        </row>
        <row r="8482">
          <cell r="A8482">
            <v>6424732</v>
          </cell>
          <cell r="B8482" t="str">
            <v>Nástěnný a závěsný výložník…MWA 12/21</v>
          </cell>
          <cell r="C8482">
            <v>40</v>
          </cell>
          <cell r="D8482">
            <v>1</v>
          </cell>
          <cell r="E8482" t="str">
            <v>KS</v>
          </cell>
          <cell r="F8482">
            <v>40</v>
          </cell>
        </row>
        <row r="8483">
          <cell r="A8483">
            <v>6424740</v>
          </cell>
          <cell r="B8483" t="str">
            <v>Nástěnný a závěsný výložník…MWA 12/31</v>
          </cell>
          <cell r="C8483">
            <v>69</v>
          </cell>
          <cell r="D8483">
            <v>1</v>
          </cell>
          <cell r="E8483" t="str">
            <v>KS</v>
          </cell>
          <cell r="F8483">
            <v>69</v>
          </cell>
        </row>
        <row r="8484">
          <cell r="A8484">
            <v>6424759</v>
          </cell>
          <cell r="B8484" t="str">
            <v>Nástěnný a závěsný výložník…MWA 12/41</v>
          </cell>
          <cell r="C8484">
            <v>157</v>
          </cell>
          <cell r="D8484">
            <v>1</v>
          </cell>
          <cell r="E8484" t="str">
            <v>KS</v>
          </cell>
          <cell r="F8484">
            <v>157</v>
          </cell>
        </row>
        <row r="8485">
          <cell r="A8485">
            <v>6424783</v>
          </cell>
          <cell r="B8485" t="str">
            <v>MWA 12/…MWA 12/21</v>
          </cell>
          <cell r="C8485">
            <v>37</v>
          </cell>
          <cell r="D8485">
            <v>1</v>
          </cell>
          <cell r="E8485" t="str">
            <v>KS</v>
          </cell>
          <cell r="F8485">
            <v>37</v>
          </cell>
        </row>
        <row r="8486">
          <cell r="A8486">
            <v>6425011</v>
          </cell>
          <cell r="B8486" t="str">
            <v>Výložník…MKA10/105</v>
          </cell>
          <cell r="C8486">
            <v>48</v>
          </cell>
          <cell r="D8486">
            <v>1</v>
          </cell>
          <cell r="E8486" t="str">
            <v>KS</v>
          </cell>
          <cell r="F8486">
            <v>48</v>
          </cell>
        </row>
        <row r="8487">
          <cell r="A8487">
            <v>6425046</v>
          </cell>
          <cell r="B8487" t="str">
            <v>Výložník…MKA10/205</v>
          </cell>
          <cell r="C8487">
            <v>51</v>
          </cell>
          <cell r="D8487">
            <v>1</v>
          </cell>
          <cell r="E8487" t="str">
            <v>KS</v>
          </cell>
          <cell r="F8487">
            <v>51</v>
          </cell>
        </row>
        <row r="8488">
          <cell r="A8488">
            <v>6425062</v>
          </cell>
          <cell r="B8488" t="str">
            <v>Výložník…MKA10/305</v>
          </cell>
          <cell r="C8488">
            <v>57</v>
          </cell>
          <cell r="D8488">
            <v>1</v>
          </cell>
          <cell r="E8488" t="str">
            <v>KS</v>
          </cell>
          <cell r="F8488">
            <v>57</v>
          </cell>
        </row>
        <row r="8489">
          <cell r="A8489">
            <v>6425089</v>
          </cell>
          <cell r="B8489" t="str">
            <v>Výložník…MKA10/405</v>
          </cell>
          <cell r="C8489">
            <v>73</v>
          </cell>
          <cell r="D8489">
            <v>1</v>
          </cell>
          <cell r="E8489" t="str">
            <v>KS</v>
          </cell>
          <cell r="F8489">
            <v>73</v>
          </cell>
        </row>
        <row r="8490">
          <cell r="A8490">
            <v>6425100</v>
          </cell>
          <cell r="B8490" t="str">
            <v>Výložník…MKA10/505</v>
          </cell>
          <cell r="C8490">
            <v>253</v>
          </cell>
          <cell r="D8490">
            <v>1</v>
          </cell>
          <cell r="E8490" t="str">
            <v>KS</v>
          </cell>
          <cell r="F8490">
            <v>253</v>
          </cell>
        </row>
        <row r="8491">
          <cell r="A8491">
            <v>6425135</v>
          </cell>
          <cell r="B8491" t="str">
            <v>Výložník…MKA10/605</v>
          </cell>
          <cell r="C8491">
            <v>252</v>
          </cell>
          <cell r="D8491">
            <v>1</v>
          </cell>
          <cell r="E8491" t="str">
            <v>KS</v>
          </cell>
          <cell r="F8491">
            <v>252</v>
          </cell>
        </row>
        <row r="8492">
          <cell r="A8492">
            <v>6437109</v>
          </cell>
          <cell r="B8492" t="str">
            <v>Nástěnné upevnění…K 12 1818</v>
          </cell>
          <cell r="C8492">
            <v>29</v>
          </cell>
          <cell r="D8492">
            <v>1</v>
          </cell>
          <cell r="E8492" t="str">
            <v>KS</v>
          </cell>
          <cell r="F8492">
            <v>29</v>
          </cell>
        </row>
        <row r="8493">
          <cell r="A8493">
            <v>6437184</v>
          </cell>
          <cell r="B8493" t="str">
            <v>Upínací hák…AS 15 HAK</v>
          </cell>
          <cell r="C8493">
            <v>41</v>
          </cell>
          <cell r="D8493">
            <v>1</v>
          </cell>
          <cell r="E8493" t="str">
            <v>KS</v>
          </cell>
          <cell r="F8493">
            <v>41</v>
          </cell>
        </row>
        <row r="8494">
          <cell r="A8494">
            <v>6442803</v>
          </cell>
          <cell r="B8494" t="str">
            <v>Nástěnný a závěsný výložník…AW30/11VA</v>
          </cell>
          <cell r="C8494">
            <v>313</v>
          </cell>
          <cell r="D8494">
            <v>1</v>
          </cell>
          <cell r="E8494" t="str">
            <v>KS</v>
          </cell>
          <cell r="F8494">
            <v>313</v>
          </cell>
        </row>
        <row r="8495">
          <cell r="A8495">
            <v>6442838</v>
          </cell>
          <cell r="B8495" t="str">
            <v>Nástěnný a závěsný výložník…AW30/21VA</v>
          </cell>
          <cell r="C8495">
            <v>399</v>
          </cell>
          <cell r="D8495">
            <v>1</v>
          </cell>
          <cell r="E8495" t="str">
            <v>KS</v>
          </cell>
          <cell r="F8495">
            <v>399</v>
          </cell>
        </row>
        <row r="8496">
          <cell r="A8496">
            <v>6442854</v>
          </cell>
          <cell r="B8496" t="str">
            <v>Nástěnný a závěsný výložník…AW30/31VA</v>
          </cell>
          <cell r="C8496">
            <v>567</v>
          </cell>
          <cell r="D8496">
            <v>1</v>
          </cell>
          <cell r="E8496" t="str">
            <v>KS</v>
          </cell>
          <cell r="F8496">
            <v>567</v>
          </cell>
        </row>
        <row r="8497">
          <cell r="A8497">
            <v>6442870</v>
          </cell>
          <cell r="B8497" t="str">
            <v>Nástěnný a závěsný výložník…AW30/41VA</v>
          </cell>
          <cell r="C8497">
            <v>677</v>
          </cell>
          <cell r="D8497">
            <v>1</v>
          </cell>
          <cell r="E8497" t="str">
            <v>KS</v>
          </cell>
          <cell r="F8497">
            <v>677</v>
          </cell>
        </row>
        <row r="8498">
          <cell r="A8498">
            <v>6442897</v>
          </cell>
          <cell r="B8498" t="str">
            <v>Nástěnný a závěsný výložník…AW30/51VA</v>
          </cell>
          <cell r="C8498">
            <v>903</v>
          </cell>
          <cell r="D8498">
            <v>1</v>
          </cell>
          <cell r="E8498" t="str">
            <v>KS</v>
          </cell>
          <cell r="F8498">
            <v>903</v>
          </cell>
        </row>
        <row r="8499">
          <cell r="A8499">
            <v>6442919</v>
          </cell>
          <cell r="B8499" t="str">
            <v>Nástěnný a závěsný výložník…AW30/61VA</v>
          </cell>
          <cell r="C8499">
            <v>1213</v>
          </cell>
          <cell r="D8499">
            <v>1</v>
          </cell>
          <cell r="E8499" t="str">
            <v>KS</v>
          </cell>
          <cell r="F8499">
            <v>1213</v>
          </cell>
        </row>
        <row r="8500">
          <cell r="A8500">
            <v>6443063</v>
          </cell>
          <cell r="B8500" t="str">
            <v>Nástěnný a závěsný výložník…AW55/21VA</v>
          </cell>
          <cell r="C8500">
            <v>672</v>
          </cell>
          <cell r="D8500">
            <v>1</v>
          </cell>
          <cell r="E8500" t="str">
            <v>KS</v>
          </cell>
          <cell r="F8500">
            <v>672</v>
          </cell>
        </row>
        <row r="8501">
          <cell r="A8501">
            <v>6443067</v>
          </cell>
          <cell r="B8501" t="str">
            <v>Nástěnný a závěsný výložník…AW55/31VA</v>
          </cell>
          <cell r="C8501">
            <v>861</v>
          </cell>
          <cell r="D8501">
            <v>1</v>
          </cell>
          <cell r="E8501" t="str">
            <v>KS</v>
          </cell>
          <cell r="F8501">
            <v>861</v>
          </cell>
        </row>
        <row r="8502">
          <cell r="A8502">
            <v>6443071</v>
          </cell>
          <cell r="B8502" t="str">
            <v>Nástěnný a závěsný výložník…AW55/41VA</v>
          </cell>
          <cell r="C8502">
            <v>1144</v>
          </cell>
          <cell r="D8502">
            <v>1</v>
          </cell>
          <cell r="E8502" t="str">
            <v>KS</v>
          </cell>
          <cell r="F8502">
            <v>1144</v>
          </cell>
        </row>
        <row r="8503">
          <cell r="A8503">
            <v>6443083</v>
          </cell>
          <cell r="B8503" t="str">
            <v>Nástěnný a závěsný výložník…AW55/71VA</v>
          </cell>
          <cell r="C8503">
            <v>2230</v>
          </cell>
          <cell r="D8503">
            <v>1</v>
          </cell>
          <cell r="E8503" t="str">
            <v>KS</v>
          </cell>
          <cell r="F8503">
            <v>2230</v>
          </cell>
        </row>
        <row r="8504">
          <cell r="A8504">
            <v>6443311</v>
          </cell>
          <cell r="B8504" t="str">
            <v>Nástěnný a závěsný výložník…AW30/21VA</v>
          </cell>
          <cell r="C8504">
            <v>578</v>
          </cell>
          <cell r="D8504">
            <v>1</v>
          </cell>
          <cell r="E8504" t="str">
            <v>KS</v>
          </cell>
          <cell r="F8504">
            <v>578</v>
          </cell>
        </row>
        <row r="8505">
          <cell r="A8505">
            <v>6443346</v>
          </cell>
          <cell r="B8505" t="str">
            <v>Nástěnný a závěsný výložník…AW30/41VA</v>
          </cell>
          <cell r="C8505">
            <v>1182</v>
          </cell>
          <cell r="D8505">
            <v>1</v>
          </cell>
          <cell r="E8505" t="str">
            <v>KS</v>
          </cell>
          <cell r="F8505">
            <v>1182</v>
          </cell>
        </row>
        <row r="8506">
          <cell r="A8506">
            <v>6443621</v>
          </cell>
          <cell r="B8506" t="str">
            <v>Nástěnný a závěsný výložník…AW30/31VA</v>
          </cell>
          <cell r="C8506">
            <v>662</v>
          </cell>
          <cell r="D8506">
            <v>1</v>
          </cell>
          <cell r="E8506" t="str">
            <v>KS</v>
          </cell>
          <cell r="F8506">
            <v>662</v>
          </cell>
        </row>
        <row r="8507">
          <cell r="A8507">
            <v>6443625</v>
          </cell>
          <cell r="B8507" t="str">
            <v>Nástěnný a závěsný výložník…AW30/51VA</v>
          </cell>
          <cell r="C8507">
            <v>1302</v>
          </cell>
          <cell r="D8507">
            <v>1</v>
          </cell>
          <cell r="E8507" t="str">
            <v>KS</v>
          </cell>
          <cell r="F8507">
            <v>1302</v>
          </cell>
        </row>
        <row r="8508">
          <cell r="A8508">
            <v>6443627</v>
          </cell>
          <cell r="B8508" t="str">
            <v>Nástěnný a závěsný výložník…AW30/61VA</v>
          </cell>
          <cell r="C8508">
            <v>1638</v>
          </cell>
          <cell r="D8508">
            <v>1</v>
          </cell>
          <cell r="E8508" t="str">
            <v>KS</v>
          </cell>
          <cell r="F8508">
            <v>1638</v>
          </cell>
        </row>
        <row r="8509">
          <cell r="A8509">
            <v>6490018</v>
          </cell>
          <cell r="B8509" t="str">
            <v>Upínací pás…574/17X1</v>
          </cell>
          <cell r="C8509">
            <v>19.309999999999999</v>
          </cell>
          <cell r="D8509">
            <v>100</v>
          </cell>
          <cell r="E8509" t="str">
            <v>M</v>
          </cell>
          <cell r="F8509">
            <v>1931</v>
          </cell>
        </row>
        <row r="8510">
          <cell r="A8510">
            <v>6490034</v>
          </cell>
          <cell r="B8510" t="str">
            <v>Upínací pás…574/03/VA</v>
          </cell>
          <cell r="C8510">
            <v>60.39</v>
          </cell>
          <cell r="D8510">
            <v>100</v>
          </cell>
          <cell r="E8510" t="str">
            <v>M</v>
          </cell>
          <cell r="F8510">
            <v>6039</v>
          </cell>
        </row>
        <row r="8511">
          <cell r="A8511">
            <v>6490050</v>
          </cell>
          <cell r="B8511" t="str">
            <v>Upínací pás…574/05/VA</v>
          </cell>
          <cell r="C8511">
            <v>58.03</v>
          </cell>
          <cell r="D8511">
            <v>100</v>
          </cell>
          <cell r="E8511" t="str">
            <v>M</v>
          </cell>
          <cell r="F8511">
            <v>5803</v>
          </cell>
        </row>
        <row r="8512">
          <cell r="A8512">
            <v>6490107</v>
          </cell>
          <cell r="B8512" t="str">
            <v>Upínací pás s uzávěrem…574/03/30</v>
          </cell>
          <cell r="C8512">
            <v>52.16</v>
          </cell>
          <cell r="D8512">
            <v>100</v>
          </cell>
          <cell r="E8512" t="str">
            <v>KS</v>
          </cell>
          <cell r="F8512">
            <v>5216</v>
          </cell>
        </row>
        <row r="8513">
          <cell r="A8513">
            <v>6490123</v>
          </cell>
          <cell r="B8513" t="str">
            <v>Upínací pás s uzávěrem…574/03/45</v>
          </cell>
          <cell r="C8513">
            <v>64.319999999999993</v>
          </cell>
          <cell r="D8513">
            <v>100</v>
          </cell>
          <cell r="E8513" t="str">
            <v>KS</v>
          </cell>
          <cell r="F8513">
            <v>6432</v>
          </cell>
        </row>
        <row r="8514">
          <cell r="A8514">
            <v>6490158</v>
          </cell>
          <cell r="B8514" t="str">
            <v>Upínací pás s uzávěrem…574/05/55</v>
          </cell>
          <cell r="C8514">
            <v>74.58</v>
          </cell>
          <cell r="D8514">
            <v>100</v>
          </cell>
          <cell r="E8514" t="str">
            <v>KS</v>
          </cell>
          <cell r="F8514">
            <v>7458</v>
          </cell>
        </row>
        <row r="8515">
          <cell r="A8515">
            <v>6490174</v>
          </cell>
          <cell r="B8515" t="str">
            <v>Upínací pás s uzávěrem…574/05/65</v>
          </cell>
          <cell r="C8515">
            <v>72.63</v>
          </cell>
          <cell r="D8515">
            <v>100</v>
          </cell>
          <cell r="E8515" t="str">
            <v>KS</v>
          </cell>
          <cell r="F8515">
            <v>7263</v>
          </cell>
        </row>
        <row r="8516">
          <cell r="A8516">
            <v>6490905</v>
          </cell>
          <cell r="B8516" t="str">
            <v>Uzávěr upínacího pásu…192</v>
          </cell>
          <cell r="C8516">
            <v>3.3</v>
          </cell>
          <cell r="D8516">
            <v>100</v>
          </cell>
          <cell r="E8516" t="str">
            <v>KS</v>
          </cell>
          <cell r="F8516">
            <v>330</v>
          </cell>
        </row>
        <row r="8517">
          <cell r="A8517">
            <v>6490964</v>
          </cell>
          <cell r="B8517" t="str">
            <v>Uzávěr upínacího pásu…197/VA</v>
          </cell>
          <cell r="C8517">
            <v>4.53</v>
          </cell>
          <cell r="D8517">
            <v>100</v>
          </cell>
          <cell r="E8517" t="str">
            <v>KS</v>
          </cell>
          <cell r="F8517">
            <v>453</v>
          </cell>
        </row>
        <row r="8518">
          <cell r="A8518">
            <v>6498019</v>
          </cell>
          <cell r="B8518" t="str">
            <v>Napínací kleště…575</v>
          </cell>
          <cell r="C8518">
            <v>4733</v>
          </cell>
          <cell r="D8518">
            <v>1</v>
          </cell>
          <cell r="E8518" t="str">
            <v>KS</v>
          </cell>
          <cell r="F8518">
            <v>4733</v>
          </cell>
        </row>
        <row r="8519">
          <cell r="A8519">
            <v>6498027</v>
          </cell>
          <cell r="B8519" t="str">
            <v>Napínací kleště…576</v>
          </cell>
          <cell r="C8519">
            <v>19710</v>
          </cell>
          <cell r="D8519">
            <v>1</v>
          </cell>
          <cell r="E8519" t="str">
            <v>KS</v>
          </cell>
          <cell r="F8519">
            <v>19710</v>
          </cell>
        </row>
        <row r="8520">
          <cell r="A8520">
            <v>7000383</v>
          </cell>
          <cell r="B8520" t="str">
            <v>Oblouk 45°…RB 45 640</v>
          </cell>
          <cell r="C8520">
            <v>781</v>
          </cell>
          <cell r="D8520">
            <v>1</v>
          </cell>
          <cell r="E8520" t="str">
            <v>KS</v>
          </cell>
          <cell r="F8520">
            <v>781</v>
          </cell>
        </row>
        <row r="8521">
          <cell r="A8521">
            <v>7000405</v>
          </cell>
          <cell r="B8521" t="str">
            <v>Oblouk 45°…RB 45 650</v>
          </cell>
          <cell r="C8521">
            <v>1144</v>
          </cell>
          <cell r="D8521">
            <v>1</v>
          </cell>
          <cell r="E8521" t="str">
            <v>KS</v>
          </cell>
          <cell r="F8521">
            <v>1144</v>
          </cell>
        </row>
        <row r="8522">
          <cell r="A8522">
            <v>7000421</v>
          </cell>
          <cell r="B8522" t="str">
            <v>Oblouk 45°…RB 45 660</v>
          </cell>
          <cell r="C8522">
            <v>1252</v>
          </cell>
          <cell r="D8522">
            <v>1</v>
          </cell>
          <cell r="E8522" t="str">
            <v>KS</v>
          </cell>
          <cell r="F8522">
            <v>1252</v>
          </cell>
        </row>
        <row r="8523">
          <cell r="A8523">
            <v>7000472</v>
          </cell>
          <cell r="B8523" t="str">
            <v>Oblouk 45°…RB 45 810</v>
          </cell>
          <cell r="C8523">
            <v>476</v>
          </cell>
          <cell r="D8523">
            <v>1</v>
          </cell>
          <cell r="E8523" t="str">
            <v>KS</v>
          </cell>
          <cell r="F8523">
            <v>476</v>
          </cell>
        </row>
        <row r="8524">
          <cell r="A8524">
            <v>7000499</v>
          </cell>
          <cell r="B8524" t="str">
            <v>Oblouk 45°…RB 45 820</v>
          </cell>
          <cell r="C8524">
            <v>451</v>
          </cell>
          <cell r="D8524">
            <v>1</v>
          </cell>
          <cell r="E8524" t="str">
            <v>KS</v>
          </cell>
          <cell r="F8524">
            <v>451</v>
          </cell>
        </row>
        <row r="8525">
          <cell r="A8525">
            <v>7000510</v>
          </cell>
          <cell r="B8525" t="str">
            <v>Oblouk 45°…RB 45 830</v>
          </cell>
          <cell r="C8525">
            <v>565</v>
          </cell>
          <cell r="D8525">
            <v>1</v>
          </cell>
          <cell r="E8525" t="str">
            <v>KS</v>
          </cell>
          <cell r="F8525">
            <v>565</v>
          </cell>
        </row>
        <row r="8526">
          <cell r="A8526">
            <v>7000529</v>
          </cell>
          <cell r="B8526" t="str">
            <v>Oblouk 45°…RB 45 840</v>
          </cell>
          <cell r="C8526">
            <v>952</v>
          </cell>
          <cell r="D8526">
            <v>1</v>
          </cell>
          <cell r="E8526" t="str">
            <v>KS</v>
          </cell>
          <cell r="F8526">
            <v>952</v>
          </cell>
        </row>
        <row r="8527">
          <cell r="A8527">
            <v>7000545</v>
          </cell>
          <cell r="B8527" t="str">
            <v>Oblouk 45°…RB 45 850</v>
          </cell>
          <cell r="C8527">
            <v>1178</v>
          </cell>
          <cell r="D8527">
            <v>1</v>
          </cell>
          <cell r="E8527" t="str">
            <v>KS</v>
          </cell>
          <cell r="F8527">
            <v>1178</v>
          </cell>
        </row>
        <row r="8528">
          <cell r="A8528">
            <v>7000561</v>
          </cell>
          <cell r="B8528" t="str">
            <v>Oblouk 45°…RB 45 860</v>
          </cell>
          <cell r="C8528">
            <v>1516</v>
          </cell>
          <cell r="D8528">
            <v>1</v>
          </cell>
          <cell r="E8528" t="str">
            <v>KS</v>
          </cell>
          <cell r="F8528">
            <v>1516</v>
          </cell>
        </row>
        <row r="8529">
          <cell r="A8529">
            <v>7000634</v>
          </cell>
          <cell r="B8529" t="str">
            <v>Oblouk 45°…RB 45 110</v>
          </cell>
          <cell r="C8529">
            <v>462</v>
          </cell>
          <cell r="D8529">
            <v>1</v>
          </cell>
          <cell r="E8529" t="str">
            <v>KS</v>
          </cell>
          <cell r="F8529">
            <v>462</v>
          </cell>
        </row>
        <row r="8530">
          <cell r="A8530">
            <v>7000650</v>
          </cell>
          <cell r="B8530" t="str">
            <v>Oblouk 45°…RB 45 120</v>
          </cell>
          <cell r="C8530">
            <v>466</v>
          </cell>
          <cell r="D8530">
            <v>1</v>
          </cell>
          <cell r="E8530" t="str">
            <v>KS</v>
          </cell>
          <cell r="F8530">
            <v>466</v>
          </cell>
        </row>
        <row r="8531">
          <cell r="A8531">
            <v>7000677</v>
          </cell>
          <cell r="B8531" t="str">
            <v>Oblouk 45°…RB 45 130</v>
          </cell>
          <cell r="C8531">
            <v>532</v>
          </cell>
          <cell r="D8531">
            <v>1</v>
          </cell>
          <cell r="E8531" t="str">
            <v>KS</v>
          </cell>
          <cell r="F8531">
            <v>532</v>
          </cell>
        </row>
        <row r="8532">
          <cell r="A8532">
            <v>7000685</v>
          </cell>
          <cell r="B8532" t="str">
            <v>Oblouk 45°…RB 45 140</v>
          </cell>
          <cell r="C8532">
            <v>976</v>
          </cell>
          <cell r="D8532">
            <v>1</v>
          </cell>
          <cell r="E8532" t="str">
            <v>KS</v>
          </cell>
          <cell r="F8532">
            <v>976</v>
          </cell>
        </row>
        <row r="8533">
          <cell r="A8533">
            <v>7000707</v>
          </cell>
          <cell r="B8533" t="str">
            <v>Oblouk 45°…RB 45 150</v>
          </cell>
          <cell r="C8533">
            <v>1189</v>
          </cell>
          <cell r="D8533">
            <v>1</v>
          </cell>
          <cell r="E8533" t="str">
            <v>KS</v>
          </cell>
          <cell r="F8533">
            <v>1189</v>
          </cell>
        </row>
        <row r="8534">
          <cell r="A8534">
            <v>7000715</v>
          </cell>
          <cell r="B8534" t="str">
            <v>Oblouk 45°…RB 45 155</v>
          </cell>
          <cell r="C8534">
            <v>1529</v>
          </cell>
          <cell r="D8534">
            <v>1</v>
          </cell>
          <cell r="E8534" t="str">
            <v>KS</v>
          </cell>
          <cell r="F8534">
            <v>1529</v>
          </cell>
        </row>
        <row r="8535">
          <cell r="A8535">
            <v>7001290</v>
          </cell>
          <cell r="B8535" t="str">
            <v>Oblouk 90°…RB 90 640</v>
          </cell>
          <cell r="C8535">
            <v>1262</v>
          </cell>
          <cell r="D8535">
            <v>1</v>
          </cell>
          <cell r="E8535" t="str">
            <v>KS</v>
          </cell>
          <cell r="F8535">
            <v>1262</v>
          </cell>
        </row>
        <row r="8536">
          <cell r="A8536">
            <v>7001304</v>
          </cell>
          <cell r="B8536" t="str">
            <v>Oblouk 90°…RB 90 650</v>
          </cell>
          <cell r="C8536">
            <v>1479</v>
          </cell>
          <cell r="D8536">
            <v>1</v>
          </cell>
          <cell r="E8536" t="str">
            <v>KS</v>
          </cell>
          <cell r="F8536">
            <v>1479</v>
          </cell>
        </row>
        <row r="8537">
          <cell r="A8537">
            <v>7001312</v>
          </cell>
          <cell r="B8537" t="str">
            <v>Oblouk 90°…RB 90 660</v>
          </cell>
          <cell r="C8537">
            <v>1839</v>
          </cell>
          <cell r="D8537">
            <v>1</v>
          </cell>
          <cell r="E8537" t="str">
            <v>KS</v>
          </cell>
          <cell r="F8537">
            <v>1839</v>
          </cell>
        </row>
        <row r="8538">
          <cell r="A8538">
            <v>7001762</v>
          </cell>
          <cell r="B8538" t="str">
            <v>Oblouk 90°…RB 90 810</v>
          </cell>
          <cell r="C8538">
            <v>439</v>
          </cell>
          <cell r="D8538">
            <v>1</v>
          </cell>
          <cell r="E8538" t="str">
            <v>KS</v>
          </cell>
          <cell r="F8538">
            <v>439</v>
          </cell>
        </row>
        <row r="8539">
          <cell r="A8539">
            <v>7001789</v>
          </cell>
          <cell r="B8539" t="str">
            <v>Oblouk 90°…RB 90 820</v>
          </cell>
          <cell r="C8539">
            <v>582</v>
          </cell>
          <cell r="D8539">
            <v>1</v>
          </cell>
          <cell r="E8539" t="str">
            <v>KS</v>
          </cell>
          <cell r="F8539">
            <v>582</v>
          </cell>
        </row>
        <row r="8540">
          <cell r="A8540">
            <v>7001800</v>
          </cell>
          <cell r="B8540" t="str">
            <v>Oblouk 90°…RB 90 830</v>
          </cell>
          <cell r="C8540">
            <v>735</v>
          </cell>
          <cell r="D8540">
            <v>1</v>
          </cell>
          <cell r="E8540" t="str">
            <v>KS</v>
          </cell>
          <cell r="F8540">
            <v>735</v>
          </cell>
        </row>
        <row r="8541">
          <cell r="A8541">
            <v>7001819</v>
          </cell>
          <cell r="B8541" t="str">
            <v>Oblouk 90°…RB 90 840</v>
          </cell>
          <cell r="C8541">
            <v>1304</v>
          </cell>
          <cell r="D8541">
            <v>1</v>
          </cell>
          <cell r="E8541" t="str">
            <v>KS</v>
          </cell>
          <cell r="F8541">
            <v>1304</v>
          </cell>
        </row>
        <row r="8542">
          <cell r="A8542">
            <v>7001835</v>
          </cell>
          <cell r="B8542" t="str">
            <v>Oblouk 90°…RB 90 850</v>
          </cell>
          <cell r="C8542">
            <v>1926</v>
          </cell>
          <cell r="D8542">
            <v>1</v>
          </cell>
          <cell r="E8542" t="str">
            <v>KS</v>
          </cell>
          <cell r="F8542">
            <v>1926</v>
          </cell>
        </row>
        <row r="8543">
          <cell r="A8543">
            <v>7001851</v>
          </cell>
          <cell r="B8543" t="str">
            <v>Oblouk 90°…RB 90 860</v>
          </cell>
          <cell r="C8543">
            <v>1886</v>
          </cell>
          <cell r="D8543">
            <v>1</v>
          </cell>
          <cell r="E8543" t="str">
            <v>KS</v>
          </cell>
          <cell r="F8543">
            <v>1886</v>
          </cell>
        </row>
        <row r="8544">
          <cell r="A8544">
            <v>7001894</v>
          </cell>
          <cell r="B8544" t="str">
            <v>Oblouk 90°…RB 90 110</v>
          </cell>
          <cell r="C8544">
            <v>457</v>
          </cell>
          <cell r="D8544">
            <v>1</v>
          </cell>
          <cell r="E8544" t="str">
            <v>KS</v>
          </cell>
          <cell r="F8544">
            <v>457</v>
          </cell>
        </row>
        <row r="8545">
          <cell r="A8545">
            <v>7001916</v>
          </cell>
          <cell r="B8545" t="str">
            <v>Oblouk 90°…RB 90 120</v>
          </cell>
          <cell r="C8545">
            <v>558</v>
          </cell>
          <cell r="D8545">
            <v>1</v>
          </cell>
          <cell r="E8545" t="str">
            <v>KS</v>
          </cell>
          <cell r="F8545">
            <v>558</v>
          </cell>
        </row>
        <row r="8546">
          <cell r="A8546">
            <v>7001932</v>
          </cell>
          <cell r="B8546" t="str">
            <v>Oblouk 90°…RB 90 130</v>
          </cell>
          <cell r="C8546">
            <v>727</v>
          </cell>
          <cell r="D8546">
            <v>1</v>
          </cell>
          <cell r="E8546" t="str">
            <v>KS</v>
          </cell>
          <cell r="F8546">
            <v>727</v>
          </cell>
        </row>
        <row r="8547">
          <cell r="A8547">
            <v>7001940</v>
          </cell>
          <cell r="B8547" t="str">
            <v>Oblouk 90°…RB 90 140</v>
          </cell>
          <cell r="C8547">
            <v>1481</v>
          </cell>
          <cell r="D8547">
            <v>1</v>
          </cell>
          <cell r="E8547" t="str">
            <v>KS</v>
          </cell>
          <cell r="F8547">
            <v>1481</v>
          </cell>
        </row>
        <row r="8548">
          <cell r="A8548">
            <v>7001967</v>
          </cell>
          <cell r="B8548" t="str">
            <v>Oblouk 90°…RB 90 150</v>
          </cell>
          <cell r="C8548">
            <v>1880</v>
          </cell>
          <cell r="D8548">
            <v>1</v>
          </cell>
          <cell r="E8548" t="str">
            <v>KS</v>
          </cell>
          <cell r="F8548">
            <v>1880</v>
          </cell>
        </row>
        <row r="8549">
          <cell r="A8549">
            <v>7001975</v>
          </cell>
          <cell r="B8549" t="str">
            <v>Oblouk 90°…RB 90 155</v>
          </cell>
          <cell r="C8549">
            <v>2052</v>
          </cell>
          <cell r="D8549">
            <v>1</v>
          </cell>
          <cell r="E8549" t="str">
            <v>KS</v>
          </cell>
          <cell r="F8549">
            <v>2052</v>
          </cell>
        </row>
        <row r="8550">
          <cell r="A8550">
            <v>7002394</v>
          </cell>
          <cell r="B8550" t="str">
            <v>Odbočný díl…RAA 640</v>
          </cell>
          <cell r="C8550">
            <v>918</v>
          </cell>
          <cell r="D8550">
            <v>1</v>
          </cell>
          <cell r="E8550" t="str">
            <v>KS</v>
          </cell>
          <cell r="F8550">
            <v>918</v>
          </cell>
        </row>
        <row r="8551">
          <cell r="A8551">
            <v>7002416</v>
          </cell>
          <cell r="B8551" t="str">
            <v>Odbočný díl…RAA 650</v>
          </cell>
          <cell r="C8551">
            <v>1012</v>
          </cell>
          <cell r="D8551">
            <v>1</v>
          </cell>
          <cell r="E8551" t="str">
            <v>KS</v>
          </cell>
          <cell r="F8551">
            <v>1012</v>
          </cell>
        </row>
        <row r="8552">
          <cell r="A8552">
            <v>7002432</v>
          </cell>
          <cell r="B8552" t="str">
            <v>Odbočný díl…RAA 660</v>
          </cell>
          <cell r="C8552">
            <v>1048</v>
          </cell>
          <cell r="D8552">
            <v>1</v>
          </cell>
          <cell r="E8552" t="str">
            <v>KS</v>
          </cell>
          <cell r="F8552">
            <v>1048</v>
          </cell>
        </row>
        <row r="8553">
          <cell r="A8553">
            <v>7002475</v>
          </cell>
          <cell r="B8553" t="str">
            <v>Odbočný díl…RAA 810</v>
          </cell>
          <cell r="C8553">
            <v>408</v>
          </cell>
          <cell r="D8553">
            <v>1</v>
          </cell>
          <cell r="E8553" t="str">
            <v>KS</v>
          </cell>
          <cell r="F8553">
            <v>408</v>
          </cell>
        </row>
        <row r="8554">
          <cell r="A8554">
            <v>7002491</v>
          </cell>
          <cell r="B8554" t="str">
            <v>Odbočný díl…RAA 820</v>
          </cell>
          <cell r="C8554">
            <v>425</v>
          </cell>
          <cell r="D8554">
            <v>1</v>
          </cell>
          <cell r="E8554" t="str">
            <v>KS</v>
          </cell>
          <cell r="F8554">
            <v>425</v>
          </cell>
        </row>
        <row r="8555">
          <cell r="A8555">
            <v>7002513</v>
          </cell>
          <cell r="B8555" t="str">
            <v>Odbočný díl…RAA 830</v>
          </cell>
          <cell r="C8555">
            <v>442</v>
          </cell>
          <cell r="D8555">
            <v>1</v>
          </cell>
          <cell r="E8555" t="str">
            <v>KS</v>
          </cell>
          <cell r="F8555">
            <v>442</v>
          </cell>
        </row>
        <row r="8556">
          <cell r="A8556">
            <v>7002521</v>
          </cell>
          <cell r="B8556" t="str">
            <v>Odbočný díl…RAA 840</v>
          </cell>
          <cell r="C8556">
            <v>1080</v>
          </cell>
          <cell r="D8556">
            <v>1</v>
          </cell>
          <cell r="E8556" t="str">
            <v>KS</v>
          </cell>
          <cell r="F8556">
            <v>1080</v>
          </cell>
        </row>
        <row r="8557">
          <cell r="A8557">
            <v>7002556</v>
          </cell>
          <cell r="B8557" t="str">
            <v>Odbočný díl…RAA 850</v>
          </cell>
          <cell r="C8557">
            <v>1240</v>
          </cell>
          <cell r="D8557">
            <v>1</v>
          </cell>
          <cell r="E8557" t="str">
            <v>KS</v>
          </cell>
          <cell r="F8557">
            <v>1240</v>
          </cell>
        </row>
        <row r="8558">
          <cell r="A8558">
            <v>7002572</v>
          </cell>
          <cell r="B8558" t="str">
            <v>Odbočný díl…RAA 860</v>
          </cell>
          <cell r="C8558">
            <v>1365</v>
          </cell>
          <cell r="D8558">
            <v>1</v>
          </cell>
          <cell r="E8558" t="str">
            <v>KS</v>
          </cell>
          <cell r="F8558">
            <v>1365</v>
          </cell>
        </row>
        <row r="8559">
          <cell r="A8559">
            <v>7002637</v>
          </cell>
          <cell r="B8559" t="str">
            <v>Odbočný díl…RAA 110</v>
          </cell>
          <cell r="C8559">
            <v>422</v>
          </cell>
          <cell r="D8559">
            <v>1</v>
          </cell>
          <cell r="E8559" t="str">
            <v>KS</v>
          </cell>
          <cell r="F8559">
            <v>422</v>
          </cell>
        </row>
        <row r="8560">
          <cell r="A8560">
            <v>7002653</v>
          </cell>
          <cell r="B8560" t="str">
            <v>Odbočný díl…RAA 120</v>
          </cell>
          <cell r="C8560">
            <v>480</v>
          </cell>
          <cell r="D8560">
            <v>1</v>
          </cell>
          <cell r="E8560" t="str">
            <v>KS</v>
          </cell>
          <cell r="F8560">
            <v>480</v>
          </cell>
        </row>
        <row r="8561">
          <cell r="A8561">
            <v>7002688</v>
          </cell>
          <cell r="B8561" t="str">
            <v>Odbočný díl…RAA 130</v>
          </cell>
          <cell r="C8561">
            <v>484</v>
          </cell>
          <cell r="D8561">
            <v>1</v>
          </cell>
          <cell r="E8561" t="str">
            <v>KS</v>
          </cell>
          <cell r="F8561">
            <v>484</v>
          </cell>
        </row>
        <row r="8562">
          <cell r="A8562">
            <v>7002696</v>
          </cell>
          <cell r="B8562" t="str">
            <v>Odbočný díl…RAA 140</v>
          </cell>
          <cell r="C8562">
            <v>1145</v>
          </cell>
          <cell r="D8562">
            <v>1</v>
          </cell>
          <cell r="E8562" t="str">
            <v>KS</v>
          </cell>
          <cell r="F8562">
            <v>1145</v>
          </cell>
        </row>
        <row r="8563">
          <cell r="A8563">
            <v>7002726</v>
          </cell>
          <cell r="B8563" t="str">
            <v>Odbočný díl…RAA 150</v>
          </cell>
          <cell r="C8563">
            <v>1269</v>
          </cell>
          <cell r="D8563">
            <v>1</v>
          </cell>
          <cell r="E8563" t="str">
            <v>KS</v>
          </cell>
          <cell r="F8563">
            <v>1269</v>
          </cell>
        </row>
        <row r="8564">
          <cell r="A8564">
            <v>7002734</v>
          </cell>
          <cell r="B8564" t="str">
            <v>Odbočný díl…RAA 155</v>
          </cell>
          <cell r="C8564">
            <v>1708</v>
          </cell>
          <cell r="D8564">
            <v>1</v>
          </cell>
          <cell r="E8564" t="str">
            <v>KS</v>
          </cell>
          <cell r="F8564">
            <v>1708</v>
          </cell>
        </row>
        <row r="8565">
          <cell r="A8565">
            <v>7003390</v>
          </cell>
          <cell r="B8565" t="str">
            <v>Odbočný díl T…RT 640</v>
          </cell>
          <cell r="C8565">
            <v>1588</v>
          </cell>
          <cell r="D8565">
            <v>1</v>
          </cell>
          <cell r="E8565" t="str">
            <v>KS</v>
          </cell>
          <cell r="F8565">
            <v>1588</v>
          </cell>
        </row>
        <row r="8566">
          <cell r="A8566">
            <v>7003412</v>
          </cell>
          <cell r="B8566" t="str">
            <v>Odbočný díl T…RT 650</v>
          </cell>
          <cell r="C8566">
            <v>2117</v>
          </cell>
          <cell r="D8566">
            <v>1</v>
          </cell>
          <cell r="E8566" t="str">
            <v>KS</v>
          </cell>
          <cell r="F8566">
            <v>2117</v>
          </cell>
        </row>
        <row r="8567">
          <cell r="A8567">
            <v>7003439</v>
          </cell>
          <cell r="B8567" t="str">
            <v>Odbočný díl T…RT 660</v>
          </cell>
          <cell r="C8567">
            <v>2651</v>
          </cell>
          <cell r="D8567">
            <v>1</v>
          </cell>
          <cell r="E8567" t="str">
            <v>KS</v>
          </cell>
          <cell r="F8567">
            <v>2651</v>
          </cell>
        </row>
        <row r="8568">
          <cell r="A8568">
            <v>7003633</v>
          </cell>
          <cell r="B8568" t="str">
            <v>Odbočný díl T…RT 110</v>
          </cell>
          <cell r="C8568">
            <v>506</v>
          </cell>
          <cell r="D8568">
            <v>1</v>
          </cell>
          <cell r="E8568" t="str">
            <v>KS</v>
          </cell>
          <cell r="F8568">
            <v>506</v>
          </cell>
        </row>
        <row r="8569">
          <cell r="A8569">
            <v>7003668</v>
          </cell>
          <cell r="B8569" t="str">
            <v>Odbočný díl T…RT 120</v>
          </cell>
          <cell r="C8569">
            <v>571</v>
          </cell>
          <cell r="D8569">
            <v>1</v>
          </cell>
          <cell r="E8569" t="str">
            <v>KS</v>
          </cell>
          <cell r="F8569">
            <v>571</v>
          </cell>
        </row>
        <row r="8570">
          <cell r="A8570">
            <v>7003684</v>
          </cell>
          <cell r="B8570" t="str">
            <v>Odbočný díl T…RT 130</v>
          </cell>
          <cell r="C8570">
            <v>886</v>
          </cell>
          <cell r="D8570">
            <v>1</v>
          </cell>
          <cell r="E8570" t="str">
            <v>KS</v>
          </cell>
          <cell r="F8570">
            <v>886</v>
          </cell>
        </row>
        <row r="8571">
          <cell r="A8571">
            <v>7003692</v>
          </cell>
          <cell r="B8571" t="str">
            <v>Odbočný díl T…RT 140</v>
          </cell>
          <cell r="C8571">
            <v>1812</v>
          </cell>
          <cell r="D8571">
            <v>1</v>
          </cell>
          <cell r="E8571" t="str">
            <v>KS</v>
          </cell>
          <cell r="F8571">
            <v>1812</v>
          </cell>
        </row>
        <row r="8572">
          <cell r="A8572">
            <v>7003714</v>
          </cell>
          <cell r="B8572" t="str">
            <v>Odbočný díl T…RT 150</v>
          </cell>
          <cell r="C8572">
            <v>2208</v>
          </cell>
          <cell r="D8572">
            <v>1</v>
          </cell>
          <cell r="E8572" t="str">
            <v>KS</v>
          </cell>
          <cell r="F8572">
            <v>2208</v>
          </cell>
        </row>
        <row r="8573">
          <cell r="A8573">
            <v>7003722</v>
          </cell>
          <cell r="B8573" t="str">
            <v>Odbočný díl T…RT 155</v>
          </cell>
          <cell r="C8573">
            <v>2739</v>
          </cell>
          <cell r="D8573">
            <v>1</v>
          </cell>
          <cell r="E8573" t="str">
            <v>KS</v>
          </cell>
          <cell r="F8573">
            <v>2739</v>
          </cell>
        </row>
        <row r="8574">
          <cell r="A8574">
            <v>7004397</v>
          </cell>
          <cell r="B8574" t="str">
            <v>Křížení…RK 640</v>
          </cell>
          <cell r="C8574">
            <v>2483</v>
          </cell>
          <cell r="D8574">
            <v>1</v>
          </cell>
          <cell r="E8574" t="str">
            <v>KS</v>
          </cell>
          <cell r="F8574">
            <v>2483</v>
          </cell>
        </row>
        <row r="8575">
          <cell r="A8575">
            <v>7004419</v>
          </cell>
          <cell r="B8575" t="str">
            <v>Křížení…RK 650</v>
          </cell>
          <cell r="C8575">
            <v>3967</v>
          </cell>
          <cell r="D8575">
            <v>1</v>
          </cell>
          <cell r="E8575" t="str">
            <v>KS</v>
          </cell>
          <cell r="F8575">
            <v>3967</v>
          </cell>
        </row>
        <row r="8576">
          <cell r="A8576">
            <v>7004435</v>
          </cell>
          <cell r="B8576" t="str">
            <v>Křížení…RK 660</v>
          </cell>
          <cell r="C8576">
            <v>3497</v>
          </cell>
          <cell r="D8576">
            <v>1</v>
          </cell>
          <cell r="E8576" t="str">
            <v>KS</v>
          </cell>
          <cell r="F8576">
            <v>3497</v>
          </cell>
        </row>
        <row r="8577">
          <cell r="A8577">
            <v>7004648</v>
          </cell>
          <cell r="B8577" t="str">
            <v>křížení 110X100…RK 110</v>
          </cell>
          <cell r="C8577">
            <v>603</v>
          </cell>
          <cell r="D8577">
            <v>1</v>
          </cell>
          <cell r="E8577" t="str">
            <v>KS</v>
          </cell>
          <cell r="F8577">
            <v>603</v>
          </cell>
        </row>
        <row r="8578">
          <cell r="A8578">
            <v>7004664</v>
          </cell>
          <cell r="B8578" t="str">
            <v>Křížení…RK 120</v>
          </cell>
          <cell r="C8578">
            <v>874</v>
          </cell>
          <cell r="D8578">
            <v>1</v>
          </cell>
          <cell r="E8578" t="str">
            <v>KS</v>
          </cell>
          <cell r="F8578">
            <v>874</v>
          </cell>
        </row>
        <row r="8579">
          <cell r="A8579">
            <v>7004680</v>
          </cell>
          <cell r="B8579" t="str">
            <v>Křížení…RK 130</v>
          </cell>
          <cell r="C8579">
            <v>900</v>
          </cell>
          <cell r="D8579">
            <v>1</v>
          </cell>
          <cell r="E8579" t="str">
            <v>KS</v>
          </cell>
          <cell r="F8579">
            <v>900</v>
          </cell>
        </row>
        <row r="8580">
          <cell r="A8580">
            <v>7004699</v>
          </cell>
          <cell r="B8580" t="str">
            <v>Křížení…RK 140</v>
          </cell>
          <cell r="C8580">
            <v>3166</v>
          </cell>
          <cell r="D8580">
            <v>1</v>
          </cell>
          <cell r="E8580" t="str">
            <v>KS</v>
          </cell>
          <cell r="F8580">
            <v>3166</v>
          </cell>
        </row>
        <row r="8581">
          <cell r="A8581">
            <v>7004710</v>
          </cell>
          <cell r="B8581" t="str">
            <v>Křížení…RK 150</v>
          </cell>
          <cell r="C8581">
            <v>3696</v>
          </cell>
          <cell r="D8581">
            <v>1</v>
          </cell>
          <cell r="E8581" t="str">
            <v>KS</v>
          </cell>
          <cell r="F8581">
            <v>3696</v>
          </cell>
        </row>
        <row r="8582">
          <cell r="A8582">
            <v>7004729</v>
          </cell>
          <cell r="B8582" t="str">
            <v>Křížení…RK 155</v>
          </cell>
          <cell r="C8582">
            <v>3739</v>
          </cell>
          <cell r="D8582">
            <v>1</v>
          </cell>
          <cell r="E8582" t="str">
            <v>KS</v>
          </cell>
          <cell r="F8582">
            <v>3739</v>
          </cell>
        </row>
        <row r="8583">
          <cell r="A8583">
            <v>7005008</v>
          </cell>
          <cell r="B8583" t="str">
            <v>Prvek kloubového oblouku…RGBEV 305</v>
          </cell>
          <cell r="C8583">
            <v>289</v>
          </cell>
          <cell r="D8583">
            <v>1</v>
          </cell>
          <cell r="E8583" t="str">
            <v>KS</v>
          </cell>
          <cell r="F8583">
            <v>289</v>
          </cell>
        </row>
        <row r="8584">
          <cell r="A8584">
            <v>7005024</v>
          </cell>
          <cell r="B8584" t="str">
            <v>Prvek kloubového oblouku…RGBEV 310</v>
          </cell>
          <cell r="C8584">
            <v>330</v>
          </cell>
          <cell r="D8584">
            <v>1</v>
          </cell>
          <cell r="E8584" t="str">
            <v>KS</v>
          </cell>
          <cell r="F8584">
            <v>330</v>
          </cell>
        </row>
        <row r="8585">
          <cell r="A8585">
            <v>7005040</v>
          </cell>
          <cell r="B8585" t="str">
            <v>Prvek kloubového oblouku…RGBEV 320</v>
          </cell>
          <cell r="C8585">
            <v>442</v>
          </cell>
          <cell r="D8585">
            <v>1</v>
          </cell>
          <cell r="E8585" t="str">
            <v>KS</v>
          </cell>
          <cell r="F8585">
            <v>442</v>
          </cell>
        </row>
        <row r="8586">
          <cell r="A8586">
            <v>7005067</v>
          </cell>
          <cell r="B8586" t="str">
            <v>Prvek kloubového oblouku…RGBEV 330</v>
          </cell>
          <cell r="C8586">
            <v>458</v>
          </cell>
          <cell r="D8586">
            <v>1</v>
          </cell>
          <cell r="E8586" t="str">
            <v>KS</v>
          </cell>
          <cell r="F8586">
            <v>458</v>
          </cell>
        </row>
        <row r="8587">
          <cell r="A8587">
            <v>7005326</v>
          </cell>
          <cell r="B8587" t="str">
            <v>Prvek kloubového oblouku…RGBEV 610</v>
          </cell>
          <cell r="C8587">
            <v>436</v>
          </cell>
          <cell r="D8587">
            <v>1</v>
          </cell>
          <cell r="E8587" t="str">
            <v>KS</v>
          </cell>
          <cell r="F8587">
            <v>436</v>
          </cell>
        </row>
        <row r="8588">
          <cell r="A8588">
            <v>7005342</v>
          </cell>
          <cell r="B8588" t="str">
            <v>Prvek kloubového oblouku…RGBEV 620</v>
          </cell>
          <cell r="C8588">
            <v>468</v>
          </cell>
          <cell r="D8588">
            <v>1</v>
          </cell>
          <cell r="E8588" t="str">
            <v>KS</v>
          </cell>
          <cell r="F8588">
            <v>468</v>
          </cell>
        </row>
        <row r="8589">
          <cell r="A8589">
            <v>7005369</v>
          </cell>
          <cell r="B8589" t="str">
            <v>Prvek kloubového oblouku…RGBEV 630</v>
          </cell>
          <cell r="C8589">
            <v>597</v>
          </cell>
          <cell r="D8589">
            <v>1</v>
          </cell>
          <cell r="E8589" t="str">
            <v>KS</v>
          </cell>
          <cell r="F8589">
            <v>597</v>
          </cell>
        </row>
        <row r="8590">
          <cell r="A8590">
            <v>7005385</v>
          </cell>
          <cell r="B8590" t="str">
            <v>Prvek kloubového oblouku…RGBEV 640</v>
          </cell>
          <cell r="C8590">
            <v>624</v>
          </cell>
          <cell r="D8590">
            <v>1</v>
          </cell>
          <cell r="E8590" t="str">
            <v>KS</v>
          </cell>
          <cell r="F8590">
            <v>624</v>
          </cell>
        </row>
        <row r="8591">
          <cell r="A8591">
            <v>7005407</v>
          </cell>
          <cell r="B8591" t="str">
            <v>Prvek kloubového oblouku…RGBEV 650</v>
          </cell>
          <cell r="C8591">
            <v>830</v>
          </cell>
          <cell r="D8591">
            <v>1</v>
          </cell>
          <cell r="E8591" t="str">
            <v>KS</v>
          </cell>
          <cell r="F8591">
            <v>830</v>
          </cell>
        </row>
        <row r="8592">
          <cell r="A8592">
            <v>7005423</v>
          </cell>
          <cell r="B8592" t="str">
            <v>Prvek kloubového oblouku…RGBEV 660</v>
          </cell>
          <cell r="C8592">
            <v>935</v>
          </cell>
          <cell r="D8592">
            <v>1</v>
          </cell>
          <cell r="E8592" t="str">
            <v>KS</v>
          </cell>
          <cell r="F8592">
            <v>935</v>
          </cell>
        </row>
        <row r="8593">
          <cell r="A8593">
            <v>7005466</v>
          </cell>
          <cell r="B8593" t="str">
            <v>Prvek kloubového oblouku…RGBEV 810</v>
          </cell>
          <cell r="C8593">
            <v>618</v>
          </cell>
          <cell r="D8593">
            <v>1</v>
          </cell>
          <cell r="E8593" t="str">
            <v>KS</v>
          </cell>
          <cell r="F8593">
            <v>618</v>
          </cell>
        </row>
        <row r="8594">
          <cell r="A8594">
            <v>7005482</v>
          </cell>
          <cell r="B8594" t="str">
            <v>Prvek kloubového oblouku…RGBEV 820</v>
          </cell>
          <cell r="C8594">
            <v>647</v>
          </cell>
          <cell r="D8594">
            <v>1</v>
          </cell>
          <cell r="E8594" t="str">
            <v>KS</v>
          </cell>
          <cell r="F8594">
            <v>647</v>
          </cell>
        </row>
        <row r="8595">
          <cell r="A8595">
            <v>7005504</v>
          </cell>
          <cell r="B8595" t="str">
            <v>Prvek kloubového oblouku…RGBEV 830</v>
          </cell>
          <cell r="C8595">
            <v>771</v>
          </cell>
          <cell r="D8595">
            <v>1</v>
          </cell>
          <cell r="E8595" t="str">
            <v>KS</v>
          </cell>
          <cell r="F8595">
            <v>771</v>
          </cell>
        </row>
        <row r="8596">
          <cell r="A8596">
            <v>7005520</v>
          </cell>
          <cell r="B8596" t="str">
            <v>Prvek kloubového oblouku…RGBEV 840</v>
          </cell>
          <cell r="C8596">
            <v>979</v>
          </cell>
          <cell r="D8596">
            <v>1</v>
          </cell>
          <cell r="E8596" t="str">
            <v>KS</v>
          </cell>
          <cell r="F8596">
            <v>979</v>
          </cell>
        </row>
        <row r="8597">
          <cell r="A8597">
            <v>7005547</v>
          </cell>
          <cell r="B8597" t="str">
            <v>Prvek kloubového oblouku…RGBEV 850</v>
          </cell>
          <cell r="C8597">
            <v>978</v>
          </cell>
          <cell r="D8597">
            <v>1</v>
          </cell>
          <cell r="E8597" t="str">
            <v>KS</v>
          </cell>
          <cell r="F8597">
            <v>978</v>
          </cell>
        </row>
        <row r="8598">
          <cell r="A8598">
            <v>7005563</v>
          </cell>
          <cell r="B8598" t="str">
            <v>Prvek kloubového oblouku…RGBEV 860</v>
          </cell>
          <cell r="C8598">
            <v>1066</v>
          </cell>
          <cell r="D8598">
            <v>1</v>
          </cell>
          <cell r="E8598" t="str">
            <v>KS</v>
          </cell>
          <cell r="F8598">
            <v>1066</v>
          </cell>
        </row>
        <row r="8599">
          <cell r="A8599">
            <v>7005628</v>
          </cell>
          <cell r="B8599" t="str">
            <v>Prvek kloubového oblouku…RGBEV 110</v>
          </cell>
          <cell r="C8599">
            <v>669</v>
          </cell>
          <cell r="D8599">
            <v>1</v>
          </cell>
          <cell r="E8599" t="str">
            <v>KS</v>
          </cell>
          <cell r="F8599">
            <v>669</v>
          </cell>
        </row>
        <row r="8600">
          <cell r="A8600">
            <v>7005644</v>
          </cell>
          <cell r="B8600" t="str">
            <v>Prvek kloubového oblouku…RGBEV 120</v>
          </cell>
          <cell r="C8600">
            <v>546</v>
          </cell>
          <cell r="D8600">
            <v>1</v>
          </cell>
          <cell r="E8600" t="str">
            <v>KS</v>
          </cell>
          <cell r="F8600">
            <v>546</v>
          </cell>
        </row>
        <row r="8601">
          <cell r="A8601">
            <v>7005660</v>
          </cell>
          <cell r="B8601" t="str">
            <v>Prvek kloubového oblouku…RGBEV 130</v>
          </cell>
          <cell r="C8601">
            <v>731</v>
          </cell>
          <cell r="D8601">
            <v>1</v>
          </cell>
          <cell r="E8601" t="str">
            <v>KS</v>
          </cell>
          <cell r="F8601">
            <v>731</v>
          </cell>
        </row>
        <row r="8602">
          <cell r="A8602">
            <v>7005687</v>
          </cell>
          <cell r="B8602" t="str">
            <v>Prvek kloubového oblouku…RGBEV 140</v>
          </cell>
          <cell r="C8602">
            <v>763</v>
          </cell>
          <cell r="D8602">
            <v>1</v>
          </cell>
          <cell r="E8602" t="str">
            <v>KS</v>
          </cell>
          <cell r="F8602">
            <v>763</v>
          </cell>
        </row>
        <row r="8603">
          <cell r="A8603">
            <v>7005709</v>
          </cell>
          <cell r="B8603" t="str">
            <v>Prvek kloubového oblouku…RGBEV 150</v>
          </cell>
          <cell r="C8603">
            <v>884</v>
          </cell>
          <cell r="D8603">
            <v>1</v>
          </cell>
          <cell r="E8603" t="str">
            <v>KS</v>
          </cell>
          <cell r="F8603">
            <v>884</v>
          </cell>
        </row>
        <row r="8604">
          <cell r="A8604">
            <v>7005717</v>
          </cell>
          <cell r="B8604" t="str">
            <v>Prvek kloubového oblouku…RGBEV 155</v>
          </cell>
          <cell r="C8604">
            <v>973</v>
          </cell>
          <cell r="D8604">
            <v>1</v>
          </cell>
          <cell r="E8604" t="str">
            <v>KS</v>
          </cell>
          <cell r="F8604">
            <v>973</v>
          </cell>
        </row>
        <row r="8605">
          <cell r="A8605">
            <v>7006322</v>
          </cell>
          <cell r="B8605" t="str">
            <v>Prvek kloubového oblouku…RGBV 610</v>
          </cell>
          <cell r="C8605">
            <v>1029</v>
          </cell>
          <cell r="D8605">
            <v>1</v>
          </cell>
          <cell r="E8605" t="str">
            <v>KS</v>
          </cell>
          <cell r="F8605">
            <v>1029</v>
          </cell>
        </row>
        <row r="8606">
          <cell r="A8606">
            <v>7006330</v>
          </cell>
          <cell r="B8606" t="str">
            <v>Prvek kloubového oblouku…RGBV 615</v>
          </cell>
          <cell r="C8606">
            <v>1033</v>
          </cell>
          <cell r="D8606">
            <v>1</v>
          </cell>
          <cell r="E8606" t="str">
            <v>KS</v>
          </cell>
          <cell r="F8606">
            <v>1033</v>
          </cell>
        </row>
        <row r="8607">
          <cell r="A8607">
            <v>7006349</v>
          </cell>
          <cell r="B8607" t="str">
            <v>Prvek kloubového oblouku…RGBV 620</v>
          </cell>
          <cell r="C8607">
            <v>1064</v>
          </cell>
          <cell r="D8607">
            <v>1</v>
          </cell>
          <cell r="E8607" t="str">
            <v>KS</v>
          </cell>
          <cell r="F8607">
            <v>1064</v>
          </cell>
        </row>
        <row r="8608">
          <cell r="A8608">
            <v>7006365</v>
          </cell>
          <cell r="B8608" t="str">
            <v>Prvek kloubového oblouku…RGBV 630</v>
          </cell>
          <cell r="C8608">
            <v>1143</v>
          </cell>
          <cell r="D8608">
            <v>1</v>
          </cell>
          <cell r="E8608" t="str">
            <v>KS</v>
          </cell>
          <cell r="F8608">
            <v>1143</v>
          </cell>
        </row>
        <row r="8609">
          <cell r="A8609">
            <v>7006381</v>
          </cell>
          <cell r="B8609" t="str">
            <v>Prvek kloubového oblouku…RGBV 640</v>
          </cell>
          <cell r="C8609">
            <v>1278</v>
          </cell>
          <cell r="D8609">
            <v>1</v>
          </cell>
          <cell r="E8609" t="str">
            <v>KS</v>
          </cell>
          <cell r="F8609">
            <v>1278</v>
          </cell>
        </row>
        <row r="8610">
          <cell r="A8610">
            <v>7006411</v>
          </cell>
          <cell r="B8610" t="str">
            <v>Prvek kloubového oblouku…RGBV 650</v>
          </cell>
          <cell r="C8610">
            <v>1589</v>
          </cell>
          <cell r="D8610">
            <v>1</v>
          </cell>
          <cell r="E8610" t="str">
            <v>KS</v>
          </cell>
          <cell r="F8610">
            <v>1589</v>
          </cell>
        </row>
        <row r="8611">
          <cell r="A8611">
            <v>7006446</v>
          </cell>
          <cell r="B8611" t="str">
            <v>Prvek kloubového oblouku…RGBV 660</v>
          </cell>
          <cell r="C8611">
            <v>1768</v>
          </cell>
          <cell r="D8611">
            <v>1</v>
          </cell>
          <cell r="E8611" t="str">
            <v>KS</v>
          </cell>
          <cell r="F8611">
            <v>1768</v>
          </cell>
        </row>
        <row r="8612">
          <cell r="A8612">
            <v>7006462</v>
          </cell>
          <cell r="B8612" t="str">
            <v>Kloubový oblouk…RGBV 810</v>
          </cell>
          <cell r="C8612">
            <v>1412</v>
          </cell>
          <cell r="D8612">
            <v>1</v>
          </cell>
          <cell r="E8612" t="str">
            <v>KS</v>
          </cell>
          <cell r="F8612">
            <v>1412</v>
          </cell>
        </row>
        <row r="8613">
          <cell r="A8613">
            <v>7006489</v>
          </cell>
          <cell r="B8613" t="str">
            <v>Kloubový oblouk…RGBV 820</v>
          </cell>
          <cell r="C8613">
            <v>1428</v>
          </cell>
          <cell r="D8613">
            <v>1</v>
          </cell>
          <cell r="E8613" t="str">
            <v>KS</v>
          </cell>
          <cell r="F8613">
            <v>1428</v>
          </cell>
        </row>
        <row r="8614">
          <cell r="A8614">
            <v>7006500</v>
          </cell>
          <cell r="B8614" t="str">
            <v>Kloubový oblouk…RGBV 830</v>
          </cell>
          <cell r="C8614">
            <v>1512</v>
          </cell>
          <cell r="D8614">
            <v>1</v>
          </cell>
          <cell r="E8614" t="str">
            <v>KS</v>
          </cell>
          <cell r="F8614">
            <v>1512</v>
          </cell>
        </row>
        <row r="8615">
          <cell r="A8615">
            <v>7006527</v>
          </cell>
          <cell r="B8615" t="str">
            <v>Kloubový oblouk…RGBV 840</v>
          </cell>
          <cell r="C8615">
            <v>1768</v>
          </cell>
          <cell r="D8615">
            <v>1</v>
          </cell>
          <cell r="E8615" t="str">
            <v>KS</v>
          </cell>
          <cell r="F8615">
            <v>1768</v>
          </cell>
        </row>
        <row r="8616">
          <cell r="A8616">
            <v>7006543</v>
          </cell>
          <cell r="B8616" t="str">
            <v>Kloubový oblouk…RGBV 850</v>
          </cell>
          <cell r="C8616">
            <v>2117</v>
          </cell>
          <cell r="D8616">
            <v>1</v>
          </cell>
          <cell r="E8616" t="str">
            <v>KS</v>
          </cell>
          <cell r="F8616">
            <v>2117</v>
          </cell>
        </row>
        <row r="8617">
          <cell r="A8617">
            <v>7006578</v>
          </cell>
          <cell r="B8617" t="str">
            <v>Kloubový oblouk…RGBV 860</v>
          </cell>
          <cell r="C8617">
            <v>2556</v>
          </cell>
          <cell r="D8617">
            <v>1</v>
          </cell>
          <cell r="E8617" t="str">
            <v>KS</v>
          </cell>
          <cell r="F8617">
            <v>2556</v>
          </cell>
        </row>
        <row r="8618">
          <cell r="A8618">
            <v>7006624</v>
          </cell>
          <cell r="B8618" t="str">
            <v>Kloubový oblouk…RGBV 110</v>
          </cell>
          <cell r="C8618">
            <v>1569</v>
          </cell>
          <cell r="D8618">
            <v>1</v>
          </cell>
          <cell r="E8618" t="str">
            <v>KS</v>
          </cell>
          <cell r="F8618">
            <v>1569</v>
          </cell>
        </row>
        <row r="8619">
          <cell r="A8619">
            <v>7006640</v>
          </cell>
          <cell r="B8619" t="str">
            <v>Kloubový oblouk…RGBV 120</v>
          </cell>
          <cell r="C8619">
            <v>1498</v>
          </cell>
          <cell r="D8619">
            <v>1</v>
          </cell>
          <cell r="E8619" t="str">
            <v>KS</v>
          </cell>
          <cell r="F8619">
            <v>1498</v>
          </cell>
        </row>
        <row r="8620">
          <cell r="A8620">
            <v>7006667</v>
          </cell>
          <cell r="B8620" t="str">
            <v>Kloubový oblouk…RGBV 130</v>
          </cell>
          <cell r="C8620">
            <v>1731</v>
          </cell>
          <cell r="D8620">
            <v>1</v>
          </cell>
          <cell r="E8620" t="str">
            <v>KS</v>
          </cell>
          <cell r="F8620">
            <v>1731</v>
          </cell>
        </row>
        <row r="8621">
          <cell r="A8621">
            <v>7006683</v>
          </cell>
          <cell r="B8621" t="str">
            <v>Kloubový oblouk…RGBV 140</v>
          </cell>
          <cell r="C8621">
            <v>1825</v>
          </cell>
          <cell r="D8621">
            <v>1</v>
          </cell>
          <cell r="E8621" t="str">
            <v>KS</v>
          </cell>
          <cell r="F8621">
            <v>1825</v>
          </cell>
        </row>
        <row r="8622">
          <cell r="A8622">
            <v>7006705</v>
          </cell>
          <cell r="B8622" t="str">
            <v>Kloubový oblouk…RGBV 150</v>
          </cell>
          <cell r="C8622">
            <v>2458</v>
          </cell>
          <cell r="D8622">
            <v>1</v>
          </cell>
          <cell r="E8622" t="str">
            <v>KS</v>
          </cell>
          <cell r="F8622">
            <v>2458</v>
          </cell>
        </row>
        <row r="8623">
          <cell r="A8623">
            <v>7006713</v>
          </cell>
          <cell r="B8623" t="str">
            <v>Kloubový oblouk…RGBV 155</v>
          </cell>
          <cell r="C8623">
            <v>2681</v>
          </cell>
          <cell r="D8623">
            <v>1</v>
          </cell>
          <cell r="E8623" t="str">
            <v>KS</v>
          </cell>
          <cell r="F8623">
            <v>2681</v>
          </cell>
        </row>
        <row r="8624">
          <cell r="A8624">
            <v>7007001</v>
          </cell>
          <cell r="B8624" t="str">
            <v>Svislý oblouk 90°…RBV 605 S</v>
          </cell>
          <cell r="C8624">
            <v>403</v>
          </cell>
          <cell r="D8624">
            <v>1</v>
          </cell>
          <cell r="E8624" t="str">
            <v>KS</v>
          </cell>
          <cell r="F8624">
            <v>403</v>
          </cell>
        </row>
        <row r="8625">
          <cell r="A8625">
            <v>7007005</v>
          </cell>
          <cell r="B8625" t="str">
            <v>Svislý oblouk 90°…RBV 610 S</v>
          </cell>
          <cell r="C8625">
            <v>432</v>
          </cell>
          <cell r="D8625">
            <v>1</v>
          </cell>
          <cell r="E8625" t="str">
            <v>KS</v>
          </cell>
          <cell r="F8625">
            <v>432</v>
          </cell>
        </row>
        <row r="8626">
          <cell r="A8626">
            <v>7007009</v>
          </cell>
          <cell r="B8626" t="str">
            <v>Svislý oblouk 90°…RBV 615 S</v>
          </cell>
          <cell r="C8626">
            <v>459</v>
          </cell>
          <cell r="D8626">
            <v>1</v>
          </cell>
          <cell r="E8626" t="str">
            <v>KS</v>
          </cell>
          <cell r="F8626">
            <v>459</v>
          </cell>
        </row>
        <row r="8627">
          <cell r="A8627">
            <v>7007013</v>
          </cell>
          <cell r="B8627" t="str">
            <v>Svislý oblouk 90°…RBV 620 S</v>
          </cell>
          <cell r="C8627">
            <v>477</v>
          </cell>
          <cell r="D8627">
            <v>1</v>
          </cell>
          <cell r="E8627" t="str">
            <v>KS</v>
          </cell>
          <cell r="F8627">
            <v>477</v>
          </cell>
        </row>
        <row r="8628">
          <cell r="A8628">
            <v>7007017</v>
          </cell>
          <cell r="B8628" t="str">
            <v>Svislý oblouk 90°…RBV 630 S</v>
          </cell>
          <cell r="C8628">
            <v>526</v>
          </cell>
          <cell r="D8628">
            <v>1</v>
          </cell>
          <cell r="E8628" t="str">
            <v>KS</v>
          </cell>
          <cell r="F8628">
            <v>526</v>
          </cell>
        </row>
        <row r="8629">
          <cell r="A8629">
            <v>7007021</v>
          </cell>
          <cell r="B8629" t="str">
            <v>Svislý oblouk 90°…RBV 640 S</v>
          </cell>
          <cell r="C8629">
            <v>591</v>
          </cell>
          <cell r="D8629">
            <v>1</v>
          </cell>
          <cell r="E8629" t="str">
            <v>KS</v>
          </cell>
          <cell r="F8629">
            <v>591</v>
          </cell>
        </row>
        <row r="8630">
          <cell r="A8630">
            <v>7007025</v>
          </cell>
          <cell r="B8630" t="str">
            <v>Svislý oblouk 90°…RBV 650 S</v>
          </cell>
          <cell r="C8630">
            <v>710</v>
          </cell>
          <cell r="D8630">
            <v>1</v>
          </cell>
          <cell r="E8630" t="str">
            <v>KS</v>
          </cell>
          <cell r="F8630">
            <v>710</v>
          </cell>
        </row>
        <row r="8631">
          <cell r="A8631">
            <v>7007029</v>
          </cell>
          <cell r="B8631" t="str">
            <v>Svislý oblouk 90°…RBV 660 S</v>
          </cell>
          <cell r="C8631">
            <v>717</v>
          </cell>
          <cell r="D8631">
            <v>1</v>
          </cell>
          <cell r="E8631" t="str">
            <v>KS</v>
          </cell>
          <cell r="F8631">
            <v>717</v>
          </cell>
        </row>
        <row r="8632">
          <cell r="A8632">
            <v>7007051</v>
          </cell>
          <cell r="B8632" t="str">
            <v>Svislý oblouk 90°…RBV 605 F</v>
          </cell>
          <cell r="C8632">
            <v>403</v>
          </cell>
          <cell r="D8632">
            <v>1</v>
          </cell>
          <cell r="E8632" t="str">
            <v>KS</v>
          </cell>
          <cell r="F8632">
            <v>403</v>
          </cell>
        </row>
        <row r="8633">
          <cell r="A8633">
            <v>7007055</v>
          </cell>
          <cell r="B8633" t="str">
            <v>Svislý oblouk 90°…RBV 610 F</v>
          </cell>
          <cell r="C8633">
            <v>432</v>
          </cell>
          <cell r="D8633">
            <v>1</v>
          </cell>
          <cell r="E8633" t="str">
            <v>KS</v>
          </cell>
          <cell r="F8633">
            <v>432</v>
          </cell>
        </row>
        <row r="8634">
          <cell r="A8634">
            <v>7007059</v>
          </cell>
          <cell r="B8634" t="str">
            <v>Svislý oblouk 90°…RBV 615 F</v>
          </cell>
          <cell r="C8634">
            <v>459</v>
          </cell>
          <cell r="D8634">
            <v>1</v>
          </cell>
          <cell r="E8634" t="str">
            <v>KS</v>
          </cell>
          <cell r="F8634">
            <v>459</v>
          </cell>
        </row>
        <row r="8635">
          <cell r="A8635">
            <v>7007063</v>
          </cell>
          <cell r="B8635" t="str">
            <v>Svislý oblouk 90°…RBV 620 F</v>
          </cell>
          <cell r="C8635">
            <v>477</v>
          </cell>
          <cell r="D8635">
            <v>1</v>
          </cell>
          <cell r="E8635" t="str">
            <v>KS</v>
          </cell>
          <cell r="F8635">
            <v>477</v>
          </cell>
        </row>
        <row r="8636">
          <cell r="A8636">
            <v>7007067</v>
          </cell>
          <cell r="B8636" t="str">
            <v>Svislý oblouk 90°…RBV 630 F</v>
          </cell>
          <cell r="C8636">
            <v>526</v>
          </cell>
          <cell r="D8636">
            <v>1</v>
          </cell>
          <cell r="E8636" t="str">
            <v>KS</v>
          </cell>
          <cell r="F8636">
            <v>526</v>
          </cell>
        </row>
        <row r="8637">
          <cell r="A8637">
            <v>7007071</v>
          </cell>
          <cell r="B8637" t="str">
            <v>Svislý oblouk 90°…RBV 640 F</v>
          </cell>
          <cell r="C8637">
            <v>591</v>
          </cell>
          <cell r="D8637">
            <v>1</v>
          </cell>
          <cell r="E8637" t="str">
            <v>KS</v>
          </cell>
          <cell r="F8637">
            <v>591</v>
          </cell>
        </row>
        <row r="8638">
          <cell r="A8638">
            <v>7007075</v>
          </cell>
          <cell r="B8638" t="str">
            <v>Svislý oblouk 90°…RBV 650 F</v>
          </cell>
          <cell r="C8638">
            <v>710</v>
          </cell>
          <cell r="D8638">
            <v>1</v>
          </cell>
          <cell r="E8638" t="str">
            <v>KS</v>
          </cell>
          <cell r="F8638">
            <v>710</v>
          </cell>
        </row>
        <row r="8639">
          <cell r="A8639">
            <v>7007079</v>
          </cell>
          <cell r="B8639" t="str">
            <v>Svislý oblouk 90°…RBV 660 F</v>
          </cell>
          <cell r="C8639">
            <v>717</v>
          </cell>
          <cell r="D8639">
            <v>1</v>
          </cell>
          <cell r="E8639" t="str">
            <v>KS</v>
          </cell>
          <cell r="F8639">
            <v>717</v>
          </cell>
        </row>
        <row r="8640">
          <cell r="A8640">
            <v>7065078</v>
          </cell>
          <cell r="B8640" t="str">
            <v>Oblouk 45°…RB 45 305</v>
          </cell>
          <cell r="C8640">
            <v>1075</v>
          </cell>
          <cell r="D8640">
            <v>1</v>
          </cell>
          <cell r="E8640" t="str">
            <v>KS</v>
          </cell>
          <cell r="F8640">
            <v>1075</v>
          </cell>
        </row>
        <row r="8641">
          <cell r="A8641">
            <v>7065116</v>
          </cell>
          <cell r="B8641" t="str">
            <v>Oblouk 45°…RB 45 310</v>
          </cell>
          <cell r="C8641">
            <v>570</v>
          </cell>
          <cell r="D8641">
            <v>1</v>
          </cell>
          <cell r="E8641" t="str">
            <v>KS</v>
          </cell>
          <cell r="F8641">
            <v>570</v>
          </cell>
        </row>
        <row r="8642">
          <cell r="A8642">
            <v>7065310</v>
          </cell>
          <cell r="B8642" t="str">
            <v>Oblouk 45°…RB 45 330</v>
          </cell>
          <cell r="C8642">
            <v>750</v>
          </cell>
          <cell r="D8642">
            <v>1</v>
          </cell>
          <cell r="E8642" t="str">
            <v>KS</v>
          </cell>
          <cell r="F8642">
            <v>750</v>
          </cell>
        </row>
        <row r="8643">
          <cell r="A8643">
            <v>7066112</v>
          </cell>
          <cell r="B8643" t="str">
            <v>Oblouk 45°…RB 45 610</v>
          </cell>
          <cell r="C8643">
            <v>619</v>
          </cell>
          <cell r="D8643">
            <v>1</v>
          </cell>
          <cell r="E8643" t="str">
            <v>KS</v>
          </cell>
          <cell r="F8643">
            <v>619</v>
          </cell>
        </row>
        <row r="8644">
          <cell r="A8644">
            <v>7066158</v>
          </cell>
          <cell r="B8644" t="str">
            <v>Oblouk 45°…RB 45 615</v>
          </cell>
          <cell r="C8644">
            <v>628</v>
          </cell>
          <cell r="D8644">
            <v>1</v>
          </cell>
          <cell r="E8644" t="str">
            <v>KS</v>
          </cell>
          <cell r="F8644">
            <v>628</v>
          </cell>
        </row>
        <row r="8645">
          <cell r="A8645">
            <v>7066228</v>
          </cell>
          <cell r="B8645" t="str">
            <v>Oblouk 45°…RB 45 620</v>
          </cell>
          <cell r="C8645">
            <v>798</v>
          </cell>
          <cell r="D8645">
            <v>1</v>
          </cell>
          <cell r="E8645" t="str">
            <v>KS</v>
          </cell>
          <cell r="F8645">
            <v>798</v>
          </cell>
        </row>
        <row r="8646">
          <cell r="A8646">
            <v>7066317</v>
          </cell>
          <cell r="B8646" t="str">
            <v>Oblouk 45°…RB 45 630</v>
          </cell>
          <cell r="C8646">
            <v>909</v>
          </cell>
          <cell r="D8646">
            <v>1</v>
          </cell>
          <cell r="E8646" t="str">
            <v>KS</v>
          </cell>
          <cell r="F8646">
            <v>909</v>
          </cell>
        </row>
        <row r="8647">
          <cell r="A8647">
            <v>7066406</v>
          </cell>
          <cell r="B8647" t="str">
            <v>Oblouk 45°…RB 45 640</v>
          </cell>
          <cell r="C8647">
            <v>1298</v>
          </cell>
          <cell r="D8647">
            <v>1</v>
          </cell>
          <cell r="E8647" t="str">
            <v>KS</v>
          </cell>
          <cell r="F8647">
            <v>1298</v>
          </cell>
        </row>
        <row r="8648">
          <cell r="A8648">
            <v>7066503</v>
          </cell>
          <cell r="B8648" t="str">
            <v>Oblouk 45°…RB 45 650</v>
          </cell>
          <cell r="C8648">
            <v>1665</v>
          </cell>
          <cell r="D8648">
            <v>1</v>
          </cell>
          <cell r="E8648" t="str">
            <v>KS</v>
          </cell>
          <cell r="F8648">
            <v>1665</v>
          </cell>
        </row>
        <row r="8649">
          <cell r="A8649">
            <v>7066600</v>
          </cell>
          <cell r="B8649" t="str">
            <v>Oblouk 45°…RB 45 660</v>
          </cell>
          <cell r="C8649">
            <v>1893</v>
          </cell>
          <cell r="D8649">
            <v>1</v>
          </cell>
          <cell r="E8649" t="str">
            <v>KS</v>
          </cell>
          <cell r="F8649">
            <v>1893</v>
          </cell>
        </row>
        <row r="8650">
          <cell r="A8650">
            <v>7067216</v>
          </cell>
          <cell r="B8650" t="str">
            <v>Oblouk 45°…RB 45 820</v>
          </cell>
          <cell r="C8650">
            <v>809</v>
          </cell>
          <cell r="D8650">
            <v>1</v>
          </cell>
          <cell r="E8650" t="str">
            <v>KS</v>
          </cell>
          <cell r="F8650">
            <v>809</v>
          </cell>
        </row>
        <row r="8651">
          <cell r="A8651">
            <v>7067313</v>
          </cell>
          <cell r="B8651" t="str">
            <v>Oblouk 45°…RB 45 830</v>
          </cell>
          <cell r="C8651">
            <v>936</v>
          </cell>
          <cell r="D8651">
            <v>1</v>
          </cell>
          <cell r="E8651" t="str">
            <v>KS</v>
          </cell>
          <cell r="F8651">
            <v>936</v>
          </cell>
        </row>
        <row r="8652">
          <cell r="A8652">
            <v>7067402</v>
          </cell>
          <cell r="B8652" t="str">
            <v>Oblouk 45°…RB 45 840</v>
          </cell>
          <cell r="C8652">
            <v>1424</v>
          </cell>
          <cell r="D8652">
            <v>1</v>
          </cell>
          <cell r="E8652" t="str">
            <v>KS</v>
          </cell>
          <cell r="F8652">
            <v>1424</v>
          </cell>
        </row>
        <row r="8653">
          <cell r="A8653">
            <v>7067496</v>
          </cell>
          <cell r="B8653" t="str">
            <v>Oblouk 45°…RB 45 850</v>
          </cell>
          <cell r="C8653">
            <v>1741</v>
          </cell>
          <cell r="D8653">
            <v>1</v>
          </cell>
          <cell r="E8653" t="str">
            <v>KS</v>
          </cell>
          <cell r="F8653">
            <v>1741</v>
          </cell>
        </row>
        <row r="8654">
          <cell r="A8654">
            <v>7067607</v>
          </cell>
          <cell r="B8654" t="str">
            <v>Oblouk 45°…RB 45 860</v>
          </cell>
          <cell r="C8654">
            <v>1974</v>
          </cell>
          <cell r="D8654">
            <v>1</v>
          </cell>
          <cell r="E8654" t="str">
            <v>KS</v>
          </cell>
          <cell r="F8654">
            <v>1974</v>
          </cell>
        </row>
        <row r="8655">
          <cell r="A8655">
            <v>7068115</v>
          </cell>
          <cell r="B8655" t="str">
            <v>Oblouk 45°…RB 45 110</v>
          </cell>
          <cell r="C8655">
            <v>686</v>
          </cell>
          <cell r="D8655">
            <v>1</v>
          </cell>
          <cell r="E8655" t="str">
            <v>KS</v>
          </cell>
          <cell r="F8655">
            <v>686</v>
          </cell>
        </row>
        <row r="8656">
          <cell r="A8656">
            <v>7068212</v>
          </cell>
          <cell r="B8656" t="str">
            <v>Oblouk 45°…RB 45 120</v>
          </cell>
          <cell r="C8656">
            <v>818</v>
          </cell>
          <cell r="D8656">
            <v>1</v>
          </cell>
          <cell r="E8656" t="str">
            <v>KS</v>
          </cell>
          <cell r="F8656">
            <v>818</v>
          </cell>
        </row>
        <row r="8657">
          <cell r="A8657">
            <v>7068328</v>
          </cell>
          <cell r="B8657" t="str">
            <v>Oblouk 45°…RB 45 130</v>
          </cell>
          <cell r="C8657">
            <v>960</v>
          </cell>
          <cell r="D8657">
            <v>1</v>
          </cell>
          <cell r="E8657" t="str">
            <v>KS</v>
          </cell>
          <cell r="F8657">
            <v>960</v>
          </cell>
        </row>
        <row r="8658">
          <cell r="A8658">
            <v>7068409</v>
          </cell>
          <cell r="B8658" t="str">
            <v>Oblouk 45°…RB 45 140</v>
          </cell>
          <cell r="C8658">
            <v>1503</v>
          </cell>
          <cell r="D8658">
            <v>1</v>
          </cell>
          <cell r="E8658" t="str">
            <v>KS</v>
          </cell>
          <cell r="F8658">
            <v>1503</v>
          </cell>
        </row>
        <row r="8659">
          <cell r="A8659">
            <v>7068506</v>
          </cell>
          <cell r="B8659" t="str">
            <v>Oblouk 45°…RB 45 150</v>
          </cell>
          <cell r="C8659">
            <v>1825</v>
          </cell>
          <cell r="D8659">
            <v>1</v>
          </cell>
          <cell r="E8659" t="str">
            <v>KS</v>
          </cell>
          <cell r="F8659">
            <v>1825</v>
          </cell>
        </row>
        <row r="8660">
          <cell r="A8660">
            <v>7068557</v>
          </cell>
          <cell r="B8660" t="str">
            <v>Oblouk 45°…RB 45 155</v>
          </cell>
          <cell r="C8660">
            <v>2037</v>
          </cell>
          <cell r="D8660">
            <v>1</v>
          </cell>
          <cell r="E8660" t="str">
            <v>KS</v>
          </cell>
          <cell r="F8660">
            <v>2037</v>
          </cell>
        </row>
        <row r="8661">
          <cell r="A8661">
            <v>7070205</v>
          </cell>
          <cell r="B8661" t="str">
            <v>Lišta…SSLB100FS</v>
          </cell>
          <cell r="C8661">
            <v>30</v>
          </cell>
          <cell r="D8661">
            <v>1</v>
          </cell>
          <cell r="E8661" t="str">
            <v>KS</v>
          </cell>
          <cell r="F8661">
            <v>30</v>
          </cell>
        </row>
        <row r="8662">
          <cell r="A8662">
            <v>7070209</v>
          </cell>
          <cell r="B8662" t="str">
            <v>Lišta…SSLB150FS</v>
          </cell>
          <cell r="C8662">
            <v>35</v>
          </cell>
          <cell r="D8662">
            <v>1</v>
          </cell>
          <cell r="E8662" t="str">
            <v>KS</v>
          </cell>
          <cell r="F8662">
            <v>35</v>
          </cell>
        </row>
        <row r="8663">
          <cell r="A8663">
            <v>7070213</v>
          </cell>
          <cell r="B8663" t="str">
            <v>Lišta…SSLB200FS</v>
          </cell>
          <cell r="C8663">
            <v>43</v>
          </cell>
          <cell r="D8663">
            <v>1</v>
          </cell>
          <cell r="E8663" t="str">
            <v>KS</v>
          </cell>
          <cell r="F8663">
            <v>43</v>
          </cell>
        </row>
        <row r="8664">
          <cell r="A8664">
            <v>7070217</v>
          </cell>
          <cell r="B8664" t="str">
            <v>Lišta…SSLB300FS</v>
          </cell>
          <cell r="C8664">
            <v>58</v>
          </cell>
          <cell r="D8664">
            <v>1</v>
          </cell>
          <cell r="E8664" t="str">
            <v>KS</v>
          </cell>
          <cell r="F8664">
            <v>58</v>
          </cell>
        </row>
        <row r="8665">
          <cell r="A8665">
            <v>7070221</v>
          </cell>
          <cell r="B8665" t="str">
            <v>Lišta…SSLB400FS</v>
          </cell>
          <cell r="C8665">
            <v>79</v>
          </cell>
          <cell r="D8665">
            <v>1</v>
          </cell>
          <cell r="E8665" t="str">
            <v>KS</v>
          </cell>
          <cell r="F8665">
            <v>79</v>
          </cell>
        </row>
        <row r="8666">
          <cell r="A8666">
            <v>7070225</v>
          </cell>
          <cell r="B8666" t="str">
            <v>Spoj.lišta kanálu 500mm…SSLB500FS</v>
          </cell>
          <cell r="C8666">
            <v>93</v>
          </cell>
          <cell r="D8666">
            <v>1</v>
          </cell>
          <cell r="E8666" t="str">
            <v>KS</v>
          </cell>
          <cell r="F8666">
            <v>93</v>
          </cell>
        </row>
        <row r="8667">
          <cell r="A8667">
            <v>7070229</v>
          </cell>
          <cell r="B8667" t="str">
            <v>Lišta…SSLB550FS</v>
          </cell>
          <cell r="C8667">
            <v>96</v>
          </cell>
          <cell r="D8667">
            <v>1</v>
          </cell>
          <cell r="E8667" t="str">
            <v>KS</v>
          </cell>
          <cell r="F8667">
            <v>96</v>
          </cell>
        </row>
        <row r="8668">
          <cell r="A8668">
            <v>7070233</v>
          </cell>
          <cell r="B8668" t="str">
            <v>Lišta…SSLB600FS</v>
          </cell>
          <cell r="C8668">
            <v>119</v>
          </cell>
          <cell r="D8668">
            <v>1</v>
          </cell>
          <cell r="E8668" t="str">
            <v>KS</v>
          </cell>
          <cell r="F8668">
            <v>119</v>
          </cell>
        </row>
        <row r="8669">
          <cell r="A8669">
            <v>7070306</v>
          </cell>
          <cell r="B8669" t="str">
            <v>Lišta…SSLB100DD</v>
          </cell>
          <cell r="C8669">
            <v>38</v>
          </cell>
          <cell r="D8669">
            <v>1</v>
          </cell>
          <cell r="E8669" t="str">
            <v>KS</v>
          </cell>
          <cell r="F8669">
            <v>38</v>
          </cell>
        </row>
        <row r="8670">
          <cell r="A8670">
            <v>7070314</v>
          </cell>
          <cell r="B8670" t="str">
            <v>Lišta…SSLB200DD</v>
          </cell>
          <cell r="C8670">
            <v>57</v>
          </cell>
          <cell r="D8670">
            <v>1</v>
          </cell>
          <cell r="E8670" t="str">
            <v>KS</v>
          </cell>
          <cell r="F8670">
            <v>57</v>
          </cell>
        </row>
        <row r="8671">
          <cell r="A8671">
            <v>7070318</v>
          </cell>
          <cell r="B8671" t="str">
            <v>Lišta…SSLB300DD</v>
          </cell>
          <cell r="C8671">
            <v>77</v>
          </cell>
          <cell r="D8671">
            <v>1</v>
          </cell>
          <cell r="E8671" t="str">
            <v>KS</v>
          </cell>
          <cell r="F8671">
            <v>77</v>
          </cell>
        </row>
        <row r="8672">
          <cell r="A8672">
            <v>7070322</v>
          </cell>
          <cell r="B8672" t="str">
            <v>Lišta…SSLB400DD</v>
          </cell>
          <cell r="C8672">
            <v>93</v>
          </cell>
          <cell r="D8672">
            <v>1</v>
          </cell>
          <cell r="E8672" t="str">
            <v>KS</v>
          </cell>
          <cell r="F8672">
            <v>93</v>
          </cell>
        </row>
        <row r="8673">
          <cell r="A8673">
            <v>7070326</v>
          </cell>
          <cell r="B8673" t="str">
            <v>Lišta…SSLB500DD</v>
          </cell>
          <cell r="C8673">
            <v>119</v>
          </cell>
          <cell r="D8673">
            <v>1</v>
          </cell>
          <cell r="E8673" t="str">
            <v>KS</v>
          </cell>
          <cell r="F8673">
            <v>119</v>
          </cell>
        </row>
        <row r="8674">
          <cell r="A8674">
            <v>7070334</v>
          </cell>
          <cell r="B8674" t="str">
            <v>Lišta…SSLB600DD</v>
          </cell>
          <cell r="C8674">
            <v>141</v>
          </cell>
          <cell r="D8674">
            <v>1</v>
          </cell>
          <cell r="E8674" t="str">
            <v>KS</v>
          </cell>
          <cell r="F8674">
            <v>141</v>
          </cell>
        </row>
        <row r="8675">
          <cell r="A8675">
            <v>7070353</v>
          </cell>
          <cell r="B8675" t="str">
            <v>Lišta…SSLB100VA</v>
          </cell>
          <cell r="C8675">
            <v>84</v>
          </cell>
          <cell r="D8675">
            <v>1</v>
          </cell>
          <cell r="E8675" t="str">
            <v>KS</v>
          </cell>
          <cell r="F8675">
            <v>84</v>
          </cell>
        </row>
        <row r="8676">
          <cell r="A8676">
            <v>7070361</v>
          </cell>
          <cell r="B8676" t="str">
            <v>Lišta…SSLB200VA</v>
          </cell>
          <cell r="C8676">
            <v>135</v>
          </cell>
          <cell r="D8676">
            <v>1</v>
          </cell>
          <cell r="E8676" t="str">
            <v>KS</v>
          </cell>
          <cell r="F8676">
            <v>135</v>
          </cell>
        </row>
        <row r="8677">
          <cell r="A8677">
            <v>7070365</v>
          </cell>
          <cell r="B8677" t="str">
            <v>Lišta…SSLB300VA</v>
          </cell>
          <cell r="C8677">
            <v>196</v>
          </cell>
          <cell r="D8677">
            <v>1</v>
          </cell>
          <cell r="E8677" t="str">
            <v>KS</v>
          </cell>
          <cell r="F8677">
            <v>196</v>
          </cell>
        </row>
        <row r="8678">
          <cell r="A8678">
            <v>7070369</v>
          </cell>
          <cell r="B8678" t="str">
            <v>kryt spoje 400 mm…SSLB400VA</v>
          </cell>
          <cell r="C8678">
            <v>261</v>
          </cell>
          <cell r="D8678">
            <v>1</v>
          </cell>
          <cell r="E8678" t="str">
            <v>KS</v>
          </cell>
          <cell r="F8678">
            <v>261</v>
          </cell>
        </row>
        <row r="8679">
          <cell r="A8679">
            <v>7070390</v>
          </cell>
          <cell r="B8679" t="str">
            <v>Lišta…SSLB100VA</v>
          </cell>
          <cell r="C8679">
            <v>120</v>
          </cell>
          <cell r="D8679">
            <v>1</v>
          </cell>
          <cell r="E8679" t="str">
            <v>KS</v>
          </cell>
          <cell r="F8679">
            <v>120</v>
          </cell>
        </row>
        <row r="8680">
          <cell r="A8680">
            <v>7070392</v>
          </cell>
          <cell r="B8680" t="str">
            <v>Lišta…SSLB200VA</v>
          </cell>
          <cell r="C8680">
            <v>204</v>
          </cell>
          <cell r="D8680">
            <v>1</v>
          </cell>
          <cell r="E8680" t="str">
            <v>KS</v>
          </cell>
          <cell r="F8680">
            <v>204</v>
          </cell>
        </row>
        <row r="8681">
          <cell r="A8681">
            <v>7070394</v>
          </cell>
          <cell r="B8681" t="str">
            <v>Lišta…SSLB300VA</v>
          </cell>
          <cell r="C8681">
            <v>305</v>
          </cell>
          <cell r="D8681">
            <v>1</v>
          </cell>
          <cell r="E8681" t="str">
            <v>KS</v>
          </cell>
          <cell r="F8681">
            <v>305</v>
          </cell>
        </row>
        <row r="8682">
          <cell r="A8682">
            <v>7070396</v>
          </cell>
          <cell r="B8682" t="str">
            <v>Lišta…SSLB400VA</v>
          </cell>
          <cell r="C8682">
            <v>392</v>
          </cell>
          <cell r="D8682">
            <v>1</v>
          </cell>
          <cell r="E8682" t="str">
            <v>KS</v>
          </cell>
          <cell r="F8682">
            <v>392</v>
          </cell>
        </row>
        <row r="8683">
          <cell r="A8683">
            <v>7070398</v>
          </cell>
          <cell r="B8683" t="str">
            <v>Lišta…SSLB500VA</v>
          </cell>
          <cell r="C8683">
            <v>471</v>
          </cell>
          <cell r="D8683">
            <v>1</v>
          </cell>
          <cell r="E8683" t="str">
            <v>KS</v>
          </cell>
          <cell r="F8683">
            <v>471</v>
          </cell>
        </row>
        <row r="8684">
          <cell r="A8684">
            <v>7070519</v>
          </cell>
          <cell r="B8684" t="str">
            <v>Lišta…SSL/E90/1</v>
          </cell>
          <cell r="C8684">
            <v>48</v>
          </cell>
          <cell r="D8684">
            <v>1</v>
          </cell>
          <cell r="E8684" t="str">
            <v>KS</v>
          </cell>
          <cell r="F8684">
            <v>48</v>
          </cell>
        </row>
        <row r="8685">
          <cell r="A8685">
            <v>7070535</v>
          </cell>
          <cell r="B8685" t="str">
            <v>Lišta…SSL/E90/2</v>
          </cell>
          <cell r="C8685">
            <v>77</v>
          </cell>
          <cell r="D8685">
            <v>1</v>
          </cell>
          <cell r="E8685" t="str">
            <v>KS</v>
          </cell>
          <cell r="F8685">
            <v>77</v>
          </cell>
        </row>
        <row r="8686">
          <cell r="A8686">
            <v>7070551</v>
          </cell>
          <cell r="B8686" t="str">
            <v>Lišta…SSL/E90/3</v>
          </cell>
          <cell r="C8686">
            <v>78</v>
          </cell>
          <cell r="D8686">
            <v>1</v>
          </cell>
          <cell r="E8686" t="str">
            <v>KS</v>
          </cell>
          <cell r="F8686">
            <v>78</v>
          </cell>
        </row>
        <row r="8687">
          <cell r="A8687">
            <v>7070586</v>
          </cell>
          <cell r="B8687" t="str">
            <v>Lišta…SSL/E90/4</v>
          </cell>
          <cell r="C8687">
            <v>55</v>
          </cell>
          <cell r="D8687">
            <v>1</v>
          </cell>
          <cell r="E8687" t="str">
            <v>KS</v>
          </cell>
          <cell r="F8687">
            <v>55</v>
          </cell>
        </row>
        <row r="8688">
          <cell r="A8688">
            <v>7070608</v>
          </cell>
          <cell r="B8688" t="str">
            <v>Lišta…SSL/E90/5</v>
          </cell>
          <cell r="C8688">
            <v>98</v>
          </cell>
          <cell r="D8688">
            <v>1</v>
          </cell>
          <cell r="E8688" t="str">
            <v>KS</v>
          </cell>
          <cell r="F8688">
            <v>98</v>
          </cell>
        </row>
        <row r="8689">
          <cell r="A8689">
            <v>7070806</v>
          </cell>
          <cell r="B8689" t="str">
            <v>Zesílení míst styku…SSL/SV100</v>
          </cell>
          <cell r="C8689">
            <v>98</v>
          </cell>
          <cell r="D8689">
            <v>1</v>
          </cell>
          <cell r="E8689" t="str">
            <v>KS</v>
          </cell>
          <cell r="F8689">
            <v>98</v>
          </cell>
        </row>
        <row r="8690">
          <cell r="A8690">
            <v>7070810</v>
          </cell>
          <cell r="B8690" t="str">
            <v>Zesílení míst styku…SSL/SV200</v>
          </cell>
          <cell r="C8690">
            <v>132</v>
          </cell>
          <cell r="D8690">
            <v>1</v>
          </cell>
          <cell r="E8690" t="str">
            <v>KS</v>
          </cell>
          <cell r="F8690">
            <v>132</v>
          </cell>
        </row>
        <row r="8691">
          <cell r="A8691">
            <v>7070814</v>
          </cell>
          <cell r="B8691" t="str">
            <v>Zesílení míst styku…SSL/SV300</v>
          </cell>
          <cell r="C8691">
            <v>148</v>
          </cell>
          <cell r="D8691">
            <v>1</v>
          </cell>
          <cell r="E8691" t="str">
            <v>KS</v>
          </cell>
          <cell r="F8691">
            <v>148</v>
          </cell>
        </row>
        <row r="8692">
          <cell r="A8692">
            <v>7070818</v>
          </cell>
          <cell r="B8692" t="str">
            <v>Zesílení míst styku…SSL/SV400</v>
          </cell>
          <cell r="C8692">
            <v>189</v>
          </cell>
          <cell r="D8692">
            <v>1</v>
          </cell>
          <cell r="E8692" t="str">
            <v>KS</v>
          </cell>
          <cell r="F8692">
            <v>189</v>
          </cell>
        </row>
        <row r="8693">
          <cell r="A8693">
            <v>7070822</v>
          </cell>
          <cell r="B8693" t="str">
            <v>Zesílení míst styku…SSL/SV500</v>
          </cell>
          <cell r="C8693">
            <v>186</v>
          </cell>
          <cell r="D8693">
            <v>1</v>
          </cell>
          <cell r="E8693" t="str">
            <v>KS</v>
          </cell>
          <cell r="F8693">
            <v>186</v>
          </cell>
        </row>
        <row r="8694">
          <cell r="A8694">
            <v>7074050</v>
          </cell>
          <cell r="B8694" t="str">
            <v>Prvek kloubového oblouku…RGBEV 305</v>
          </cell>
          <cell r="C8694">
            <v>751</v>
          </cell>
          <cell r="D8694">
            <v>1</v>
          </cell>
          <cell r="E8694" t="str">
            <v>KS</v>
          </cell>
          <cell r="F8694">
            <v>751</v>
          </cell>
        </row>
        <row r="8695">
          <cell r="A8695">
            <v>7074107</v>
          </cell>
          <cell r="B8695" t="str">
            <v>Prvek kloubového oblouku…RGBEV 310</v>
          </cell>
          <cell r="C8695">
            <v>923</v>
          </cell>
          <cell r="D8695">
            <v>1</v>
          </cell>
          <cell r="E8695" t="str">
            <v>KS</v>
          </cell>
          <cell r="F8695">
            <v>923</v>
          </cell>
        </row>
        <row r="8696">
          <cell r="A8696">
            <v>7074204</v>
          </cell>
          <cell r="B8696" t="str">
            <v>Prvek kloubového oblouku…RGBEV 320</v>
          </cell>
          <cell r="C8696">
            <v>1217</v>
          </cell>
          <cell r="D8696">
            <v>1</v>
          </cell>
          <cell r="E8696" t="str">
            <v>KS</v>
          </cell>
          <cell r="F8696">
            <v>1217</v>
          </cell>
        </row>
        <row r="8697">
          <cell r="A8697">
            <v>7074301</v>
          </cell>
          <cell r="B8697" t="str">
            <v>Prvek kloubového oblouku…RGBEV 330</v>
          </cell>
          <cell r="C8697">
            <v>928</v>
          </cell>
          <cell r="D8697">
            <v>1</v>
          </cell>
          <cell r="E8697" t="str">
            <v>KS</v>
          </cell>
          <cell r="F8697">
            <v>928</v>
          </cell>
        </row>
        <row r="8698">
          <cell r="A8698">
            <v>7075103</v>
          </cell>
          <cell r="B8698" t="str">
            <v>Prvek kloubového oblouku…RGBEV 610</v>
          </cell>
          <cell r="C8698">
            <v>1107</v>
          </cell>
          <cell r="D8698">
            <v>1</v>
          </cell>
          <cell r="E8698" t="str">
            <v>KS</v>
          </cell>
          <cell r="F8698">
            <v>1107</v>
          </cell>
        </row>
        <row r="8699">
          <cell r="A8699">
            <v>7075200</v>
          </cell>
          <cell r="B8699" t="str">
            <v>Prvek kloubového oblouku…RGBEV 620</v>
          </cell>
          <cell r="C8699">
            <v>1193</v>
          </cell>
          <cell r="D8699">
            <v>1</v>
          </cell>
          <cell r="E8699" t="str">
            <v>KS</v>
          </cell>
          <cell r="F8699">
            <v>1193</v>
          </cell>
        </row>
        <row r="8700">
          <cell r="A8700">
            <v>7075308</v>
          </cell>
          <cell r="B8700" t="str">
            <v>Prvek kloubového oblouku…RGBEV 630</v>
          </cell>
          <cell r="C8700">
            <v>1193</v>
          </cell>
          <cell r="D8700">
            <v>1</v>
          </cell>
          <cell r="E8700" t="str">
            <v>KS</v>
          </cell>
          <cell r="F8700">
            <v>1193</v>
          </cell>
        </row>
        <row r="8701">
          <cell r="A8701">
            <v>7075405</v>
          </cell>
          <cell r="B8701" t="str">
            <v>Prvek kloubového oblouku…RGBEV 640</v>
          </cell>
          <cell r="C8701">
            <v>1503</v>
          </cell>
          <cell r="D8701">
            <v>1</v>
          </cell>
          <cell r="E8701" t="str">
            <v>KS</v>
          </cell>
          <cell r="F8701">
            <v>1503</v>
          </cell>
        </row>
        <row r="8702">
          <cell r="A8702">
            <v>7075596</v>
          </cell>
          <cell r="B8702" t="str">
            <v>Prvek kloubového oblouku…RGBEV 660</v>
          </cell>
          <cell r="C8702">
            <v>1686</v>
          </cell>
          <cell r="D8702">
            <v>1</v>
          </cell>
          <cell r="E8702" t="str">
            <v>KS</v>
          </cell>
          <cell r="F8702">
            <v>1686</v>
          </cell>
        </row>
        <row r="8703">
          <cell r="A8703">
            <v>7076096</v>
          </cell>
          <cell r="B8703" t="str">
            <v>Prvek kloubového oblouku…RGBEV 810</v>
          </cell>
          <cell r="C8703">
            <v>1505</v>
          </cell>
          <cell r="D8703">
            <v>1</v>
          </cell>
          <cell r="E8703" t="str">
            <v>KS</v>
          </cell>
          <cell r="F8703">
            <v>1505</v>
          </cell>
        </row>
        <row r="8704">
          <cell r="A8704">
            <v>7076207</v>
          </cell>
          <cell r="B8704" t="str">
            <v>Prvek kloubového oblouku…RGBEV 820</v>
          </cell>
          <cell r="C8704">
            <v>1494</v>
          </cell>
          <cell r="D8704">
            <v>1</v>
          </cell>
          <cell r="E8704" t="str">
            <v>KS</v>
          </cell>
          <cell r="F8704">
            <v>1494</v>
          </cell>
        </row>
        <row r="8705">
          <cell r="A8705">
            <v>7076304</v>
          </cell>
          <cell r="B8705" t="str">
            <v>Prvek kloubového oblouku…RGBEV 830</v>
          </cell>
          <cell r="C8705">
            <v>1119</v>
          </cell>
          <cell r="D8705">
            <v>1</v>
          </cell>
          <cell r="E8705" t="str">
            <v>KS</v>
          </cell>
          <cell r="F8705">
            <v>1119</v>
          </cell>
        </row>
        <row r="8706">
          <cell r="A8706">
            <v>7076401</v>
          </cell>
          <cell r="B8706" t="str">
            <v>Prvek kloubového oblouku…RGBEV 840</v>
          </cell>
          <cell r="C8706">
            <v>1687</v>
          </cell>
          <cell r="D8706">
            <v>1</v>
          </cell>
          <cell r="E8706" t="str">
            <v>KS</v>
          </cell>
          <cell r="F8706">
            <v>1687</v>
          </cell>
        </row>
        <row r="8707">
          <cell r="A8707">
            <v>7076606</v>
          </cell>
          <cell r="B8707" t="str">
            <v>Prvek kloubového oblouku…RGBEV 860</v>
          </cell>
          <cell r="C8707">
            <v>2089</v>
          </cell>
          <cell r="D8707">
            <v>1</v>
          </cell>
          <cell r="E8707" t="str">
            <v>KS</v>
          </cell>
          <cell r="F8707">
            <v>2089</v>
          </cell>
        </row>
        <row r="8708">
          <cell r="A8708">
            <v>7077106</v>
          </cell>
          <cell r="B8708" t="str">
            <v>Prvek kloubového oblouku…RGBEV 110</v>
          </cell>
          <cell r="C8708">
            <v>1143</v>
          </cell>
          <cell r="D8708">
            <v>1</v>
          </cell>
          <cell r="E8708" t="str">
            <v>KS</v>
          </cell>
          <cell r="F8708">
            <v>1143</v>
          </cell>
        </row>
        <row r="8709">
          <cell r="A8709">
            <v>7077203</v>
          </cell>
          <cell r="B8709" t="str">
            <v>Prvek kloubového oblouku…RGBEV 120</v>
          </cell>
          <cell r="C8709">
            <v>1551</v>
          </cell>
          <cell r="D8709">
            <v>1</v>
          </cell>
          <cell r="E8709" t="str">
            <v>KS</v>
          </cell>
          <cell r="F8709">
            <v>1551</v>
          </cell>
        </row>
        <row r="8710">
          <cell r="A8710">
            <v>7077300</v>
          </cell>
          <cell r="B8710" t="str">
            <v>Prvek kloubového oblouku…RGBEV 130</v>
          </cell>
          <cell r="C8710">
            <v>1581</v>
          </cell>
          <cell r="D8710">
            <v>1</v>
          </cell>
          <cell r="E8710" t="str">
            <v>KS</v>
          </cell>
          <cell r="F8710">
            <v>1581</v>
          </cell>
        </row>
        <row r="8711">
          <cell r="A8711">
            <v>7077408</v>
          </cell>
          <cell r="B8711" t="str">
            <v>Prvek kloubového oblouku…RGBEV 140</v>
          </cell>
          <cell r="C8711">
            <v>1820</v>
          </cell>
          <cell r="D8711">
            <v>1</v>
          </cell>
          <cell r="E8711" t="str">
            <v>KS</v>
          </cell>
          <cell r="F8711">
            <v>1820</v>
          </cell>
        </row>
        <row r="8712">
          <cell r="A8712">
            <v>7077505</v>
          </cell>
          <cell r="B8712" t="str">
            <v>Prvek kloubového oblouku…RGBEV 150</v>
          </cell>
          <cell r="C8712">
            <v>1590</v>
          </cell>
          <cell r="D8712">
            <v>1</v>
          </cell>
          <cell r="E8712" t="str">
            <v>KS</v>
          </cell>
          <cell r="F8712">
            <v>1590</v>
          </cell>
        </row>
        <row r="8713">
          <cell r="A8713">
            <v>7077556</v>
          </cell>
          <cell r="B8713" t="str">
            <v>Prvek kloubového oblouku…RGBEV 155</v>
          </cell>
          <cell r="C8713">
            <v>1960</v>
          </cell>
          <cell r="D8713">
            <v>1</v>
          </cell>
          <cell r="E8713" t="str">
            <v>KS</v>
          </cell>
          <cell r="F8713">
            <v>1960</v>
          </cell>
        </row>
        <row r="8714">
          <cell r="A8714">
            <v>7079109</v>
          </cell>
          <cell r="B8714" t="str">
            <v>Kloubový oblouk…RGBV 610</v>
          </cell>
          <cell r="C8714">
            <v>2604</v>
          </cell>
          <cell r="D8714">
            <v>1</v>
          </cell>
          <cell r="E8714" t="str">
            <v>KS</v>
          </cell>
          <cell r="F8714">
            <v>2604</v>
          </cell>
        </row>
        <row r="8715">
          <cell r="A8715">
            <v>7079206</v>
          </cell>
          <cell r="B8715" t="str">
            <v>Kloubový oblouk…RGBV 620</v>
          </cell>
          <cell r="C8715">
            <v>2650</v>
          </cell>
          <cell r="D8715">
            <v>1</v>
          </cell>
          <cell r="E8715" t="str">
            <v>KS</v>
          </cell>
          <cell r="F8715">
            <v>2650</v>
          </cell>
        </row>
        <row r="8716">
          <cell r="A8716">
            <v>7079303</v>
          </cell>
          <cell r="B8716" t="str">
            <v>Kloubový oblouk…RGBV 630</v>
          </cell>
          <cell r="C8716">
            <v>2841</v>
          </cell>
          <cell r="D8716">
            <v>1</v>
          </cell>
          <cell r="E8716" t="str">
            <v>KS</v>
          </cell>
          <cell r="F8716">
            <v>2841</v>
          </cell>
        </row>
        <row r="8717">
          <cell r="A8717">
            <v>7079400</v>
          </cell>
          <cell r="B8717" t="str">
            <v>Kloubový oblouk…RGBV 640</v>
          </cell>
          <cell r="C8717">
            <v>2976</v>
          </cell>
          <cell r="D8717">
            <v>1</v>
          </cell>
          <cell r="E8717" t="str">
            <v>KS</v>
          </cell>
          <cell r="F8717">
            <v>2976</v>
          </cell>
        </row>
        <row r="8718">
          <cell r="A8718">
            <v>7079508</v>
          </cell>
          <cell r="B8718" t="str">
            <v>Kloubový oblouk…RGBV 650</v>
          </cell>
          <cell r="C8718">
            <v>3067</v>
          </cell>
          <cell r="D8718">
            <v>1</v>
          </cell>
          <cell r="E8718" t="str">
            <v>KS</v>
          </cell>
          <cell r="F8718">
            <v>3067</v>
          </cell>
        </row>
        <row r="8719">
          <cell r="A8719">
            <v>7079605</v>
          </cell>
          <cell r="B8719" t="str">
            <v>Kloubový oblouk…RGBV 660</v>
          </cell>
          <cell r="C8719">
            <v>3480</v>
          </cell>
          <cell r="D8719">
            <v>1</v>
          </cell>
          <cell r="E8719" t="str">
            <v>KS</v>
          </cell>
          <cell r="F8719">
            <v>3480</v>
          </cell>
        </row>
        <row r="8720">
          <cell r="A8720">
            <v>7080107</v>
          </cell>
          <cell r="B8720" t="str">
            <v>Kloubový oblouk…RGBV 810</v>
          </cell>
          <cell r="C8720">
            <v>3343</v>
          </cell>
          <cell r="D8720">
            <v>1</v>
          </cell>
          <cell r="E8720" t="str">
            <v>KS</v>
          </cell>
          <cell r="F8720">
            <v>3343</v>
          </cell>
        </row>
        <row r="8721">
          <cell r="A8721">
            <v>7080204</v>
          </cell>
          <cell r="B8721" t="str">
            <v>Kloubový oblouk…RGBV 820</v>
          </cell>
          <cell r="C8721">
            <v>3109</v>
          </cell>
          <cell r="D8721">
            <v>1</v>
          </cell>
          <cell r="E8721" t="str">
            <v>KS</v>
          </cell>
          <cell r="F8721">
            <v>3109</v>
          </cell>
        </row>
        <row r="8722">
          <cell r="A8722">
            <v>7080301</v>
          </cell>
          <cell r="B8722" t="str">
            <v>Kloubový oblouk…RGBV 830</v>
          </cell>
          <cell r="C8722">
            <v>3463</v>
          </cell>
          <cell r="D8722">
            <v>1</v>
          </cell>
          <cell r="E8722" t="str">
            <v>KS</v>
          </cell>
          <cell r="F8722">
            <v>3463</v>
          </cell>
        </row>
        <row r="8723">
          <cell r="A8723">
            <v>7080409</v>
          </cell>
          <cell r="B8723" t="str">
            <v>Kloubový oblouk…RGBV 840</v>
          </cell>
          <cell r="C8723">
            <v>3862</v>
          </cell>
          <cell r="D8723">
            <v>1</v>
          </cell>
          <cell r="E8723" t="str">
            <v>KS</v>
          </cell>
          <cell r="F8723">
            <v>3862</v>
          </cell>
        </row>
        <row r="8724">
          <cell r="A8724">
            <v>7080506</v>
          </cell>
          <cell r="B8724" t="str">
            <v>Kloubový oblouk…RGBV 850</v>
          </cell>
          <cell r="C8724">
            <v>3234</v>
          </cell>
          <cell r="D8724">
            <v>1</v>
          </cell>
          <cell r="E8724" t="str">
            <v>KS</v>
          </cell>
          <cell r="F8724">
            <v>3234</v>
          </cell>
        </row>
        <row r="8725">
          <cell r="A8725">
            <v>7080603</v>
          </cell>
          <cell r="B8725" t="str">
            <v>Kloubový oblouk…RGBV 860</v>
          </cell>
          <cell r="C8725">
            <v>4544</v>
          </cell>
          <cell r="D8725">
            <v>1</v>
          </cell>
          <cell r="E8725" t="str">
            <v>KS</v>
          </cell>
          <cell r="F8725">
            <v>4544</v>
          </cell>
        </row>
        <row r="8726">
          <cell r="A8726">
            <v>7081103</v>
          </cell>
          <cell r="B8726" t="str">
            <v>Kloubový oblouk…RGBV 110</v>
          </cell>
          <cell r="C8726">
            <v>3334</v>
          </cell>
          <cell r="D8726">
            <v>1</v>
          </cell>
          <cell r="E8726" t="str">
            <v>KS</v>
          </cell>
          <cell r="F8726">
            <v>3334</v>
          </cell>
        </row>
        <row r="8727">
          <cell r="A8727">
            <v>7081200</v>
          </cell>
          <cell r="B8727" t="str">
            <v>Kloubový oblouk…RGBV 120</v>
          </cell>
          <cell r="C8727">
            <v>3343</v>
          </cell>
          <cell r="D8727">
            <v>1</v>
          </cell>
          <cell r="E8727" t="str">
            <v>KS</v>
          </cell>
          <cell r="F8727">
            <v>3343</v>
          </cell>
        </row>
        <row r="8728">
          <cell r="A8728">
            <v>7081308</v>
          </cell>
          <cell r="B8728" t="str">
            <v>Kloubový oblouk…RGBV 130</v>
          </cell>
          <cell r="C8728">
            <v>3300</v>
          </cell>
          <cell r="D8728">
            <v>1</v>
          </cell>
          <cell r="E8728" t="str">
            <v>KS</v>
          </cell>
          <cell r="F8728">
            <v>3300</v>
          </cell>
        </row>
        <row r="8729">
          <cell r="A8729">
            <v>7081405</v>
          </cell>
          <cell r="B8729" t="str">
            <v>Kloubový oblouk…RGBV 140</v>
          </cell>
          <cell r="C8729">
            <v>3526</v>
          </cell>
          <cell r="D8729">
            <v>1</v>
          </cell>
          <cell r="E8729" t="str">
            <v>KS</v>
          </cell>
          <cell r="F8729">
            <v>3526</v>
          </cell>
        </row>
        <row r="8730">
          <cell r="A8730">
            <v>7081502</v>
          </cell>
          <cell r="B8730" t="str">
            <v>Kloubový oblouk…RGBV 150</v>
          </cell>
          <cell r="C8730">
            <v>4359</v>
          </cell>
          <cell r="D8730">
            <v>1</v>
          </cell>
          <cell r="E8730" t="str">
            <v>KS</v>
          </cell>
          <cell r="F8730">
            <v>4359</v>
          </cell>
        </row>
        <row r="8731">
          <cell r="A8731">
            <v>7081553</v>
          </cell>
          <cell r="B8731" t="str">
            <v>Kloubový oblouk…RGBV 155</v>
          </cell>
          <cell r="C8731">
            <v>4551</v>
          </cell>
          <cell r="D8731">
            <v>1</v>
          </cell>
          <cell r="E8731" t="str">
            <v>KS</v>
          </cell>
          <cell r="F8731">
            <v>4551</v>
          </cell>
        </row>
        <row r="8732">
          <cell r="A8732">
            <v>7082002</v>
          </cell>
          <cell r="B8732" t="str">
            <v>Kloubová spojka…RGV 35</v>
          </cell>
          <cell r="C8732">
            <v>41</v>
          </cell>
          <cell r="D8732">
            <v>1</v>
          </cell>
          <cell r="E8732" t="str">
            <v>KS</v>
          </cell>
          <cell r="F8732">
            <v>41</v>
          </cell>
        </row>
        <row r="8733">
          <cell r="A8733">
            <v>7082010</v>
          </cell>
          <cell r="B8733" t="str">
            <v>Kloubová spojka…RGV 60</v>
          </cell>
          <cell r="C8733">
            <v>65</v>
          </cell>
          <cell r="D8733">
            <v>1</v>
          </cell>
          <cell r="E8733" t="str">
            <v>KS</v>
          </cell>
          <cell r="F8733">
            <v>65</v>
          </cell>
        </row>
        <row r="8734">
          <cell r="A8734">
            <v>7082029</v>
          </cell>
          <cell r="B8734" t="str">
            <v>Kloubová spojka…RGV 85</v>
          </cell>
          <cell r="C8734">
            <v>95</v>
          </cell>
          <cell r="D8734">
            <v>1</v>
          </cell>
          <cell r="E8734" t="str">
            <v>KS</v>
          </cell>
          <cell r="F8734">
            <v>95</v>
          </cell>
        </row>
        <row r="8735">
          <cell r="A8735">
            <v>7082037</v>
          </cell>
          <cell r="B8735" t="str">
            <v>Kloubová spojka…RGV 110</v>
          </cell>
          <cell r="C8735">
            <v>117</v>
          </cell>
          <cell r="D8735">
            <v>1</v>
          </cell>
          <cell r="E8735" t="str">
            <v>KS</v>
          </cell>
          <cell r="F8735">
            <v>117</v>
          </cell>
        </row>
        <row r="8736">
          <cell r="A8736">
            <v>7082126</v>
          </cell>
          <cell r="B8736" t="str">
            <v>Kloubová spojka…RGV 35</v>
          </cell>
          <cell r="C8736">
            <v>46</v>
          </cell>
          <cell r="D8736">
            <v>1</v>
          </cell>
          <cell r="E8736" t="str">
            <v>KS</v>
          </cell>
          <cell r="F8736">
            <v>46</v>
          </cell>
        </row>
        <row r="8737">
          <cell r="A8737">
            <v>7082223</v>
          </cell>
          <cell r="B8737" t="str">
            <v>Kloubová spojka…RGV 60</v>
          </cell>
          <cell r="C8737">
            <v>69</v>
          </cell>
          <cell r="D8737">
            <v>1</v>
          </cell>
          <cell r="E8737" t="str">
            <v>KS</v>
          </cell>
          <cell r="F8737">
            <v>69</v>
          </cell>
        </row>
        <row r="8738">
          <cell r="A8738">
            <v>7082258</v>
          </cell>
          <cell r="B8738" t="str">
            <v>Kloubová spojka…RGV 60 VA</v>
          </cell>
          <cell r="C8738">
            <v>181</v>
          </cell>
          <cell r="D8738">
            <v>1</v>
          </cell>
          <cell r="E8738" t="str">
            <v>KS</v>
          </cell>
          <cell r="F8738">
            <v>181</v>
          </cell>
        </row>
        <row r="8739">
          <cell r="A8739">
            <v>7082265</v>
          </cell>
          <cell r="B8739" t="str">
            <v>Kloubová spojka…RGV60 V4A</v>
          </cell>
          <cell r="C8739">
            <v>258</v>
          </cell>
          <cell r="D8739">
            <v>1</v>
          </cell>
          <cell r="E8739" t="str">
            <v>KS</v>
          </cell>
          <cell r="F8739">
            <v>258</v>
          </cell>
        </row>
        <row r="8740">
          <cell r="A8740">
            <v>7082320</v>
          </cell>
          <cell r="B8740" t="str">
            <v>Kloubová spojka…RGV 85</v>
          </cell>
          <cell r="C8740">
            <v>100</v>
          </cell>
          <cell r="D8740">
            <v>1</v>
          </cell>
          <cell r="E8740" t="str">
            <v>KS</v>
          </cell>
          <cell r="F8740">
            <v>100</v>
          </cell>
        </row>
        <row r="8741">
          <cell r="A8741">
            <v>7082436</v>
          </cell>
          <cell r="B8741" t="str">
            <v>Kloubová spojka…RGV 110</v>
          </cell>
          <cell r="C8741">
            <v>130</v>
          </cell>
          <cell r="D8741">
            <v>1</v>
          </cell>
          <cell r="E8741" t="str">
            <v>KS</v>
          </cell>
          <cell r="F8741">
            <v>130</v>
          </cell>
        </row>
        <row r="8742">
          <cell r="A8742">
            <v>7082479</v>
          </cell>
          <cell r="B8742" t="str">
            <v>Kloubová spojka…RGV 110VA</v>
          </cell>
          <cell r="C8742">
            <v>430</v>
          </cell>
          <cell r="D8742">
            <v>1</v>
          </cell>
          <cell r="E8742" t="str">
            <v>KS</v>
          </cell>
          <cell r="F8742">
            <v>430</v>
          </cell>
        </row>
        <row r="8743">
          <cell r="A8743">
            <v>7083041</v>
          </cell>
          <cell r="B8743" t="str">
            <v>Koncový plech…BEB/050</v>
          </cell>
          <cell r="C8743">
            <v>70</v>
          </cell>
          <cell r="D8743">
            <v>1</v>
          </cell>
          <cell r="E8743" t="str">
            <v>KS</v>
          </cell>
          <cell r="F8743">
            <v>70</v>
          </cell>
        </row>
        <row r="8744">
          <cell r="A8744">
            <v>7083106</v>
          </cell>
          <cell r="B8744" t="str">
            <v>Koncový plech…BEB/100</v>
          </cell>
          <cell r="C8744">
            <v>71</v>
          </cell>
          <cell r="D8744">
            <v>1</v>
          </cell>
          <cell r="E8744" t="str">
            <v>KS</v>
          </cell>
          <cell r="F8744">
            <v>71</v>
          </cell>
        </row>
        <row r="8745">
          <cell r="A8745">
            <v>7083157</v>
          </cell>
          <cell r="B8745" t="str">
            <v>Koncový plech…BEB/150</v>
          </cell>
          <cell r="C8745">
            <v>87</v>
          </cell>
          <cell r="D8745">
            <v>1</v>
          </cell>
          <cell r="E8745" t="str">
            <v>KS</v>
          </cell>
          <cell r="F8745">
            <v>87</v>
          </cell>
        </row>
        <row r="8746">
          <cell r="A8746">
            <v>7083203</v>
          </cell>
          <cell r="B8746" t="str">
            <v>Koncový plech…BEB/200</v>
          </cell>
          <cell r="C8746">
            <v>78</v>
          </cell>
          <cell r="D8746">
            <v>1</v>
          </cell>
          <cell r="E8746" t="str">
            <v>KS</v>
          </cell>
          <cell r="F8746">
            <v>78</v>
          </cell>
        </row>
        <row r="8747">
          <cell r="A8747">
            <v>7083300</v>
          </cell>
          <cell r="B8747" t="str">
            <v>Koncový plech…BEB/300</v>
          </cell>
          <cell r="C8747">
            <v>91</v>
          </cell>
          <cell r="D8747">
            <v>1</v>
          </cell>
          <cell r="E8747" t="str">
            <v>KS</v>
          </cell>
          <cell r="F8747">
            <v>91</v>
          </cell>
        </row>
        <row r="8748">
          <cell r="A8748">
            <v>7083408</v>
          </cell>
          <cell r="B8748" t="str">
            <v>Koncový plech…BEB/400</v>
          </cell>
          <cell r="C8748">
            <v>111</v>
          </cell>
          <cell r="D8748">
            <v>1</v>
          </cell>
          <cell r="E8748" t="str">
            <v>KS</v>
          </cell>
          <cell r="F8748">
            <v>111</v>
          </cell>
        </row>
        <row r="8749">
          <cell r="A8749">
            <v>7083505</v>
          </cell>
          <cell r="B8749" t="str">
            <v>Koncový plech…BEB/500</v>
          </cell>
          <cell r="C8749">
            <v>117</v>
          </cell>
          <cell r="D8749">
            <v>1</v>
          </cell>
          <cell r="E8749" t="str">
            <v>KS</v>
          </cell>
          <cell r="F8749">
            <v>117</v>
          </cell>
        </row>
        <row r="8750">
          <cell r="A8750">
            <v>7083556</v>
          </cell>
          <cell r="B8750" t="str">
            <v>Koncový plech…BEB/550</v>
          </cell>
          <cell r="C8750">
            <v>142</v>
          </cell>
          <cell r="D8750">
            <v>1</v>
          </cell>
          <cell r="E8750" t="str">
            <v>KS</v>
          </cell>
          <cell r="F8750">
            <v>142</v>
          </cell>
        </row>
        <row r="8751">
          <cell r="A8751">
            <v>7083602</v>
          </cell>
          <cell r="B8751" t="str">
            <v>Koncový plech…BEB/600</v>
          </cell>
          <cell r="C8751">
            <v>116</v>
          </cell>
          <cell r="D8751">
            <v>1</v>
          </cell>
          <cell r="E8751" t="str">
            <v>KS</v>
          </cell>
          <cell r="F8751">
            <v>116</v>
          </cell>
        </row>
        <row r="8752">
          <cell r="A8752">
            <v>7083616</v>
          </cell>
          <cell r="B8752" t="str">
            <v>Koncový plech…BEB/050DD</v>
          </cell>
          <cell r="C8752">
            <v>47</v>
          </cell>
          <cell r="D8752">
            <v>1</v>
          </cell>
          <cell r="E8752" t="str">
            <v>KS</v>
          </cell>
          <cell r="F8752">
            <v>47</v>
          </cell>
        </row>
        <row r="8753">
          <cell r="A8753">
            <v>7083618</v>
          </cell>
          <cell r="B8753" t="str">
            <v>Koncový plech…BEB/100DD</v>
          </cell>
          <cell r="C8753">
            <v>79</v>
          </cell>
          <cell r="D8753">
            <v>1</v>
          </cell>
          <cell r="E8753" t="str">
            <v>KS</v>
          </cell>
          <cell r="F8753">
            <v>79</v>
          </cell>
        </row>
        <row r="8754">
          <cell r="A8754">
            <v>7083622</v>
          </cell>
          <cell r="B8754" t="str">
            <v>Koncový plech…BEB/150DD</v>
          </cell>
          <cell r="C8754">
            <v>88</v>
          </cell>
          <cell r="D8754">
            <v>1</v>
          </cell>
          <cell r="E8754" t="str">
            <v>KS</v>
          </cell>
          <cell r="F8754">
            <v>88</v>
          </cell>
        </row>
        <row r="8755">
          <cell r="A8755">
            <v>7083626</v>
          </cell>
          <cell r="B8755" t="str">
            <v>Koncový plech…BEB/200DD</v>
          </cell>
          <cell r="C8755">
            <v>103</v>
          </cell>
          <cell r="D8755">
            <v>1</v>
          </cell>
          <cell r="E8755" t="str">
            <v>KS</v>
          </cell>
          <cell r="F8755">
            <v>103</v>
          </cell>
        </row>
        <row r="8756">
          <cell r="A8756">
            <v>7083630</v>
          </cell>
          <cell r="B8756" t="str">
            <v>Koncový plech…BEB/300DD</v>
          </cell>
          <cell r="C8756">
            <v>103</v>
          </cell>
          <cell r="D8756">
            <v>1</v>
          </cell>
          <cell r="E8756" t="str">
            <v>KS</v>
          </cell>
          <cell r="F8756">
            <v>103</v>
          </cell>
        </row>
        <row r="8757">
          <cell r="A8757">
            <v>7083634</v>
          </cell>
          <cell r="B8757" t="str">
            <v>kryt spoje 400 mm,DD…BEB/400DD</v>
          </cell>
          <cell r="C8757">
            <v>133</v>
          </cell>
          <cell r="D8757">
            <v>1</v>
          </cell>
          <cell r="E8757" t="str">
            <v>KS</v>
          </cell>
          <cell r="F8757">
            <v>133</v>
          </cell>
        </row>
        <row r="8758">
          <cell r="A8758">
            <v>7083638</v>
          </cell>
          <cell r="B8758" t="str">
            <v>Koncový plech…BEB/500DD</v>
          </cell>
          <cell r="C8758">
            <v>140</v>
          </cell>
          <cell r="D8758">
            <v>1</v>
          </cell>
          <cell r="E8758" t="str">
            <v>KS</v>
          </cell>
          <cell r="F8758">
            <v>140</v>
          </cell>
        </row>
        <row r="8759">
          <cell r="A8759">
            <v>7083642</v>
          </cell>
          <cell r="B8759" t="str">
            <v>Koncový plech…BEB/600DD</v>
          </cell>
          <cell r="C8759">
            <v>151</v>
          </cell>
          <cell r="D8759">
            <v>1</v>
          </cell>
          <cell r="E8759" t="str">
            <v>KS</v>
          </cell>
          <cell r="F8759">
            <v>151</v>
          </cell>
        </row>
        <row r="8760">
          <cell r="A8760">
            <v>7084013</v>
          </cell>
          <cell r="B8760" t="str">
            <v>Koncový plech…BEB/100VA</v>
          </cell>
          <cell r="C8760">
            <v>103</v>
          </cell>
          <cell r="D8760">
            <v>1</v>
          </cell>
          <cell r="E8760" t="str">
            <v>KS</v>
          </cell>
          <cell r="F8760">
            <v>103</v>
          </cell>
        </row>
        <row r="8761">
          <cell r="A8761">
            <v>7084048</v>
          </cell>
          <cell r="B8761" t="str">
            <v>Koncový plech…BEB/200VA</v>
          </cell>
          <cell r="C8761">
            <v>128</v>
          </cell>
          <cell r="D8761">
            <v>1</v>
          </cell>
          <cell r="E8761" t="str">
            <v>KS</v>
          </cell>
          <cell r="F8761">
            <v>128</v>
          </cell>
        </row>
        <row r="8762">
          <cell r="A8762">
            <v>7084064</v>
          </cell>
          <cell r="B8762" t="str">
            <v>Koncový plech…BEB/300VA</v>
          </cell>
          <cell r="C8762">
            <v>138</v>
          </cell>
          <cell r="D8762">
            <v>1</v>
          </cell>
          <cell r="E8762" t="str">
            <v>KS</v>
          </cell>
          <cell r="F8762">
            <v>138</v>
          </cell>
        </row>
        <row r="8763">
          <cell r="A8763">
            <v>7084080</v>
          </cell>
          <cell r="B8763" t="str">
            <v>Koncový plech…BEB/400VA</v>
          </cell>
          <cell r="C8763">
            <v>180</v>
          </cell>
          <cell r="D8763">
            <v>1</v>
          </cell>
          <cell r="E8763" t="str">
            <v>KS</v>
          </cell>
          <cell r="F8763">
            <v>180</v>
          </cell>
        </row>
        <row r="8764">
          <cell r="A8764">
            <v>7084129</v>
          </cell>
          <cell r="B8764" t="str">
            <v>Koncový plech…BEB/600VA</v>
          </cell>
          <cell r="C8764">
            <v>253</v>
          </cell>
          <cell r="D8764">
            <v>1</v>
          </cell>
          <cell r="E8764" t="str">
            <v>KS</v>
          </cell>
          <cell r="F8764">
            <v>253</v>
          </cell>
        </row>
        <row r="8765">
          <cell r="A8765">
            <v>7084757</v>
          </cell>
          <cell r="B8765" t="str">
            <v>Montážní deska…MP FL</v>
          </cell>
          <cell r="C8765">
            <v>99</v>
          </cell>
          <cell r="D8765">
            <v>1</v>
          </cell>
          <cell r="E8765" t="str">
            <v>KS</v>
          </cell>
          <cell r="F8765">
            <v>99</v>
          </cell>
        </row>
        <row r="8766">
          <cell r="A8766">
            <v>7084765</v>
          </cell>
          <cell r="B8766" t="str">
            <v>Montážní deska…MP WI KL.</v>
          </cell>
          <cell r="C8766">
            <v>145</v>
          </cell>
          <cell r="D8766">
            <v>1</v>
          </cell>
          <cell r="E8766" t="str">
            <v>KS</v>
          </cell>
          <cell r="F8766">
            <v>145</v>
          </cell>
        </row>
        <row r="8767">
          <cell r="A8767">
            <v>7084773</v>
          </cell>
          <cell r="B8767" t="str">
            <v>Montážní deska…MP UNI</v>
          </cell>
          <cell r="C8767">
            <v>180</v>
          </cell>
          <cell r="D8767">
            <v>1</v>
          </cell>
          <cell r="E8767" t="str">
            <v>KS</v>
          </cell>
          <cell r="F8767">
            <v>180</v>
          </cell>
        </row>
        <row r="8768">
          <cell r="A8768">
            <v>7084781</v>
          </cell>
          <cell r="B8768" t="str">
            <v>Montážní deska…MP WI GR.</v>
          </cell>
          <cell r="C8768">
            <v>179</v>
          </cell>
          <cell r="D8768">
            <v>1</v>
          </cell>
          <cell r="E8768" t="str">
            <v>KS</v>
          </cell>
          <cell r="F8768">
            <v>179</v>
          </cell>
        </row>
        <row r="8769">
          <cell r="A8769">
            <v>7084870</v>
          </cell>
          <cell r="B8769" t="str">
            <v>Montážní deska…MP225UNI</v>
          </cell>
          <cell r="C8769">
            <v>167</v>
          </cell>
          <cell r="D8769">
            <v>1</v>
          </cell>
          <cell r="E8769" t="str">
            <v>KS</v>
          </cell>
          <cell r="F8769">
            <v>167</v>
          </cell>
        </row>
        <row r="8770">
          <cell r="A8770">
            <v>7084919</v>
          </cell>
          <cell r="B8770" t="str">
            <v>Montážní deska…MP</v>
          </cell>
          <cell r="C8770">
            <v>133</v>
          </cell>
          <cell r="D8770">
            <v>1</v>
          </cell>
          <cell r="E8770" t="str">
            <v>KS</v>
          </cell>
          <cell r="F8770">
            <v>133</v>
          </cell>
        </row>
        <row r="8771">
          <cell r="A8771">
            <v>7102674</v>
          </cell>
          <cell r="B8771" t="str">
            <v>Příčka…SLSP62/3M</v>
          </cell>
          <cell r="C8771">
            <v>330</v>
          </cell>
          <cell r="D8771">
            <v>1</v>
          </cell>
          <cell r="E8771" t="str">
            <v>M</v>
          </cell>
          <cell r="F8771">
            <v>330</v>
          </cell>
        </row>
        <row r="8772">
          <cell r="A8772">
            <v>7102771</v>
          </cell>
          <cell r="B8772" t="str">
            <v>profil 3000 mm…SLSP62/3M</v>
          </cell>
          <cell r="C8772">
            <v>279</v>
          </cell>
          <cell r="D8772">
            <v>1</v>
          </cell>
          <cell r="E8772" t="str">
            <v>M</v>
          </cell>
          <cell r="F8772">
            <v>279</v>
          </cell>
        </row>
        <row r="8773">
          <cell r="A8773">
            <v>7104367</v>
          </cell>
          <cell r="B8773" t="str">
            <v>Konstrukční-závěsný profil…40100/BL3</v>
          </cell>
          <cell r="C8773">
            <v>235</v>
          </cell>
          <cell r="D8773">
            <v>1</v>
          </cell>
          <cell r="E8773" t="str">
            <v>M</v>
          </cell>
          <cell r="F8773">
            <v>235</v>
          </cell>
        </row>
        <row r="8774">
          <cell r="A8774">
            <v>7105665</v>
          </cell>
          <cell r="B8774" t="str">
            <v>Úhelníkový profil…40210/BL3</v>
          </cell>
          <cell r="C8774">
            <v>421</v>
          </cell>
          <cell r="D8774">
            <v>1</v>
          </cell>
          <cell r="E8774" t="str">
            <v>M</v>
          </cell>
          <cell r="F8774">
            <v>421</v>
          </cell>
        </row>
        <row r="8775">
          <cell r="A8775">
            <v>7105967</v>
          </cell>
          <cell r="B8775" t="str">
            <v>Úhelníkový profil…40211/BL3</v>
          </cell>
          <cell r="C8775">
            <v>392</v>
          </cell>
          <cell r="D8775">
            <v>1</v>
          </cell>
          <cell r="E8775" t="str">
            <v>M</v>
          </cell>
          <cell r="F8775">
            <v>392</v>
          </cell>
        </row>
        <row r="8776">
          <cell r="A8776">
            <v>7106106</v>
          </cell>
          <cell r="B8776" t="str">
            <v>Redukční úhelník/zakončení…RWEB610DD</v>
          </cell>
          <cell r="C8776">
            <v>244</v>
          </cell>
          <cell r="D8776">
            <v>1</v>
          </cell>
          <cell r="E8776" t="str">
            <v>KS</v>
          </cell>
          <cell r="F8776">
            <v>244</v>
          </cell>
        </row>
        <row r="8777">
          <cell r="A8777">
            <v>7106114</v>
          </cell>
          <cell r="B8777" t="str">
            <v>Redukční úhelník 60x200 DD…RWEB620DD</v>
          </cell>
          <cell r="C8777">
            <v>300</v>
          </cell>
          <cell r="D8777">
            <v>1</v>
          </cell>
          <cell r="E8777" t="str">
            <v>KS</v>
          </cell>
          <cell r="F8777">
            <v>300</v>
          </cell>
        </row>
        <row r="8778">
          <cell r="A8778">
            <v>7106118</v>
          </cell>
          <cell r="B8778" t="str">
            <v>Redukční úhelník/zakončení…RWEB630DD</v>
          </cell>
          <cell r="C8778">
            <v>348</v>
          </cell>
          <cell r="D8778">
            <v>1</v>
          </cell>
          <cell r="E8778" t="str">
            <v>KS</v>
          </cell>
          <cell r="F8778">
            <v>348</v>
          </cell>
        </row>
        <row r="8779">
          <cell r="A8779">
            <v>7106122</v>
          </cell>
          <cell r="B8779" t="str">
            <v>Redukční úhelník/zakončení…RWEB640DD</v>
          </cell>
          <cell r="C8779">
            <v>347</v>
          </cell>
          <cell r="D8779">
            <v>1</v>
          </cell>
          <cell r="E8779" t="str">
            <v>KS</v>
          </cell>
          <cell r="F8779">
            <v>347</v>
          </cell>
        </row>
        <row r="8780">
          <cell r="A8780">
            <v>7106130</v>
          </cell>
          <cell r="B8780" t="str">
            <v>Redukční úhelník/zakončení…RWEB660DD</v>
          </cell>
          <cell r="C8780">
            <v>470</v>
          </cell>
          <cell r="D8780">
            <v>1</v>
          </cell>
          <cell r="E8780" t="str">
            <v>KS</v>
          </cell>
          <cell r="F8780">
            <v>470</v>
          </cell>
        </row>
        <row r="8781">
          <cell r="A8781">
            <v>7107013</v>
          </cell>
          <cell r="B8781" t="str">
            <v>Redukční úhelník/zakončení…RWEB 310</v>
          </cell>
          <cell r="C8781">
            <v>298</v>
          </cell>
          <cell r="D8781">
            <v>1</v>
          </cell>
          <cell r="E8781" t="str">
            <v>KS</v>
          </cell>
          <cell r="F8781">
            <v>298</v>
          </cell>
        </row>
        <row r="8782">
          <cell r="A8782">
            <v>7107048</v>
          </cell>
          <cell r="B8782" t="str">
            <v>Redukční úhelník/zakončení…RWEB 320</v>
          </cell>
          <cell r="C8782">
            <v>320</v>
          </cell>
          <cell r="D8782">
            <v>1</v>
          </cell>
          <cell r="E8782" t="str">
            <v>KS</v>
          </cell>
          <cell r="F8782">
            <v>320</v>
          </cell>
        </row>
        <row r="8783">
          <cell r="A8783">
            <v>7107064</v>
          </cell>
          <cell r="B8783" t="str">
            <v>Redukční úhelník/zakončení…RWEB 330</v>
          </cell>
          <cell r="C8783">
            <v>422</v>
          </cell>
          <cell r="D8783">
            <v>1</v>
          </cell>
          <cell r="E8783" t="str">
            <v>KS</v>
          </cell>
          <cell r="F8783">
            <v>422</v>
          </cell>
        </row>
        <row r="8784">
          <cell r="A8784">
            <v>7107315</v>
          </cell>
          <cell r="B8784" t="str">
            <v>Redukční úhelník/zakončení…RWEB 810</v>
          </cell>
          <cell r="C8784">
            <v>375</v>
          </cell>
          <cell r="D8784">
            <v>1</v>
          </cell>
          <cell r="E8784" t="str">
            <v>KS</v>
          </cell>
          <cell r="F8784">
            <v>375</v>
          </cell>
        </row>
        <row r="8785">
          <cell r="A8785">
            <v>7107331</v>
          </cell>
          <cell r="B8785" t="str">
            <v>Redukční úhelník/zakončení…RWEB 820</v>
          </cell>
          <cell r="C8785">
            <v>523</v>
          </cell>
          <cell r="D8785">
            <v>1</v>
          </cell>
          <cell r="E8785" t="str">
            <v>KS</v>
          </cell>
          <cell r="F8785">
            <v>523</v>
          </cell>
        </row>
        <row r="8786">
          <cell r="A8786">
            <v>7107366</v>
          </cell>
          <cell r="B8786" t="str">
            <v>Redukční úhelník/zakončení…RWEB 830</v>
          </cell>
          <cell r="C8786">
            <v>574</v>
          </cell>
          <cell r="D8786">
            <v>1</v>
          </cell>
          <cell r="E8786" t="str">
            <v>KS</v>
          </cell>
          <cell r="F8786">
            <v>574</v>
          </cell>
        </row>
        <row r="8787">
          <cell r="A8787">
            <v>7107382</v>
          </cell>
          <cell r="B8787" t="str">
            <v>Redukční úhelník/zakončení…RWEB 840</v>
          </cell>
          <cell r="C8787">
            <v>662</v>
          </cell>
          <cell r="D8787">
            <v>1</v>
          </cell>
          <cell r="E8787" t="str">
            <v>KS</v>
          </cell>
          <cell r="F8787">
            <v>662</v>
          </cell>
        </row>
        <row r="8788">
          <cell r="A8788">
            <v>7107420</v>
          </cell>
          <cell r="B8788" t="str">
            <v>Redukční úhelník/zakončení…RWEB 860</v>
          </cell>
          <cell r="C8788">
            <v>788</v>
          </cell>
          <cell r="D8788">
            <v>1</v>
          </cell>
          <cell r="E8788" t="str">
            <v>KS</v>
          </cell>
          <cell r="F8788">
            <v>788</v>
          </cell>
        </row>
        <row r="8789">
          <cell r="A8789">
            <v>7107455</v>
          </cell>
          <cell r="B8789" t="str">
            <v>Redukční úhelník/zakončení…RWEB 110</v>
          </cell>
          <cell r="C8789">
            <v>378</v>
          </cell>
          <cell r="D8789">
            <v>1</v>
          </cell>
          <cell r="E8789" t="str">
            <v>KS</v>
          </cell>
          <cell r="F8789">
            <v>378</v>
          </cell>
        </row>
        <row r="8790">
          <cell r="A8790">
            <v>7107471</v>
          </cell>
          <cell r="B8790" t="str">
            <v>Redukční úhelník/zakončení…RWEB 120</v>
          </cell>
          <cell r="C8790">
            <v>487</v>
          </cell>
          <cell r="D8790">
            <v>1</v>
          </cell>
          <cell r="E8790" t="str">
            <v>KS</v>
          </cell>
          <cell r="F8790">
            <v>487</v>
          </cell>
        </row>
        <row r="8791">
          <cell r="A8791">
            <v>7107501</v>
          </cell>
          <cell r="B8791" t="str">
            <v>Redukční úhelník/zakončení…RWEB 130</v>
          </cell>
          <cell r="C8791">
            <v>668</v>
          </cell>
          <cell r="D8791">
            <v>1</v>
          </cell>
          <cell r="E8791" t="str">
            <v>KS</v>
          </cell>
          <cell r="F8791">
            <v>668</v>
          </cell>
        </row>
        <row r="8792">
          <cell r="A8792">
            <v>7107536</v>
          </cell>
          <cell r="B8792" t="str">
            <v>Redukční úhelník/zakončení…RWEB 140</v>
          </cell>
          <cell r="C8792">
            <v>749</v>
          </cell>
          <cell r="D8792">
            <v>1</v>
          </cell>
          <cell r="E8792" t="str">
            <v>KS</v>
          </cell>
          <cell r="F8792">
            <v>749</v>
          </cell>
        </row>
        <row r="8793">
          <cell r="A8793">
            <v>7107552</v>
          </cell>
          <cell r="B8793" t="str">
            <v>Redukční úhelník/zakončení…RWEB 150</v>
          </cell>
          <cell r="C8793">
            <v>861</v>
          </cell>
          <cell r="D8793">
            <v>1</v>
          </cell>
          <cell r="E8793" t="str">
            <v>KS</v>
          </cell>
          <cell r="F8793">
            <v>861</v>
          </cell>
        </row>
        <row r="8794">
          <cell r="A8794">
            <v>7107560</v>
          </cell>
          <cell r="B8794" t="str">
            <v>Redukční úhelník/zakončení…RWEB 155</v>
          </cell>
          <cell r="C8794">
            <v>862</v>
          </cell>
          <cell r="D8794">
            <v>1</v>
          </cell>
          <cell r="E8794" t="str">
            <v>KS</v>
          </cell>
          <cell r="F8794">
            <v>862</v>
          </cell>
        </row>
        <row r="8795">
          <cell r="A8795">
            <v>7108052</v>
          </cell>
          <cell r="B8795" t="str">
            <v>Redukční úhelník/zakončení…RWEB 305</v>
          </cell>
          <cell r="C8795">
            <v>209</v>
          </cell>
          <cell r="D8795">
            <v>1</v>
          </cell>
          <cell r="E8795" t="str">
            <v>KS</v>
          </cell>
          <cell r="F8795">
            <v>209</v>
          </cell>
        </row>
        <row r="8796">
          <cell r="A8796">
            <v>7108109</v>
          </cell>
          <cell r="B8796" t="str">
            <v>Redukční úhelník/zakončení…RWEB 310</v>
          </cell>
          <cell r="C8796">
            <v>197</v>
          </cell>
          <cell r="D8796">
            <v>1</v>
          </cell>
          <cell r="E8796" t="str">
            <v>KS</v>
          </cell>
          <cell r="F8796">
            <v>197</v>
          </cell>
        </row>
        <row r="8797">
          <cell r="A8797">
            <v>7108206</v>
          </cell>
          <cell r="B8797" t="str">
            <v>Redukční úhelník/zakončení…RWEB 320</v>
          </cell>
          <cell r="C8797">
            <v>247</v>
          </cell>
          <cell r="D8797">
            <v>1</v>
          </cell>
          <cell r="E8797" t="str">
            <v>KS</v>
          </cell>
          <cell r="F8797">
            <v>247</v>
          </cell>
        </row>
        <row r="8798">
          <cell r="A8798">
            <v>7108311</v>
          </cell>
          <cell r="B8798" t="str">
            <v>Redukční úhelník/zakončení…RWEB 330</v>
          </cell>
          <cell r="C8798">
            <v>290</v>
          </cell>
          <cell r="D8798">
            <v>1</v>
          </cell>
          <cell r="E8798" t="str">
            <v>KS</v>
          </cell>
          <cell r="F8798">
            <v>290</v>
          </cell>
        </row>
        <row r="8799">
          <cell r="A8799">
            <v>7109105</v>
          </cell>
          <cell r="B8799" t="str">
            <v>Redukční úhelník/zakončení…RWEB 610</v>
          </cell>
          <cell r="C8799">
            <v>171</v>
          </cell>
          <cell r="D8799">
            <v>1</v>
          </cell>
          <cell r="E8799" t="str">
            <v>KS</v>
          </cell>
          <cell r="F8799">
            <v>171</v>
          </cell>
        </row>
        <row r="8800">
          <cell r="A8800">
            <v>7109156</v>
          </cell>
          <cell r="B8800" t="str">
            <v>Redukční úhelník/zakončení…RWEB 615</v>
          </cell>
          <cell r="C8800">
            <v>185</v>
          </cell>
          <cell r="D8800">
            <v>1</v>
          </cell>
          <cell r="E8800" t="str">
            <v>KS</v>
          </cell>
          <cell r="F8800">
            <v>185</v>
          </cell>
        </row>
        <row r="8801">
          <cell r="A8801">
            <v>7109202</v>
          </cell>
          <cell r="B8801" t="str">
            <v>Redukční úhelník/zakončení…RWEB 620</v>
          </cell>
          <cell r="C8801">
            <v>212</v>
          </cell>
          <cell r="D8801">
            <v>1</v>
          </cell>
          <cell r="E8801" t="str">
            <v>KS</v>
          </cell>
          <cell r="F8801">
            <v>212</v>
          </cell>
        </row>
        <row r="8802">
          <cell r="A8802">
            <v>7109296</v>
          </cell>
          <cell r="B8802" t="str">
            <v>Redukční úhelník/zakončení…RWEB 630</v>
          </cell>
          <cell r="C8802">
            <v>267</v>
          </cell>
          <cell r="D8802">
            <v>1</v>
          </cell>
          <cell r="E8802" t="str">
            <v>KS</v>
          </cell>
          <cell r="F8802">
            <v>267</v>
          </cell>
        </row>
        <row r="8803">
          <cell r="A8803">
            <v>7109407</v>
          </cell>
          <cell r="B8803" t="str">
            <v>Redukční úhelník/zakončení…RWEB 640</v>
          </cell>
          <cell r="C8803">
            <v>294</v>
          </cell>
          <cell r="D8803">
            <v>1</v>
          </cell>
          <cell r="E8803" t="str">
            <v>KS</v>
          </cell>
          <cell r="F8803">
            <v>294</v>
          </cell>
        </row>
        <row r="8804">
          <cell r="A8804">
            <v>7109504</v>
          </cell>
          <cell r="B8804" t="str">
            <v>Redukční úhelník/zakončení…RWEB 650</v>
          </cell>
          <cell r="C8804">
            <v>365</v>
          </cell>
          <cell r="D8804">
            <v>1</v>
          </cell>
          <cell r="E8804" t="str">
            <v>KS</v>
          </cell>
          <cell r="F8804">
            <v>365</v>
          </cell>
        </row>
        <row r="8805">
          <cell r="A8805">
            <v>7109601</v>
          </cell>
          <cell r="B8805" t="str">
            <v>Redukční úhelník/zakončení…RWEB 660</v>
          </cell>
          <cell r="C8805">
            <v>410</v>
          </cell>
          <cell r="D8805">
            <v>1</v>
          </cell>
          <cell r="E8805" t="str">
            <v>KS</v>
          </cell>
          <cell r="F8805">
            <v>410</v>
          </cell>
        </row>
        <row r="8806">
          <cell r="A8806">
            <v>7109814</v>
          </cell>
          <cell r="B8806" t="str">
            <v>Redukční úhelník/zakončení…RWEB610VA</v>
          </cell>
          <cell r="C8806">
            <v>319</v>
          </cell>
          <cell r="D8806">
            <v>1</v>
          </cell>
          <cell r="E8806" t="str">
            <v>KS</v>
          </cell>
          <cell r="F8806">
            <v>319</v>
          </cell>
        </row>
        <row r="8807">
          <cell r="A8807">
            <v>7109830</v>
          </cell>
          <cell r="B8807" t="str">
            <v>Redukční úhelník/zakončení…RWEB620VA</v>
          </cell>
          <cell r="C8807">
            <v>315</v>
          </cell>
          <cell r="D8807">
            <v>1</v>
          </cell>
          <cell r="E8807" t="str">
            <v>KS</v>
          </cell>
          <cell r="F8807">
            <v>315</v>
          </cell>
        </row>
        <row r="8808">
          <cell r="A8808">
            <v>7109857</v>
          </cell>
          <cell r="B8808" t="str">
            <v>Redukční úhelník/zakončení…RWEB630VA</v>
          </cell>
          <cell r="C8808">
            <v>568</v>
          </cell>
          <cell r="D8808">
            <v>1</v>
          </cell>
          <cell r="E8808" t="str">
            <v>KS</v>
          </cell>
          <cell r="F8808">
            <v>568</v>
          </cell>
        </row>
        <row r="8809">
          <cell r="A8809">
            <v>7109873</v>
          </cell>
          <cell r="B8809" t="str">
            <v>Redukční úhelník/zakončení…RWEB640VA</v>
          </cell>
          <cell r="C8809">
            <v>758</v>
          </cell>
          <cell r="D8809">
            <v>1</v>
          </cell>
          <cell r="E8809" t="str">
            <v>KS</v>
          </cell>
          <cell r="F8809">
            <v>758</v>
          </cell>
        </row>
        <row r="8810">
          <cell r="A8810">
            <v>7110103</v>
          </cell>
          <cell r="B8810" t="str">
            <v>Redukční úhelník/zakončení…RWEB 810</v>
          </cell>
          <cell r="C8810">
            <v>257</v>
          </cell>
          <cell r="D8810">
            <v>1</v>
          </cell>
          <cell r="E8810" t="str">
            <v>KS</v>
          </cell>
          <cell r="F8810">
            <v>257</v>
          </cell>
        </row>
        <row r="8811">
          <cell r="A8811">
            <v>7110200</v>
          </cell>
          <cell r="B8811" t="str">
            <v>Redukční úhelník/zakončení…RWEB 820</v>
          </cell>
          <cell r="C8811">
            <v>261</v>
          </cell>
          <cell r="D8811">
            <v>1</v>
          </cell>
          <cell r="E8811" t="str">
            <v>KS</v>
          </cell>
          <cell r="F8811">
            <v>261</v>
          </cell>
        </row>
        <row r="8812">
          <cell r="A8812">
            <v>7110308</v>
          </cell>
          <cell r="B8812" t="str">
            <v>Redukční úhelník/zakončení…RWEB 830</v>
          </cell>
          <cell r="C8812">
            <v>309</v>
          </cell>
          <cell r="D8812">
            <v>1</v>
          </cell>
          <cell r="E8812" t="str">
            <v>KS</v>
          </cell>
          <cell r="F8812">
            <v>309</v>
          </cell>
        </row>
        <row r="8813">
          <cell r="A8813">
            <v>7110405</v>
          </cell>
          <cell r="B8813" t="str">
            <v>Redukční úhelník/zakončení…RWEB 840</v>
          </cell>
          <cell r="C8813">
            <v>399</v>
          </cell>
          <cell r="D8813">
            <v>1</v>
          </cell>
          <cell r="E8813" t="str">
            <v>KS</v>
          </cell>
          <cell r="F8813">
            <v>399</v>
          </cell>
        </row>
        <row r="8814">
          <cell r="A8814">
            <v>7110502</v>
          </cell>
          <cell r="B8814" t="str">
            <v>Redukční úhelník/zakončení…RWEB 850</v>
          </cell>
          <cell r="C8814">
            <v>415</v>
          </cell>
          <cell r="D8814">
            <v>1</v>
          </cell>
          <cell r="E8814" t="str">
            <v>KS</v>
          </cell>
          <cell r="F8814">
            <v>415</v>
          </cell>
        </row>
        <row r="8815">
          <cell r="A8815">
            <v>7110618</v>
          </cell>
          <cell r="B8815" t="str">
            <v>Redukční úhelník/zakončení…RWEB 860</v>
          </cell>
          <cell r="C8815">
            <v>496</v>
          </cell>
          <cell r="D8815">
            <v>1</v>
          </cell>
          <cell r="E8815" t="str">
            <v>KS</v>
          </cell>
          <cell r="F8815">
            <v>496</v>
          </cell>
        </row>
        <row r="8816">
          <cell r="A8816">
            <v>7111096</v>
          </cell>
          <cell r="B8816" t="str">
            <v>Redukční úhelník/zakončení…RWEB 110</v>
          </cell>
          <cell r="C8816">
            <v>247</v>
          </cell>
          <cell r="D8816">
            <v>1</v>
          </cell>
          <cell r="E8816" t="str">
            <v>KS</v>
          </cell>
          <cell r="F8816">
            <v>247</v>
          </cell>
        </row>
        <row r="8817">
          <cell r="A8817">
            <v>7111207</v>
          </cell>
          <cell r="B8817" t="str">
            <v>Redukční úhelník/zakončení…RWEB 120</v>
          </cell>
          <cell r="C8817">
            <v>267</v>
          </cell>
          <cell r="D8817">
            <v>1</v>
          </cell>
          <cell r="E8817" t="str">
            <v>KS</v>
          </cell>
          <cell r="F8817">
            <v>267</v>
          </cell>
        </row>
        <row r="8818">
          <cell r="A8818">
            <v>7111304</v>
          </cell>
          <cell r="B8818" t="str">
            <v>Redukční úhelník/zakončení…RWEB 130</v>
          </cell>
          <cell r="C8818">
            <v>372</v>
          </cell>
          <cell r="D8818">
            <v>1</v>
          </cell>
          <cell r="E8818" t="str">
            <v>KS</v>
          </cell>
          <cell r="F8818">
            <v>372</v>
          </cell>
        </row>
        <row r="8819">
          <cell r="A8819">
            <v>7111428</v>
          </cell>
          <cell r="B8819" t="str">
            <v>Redukční úhelník/zakončení…RWEB 140</v>
          </cell>
          <cell r="C8819">
            <v>401</v>
          </cell>
          <cell r="D8819">
            <v>1</v>
          </cell>
          <cell r="E8819" t="str">
            <v>KS</v>
          </cell>
          <cell r="F8819">
            <v>401</v>
          </cell>
        </row>
        <row r="8820">
          <cell r="A8820">
            <v>7111509</v>
          </cell>
          <cell r="B8820" t="str">
            <v>Redukční úhelník/zakončení…RWEB 150</v>
          </cell>
          <cell r="C8820">
            <v>503</v>
          </cell>
          <cell r="D8820">
            <v>1</v>
          </cell>
          <cell r="E8820" t="str">
            <v>KS</v>
          </cell>
          <cell r="F8820">
            <v>503</v>
          </cell>
        </row>
        <row r="8821">
          <cell r="A8821">
            <v>7111541</v>
          </cell>
          <cell r="B8821" t="str">
            <v>Redukční úhelník/zakončení…RWEB 155</v>
          </cell>
          <cell r="C8821">
            <v>486</v>
          </cell>
          <cell r="D8821">
            <v>1</v>
          </cell>
          <cell r="E8821" t="str">
            <v>KS</v>
          </cell>
          <cell r="F8821">
            <v>486</v>
          </cell>
        </row>
        <row r="8822">
          <cell r="A8822">
            <v>7113110</v>
          </cell>
          <cell r="B8822" t="str">
            <v>Křížení…RK 610</v>
          </cell>
          <cell r="C8822">
            <v>1252</v>
          </cell>
          <cell r="D8822">
            <v>1</v>
          </cell>
          <cell r="E8822" t="str">
            <v>KS</v>
          </cell>
          <cell r="F8822">
            <v>1252</v>
          </cell>
        </row>
        <row r="8823">
          <cell r="A8823">
            <v>7113158</v>
          </cell>
          <cell r="B8823" t="str">
            <v>Křížení…RK 615</v>
          </cell>
          <cell r="C8823">
            <v>961</v>
          </cell>
          <cell r="D8823">
            <v>1</v>
          </cell>
          <cell r="E8823" t="str">
            <v>KS</v>
          </cell>
          <cell r="F8823">
            <v>961</v>
          </cell>
        </row>
        <row r="8824">
          <cell r="A8824">
            <v>7113218</v>
          </cell>
          <cell r="B8824" t="str">
            <v>Křížení…RK 620</v>
          </cell>
          <cell r="C8824">
            <v>1340</v>
          </cell>
          <cell r="D8824">
            <v>1</v>
          </cell>
          <cell r="E8824" t="str">
            <v>KS</v>
          </cell>
          <cell r="F8824">
            <v>1340</v>
          </cell>
        </row>
        <row r="8825">
          <cell r="A8825">
            <v>7113315</v>
          </cell>
          <cell r="B8825" t="str">
            <v>Křížení…RK 630</v>
          </cell>
          <cell r="C8825">
            <v>1483</v>
          </cell>
          <cell r="D8825">
            <v>1</v>
          </cell>
          <cell r="E8825" t="str">
            <v>KS</v>
          </cell>
          <cell r="F8825">
            <v>1483</v>
          </cell>
        </row>
        <row r="8826">
          <cell r="A8826">
            <v>7113404</v>
          </cell>
          <cell r="B8826" t="str">
            <v>Křížení…RK 640</v>
          </cell>
          <cell r="C8826">
            <v>3768</v>
          </cell>
          <cell r="D8826">
            <v>1</v>
          </cell>
          <cell r="E8826" t="str">
            <v>KS</v>
          </cell>
          <cell r="F8826">
            <v>3768</v>
          </cell>
        </row>
        <row r="8827">
          <cell r="A8827">
            <v>7113501</v>
          </cell>
          <cell r="B8827" t="str">
            <v>Křížení…RK 650</v>
          </cell>
          <cell r="C8827">
            <v>4291</v>
          </cell>
          <cell r="D8827">
            <v>1</v>
          </cell>
          <cell r="E8827" t="str">
            <v>KS</v>
          </cell>
          <cell r="F8827">
            <v>4291</v>
          </cell>
        </row>
        <row r="8828">
          <cell r="A8828">
            <v>7113609</v>
          </cell>
          <cell r="B8828" t="str">
            <v>Křížení…RK 660</v>
          </cell>
          <cell r="C8828">
            <v>4942</v>
          </cell>
          <cell r="D8828">
            <v>1</v>
          </cell>
          <cell r="E8828" t="str">
            <v>KS</v>
          </cell>
          <cell r="F8828">
            <v>4942</v>
          </cell>
        </row>
        <row r="8829">
          <cell r="A8829">
            <v>7115113</v>
          </cell>
          <cell r="B8829" t="str">
            <v>Křížení…RK 110</v>
          </cell>
          <cell r="C8829">
            <v>1361</v>
          </cell>
          <cell r="D8829">
            <v>1</v>
          </cell>
          <cell r="E8829" t="str">
            <v>KS</v>
          </cell>
          <cell r="F8829">
            <v>1361</v>
          </cell>
        </row>
        <row r="8830">
          <cell r="A8830">
            <v>7115210</v>
          </cell>
          <cell r="B8830" t="str">
            <v>Křížení…RK 120</v>
          </cell>
          <cell r="C8830">
            <v>1447</v>
          </cell>
          <cell r="D8830">
            <v>1</v>
          </cell>
          <cell r="E8830" t="str">
            <v>KS</v>
          </cell>
          <cell r="F8830">
            <v>1447</v>
          </cell>
        </row>
        <row r="8831">
          <cell r="A8831">
            <v>7115318</v>
          </cell>
          <cell r="B8831" t="str">
            <v>Křížení…RK 130</v>
          </cell>
          <cell r="C8831">
            <v>1763</v>
          </cell>
          <cell r="D8831">
            <v>1</v>
          </cell>
          <cell r="E8831" t="str">
            <v>KS</v>
          </cell>
          <cell r="F8831">
            <v>1763</v>
          </cell>
        </row>
        <row r="8832">
          <cell r="A8832">
            <v>7115407</v>
          </cell>
          <cell r="B8832" t="str">
            <v>Křížení…RK 140</v>
          </cell>
          <cell r="C8832">
            <v>4767</v>
          </cell>
          <cell r="D8832">
            <v>1</v>
          </cell>
          <cell r="E8832" t="str">
            <v>KS</v>
          </cell>
          <cell r="F8832">
            <v>4767</v>
          </cell>
        </row>
        <row r="8833">
          <cell r="A8833">
            <v>7115504</v>
          </cell>
          <cell r="B8833" t="str">
            <v>Křížení…RK 150</v>
          </cell>
          <cell r="C8833">
            <v>5717</v>
          </cell>
          <cell r="D8833">
            <v>1</v>
          </cell>
          <cell r="E8833" t="str">
            <v>KS</v>
          </cell>
          <cell r="F8833">
            <v>5717</v>
          </cell>
        </row>
        <row r="8834">
          <cell r="A8834">
            <v>7117116</v>
          </cell>
          <cell r="B8834" t="str">
            <v>Odbočný díl T…RT 610</v>
          </cell>
          <cell r="C8834">
            <v>722</v>
          </cell>
          <cell r="D8834">
            <v>1</v>
          </cell>
          <cell r="E8834" t="str">
            <v>KS</v>
          </cell>
          <cell r="F8834">
            <v>722</v>
          </cell>
        </row>
        <row r="8835">
          <cell r="A8835">
            <v>7117162</v>
          </cell>
          <cell r="B8835" t="str">
            <v>Odbočný díl T…RT 615</v>
          </cell>
          <cell r="C8835">
            <v>754</v>
          </cell>
          <cell r="D8835">
            <v>1</v>
          </cell>
          <cell r="E8835" t="str">
            <v>KS</v>
          </cell>
          <cell r="F8835">
            <v>754</v>
          </cell>
        </row>
        <row r="8836">
          <cell r="A8836">
            <v>7117209</v>
          </cell>
          <cell r="B8836" t="str">
            <v>Odbočný díl T…RT 620</v>
          </cell>
          <cell r="C8836">
            <v>969</v>
          </cell>
          <cell r="D8836">
            <v>1</v>
          </cell>
          <cell r="E8836" t="str">
            <v>KS</v>
          </cell>
          <cell r="F8836">
            <v>969</v>
          </cell>
        </row>
        <row r="8837">
          <cell r="A8837">
            <v>7117306</v>
          </cell>
          <cell r="B8837" t="str">
            <v>Odbočný díl T…RT 630</v>
          </cell>
          <cell r="C8837">
            <v>1315</v>
          </cell>
          <cell r="D8837">
            <v>1</v>
          </cell>
          <cell r="E8837" t="str">
            <v>KS</v>
          </cell>
          <cell r="F8837">
            <v>1315</v>
          </cell>
        </row>
        <row r="8838">
          <cell r="A8838">
            <v>7117396</v>
          </cell>
          <cell r="B8838" t="str">
            <v>Odbočný díl T…RT 640</v>
          </cell>
          <cell r="C8838">
            <v>2870</v>
          </cell>
          <cell r="D8838">
            <v>1</v>
          </cell>
          <cell r="E8838" t="str">
            <v>KS</v>
          </cell>
          <cell r="F8838">
            <v>2870</v>
          </cell>
        </row>
        <row r="8839">
          <cell r="A8839">
            <v>7117507</v>
          </cell>
          <cell r="B8839" t="str">
            <v>Odbočný díl T…RT 650</v>
          </cell>
          <cell r="C8839">
            <v>3438</v>
          </cell>
          <cell r="D8839">
            <v>1</v>
          </cell>
          <cell r="E8839" t="str">
            <v>KS</v>
          </cell>
          <cell r="F8839">
            <v>3438</v>
          </cell>
        </row>
        <row r="8840">
          <cell r="A8840">
            <v>7117604</v>
          </cell>
          <cell r="B8840" t="str">
            <v>Odbočný díl T…RT 660</v>
          </cell>
          <cell r="C8840">
            <v>3896</v>
          </cell>
          <cell r="D8840">
            <v>1</v>
          </cell>
          <cell r="E8840" t="str">
            <v>KS</v>
          </cell>
          <cell r="F8840">
            <v>3896</v>
          </cell>
        </row>
        <row r="8841">
          <cell r="A8841">
            <v>7119119</v>
          </cell>
          <cell r="B8841" t="str">
            <v>Odbočný díl T…RT 110</v>
          </cell>
          <cell r="C8841">
            <v>848</v>
          </cell>
          <cell r="D8841">
            <v>1</v>
          </cell>
          <cell r="E8841" t="str">
            <v>KS</v>
          </cell>
          <cell r="F8841">
            <v>848</v>
          </cell>
        </row>
        <row r="8842">
          <cell r="A8842">
            <v>7119216</v>
          </cell>
          <cell r="B8842" t="str">
            <v>Odbočný díl T…RT 120</v>
          </cell>
          <cell r="C8842">
            <v>1111</v>
          </cell>
          <cell r="D8842">
            <v>1</v>
          </cell>
          <cell r="E8842" t="str">
            <v>KS</v>
          </cell>
          <cell r="F8842">
            <v>1111</v>
          </cell>
        </row>
        <row r="8843">
          <cell r="A8843">
            <v>7119313</v>
          </cell>
          <cell r="B8843" t="str">
            <v>Odbočný díl T…RT 130</v>
          </cell>
          <cell r="C8843">
            <v>1360</v>
          </cell>
          <cell r="D8843">
            <v>1</v>
          </cell>
          <cell r="E8843" t="str">
            <v>KS</v>
          </cell>
          <cell r="F8843">
            <v>1360</v>
          </cell>
        </row>
        <row r="8844">
          <cell r="A8844">
            <v>7119402</v>
          </cell>
          <cell r="B8844" t="str">
            <v>Odbočný díl T…RT 140</v>
          </cell>
          <cell r="C8844">
            <v>3125</v>
          </cell>
          <cell r="D8844">
            <v>1</v>
          </cell>
          <cell r="E8844" t="str">
            <v>KS</v>
          </cell>
          <cell r="F8844">
            <v>3125</v>
          </cell>
        </row>
        <row r="8845">
          <cell r="A8845">
            <v>7119496</v>
          </cell>
          <cell r="B8845" t="str">
            <v>Odbočný díl T…RT 150</v>
          </cell>
          <cell r="C8845">
            <v>4198</v>
          </cell>
          <cell r="D8845">
            <v>1</v>
          </cell>
          <cell r="E8845" t="str">
            <v>KS</v>
          </cell>
          <cell r="F8845">
            <v>4198</v>
          </cell>
        </row>
        <row r="8846">
          <cell r="A8846">
            <v>7119550</v>
          </cell>
          <cell r="B8846" t="str">
            <v>Odbočný díl T…RT 155</v>
          </cell>
          <cell r="C8846">
            <v>4294</v>
          </cell>
          <cell r="D8846">
            <v>1</v>
          </cell>
          <cell r="E8846" t="str">
            <v>KS</v>
          </cell>
          <cell r="F8846">
            <v>4294</v>
          </cell>
        </row>
        <row r="8847">
          <cell r="A8847">
            <v>7120060</v>
          </cell>
          <cell r="B8847" t="str">
            <v>Odbočný díl…RAA 305</v>
          </cell>
          <cell r="C8847">
            <v>930</v>
          </cell>
          <cell r="D8847">
            <v>1</v>
          </cell>
          <cell r="E8847" t="str">
            <v>KS</v>
          </cell>
          <cell r="F8847">
            <v>930</v>
          </cell>
        </row>
        <row r="8848">
          <cell r="A8848">
            <v>7120117</v>
          </cell>
          <cell r="B8848" t="str">
            <v>Odbočný díl…RAA 310</v>
          </cell>
          <cell r="C8848">
            <v>564</v>
          </cell>
          <cell r="D8848">
            <v>1</v>
          </cell>
          <cell r="E8848" t="str">
            <v>KS</v>
          </cell>
          <cell r="F8848">
            <v>564</v>
          </cell>
        </row>
        <row r="8849">
          <cell r="A8849">
            <v>7120214</v>
          </cell>
          <cell r="B8849" t="str">
            <v>Odbočný díl…RAA 320</v>
          </cell>
          <cell r="C8849">
            <v>609</v>
          </cell>
          <cell r="D8849">
            <v>1</v>
          </cell>
          <cell r="E8849" t="str">
            <v>KS</v>
          </cell>
          <cell r="F8849">
            <v>609</v>
          </cell>
        </row>
        <row r="8850">
          <cell r="A8850">
            <v>7120311</v>
          </cell>
          <cell r="B8850" t="str">
            <v>Odbočný díl…RAA 330</v>
          </cell>
          <cell r="C8850">
            <v>686</v>
          </cell>
          <cell r="D8850">
            <v>1</v>
          </cell>
          <cell r="E8850" t="str">
            <v>KS</v>
          </cell>
          <cell r="F8850">
            <v>686</v>
          </cell>
        </row>
        <row r="8851">
          <cell r="A8851">
            <v>7121109</v>
          </cell>
          <cell r="B8851" t="str">
            <v>Odbočný díl…RAA 610</v>
          </cell>
          <cell r="C8851">
            <v>588</v>
          </cell>
          <cell r="D8851">
            <v>1</v>
          </cell>
          <cell r="E8851" t="str">
            <v>KS</v>
          </cell>
          <cell r="F8851">
            <v>588</v>
          </cell>
        </row>
        <row r="8852">
          <cell r="A8852">
            <v>7121210</v>
          </cell>
          <cell r="B8852" t="str">
            <v>Odbočný díl…RAA 620</v>
          </cell>
          <cell r="C8852">
            <v>785</v>
          </cell>
          <cell r="D8852">
            <v>1</v>
          </cell>
          <cell r="E8852" t="str">
            <v>KS</v>
          </cell>
          <cell r="F8852">
            <v>785</v>
          </cell>
        </row>
        <row r="8853">
          <cell r="A8853">
            <v>7121318</v>
          </cell>
          <cell r="B8853" t="str">
            <v>Odbočný díl…RAA 630</v>
          </cell>
          <cell r="C8853">
            <v>1067</v>
          </cell>
          <cell r="D8853">
            <v>1</v>
          </cell>
          <cell r="E8853" t="str">
            <v>KS</v>
          </cell>
          <cell r="F8853">
            <v>1067</v>
          </cell>
        </row>
        <row r="8854">
          <cell r="A8854">
            <v>7121407</v>
          </cell>
          <cell r="B8854" t="str">
            <v>Odbočný díl…RAA 640</v>
          </cell>
          <cell r="C8854">
            <v>1355</v>
          </cell>
          <cell r="D8854">
            <v>1</v>
          </cell>
          <cell r="E8854" t="str">
            <v>KS</v>
          </cell>
          <cell r="F8854">
            <v>1355</v>
          </cell>
        </row>
        <row r="8855">
          <cell r="A8855">
            <v>7121504</v>
          </cell>
          <cell r="B8855" t="str">
            <v>Odbočný díl…RAA 650</v>
          </cell>
          <cell r="C8855">
            <v>1512</v>
          </cell>
          <cell r="D8855">
            <v>1</v>
          </cell>
          <cell r="E8855" t="str">
            <v>KS</v>
          </cell>
          <cell r="F8855">
            <v>1512</v>
          </cell>
        </row>
        <row r="8856">
          <cell r="A8856">
            <v>7121601</v>
          </cell>
          <cell r="B8856" t="str">
            <v>Odbočný díl…RAA 660</v>
          </cell>
          <cell r="C8856">
            <v>1658</v>
          </cell>
          <cell r="D8856">
            <v>1</v>
          </cell>
          <cell r="E8856" t="str">
            <v>KS</v>
          </cell>
          <cell r="F8856">
            <v>1658</v>
          </cell>
        </row>
        <row r="8857">
          <cell r="A8857">
            <v>7122109</v>
          </cell>
          <cell r="B8857" t="str">
            <v>Odbočný díl…RAA 810</v>
          </cell>
          <cell r="C8857">
            <v>633</v>
          </cell>
          <cell r="D8857">
            <v>1</v>
          </cell>
          <cell r="E8857" t="str">
            <v>KS</v>
          </cell>
          <cell r="F8857">
            <v>633</v>
          </cell>
        </row>
        <row r="8858">
          <cell r="A8858">
            <v>7122213</v>
          </cell>
          <cell r="B8858" t="str">
            <v>Odbočný díl…RAA 820</v>
          </cell>
          <cell r="C8858">
            <v>789</v>
          </cell>
          <cell r="D8858">
            <v>1</v>
          </cell>
          <cell r="E8858" t="str">
            <v>KS</v>
          </cell>
          <cell r="F8858">
            <v>789</v>
          </cell>
        </row>
        <row r="8859">
          <cell r="A8859">
            <v>7122310</v>
          </cell>
          <cell r="B8859" t="str">
            <v>Odbočný díl…RAA 830</v>
          </cell>
          <cell r="C8859">
            <v>1020</v>
          </cell>
          <cell r="D8859">
            <v>1</v>
          </cell>
          <cell r="E8859" t="str">
            <v>KS</v>
          </cell>
          <cell r="F8859">
            <v>1020</v>
          </cell>
        </row>
        <row r="8860">
          <cell r="A8860">
            <v>7122403</v>
          </cell>
          <cell r="B8860" t="str">
            <v>Odbočný díl…RAA 840</v>
          </cell>
          <cell r="C8860">
            <v>1607</v>
          </cell>
          <cell r="D8860">
            <v>1</v>
          </cell>
          <cell r="E8860" t="str">
            <v>KS</v>
          </cell>
          <cell r="F8860">
            <v>1607</v>
          </cell>
        </row>
        <row r="8861">
          <cell r="A8861">
            <v>7123116</v>
          </cell>
          <cell r="B8861" t="str">
            <v>Odbočný díl…RAA 110</v>
          </cell>
          <cell r="C8861">
            <v>659</v>
          </cell>
          <cell r="D8861">
            <v>1</v>
          </cell>
          <cell r="E8861" t="str">
            <v>KS</v>
          </cell>
          <cell r="F8861">
            <v>659</v>
          </cell>
        </row>
        <row r="8862">
          <cell r="A8862">
            <v>7123213</v>
          </cell>
          <cell r="B8862" t="str">
            <v>Odbočný díl…RAA 120</v>
          </cell>
          <cell r="C8862">
            <v>817</v>
          </cell>
          <cell r="D8862">
            <v>1</v>
          </cell>
          <cell r="E8862" t="str">
            <v>KS</v>
          </cell>
          <cell r="F8862">
            <v>817</v>
          </cell>
        </row>
        <row r="8863">
          <cell r="A8863">
            <v>7123310</v>
          </cell>
          <cell r="B8863" t="str">
            <v>Odbočný díl…RAA 130</v>
          </cell>
          <cell r="C8863">
            <v>1031</v>
          </cell>
          <cell r="D8863">
            <v>1</v>
          </cell>
          <cell r="E8863" t="str">
            <v>KS</v>
          </cell>
          <cell r="F8863">
            <v>1031</v>
          </cell>
        </row>
        <row r="8864">
          <cell r="A8864">
            <v>7123396</v>
          </cell>
          <cell r="B8864" t="str">
            <v>Odbočný díl…RAA 140</v>
          </cell>
          <cell r="C8864">
            <v>1627</v>
          </cell>
          <cell r="D8864">
            <v>1</v>
          </cell>
          <cell r="E8864" t="str">
            <v>KS</v>
          </cell>
          <cell r="F8864">
            <v>1627</v>
          </cell>
        </row>
        <row r="8865">
          <cell r="A8865">
            <v>7123507</v>
          </cell>
          <cell r="B8865" t="str">
            <v>Odbočný díl…RAA 150</v>
          </cell>
          <cell r="C8865">
            <v>1888</v>
          </cell>
          <cell r="D8865">
            <v>1</v>
          </cell>
          <cell r="E8865" t="str">
            <v>KS</v>
          </cell>
          <cell r="F8865">
            <v>1888</v>
          </cell>
        </row>
        <row r="8866">
          <cell r="A8866">
            <v>7123558</v>
          </cell>
          <cell r="B8866" t="str">
            <v>Odbočný díl…RAA 155</v>
          </cell>
          <cell r="C8866">
            <v>2107</v>
          </cell>
          <cell r="D8866">
            <v>1</v>
          </cell>
          <cell r="E8866" t="str">
            <v>KS</v>
          </cell>
          <cell r="F8866">
            <v>2107</v>
          </cell>
        </row>
        <row r="8867">
          <cell r="A8867">
            <v>7124070</v>
          </cell>
          <cell r="B8867" t="str">
            <v>Oblouk 90°…RB 90 305</v>
          </cell>
          <cell r="C8867">
            <v>1078</v>
          </cell>
          <cell r="D8867">
            <v>1</v>
          </cell>
          <cell r="E8867" t="str">
            <v>KS</v>
          </cell>
          <cell r="F8867">
            <v>1078</v>
          </cell>
        </row>
        <row r="8868">
          <cell r="A8868">
            <v>7124120</v>
          </cell>
          <cell r="B8868" t="str">
            <v>Oblouk 90°…RB 90 310</v>
          </cell>
          <cell r="C8868">
            <v>599</v>
          </cell>
          <cell r="D8868">
            <v>1</v>
          </cell>
          <cell r="E8868" t="str">
            <v>KS</v>
          </cell>
          <cell r="F8868">
            <v>599</v>
          </cell>
        </row>
        <row r="8869">
          <cell r="A8869">
            <v>7124236</v>
          </cell>
          <cell r="B8869" t="str">
            <v>Oblouk 90°…RB 90 320</v>
          </cell>
          <cell r="C8869">
            <v>783</v>
          </cell>
          <cell r="D8869">
            <v>1</v>
          </cell>
          <cell r="E8869" t="str">
            <v>KS</v>
          </cell>
          <cell r="F8869">
            <v>783</v>
          </cell>
        </row>
        <row r="8870">
          <cell r="A8870">
            <v>7124325</v>
          </cell>
          <cell r="B8870" t="str">
            <v>Oblouk 90°…RB 90 330</v>
          </cell>
          <cell r="C8870">
            <v>986</v>
          </cell>
          <cell r="D8870">
            <v>1</v>
          </cell>
          <cell r="E8870" t="str">
            <v>KS</v>
          </cell>
          <cell r="F8870">
            <v>986</v>
          </cell>
        </row>
        <row r="8871">
          <cell r="A8871">
            <v>7125100</v>
          </cell>
          <cell r="B8871" t="str">
            <v>Oblouk 90°…RB 90 610</v>
          </cell>
          <cell r="C8871">
            <v>720</v>
          </cell>
          <cell r="D8871">
            <v>1</v>
          </cell>
          <cell r="E8871" t="str">
            <v>KS</v>
          </cell>
          <cell r="F8871">
            <v>720</v>
          </cell>
        </row>
        <row r="8872">
          <cell r="A8872">
            <v>7125189</v>
          </cell>
          <cell r="B8872" t="str">
            <v>Oblouk 90°…RB 90 615</v>
          </cell>
          <cell r="C8872">
            <v>821</v>
          </cell>
          <cell r="D8872">
            <v>1</v>
          </cell>
          <cell r="E8872" t="str">
            <v>KS</v>
          </cell>
          <cell r="F8872">
            <v>821</v>
          </cell>
        </row>
        <row r="8873">
          <cell r="A8873">
            <v>7125220</v>
          </cell>
          <cell r="B8873" t="str">
            <v>Oblouk 90°…RB 90 620</v>
          </cell>
          <cell r="C8873">
            <v>884</v>
          </cell>
          <cell r="D8873">
            <v>1</v>
          </cell>
          <cell r="E8873" t="str">
            <v>KS</v>
          </cell>
          <cell r="F8873">
            <v>884</v>
          </cell>
        </row>
        <row r="8874">
          <cell r="A8874">
            <v>7125305</v>
          </cell>
          <cell r="B8874" t="str">
            <v>Oblouk 90°…RB 90 630</v>
          </cell>
          <cell r="C8874">
            <v>1197</v>
          </cell>
          <cell r="D8874">
            <v>1</v>
          </cell>
          <cell r="E8874" t="str">
            <v>KS</v>
          </cell>
          <cell r="F8874">
            <v>1197</v>
          </cell>
        </row>
        <row r="8875">
          <cell r="A8875">
            <v>7125410</v>
          </cell>
          <cell r="B8875" t="str">
            <v>Oblouk 90°…RB 90 640</v>
          </cell>
          <cell r="C8875">
            <v>1990</v>
          </cell>
          <cell r="D8875">
            <v>1</v>
          </cell>
          <cell r="E8875" t="str">
            <v>KS</v>
          </cell>
          <cell r="F8875">
            <v>1990</v>
          </cell>
        </row>
        <row r="8876">
          <cell r="A8876">
            <v>7125526</v>
          </cell>
          <cell r="B8876" t="str">
            <v>Oblouk 90°…RB 90 650</v>
          </cell>
          <cell r="C8876">
            <v>2534</v>
          </cell>
          <cell r="D8876">
            <v>1</v>
          </cell>
          <cell r="E8876" t="str">
            <v>KS</v>
          </cell>
          <cell r="F8876">
            <v>2534</v>
          </cell>
        </row>
        <row r="8877">
          <cell r="A8877">
            <v>7125585</v>
          </cell>
          <cell r="B8877" t="str">
            <v>Oblouk 90°…RB 90 660</v>
          </cell>
          <cell r="C8877">
            <v>2993</v>
          </cell>
          <cell r="D8877">
            <v>1</v>
          </cell>
          <cell r="E8877" t="str">
            <v>KS</v>
          </cell>
          <cell r="F8877">
            <v>2993</v>
          </cell>
        </row>
        <row r="8878">
          <cell r="A8878">
            <v>7126127</v>
          </cell>
          <cell r="B8878" t="str">
            <v>Oblouk 90°…RB 90 810</v>
          </cell>
          <cell r="C8878">
            <v>723</v>
          </cell>
          <cell r="D8878">
            <v>1</v>
          </cell>
          <cell r="E8878" t="str">
            <v>KS</v>
          </cell>
          <cell r="F8878">
            <v>723</v>
          </cell>
        </row>
        <row r="8879">
          <cell r="A8879">
            <v>7126216</v>
          </cell>
          <cell r="B8879" t="str">
            <v>Oblouk 90°…RB 90 820</v>
          </cell>
          <cell r="C8879">
            <v>959</v>
          </cell>
          <cell r="D8879">
            <v>1</v>
          </cell>
          <cell r="E8879" t="str">
            <v>KS</v>
          </cell>
          <cell r="F8879">
            <v>959</v>
          </cell>
        </row>
        <row r="8880">
          <cell r="A8880">
            <v>7126301</v>
          </cell>
          <cell r="B8880" t="str">
            <v>Oblouk 90°…RB 90 830</v>
          </cell>
          <cell r="C8880">
            <v>1188</v>
          </cell>
          <cell r="D8880">
            <v>1</v>
          </cell>
          <cell r="E8880" t="str">
            <v>KS</v>
          </cell>
          <cell r="F8880">
            <v>1188</v>
          </cell>
        </row>
        <row r="8881">
          <cell r="A8881">
            <v>7126417</v>
          </cell>
          <cell r="B8881" t="str">
            <v>Oblouk 90°…RB 90 840</v>
          </cell>
          <cell r="C8881">
            <v>2245</v>
          </cell>
          <cell r="D8881">
            <v>1</v>
          </cell>
          <cell r="E8881" t="str">
            <v>KS</v>
          </cell>
          <cell r="F8881">
            <v>2245</v>
          </cell>
        </row>
        <row r="8882">
          <cell r="A8882">
            <v>7126514</v>
          </cell>
          <cell r="B8882" t="str">
            <v>Oblouk 90°…RB 90 850</v>
          </cell>
          <cell r="C8882">
            <v>2717</v>
          </cell>
          <cell r="D8882">
            <v>1</v>
          </cell>
          <cell r="E8882" t="str">
            <v>KS</v>
          </cell>
          <cell r="F8882">
            <v>2717</v>
          </cell>
        </row>
        <row r="8883">
          <cell r="A8883">
            <v>7126611</v>
          </cell>
          <cell r="B8883" t="str">
            <v>Oblouk 90°…RB 90 860</v>
          </cell>
          <cell r="C8883">
            <v>3247</v>
          </cell>
          <cell r="D8883">
            <v>1</v>
          </cell>
          <cell r="E8883" t="str">
            <v>KS</v>
          </cell>
          <cell r="F8883">
            <v>3247</v>
          </cell>
        </row>
        <row r="8884">
          <cell r="A8884">
            <v>7127103</v>
          </cell>
          <cell r="B8884" t="str">
            <v>Oblouk 90°…RB 90 110</v>
          </cell>
          <cell r="C8884">
            <v>756</v>
          </cell>
          <cell r="D8884">
            <v>1</v>
          </cell>
          <cell r="E8884" t="str">
            <v>KS</v>
          </cell>
          <cell r="F8884">
            <v>756</v>
          </cell>
        </row>
        <row r="8885">
          <cell r="A8885">
            <v>7127227</v>
          </cell>
          <cell r="B8885" t="str">
            <v>Oblouk 90°…RB 90 120</v>
          </cell>
          <cell r="C8885">
            <v>1011</v>
          </cell>
          <cell r="D8885">
            <v>1</v>
          </cell>
          <cell r="E8885" t="str">
            <v>KS</v>
          </cell>
          <cell r="F8885">
            <v>1011</v>
          </cell>
        </row>
        <row r="8886">
          <cell r="A8886">
            <v>7127320</v>
          </cell>
          <cell r="B8886" t="str">
            <v>Oblouk 90°…RB 90 130</v>
          </cell>
          <cell r="C8886">
            <v>1277</v>
          </cell>
          <cell r="D8886">
            <v>1</v>
          </cell>
          <cell r="E8886" t="str">
            <v>KS</v>
          </cell>
          <cell r="F8886">
            <v>1277</v>
          </cell>
        </row>
        <row r="8887">
          <cell r="A8887">
            <v>7127413</v>
          </cell>
          <cell r="B8887" t="str">
            <v>Oblouk 90°…RB 90 140</v>
          </cell>
          <cell r="C8887">
            <v>2402</v>
          </cell>
          <cell r="D8887">
            <v>1</v>
          </cell>
          <cell r="E8887" t="str">
            <v>KS</v>
          </cell>
          <cell r="F8887">
            <v>2402</v>
          </cell>
        </row>
        <row r="8888">
          <cell r="A8888">
            <v>7127499</v>
          </cell>
          <cell r="B8888" t="str">
            <v>Oblouk 90°…RB 90 150</v>
          </cell>
          <cell r="C8888">
            <v>3450</v>
          </cell>
          <cell r="D8888">
            <v>1</v>
          </cell>
          <cell r="E8888" t="str">
            <v>KS</v>
          </cell>
          <cell r="F8888">
            <v>3450</v>
          </cell>
        </row>
        <row r="8889">
          <cell r="A8889">
            <v>7127545</v>
          </cell>
          <cell r="B8889" t="str">
            <v>Oblouk 90°…RB 90 155</v>
          </cell>
          <cell r="C8889">
            <v>3252</v>
          </cell>
          <cell r="D8889">
            <v>1</v>
          </cell>
          <cell r="E8889" t="str">
            <v>KS</v>
          </cell>
          <cell r="F8889">
            <v>3252</v>
          </cell>
        </row>
        <row r="8890">
          <cell r="A8890">
            <v>7128215</v>
          </cell>
          <cell r="B8890" t="str">
            <v>Víko pro odbočný díl T…DFT/100</v>
          </cell>
          <cell r="C8890">
            <v>737</v>
          </cell>
          <cell r="D8890">
            <v>1</v>
          </cell>
          <cell r="E8890" t="str">
            <v>KS</v>
          </cell>
          <cell r="F8890">
            <v>737</v>
          </cell>
        </row>
        <row r="8891">
          <cell r="A8891">
            <v>7128223</v>
          </cell>
          <cell r="B8891" t="str">
            <v>Víko pro odbočný díl T…DFT/150</v>
          </cell>
          <cell r="C8891">
            <v>774</v>
          </cell>
          <cell r="D8891">
            <v>1</v>
          </cell>
          <cell r="E8891" t="str">
            <v>KS</v>
          </cell>
          <cell r="F8891">
            <v>774</v>
          </cell>
        </row>
        <row r="8892">
          <cell r="A8892">
            <v>7128231</v>
          </cell>
          <cell r="B8892" t="str">
            <v>Víko pro odbočný díl T…DFT/200</v>
          </cell>
          <cell r="C8892">
            <v>881</v>
          </cell>
          <cell r="D8892">
            <v>1</v>
          </cell>
          <cell r="E8892" t="str">
            <v>KS</v>
          </cell>
          <cell r="F8892">
            <v>881</v>
          </cell>
        </row>
        <row r="8893">
          <cell r="A8893">
            <v>7128266</v>
          </cell>
          <cell r="B8893" t="str">
            <v>Víko pro odbočný díl T…DFT/300</v>
          </cell>
          <cell r="C8893">
            <v>1031</v>
          </cell>
          <cell r="D8893">
            <v>1</v>
          </cell>
          <cell r="E8893" t="str">
            <v>KS</v>
          </cell>
          <cell r="F8893">
            <v>1031</v>
          </cell>
        </row>
        <row r="8894">
          <cell r="A8894">
            <v>7128282</v>
          </cell>
          <cell r="B8894" t="str">
            <v>Víko pro odbočný díl T…DFT/400</v>
          </cell>
          <cell r="C8894">
            <v>1699</v>
          </cell>
          <cell r="D8894">
            <v>1</v>
          </cell>
          <cell r="E8894" t="str">
            <v>KS</v>
          </cell>
          <cell r="F8894">
            <v>1699</v>
          </cell>
        </row>
        <row r="8895">
          <cell r="A8895">
            <v>7128304</v>
          </cell>
          <cell r="B8895" t="str">
            <v>Víko pro odbočný díl T…DFT/500</v>
          </cell>
          <cell r="C8895">
            <v>2462</v>
          </cell>
          <cell r="D8895">
            <v>1</v>
          </cell>
          <cell r="E8895" t="str">
            <v>KS</v>
          </cell>
          <cell r="F8895">
            <v>2462</v>
          </cell>
        </row>
        <row r="8896">
          <cell r="A8896">
            <v>7128312</v>
          </cell>
          <cell r="B8896" t="str">
            <v>Víko pro odbočný díl T…DFT/550</v>
          </cell>
          <cell r="C8896">
            <v>3278</v>
          </cell>
          <cell r="D8896">
            <v>1</v>
          </cell>
          <cell r="E8896" t="str">
            <v>KS</v>
          </cell>
          <cell r="F8896">
            <v>3278</v>
          </cell>
        </row>
        <row r="8897">
          <cell r="A8897">
            <v>7128320</v>
          </cell>
          <cell r="B8897" t="str">
            <v>Víko pro odbočný díl T…DFT/600</v>
          </cell>
          <cell r="C8897">
            <v>3322</v>
          </cell>
          <cell r="D8897">
            <v>1</v>
          </cell>
          <cell r="E8897" t="str">
            <v>KS</v>
          </cell>
          <cell r="F8897">
            <v>3322</v>
          </cell>
        </row>
        <row r="8898">
          <cell r="A8898">
            <v>7128428</v>
          </cell>
          <cell r="B8898" t="str">
            <v>Víko odbočného dílu…DFAA/100</v>
          </cell>
          <cell r="C8898">
            <v>625</v>
          </cell>
          <cell r="D8898">
            <v>1</v>
          </cell>
          <cell r="E8898" t="str">
            <v>KS</v>
          </cell>
          <cell r="F8898">
            <v>625</v>
          </cell>
        </row>
        <row r="8899">
          <cell r="A8899">
            <v>7128436</v>
          </cell>
          <cell r="B8899" t="str">
            <v>Víko odbočného dílu…DFAA/150</v>
          </cell>
          <cell r="C8899">
            <v>766</v>
          </cell>
          <cell r="D8899">
            <v>1</v>
          </cell>
          <cell r="E8899" t="str">
            <v>KS</v>
          </cell>
          <cell r="F8899">
            <v>766</v>
          </cell>
        </row>
        <row r="8900">
          <cell r="A8900">
            <v>7128444</v>
          </cell>
          <cell r="B8900" t="str">
            <v>Víko odbočného dílu…DFAA/200</v>
          </cell>
          <cell r="C8900">
            <v>881</v>
          </cell>
          <cell r="D8900">
            <v>1</v>
          </cell>
          <cell r="E8900" t="str">
            <v>KS</v>
          </cell>
          <cell r="F8900">
            <v>881</v>
          </cell>
        </row>
        <row r="8901">
          <cell r="A8901">
            <v>7128460</v>
          </cell>
          <cell r="B8901" t="str">
            <v>Víko odbočného dílu…DFAA/300</v>
          </cell>
          <cell r="C8901">
            <v>987</v>
          </cell>
          <cell r="D8901">
            <v>1</v>
          </cell>
          <cell r="E8901" t="str">
            <v>KS</v>
          </cell>
          <cell r="F8901">
            <v>987</v>
          </cell>
        </row>
        <row r="8902">
          <cell r="A8902">
            <v>7128487</v>
          </cell>
          <cell r="B8902" t="str">
            <v>Víko odbočného dílu…DFAA/400</v>
          </cell>
          <cell r="C8902">
            <v>1147</v>
          </cell>
          <cell r="D8902">
            <v>1</v>
          </cell>
          <cell r="E8902" t="str">
            <v>KS</v>
          </cell>
          <cell r="F8902">
            <v>1147</v>
          </cell>
        </row>
        <row r="8903">
          <cell r="A8903">
            <v>7128509</v>
          </cell>
          <cell r="B8903" t="str">
            <v>Víko odbočného dílu…DFAA/500</v>
          </cell>
          <cell r="C8903">
            <v>1648</v>
          </cell>
          <cell r="D8903">
            <v>1</v>
          </cell>
          <cell r="E8903" t="str">
            <v>KS</v>
          </cell>
          <cell r="F8903">
            <v>1648</v>
          </cell>
        </row>
        <row r="8904">
          <cell r="A8904">
            <v>7128517</v>
          </cell>
          <cell r="B8904" t="str">
            <v>Víko odbočného dílu…DFAA/550</v>
          </cell>
          <cell r="C8904">
            <v>2015</v>
          </cell>
          <cell r="D8904">
            <v>1</v>
          </cell>
          <cell r="E8904" t="str">
            <v>KS</v>
          </cell>
          <cell r="F8904">
            <v>2015</v>
          </cell>
        </row>
        <row r="8905">
          <cell r="A8905">
            <v>7128525</v>
          </cell>
          <cell r="B8905" t="str">
            <v>Víko odbočného dílu…DFAA/600</v>
          </cell>
          <cell r="C8905">
            <v>1958</v>
          </cell>
          <cell r="D8905">
            <v>1</v>
          </cell>
          <cell r="E8905" t="str">
            <v>KS</v>
          </cell>
          <cell r="F8905">
            <v>1958</v>
          </cell>
        </row>
        <row r="8906">
          <cell r="A8906">
            <v>7128614</v>
          </cell>
          <cell r="B8906" t="str">
            <v>Víko křížení…DFK/100</v>
          </cell>
          <cell r="C8906">
            <v>740</v>
          </cell>
          <cell r="D8906">
            <v>1</v>
          </cell>
          <cell r="E8906" t="str">
            <v>KS</v>
          </cell>
          <cell r="F8906">
            <v>740</v>
          </cell>
        </row>
        <row r="8907">
          <cell r="A8907">
            <v>7128630</v>
          </cell>
          <cell r="B8907" t="str">
            <v>Víko křížení…DFK/200</v>
          </cell>
          <cell r="C8907">
            <v>973</v>
          </cell>
          <cell r="D8907">
            <v>1</v>
          </cell>
          <cell r="E8907" t="str">
            <v>KS</v>
          </cell>
          <cell r="F8907">
            <v>973</v>
          </cell>
        </row>
        <row r="8908">
          <cell r="A8908">
            <v>7128657</v>
          </cell>
          <cell r="B8908" t="str">
            <v>Víko křížení…DFK/300</v>
          </cell>
          <cell r="C8908">
            <v>1126</v>
          </cell>
          <cell r="D8908">
            <v>1</v>
          </cell>
          <cell r="E8908" t="str">
            <v>KS</v>
          </cell>
          <cell r="F8908">
            <v>1126</v>
          </cell>
        </row>
        <row r="8909">
          <cell r="A8909">
            <v>7128673</v>
          </cell>
          <cell r="B8909" t="str">
            <v>Víko křížení…DFK/400</v>
          </cell>
          <cell r="C8909">
            <v>2353</v>
          </cell>
          <cell r="D8909">
            <v>1</v>
          </cell>
          <cell r="E8909" t="str">
            <v>KS</v>
          </cell>
          <cell r="F8909">
            <v>2353</v>
          </cell>
        </row>
        <row r="8910">
          <cell r="A8910">
            <v>7128703</v>
          </cell>
          <cell r="B8910" t="str">
            <v>víko křížení 500mm…DFK/500</v>
          </cell>
          <cell r="C8910">
            <v>4529</v>
          </cell>
          <cell r="D8910">
            <v>1</v>
          </cell>
          <cell r="E8910" t="str">
            <v>KS</v>
          </cell>
          <cell r="F8910">
            <v>4529</v>
          </cell>
        </row>
        <row r="8911">
          <cell r="A8911">
            <v>7128711</v>
          </cell>
          <cell r="B8911" t="str">
            <v>Víko křížení…DFK/550</v>
          </cell>
          <cell r="C8911">
            <v>3720</v>
          </cell>
          <cell r="D8911">
            <v>1</v>
          </cell>
          <cell r="E8911" t="str">
            <v>KS</v>
          </cell>
          <cell r="F8911">
            <v>3720</v>
          </cell>
        </row>
        <row r="8912">
          <cell r="A8912">
            <v>7128738</v>
          </cell>
          <cell r="B8912" t="str">
            <v>Víko křížení…DFK/600</v>
          </cell>
          <cell r="C8912">
            <v>5157</v>
          </cell>
          <cell r="D8912">
            <v>1</v>
          </cell>
          <cell r="E8912" t="str">
            <v>KS</v>
          </cell>
          <cell r="F8912">
            <v>5157</v>
          </cell>
        </row>
        <row r="8913">
          <cell r="A8913">
            <v>7128819</v>
          </cell>
          <cell r="B8913" t="str">
            <v>Víko oblouku 45°…DFB45/100</v>
          </cell>
          <cell r="C8913">
            <v>686</v>
          </cell>
          <cell r="D8913">
            <v>1</v>
          </cell>
          <cell r="E8913" t="str">
            <v>KS</v>
          </cell>
          <cell r="F8913">
            <v>686</v>
          </cell>
        </row>
        <row r="8914">
          <cell r="A8914">
            <v>7128827</v>
          </cell>
          <cell r="B8914" t="str">
            <v>Víko oblouku 45°…DFB45/150</v>
          </cell>
          <cell r="C8914">
            <v>734</v>
          </cell>
          <cell r="D8914">
            <v>1</v>
          </cell>
          <cell r="E8914" t="str">
            <v>KS</v>
          </cell>
          <cell r="F8914">
            <v>734</v>
          </cell>
        </row>
        <row r="8915">
          <cell r="A8915">
            <v>7128835</v>
          </cell>
          <cell r="B8915" t="str">
            <v>Víko oblouku 45°…DFB45/200</v>
          </cell>
          <cell r="C8915">
            <v>766</v>
          </cell>
          <cell r="D8915">
            <v>1</v>
          </cell>
          <cell r="E8915" t="str">
            <v>KS</v>
          </cell>
          <cell r="F8915">
            <v>766</v>
          </cell>
        </row>
        <row r="8916">
          <cell r="A8916">
            <v>7128851</v>
          </cell>
          <cell r="B8916" t="str">
            <v>Víko oblouku 45°…DFB45/300</v>
          </cell>
          <cell r="C8916">
            <v>909</v>
          </cell>
          <cell r="D8916">
            <v>1</v>
          </cell>
          <cell r="E8916" t="str">
            <v>KS</v>
          </cell>
          <cell r="F8916">
            <v>909</v>
          </cell>
        </row>
        <row r="8917">
          <cell r="A8917">
            <v>7128886</v>
          </cell>
          <cell r="B8917" t="str">
            <v>Víko oblouku 45°…DFB45/400</v>
          </cell>
          <cell r="C8917">
            <v>1117</v>
          </cell>
          <cell r="D8917">
            <v>1</v>
          </cell>
          <cell r="E8917" t="str">
            <v>KS</v>
          </cell>
          <cell r="F8917">
            <v>1117</v>
          </cell>
        </row>
        <row r="8918">
          <cell r="A8918">
            <v>7128908</v>
          </cell>
          <cell r="B8918" t="str">
            <v>Víko oblouku 45°…DFB45/500</v>
          </cell>
          <cell r="C8918">
            <v>1355</v>
          </cell>
          <cell r="D8918">
            <v>1</v>
          </cell>
          <cell r="E8918" t="str">
            <v>KS</v>
          </cell>
          <cell r="F8918">
            <v>1355</v>
          </cell>
        </row>
        <row r="8919">
          <cell r="A8919">
            <v>7128916</v>
          </cell>
          <cell r="B8919" t="str">
            <v>Víko oblouku 45°…DFB45/550</v>
          </cell>
          <cell r="C8919">
            <v>1501</v>
          </cell>
          <cell r="D8919">
            <v>1</v>
          </cell>
          <cell r="E8919" t="str">
            <v>KS</v>
          </cell>
          <cell r="F8919">
            <v>1501</v>
          </cell>
        </row>
        <row r="8920">
          <cell r="A8920">
            <v>7128924</v>
          </cell>
          <cell r="B8920" t="str">
            <v>Víko oblouku 45°…DFB45/600</v>
          </cell>
          <cell r="C8920">
            <v>1727</v>
          </cell>
          <cell r="D8920">
            <v>1</v>
          </cell>
          <cell r="E8920" t="str">
            <v>KS</v>
          </cell>
          <cell r="F8920">
            <v>1727</v>
          </cell>
        </row>
        <row r="8921">
          <cell r="A8921">
            <v>7129300</v>
          </cell>
          <cell r="B8921" t="str">
            <v>Víko pro odbočný díl T…DFT/050</v>
          </cell>
          <cell r="C8921">
            <v>631</v>
          </cell>
          <cell r="D8921">
            <v>1</v>
          </cell>
          <cell r="E8921" t="str">
            <v>KS</v>
          </cell>
          <cell r="F8921">
            <v>631</v>
          </cell>
        </row>
        <row r="8922">
          <cell r="A8922">
            <v>7129319</v>
          </cell>
          <cell r="B8922" t="str">
            <v>Víko pro odbočný díl T…DFT/100</v>
          </cell>
          <cell r="C8922">
            <v>793</v>
          </cell>
          <cell r="D8922">
            <v>1</v>
          </cell>
          <cell r="E8922" t="str">
            <v>KS</v>
          </cell>
          <cell r="F8922">
            <v>793</v>
          </cell>
        </row>
        <row r="8923">
          <cell r="A8923">
            <v>7129327</v>
          </cell>
          <cell r="B8923" t="str">
            <v>Víko pro odbočný díl T…DFT/150</v>
          </cell>
          <cell r="C8923">
            <v>927</v>
          </cell>
          <cell r="D8923">
            <v>1</v>
          </cell>
          <cell r="E8923" t="str">
            <v>KS</v>
          </cell>
          <cell r="F8923">
            <v>927</v>
          </cell>
        </row>
        <row r="8924">
          <cell r="A8924">
            <v>7129335</v>
          </cell>
          <cell r="B8924" t="str">
            <v>Víko pro odbočný díl T…DFT/200</v>
          </cell>
          <cell r="C8924">
            <v>953</v>
          </cell>
          <cell r="D8924">
            <v>1</v>
          </cell>
          <cell r="E8924" t="str">
            <v>KS</v>
          </cell>
          <cell r="F8924">
            <v>953</v>
          </cell>
        </row>
        <row r="8925">
          <cell r="A8925">
            <v>7129351</v>
          </cell>
          <cell r="B8925" t="str">
            <v>Víko pro odbočný díl T…DFT/300</v>
          </cell>
          <cell r="C8925">
            <v>1084</v>
          </cell>
          <cell r="D8925">
            <v>1</v>
          </cell>
          <cell r="E8925" t="str">
            <v>KS</v>
          </cell>
          <cell r="F8925">
            <v>1084</v>
          </cell>
        </row>
        <row r="8926">
          <cell r="A8926">
            <v>7129386</v>
          </cell>
          <cell r="B8926" t="str">
            <v>Víko pro odbočný díl T…DFT/400</v>
          </cell>
          <cell r="C8926">
            <v>2100</v>
          </cell>
          <cell r="D8926">
            <v>1</v>
          </cell>
          <cell r="E8926" t="str">
            <v>KS</v>
          </cell>
          <cell r="F8926">
            <v>2100</v>
          </cell>
        </row>
        <row r="8927">
          <cell r="A8927">
            <v>7129408</v>
          </cell>
          <cell r="B8927" t="str">
            <v>Víko pro odbočný díl T…DFT/500</v>
          </cell>
          <cell r="C8927">
            <v>2961</v>
          </cell>
          <cell r="D8927">
            <v>1</v>
          </cell>
          <cell r="E8927" t="str">
            <v>KS</v>
          </cell>
          <cell r="F8927">
            <v>2961</v>
          </cell>
        </row>
        <row r="8928">
          <cell r="A8928">
            <v>7129416</v>
          </cell>
          <cell r="B8928" t="str">
            <v>Víko pro odbočný díl T…DFT/550</v>
          </cell>
          <cell r="C8928">
            <v>3512</v>
          </cell>
          <cell r="D8928">
            <v>1</v>
          </cell>
          <cell r="E8928" t="str">
            <v>KS</v>
          </cell>
          <cell r="F8928">
            <v>3512</v>
          </cell>
        </row>
        <row r="8929">
          <cell r="A8929">
            <v>7129424</v>
          </cell>
          <cell r="B8929" t="str">
            <v>Víko pro odbočný díl T…DFT/600</v>
          </cell>
          <cell r="C8929">
            <v>3743</v>
          </cell>
          <cell r="D8929">
            <v>1</v>
          </cell>
          <cell r="E8929" t="str">
            <v>KS</v>
          </cell>
          <cell r="F8929">
            <v>3743</v>
          </cell>
        </row>
        <row r="8930">
          <cell r="A8930">
            <v>7129610</v>
          </cell>
          <cell r="B8930" t="str">
            <v>Víko oblouku 90°…DFB90/100</v>
          </cell>
          <cell r="C8930">
            <v>615</v>
          </cell>
          <cell r="D8930">
            <v>1</v>
          </cell>
          <cell r="E8930" t="str">
            <v>KS</v>
          </cell>
          <cell r="F8930">
            <v>615</v>
          </cell>
        </row>
        <row r="8931">
          <cell r="A8931">
            <v>7129629</v>
          </cell>
          <cell r="B8931" t="str">
            <v>Víko oblouku 90°…DFB90/150</v>
          </cell>
          <cell r="C8931">
            <v>709</v>
          </cell>
          <cell r="D8931">
            <v>1</v>
          </cell>
          <cell r="E8931" t="str">
            <v>KS</v>
          </cell>
          <cell r="F8931">
            <v>709</v>
          </cell>
        </row>
        <row r="8932">
          <cell r="A8932">
            <v>7129637</v>
          </cell>
          <cell r="B8932" t="str">
            <v>Víko oblouku 90°…DFB90/200</v>
          </cell>
          <cell r="C8932">
            <v>787</v>
          </cell>
          <cell r="D8932">
            <v>1</v>
          </cell>
          <cell r="E8932" t="str">
            <v>KS</v>
          </cell>
          <cell r="F8932">
            <v>787</v>
          </cell>
        </row>
        <row r="8933">
          <cell r="A8933">
            <v>7129653</v>
          </cell>
          <cell r="B8933" t="str">
            <v>Víko oblouku 90°…DFB90/300</v>
          </cell>
          <cell r="C8933">
            <v>916</v>
          </cell>
          <cell r="D8933">
            <v>1</v>
          </cell>
          <cell r="E8933" t="str">
            <v>KS</v>
          </cell>
          <cell r="F8933">
            <v>916</v>
          </cell>
        </row>
        <row r="8934">
          <cell r="A8934">
            <v>7129688</v>
          </cell>
          <cell r="B8934" t="str">
            <v>Víko oblouku 90°…DFB90/400</v>
          </cell>
          <cell r="C8934">
            <v>1372</v>
          </cell>
          <cell r="D8934">
            <v>1</v>
          </cell>
          <cell r="E8934" t="str">
            <v>KS</v>
          </cell>
          <cell r="F8934">
            <v>1372</v>
          </cell>
        </row>
        <row r="8935">
          <cell r="A8935">
            <v>7129718</v>
          </cell>
          <cell r="B8935" t="str">
            <v>Víko oblouku 90°…DFB90/500</v>
          </cell>
          <cell r="C8935">
            <v>1589</v>
          </cell>
          <cell r="D8935">
            <v>1</v>
          </cell>
          <cell r="E8935" t="str">
            <v>KS</v>
          </cell>
          <cell r="F8935">
            <v>1589</v>
          </cell>
        </row>
        <row r="8936">
          <cell r="A8936">
            <v>7129726</v>
          </cell>
          <cell r="B8936" t="str">
            <v>Víko oblouku 90°…DFB90/550</v>
          </cell>
          <cell r="C8936">
            <v>2277</v>
          </cell>
          <cell r="D8936">
            <v>1</v>
          </cell>
          <cell r="E8936" t="str">
            <v>KS</v>
          </cell>
          <cell r="F8936">
            <v>2277</v>
          </cell>
        </row>
        <row r="8937">
          <cell r="A8937">
            <v>7129734</v>
          </cell>
          <cell r="B8937" t="str">
            <v>Víko oblouku 90°…DFB90/600</v>
          </cell>
          <cell r="C8937">
            <v>2658</v>
          </cell>
          <cell r="D8937">
            <v>1</v>
          </cell>
          <cell r="E8937" t="str">
            <v>KS</v>
          </cell>
          <cell r="F8937">
            <v>2658</v>
          </cell>
        </row>
        <row r="8938">
          <cell r="A8938">
            <v>7130503</v>
          </cell>
          <cell r="B8938" t="str">
            <v>Víko oblouku 90°…DFB90/050</v>
          </cell>
          <cell r="C8938">
            <v>711</v>
          </cell>
          <cell r="D8938">
            <v>1</v>
          </cell>
          <cell r="E8938" t="str">
            <v>KS</v>
          </cell>
          <cell r="F8938">
            <v>711</v>
          </cell>
        </row>
        <row r="8939">
          <cell r="A8939">
            <v>7130511</v>
          </cell>
          <cell r="B8939" t="str">
            <v>Víko oblouku 90°…DFB90/100</v>
          </cell>
          <cell r="C8939">
            <v>721</v>
          </cell>
          <cell r="D8939">
            <v>1</v>
          </cell>
          <cell r="E8939" t="str">
            <v>KS</v>
          </cell>
          <cell r="F8939">
            <v>721</v>
          </cell>
        </row>
        <row r="8940">
          <cell r="A8940">
            <v>7130538</v>
          </cell>
          <cell r="B8940" t="str">
            <v>Víko oblouku 90°…DFB90/150</v>
          </cell>
          <cell r="C8940">
            <v>813</v>
          </cell>
          <cell r="D8940">
            <v>1</v>
          </cell>
          <cell r="E8940" t="str">
            <v>KS</v>
          </cell>
          <cell r="F8940">
            <v>813</v>
          </cell>
        </row>
        <row r="8941">
          <cell r="A8941">
            <v>7130546</v>
          </cell>
          <cell r="B8941" t="str">
            <v>Víko oblouku 90°…DFB90/200</v>
          </cell>
          <cell r="C8941">
            <v>851</v>
          </cell>
          <cell r="D8941">
            <v>1</v>
          </cell>
          <cell r="E8941" t="str">
            <v>KS</v>
          </cell>
          <cell r="F8941">
            <v>851</v>
          </cell>
        </row>
        <row r="8942">
          <cell r="A8942">
            <v>7130562</v>
          </cell>
          <cell r="B8942" t="str">
            <v>Víko oblouku 90°…DFB90/300</v>
          </cell>
          <cell r="C8942">
            <v>987</v>
          </cell>
          <cell r="D8942">
            <v>1</v>
          </cell>
          <cell r="E8942" t="str">
            <v>KS</v>
          </cell>
          <cell r="F8942">
            <v>987</v>
          </cell>
        </row>
        <row r="8943">
          <cell r="A8943">
            <v>7130589</v>
          </cell>
          <cell r="B8943" t="str">
            <v>Víko oblouku 90°…DFB90/400</v>
          </cell>
          <cell r="C8943">
            <v>1732</v>
          </cell>
          <cell r="D8943">
            <v>1</v>
          </cell>
          <cell r="E8943" t="str">
            <v>KS</v>
          </cell>
          <cell r="F8943">
            <v>1732</v>
          </cell>
        </row>
        <row r="8944">
          <cell r="A8944">
            <v>7130600</v>
          </cell>
          <cell r="B8944" t="str">
            <v>Víko oblouku 90°…DFB90/500</v>
          </cell>
          <cell r="C8944">
            <v>2146</v>
          </cell>
          <cell r="D8944">
            <v>1</v>
          </cell>
          <cell r="E8944" t="str">
            <v>KS</v>
          </cell>
          <cell r="F8944">
            <v>2146</v>
          </cell>
        </row>
        <row r="8945">
          <cell r="A8945">
            <v>7130619</v>
          </cell>
          <cell r="B8945" t="str">
            <v>Víko oblouku 90°…DFB90/550</v>
          </cell>
          <cell r="C8945">
            <v>2552</v>
          </cell>
          <cell r="D8945">
            <v>1</v>
          </cell>
          <cell r="E8945" t="str">
            <v>KS</v>
          </cell>
          <cell r="F8945">
            <v>2552</v>
          </cell>
        </row>
        <row r="8946">
          <cell r="A8946">
            <v>7130627</v>
          </cell>
          <cell r="B8946" t="str">
            <v>Víko oblouku 90°…DFB90/600</v>
          </cell>
          <cell r="C8946">
            <v>3044</v>
          </cell>
          <cell r="D8946">
            <v>1</v>
          </cell>
          <cell r="E8946" t="str">
            <v>KS</v>
          </cell>
          <cell r="F8946">
            <v>3044</v>
          </cell>
        </row>
        <row r="8947">
          <cell r="A8947">
            <v>7130741</v>
          </cell>
          <cell r="B8947" t="str">
            <v>Víko oblouku 90°…DFB BKS90</v>
          </cell>
          <cell r="C8947">
            <v>1383</v>
          </cell>
          <cell r="D8947">
            <v>1</v>
          </cell>
          <cell r="E8947" t="str">
            <v>KS</v>
          </cell>
          <cell r="F8947">
            <v>1383</v>
          </cell>
        </row>
        <row r="8948">
          <cell r="A8948">
            <v>7130745</v>
          </cell>
          <cell r="B8948" t="str">
            <v>Víko oblouku 90°…DFB BKS90</v>
          </cell>
          <cell r="C8948">
            <v>2236</v>
          </cell>
          <cell r="D8948">
            <v>1</v>
          </cell>
          <cell r="E8948" t="str">
            <v>KS</v>
          </cell>
          <cell r="F8948">
            <v>2236</v>
          </cell>
        </row>
        <row r="8949">
          <cell r="A8949">
            <v>7130801</v>
          </cell>
          <cell r="B8949" t="str">
            <v>Víko svislého oblouku 90°…DBV 050 S</v>
          </cell>
          <cell r="C8949">
            <v>358</v>
          </cell>
          <cell r="D8949">
            <v>1</v>
          </cell>
          <cell r="E8949" t="str">
            <v>KS</v>
          </cell>
          <cell r="F8949">
            <v>358</v>
          </cell>
        </row>
        <row r="8950">
          <cell r="A8950">
            <v>7130805</v>
          </cell>
          <cell r="B8950" t="str">
            <v>Víko svislého oblouku 90°…DBV 100 S</v>
          </cell>
          <cell r="C8950">
            <v>379</v>
          </cell>
          <cell r="D8950">
            <v>1</v>
          </cell>
          <cell r="E8950" t="str">
            <v>KS</v>
          </cell>
          <cell r="F8950">
            <v>379</v>
          </cell>
        </row>
        <row r="8951">
          <cell r="A8951">
            <v>7130809</v>
          </cell>
          <cell r="B8951" t="str">
            <v>Víko svislého oblouku 90°…DBV 150 S</v>
          </cell>
          <cell r="C8951">
            <v>404</v>
          </cell>
          <cell r="D8951">
            <v>1</v>
          </cell>
          <cell r="E8951" t="str">
            <v>KS</v>
          </cell>
          <cell r="F8951">
            <v>404</v>
          </cell>
        </row>
        <row r="8952">
          <cell r="A8952">
            <v>7130813</v>
          </cell>
          <cell r="B8952" t="str">
            <v>Víko svislého oblouku 90°…DBV 200 S</v>
          </cell>
          <cell r="C8952">
            <v>414</v>
          </cell>
          <cell r="D8952">
            <v>1</v>
          </cell>
          <cell r="E8952" t="str">
            <v>KS</v>
          </cell>
          <cell r="F8952">
            <v>414</v>
          </cell>
        </row>
        <row r="8953">
          <cell r="A8953">
            <v>7130817</v>
          </cell>
          <cell r="B8953" t="str">
            <v>Víko svislého oblouku 90°…DBV 300 S</v>
          </cell>
          <cell r="C8953">
            <v>515</v>
          </cell>
          <cell r="D8953">
            <v>1</v>
          </cell>
          <cell r="E8953" t="str">
            <v>KS</v>
          </cell>
          <cell r="F8953">
            <v>515</v>
          </cell>
        </row>
        <row r="8954">
          <cell r="A8954">
            <v>7130821</v>
          </cell>
          <cell r="B8954" t="str">
            <v>Víko svislého oblouku 90°…DBV 400 S</v>
          </cell>
          <cell r="C8954">
            <v>577</v>
          </cell>
          <cell r="D8954">
            <v>1</v>
          </cell>
          <cell r="E8954" t="str">
            <v>KS</v>
          </cell>
          <cell r="F8954">
            <v>577</v>
          </cell>
        </row>
        <row r="8955">
          <cell r="A8955">
            <v>7130847</v>
          </cell>
          <cell r="B8955" t="str">
            <v>Víko svislého oblouku 90°…DBV 050 F</v>
          </cell>
          <cell r="C8955">
            <v>358</v>
          </cell>
          <cell r="D8955">
            <v>1</v>
          </cell>
          <cell r="E8955" t="str">
            <v>KS</v>
          </cell>
          <cell r="F8955">
            <v>358</v>
          </cell>
        </row>
        <row r="8956">
          <cell r="A8956">
            <v>7130852</v>
          </cell>
          <cell r="B8956" t="str">
            <v>Víko svislého oblouku 90°…DBV 100 F</v>
          </cell>
          <cell r="C8956">
            <v>379</v>
          </cell>
          <cell r="D8956">
            <v>1</v>
          </cell>
          <cell r="E8956" t="str">
            <v>KS</v>
          </cell>
          <cell r="F8956">
            <v>379</v>
          </cell>
        </row>
        <row r="8957">
          <cell r="A8957">
            <v>7130860</v>
          </cell>
          <cell r="B8957" t="str">
            <v>Víko svislého oblouku 90°…DBV 200 F</v>
          </cell>
          <cell r="C8957">
            <v>414</v>
          </cell>
          <cell r="D8957">
            <v>1</v>
          </cell>
          <cell r="E8957" t="str">
            <v>KS</v>
          </cell>
          <cell r="F8957">
            <v>414</v>
          </cell>
        </row>
        <row r="8958">
          <cell r="A8958">
            <v>7130864</v>
          </cell>
          <cell r="B8958" t="str">
            <v>Víko svislého oblouku 90°…DBV 300 F</v>
          </cell>
          <cell r="C8958">
            <v>515</v>
          </cell>
          <cell r="D8958">
            <v>1</v>
          </cell>
          <cell r="E8958" t="str">
            <v>KS</v>
          </cell>
          <cell r="F8958">
            <v>515</v>
          </cell>
        </row>
        <row r="8959">
          <cell r="A8959">
            <v>7131089</v>
          </cell>
          <cell r="B8959" t="str">
            <v>Víko křížení…DFK/100</v>
          </cell>
          <cell r="C8959">
            <v>874</v>
          </cell>
          <cell r="D8959">
            <v>1</v>
          </cell>
          <cell r="E8959" t="str">
            <v>KS</v>
          </cell>
          <cell r="F8959">
            <v>874</v>
          </cell>
        </row>
        <row r="8960">
          <cell r="A8960">
            <v>7131097</v>
          </cell>
          <cell r="B8960" t="str">
            <v>Víko křížení…DFK/150</v>
          </cell>
          <cell r="C8960">
            <v>953</v>
          </cell>
          <cell r="D8960">
            <v>1</v>
          </cell>
          <cell r="E8960" t="str">
            <v>KS</v>
          </cell>
          <cell r="F8960">
            <v>953</v>
          </cell>
        </row>
        <row r="8961">
          <cell r="A8961">
            <v>7131100</v>
          </cell>
          <cell r="B8961" t="str">
            <v>Víko křížení…DFK/200</v>
          </cell>
          <cell r="C8961">
            <v>1049</v>
          </cell>
          <cell r="D8961">
            <v>1</v>
          </cell>
          <cell r="E8961" t="str">
            <v>KS</v>
          </cell>
          <cell r="F8961">
            <v>1049</v>
          </cell>
        </row>
        <row r="8962">
          <cell r="A8962">
            <v>7131127</v>
          </cell>
          <cell r="B8962" t="str">
            <v>Víko křížení…DFK/300</v>
          </cell>
          <cell r="C8962">
            <v>1216</v>
          </cell>
          <cell r="D8962">
            <v>1</v>
          </cell>
          <cell r="E8962" t="str">
            <v>KS</v>
          </cell>
          <cell r="F8962">
            <v>1216</v>
          </cell>
        </row>
        <row r="8963">
          <cell r="A8963">
            <v>7131143</v>
          </cell>
          <cell r="B8963" t="str">
            <v>Víko křížení…DFK/400</v>
          </cell>
          <cell r="C8963">
            <v>2877</v>
          </cell>
          <cell r="D8963">
            <v>1</v>
          </cell>
          <cell r="E8963" t="str">
            <v>KS</v>
          </cell>
          <cell r="F8963">
            <v>2877</v>
          </cell>
        </row>
        <row r="8964">
          <cell r="A8964">
            <v>7131178</v>
          </cell>
          <cell r="B8964" t="str">
            <v>Víko křížení…DFK/500</v>
          </cell>
          <cell r="C8964">
            <v>4880</v>
          </cell>
          <cell r="D8964">
            <v>1</v>
          </cell>
          <cell r="E8964" t="str">
            <v>KS</v>
          </cell>
          <cell r="F8964">
            <v>4880</v>
          </cell>
        </row>
        <row r="8965">
          <cell r="A8965">
            <v>7131194</v>
          </cell>
          <cell r="B8965" t="str">
            <v>Víko křížení…DFK/600</v>
          </cell>
          <cell r="C8965">
            <v>5347</v>
          </cell>
          <cell r="D8965">
            <v>1</v>
          </cell>
          <cell r="E8965" t="str">
            <v>KS</v>
          </cell>
          <cell r="F8965">
            <v>5347</v>
          </cell>
        </row>
        <row r="8966">
          <cell r="A8966">
            <v>7131291</v>
          </cell>
          <cell r="B8966" t="str">
            <v>Víko odbočného dílu…DFAA/050</v>
          </cell>
          <cell r="C8966">
            <v>837</v>
          </cell>
          <cell r="D8966">
            <v>1</v>
          </cell>
          <cell r="E8966" t="str">
            <v>KS</v>
          </cell>
          <cell r="F8966">
            <v>837</v>
          </cell>
        </row>
        <row r="8967">
          <cell r="A8967">
            <v>7131305</v>
          </cell>
          <cell r="B8967" t="str">
            <v>Víko odbočného dílu…DFAA/100</v>
          </cell>
          <cell r="C8967">
            <v>838</v>
          </cell>
          <cell r="D8967">
            <v>1</v>
          </cell>
          <cell r="E8967" t="str">
            <v>KS</v>
          </cell>
          <cell r="F8967">
            <v>838</v>
          </cell>
        </row>
        <row r="8968">
          <cell r="A8968">
            <v>7131310</v>
          </cell>
          <cell r="B8968" t="str">
            <v>Víko odbočného dílu…DFAA/150</v>
          </cell>
          <cell r="C8968">
            <v>1142</v>
          </cell>
          <cell r="D8968">
            <v>1</v>
          </cell>
          <cell r="E8968" t="str">
            <v>KS</v>
          </cell>
          <cell r="F8968">
            <v>1142</v>
          </cell>
        </row>
        <row r="8969">
          <cell r="A8969">
            <v>7131321</v>
          </cell>
          <cell r="B8969" t="str">
            <v>Víko odbočného dílu…DFAA/200</v>
          </cell>
          <cell r="C8969">
            <v>1043</v>
          </cell>
          <cell r="D8969">
            <v>1</v>
          </cell>
          <cell r="E8969" t="str">
            <v>KS</v>
          </cell>
          <cell r="F8969">
            <v>1043</v>
          </cell>
        </row>
        <row r="8970">
          <cell r="A8970">
            <v>7131348</v>
          </cell>
          <cell r="B8970" t="str">
            <v>Víko odbočného dílu…DFAA/300</v>
          </cell>
          <cell r="C8970">
            <v>1170</v>
          </cell>
          <cell r="D8970">
            <v>1</v>
          </cell>
          <cell r="E8970" t="str">
            <v>KS</v>
          </cell>
          <cell r="F8970">
            <v>1170</v>
          </cell>
        </row>
        <row r="8971">
          <cell r="A8971">
            <v>7131356</v>
          </cell>
          <cell r="B8971" t="str">
            <v>Víko odbočného dílu…DFAA/400</v>
          </cell>
          <cell r="C8971">
            <v>1487</v>
          </cell>
          <cell r="D8971">
            <v>1</v>
          </cell>
          <cell r="E8971" t="str">
            <v>KS</v>
          </cell>
          <cell r="F8971">
            <v>1487</v>
          </cell>
        </row>
        <row r="8972">
          <cell r="A8972">
            <v>7131364</v>
          </cell>
          <cell r="B8972" t="str">
            <v>Víko odbočného dílu…DFAA/500</v>
          </cell>
          <cell r="C8972">
            <v>2269</v>
          </cell>
          <cell r="D8972">
            <v>1</v>
          </cell>
          <cell r="E8972" t="str">
            <v>KS</v>
          </cell>
          <cell r="F8972">
            <v>2269</v>
          </cell>
        </row>
        <row r="8973">
          <cell r="A8973">
            <v>7131372</v>
          </cell>
          <cell r="B8973" t="str">
            <v>Víko odbočného dílu…DFAA/550</v>
          </cell>
          <cell r="C8973">
            <v>2314</v>
          </cell>
          <cell r="D8973">
            <v>1</v>
          </cell>
          <cell r="E8973" t="str">
            <v>KS</v>
          </cell>
          <cell r="F8973">
            <v>2314</v>
          </cell>
        </row>
        <row r="8974">
          <cell r="A8974">
            <v>7131380</v>
          </cell>
          <cell r="B8974" t="str">
            <v>Víko odbočného dílu…DFAA/600</v>
          </cell>
          <cell r="C8974">
            <v>2307</v>
          </cell>
          <cell r="D8974">
            <v>1</v>
          </cell>
          <cell r="E8974" t="str">
            <v>KS</v>
          </cell>
          <cell r="F8974">
            <v>2307</v>
          </cell>
        </row>
        <row r="8975">
          <cell r="A8975">
            <v>7131454</v>
          </cell>
          <cell r="B8975" t="str">
            <v>Víko odbočného dílu…DFAA BKS</v>
          </cell>
          <cell r="C8975">
            <v>1435</v>
          </cell>
          <cell r="D8975">
            <v>1</v>
          </cell>
          <cell r="E8975" t="str">
            <v>KS</v>
          </cell>
          <cell r="F8975">
            <v>1435</v>
          </cell>
        </row>
        <row r="8976">
          <cell r="A8976">
            <v>7131801</v>
          </cell>
          <cell r="B8976" t="str">
            <v>Víko oblouku 45°…DFB45/050</v>
          </cell>
          <cell r="C8976">
            <v>839</v>
          </cell>
          <cell r="D8976">
            <v>1</v>
          </cell>
          <cell r="E8976" t="str">
            <v>KS</v>
          </cell>
          <cell r="F8976">
            <v>839</v>
          </cell>
        </row>
        <row r="8977">
          <cell r="A8977">
            <v>7131828</v>
          </cell>
          <cell r="B8977" t="str">
            <v>Víko oblouku 45°…DFB45/100</v>
          </cell>
          <cell r="C8977">
            <v>1020</v>
          </cell>
          <cell r="D8977">
            <v>1</v>
          </cell>
          <cell r="E8977" t="str">
            <v>KS</v>
          </cell>
          <cell r="F8977">
            <v>1020</v>
          </cell>
        </row>
        <row r="8978">
          <cell r="A8978">
            <v>7131844</v>
          </cell>
          <cell r="B8978" t="str">
            <v>Víko oblouku 45°…DFB45/200</v>
          </cell>
          <cell r="C8978">
            <v>986</v>
          </cell>
          <cell r="D8978">
            <v>1</v>
          </cell>
          <cell r="E8978" t="str">
            <v>KS</v>
          </cell>
          <cell r="F8978">
            <v>986</v>
          </cell>
        </row>
        <row r="8979">
          <cell r="A8979">
            <v>7131860</v>
          </cell>
          <cell r="B8979" t="str">
            <v>Víko oblouku 45°…DFB45/300</v>
          </cell>
          <cell r="C8979">
            <v>1310</v>
          </cell>
          <cell r="D8979">
            <v>1</v>
          </cell>
          <cell r="E8979" t="str">
            <v>KS</v>
          </cell>
          <cell r="F8979">
            <v>1310</v>
          </cell>
        </row>
        <row r="8980">
          <cell r="A8980">
            <v>7131879</v>
          </cell>
          <cell r="B8980" t="str">
            <v>Víko oblouku 45°…DFB45/400</v>
          </cell>
          <cell r="C8980">
            <v>1444</v>
          </cell>
          <cell r="D8980">
            <v>1</v>
          </cell>
          <cell r="E8980" t="str">
            <v>KS</v>
          </cell>
          <cell r="F8980">
            <v>1444</v>
          </cell>
        </row>
        <row r="8981">
          <cell r="A8981">
            <v>7131887</v>
          </cell>
          <cell r="B8981" t="str">
            <v>Víko oblouku 45°…DFB45/500</v>
          </cell>
          <cell r="C8981">
            <v>1817</v>
          </cell>
          <cell r="D8981">
            <v>1</v>
          </cell>
          <cell r="E8981" t="str">
            <v>KS</v>
          </cell>
          <cell r="F8981">
            <v>1817</v>
          </cell>
        </row>
        <row r="8982">
          <cell r="A8982">
            <v>7131895</v>
          </cell>
          <cell r="B8982" t="str">
            <v>Víko oblouku 45°…DFB45/550</v>
          </cell>
          <cell r="C8982">
            <v>2014</v>
          </cell>
          <cell r="D8982">
            <v>1</v>
          </cell>
          <cell r="E8982" t="str">
            <v>KS</v>
          </cell>
          <cell r="F8982">
            <v>2014</v>
          </cell>
        </row>
        <row r="8983">
          <cell r="A8983">
            <v>7131909</v>
          </cell>
          <cell r="B8983" t="str">
            <v>Víko oblouku 45°…DFB45/600</v>
          </cell>
          <cell r="C8983">
            <v>2316</v>
          </cell>
          <cell r="D8983">
            <v>1</v>
          </cell>
          <cell r="E8983" t="str">
            <v>KS</v>
          </cell>
          <cell r="F8983">
            <v>2316</v>
          </cell>
        </row>
        <row r="8984">
          <cell r="A8984">
            <v>7132032</v>
          </cell>
          <cell r="B8984" t="str">
            <v>Víko oblouku 90°…DFB90/550</v>
          </cell>
          <cell r="C8984">
            <v>2552</v>
          </cell>
          <cell r="D8984">
            <v>1</v>
          </cell>
          <cell r="E8984" t="str">
            <v>KS</v>
          </cell>
          <cell r="F8984">
            <v>2552</v>
          </cell>
        </row>
        <row r="8985">
          <cell r="A8985">
            <v>7133120</v>
          </cell>
          <cell r="B8985" t="str">
            <v>Oblouk 45°…RB45 620</v>
          </cell>
          <cell r="C8985">
            <v>1251</v>
          </cell>
          <cell r="D8985">
            <v>1</v>
          </cell>
          <cell r="E8985" t="str">
            <v>KS</v>
          </cell>
          <cell r="F8985">
            <v>1251</v>
          </cell>
        </row>
        <row r="8986">
          <cell r="A8986">
            <v>7133142</v>
          </cell>
          <cell r="B8986" t="str">
            <v>Oblouk 45°…RB45 630</v>
          </cell>
          <cell r="C8986">
            <v>1523</v>
          </cell>
          <cell r="D8986">
            <v>1</v>
          </cell>
          <cell r="E8986" t="str">
            <v>KS</v>
          </cell>
          <cell r="F8986">
            <v>1523</v>
          </cell>
        </row>
        <row r="8987">
          <cell r="A8987">
            <v>7133235</v>
          </cell>
          <cell r="B8987" t="str">
            <v>Oblouk 45°…RBU45 640</v>
          </cell>
          <cell r="C8987">
            <v>3118</v>
          </cell>
          <cell r="D8987">
            <v>1</v>
          </cell>
          <cell r="E8987" t="str">
            <v>KS</v>
          </cell>
          <cell r="F8987">
            <v>3118</v>
          </cell>
        </row>
        <row r="8988">
          <cell r="A8988">
            <v>7133251</v>
          </cell>
          <cell r="B8988" t="str">
            <v>Oblouk 45°…RBU45 660</v>
          </cell>
          <cell r="C8988">
            <v>3843</v>
          </cell>
          <cell r="D8988">
            <v>1</v>
          </cell>
          <cell r="E8988" t="str">
            <v>KS</v>
          </cell>
          <cell r="F8988">
            <v>3843</v>
          </cell>
        </row>
        <row r="8989">
          <cell r="A8989">
            <v>7133901</v>
          </cell>
          <cell r="B8989" t="str">
            <v>Víko oblouku 45°…DFB45 100</v>
          </cell>
          <cell r="C8989">
            <v>1708</v>
          </cell>
          <cell r="D8989">
            <v>1</v>
          </cell>
          <cell r="E8989" t="str">
            <v>KS</v>
          </cell>
          <cell r="F8989">
            <v>1708</v>
          </cell>
        </row>
        <row r="8990">
          <cell r="A8990">
            <v>7133928</v>
          </cell>
          <cell r="B8990" t="str">
            <v>Víko oblouku 45°…DFB45 200</v>
          </cell>
          <cell r="C8990">
            <v>1779</v>
          </cell>
          <cell r="D8990">
            <v>1</v>
          </cell>
          <cell r="E8990" t="str">
            <v>KS</v>
          </cell>
          <cell r="F8990">
            <v>1779</v>
          </cell>
        </row>
        <row r="8991">
          <cell r="A8991">
            <v>7133936</v>
          </cell>
          <cell r="B8991" t="str">
            <v>Víko oblouku 45°…DFB45 300</v>
          </cell>
          <cell r="C8991">
            <v>2272</v>
          </cell>
          <cell r="D8991">
            <v>1</v>
          </cell>
          <cell r="E8991" t="str">
            <v>KS</v>
          </cell>
          <cell r="F8991">
            <v>2272</v>
          </cell>
        </row>
        <row r="8992">
          <cell r="A8992">
            <v>7133944</v>
          </cell>
          <cell r="B8992" t="str">
            <v>Víko oblouku 45°…DFB45 400</v>
          </cell>
          <cell r="C8992">
            <v>2257</v>
          </cell>
          <cell r="D8992">
            <v>1</v>
          </cell>
          <cell r="E8992" t="str">
            <v>KS</v>
          </cell>
          <cell r="F8992">
            <v>2257</v>
          </cell>
        </row>
        <row r="8993">
          <cell r="A8993">
            <v>7133979</v>
          </cell>
          <cell r="B8993" t="str">
            <v>Víko oblouku 45°…DFB45 600</v>
          </cell>
          <cell r="C8993">
            <v>3633</v>
          </cell>
          <cell r="D8993">
            <v>1</v>
          </cell>
          <cell r="E8993" t="str">
            <v>KS</v>
          </cell>
          <cell r="F8993">
            <v>3633</v>
          </cell>
        </row>
        <row r="8994">
          <cell r="A8994">
            <v>7134122</v>
          </cell>
          <cell r="B8994" t="str">
            <v>Oblouk 90°…RB90 610</v>
          </cell>
          <cell r="C8994">
            <v>1151</v>
          </cell>
          <cell r="D8994">
            <v>1</v>
          </cell>
          <cell r="E8994" t="str">
            <v>KS</v>
          </cell>
          <cell r="F8994">
            <v>1151</v>
          </cell>
        </row>
        <row r="8995">
          <cell r="A8995">
            <v>7134130</v>
          </cell>
          <cell r="B8995" t="str">
            <v>Oblouk 90°…RB90 620</v>
          </cell>
          <cell r="C8995">
            <v>1301</v>
          </cell>
          <cell r="D8995">
            <v>1</v>
          </cell>
          <cell r="E8995" t="str">
            <v>KS</v>
          </cell>
          <cell r="F8995">
            <v>1301</v>
          </cell>
        </row>
        <row r="8996">
          <cell r="A8996">
            <v>7134138</v>
          </cell>
          <cell r="B8996" t="str">
            <v>Oblouk 90°…RB90 630</v>
          </cell>
          <cell r="C8996">
            <v>1656</v>
          </cell>
          <cell r="D8996">
            <v>1</v>
          </cell>
          <cell r="E8996" t="str">
            <v>KS</v>
          </cell>
          <cell r="F8996">
            <v>1656</v>
          </cell>
        </row>
        <row r="8997">
          <cell r="A8997">
            <v>7134231</v>
          </cell>
          <cell r="B8997" t="str">
            <v>Oblouk 90°…RBU90 640</v>
          </cell>
          <cell r="C8997">
            <v>3722</v>
          </cell>
          <cell r="D8997">
            <v>1</v>
          </cell>
          <cell r="E8997" t="str">
            <v>KS</v>
          </cell>
          <cell r="F8997">
            <v>3722</v>
          </cell>
        </row>
        <row r="8998">
          <cell r="A8998">
            <v>7134258</v>
          </cell>
          <cell r="B8998" t="str">
            <v>Oblouk 90°…RBU90 650</v>
          </cell>
          <cell r="C8998">
            <v>4977</v>
          </cell>
          <cell r="D8998">
            <v>1</v>
          </cell>
          <cell r="E8998" t="str">
            <v>KS</v>
          </cell>
          <cell r="F8998">
            <v>4977</v>
          </cell>
        </row>
        <row r="8999">
          <cell r="A8999">
            <v>7134266</v>
          </cell>
          <cell r="B8999" t="str">
            <v>Oblouk 90°…RBU90 660</v>
          </cell>
          <cell r="C8999">
            <v>9244</v>
          </cell>
          <cell r="D8999">
            <v>1</v>
          </cell>
          <cell r="E8999" t="str">
            <v>KS</v>
          </cell>
          <cell r="F8999">
            <v>9244</v>
          </cell>
        </row>
        <row r="9000">
          <cell r="A9000">
            <v>7134908</v>
          </cell>
          <cell r="B9000" t="str">
            <v>Víko oblouku 90°…DFB90 100</v>
          </cell>
          <cell r="C9000">
            <v>1812</v>
          </cell>
          <cell r="D9000">
            <v>1</v>
          </cell>
          <cell r="E9000" t="str">
            <v>KS</v>
          </cell>
          <cell r="F9000">
            <v>1812</v>
          </cell>
        </row>
        <row r="9001">
          <cell r="A9001">
            <v>7134916</v>
          </cell>
          <cell r="B9001" t="str">
            <v>Víko oblouku 90°…DFB90 200</v>
          </cell>
          <cell r="C9001">
            <v>2235</v>
          </cell>
          <cell r="D9001">
            <v>1</v>
          </cell>
          <cell r="E9001" t="str">
            <v>KS</v>
          </cell>
          <cell r="F9001">
            <v>2235</v>
          </cell>
        </row>
        <row r="9002">
          <cell r="A9002">
            <v>7134924</v>
          </cell>
          <cell r="B9002" t="str">
            <v>Víko oblouku 90°…DFB90 300</v>
          </cell>
          <cell r="C9002">
            <v>2871</v>
          </cell>
          <cell r="D9002">
            <v>1</v>
          </cell>
          <cell r="E9002" t="str">
            <v>KS</v>
          </cell>
          <cell r="F9002">
            <v>2871</v>
          </cell>
        </row>
        <row r="9003">
          <cell r="A9003">
            <v>7134932</v>
          </cell>
          <cell r="B9003" t="str">
            <v>Víko oblouku 90°…DFB90 400</v>
          </cell>
          <cell r="C9003">
            <v>3209</v>
          </cell>
          <cell r="D9003">
            <v>1</v>
          </cell>
          <cell r="E9003" t="str">
            <v>KS</v>
          </cell>
          <cell r="F9003">
            <v>3209</v>
          </cell>
        </row>
        <row r="9004">
          <cell r="A9004">
            <v>7134940</v>
          </cell>
          <cell r="B9004" t="str">
            <v>Víko oblouku 90°…DFB90 500</v>
          </cell>
          <cell r="C9004">
            <v>4116</v>
          </cell>
          <cell r="D9004">
            <v>1</v>
          </cell>
          <cell r="E9004" t="str">
            <v>KS</v>
          </cell>
          <cell r="F9004">
            <v>4116</v>
          </cell>
        </row>
        <row r="9005">
          <cell r="A9005">
            <v>7134967</v>
          </cell>
          <cell r="B9005" t="str">
            <v>Víko oblouku 90°…DFB90 600</v>
          </cell>
          <cell r="C9005">
            <v>4909</v>
          </cell>
          <cell r="D9005">
            <v>1</v>
          </cell>
          <cell r="E9005" t="str">
            <v>KS</v>
          </cell>
          <cell r="F9005">
            <v>4909</v>
          </cell>
        </row>
        <row r="9006">
          <cell r="A9006">
            <v>7135118</v>
          </cell>
          <cell r="B9006" t="str">
            <v>Odbočný díl T…RT 620 VA</v>
          </cell>
          <cell r="C9006">
            <v>1460</v>
          </cell>
          <cell r="D9006">
            <v>1</v>
          </cell>
          <cell r="E9006" t="str">
            <v>KS</v>
          </cell>
          <cell r="F9006">
            <v>1460</v>
          </cell>
        </row>
        <row r="9007">
          <cell r="A9007">
            <v>7136120</v>
          </cell>
          <cell r="B9007" t="str">
            <v>Odbočný díl…RAA 610VA</v>
          </cell>
          <cell r="C9007">
            <v>857</v>
          </cell>
          <cell r="D9007">
            <v>1</v>
          </cell>
          <cell r="E9007" t="str">
            <v>KS</v>
          </cell>
          <cell r="F9007">
            <v>857</v>
          </cell>
        </row>
        <row r="9008">
          <cell r="A9008">
            <v>7136133</v>
          </cell>
          <cell r="B9008" t="str">
            <v>Odbočný díl…RAA 620VA</v>
          </cell>
          <cell r="C9008">
            <v>914</v>
          </cell>
          <cell r="D9008">
            <v>1</v>
          </cell>
          <cell r="E9008" t="str">
            <v>KS</v>
          </cell>
          <cell r="F9008">
            <v>914</v>
          </cell>
        </row>
        <row r="9009">
          <cell r="A9009">
            <v>7136141</v>
          </cell>
          <cell r="B9009" t="str">
            <v>Odbočný díl…RAA 630VA</v>
          </cell>
          <cell r="C9009">
            <v>917</v>
          </cell>
          <cell r="D9009">
            <v>1</v>
          </cell>
          <cell r="E9009" t="str">
            <v>KS</v>
          </cell>
          <cell r="F9009">
            <v>917</v>
          </cell>
        </row>
        <row r="9010">
          <cell r="A9010">
            <v>7136242</v>
          </cell>
          <cell r="B9010" t="str">
            <v>Odbočný díl…RAAU640VA</v>
          </cell>
          <cell r="C9010">
            <v>2137</v>
          </cell>
          <cell r="D9010">
            <v>1</v>
          </cell>
          <cell r="E9010" t="str">
            <v>KS</v>
          </cell>
          <cell r="F9010">
            <v>2137</v>
          </cell>
        </row>
        <row r="9011">
          <cell r="A9011">
            <v>7136269</v>
          </cell>
          <cell r="B9011" t="str">
            <v>Odbočný díl…RAAU660VA</v>
          </cell>
          <cell r="C9011">
            <v>2259</v>
          </cell>
          <cell r="D9011">
            <v>1</v>
          </cell>
          <cell r="E9011" t="str">
            <v>KS</v>
          </cell>
          <cell r="F9011">
            <v>2259</v>
          </cell>
        </row>
        <row r="9012">
          <cell r="A9012">
            <v>7136900</v>
          </cell>
          <cell r="B9012" t="str">
            <v>Víko odbočného dílu…DFAA100VA</v>
          </cell>
          <cell r="C9012">
            <v>1719</v>
          </cell>
          <cell r="D9012">
            <v>1</v>
          </cell>
          <cell r="E9012" t="str">
            <v>KS</v>
          </cell>
          <cell r="F9012">
            <v>1719</v>
          </cell>
        </row>
        <row r="9013">
          <cell r="A9013">
            <v>7136919</v>
          </cell>
          <cell r="B9013" t="str">
            <v>Víko odbočného dílu…DFAA200VA</v>
          </cell>
          <cell r="C9013">
            <v>1734</v>
          </cell>
          <cell r="D9013">
            <v>1</v>
          </cell>
          <cell r="E9013" t="str">
            <v>KS</v>
          </cell>
          <cell r="F9013">
            <v>1734</v>
          </cell>
        </row>
        <row r="9014">
          <cell r="A9014">
            <v>7136927</v>
          </cell>
          <cell r="B9014" t="str">
            <v>Víko odbočného dílu…DFAA300VA</v>
          </cell>
          <cell r="C9014">
            <v>1930</v>
          </cell>
          <cell r="D9014">
            <v>1</v>
          </cell>
          <cell r="E9014" t="str">
            <v>KS</v>
          </cell>
          <cell r="F9014">
            <v>1930</v>
          </cell>
        </row>
        <row r="9015">
          <cell r="A9015">
            <v>7136935</v>
          </cell>
          <cell r="B9015" t="str">
            <v>Víko odbočného dílu…DFAA400VA</v>
          </cell>
          <cell r="C9015">
            <v>2602</v>
          </cell>
          <cell r="D9015">
            <v>1</v>
          </cell>
          <cell r="E9015" t="str">
            <v>KS</v>
          </cell>
          <cell r="F9015">
            <v>2602</v>
          </cell>
        </row>
        <row r="9016">
          <cell r="A9016">
            <v>7136978</v>
          </cell>
          <cell r="B9016" t="str">
            <v>Víko odbočného dílu…DFAA600VA</v>
          </cell>
          <cell r="C9016">
            <v>7370</v>
          </cell>
          <cell r="D9016">
            <v>1</v>
          </cell>
          <cell r="E9016" t="str">
            <v>KS</v>
          </cell>
          <cell r="F9016">
            <v>7370</v>
          </cell>
        </row>
        <row r="9017">
          <cell r="A9017">
            <v>7138113</v>
          </cell>
          <cell r="B9017" t="str">
            <v>Kloubový oblouk…RGBV610VA</v>
          </cell>
          <cell r="C9017">
            <v>3024</v>
          </cell>
          <cell r="D9017">
            <v>1</v>
          </cell>
          <cell r="E9017" t="str">
            <v>KS</v>
          </cell>
          <cell r="F9017">
            <v>3024</v>
          </cell>
        </row>
        <row r="9018">
          <cell r="A9018">
            <v>7138121</v>
          </cell>
          <cell r="B9018" t="str">
            <v>Kloubový oblouk…RGBV620VA</v>
          </cell>
          <cell r="C9018">
            <v>3453</v>
          </cell>
          <cell r="D9018">
            <v>1</v>
          </cell>
          <cell r="E9018" t="str">
            <v>KS</v>
          </cell>
          <cell r="F9018">
            <v>3453</v>
          </cell>
        </row>
        <row r="9019">
          <cell r="A9019">
            <v>7138148</v>
          </cell>
          <cell r="B9019" t="str">
            <v>Kloubový oblouk…RGBV630VA</v>
          </cell>
          <cell r="C9019">
            <v>3635</v>
          </cell>
          <cell r="D9019">
            <v>1</v>
          </cell>
          <cell r="E9019" t="str">
            <v>KS</v>
          </cell>
          <cell r="F9019">
            <v>3635</v>
          </cell>
        </row>
        <row r="9020">
          <cell r="A9020">
            <v>7138156</v>
          </cell>
          <cell r="B9020" t="str">
            <v>Kloubový oblouk…RGBV640VA</v>
          </cell>
          <cell r="C9020">
            <v>3905</v>
          </cell>
          <cell r="D9020">
            <v>1</v>
          </cell>
          <cell r="E9020" t="str">
            <v>KS</v>
          </cell>
          <cell r="F9020">
            <v>3905</v>
          </cell>
        </row>
        <row r="9021">
          <cell r="A9021">
            <v>7138172</v>
          </cell>
          <cell r="B9021" t="str">
            <v>Kloubový oblouk…RGBV660VA</v>
          </cell>
          <cell r="C9021">
            <v>4137</v>
          </cell>
          <cell r="D9021">
            <v>1</v>
          </cell>
          <cell r="E9021" t="str">
            <v>KS</v>
          </cell>
          <cell r="F9021">
            <v>4137</v>
          </cell>
        </row>
        <row r="9022">
          <cell r="A9022">
            <v>7160046</v>
          </cell>
          <cell r="B9022" t="str">
            <v>Oblouk 90°…LBI90/620</v>
          </cell>
          <cell r="C9022">
            <v>2882</v>
          </cell>
          <cell r="D9022">
            <v>1</v>
          </cell>
          <cell r="E9022" t="str">
            <v>KS</v>
          </cell>
          <cell r="F9022">
            <v>2882</v>
          </cell>
        </row>
        <row r="9023">
          <cell r="A9023">
            <v>7160054</v>
          </cell>
          <cell r="B9023" t="str">
            <v>Oblouk 90°…LBI90/630</v>
          </cell>
          <cell r="C9023">
            <v>3119</v>
          </cell>
          <cell r="D9023">
            <v>1</v>
          </cell>
          <cell r="E9023" t="str">
            <v>KS</v>
          </cell>
          <cell r="F9023">
            <v>3119</v>
          </cell>
        </row>
        <row r="9024">
          <cell r="A9024">
            <v>7160062</v>
          </cell>
          <cell r="B9024" t="str">
            <v>Oblouk 90°…LBI90/640</v>
          </cell>
          <cell r="C9024">
            <v>3318</v>
          </cell>
          <cell r="D9024">
            <v>1</v>
          </cell>
          <cell r="E9024" t="str">
            <v>KS</v>
          </cell>
          <cell r="F9024">
            <v>3318</v>
          </cell>
        </row>
        <row r="9025">
          <cell r="A9025">
            <v>7160089</v>
          </cell>
          <cell r="B9025" t="str">
            <v>Oblouk 90°…LBI90/650</v>
          </cell>
          <cell r="C9025">
            <v>4145</v>
          </cell>
          <cell r="D9025">
            <v>1</v>
          </cell>
          <cell r="E9025" t="str">
            <v>KS</v>
          </cell>
          <cell r="F9025">
            <v>4145</v>
          </cell>
        </row>
        <row r="9026">
          <cell r="A9026">
            <v>7160097</v>
          </cell>
          <cell r="B9026" t="str">
            <v>Oblouk 90°…LBI90/660</v>
          </cell>
          <cell r="C9026">
            <v>3938</v>
          </cell>
          <cell r="D9026">
            <v>1</v>
          </cell>
          <cell r="E9026" t="str">
            <v>KS</v>
          </cell>
          <cell r="F9026">
            <v>3938</v>
          </cell>
        </row>
        <row r="9027">
          <cell r="A9027">
            <v>7162022</v>
          </cell>
          <cell r="B9027" t="str">
            <v>Díl T…LT 620 VS</v>
          </cell>
          <cell r="C9027">
            <v>6153</v>
          </cell>
          <cell r="D9027">
            <v>1</v>
          </cell>
          <cell r="E9027" t="str">
            <v>KS</v>
          </cell>
          <cell r="F9027">
            <v>6153</v>
          </cell>
        </row>
        <row r="9028">
          <cell r="A9028">
            <v>7162049</v>
          </cell>
          <cell r="B9028" t="str">
            <v>Díl T…LT 630 VS</v>
          </cell>
          <cell r="C9028">
            <v>6636</v>
          </cell>
          <cell r="D9028">
            <v>1</v>
          </cell>
          <cell r="E9028" t="str">
            <v>KS</v>
          </cell>
          <cell r="F9028">
            <v>6636</v>
          </cell>
        </row>
        <row r="9029">
          <cell r="A9029">
            <v>7162057</v>
          </cell>
          <cell r="B9029" t="str">
            <v>Díl T…LT 640 VS</v>
          </cell>
          <cell r="C9029">
            <v>7171</v>
          </cell>
          <cell r="D9029">
            <v>1</v>
          </cell>
          <cell r="E9029" t="str">
            <v>KS</v>
          </cell>
          <cell r="F9029">
            <v>7171</v>
          </cell>
        </row>
        <row r="9030">
          <cell r="A9030">
            <v>7162073</v>
          </cell>
          <cell r="B9030" t="str">
            <v>Díl T…LT 650 VS</v>
          </cell>
          <cell r="C9030">
            <v>7403</v>
          </cell>
          <cell r="D9030">
            <v>1</v>
          </cell>
          <cell r="E9030" t="str">
            <v>KS</v>
          </cell>
          <cell r="F9030">
            <v>7403</v>
          </cell>
        </row>
        <row r="9031">
          <cell r="A9031">
            <v>7162081</v>
          </cell>
          <cell r="B9031" t="str">
            <v>Díl T…LT 660 VS</v>
          </cell>
          <cell r="C9031">
            <v>8138</v>
          </cell>
          <cell r="D9031">
            <v>1</v>
          </cell>
          <cell r="E9031" t="str">
            <v>KS</v>
          </cell>
          <cell r="F9031">
            <v>8138</v>
          </cell>
        </row>
        <row r="9032">
          <cell r="A9032">
            <v>7164017</v>
          </cell>
          <cell r="B9032" t="str">
            <v>Odbočný plech…LAB/20 VA</v>
          </cell>
          <cell r="C9032">
            <v>692</v>
          </cell>
          <cell r="D9032">
            <v>1</v>
          </cell>
          <cell r="E9032" t="str">
            <v>KS</v>
          </cell>
          <cell r="F9032">
            <v>692</v>
          </cell>
        </row>
        <row r="9033">
          <cell r="A9033">
            <v>7186228</v>
          </cell>
          <cell r="B9033" t="str">
            <v>Kabelový žebřík…SL420NS S</v>
          </cell>
          <cell r="C9033">
            <v>735</v>
          </cell>
          <cell r="D9033">
            <v>1</v>
          </cell>
          <cell r="E9033" t="str">
            <v>M</v>
          </cell>
          <cell r="F9033">
            <v>735</v>
          </cell>
        </row>
        <row r="9034">
          <cell r="A9034">
            <v>7186231</v>
          </cell>
          <cell r="B9034" t="str">
            <v>Kabelový žebřík…SL430NS S</v>
          </cell>
          <cell r="C9034">
            <v>749</v>
          </cell>
          <cell r="D9034">
            <v>1</v>
          </cell>
          <cell r="E9034" t="str">
            <v>M</v>
          </cell>
          <cell r="F9034">
            <v>749</v>
          </cell>
        </row>
        <row r="9035">
          <cell r="A9035">
            <v>7186234</v>
          </cell>
          <cell r="B9035" t="str">
            <v>Kabelový žebřík…SL440NS S</v>
          </cell>
          <cell r="C9035">
            <v>720</v>
          </cell>
          <cell r="D9035">
            <v>1</v>
          </cell>
          <cell r="E9035" t="str">
            <v>M</v>
          </cell>
          <cell r="F9035">
            <v>720</v>
          </cell>
        </row>
        <row r="9036">
          <cell r="A9036">
            <v>7186236</v>
          </cell>
          <cell r="B9036" t="str">
            <v>Kabelový žebřík…SL450NS S</v>
          </cell>
          <cell r="C9036">
            <v>776</v>
          </cell>
          <cell r="D9036">
            <v>1</v>
          </cell>
          <cell r="E9036" t="str">
            <v>M</v>
          </cell>
          <cell r="F9036">
            <v>776</v>
          </cell>
        </row>
        <row r="9037">
          <cell r="A9037">
            <v>7186238</v>
          </cell>
          <cell r="B9037" t="str">
            <v>Kabelový žebřík…SL460NS S</v>
          </cell>
          <cell r="C9037">
            <v>729</v>
          </cell>
          <cell r="D9037">
            <v>1</v>
          </cell>
          <cell r="E9037" t="str">
            <v>M</v>
          </cell>
          <cell r="F9037">
            <v>729</v>
          </cell>
        </row>
        <row r="9038">
          <cell r="A9038">
            <v>7186241</v>
          </cell>
          <cell r="B9038" t="str">
            <v>Kabelový žebřík 45x200 SO…SLG 420 N</v>
          </cell>
          <cell r="C9038">
            <v>735</v>
          </cell>
          <cell r="D9038">
            <v>1</v>
          </cell>
          <cell r="E9038" t="str">
            <v>M</v>
          </cell>
          <cell r="F9038">
            <v>735</v>
          </cell>
        </row>
        <row r="9039">
          <cell r="A9039">
            <v>7186243</v>
          </cell>
          <cell r="B9039" t="str">
            <v>Kabelový žebřík 45x300 SO…SLG 430 N</v>
          </cell>
          <cell r="C9039">
            <v>749</v>
          </cell>
          <cell r="D9039">
            <v>1</v>
          </cell>
          <cell r="E9039" t="str">
            <v>M</v>
          </cell>
          <cell r="F9039">
            <v>749</v>
          </cell>
        </row>
        <row r="9040">
          <cell r="A9040">
            <v>7186245</v>
          </cell>
          <cell r="B9040" t="str">
            <v>Kabelový žebřík 45x400 SO…SLG 440 N</v>
          </cell>
          <cell r="C9040">
            <v>720</v>
          </cell>
          <cell r="D9040">
            <v>1</v>
          </cell>
          <cell r="E9040" t="str">
            <v>M</v>
          </cell>
          <cell r="F9040">
            <v>720</v>
          </cell>
        </row>
        <row r="9041">
          <cell r="A9041">
            <v>7186361</v>
          </cell>
          <cell r="B9041" t="str">
            <v>Kabelový žebřík VS 60X300X3000…LG 630 VS</v>
          </cell>
          <cell r="C9041">
            <v>745</v>
          </cell>
          <cell r="D9041">
            <v>1</v>
          </cell>
          <cell r="E9041" t="str">
            <v>M</v>
          </cell>
          <cell r="F9041">
            <v>745</v>
          </cell>
        </row>
        <row r="9042">
          <cell r="A9042">
            <v>7186363</v>
          </cell>
          <cell r="B9042" t="str">
            <v>Kabelový žebřík…L60VS30SO</v>
          </cell>
          <cell r="C9042">
            <v>745</v>
          </cell>
          <cell r="D9042">
            <v>1</v>
          </cell>
          <cell r="E9042" t="str">
            <v>M</v>
          </cell>
          <cell r="F9042">
            <v>745</v>
          </cell>
        </row>
        <row r="9043">
          <cell r="A9043">
            <v>7188552</v>
          </cell>
          <cell r="B9043" t="str">
            <v>Kabelový žebřík…L60NS200S</v>
          </cell>
          <cell r="C9043">
            <v>616</v>
          </cell>
          <cell r="D9043">
            <v>1</v>
          </cell>
          <cell r="E9043" t="str">
            <v>M</v>
          </cell>
          <cell r="F9043">
            <v>616</v>
          </cell>
        </row>
        <row r="9044">
          <cell r="A9044">
            <v>7188560</v>
          </cell>
          <cell r="B9044" t="str">
            <v>Kabelový žebřík…L60NS300S</v>
          </cell>
          <cell r="C9044">
            <v>627</v>
          </cell>
          <cell r="D9044">
            <v>1</v>
          </cell>
          <cell r="E9044" t="str">
            <v>M</v>
          </cell>
          <cell r="F9044">
            <v>627</v>
          </cell>
        </row>
        <row r="9045">
          <cell r="A9045">
            <v>7188579</v>
          </cell>
          <cell r="B9045" t="str">
            <v>Kabelový žebřík…L60NS400S</v>
          </cell>
          <cell r="C9045">
            <v>728</v>
          </cell>
          <cell r="D9045">
            <v>1</v>
          </cell>
          <cell r="E9045" t="str">
            <v>M</v>
          </cell>
          <cell r="F9045">
            <v>728</v>
          </cell>
        </row>
        <row r="9046">
          <cell r="A9046">
            <v>7188587</v>
          </cell>
          <cell r="B9046" t="str">
            <v>Kabelový žebřík…L60NS500S</v>
          </cell>
          <cell r="C9046">
            <v>743</v>
          </cell>
          <cell r="D9046">
            <v>1</v>
          </cell>
          <cell r="E9046" t="str">
            <v>M</v>
          </cell>
          <cell r="F9046">
            <v>743</v>
          </cell>
        </row>
        <row r="9047">
          <cell r="A9047">
            <v>7188629</v>
          </cell>
          <cell r="B9047" t="str">
            <v>Kabelový žebřík…L60VS20SO</v>
          </cell>
          <cell r="C9047">
            <v>717</v>
          </cell>
          <cell r="D9047">
            <v>1</v>
          </cell>
          <cell r="E9047" t="str">
            <v>M</v>
          </cell>
          <cell r="F9047">
            <v>717</v>
          </cell>
        </row>
        <row r="9048">
          <cell r="A9048">
            <v>7188633</v>
          </cell>
          <cell r="B9048" t="str">
            <v>Kabelový žebřík…L60VS40SO</v>
          </cell>
          <cell r="C9048">
            <v>771</v>
          </cell>
          <cell r="D9048">
            <v>1</v>
          </cell>
          <cell r="E9048" t="str">
            <v>M</v>
          </cell>
          <cell r="F9048">
            <v>771</v>
          </cell>
        </row>
        <row r="9049">
          <cell r="A9049">
            <v>7188640</v>
          </cell>
          <cell r="B9049" t="str">
            <v>Kabelový žebřík…L60VS50SO</v>
          </cell>
          <cell r="C9049">
            <v>802</v>
          </cell>
          <cell r="D9049">
            <v>1</v>
          </cell>
          <cell r="E9049" t="str">
            <v>M</v>
          </cell>
          <cell r="F9049">
            <v>802</v>
          </cell>
        </row>
        <row r="9050">
          <cell r="A9050">
            <v>7188668</v>
          </cell>
          <cell r="B9050" t="str">
            <v>Kabelový žebřík…L60VS60SO</v>
          </cell>
          <cell r="C9050">
            <v>776</v>
          </cell>
          <cell r="D9050">
            <v>1</v>
          </cell>
          <cell r="E9050" t="str">
            <v>M</v>
          </cell>
          <cell r="F9050">
            <v>776</v>
          </cell>
        </row>
        <row r="9051">
          <cell r="A9051">
            <v>7188670</v>
          </cell>
          <cell r="B9051" t="str">
            <v>Kabelový žebřík 60x200 VS SO…LG 620 VS</v>
          </cell>
          <cell r="C9051">
            <v>717</v>
          </cell>
          <cell r="D9051">
            <v>1</v>
          </cell>
          <cell r="E9051" t="str">
            <v>M</v>
          </cell>
          <cell r="F9051">
            <v>717</v>
          </cell>
        </row>
        <row r="9052">
          <cell r="A9052">
            <v>7189142</v>
          </cell>
          <cell r="B9052" t="str">
            <v>VUS…VUS 5</v>
          </cell>
          <cell r="C9052">
            <v>268</v>
          </cell>
          <cell r="D9052">
            <v>1</v>
          </cell>
          <cell r="E9052" t="str">
            <v>KS</v>
          </cell>
          <cell r="F9052">
            <v>268</v>
          </cell>
        </row>
        <row r="9053">
          <cell r="A9053">
            <v>7189168</v>
          </cell>
          <cell r="B9053" t="str">
            <v>Upevňovací úhelník…BW80/55SO</v>
          </cell>
          <cell r="C9053">
            <v>144</v>
          </cell>
          <cell r="D9053">
            <v>1</v>
          </cell>
          <cell r="E9053" t="str">
            <v>KS</v>
          </cell>
          <cell r="F9053">
            <v>144</v>
          </cell>
        </row>
        <row r="9054">
          <cell r="A9054">
            <v>7189170</v>
          </cell>
          <cell r="B9054" t="str">
            <v>Upevňovací úhelník…BW70/40SO</v>
          </cell>
          <cell r="C9054">
            <v>80</v>
          </cell>
          <cell r="D9054">
            <v>1</v>
          </cell>
          <cell r="E9054" t="str">
            <v>KS</v>
          </cell>
          <cell r="F9054">
            <v>80</v>
          </cell>
        </row>
        <row r="9055">
          <cell r="A9055">
            <v>7189176</v>
          </cell>
          <cell r="B9055" t="str">
            <v>Upevňovací úhelník…BW60/40SO</v>
          </cell>
          <cell r="C9055">
            <v>103</v>
          </cell>
          <cell r="D9055">
            <v>1</v>
          </cell>
          <cell r="E9055" t="str">
            <v>KS</v>
          </cell>
          <cell r="F9055">
            <v>103</v>
          </cell>
        </row>
        <row r="9056">
          <cell r="A9056">
            <v>7189181</v>
          </cell>
          <cell r="B9056" t="str">
            <v>nástěnný třmen…WB 30/75</v>
          </cell>
          <cell r="C9056">
            <v>78</v>
          </cell>
          <cell r="D9056">
            <v>1</v>
          </cell>
          <cell r="E9056" t="str">
            <v>KS</v>
          </cell>
          <cell r="F9056">
            <v>78</v>
          </cell>
        </row>
        <row r="9057">
          <cell r="A9057">
            <v>7189192</v>
          </cell>
          <cell r="B9057" t="str">
            <v>Svorka…LKS 40 SO</v>
          </cell>
          <cell r="C9057">
            <v>18</v>
          </cell>
          <cell r="D9057">
            <v>1</v>
          </cell>
          <cell r="E9057" t="str">
            <v>KS</v>
          </cell>
          <cell r="F9057">
            <v>18</v>
          </cell>
        </row>
        <row r="9058">
          <cell r="A9058">
            <v>7189198</v>
          </cell>
          <cell r="B9058" t="str">
            <v>Podélná spojka…LVG 45</v>
          </cell>
          <cell r="C9058">
            <v>72</v>
          </cell>
          <cell r="D9058">
            <v>1</v>
          </cell>
          <cell r="E9058" t="str">
            <v>KS</v>
          </cell>
          <cell r="F9058">
            <v>72</v>
          </cell>
        </row>
        <row r="9059">
          <cell r="A9059">
            <v>7189200</v>
          </cell>
          <cell r="B9059" t="str">
            <v>Podélná spojka…LLV 45 SO</v>
          </cell>
          <cell r="C9059">
            <v>58</v>
          </cell>
          <cell r="D9059">
            <v>1</v>
          </cell>
          <cell r="E9059" t="str">
            <v>KS</v>
          </cell>
          <cell r="F9059">
            <v>58</v>
          </cell>
        </row>
        <row r="9060">
          <cell r="A9060">
            <v>7189202</v>
          </cell>
          <cell r="B9060" t="str">
            <v>Kloubová spojka…LGV 45 SO</v>
          </cell>
          <cell r="C9060">
            <v>225</v>
          </cell>
          <cell r="D9060">
            <v>1</v>
          </cell>
          <cell r="E9060" t="str">
            <v>KS</v>
          </cell>
          <cell r="F9060">
            <v>225</v>
          </cell>
        </row>
        <row r="9061">
          <cell r="A9061">
            <v>7189204</v>
          </cell>
          <cell r="B9061" t="str">
            <v>Kloubová spojka…LGVG 45</v>
          </cell>
          <cell r="C9061">
            <v>200</v>
          </cell>
          <cell r="D9061">
            <v>1</v>
          </cell>
          <cell r="E9061" t="str">
            <v>KS</v>
          </cell>
          <cell r="F9061">
            <v>200</v>
          </cell>
        </row>
        <row r="9062">
          <cell r="A9062">
            <v>7189206</v>
          </cell>
          <cell r="B9062" t="str">
            <v>Svorka…LKS60/4SO</v>
          </cell>
          <cell r="C9062">
            <v>40</v>
          </cell>
          <cell r="D9062">
            <v>1</v>
          </cell>
          <cell r="E9062" t="str">
            <v>KS</v>
          </cell>
          <cell r="F9062">
            <v>40</v>
          </cell>
        </row>
        <row r="9063">
          <cell r="A9063">
            <v>7189251</v>
          </cell>
          <cell r="B9063" t="str">
            <v>kloubová spojka…LGVG 60</v>
          </cell>
          <cell r="C9063">
            <v>234</v>
          </cell>
          <cell r="D9063">
            <v>1</v>
          </cell>
          <cell r="E9063" t="str">
            <v>KS</v>
          </cell>
          <cell r="F9063">
            <v>234</v>
          </cell>
        </row>
        <row r="9064">
          <cell r="A9064">
            <v>7189253</v>
          </cell>
          <cell r="B9064" t="str">
            <v>podélná spojka 80 mikro…LVG 60</v>
          </cell>
          <cell r="C9064">
            <v>68</v>
          </cell>
          <cell r="D9064">
            <v>1</v>
          </cell>
          <cell r="E9064" t="str">
            <v>KS</v>
          </cell>
          <cell r="F9064">
            <v>68</v>
          </cell>
        </row>
        <row r="9065">
          <cell r="A9065">
            <v>7190103</v>
          </cell>
          <cell r="B9065" t="str">
            <v>Kabelový žlab MKS…MKS 620</v>
          </cell>
          <cell r="C9065">
            <v>488</v>
          </cell>
          <cell r="D9065">
            <v>1</v>
          </cell>
          <cell r="E9065" t="str">
            <v>M</v>
          </cell>
          <cell r="F9065">
            <v>488</v>
          </cell>
        </row>
        <row r="9066">
          <cell r="A9066">
            <v>7190125</v>
          </cell>
          <cell r="B9066" t="str">
            <v>Kabelový žlab SKS…SKS610 SO</v>
          </cell>
          <cell r="C9066">
            <v>403</v>
          </cell>
          <cell r="D9066">
            <v>1</v>
          </cell>
          <cell r="E9066" t="str">
            <v>M</v>
          </cell>
          <cell r="F9066">
            <v>403</v>
          </cell>
        </row>
        <row r="9067">
          <cell r="A9067">
            <v>7190128</v>
          </cell>
          <cell r="B9067" t="str">
            <v>Kabelový žlab SKS…SKS620 SO</v>
          </cell>
          <cell r="C9067">
            <v>593</v>
          </cell>
          <cell r="D9067">
            <v>1</v>
          </cell>
          <cell r="E9067" t="str">
            <v>M</v>
          </cell>
          <cell r="F9067">
            <v>593</v>
          </cell>
        </row>
        <row r="9068">
          <cell r="A9068">
            <v>7190131</v>
          </cell>
          <cell r="B9068" t="str">
            <v>Kabelový žlab SKS…SKS630 SO</v>
          </cell>
          <cell r="C9068">
            <v>1178</v>
          </cell>
          <cell r="D9068">
            <v>1</v>
          </cell>
          <cell r="E9068" t="str">
            <v>M</v>
          </cell>
          <cell r="F9068">
            <v>1178</v>
          </cell>
        </row>
        <row r="9069">
          <cell r="A9069">
            <v>7190158</v>
          </cell>
          <cell r="B9069" t="str">
            <v>Kabelový žlab SKS…SKS640 SO</v>
          </cell>
          <cell r="C9069">
            <v>1407</v>
          </cell>
          <cell r="D9069">
            <v>1</v>
          </cell>
          <cell r="E9069" t="str">
            <v>M</v>
          </cell>
          <cell r="F9069">
            <v>1407</v>
          </cell>
        </row>
        <row r="9070">
          <cell r="A9070">
            <v>7190167</v>
          </cell>
          <cell r="B9070" t="str">
            <v>Kabelový žlab SKS…SKS650 SO</v>
          </cell>
          <cell r="C9070">
            <v>1248</v>
          </cell>
          <cell r="D9070">
            <v>1</v>
          </cell>
          <cell r="E9070" t="str">
            <v>M</v>
          </cell>
          <cell r="F9070">
            <v>1248</v>
          </cell>
        </row>
        <row r="9071">
          <cell r="A9071">
            <v>7190174</v>
          </cell>
          <cell r="B9071" t="str">
            <v>Kabelový žlab SKS…SKS660 SO</v>
          </cell>
          <cell r="C9071">
            <v>1231</v>
          </cell>
          <cell r="D9071">
            <v>1</v>
          </cell>
          <cell r="E9071" t="str">
            <v>M</v>
          </cell>
          <cell r="F9071">
            <v>1231</v>
          </cell>
        </row>
        <row r="9072">
          <cell r="A9072">
            <v>7190487</v>
          </cell>
          <cell r="B9072" t="str">
            <v>Přepážka…TSG 60 SO</v>
          </cell>
          <cell r="C9072">
            <v>203</v>
          </cell>
          <cell r="D9072">
            <v>1</v>
          </cell>
          <cell r="E9072" t="str">
            <v>M</v>
          </cell>
          <cell r="F9072">
            <v>203</v>
          </cell>
        </row>
        <row r="9073">
          <cell r="A9073">
            <v>7190522</v>
          </cell>
          <cell r="B9073" t="str">
            <v>Podélná spojka…RLVK60 SO</v>
          </cell>
          <cell r="C9073">
            <v>47</v>
          </cell>
          <cell r="D9073">
            <v>1</v>
          </cell>
          <cell r="E9073" t="str">
            <v>KS</v>
          </cell>
          <cell r="F9073">
            <v>47</v>
          </cell>
        </row>
        <row r="9074">
          <cell r="A9074">
            <v>7190529</v>
          </cell>
          <cell r="B9074" t="str">
            <v>Kloubová spojka…RGV 60 SO</v>
          </cell>
          <cell r="C9074">
            <v>77</v>
          </cell>
          <cell r="D9074">
            <v>1</v>
          </cell>
          <cell r="E9074" t="str">
            <v>KS</v>
          </cell>
          <cell r="F9074">
            <v>77</v>
          </cell>
        </row>
        <row r="9075">
          <cell r="A9075">
            <v>7191968</v>
          </cell>
          <cell r="B9075" t="str">
            <v>Nástěnný a závěsný výložník…AW55/41SO</v>
          </cell>
          <cell r="C9075">
            <v>582</v>
          </cell>
          <cell r="D9075">
            <v>1</v>
          </cell>
          <cell r="E9075" t="str">
            <v>KS</v>
          </cell>
          <cell r="F9075">
            <v>582</v>
          </cell>
        </row>
        <row r="9076">
          <cell r="A9076">
            <v>7192006</v>
          </cell>
          <cell r="B9076" t="str">
            <v>Nástěnný a závěsný výložník…AW30/11SO</v>
          </cell>
          <cell r="C9076">
            <v>123</v>
          </cell>
          <cell r="D9076">
            <v>1</v>
          </cell>
          <cell r="E9076" t="str">
            <v>KS</v>
          </cell>
          <cell r="F9076">
            <v>123</v>
          </cell>
        </row>
        <row r="9077">
          <cell r="A9077">
            <v>7192020</v>
          </cell>
          <cell r="B9077" t="str">
            <v>Nástěnný a závěsný výložník…AW30/21SO</v>
          </cell>
          <cell r="C9077">
            <v>157</v>
          </cell>
          <cell r="D9077">
            <v>1</v>
          </cell>
          <cell r="E9077" t="str">
            <v>KS</v>
          </cell>
          <cell r="F9077">
            <v>157</v>
          </cell>
        </row>
        <row r="9078">
          <cell r="A9078">
            <v>7192038</v>
          </cell>
          <cell r="B9078" t="str">
            <v>Nástěnný a závěsný výložník…AW30/31SO</v>
          </cell>
          <cell r="C9078">
            <v>189</v>
          </cell>
          <cell r="D9078">
            <v>1</v>
          </cell>
          <cell r="E9078" t="str">
            <v>KS</v>
          </cell>
          <cell r="F9078">
            <v>189</v>
          </cell>
        </row>
        <row r="9079">
          <cell r="A9079">
            <v>7192045</v>
          </cell>
          <cell r="B9079" t="str">
            <v>Nástěnný a závěsný výložník…AW30/41SO</v>
          </cell>
          <cell r="C9079">
            <v>334</v>
          </cell>
          <cell r="D9079">
            <v>1</v>
          </cell>
          <cell r="E9079" t="str">
            <v>KS</v>
          </cell>
          <cell r="F9079">
            <v>334</v>
          </cell>
        </row>
        <row r="9080">
          <cell r="A9080">
            <v>7192053</v>
          </cell>
          <cell r="B9080" t="str">
            <v>Nástěnný a závěsný výložník…AW30/51SO</v>
          </cell>
          <cell r="C9080">
            <v>413</v>
          </cell>
          <cell r="D9080">
            <v>1</v>
          </cell>
          <cell r="E9080" t="str">
            <v>KS</v>
          </cell>
          <cell r="F9080">
            <v>413</v>
          </cell>
        </row>
        <row r="9081">
          <cell r="A9081">
            <v>7192060</v>
          </cell>
          <cell r="B9081" t="str">
            <v>Nástěnný a závěsný výložník…AW30/61SO</v>
          </cell>
          <cell r="C9081">
            <v>450</v>
          </cell>
          <cell r="D9081">
            <v>1</v>
          </cell>
          <cell r="E9081" t="str">
            <v>KS</v>
          </cell>
          <cell r="F9081">
            <v>450</v>
          </cell>
        </row>
        <row r="9082">
          <cell r="A9082">
            <v>7192134</v>
          </cell>
          <cell r="B9082" t="str">
            <v>výložník 310 mm SO…AW15/31SO</v>
          </cell>
          <cell r="C9082">
            <v>120</v>
          </cell>
          <cell r="D9082">
            <v>1</v>
          </cell>
          <cell r="E9082" t="str">
            <v>KS</v>
          </cell>
          <cell r="F9082">
            <v>120</v>
          </cell>
        </row>
        <row r="9083">
          <cell r="A9083">
            <v>7192270</v>
          </cell>
          <cell r="B9083" t="str">
            <v>výložník 410 mm…AS 15/41</v>
          </cell>
          <cell r="C9083">
            <v>368</v>
          </cell>
          <cell r="D9083">
            <v>1</v>
          </cell>
          <cell r="E9083" t="str">
            <v>KS</v>
          </cell>
          <cell r="F9083">
            <v>368</v>
          </cell>
        </row>
        <row r="9084">
          <cell r="A9084">
            <v>7192339</v>
          </cell>
          <cell r="B9084" t="str">
            <v>Výložník…AS30/31SO</v>
          </cell>
          <cell r="C9084">
            <v>255</v>
          </cell>
          <cell r="D9084">
            <v>1</v>
          </cell>
          <cell r="E9084" t="str">
            <v>KS</v>
          </cell>
          <cell r="F9084">
            <v>255</v>
          </cell>
        </row>
        <row r="9085">
          <cell r="A9085">
            <v>7192347</v>
          </cell>
          <cell r="B9085" t="str">
            <v>Výložník…AS30/41SO</v>
          </cell>
          <cell r="C9085">
            <v>391</v>
          </cell>
          <cell r="D9085">
            <v>1</v>
          </cell>
          <cell r="E9085" t="str">
            <v>KS</v>
          </cell>
          <cell r="F9085">
            <v>391</v>
          </cell>
        </row>
        <row r="9086">
          <cell r="A9086">
            <v>7192363</v>
          </cell>
          <cell r="B9086" t="str">
            <v>Výložník…AS30/61SO</v>
          </cell>
          <cell r="C9086">
            <v>547</v>
          </cell>
          <cell r="D9086">
            <v>1</v>
          </cell>
          <cell r="E9086" t="str">
            <v>KS</v>
          </cell>
          <cell r="F9086">
            <v>547</v>
          </cell>
        </row>
        <row r="9087">
          <cell r="A9087">
            <v>7192509</v>
          </cell>
          <cell r="B9087" t="str">
            <v>Distanční díl…DSK/61 SO</v>
          </cell>
          <cell r="C9087">
            <v>115</v>
          </cell>
          <cell r="D9087">
            <v>1</v>
          </cell>
          <cell r="E9087" t="str">
            <v>KS</v>
          </cell>
          <cell r="F9087">
            <v>115</v>
          </cell>
        </row>
        <row r="9088">
          <cell r="A9088">
            <v>7193017</v>
          </cell>
          <cell r="B9088" t="str">
            <v>Základová deska …KI 8   SO</v>
          </cell>
          <cell r="C9088">
            <v>647</v>
          </cell>
          <cell r="D9088">
            <v>1</v>
          </cell>
          <cell r="E9088" t="str">
            <v>KS</v>
          </cell>
          <cell r="F9088">
            <v>647</v>
          </cell>
        </row>
        <row r="9089">
          <cell r="A9089">
            <v>7193315</v>
          </cell>
          <cell r="B9089" t="str">
            <v>závěs I 2000 mm…IS8/200SO</v>
          </cell>
          <cell r="C9089">
            <v>1490</v>
          </cell>
          <cell r="D9089">
            <v>1</v>
          </cell>
          <cell r="E9089" t="str">
            <v>KS</v>
          </cell>
          <cell r="F9089">
            <v>1490</v>
          </cell>
        </row>
        <row r="9090">
          <cell r="A9090">
            <v>7193516</v>
          </cell>
          <cell r="B9090" t="str">
            <v>Závěs…US 5 K/60</v>
          </cell>
          <cell r="C9090">
            <v>626</v>
          </cell>
          <cell r="D9090">
            <v>1</v>
          </cell>
          <cell r="E9090" t="str">
            <v>KS</v>
          </cell>
          <cell r="F9090">
            <v>626</v>
          </cell>
        </row>
        <row r="9091">
          <cell r="A9091">
            <v>7193527</v>
          </cell>
          <cell r="B9091" t="str">
            <v>Závěs…US 5 K/12</v>
          </cell>
          <cell r="C9091">
            <v>828</v>
          </cell>
          <cell r="D9091">
            <v>1</v>
          </cell>
          <cell r="E9091" t="str">
            <v>KS</v>
          </cell>
          <cell r="F9091">
            <v>828</v>
          </cell>
        </row>
        <row r="9092">
          <cell r="A9092">
            <v>7193550</v>
          </cell>
          <cell r="B9092" t="str">
            <v>Základová deska …KU 5 V SO</v>
          </cell>
          <cell r="C9092">
            <v>425</v>
          </cell>
          <cell r="D9092">
            <v>1</v>
          </cell>
          <cell r="E9092" t="str">
            <v>KS</v>
          </cell>
          <cell r="F9092">
            <v>425</v>
          </cell>
        </row>
        <row r="9093">
          <cell r="A9093">
            <v>7193599</v>
          </cell>
          <cell r="B9093" t="str">
            <v>Profil U…US7/300SO</v>
          </cell>
          <cell r="C9093">
            <v>1983</v>
          </cell>
          <cell r="D9093">
            <v>1</v>
          </cell>
          <cell r="E9093" t="str">
            <v>KS</v>
          </cell>
          <cell r="F9093">
            <v>1983</v>
          </cell>
        </row>
        <row r="9094">
          <cell r="A9094">
            <v>7193602</v>
          </cell>
          <cell r="B9094" t="str">
            <v>Profil U…US7/600SO</v>
          </cell>
          <cell r="C9094">
            <v>3795</v>
          </cell>
          <cell r="D9094">
            <v>1</v>
          </cell>
          <cell r="E9094" t="str">
            <v>KS</v>
          </cell>
          <cell r="F9094">
            <v>3795</v>
          </cell>
        </row>
        <row r="9095">
          <cell r="A9095">
            <v>7196011</v>
          </cell>
          <cell r="B9095" t="str">
            <v>Kabelový žlab SO…SKS 120</v>
          </cell>
          <cell r="C9095">
            <v>907</v>
          </cell>
          <cell r="D9095">
            <v>1</v>
          </cell>
          <cell r="E9095" t="str">
            <v>M</v>
          </cell>
          <cell r="F9095">
            <v>907</v>
          </cell>
        </row>
        <row r="9096">
          <cell r="A9096">
            <v>7196016</v>
          </cell>
          <cell r="B9096" t="str">
            <v>Kabelový žlab SKS…SKS 140SO</v>
          </cell>
          <cell r="C9096">
            <v>1422</v>
          </cell>
          <cell r="D9096">
            <v>1</v>
          </cell>
          <cell r="E9096" t="str">
            <v>M</v>
          </cell>
          <cell r="F9096">
            <v>1422</v>
          </cell>
        </row>
        <row r="9097">
          <cell r="A9097">
            <v>7196280</v>
          </cell>
          <cell r="B9097" t="str">
            <v>Oblouk 90°…RB90610SO</v>
          </cell>
          <cell r="C9097">
            <v>995</v>
          </cell>
          <cell r="D9097">
            <v>1</v>
          </cell>
          <cell r="E9097" t="str">
            <v>KS</v>
          </cell>
          <cell r="F9097">
            <v>995</v>
          </cell>
        </row>
        <row r="9098">
          <cell r="A9098">
            <v>7196282</v>
          </cell>
          <cell r="B9098" t="str">
            <v>Oblouk 90°…RB90620SO</v>
          </cell>
          <cell r="C9098">
            <v>1364</v>
          </cell>
          <cell r="D9098">
            <v>1</v>
          </cell>
          <cell r="E9098" t="str">
            <v>KS</v>
          </cell>
          <cell r="F9098">
            <v>1364</v>
          </cell>
        </row>
        <row r="9099">
          <cell r="A9099">
            <v>7196284</v>
          </cell>
          <cell r="B9099" t="str">
            <v>Oblouk 90°…RB90630SO</v>
          </cell>
          <cell r="C9099">
            <v>1488</v>
          </cell>
          <cell r="D9099">
            <v>1</v>
          </cell>
          <cell r="E9099" t="str">
            <v>KS</v>
          </cell>
          <cell r="F9099">
            <v>1488</v>
          </cell>
        </row>
        <row r="9100">
          <cell r="A9100">
            <v>7196286</v>
          </cell>
          <cell r="B9100" t="str">
            <v>Oblouk 90…RB 90 640</v>
          </cell>
          <cell r="C9100">
            <v>3022</v>
          </cell>
          <cell r="D9100">
            <v>1</v>
          </cell>
          <cell r="E9100" t="str">
            <v>KS</v>
          </cell>
          <cell r="F9100">
            <v>3022</v>
          </cell>
        </row>
        <row r="9101">
          <cell r="A9101">
            <v>7196288</v>
          </cell>
          <cell r="B9101" t="str">
            <v>oblouk 90 °…RB 90 650</v>
          </cell>
          <cell r="C9101">
            <v>3801</v>
          </cell>
          <cell r="D9101">
            <v>1</v>
          </cell>
          <cell r="E9101" t="str">
            <v>KS</v>
          </cell>
          <cell r="F9101">
            <v>3801</v>
          </cell>
        </row>
        <row r="9102">
          <cell r="A9102">
            <v>7196290</v>
          </cell>
          <cell r="B9102" t="str">
            <v>oblouk 90 °…RB 90 660</v>
          </cell>
          <cell r="C9102">
            <v>4597</v>
          </cell>
          <cell r="D9102">
            <v>1</v>
          </cell>
          <cell r="E9102" t="str">
            <v>KS</v>
          </cell>
          <cell r="F9102">
            <v>4597</v>
          </cell>
        </row>
        <row r="9103">
          <cell r="A9103">
            <v>7202265</v>
          </cell>
          <cell r="B9103" t="str">
            <v>Protipožární těsnění…FSB-B</v>
          </cell>
          <cell r="C9103">
            <v>28710</v>
          </cell>
          <cell r="D9103">
            <v>1</v>
          </cell>
          <cell r="E9103" t="str">
            <v>KS</v>
          </cell>
          <cell r="F9103">
            <v>28710</v>
          </cell>
        </row>
        <row r="9104">
          <cell r="A9104">
            <v>7202559</v>
          </cell>
          <cell r="B9104" t="str">
            <v>Ucpávky…FBA-S107</v>
          </cell>
          <cell r="C9104">
            <v>725</v>
          </cell>
          <cell r="D9104">
            <v>1</v>
          </cell>
          <cell r="E9104" t="str">
            <v>KS</v>
          </cell>
          <cell r="F9104">
            <v>725</v>
          </cell>
        </row>
        <row r="9105">
          <cell r="A9105">
            <v>7202563</v>
          </cell>
          <cell r="B9105" t="str">
            <v>Ucpávky…FBA-S122</v>
          </cell>
          <cell r="C9105">
            <v>835</v>
          </cell>
          <cell r="D9105">
            <v>1</v>
          </cell>
          <cell r="E9105" t="str">
            <v>KS</v>
          </cell>
          <cell r="F9105">
            <v>835</v>
          </cell>
        </row>
        <row r="9106">
          <cell r="A9106">
            <v>7202660</v>
          </cell>
          <cell r="B9106" t="str">
            <v>Hotový rám…FBA-F</v>
          </cell>
          <cell r="C9106">
            <v>4389</v>
          </cell>
          <cell r="D9106">
            <v>1</v>
          </cell>
          <cell r="E9106" t="str">
            <v>KS</v>
          </cell>
          <cell r="F9106">
            <v>4389</v>
          </cell>
        </row>
        <row r="9107">
          <cell r="A9107">
            <v>7202664</v>
          </cell>
          <cell r="B9107" t="str">
            <v>Vnitřní díl…FBA-FI</v>
          </cell>
          <cell r="C9107">
            <v>845</v>
          </cell>
          <cell r="D9107">
            <v>1</v>
          </cell>
          <cell r="E9107" t="str">
            <v>KS</v>
          </cell>
          <cell r="F9107">
            <v>845</v>
          </cell>
        </row>
        <row r="9108">
          <cell r="A9108">
            <v>7202709</v>
          </cell>
          <cell r="B9108" t="str">
            <v>Protipožární podušky…KBK-1</v>
          </cell>
          <cell r="C9108">
            <v>420</v>
          </cell>
          <cell r="D9108">
            <v>1</v>
          </cell>
          <cell r="E9108" t="str">
            <v>KS</v>
          </cell>
          <cell r="F9108">
            <v>420</v>
          </cell>
        </row>
        <row r="9109">
          <cell r="A9109">
            <v>7202725</v>
          </cell>
          <cell r="B9109" t="str">
            <v>Protipožární podušky…KBK-2</v>
          </cell>
          <cell r="C9109">
            <v>520</v>
          </cell>
          <cell r="D9109">
            <v>1</v>
          </cell>
          <cell r="E9109" t="str">
            <v>KS</v>
          </cell>
          <cell r="F9109">
            <v>520</v>
          </cell>
        </row>
        <row r="9110">
          <cell r="A9110">
            <v>7202741</v>
          </cell>
          <cell r="B9110" t="str">
            <v>Protipožární podušky…KBK-3</v>
          </cell>
          <cell r="C9110">
            <v>630</v>
          </cell>
          <cell r="D9110">
            <v>1</v>
          </cell>
          <cell r="E9110" t="str">
            <v>KS</v>
          </cell>
          <cell r="F9110">
            <v>630</v>
          </cell>
        </row>
        <row r="9111">
          <cell r="A9111">
            <v>7202903</v>
          </cell>
          <cell r="B9111" t="str">
            <v>FineController…KBK-FP 1</v>
          </cell>
          <cell r="C9111">
            <v>284</v>
          </cell>
          <cell r="D9111">
            <v>1</v>
          </cell>
          <cell r="E9111" t="str">
            <v>KS</v>
          </cell>
          <cell r="F9111">
            <v>284</v>
          </cell>
        </row>
        <row r="9112">
          <cell r="A9112">
            <v>7205104</v>
          </cell>
          <cell r="B9112" t="str">
            <v>Protipožární stěrka…HSM-SP</v>
          </cell>
          <cell r="C9112">
            <v>1010</v>
          </cell>
          <cell r="D9112">
            <v>1</v>
          </cell>
          <cell r="E9112" t="str">
            <v>KS</v>
          </cell>
          <cell r="F9112">
            <v>1010</v>
          </cell>
        </row>
        <row r="9113">
          <cell r="A9113">
            <v>7205425</v>
          </cell>
          <cell r="B9113" t="str">
            <v>Identifikační štítek…KS-S</v>
          </cell>
          <cell r="C9113">
            <v>69</v>
          </cell>
          <cell r="D9113">
            <v>1</v>
          </cell>
          <cell r="E9113" t="str">
            <v>KS</v>
          </cell>
          <cell r="F9113">
            <v>69</v>
          </cell>
        </row>
        <row r="9114">
          <cell r="A9114">
            <v>7206038</v>
          </cell>
          <cell r="B9114" t="str">
            <v>Přepážková hmota…HSM-E1</v>
          </cell>
          <cell r="C9114">
            <v>909</v>
          </cell>
          <cell r="D9114">
            <v>1</v>
          </cell>
          <cell r="E9114" t="str">
            <v>KS</v>
          </cell>
          <cell r="F9114">
            <v>909</v>
          </cell>
        </row>
        <row r="9115">
          <cell r="A9115">
            <v>7206054</v>
          </cell>
          <cell r="B9115" t="str">
            <v>Přepážková hmota…HSM-E2</v>
          </cell>
          <cell r="C9115">
            <v>1824</v>
          </cell>
          <cell r="D9115">
            <v>1</v>
          </cell>
          <cell r="E9115" t="str">
            <v>KS</v>
          </cell>
          <cell r="F9115">
            <v>1824</v>
          </cell>
        </row>
        <row r="9116">
          <cell r="A9116">
            <v>7206100</v>
          </cell>
          <cell r="B9116" t="str">
            <v>Přepážková hmota…HSM-S</v>
          </cell>
          <cell r="C9116">
            <v>1288</v>
          </cell>
          <cell r="D9116">
            <v>1</v>
          </cell>
          <cell r="E9116" t="str">
            <v>KS</v>
          </cell>
          <cell r="F9116">
            <v>1288</v>
          </cell>
        </row>
        <row r="9117">
          <cell r="A9117">
            <v>7206208</v>
          </cell>
          <cell r="B9117" t="str">
            <v>Sada pomocných instal. klínů…NIK-1</v>
          </cell>
          <cell r="C9117">
            <v>1940</v>
          </cell>
          <cell r="D9117">
            <v>1</v>
          </cell>
          <cell r="E9117" t="str">
            <v>KS</v>
          </cell>
          <cell r="F9117">
            <v>1940</v>
          </cell>
        </row>
        <row r="9118">
          <cell r="A9118">
            <v>7206216</v>
          </cell>
          <cell r="B9118" t="str">
            <v>Sada pomocných instal. klínů…NIK-2</v>
          </cell>
          <cell r="C9118">
            <v>2309</v>
          </cell>
          <cell r="D9118">
            <v>1</v>
          </cell>
          <cell r="E9118" t="str">
            <v>KS</v>
          </cell>
          <cell r="F9118">
            <v>2309</v>
          </cell>
        </row>
        <row r="9119">
          <cell r="A9119">
            <v>7206275</v>
          </cell>
          <cell r="B9119" t="str">
            <v>Přiložená sada…HSM-BS</v>
          </cell>
          <cell r="C9119">
            <v>142</v>
          </cell>
          <cell r="D9119">
            <v>1</v>
          </cell>
          <cell r="E9119" t="str">
            <v>KS</v>
          </cell>
          <cell r="F9119">
            <v>142</v>
          </cell>
        </row>
        <row r="9120">
          <cell r="A9120">
            <v>7215150</v>
          </cell>
          <cell r="B9120" t="str">
            <v>Protipožární kanál I90/E30…BSK090506</v>
          </cell>
          <cell r="C9120">
            <v>3330</v>
          </cell>
          <cell r="D9120">
            <v>1</v>
          </cell>
          <cell r="E9120" t="str">
            <v>M</v>
          </cell>
          <cell r="F9120">
            <v>3330</v>
          </cell>
        </row>
        <row r="9121">
          <cell r="A9121">
            <v>7215154</v>
          </cell>
          <cell r="B9121" t="str">
            <v>Protipožární kanál I90/E30…BSK090511</v>
          </cell>
          <cell r="C9121">
            <v>3514</v>
          </cell>
          <cell r="D9121">
            <v>1</v>
          </cell>
          <cell r="E9121" t="str">
            <v>M</v>
          </cell>
          <cell r="F9121">
            <v>3514</v>
          </cell>
        </row>
        <row r="9122">
          <cell r="A9122">
            <v>7215158</v>
          </cell>
          <cell r="B9122" t="str">
            <v>Protipožární kanál I90/E30…BSK090521</v>
          </cell>
          <cell r="C9122">
            <v>5080</v>
          </cell>
          <cell r="D9122">
            <v>1</v>
          </cell>
          <cell r="E9122" t="str">
            <v>M</v>
          </cell>
          <cell r="F9122">
            <v>5080</v>
          </cell>
        </row>
        <row r="9123">
          <cell r="A9123">
            <v>7215162</v>
          </cell>
          <cell r="B9123" t="str">
            <v>Protipožární kanál I90/E30…BSK091016</v>
          </cell>
          <cell r="C9123">
            <v>5060</v>
          </cell>
          <cell r="D9123">
            <v>1</v>
          </cell>
          <cell r="E9123" t="str">
            <v>M</v>
          </cell>
          <cell r="F9123">
            <v>5060</v>
          </cell>
        </row>
        <row r="9124">
          <cell r="A9124">
            <v>7215166</v>
          </cell>
          <cell r="B9124" t="str">
            <v>Protipožární kanál I90/E30…BSK091026</v>
          </cell>
          <cell r="C9124">
            <v>5745</v>
          </cell>
          <cell r="D9124">
            <v>1</v>
          </cell>
          <cell r="E9124" t="str">
            <v>M</v>
          </cell>
          <cell r="F9124">
            <v>5745</v>
          </cell>
        </row>
        <row r="9125">
          <cell r="A9125">
            <v>7215181</v>
          </cell>
          <cell r="B9125" t="str">
            <v>bskh90521…BSKH90521</v>
          </cell>
          <cell r="C9125">
            <v>5950</v>
          </cell>
          <cell r="D9125">
            <v>1</v>
          </cell>
          <cell r="E9125" t="str">
            <v>M</v>
          </cell>
          <cell r="F9125">
            <v>5950</v>
          </cell>
        </row>
        <row r="9126">
          <cell r="A9126">
            <v>7215185</v>
          </cell>
          <cell r="B9126" t="str">
            <v>Protipožární kanál I90/E30…BSKH91016</v>
          </cell>
          <cell r="C9126">
            <v>4966</v>
          </cell>
          <cell r="D9126">
            <v>1</v>
          </cell>
          <cell r="E9126" t="str">
            <v>M</v>
          </cell>
          <cell r="F9126">
            <v>4966</v>
          </cell>
        </row>
        <row r="9127">
          <cell r="A9127">
            <v>7215210</v>
          </cell>
          <cell r="B9127" t="str">
            <v>Protipožární kanál I120/E90…BSK120506</v>
          </cell>
          <cell r="C9127">
            <v>4910</v>
          </cell>
          <cell r="D9127">
            <v>1</v>
          </cell>
          <cell r="E9127" t="str">
            <v>M</v>
          </cell>
          <cell r="F9127">
            <v>4910</v>
          </cell>
        </row>
        <row r="9128">
          <cell r="A9128">
            <v>7215216</v>
          </cell>
          <cell r="B9128" t="str">
            <v>Protipožární kanál I120/E90…BSK120511</v>
          </cell>
          <cell r="C9128">
            <v>5640</v>
          </cell>
          <cell r="D9128">
            <v>1</v>
          </cell>
          <cell r="E9128" t="str">
            <v>M</v>
          </cell>
          <cell r="F9128">
            <v>5640</v>
          </cell>
        </row>
        <row r="9129">
          <cell r="A9129">
            <v>7215222</v>
          </cell>
          <cell r="B9129" t="str">
            <v>Protipožární kanál I120/E90…BSK120521</v>
          </cell>
          <cell r="C9129">
            <v>6870</v>
          </cell>
          <cell r="D9129">
            <v>1</v>
          </cell>
          <cell r="E9129" t="str">
            <v>M</v>
          </cell>
          <cell r="F9129">
            <v>6870</v>
          </cell>
        </row>
        <row r="9130">
          <cell r="A9130">
            <v>7215228</v>
          </cell>
          <cell r="B9130" t="str">
            <v>Protipožární kanál I120/E90…BSK121016</v>
          </cell>
          <cell r="C9130">
            <v>7520</v>
          </cell>
          <cell r="D9130">
            <v>1</v>
          </cell>
          <cell r="E9130" t="str">
            <v>M</v>
          </cell>
          <cell r="F9130">
            <v>7520</v>
          </cell>
        </row>
        <row r="9131">
          <cell r="A9131">
            <v>7215234</v>
          </cell>
          <cell r="B9131" t="str">
            <v>Protipožární kanál I120/E90…BSK121026</v>
          </cell>
          <cell r="C9131">
            <v>8660</v>
          </cell>
          <cell r="D9131">
            <v>1</v>
          </cell>
          <cell r="E9131" t="str">
            <v>M</v>
          </cell>
          <cell r="F9131">
            <v>8660</v>
          </cell>
        </row>
        <row r="9132">
          <cell r="A9132">
            <v>7215312</v>
          </cell>
          <cell r="B9132" t="str">
            <v>Oddělovací úhelník…BSK-W0511</v>
          </cell>
          <cell r="C9132">
            <v>28</v>
          </cell>
          <cell r="D9132">
            <v>100</v>
          </cell>
          <cell r="E9132" t="str">
            <v>KS</v>
          </cell>
          <cell r="F9132">
            <v>2800</v>
          </cell>
        </row>
        <row r="9133">
          <cell r="A9133">
            <v>7215318</v>
          </cell>
          <cell r="B9133" t="str">
            <v>Oddělovací úhelník…BSK-W0521</v>
          </cell>
          <cell r="C9133">
            <v>30</v>
          </cell>
          <cell r="D9133">
            <v>100</v>
          </cell>
          <cell r="E9133" t="str">
            <v>KS</v>
          </cell>
          <cell r="F9133">
            <v>3000</v>
          </cell>
        </row>
        <row r="9134">
          <cell r="A9134">
            <v>7215356</v>
          </cell>
          <cell r="B9134" t="str">
            <v>Rozpojovací třmen…BSK-B0511</v>
          </cell>
          <cell r="C9134">
            <v>70.59</v>
          </cell>
          <cell r="D9134">
            <v>100</v>
          </cell>
          <cell r="E9134" t="str">
            <v>KS</v>
          </cell>
          <cell r="F9134">
            <v>7059</v>
          </cell>
        </row>
        <row r="9135">
          <cell r="A9135">
            <v>7215362</v>
          </cell>
          <cell r="B9135" t="str">
            <v>stropní kabelový držák…BSK-B0521</v>
          </cell>
          <cell r="C9135">
            <v>79</v>
          </cell>
          <cell r="D9135">
            <v>100</v>
          </cell>
          <cell r="E9135" t="str">
            <v>KS</v>
          </cell>
          <cell r="F9135">
            <v>7900</v>
          </cell>
        </row>
        <row r="9136">
          <cell r="A9136">
            <v>7215374</v>
          </cell>
          <cell r="B9136" t="str">
            <v>Rozpojovací třmen…BSK-B1026</v>
          </cell>
          <cell r="C9136">
            <v>95</v>
          </cell>
          <cell r="D9136">
            <v>100</v>
          </cell>
          <cell r="E9136" t="str">
            <v>KS</v>
          </cell>
          <cell r="F9136">
            <v>9500</v>
          </cell>
        </row>
        <row r="9137">
          <cell r="A9137">
            <v>7215400</v>
          </cell>
          <cell r="B9137" t="str">
            <v>Šroub se zápustnou hlavou…BSK-S0955</v>
          </cell>
          <cell r="C9137">
            <v>6.51</v>
          </cell>
          <cell r="D9137">
            <v>100</v>
          </cell>
          <cell r="E9137" t="str">
            <v>KS</v>
          </cell>
          <cell r="F9137">
            <v>651</v>
          </cell>
        </row>
        <row r="9138">
          <cell r="A9138">
            <v>7215412</v>
          </cell>
          <cell r="B9138" t="str">
            <v>Šroub se zápustnou hlavou…BSK-S1280</v>
          </cell>
          <cell r="C9138">
            <v>10</v>
          </cell>
          <cell r="D9138">
            <v>100</v>
          </cell>
          <cell r="E9138" t="str">
            <v>KS</v>
          </cell>
          <cell r="F9138">
            <v>1000</v>
          </cell>
        </row>
        <row r="9139">
          <cell r="A9139">
            <v>7215423</v>
          </cell>
          <cell r="B9139" t="str">
            <v>Těsnicí pásek…BSK-D0930</v>
          </cell>
          <cell r="C9139">
            <v>920</v>
          </cell>
          <cell r="D9139">
            <v>1</v>
          </cell>
          <cell r="E9139" t="str">
            <v>KS</v>
          </cell>
          <cell r="F9139">
            <v>920</v>
          </cell>
        </row>
        <row r="9140">
          <cell r="A9140">
            <v>7215432</v>
          </cell>
          <cell r="B9140" t="str">
            <v>Těsnicí pásek…BSK-D1260</v>
          </cell>
          <cell r="C9140">
            <v>1980</v>
          </cell>
          <cell r="D9140">
            <v>1</v>
          </cell>
          <cell r="E9140" t="str">
            <v>KS</v>
          </cell>
          <cell r="F9140">
            <v>1980</v>
          </cell>
        </row>
        <row r="9141">
          <cell r="A9141">
            <v>7215452</v>
          </cell>
          <cell r="B9141" t="str">
            <v>Zdvojovací díl…BSK-A0908</v>
          </cell>
          <cell r="C9141">
            <v>260</v>
          </cell>
          <cell r="D9141">
            <v>1</v>
          </cell>
          <cell r="E9141" t="str">
            <v>KS</v>
          </cell>
          <cell r="F9141">
            <v>260</v>
          </cell>
        </row>
        <row r="9142">
          <cell r="A9142">
            <v>7215500</v>
          </cell>
          <cell r="B9142" t="str">
            <v>Protipožární kanál - malta…BSK-M3,5</v>
          </cell>
          <cell r="C9142">
            <v>870</v>
          </cell>
          <cell r="D9142">
            <v>1</v>
          </cell>
          <cell r="E9142" t="str">
            <v>KS</v>
          </cell>
          <cell r="F9142">
            <v>870</v>
          </cell>
        </row>
        <row r="9143">
          <cell r="A9143">
            <v>7215545</v>
          </cell>
          <cell r="B9143" t="str">
            <v>Nástěnný krycí rámeček…BSK-K1016</v>
          </cell>
          <cell r="C9143">
            <v>560</v>
          </cell>
          <cell r="D9143">
            <v>1</v>
          </cell>
          <cell r="E9143" t="str">
            <v>KS</v>
          </cell>
          <cell r="F9143">
            <v>560</v>
          </cell>
        </row>
        <row r="9144">
          <cell r="A9144">
            <v>7215701</v>
          </cell>
          <cell r="B9144" t="str">
            <v>ZSE90/13…ZSE90/13</v>
          </cell>
          <cell r="C9144">
            <v>2270</v>
          </cell>
          <cell r="D9144">
            <v>1</v>
          </cell>
          <cell r="E9144" t="str">
            <v>KS</v>
          </cell>
          <cell r="F9144">
            <v>2270</v>
          </cell>
        </row>
        <row r="9145">
          <cell r="A9145">
            <v>7215705</v>
          </cell>
          <cell r="B9145" t="str">
            <v>ZSE90/14…ZSE90/14</v>
          </cell>
          <cell r="C9145">
            <v>2589</v>
          </cell>
          <cell r="D9145">
            <v>1</v>
          </cell>
          <cell r="E9145" t="str">
            <v>KS</v>
          </cell>
          <cell r="F9145">
            <v>2589</v>
          </cell>
        </row>
        <row r="9146">
          <cell r="A9146">
            <v>7215708</v>
          </cell>
          <cell r="B9146" t="str">
            <v>ZSE902/15…ZSE90/15</v>
          </cell>
          <cell r="C9146">
            <v>2892</v>
          </cell>
          <cell r="D9146">
            <v>1</v>
          </cell>
          <cell r="E9146" t="str">
            <v>KS</v>
          </cell>
          <cell r="F9146">
            <v>2892</v>
          </cell>
        </row>
        <row r="9147">
          <cell r="A9147">
            <v>7215712</v>
          </cell>
          <cell r="B9147" t="str">
            <v>ZSE90/23…ZSE90/23</v>
          </cell>
          <cell r="C9147">
            <v>2619</v>
          </cell>
          <cell r="D9147">
            <v>1</v>
          </cell>
          <cell r="E9147" t="str">
            <v>KS</v>
          </cell>
          <cell r="F9147">
            <v>2619</v>
          </cell>
        </row>
        <row r="9148">
          <cell r="A9148">
            <v>7215715</v>
          </cell>
          <cell r="B9148" t="str">
            <v>ZSE90/24…ZSE90/24</v>
          </cell>
          <cell r="C9148">
            <v>3007</v>
          </cell>
          <cell r="D9148">
            <v>1</v>
          </cell>
          <cell r="E9148" t="str">
            <v>KS</v>
          </cell>
          <cell r="F9148">
            <v>3007</v>
          </cell>
        </row>
        <row r="9149">
          <cell r="A9149">
            <v>7215718</v>
          </cell>
          <cell r="B9149" t="str">
            <v>ZSE90/25…ZSE90/25</v>
          </cell>
          <cell r="C9149">
            <v>3393</v>
          </cell>
          <cell r="D9149">
            <v>1</v>
          </cell>
          <cell r="E9149" t="str">
            <v>KS</v>
          </cell>
          <cell r="F9149">
            <v>3393</v>
          </cell>
        </row>
        <row r="9150">
          <cell r="A9150">
            <v>7215725</v>
          </cell>
          <cell r="B9150" t="str">
            <v>ZSE90/26…ZSE90/26</v>
          </cell>
          <cell r="C9150">
            <v>3846</v>
          </cell>
          <cell r="D9150">
            <v>1</v>
          </cell>
          <cell r="E9150" t="str">
            <v>KS</v>
          </cell>
          <cell r="F9150">
            <v>3846</v>
          </cell>
        </row>
        <row r="9151">
          <cell r="A9151">
            <v>7215729</v>
          </cell>
          <cell r="B9151" t="str">
            <v>ZSE90/27…ZSE90/27</v>
          </cell>
          <cell r="C9151">
            <v>4218</v>
          </cell>
          <cell r="D9151">
            <v>1</v>
          </cell>
          <cell r="E9151" t="str">
            <v>KS</v>
          </cell>
          <cell r="F9151">
            <v>4218</v>
          </cell>
        </row>
        <row r="9152">
          <cell r="A9152">
            <v>7248869</v>
          </cell>
          <cell r="B9152" t="str">
            <v>Profil U…US 5/600</v>
          </cell>
          <cell r="C9152">
            <v>9263</v>
          </cell>
          <cell r="D9152">
            <v>1</v>
          </cell>
          <cell r="E9152" t="str">
            <v>KS</v>
          </cell>
          <cell r="F9152">
            <v>9263</v>
          </cell>
        </row>
        <row r="9153">
          <cell r="A9153">
            <v>7271255</v>
          </cell>
          <cell r="B9153" t="str">
            <v>Šroubové a natloukací systémy…VBS SOND.</v>
          </cell>
          <cell r="C9153">
            <v>30</v>
          </cell>
          <cell r="D9153">
            <v>100</v>
          </cell>
          <cell r="E9153" t="str">
            <v>KS</v>
          </cell>
          <cell r="F9153">
            <v>3000</v>
          </cell>
        </row>
        <row r="9154">
          <cell r="A9154">
            <v>7272200</v>
          </cell>
          <cell r="B9154" t="str">
            <v>Montážní systémy…KTS SOND.</v>
          </cell>
          <cell r="C9154">
            <v>450</v>
          </cell>
          <cell r="D9154">
            <v>1</v>
          </cell>
          <cell r="E9154" t="str">
            <v>KS</v>
          </cell>
          <cell r="F9154">
            <v>450</v>
          </cell>
        </row>
        <row r="9155">
          <cell r="A9155">
            <v>7272219</v>
          </cell>
          <cell r="B9155" t="str">
            <v>Montážní systémy…KTS SOND.</v>
          </cell>
          <cell r="C9155">
            <v>450</v>
          </cell>
          <cell r="D9155">
            <v>1</v>
          </cell>
          <cell r="E9155" t="str">
            <v>M</v>
          </cell>
          <cell r="F9155">
            <v>450</v>
          </cell>
        </row>
        <row r="9156">
          <cell r="A9156">
            <v>7272235</v>
          </cell>
          <cell r="B9156" t="str">
            <v>Spojka montážních systémů…VB MON.SO</v>
          </cell>
          <cell r="C9156">
            <v>250</v>
          </cell>
          <cell r="D9156">
            <v>1</v>
          </cell>
          <cell r="E9156" t="str">
            <v>KS</v>
          </cell>
          <cell r="F9156">
            <v>250</v>
          </cell>
        </row>
        <row r="9157">
          <cell r="A9157">
            <v>7272243</v>
          </cell>
          <cell r="B9157" t="str">
            <v>Závěs US 5K…US 5 K SO</v>
          </cell>
          <cell r="C9157">
            <v>1850</v>
          </cell>
          <cell r="D9157">
            <v>1</v>
          </cell>
          <cell r="E9157" t="str">
            <v>KS</v>
          </cell>
          <cell r="F9157">
            <v>1850</v>
          </cell>
        </row>
        <row r="9158">
          <cell r="A9158">
            <v>7272250</v>
          </cell>
          <cell r="B9158" t="str">
            <v>Závěs US 7…US 7   SO</v>
          </cell>
          <cell r="C9158">
            <v>1720</v>
          </cell>
          <cell r="D9158">
            <v>1</v>
          </cell>
          <cell r="E9158" t="str">
            <v>KS</v>
          </cell>
          <cell r="F9158">
            <v>1720</v>
          </cell>
        </row>
        <row r="9159">
          <cell r="A9159">
            <v>7272253</v>
          </cell>
          <cell r="B9159" t="str">
            <v>Závěs US 7K…US 7 K SO</v>
          </cell>
          <cell r="C9159">
            <v>1120</v>
          </cell>
          <cell r="D9159">
            <v>1</v>
          </cell>
          <cell r="E9159" t="str">
            <v>KS</v>
          </cell>
          <cell r="F9159">
            <v>1120</v>
          </cell>
        </row>
        <row r="9160">
          <cell r="A9160">
            <v>7272260</v>
          </cell>
          <cell r="B9160" t="str">
            <v>Závěs IS 8…IS 8   SO</v>
          </cell>
          <cell r="C9160">
            <v>3470</v>
          </cell>
          <cell r="D9160">
            <v>1</v>
          </cell>
          <cell r="E9160" t="str">
            <v>KS</v>
          </cell>
          <cell r="F9160">
            <v>3470</v>
          </cell>
        </row>
        <row r="9161">
          <cell r="A9161">
            <v>7272284</v>
          </cell>
          <cell r="B9161" t="str">
            <v>Nástěnný a závěsný výložník AW…AW     SO</v>
          </cell>
          <cell r="C9161">
            <v>270</v>
          </cell>
          <cell r="D9161">
            <v>1</v>
          </cell>
          <cell r="E9161" t="str">
            <v>KS</v>
          </cell>
          <cell r="F9161">
            <v>270</v>
          </cell>
        </row>
        <row r="9162">
          <cell r="A9162">
            <v>7272290</v>
          </cell>
          <cell r="B9162" t="str">
            <v>Základová deska …KOPFPL.SO</v>
          </cell>
          <cell r="C9162">
            <v>1150</v>
          </cell>
          <cell r="D9162">
            <v>1</v>
          </cell>
          <cell r="E9162" t="str">
            <v>KS</v>
          </cell>
          <cell r="F9162">
            <v>1150</v>
          </cell>
        </row>
        <row r="9163">
          <cell r="A9163">
            <v>7272296</v>
          </cell>
          <cell r="B9163" t="str">
            <v>Upevnění montážních systémů…BEF.MO.SO</v>
          </cell>
          <cell r="C9163">
            <v>60</v>
          </cell>
          <cell r="D9163">
            <v>1</v>
          </cell>
          <cell r="E9163" t="str">
            <v>KS</v>
          </cell>
          <cell r="F9163">
            <v>60</v>
          </cell>
        </row>
        <row r="9164">
          <cell r="A9164">
            <v>7272308</v>
          </cell>
          <cell r="B9164" t="str">
            <v>Kabelový žlab…KTS SOND.</v>
          </cell>
          <cell r="C9164">
            <v>480</v>
          </cell>
          <cell r="D9164">
            <v>1</v>
          </cell>
          <cell r="E9164" t="str">
            <v>KS</v>
          </cell>
          <cell r="F9164">
            <v>480</v>
          </cell>
        </row>
        <row r="9165">
          <cell r="A9165">
            <v>7272316</v>
          </cell>
          <cell r="B9165" t="str">
            <v>Kabelový žlab…KTS SOND.</v>
          </cell>
          <cell r="C9165">
            <v>330</v>
          </cell>
          <cell r="D9165">
            <v>1</v>
          </cell>
          <cell r="E9165" t="str">
            <v>M</v>
          </cell>
          <cell r="F9165">
            <v>330</v>
          </cell>
        </row>
        <row r="9166">
          <cell r="A9166">
            <v>7272332</v>
          </cell>
          <cell r="B9166" t="str">
            <v>Odbočný díl T…RT     SO</v>
          </cell>
          <cell r="C9166">
            <v>8760</v>
          </cell>
          <cell r="D9166">
            <v>1</v>
          </cell>
          <cell r="E9166" t="str">
            <v>KS</v>
          </cell>
          <cell r="F9166">
            <v>8760</v>
          </cell>
        </row>
        <row r="9167">
          <cell r="A9167">
            <v>7272336</v>
          </cell>
          <cell r="B9167" t="str">
            <v>Víka tvarových dílů…DK FOR.SO</v>
          </cell>
          <cell r="C9167">
            <v>4777</v>
          </cell>
          <cell r="D9167">
            <v>1</v>
          </cell>
          <cell r="E9167" t="str">
            <v>KS</v>
          </cell>
          <cell r="F9167">
            <v>4777</v>
          </cell>
        </row>
        <row r="9168">
          <cell r="A9168">
            <v>7272338</v>
          </cell>
          <cell r="B9168" t="str">
            <v>Víko…DK RIN.SO</v>
          </cell>
          <cell r="C9168">
            <v>290</v>
          </cell>
          <cell r="D9168">
            <v>1</v>
          </cell>
          <cell r="E9168" t="str">
            <v>KS</v>
          </cell>
          <cell r="F9168">
            <v>290</v>
          </cell>
        </row>
        <row r="9169">
          <cell r="A9169">
            <v>7272339</v>
          </cell>
          <cell r="B9169" t="str">
            <v>Víko…DK RIN.SO</v>
          </cell>
          <cell r="C9169">
            <v>276</v>
          </cell>
          <cell r="D9169">
            <v>1</v>
          </cell>
          <cell r="E9169" t="str">
            <v>M</v>
          </cell>
          <cell r="F9169">
            <v>276</v>
          </cell>
        </row>
        <row r="9170">
          <cell r="A9170">
            <v>7272340</v>
          </cell>
          <cell r="B9170" t="str">
            <v>Upevnění kabelových žlabů…BEF.RI.SO</v>
          </cell>
          <cell r="C9170">
            <v>610</v>
          </cell>
          <cell r="D9170">
            <v>1</v>
          </cell>
          <cell r="E9170" t="str">
            <v>KS</v>
          </cell>
          <cell r="F9170">
            <v>610</v>
          </cell>
        </row>
        <row r="9171">
          <cell r="A9171">
            <v>7272367</v>
          </cell>
          <cell r="B9171" t="str">
            <v>Systém mřížových žlabů…KTS SOND.</v>
          </cell>
          <cell r="C9171">
            <v>225</v>
          </cell>
          <cell r="D9171">
            <v>1</v>
          </cell>
          <cell r="E9171" t="str">
            <v>M</v>
          </cell>
          <cell r="F9171">
            <v>225</v>
          </cell>
        </row>
        <row r="9172">
          <cell r="A9172">
            <v>7272405</v>
          </cell>
          <cell r="B9172" t="str">
            <v>Systémy kabelových žebříků…KTS SOND.</v>
          </cell>
          <cell r="C9172">
            <v>3130</v>
          </cell>
          <cell r="D9172">
            <v>1</v>
          </cell>
          <cell r="E9172" t="str">
            <v>KS</v>
          </cell>
          <cell r="F9172">
            <v>3130</v>
          </cell>
        </row>
        <row r="9173">
          <cell r="A9173">
            <v>7272413</v>
          </cell>
          <cell r="B9173" t="str">
            <v>Systémy kabelových žebříků…KTS SOND.</v>
          </cell>
          <cell r="C9173">
            <v>660</v>
          </cell>
          <cell r="D9173">
            <v>1</v>
          </cell>
          <cell r="E9173" t="str">
            <v>M</v>
          </cell>
          <cell r="F9173">
            <v>660</v>
          </cell>
        </row>
        <row r="9174">
          <cell r="A9174">
            <v>7272440</v>
          </cell>
          <cell r="B9174" t="str">
            <v>Oblouk kabelového žebříku…LB     SO</v>
          </cell>
          <cell r="C9174">
            <v>3790</v>
          </cell>
          <cell r="D9174">
            <v>1</v>
          </cell>
          <cell r="E9174" t="str">
            <v>KS</v>
          </cell>
          <cell r="F9174">
            <v>3790</v>
          </cell>
        </row>
        <row r="9175">
          <cell r="A9175">
            <v>7272450</v>
          </cell>
          <cell r="B9175" t="str">
            <v>Díl T kabelového žebříku…LT     SO</v>
          </cell>
          <cell r="C9175">
            <v>8760</v>
          </cell>
          <cell r="D9175">
            <v>1</v>
          </cell>
          <cell r="E9175" t="str">
            <v>KS</v>
          </cell>
          <cell r="F9175">
            <v>8760</v>
          </cell>
        </row>
        <row r="9176">
          <cell r="A9176">
            <v>7273380</v>
          </cell>
          <cell r="B9176" t="str">
            <v>Materiál spínače…EGS SOND.</v>
          </cell>
          <cell r="C9176">
            <v>495</v>
          </cell>
          <cell r="D9176">
            <v>1</v>
          </cell>
          <cell r="E9176" t="str">
            <v>KS</v>
          </cell>
          <cell r="F9176">
            <v>495</v>
          </cell>
        </row>
        <row r="9177">
          <cell r="A9177">
            <v>7273470</v>
          </cell>
          <cell r="B9177" t="str">
            <v>Podlahové systémy…ISO A  SO</v>
          </cell>
          <cell r="C9177">
            <v>10</v>
          </cell>
          <cell r="D9177">
            <v>1</v>
          </cell>
          <cell r="E9177" t="str">
            <v>KS</v>
          </cell>
          <cell r="F9177">
            <v>10</v>
          </cell>
        </row>
        <row r="9178">
          <cell r="A9178">
            <v>7273580</v>
          </cell>
          <cell r="B9178" t="str">
            <v>GE6U/7011 se zámkem…GES SO</v>
          </cell>
          <cell r="C9178">
            <v>4355</v>
          </cell>
          <cell r="D9178">
            <v>1</v>
          </cell>
          <cell r="E9178" t="str">
            <v>KS</v>
          </cell>
          <cell r="F9178">
            <v>4355</v>
          </cell>
        </row>
        <row r="9179">
          <cell r="A9179">
            <v>7300018</v>
          </cell>
          <cell r="B9179" t="str">
            <v>Podlahový systém KUS…UFS-STÜCK</v>
          </cell>
          <cell r="C9179">
            <v>0</v>
          </cell>
          <cell r="D9179">
            <v>1</v>
          </cell>
          <cell r="E9179" t="str">
            <v>KS</v>
          </cell>
          <cell r="F9179">
            <v>0</v>
          </cell>
        </row>
        <row r="9180">
          <cell r="A9180">
            <v>7300026</v>
          </cell>
          <cell r="B9180" t="str">
            <v>Podlahový systém METR…UFS-METER</v>
          </cell>
          <cell r="C9180">
            <v>0</v>
          </cell>
          <cell r="D9180">
            <v>1</v>
          </cell>
          <cell r="E9180" t="str">
            <v>M</v>
          </cell>
          <cell r="F9180">
            <v>0</v>
          </cell>
        </row>
        <row r="9181">
          <cell r="A9181">
            <v>7355513</v>
          </cell>
          <cell r="B9181" t="str">
            <v>Přístrojová jednotka…GEE4/6-5</v>
          </cell>
          <cell r="C9181">
            <v>1181</v>
          </cell>
          <cell r="D9181">
            <v>1</v>
          </cell>
          <cell r="E9181" t="str">
            <v>KS</v>
          </cell>
          <cell r="F9181">
            <v>1181</v>
          </cell>
        </row>
        <row r="9182">
          <cell r="A9182">
            <v>7355564</v>
          </cell>
          <cell r="B9182" t="str">
            <v>Přístrojová jednotka…GEE4/6-5</v>
          </cell>
          <cell r="C9182">
            <v>1285</v>
          </cell>
          <cell r="D9182">
            <v>1</v>
          </cell>
          <cell r="E9182" t="str">
            <v>KS</v>
          </cell>
          <cell r="F9182">
            <v>1285</v>
          </cell>
        </row>
        <row r="9183">
          <cell r="A9183">
            <v>7355602</v>
          </cell>
          <cell r="B9183" t="str">
            <v>Přístrojová jednotka…GEE9/12-5</v>
          </cell>
          <cell r="C9183">
            <v>1732</v>
          </cell>
          <cell r="D9183">
            <v>1</v>
          </cell>
          <cell r="E9183" t="str">
            <v>KS</v>
          </cell>
          <cell r="F9183">
            <v>1732</v>
          </cell>
        </row>
        <row r="9184">
          <cell r="A9184">
            <v>7355610</v>
          </cell>
          <cell r="B9184" t="str">
            <v>Přístrojová jednotka…GEE9/12-5</v>
          </cell>
          <cell r="C9184">
            <v>1933</v>
          </cell>
          <cell r="D9184">
            <v>1</v>
          </cell>
          <cell r="E9184" t="str">
            <v>KS</v>
          </cell>
          <cell r="F9184">
            <v>1933</v>
          </cell>
        </row>
        <row r="9185">
          <cell r="A9185">
            <v>7355653</v>
          </cell>
          <cell r="B9185" t="str">
            <v>Přístrojová jednotka…GEE9/12-5</v>
          </cell>
          <cell r="C9185">
            <v>1933</v>
          </cell>
          <cell r="D9185">
            <v>1</v>
          </cell>
          <cell r="E9185" t="str">
            <v>KS</v>
          </cell>
          <cell r="F9185">
            <v>1933</v>
          </cell>
        </row>
        <row r="9186">
          <cell r="A9186">
            <v>7355742</v>
          </cell>
          <cell r="B9186" t="str">
            <v>Přístrojová jednotka…GEE9/1210</v>
          </cell>
          <cell r="C9186">
            <v>1784</v>
          </cell>
          <cell r="D9186">
            <v>1</v>
          </cell>
          <cell r="E9186" t="str">
            <v>KS</v>
          </cell>
          <cell r="F9186">
            <v>1784</v>
          </cell>
        </row>
        <row r="9187">
          <cell r="A9187">
            <v>7368387</v>
          </cell>
          <cell r="B9187" t="str">
            <v>Krabice kombi…GE 1 VA</v>
          </cell>
          <cell r="C9187">
            <v>7150</v>
          </cell>
          <cell r="D9187">
            <v>1</v>
          </cell>
          <cell r="E9187" t="str">
            <v>KS</v>
          </cell>
          <cell r="F9187">
            <v>7150</v>
          </cell>
        </row>
        <row r="9188">
          <cell r="A9188">
            <v>7368390</v>
          </cell>
          <cell r="B9188" t="str">
            <v>Krabice kombi…GET 1 VA</v>
          </cell>
          <cell r="C9188">
            <v>7832</v>
          </cell>
          <cell r="D9188">
            <v>1</v>
          </cell>
          <cell r="E9188" t="str">
            <v>KS</v>
          </cell>
          <cell r="F9188">
            <v>7832</v>
          </cell>
        </row>
        <row r="9189">
          <cell r="A9189">
            <v>7368593</v>
          </cell>
          <cell r="B9189" t="str">
            <v>Přísavný držák…SGH 50</v>
          </cell>
          <cell r="C9189">
            <v>801</v>
          </cell>
          <cell r="D9189">
            <v>1</v>
          </cell>
          <cell r="E9189" t="str">
            <v>KS</v>
          </cell>
          <cell r="F9189">
            <v>801</v>
          </cell>
        </row>
        <row r="9190">
          <cell r="A9190">
            <v>7369263</v>
          </cell>
          <cell r="B9190" t="str">
            <v>Výšková vyrovnávací sada…HAS130170</v>
          </cell>
          <cell r="C9190">
            <v>256</v>
          </cell>
          <cell r="D9190">
            <v>1</v>
          </cell>
          <cell r="E9190" t="str">
            <v>KS</v>
          </cell>
          <cell r="F9190">
            <v>256</v>
          </cell>
        </row>
        <row r="9191">
          <cell r="A9191">
            <v>7371071</v>
          </cell>
          <cell r="B9191" t="str">
            <v>Zaslepovací kryt…BAD</v>
          </cell>
          <cell r="C9191">
            <v>25</v>
          </cell>
          <cell r="D9191">
            <v>1</v>
          </cell>
          <cell r="E9191" t="str">
            <v>KS</v>
          </cell>
          <cell r="F9191">
            <v>25</v>
          </cell>
        </row>
        <row r="9192">
          <cell r="A9192">
            <v>7371500</v>
          </cell>
          <cell r="B9192" t="str">
            <v>Přístroje…TAE 6F</v>
          </cell>
          <cell r="C9192">
            <v>255</v>
          </cell>
          <cell r="D9192">
            <v>1</v>
          </cell>
          <cell r="E9192" t="str">
            <v>KS</v>
          </cell>
          <cell r="F9192">
            <v>255</v>
          </cell>
        </row>
        <row r="9193">
          <cell r="A9193">
            <v>7371667</v>
          </cell>
          <cell r="B9193" t="str">
            <v>Přístroje…TAE2X6NFF</v>
          </cell>
          <cell r="C9193">
            <v>421</v>
          </cell>
          <cell r="D9193">
            <v>1</v>
          </cell>
          <cell r="E9193" t="str">
            <v>KS</v>
          </cell>
          <cell r="F9193">
            <v>421</v>
          </cell>
        </row>
        <row r="9194">
          <cell r="A9194">
            <v>7377006</v>
          </cell>
          <cell r="B9194" t="str">
            <v>Přístrojová vložka…GB 3</v>
          </cell>
          <cell r="C9194">
            <v>118</v>
          </cell>
          <cell r="D9194">
            <v>1</v>
          </cell>
          <cell r="E9194" t="str">
            <v>KS</v>
          </cell>
          <cell r="F9194">
            <v>118</v>
          </cell>
        </row>
        <row r="9195">
          <cell r="A9195">
            <v>7377010</v>
          </cell>
          <cell r="B9195" t="str">
            <v>Přístrojová vložka…GB 4</v>
          </cell>
          <cell r="C9195">
            <v>162</v>
          </cell>
          <cell r="D9195">
            <v>1</v>
          </cell>
          <cell r="E9195" t="str">
            <v>KS</v>
          </cell>
          <cell r="F9195">
            <v>162</v>
          </cell>
        </row>
        <row r="9196">
          <cell r="A9196">
            <v>7377041</v>
          </cell>
          <cell r="B9196" t="str">
            <v>Přístrojová vložka…GB 3 M</v>
          </cell>
          <cell r="C9196">
            <v>98</v>
          </cell>
          <cell r="D9196">
            <v>1</v>
          </cell>
          <cell r="E9196" t="str">
            <v>KS</v>
          </cell>
          <cell r="F9196">
            <v>98</v>
          </cell>
        </row>
        <row r="9197">
          <cell r="A9197">
            <v>7377045</v>
          </cell>
          <cell r="B9197" t="str">
            <v>Přístrojová vložka…GB 4 M</v>
          </cell>
          <cell r="C9197">
            <v>155</v>
          </cell>
          <cell r="D9197">
            <v>1</v>
          </cell>
          <cell r="E9197" t="str">
            <v>KS</v>
          </cell>
          <cell r="F9197">
            <v>155</v>
          </cell>
        </row>
        <row r="9198">
          <cell r="A9198">
            <v>7377126</v>
          </cell>
          <cell r="B9198" t="str">
            <v>Kryt přístrojové vložky…GBB 4/1</v>
          </cell>
          <cell r="C9198">
            <v>103</v>
          </cell>
          <cell r="D9198">
            <v>1</v>
          </cell>
          <cell r="E9198" t="str">
            <v>KS</v>
          </cell>
          <cell r="F9198">
            <v>103</v>
          </cell>
        </row>
        <row r="9199">
          <cell r="A9199">
            <v>7377130</v>
          </cell>
          <cell r="B9199" t="str">
            <v>Kryt přístrojové vložky…GBB 4/2</v>
          </cell>
          <cell r="C9199">
            <v>103</v>
          </cell>
          <cell r="D9199">
            <v>1</v>
          </cell>
          <cell r="E9199" t="str">
            <v>KS</v>
          </cell>
          <cell r="F9199">
            <v>103</v>
          </cell>
        </row>
        <row r="9200">
          <cell r="A9200">
            <v>7377134</v>
          </cell>
          <cell r="B9200" t="str">
            <v>GBB 4/3…GBB 4/3</v>
          </cell>
          <cell r="C9200">
            <v>106</v>
          </cell>
          <cell r="D9200">
            <v>1</v>
          </cell>
          <cell r="E9200" t="str">
            <v>KS</v>
          </cell>
          <cell r="F9200">
            <v>106</v>
          </cell>
        </row>
        <row r="9201">
          <cell r="A9201">
            <v>7377169</v>
          </cell>
          <cell r="B9201" t="str">
            <v>Kryt přístrojové vložky…GBB 3/1</v>
          </cell>
          <cell r="C9201">
            <v>106</v>
          </cell>
          <cell r="D9201">
            <v>1</v>
          </cell>
          <cell r="E9201" t="str">
            <v>KS</v>
          </cell>
          <cell r="F9201">
            <v>106</v>
          </cell>
        </row>
        <row r="9202">
          <cell r="A9202">
            <v>7377173</v>
          </cell>
          <cell r="B9202" t="str">
            <v>Kryt přístrojové vložky…GBB 3/2</v>
          </cell>
          <cell r="C9202">
            <v>92</v>
          </cell>
          <cell r="D9202">
            <v>1</v>
          </cell>
          <cell r="E9202" t="str">
            <v>KS</v>
          </cell>
          <cell r="F9202">
            <v>92</v>
          </cell>
        </row>
        <row r="9203">
          <cell r="A9203">
            <v>7382308</v>
          </cell>
          <cell r="B9203" t="str">
            <v>Přístrojová vložka…GTK 4/6</v>
          </cell>
          <cell r="C9203">
            <v>283</v>
          </cell>
          <cell r="D9203">
            <v>1</v>
          </cell>
          <cell r="E9203" t="str">
            <v>KS</v>
          </cell>
          <cell r="F9203">
            <v>283</v>
          </cell>
        </row>
        <row r="9204">
          <cell r="A9204">
            <v>7382405</v>
          </cell>
          <cell r="B9204" t="str">
            <v>Přístrojová vložka…GTK 9/12</v>
          </cell>
          <cell r="C9204">
            <v>356</v>
          </cell>
          <cell r="D9204">
            <v>1</v>
          </cell>
          <cell r="E9204" t="str">
            <v>KS</v>
          </cell>
          <cell r="F9204">
            <v>356</v>
          </cell>
        </row>
        <row r="9205">
          <cell r="A9205">
            <v>7390882</v>
          </cell>
          <cell r="B9205" t="str">
            <v>Přípojovací vedení…AL-S8-S</v>
          </cell>
          <cell r="C9205">
            <v>884</v>
          </cell>
          <cell r="D9205">
            <v>1</v>
          </cell>
          <cell r="E9205" t="str">
            <v>KS</v>
          </cell>
          <cell r="F9205">
            <v>884</v>
          </cell>
        </row>
        <row r="9206">
          <cell r="A9206">
            <v>7391250</v>
          </cell>
          <cell r="B9206" t="str">
            <v>Propojovací vedení…VL5/3X1,5</v>
          </cell>
          <cell r="C9206">
            <v>644</v>
          </cell>
          <cell r="D9206">
            <v>1</v>
          </cell>
          <cell r="E9206" t="str">
            <v>KS</v>
          </cell>
          <cell r="F9206">
            <v>644</v>
          </cell>
        </row>
        <row r="9207">
          <cell r="A9207">
            <v>7391283</v>
          </cell>
          <cell r="B9207" t="str">
            <v>Propojovací vedení…VL5/3X2,5</v>
          </cell>
          <cell r="C9207">
            <v>820</v>
          </cell>
          <cell r="D9207">
            <v>1</v>
          </cell>
          <cell r="E9207" t="str">
            <v>KS</v>
          </cell>
          <cell r="F9207">
            <v>820</v>
          </cell>
        </row>
        <row r="9208">
          <cell r="A9208">
            <v>7391289</v>
          </cell>
          <cell r="B9208" t="str">
            <v>Propojovací vedení…VL8/3X2,5</v>
          </cell>
          <cell r="C9208">
            <v>1070</v>
          </cell>
          <cell r="D9208">
            <v>1</v>
          </cell>
          <cell r="E9208" t="str">
            <v>KS</v>
          </cell>
          <cell r="F9208">
            <v>1070</v>
          </cell>
        </row>
        <row r="9209">
          <cell r="A9209">
            <v>7391295</v>
          </cell>
          <cell r="B9209" t="str">
            <v>Propojovací vedení…VL123X2,5</v>
          </cell>
          <cell r="C9209">
            <v>1395</v>
          </cell>
          <cell r="D9209">
            <v>1</v>
          </cell>
          <cell r="E9209" t="str">
            <v>KS</v>
          </cell>
          <cell r="F9209">
            <v>1395</v>
          </cell>
        </row>
        <row r="9210">
          <cell r="A9210">
            <v>7391501</v>
          </cell>
          <cell r="B9210" t="str">
            <v>Univerzální připoj. jednotka…UAE8 (4)</v>
          </cell>
          <cell r="C9210">
            <v>360</v>
          </cell>
          <cell r="D9210">
            <v>1</v>
          </cell>
          <cell r="E9210" t="str">
            <v>KS</v>
          </cell>
          <cell r="F9210">
            <v>360</v>
          </cell>
        </row>
        <row r="9211">
          <cell r="A9211">
            <v>7391552</v>
          </cell>
          <cell r="B9211" t="str">
            <v>Univerzální připoj. jednotka…UAE8/8 44</v>
          </cell>
          <cell r="C9211">
            <v>461</v>
          </cell>
          <cell r="D9211">
            <v>1</v>
          </cell>
          <cell r="E9211" t="str">
            <v>KS</v>
          </cell>
          <cell r="F9211">
            <v>461</v>
          </cell>
        </row>
        <row r="9212">
          <cell r="A9212">
            <v>7391587</v>
          </cell>
          <cell r="B9212" t="str">
            <v>Univerzální připoj. jednotka…UAE8/8 G</v>
          </cell>
          <cell r="C9212">
            <v>888</v>
          </cell>
          <cell r="D9212">
            <v>1</v>
          </cell>
          <cell r="E9212" t="str">
            <v>KS</v>
          </cell>
          <cell r="F9212">
            <v>888</v>
          </cell>
        </row>
        <row r="9213">
          <cell r="A9213">
            <v>7391600</v>
          </cell>
          <cell r="B9213" t="str">
            <v>Univerzální připoj. jednotka…UAE8/8 K6</v>
          </cell>
          <cell r="C9213">
            <v>1105</v>
          </cell>
          <cell r="D9213">
            <v>1</v>
          </cell>
          <cell r="E9213" t="str">
            <v>KS</v>
          </cell>
          <cell r="F9213">
            <v>1105</v>
          </cell>
        </row>
        <row r="9214">
          <cell r="A9214">
            <v>7391625</v>
          </cell>
          <cell r="B9214" t="str">
            <v>Univerzální připoj. jednotka…ISDN2X8 D</v>
          </cell>
          <cell r="C9214">
            <v>435</v>
          </cell>
          <cell r="D9214">
            <v>1</v>
          </cell>
          <cell r="E9214" t="str">
            <v>KS</v>
          </cell>
          <cell r="F9214">
            <v>435</v>
          </cell>
        </row>
        <row r="9215">
          <cell r="A9215">
            <v>7400004</v>
          </cell>
          <cell r="B9215" t="str">
            <v>Kanál do betonu…IBK2/1503</v>
          </cell>
          <cell r="C9215">
            <v>1587</v>
          </cell>
          <cell r="D9215">
            <v>1</v>
          </cell>
          <cell r="E9215" t="str">
            <v>M</v>
          </cell>
          <cell r="F9215">
            <v>1587</v>
          </cell>
        </row>
        <row r="9216">
          <cell r="A9216">
            <v>7400008</v>
          </cell>
          <cell r="B9216" t="str">
            <v>Kanál do betonu…IBK2/1903</v>
          </cell>
          <cell r="C9216">
            <v>1795</v>
          </cell>
          <cell r="D9216">
            <v>1</v>
          </cell>
          <cell r="E9216" t="str">
            <v>M</v>
          </cell>
          <cell r="F9216">
            <v>1795</v>
          </cell>
        </row>
        <row r="9217">
          <cell r="A9217">
            <v>7400012</v>
          </cell>
          <cell r="B9217" t="str">
            <v>Kanál do betonu…IBK2/2503</v>
          </cell>
          <cell r="C9217">
            <v>2098</v>
          </cell>
          <cell r="D9217">
            <v>1</v>
          </cell>
          <cell r="E9217" t="str">
            <v>M</v>
          </cell>
          <cell r="F9217">
            <v>2098</v>
          </cell>
        </row>
        <row r="9218">
          <cell r="A9218">
            <v>7400016</v>
          </cell>
          <cell r="B9218" t="str">
            <v>Kanál do betonu…IBK2/2504</v>
          </cell>
          <cell r="C9218">
            <v>2219</v>
          </cell>
          <cell r="D9218">
            <v>1</v>
          </cell>
          <cell r="E9218" t="str">
            <v>M</v>
          </cell>
          <cell r="F9218">
            <v>2219</v>
          </cell>
        </row>
        <row r="9219">
          <cell r="A9219">
            <v>7400020</v>
          </cell>
          <cell r="B9219" t="str">
            <v>Kanál do betonu…IBK2/350/</v>
          </cell>
          <cell r="C9219">
            <v>3040</v>
          </cell>
          <cell r="D9219">
            <v>1</v>
          </cell>
          <cell r="E9219" t="str">
            <v>M</v>
          </cell>
          <cell r="F9219">
            <v>3040</v>
          </cell>
        </row>
        <row r="9220">
          <cell r="A9220">
            <v>7400024</v>
          </cell>
          <cell r="B9220" t="str">
            <v>Kanál do betonu…IBK2/3503</v>
          </cell>
          <cell r="C9220">
            <v>2907</v>
          </cell>
          <cell r="D9220">
            <v>1</v>
          </cell>
          <cell r="E9220" t="str">
            <v>M</v>
          </cell>
          <cell r="F9220">
            <v>2907</v>
          </cell>
        </row>
        <row r="9221">
          <cell r="A9221">
            <v>7400028</v>
          </cell>
          <cell r="B9221" t="str">
            <v>Kanál do betonu…IBK3/350/</v>
          </cell>
          <cell r="C9221">
            <v>3122</v>
          </cell>
          <cell r="D9221">
            <v>1</v>
          </cell>
          <cell r="E9221" t="str">
            <v>M</v>
          </cell>
          <cell r="F9221">
            <v>3122</v>
          </cell>
        </row>
        <row r="9222">
          <cell r="A9222">
            <v>7400032</v>
          </cell>
          <cell r="B9222" t="str">
            <v>Kanál do betonu…IBK3/350/</v>
          </cell>
          <cell r="C9222">
            <v>3178</v>
          </cell>
          <cell r="D9222">
            <v>1</v>
          </cell>
          <cell r="E9222" t="str">
            <v>M</v>
          </cell>
          <cell r="F9222">
            <v>3178</v>
          </cell>
        </row>
        <row r="9223">
          <cell r="A9223">
            <v>7400036</v>
          </cell>
          <cell r="B9223" t="str">
            <v>Kanál do betonu…IBK3-1/19</v>
          </cell>
          <cell r="C9223">
            <v>2004</v>
          </cell>
          <cell r="D9223">
            <v>1</v>
          </cell>
          <cell r="E9223" t="str">
            <v>M</v>
          </cell>
          <cell r="F9223">
            <v>2004</v>
          </cell>
        </row>
        <row r="9224">
          <cell r="A9224">
            <v>7400040</v>
          </cell>
          <cell r="B9224" t="str">
            <v>Kanál do betonu…IBK3-1/19</v>
          </cell>
          <cell r="C9224">
            <v>2166</v>
          </cell>
          <cell r="D9224">
            <v>1</v>
          </cell>
          <cell r="E9224" t="str">
            <v>M</v>
          </cell>
          <cell r="F9224">
            <v>2166</v>
          </cell>
        </row>
        <row r="9225">
          <cell r="A9225">
            <v>7400060</v>
          </cell>
          <cell r="B9225" t="str">
            <v>Krabice do betonu…IBD25038</v>
          </cell>
          <cell r="C9225">
            <v>3004</v>
          </cell>
          <cell r="D9225">
            <v>1</v>
          </cell>
          <cell r="E9225" t="str">
            <v>KS</v>
          </cell>
          <cell r="F9225">
            <v>3004</v>
          </cell>
        </row>
        <row r="9226">
          <cell r="A9226">
            <v>7400064</v>
          </cell>
          <cell r="B9226" t="str">
            <v>Krabice do betonu…IBD25048</v>
          </cell>
          <cell r="C9226">
            <v>3879</v>
          </cell>
          <cell r="D9226">
            <v>1</v>
          </cell>
          <cell r="E9226" t="str">
            <v>KS</v>
          </cell>
          <cell r="F9226">
            <v>3879</v>
          </cell>
        </row>
        <row r="9227">
          <cell r="A9227">
            <v>7400068</v>
          </cell>
          <cell r="B9227" t="str">
            <v>Krabice do betonu…IBD35038</v>
          </cell>
          <cell r="C9227">
            <v>3837</v>
          </cell>
          <cell r="D9227">
            <v>1</v>
          </cell>
          <cell r="E9227" t="str">
            <v>KS</v>
          </cell>
          <cell r="F9227">
            <v>3837</v>
          </cell>
        </row>
        <row r="9228">
          <cell r="A9228">
            <v>7400072</v>
          </cell>
          <cell r="B9228" t="str">
            <v>Krabice do betonu…IBDS25038</v>
          </cell>
          <cell r="C9228">
            <v>3602</v>
          </cell>
          <cell r="D9228">
            <v>1</v>
          </cell>
          <cell r="E9228" t="str">
            <v>KS</v>
          </cell>
          <cell r="F9228">
            <v>3602</v>
          </cell>
        </row>
        <row r="9229">
          <cell r="A9229">
            <v>7400076</v>
          </cell>
          <cell r="B9229" t="str">
            <v>Krabice do betonu…IBDS25048</v>
          </cell>
          <cell r="C9229">
            <v>3558</v>
          </cell>
          <cell r="D9229">
            <v>1</v>
          </cell>
          <cell r="E9229" t="str">
            <v>KS</v>
          </cell>
          <cell r="F9229">
            <v>3558</v>
          </cell>
        </row>
        <row r="9230">
          <cell r="A9230">
            <v>7400080</v>
          </cell>
          <cell r="B9230" t="str">
            <v>Krabice do betonu…IBDS35038</v>
          </cell>
          <cell r="C9230">
            <v>4476</v>
          </cell>
          <cell r="D9230">
            <v>1</v>
          </cell>
          <cell r="E9230" t="str">
            <v>KS</v>
          </cell>
          <cell r="F9230">
            <v>4476</v>
          </cell>
        </row>
        <row r="9231">
          <cell r="A9231">
            <v>7400084</v>
          </cell>
          <cell r="B9231" t="str">
            <v>Krabice do betonu…IBDS35038</v>
          </cell>
          <cell r="C9231">
            <v>4682</v>
          </cell>
          <cell r="D9231">
            <v>1</v>
          </cell>
          <cell r="E9231" t="str">
            <v>KS</v>
          </cell>
          <cell r="F9231">
            <v>4682</v>
          </cell>
        </row>
        <row r="9232">
          <cell r="A9232">
            <v>7400088</v>
          </cell>
          <cell r="B9232" t="str">
            <v>Krabice do betonu…IBDS35038</v>
          </cell>
          <cell r="C9232">
            <v>4379</v>
          </cell>
          <cell r="D9232">
            <v>1</v>
          </cell>
          <cell r="E9232" t="str">
            <v>KS</v>
          </cell>
          <cell r="F9232">
            <v>4379</v>
          </cell>
        </row>
        <row r="9233">
          <cell r="A9233">
            <v>7400092</v>
          </cell>
          <cell r="B9233" t="str">
            <v>Krabice do betonu…IBDS35048</v>
          </cell>
          <cell r="C9233">
            <v>4414</v>
          </cell>
          <cell r="D9233">
            <v>1</v>
          </cell>
          <cell r="E9233" t="str">
            <v>KS</v>
          </cell>
          <cell r="F9233">
            <v>4414</v>
          </cell>
        </row>
        <row r="9234">
          <cell r="A9234">
            <v>7400096</v>
          </cell>
          <cell r="B9234" t="str">
            <v>Krabice do betonu…IBDS35048</v>
          </cell>
          <cell r="C9234">
            <v>4526</v>
          </cell>
          <cell r="D9234">
            <v>1</v>
          </cell>
          <cell r="E9234" t="str">
            <v>KS</v>
          </cell>
          <cell r="F9234">
            <v>4526</v>
          </cell>
        </row>
        <row r="9235">
          <cell r="A9235">
            <v>7400100</v>
          </cell>
          <cell r="B9235" t="str">
            <v>Krabice do betonu…IBDS35048</v>
          </cell>
          <cell r="C9235">
            <v>4526</v>
          </cell>
          <cell r="D9235">
            <v>1</v>
          </cell>
          <cell r="E9235" t="str">
            <v>KS</v>
          </cell>
          <cell r="F9235">
            <v>4526</v>
          </cell>
        </row>
        <row r="9236">
          <cell r="A9236">
            <v>7400104</v>
          </cell>
          <cell r="B9236" t="str">
            <v>Krabice do betonu…IBDS35048</v>
          </cell>
          <cell r="C9236">
            <v>4526</v>
          </cell>
          <cell r="D9236">
            <v>1</v>
          </cell>
          <cell r="E9236" t="str">
            <v>KS</v>
          </cell>
          <cell r="F9236">
            <v>4526</v>
          </cell>
        </row>
        <row r="9237">
          <cell r="A9237">
            <v>7400108</v>
          </cell>
          <cell r="B9237" t="str">
            <v>Krabice do betonu…IBDS35048</v>
          </cell>
          <cell r="C9237">
            <v>4643</v>
          </cell>
          <cell r="D9237">
            <v>1</v>
          </cell>
          <cell r="E9237" t="str">
            <v>KS</v>
          </cell>
          <cell r="F9237">
            <v>4643</v>
          </cell>
        </row>
        <row r="9238">
          <cell r="A9238">
            <v>7400112</v>
          </cell>
          <cell r="B9238" t="str">
            <v>Krabice do betonu…IBDS35048</v>
          </cell>
          <cell r="C9238">
            <v>4643</v>
          </cell>
          <cell r="D9238">
            <v>1</v>
          </cell>
          <cell r="E9238" t="str">
            <v>KS</v>
          </cell>
          <cell r="F9238">
            <v>4643</v>
          </cell>
        </row>
        <row r="9239">
          <cell r="A9239">
            <v>7400116</v>
          </cell>
          <cell r="B9239" t="str">
            <v>Krabice do betonu…IBDS35048</v>
          </cell>
          <cell r="C9239">
            <v>4741</v>
          </cell>
          <cell r="D9239">
            <v>1</v>
          </cell>
          <cell r="E9239" t="str">
            <v>KS</v>
          </cell>
          <cell r="F9239">
            <v>4741</v>
          </cell>
        </row>
        <row r="9240">
          <cell r="A9240">
            <v>7400120</v>
          </cell>
          <cell r="B9240" t="str">
            <v>Nástavec prázdných krabic…IBAG190/4</v>
          </cell>
          <cell r="C9240">
            <v>3858</v>
          </cell>
          <cell r="D9240">
            <v>1</v>
          </cell>
          <cell r="E9240" t="str">
            <v>KS</v>
          </cell>
          <cell r="F9240">
            <v>3858</v>
          </cell>
        </row>
        <row r="9241">
          <cell r="A9241">
            <v>7400124</v>
          </cell>
          <cell r="B9241" t="str">
            <v>Nástavec prázdných krabic…IBAG250/4</v>
          </cell>
          <cell r="C9241">
            <v>4161</v>
          </cell>
          <cell r="D9241">
            <v>1</v>
          </cell>
          <cell r="E9241" t="str">
            <v>KS</v>
          </cell>
          <cell r="F9241">
            <v>4161</v>
          </cell>
        </row>
        <row r="9242">
          <cell r="A9242">
            <v>7400128</v>
          </cell>
          <cell r="B9242" t="str">
            <v>Nástavec prázdných krabic…IBAG250/6</v>
          </cell>
          <cell r="C9242">
            <v>4518</v>
          </cell>
          <cell r="D9242">
            <v>1</v>
          </cell>
          <cell r="E9242" t="str">
            <v>KS</v>
          </cell>
          <cell r="F9242">
            <v>4518</v>
          </cell>
        </row>
        <row r="9243">
          <cell r="A9243">
            <v>7400132</v>
          </cell>
          <cell r="B9243" t="str">
            <v>Nástavec prázdných krabic…IBAG250/6</v>
          </cell>
          <cell r="C9243">
            <v>4570</v>
          </cell>
          <cell r="D9243">
            <v>1</v>
          </cell>
          <cell r="E9243" t="str">
            <v>KS</v>
          </cell>
          <cell r="F9243">
            <v>4570</v>
          </cell>
        </row>
        <row r="9244">
          <cell r="A9244">
            <v>7400136</v>
          </cell>
          <cell r="B9244" t="str">
            <v>Nástavec prázdných krabic…IBAG250/6</v>
          </cell>
          <cell r="C9244">
            <v>3943</v>
          </cell>
          <cell r="D9244">
            <v>1</v>
          </cell>
          <cell r="E9244" t="str">
            <v>KS</v>
          </cell>
          <cell r="F9244">
            <v>3943</v>
          </cell>
        </row>
        <row r="9245">
          <cell r="A9245">
            <v>7400140</v>
          </cell>
          <cell r="B9245" t="str">
            <v>Nástavec prázdných krabic…IBAG250/6</v>
          </cell>
          <cell r="C9245">
            <v>4388</v>
          </cell>
          <cell r="D9245">
            <v>1</v>
          </cell>
          <cell r="E9245" t="str">
            <v>KS</v>
          </cell>
          <cell r="F9245">
            <v>4388</v>
          </cell>
        </row>
        <row r="9246">
          <cell r="A9246">
            <v>7400144</v>
          </cell>
          <cell r="B9246" t="str">
            <v>Nástavec prázdných krabic…IBAG250/6</v>
          </cell>
          <cell r="C9246">
            <v>4417</v>
          </cell>
          <cell r="D9246">
            <v>1</v>
          </cell>
          <cell r="E9246" t="str">
            <v>KS</v>
          </cell>
          <cell r="F9246">
            <v>4417</v>
          </cell>
        </row>
        <row r="9247">
          <cell r="A9247">
            <v>7400148</v>
          </cell>
          <cell r="B9247" t="str">
            <v>Nástavec protahovací krabice…IBAZ190/1</v>
          </cell>
          <cell r="C9247">
            <v>3137</v>
          </cell>
          <cell r="D9247">
            <v>1</v>
          </cell>
          <cell r="E9247" t="str">
            <v>KS</v>
          </cell>
          <cell r="F9247">
            <v>3137</v>
          </cell>
        </row>
        <row r="9248">
          <cell r="A9248">
            <v>7400152</v>
          </cell>
          <cell r="B9248" t="str">
            <v>Nástavec protahovací krabice…IBAZ190/1</v>
          </cell>
          <cell r="C9248">
            <v>3166</v>
          </cell>
          <cell r="D9248">
            <v>1</v>
          </cell>
          <cell r="E9248" t="str">
            <v>KS</v>
          </cell>
          <cell r="F9248">
            <v>3166</v>
          </cell>
        </row>
        <row r="9249">
          <cell r="A9249">
            <v>7400156</v>
          </cell>
          <cell r="B9249" t="str">
            <v>Nástavec protahovací krabice…IBAZ190/5</v>
          </cell>
          <cell r="C9249">
            <v>3043</v>
          </cell>
          <cell r="D9249">
            <v>1</v>
          </cell>
          <cell r="E9249" t="str">
            <v>KS</v>
          </cell>
          <cell r="F9249">
            <v>3043</v>
          </cell>
        </row>
        <row r="9250">
          <cell r="A9250">
            <v>7400160</v>
          </cell>
          <cell r="B9250" t="str">
            <v>Nástavec protahovací krabice…IBAZ190/8</v>
          </cell>
          <cell r="C9250">
            <v>3093</v>
          </cell>
          <cell r="D9250">
            <v>1</v>
          </cell>
          <cell r="E9250" t="str">
            <v>KS</v>
          </cell>
          <cell r="F9250">
            <v>3093</v>
          </cell>
        </row>
        <row r="9251">
          <cell r="A9251">
            <v>7400164</v>
          </cell>
          <cell r="B9251" t="str">
            <v>Nástavec protahovací krabice…IBAZ250/1</v>
          </cell>
          <cell r="C9251">
            <v>3476</v>
          </cell>
          <cell r="D9251">
            <v>1</v>
          </cell>
          <cell r="E9251" t="str">
            <v>KS</v>
          </cell>
          <cell r="F9251">
            <v>3476</v>
          </cell>
        </row>
        <row r="9252">
          <cell r="A9252">
            <v>7400168</v>
          </cell>
          <cell r="B9252" t="str">
            <v>Nástavec protahovací krabice…IBAZ250/1</v>
          </cell>
          <cell r="C9252">
            <v>3540</v>
          </cell>
          <cell r="D9252">
            <v>1</v>
          </cell>
          <cell r="E9252" t="str">
            <v>KS</v>
          </cell>
          <cell r="F9252">
            <v>3540</v>
          </cell>
        </row>
        <row r="9253">
          <cell r="A9253">
            <v>7400172</v>
          </cell>
          <cell r="B9253" t="str">
            <v>Nástavec protahovací krabice…IBAZ250/1</v>
          </cell>
          <cell r="C9253">
            <v>3573</v>
          </cell>
          <cell r="D9253">
            <v>1</v>
          </cell>
          <cell r="E9253" t="str">
            <v>KS</v>
          </cell>
          <cell r="F9253">
            <v>3573</v>
          </cell>
        </row>
        <row r="9254">
          <cell r="A9254">
            <v>7400176</v>
          </cell>
          <cell r="B9254" t="str">
            <v>Nástavec protahovací krabice…IBAZ250/4</v>
          </cell>
          <cell r="C9254">
            <v>2855</v>
          </cell>
          <cell r="D9254">
            <v>1</v>
          </cell>
          <cell r="E9254" t="str">
            <v>KS</v>
          </cell>
          <cell r="F9254">
            <v>2855</v>
          </cell>
        </row>
        <row r="9255">
          <cell r="A9255">
            <v>7400180</v>
          </cell>
          <cell r="B9255" t="str">
            <v>Nástavec protahovací krabice…IBAZ250/5</v>
          </cell>
          <cell r="C9255">
            <v>3387</v>
          </cell>
          <cell r="D9255">
            <v>1</v>
          </cell>
          <cell r="E9255" t="str">
            <v>KS</v>
          </cell>
          <cell r="F9255">
            <v>3387</v>
          </cell>
        </row>
        <row r="9256">
          <cell r="A9256">
            <v>7400184</v>
          </cell>
          <cell r="B9256" t="str">
            <v>Nástavec protahovací krabice…IBAZ250/7</v>
          </cell>
          <cell r="C9256">
            <v>3411</v>
          </cell>
          <cell r="D9256">
            <v>1</v>
          </cell>
          <cell r="E9256" t="str">
            <v>KS</v>
          </cell>
          <cell r="F9256">
            <v>3411</v>
          </cell>
        </row>
        <row r="9257">
          <cell r="A9257">
            <v>7400200</v>
          </cell>
          <cell r="B9257" t="str">
            <v>Podpěra…IBST/108</v>
          </cell>
          <cell r="C9257">
            <v>179</v>
          </cell>
          <cell r="D9257">
            <v>1</v>
          </cell>
          <cell r="E9257" t="str">
            <v>KS</v>
          </cell>
          <cell r="F9257">
            <v>179</v>
          </cell>
        </row>
        <row r="9258">
          <cell r="A9258">
            <v>7400204</v>
          </cell>
          <cell r="B9258" t="str">
            <v>Podpěra…IBST/118</v>
          </cell>
          <cell r="C9258">
            <v>179</v>
          </cell>
          <cell r="D9258">
            <v>1</v>
          </cell>
          <cell r="E9258" t="str">
            <v>KS</v>
          </cell>
          <cell r="F9258">
            <v>179</v>
          </cell>
        </row>
        <row r="9259">
          <cell r="A9259">
            <v>7400208</v>
          </cell>
          <cell r="B9259" t="str">
            <v>Podpěra…IBST/128</v>
          </cell>
          <cell r="C9259">
            <v>179</v>
          </cell>
          <cell r="D9259">
            <v>1</v>
          </cell>
          <cell r="E9259" t="str">
            <v>KS</v>
          </cell>
          <cell r="F9259">
            <v>179</v>
          </cell>
        </row>
        <row r="9260">
          <cell r="A9260">
            <v>7400212</v>
          </cell>
          <cell r="B9260" t="str">
            <v>Podpěra…IBST/138</v>
          </cell>
          <cell r="C9260">
            <v>179</v>
          </cell>
          <cell r="D9260">
            <v>1</v>
          </cell>
          <cell r="E9260" t="str">
            <v>KS</v>
          </cell>
          <cell r="F9260">
            <v>179</v>
          </cell>
        </row>
        <row r="9261">
          <cell r="A9261">
            <v>7400216</v>
          </cell>
          <cell r="B9261" t="str">
            <v>Podpěra…IBST/158</v>
          </cell>
          <cell r="C9261">
            <v>209</v>
          </cell>
          <cell r="D9261">
            <v>1</v>
          </cell>
          <cell r="E9261" t="str">
            <v>KS</v>
          </cell>
          <cell r="F9261">
            <v>209</v>
          </cell>
        </row>
        <row r="9262">
          <cell r="A9262">
            <v>7400220</v>
          </cell>
          <cell r="B9262" t="str">
            <v>Podpěra…IBST/168</v>
          </cell>
          <cell r="C9262">
            <v>209</v>
          </cell>
          <cell r="D9262">
            <v>1</v>
          </cell>
          <cell r="E9262" t="str">
            <v>KS</v>
          </cell>
          <cell r="F9262">
            <v>209</v>
          </cell>
        </row>
        <row r="9263">
          <cell r="A9263">
            <v>7400224</v>
          </cell>
          <cell r="B9263" t="str">
            <v>Podpěra…IBST/188</v>
          </cell>
          <cell r="C9263">
            <v>209</v>
          </cell>
          <cell r="D9263">
            <v>1</v>
          </cell>
          <cell r="E9263" t="str">
            <v>KS</v>
          </cell>
          <cell r="F9263">
            <v>209</v>
          </cell>
        </row>
        <row r="9264">
          <cell r="A9264">
            <v>7400228</v>
          </cell>
          <cell r="B9264" t="str">
            <v>Podpěra…IBST/228</v>
          </cell>
          <cell r="C9264">
            <v>174</v>
          </cell>
          <cell r="D9264">
            <v>1</v>
          </cell>
          <cell r="E9264" t="str">
            <v>KS</v>
          </cell>
          <cell r="F9264">
            <v>174</v>
          </cell>
        </row>
        <row r="9265">
          <cell r="A9265">
            <v>7400232</v>
          </cell>
          <cell r="B9265" t="str">
            <v>Podpěra…IBST/48</v>
          </cell>
          <cell r="C9265">
            <v>179</v>
          </cell>
          <cell r="D9265">
            <v>1</v>
          </cell>
          <cell r="E9265" t="str">
            <v>KS</v>
          </cell>
          <cell r="F9265">
            <v>179</v>
          </cell>
        </row>
        <row r="9266">
          <cell r="A9266">
            <v>7400236</v>
          </cell>
          <cell r="B9266" t="str">
            <v>Podpěra…IBST/58</v>
          </cell>
          <cell r="C9266">
            <v>179</v>
          </cell>
          <cell r="D9266">
            <v>1</v>
          </cell>
          <cell r="E9266" t="str">
            <v>KS</v>
          </cell>
          <cell r="F9266">
            <v>179</v>
          </cell>
        </row>
        <row r="9267">
          <cell r="A9267">
            <v>7400240</v>
          </cell>
          <cell r="B9267" t="str">
            <v>Podpěra…IBST/68</v>
          </cell>
          <cell r="C9267">
            <v>179</v>
          </cell>
          <cell r="D9267">
            <v>1</v>
          </cell>
          <cell r="E9267" t="str">
            <v>KS</v>
          </cell>
          <cell r="F9267">
            <v>179</v>
          </cell>
        </row>
        <row r="9268">
          <cell r="A9268">
            <v>7400244</v>
          </cell>
          <cell r="B9268" t="str">
            <v>Podpěra…IBST/78</v>
          </cell>
          <cell r="C9268">
            <v>179</v>
          </cell>
          <cell r="D9268">
            <v>1</v>
          </cell>
          <cell r="E9268" t="str">
            <v>KS</v>
          </cell>
          <cell r="F9268">
            <v>179</v>
          </cell>
        </row>
        <row r="9269">
          <cell r="A9269">
            <v>7400248</v>
          </cell>
          <cell r="B9269" t="str">
            <v>Podpěra…IBST/88</v>
          </cell>
          <cell r="C9269">
            <v>179</v>
          </cell>
          <cell r="D9269">
            <v>1</v>
          </cell>
          <cell r="E9269" t="str">
            <v>KS</v>
          </cell>
          <cell r="F9269">
            <v>179</v>
          </cell>
        </row>
        <row r="9270">
          <cell r="A9270">
            <v>7400260</v>
          </cell>
          <cell r="B9270" t="str">
            <v>Spojovací jazýček…IBVL15038</v>
          </cell>
          <cell r="C9270">
            <v>368</v>
          </cell>
          <cell r="D9270">
            <v>1</v>
          </cell>
          <cell r="E9270" t="str">
            <v>KS</v>
          </cell>
          <cell r="F9270">
            <v>368</v>
          </cell>
        </row>
        <row r="9271">
          <cell r="A9271">
            <v>7400264</v>
          </cell>
          <cell r="B9271" t="str">
            <v>Spojovací jazýček…IBVL19038</v>
          </cell>
          <cell r="C9271">
            <v>368</v>
          </cell>
          <cell r="D9271">
            <v>1</v>
          </cell>
          <cell r="E9271" t="str">
            <v>KS</v>
          </cell>
          <cell r="F9271">
            <v>368</v>
          </cell>
        </row>
        <row r="9272">
          <cell r="A9272">
            <v>7400268</v>
          </cell>
          <cell r="B9272" t="str">
            <v>Spojovací jazýček…IBVL19048</v>
          </cell>
          <cell r="C9272">
            <v>368</v>
          </cell>
          <cell r="D9272">
            <v>1</v>
          </cell>
          <cell r="E9272" t="str">
            <v>KS</v>
          </cell>
          <cell r="F9272">
            <v>368</v>
          </cell>
        </row>
        <row r="9273">
          <cell r="A9273">
            <v>7400272</v>
          </cell>
          <cell r="B9273" t="str">
            <v>Spojovací jazýček…IBVL25038</v>
          </cell>
          <cell r="C9273">
            <v>368</v>
          </cell>
          <cell r="D9273">
            <v>1</v>
          </cell>
          <cell r="E9273" t="str">
            <v>KS</v>
          </cell>
          <cell r="F9273">
            <v>368</v>
          </cell>
        </row>
        <row r="9274">
          <cell r="A9274">
            <v>7400276</v>
          </cell>
          <cell r="B9274" t="str">
            <v>Spojovací jazýček…IBVL25048</v>
          </cell>
          <cell r="C9274">
            <v>368</v>
          </cell>
          <cell r="D9274">
            <v>1</v>
          </cell>
          <cell r="E9274" t="str">
            <v>KS</v>
          </cell>
          <cell r="F9274">
            <v>368</v>
          </cell>
        </row>
        <row r="9275">
          <cell r="A9275">
            <v>7400280</v>
          </cell>
          <cell r="B9275" t="str">
            <v>Spojovací jazýček…IBVL35038</v>
          </cell>
          <cell r="C9275">
            <v>368</v>
          </cell>
          <cell r="D9275">
            <v>1</v>
          </cell>
          <cell r="E9275" t="str">
            <v>KS</v>
          </cell>
          <cell r="F9275">
            <v>368</v>
          </cell>
        </row>
        <row r="9276">
          <cell r="A9276">
            <v>7400284</v>
          </cell>
          <cell r="B9276" t="str">
            <v>Spojovací jazýček…IBVL35048</v>
          </cell>
          <cell r="C9276">
            <v>368</v>
          </cell>
          <cell r="D9276">
            <v>1</v>
          </cell>
          <cell r="E9276" t="str">
            <v>KS</v>
          </cell>
          <cell r="F9276">
            <v>368</v>
          </cell>
        </row>
        <row r="9277">
          <cell r="A9277">
            <v>7400300</v>
          </cell>
          <cell r="B9277" t="str">
            <v>Podlahový kanál…S2/19028</v>
          </cell>
          <cell r="C9277">
            <v>806</v>
          </cell>
          <cell r="D9277">
            <v>1</v>
          </cell>
          <cell r="E9277" t="str">
            <v>M</v>
          </cell>
          <cell r="F9277">
            <v>806</v>
          </cell>
        </row>
        <row r="9278">
          <cell r="A9278">
            <v>7400304</v>
          </cell>
          <cell r="B9278" t="str">
            <v>Podlahový kanál…S2/19038</v>
          </cell>
          <cell r="C9278">
            <v>848</v>
          </cell>
          <cell r="D9278">
            <v>1</v>
          </cell>
          <cell r="E9278" t="str">
            <v>M</v>
          </cell>
          <cell r="F9278">
            <v>848</v>
          </cell>
        </row>
        <row r="9279">
          <cell r="A9279">
            <v>7400308</v>
          </cell>
          <cell r="B9279" t="str">
            <v>Podlahový kanál…S2/19048</v>
          </cell>
          <cell r="C9279">
            <v>871</v>
          </cell>
          <cell r="D9279">
            <v>1</v>
          </cell>
          <cell r="E9279" t="str">
            <v>M</v>
          </cell>
          <cell r="F9279">
            <v>871</v>
          </cell>
        </row>
        <row r="9280">
          <cell r="A9280">
            <v>7400312</v>
          </cell>
          <cell r="B9280" t="str">
            <v>Podlahový kanál…S2/25028</v>
          </cell>
          <cell r="C9280">
            <v>904</v>
          </cell>
          <cell r="D9280">
            <v>1</v>
          </cell>
          <cell r="E9280" t="str">
            <v>M</v>
          </cell>
          <cell r="F9280">
            <v>904</v>
          </cell>
        </row>
        <row r="9281">
          <cell r="A9281">
            <v>7400316</v>
          </cell>
          <cell r="B9281" t="str">
            <v>Podlahový kanál…S2/25038</v>
          </cell>
          <cell r="C9281">
            <v>1003</v>
          </cell>
          <cell r="D9281">
            <v>1</v>
          </cell>
          <cell r="E9281" t="str">
            <v>M</v>
          </cell>
          <cell r="F9281">
            <v>1003</v>
          </cell>
        </row>
        <row r="9282">
          <cell r="A9282">
            <v>7400320</v>
          </cell>
          <cell r="B9282" t="str">
            <v>Podlahový kanál…S2/25048</v>
          </cell>
          <cell r="C9282">
            <v>1068</v>
          </cell>
          <cell r="D9282">
            <v>1</v>
          </cell>
          <cell r="E9282" t="str">
            <v>M</v>
          </cell>
          <cell r="F9282">
            <v>1068</v>
          </cell>
        </row>
        <row r="9283">
          <cell r="A9283">
            <v>7400324</v>
          </cell>
          <cell r="B9283" t="str">
            <v>Podlahový kanál…S3/25028</v>
          </cell>
          <cell r="C9283">
            <v>997</v>
          </cell>
          <cell r="D9283">
            <v>1</v>
          </cell>
          <cell r="E9283" t="str">
            <v>M</v>
          </cell>
          <cell r="F9283">
            <v>997</v>
          </cell>
        </row>
        <row r="9284">
          <cell r="A9284">
            <v>7400328</v>
          </cell>
          <cell r="B9284" t="str">
            <v>Podlahový kanál…S3/25038</v>
          </cell>
          <cell r="C9284">
            <v>1050</v>
          </cell>
          <cell r="D9284">
            <v>1</v>
          </cell>
          <cell r="E9284" t="str">
            <v>M</v>
          </cell>
          <cell r="F9284">
            <v>1050</v>
          </cell>
        </row>
        <row r="9285">
          <cell r="A9285">
            <v>7400332</v>
          </cell>
          <cell r="B9285" t="str">
            <v>Podlahový kanál…S3/25048</v>
          </cell>
          <cell r="C9285">
            <v>1063</v>
          </cell>
          <cell r="D9285">
            <v>1</v>
          </cell>
          <cell r="E9285" t="str">
            <v>M</v>
          </cell>
          <cell r="F9285">
            <v>1063</v>
          </cell>
        </row>
        <row r="9286">
          <cell r="A9286">
            <v>7400336</v>
          </cell>
          <cell r="B9286" t="str">
            <v>Podlahový kanál…S3/35028</v>
          </cell>
          <cell r="C9286">
            <v>1221</v>
          </cell>
          <cell r="D9286">
            <v>1</v>
          </cell>
          <cell r="E9286" t="str">
            <v>M</v>
          </cell>
          <cell r="F9286">
            <v>1221</v>
          </cell>
        </row>
        <row r="9287">
          <cell r="A9287">
            <v>7400340</v>
          </cell>
          <cell r="B9287" t="str">
            <v>Podlahový kanál…S3/35038</v>
          </cell>
          <cell r="C9287">
            <v>1269</v>
          </cell>
          <cell r="D9287">
            <v>1</v>
          </cell>
          <cell r="E9287" t="str">
            <v>M</v>
          </cell>
          <cell r="F9287">
            <v>1269</v>
          </cell>
        </row>
        <row r="9288">
          <cell r="A9288">
            <v>7400344</v>
          </cell>
          <cell r="B9288" t="str">
            <v>Podlahový kanál…S3/35048</v>
          </cell>
          <cell r="C9288">
            <v>1342</v>
          </cell>
          <cell r="D9288">
            <v>1</v>
          </cell>
          <cell r="E9288" t="str">
            <v>M</v>
          </cell>
          <cell r="F9288">
            <v>1342</v>
          </cell>
        </row>
        <row r="9289">
          <cell r="A9289">
            <v>7400360</v>
          </cell>
          <cell r="B9289" t="str">
            <v>Podlahová krabice prázdná…UGD190/2</v>
          </cell>
          <cell r="C9289">
            <v>2761</v>
          </cell>
          <cell r="D9289">
            <v>1</v>
          </cell>
          <cell r="E9289" t="str">
            <v>KS</v>
          </cell>
          <cell r="F9289">
            <v>2761</v>
          </cell>
        </row>
        <row r="9290">
          <cell r="A9290">
            <v>7400364</v>
          </cell>
          <cell r="B9290" t="str">
            <v>Podlahová krabice prázdná…UGD190/4</v>
          </cell>
          <cell r="C9290">
            <v>2761</v>
          </cell>
          <cell r="D9290">
            <v>1</v>
          </cell>
          <cell r="E9290" t="str">
            <v>KS</v>
          </cell>
          <cell r="F9290">
            <v>2761</v>
          </cell>
        </row>
        <row r="9291">
          <cell r="A9291">
            <v>7400368</v>
          </cell>
          <cell r="B9291" t="str">
            <v>Podlahová krabice prázdná…UGD190R4</v>
          </cell>
          <cell r="C9291">
            <v>2761</v>
          </cell>
          <cell r="D9291">
            <v>1</v>
          </cell>
          <cell r="E9291" t="str">
            <v>KS</v>
          </cell>
          <cell r="F9291">
            <v>2761</v>
          </cell>
        </row>
        <row r="9292">
          <cell r="A9292">
            <v>7400372</v>
          </cell>
          <cell r="B9292" t="str">
            <v>Podlahová krabice prázdná…UGD250-2/</v>
          </cell>
          <cell r="C9292">
            <v>2946</v>
          </cell>
          <cell r="D9292">
            <v>1</v>
          </cell>
          <cell r="E9292" t="str">
            <v>KS</v>
          </cell>
          <cell r="F9292">
            <v>2946</v>
          </cell>
        </row>
        <row r="9293">
          <cell r="A9293">
            <v>7400378</v>
          </cell>
          <cell r="B9293" t="str">
            <v>Podlahová krabice prázdná…UGD250-2/</v>
          </cell>
          <cell r="C9293">
            <v>2946</v>
          </cell>
          <cell r="D9293">
            <v>1</v>
          </cell>
          <cell r="E9293" t="str">
            <v>KS</v>
          </cell>
          <cell r="F9293">
            <v>2946</v>
          </cell>
        </row>
        <row r="9294">
          <cell r="A9294">
            <v>7400386</v>
          </cell>
          <cell r="B9294" t="str">
            <v>Podlahová krabice prázdná…UGD350-2/</v>
          </cell>
          <cell r="C9294">
            <v>3871</v>
          </cell>
          <cell r="D9294">
            <v>1</v>
          </cell>
          <cell r="E9294" t="str">
            <v>KS</v>
          </cell>
          <cell r="F9294">
            <v>3871</v>
          </cell>
        </row>
        <row r="9295">
          <cell r="A9295">
            <v>7400398</v>
          </cell>
          <cell r="B9295" t="str">
            <v>Podlahová krabice prázdná…UGD350-2R</v>
          </cell>
          <cell r="C9295">
            <v>3871</v>
          </cell>
          <cell r="D9295">
            <v>1</v>
          </cell>
          <cell r="E9295" t="str">
            <v>KS</v>
          </cell>
          <cell r="F9295">
            <v>3871</v>
          </cell>
        </row>
        <row r="9296">
          <cell r="A9296">
            <v>7400402</v>
          </cell>
          <cell r="B9296" t="str">
            <v>Podlahová krabice prázdná…UGD350-2R</v>
          </cell>
          <cell r="C9296">
            <v>3871</v>
          </cell>
          <cell r="D9296">
            <v>1</v>
          </cell>
          <cell r="E9296" t="str">
            <v>KS</v>
          </cell>
          <cell r="F9296">
            <v>3871</v>
          </cell>
        </row>
        <row r="9297">
          <cell r="A9297">
            <v>7400406</v>
          </cell>
          <cell r="B9297" t="str">
            <v>Podlahová krabice prázdná…UGD350-2R</v>
          </cell>
          <cell r="C9297">
            <v>3871</v>
          </cell>
          <cell r="D9297">
            <v>1</v>
          </cell>
          <cell r="E9297" t="str">
            <v>KS</v>
          </cell>
          <cell r="F9297">
            <v>3871</v>
          </cell>
        </row>
        <row r="9298">
          <cell r="A9298">
            <v>7400410</v>
          </cell>
          <cell r="B9298" t="str">
            <v>Podlahová přístrojová krabice…UGE25038/</v>
          </cell>
          <cell r="C9298">
            <v>2054</v>
          </cell>
          <cell r="D9298">
            <v>1</v>
          </cell>
          <cell r="E9298" t="str">
            <v>KS</v>
          </cell>
          <cell r="F9298">
            <v>2054</v>
          </cell>
        </row>
        <row r="9299">
          <cell r="A9299">
            <v>7400414</v>
          </cell>
          <cell r="B9299" t="str">
            <v>Podlahová přístrojová krabice…UGE25058/</v>
          </cell>
          <cell r="C9299">
            <v>3860</v>
          </cell>
          <cell r="D9299">
            <v>1</v>
          </cell>
          <cell r="E9299" t="str">
            <v>KS</v>
          </cell>
          <cell r="F9299">
            <v>3860</v>
          </cell>
        </row>
        <row r="9300">
          <cell r="A9300">
            <v>7400431</v>
          </cell>
          <cell r="B9300" t="str">
            <v>Montážní víko pro…DUF350-3D</v>
          </cell>
          <cell r="C9300">
            <v>2870</v>
          </cell>
          <cell r="D9300">
            <v>1</v>
          </cell>
          <cell r="E9300" t="str">
            <v>KS</v>
          </cell>
          <cell r="F9300">
            <v>2870</v>
          </cell>
        </row>
        <row r="9301">
          <cell r="A9301">
            <v>7400435</v>
          </cell>
          <cell r="B9301" t="str">
            <v>DUG190/2…DUG190/2</v>
          </cell>
          <cell r="C9301">
            <v>598</v>
          </cell>
          <cell r="D9301">
            <v>1</v>
          </cell>
          <cell r="E9301" t="str">
            <v>KS</v>
          </cell>
          <cell r="F9301">
            <v>598</v>
          </cell>
        </row>
        <row r="9302">
          <cell r="A9302">
            <v>7400439</v>
          </cell>
          <cell r="B9302" t="str">
            <v>Montážní víko…DUG190/4</v>
          </cell>
          <cell r="C9302">
            <v>708</v>
          </cell>
          <cell r="D9302">
            <v>1</v>
          </cell>
          <cell r="E9302" t="str">
            <v>KS</v>
          </cell>
          <cell r="F9302">
            <v>708</v>
          </cell>
        </row>
        <row r="9303">
          <cell r="A9303">
            <v>7400443</v>
          </cell>
          <cell r="B9303" t="str">
            <v>DUG190R4…DUG190R4</v>
          </cell>
          <cell r="C9303">
            <v>728</v>
          </cell>
          <cell r="D9303">
            <v>1</v>
          </cell>
          <cell r="E9303" t="str">
            <v>KS</v>
          </cell>
          <cell r="F9303">
            <v>728</v>
          </cell>
        </row>
        <row r="9304">
          <cell r="A9304">
            <v>7400450</v>
          </cell>
          <cell r="B9304" t="str">
            <v>Montážní víko…DUG250/GE</v>
          </cell>
          <cell r="C9304">
            <v>641</v>
          </cell>
          <cell r="D9304">
            <v>1</v>
          </cell>
          <cell r="E9304" t="str">
            <v>KS</v>
          </cell>
          <cell r="F9304">
            <v>641</v>
          </cell>
        </row>
        <row r="9305">
          <cell r="A9305">
            <v>7400455</v>
          </cell>
          <cell r="B9305" t="str">
            <v>Montážní víko…DUG250-3/</v>
          </cell>
          <cell r="C9305">
            <v>752</v>
          </cell>
          <cell r="D9305">
            <v>1</v>
          </cell>
          <cell r="E9305" t="str">
            <v>KS</v>
          </cell>
          <cell r="F9305">
            <v>752</v>
          </cell>
        </row>
        <row r="9306">
          <cell r="A9306">
            <v>7400459</v>
          </cell>
          <cell r="B9306" t="str">
            <v>Montážní víko pro GES 4…DUG250-3/</v>
          </cell>
          <cell r="C9306">
            <v>752</v>
          </cell>
          <cell r="D9306">
            <v>1</v>
          </cell>
          <cell r="E9306" t="str">
            <v>KS</v>
          </cell>
          <cell r="F9306">
            <v>752</v>
          </cell>
        </row>
        <row r="9307">
          <cell r="A9307">
            <v>7400463</v>
          </cell>
          <cell r="B9307" t="str">
            <v>Montážní víko…DUG250-3/</v>
          </cell>
          <cell r="C9307">
            <v>752</v>
          </cell>
          <cell r="D9307">
            <v>1</v>
          </cell>
          <cell r="E9307" t="str">
            <v>KS</v>
          </cell>
          <cell r="F9307">
            <v>752</v>
          </cell>
        </row>
        <row r="9308">
          <cell r="A9308">
            <v>7400467</v>
          </cell>
          <cell r="B9308" t="str">
            <v>Montážní víko…DUG250-3/</v>
          </cell>
          <cell r="C9308">
            <v>752</v>
          </cell>
          <cell r="D9308">
            <v>1</v>
          </cell>
          <cell r="E9308" t="str">
            <v>KS</v>
          </cell>
          <cell r="F9308">
            <v>752</v>
          </cell>
        </row>
        <row r="9309">
          <cell r="A9309">
            <v>7400505</v>
          </cell>
          <cell r="B9309" t="str">
            <v>Montážní víko…DUG350-3/</v>
          </cell>
          <cell r="C9309">
            <v>958</v>
          </cell>
          <cell r="D9309">
            <v>1</v>
          </cell>
          <cell r="E9309" t="str">
            <v>KS</v>
          </cell>
          <cell r="F9309">
            <v>958</v>
          </cell>
        </row>
        <row r="9310">
          <cell r="A9310">
            <v>7400509</v>
          </cell>
          <cell r="B9310" t="str">
            <v>Montážní víko…DUG350-3/</v>
          </cell>
          <cell r="C9310">
            <v>958</v>
          </cell>
          <cell r="D9310">
            <v>1</v>
          </cell>
          <cell r="E9310" t="str">
            <v>KS</v>
          </cell>
          <cell r="F9310">
            <v>958</v>
          </cell>
        </row>
        <row r="9311">
          <cell r="A9311">
            <v>7400513</v>
          </cell>
          <cell r="B9311" t="str">
            <v>Montážní víko…DUG350-3/</v>
          </cell>
          <cell r="C9311">
            <v>958</v>
          </cell>
          <cell r="D9311">
            <v>1</v>
          </cell>
          <cell r="E9311" t="str">
            <v>KS</v>
          </cell>
          <cell r="F9311">
            <v>958</v>
          </cell>
        </row>
        <row r="9312">
          <cell r="A9312">
            <v>7400533</v>
          </cell>
          <cell r="B9312" t="str">
            <v>MONTÁŽNÍ  VÍKO…DUG350-3R</v>
          </cell>
          <cell r="C9312">
            <v>958</v>
          </cell>
          <cell r="D9312">
            <v>1</v>
          </cell>
          <cell r="E9312" t="str">
            <v>KS</v>
          </cell>
          <cell r="F9312">
            <v>958</v>
          </cell>
        </row>
        <row r="9313">
          <cell r="A9313">
            <v>7400541</v>
          </cell>
          <cell r="B9313" t="str">
            <v>DUG350-3R…DUG350-3R</v>
          </cell>
          <cell r="C9313">
            <v>3600</v>
          </cell>
          <cell r="D9313">
            <v>1</v>
          </cell>
          <cell r="E9313" t="str">
            <v>KS</v>
          </cell>
          <cell r="F9313">
            <v>3600</v>
          </cell>
        </row>
        <row r="9314">
          <cell r="A9314">
            <v>7400549</v>
          </cell>
          <cell r="B9314" t="str">
            <v>Montážní víko…DUG350-3R</v>
          </cell>
          <cell r="C9314">
            <v>958</v>
          </cell>
          <cell r="D9314">
            <v>1</v>
          </cell>
          <cell r="E9314" t="str">
            <v>KS</v>
          </cell>
          <cell r="F9314">
            <v>958</v>
          </cell>
        </row>
        <row r="9315">
          <cell r="A9315">
            <v>7400560</v>
          </cell>
          <cell r="B9315" t="str">
            <v>Zaslepovací víko…DU190/118</v>
          </cell>
          <cell r="C9315">
            <v>567</v>
          </cell>
          <cell r="D9315">
            <v>1</v>
          </cell>
          <cell r="E9315" t="str">
            <v>KS</v>
          </cell>
          <cell r="F9315">
            <v>567</v>
          </cell>
        </row>
        <row r="9316">
          <cell r="A9316">
            <v>7400568</v>
          </cell>
          <cell r="B9316" t="str">
            <v>Zaslepovací víko…DU250/118</v>
          </cell>
          <cell r="C9316">
            <v>744</v>
          </cell>
          <cell r="D9316">
            <v>1</v>
          </cell>
          <cell r="E9316" t="str">
            <v>KS</v>
          </cell>
          <cell r="F9316">
            <v>744</v>
          </cell>
        </row>
        <row r="9317">
          <cell r="A9317">
            <v>7400573</v>
          </cell>
          <cell r="B9317" t="str">
            <v>Zaslepovací víko…DU250-2</v>
          </cell>
          <cell r="C9317">
            <v>733</v>
          </cell>
          <cell r="D9317">
            <v>1</v>
          </cell>
          <cell r="E9317" t="str">
            <v>KS</v>
          </cell>
          <cell r="F9317">
            <v>733</v>
          </cell>
        </row>
        <row r="9318">
          <cell r="A9318">
            <v>7400577</v>
          </cell>
          <cell r="B9318" t="str">
            <v>Zaslepovací víko…DU350-2</v>
          </cell>
          <cell r="C9318">
            <v>918</v>
          </cell>
          <cell r="D9318">
            <v>1</v>
          </cell>
          <cell r="E9318" t="str">
            <v>KS</v>
          </cell>
          <cell r="F9318">
            <v>918</v>
          </cell>
        </row>
        <row r="9319">
          <cell r="A9319">
            <v>7400584</v>
          </cell>
          <cell r="B9319" t="str">
            <v>Zaslepovací víko…DUF250/12</v>
          </cell>
          <cell r="C9319">
            <v>632</v>
          </cell>
          <cell r="D9319">
            <v>1</v>
          </cell>
          <cell r="E9319" t="str">
            <v>KS</v>
          </cell>
          <cell r="F9319">
            <v>632</v>
          </cell>
        </row>
        <row r="9320">
          <cell r="A9320">
            <v>7400589</v>
          </cell>
          <cell r="B9320" t="str">
            <v>Víko plné…DUF250-2</v>
          </cell>
          <cell r="C9320">
            <v>693</v>
          </cell>
          <cell r="D9320">
            <v>1</v>
          </cell>
          <cell r="E9320" t="str">
            <v>KS</v>
          </cell>
          <cell r="F9320">
            <v>693</v>
          </cell>
        </row>
        <row r="9321">
          <cell r="A9321">
            <v>7400592</v>
          </cell>
          <cell r="B9321" t="str">
            <v>Zaslepovací víko…DUF350/12</v>
          </cell>
          <cell r="C9321">
            <v>844</v>
          </cell>
          <cell r="D9321">
            <v>1</v>
          </cell>
          <cell r="E9321" t="str">
            <v>KS</v>
          </cell>
          <cell r="F9321">
            <v>844</v>
          </cell>
        </row>
        <row r="9322">
          <cell r="A9322">
            <v>7400597</v>
          </cell>
          <cell r="B9322" t="str">
            <v>Víko plné…DUF350-2</v>
          </cell>
          <cell r="C9322">
            <v>1144</v>
          </cell>
          <cell r="D9322">
            <v>1</v>
          </cell>
          <cell r="E9322" t="str">
            <v>KS</v>
          </cell>
          <cell r="F9322">
            <v>1144</v>
          </cell>
        </row>
        <row r="9323">
          <cell r="A9323">
            <v>7400600</v>
          </cell>
          <cell r="B9323" t="str">
            <v>Montážní víko…DU122E</v>
          </cell>
          <cell r="C9323">
            <v>831</v>
          </cell>
          <cell r="D9323">
            <v>1</v>
          </cell>
          <cell r="E9323" t="str">
            <v>KS</v>
          </cell>
          <cell r="F9323">
            <v>831</v>
          </cell>
        </row>
        <row r="9324">
          <cell r="A9324">
            <v>7400608</v>
          </cell>
          <cell r="B9324" t="str">
            <v>Montážní víko…DUF190/12</v>
          </cell>
          <cell r="C9324">
            <v>2500</v>
          </cell>
          <cell r="D9324">
            <v>1</v>
          </cell>
          <cell r="E9324" t="str">
            <v>KS</v>
          </cell>
          <cell r="F9324">
            <v>2500</v>
          </cell>
        </row>
        <row r="9325">
          <cell r="A9325">
            <v>7400620</v>
          </cell>
          <cell r="B9325" t="str">
            <v>Svislý ohyb…KV2/19028</v>
          </cell>
          <cell r="C9325">
            <v>1030</v>
          </cell>
          <cell r="D9325">
            <v>1</v>
          </cell>
          <cell r="E9325" t="str">
            <v>KS</v>
          </cell>
          <cell r="F9325">
            <v>1030</v>
          </cell>
        </row>
        <row r="9326">
          <cell r="A9326">
            <v>7400624</v>
          </cell>
          <cell r="B9326" t="str">
            <v>Svislý ohyb…KV2/19038</v>
          </cell>
          <cell r="C9326">
            <v>1104</v>
          </cell>
          <cell r="D9326">
            <v>1</v>
          </cell>
          <cell r="E9326" t="str">
            <v>KS</v>
          </cell>
          <cell r="F9326">
            <v>1104</v>
          </cell>
        </row>
        <row r="9327">
          <cell r="A9327">
            <v>7400628</v>
          </cell>
          <cell r="B9327" t="str">
            <v>Svislý ohyb…KV2/19048</v>
          </cell>
          <cell r="C9327">
            <v>1132</v>
          </cell>
          <cell r="D9327">
            <v>1</v>
          </cell>
          <cell r="E9327" t="str">
            <v>KS</v>
          </cell>
          <cell r="F9327">
            <v>1132</v>
          </cell>
        </row>
        <row r="9328">
          <cell r="A9328">
            <v>7400632</v>
          </cell>
          <cell r="B9328" t="str">
            <v>Svislý ohyb…KV2/25028</v>
          </cell>
          <cell r="C9328">
            <v>1177</v>
          </cell>
          <cell r="D9328">
            <v>1</v>
          </cell>
          <cell r="E9328" t="str">
            <v>KS</v>
          </cell>
          <cell r="F9328">
            <v>1177</v>
          </cell>
        </row>
        <row r="9329">
          <cell r="A9329">
            <v>7400636</v>
          </cell>
          <cell r="B9329" t="str">
            <v>Svislý ohyb…KV2/25038</v>
          </cell>
          <cell r="C9329">
            <v>1296</v>
          </cell>
          <cell r="D9329">
            <v>1</v>
          </cell>
          <cell r="E9329" t="str">
            <v>KS</v>
          </cell>
          <cell r="F9329">
            <v>1296</v>
          </cell>
        </row>
        <row r="9330">
          <cell r="A9330">
            <v>7400640</v>
          </cell>
          <cell r="B9330" t="str">
            <v>Svislý ohyb…KV2/25048</v>
          </cell>
          <cell r="C9330">
            <v>1393</v>
          </cell>
          <cell r="D9330">
            <v>1</v>
          </cell>
          <cell r="E9330" t="str">
            <v>KS</v>
          </cell>
          <cell r="F9330">
            <v>1393</v>
          </cell>
        </row>
        <row r="9331">
          <cell r="A9331">
            <v>7400644</v>
          </cell>
          <cell r="B9331" t="str">
            <v>Svislý ohyb…KV3/25028</v>
          </cell>
          <cell r="C9331">
            <v>1291</v>
          </cell>
          <cell r="D9331">
            <v>1</v>
          </cell>
          <cell r="E9331" t="str">
            <v>KS</v>
          </cell>
          <cell r="F9331">
            <v>1291</v>
          </cell>
        </row>
        <row r="9332">
          <cell r="A9332">
            <v>7400648</v>
          </cell>
          <cell r="B9332" t="str">
            <v>Svislý ohyb…KV3/25038</v>
          </cell>
          <cell r="C9332">
            <v>1406</v>
          </cell>
          <cell r="D9332">
            <v>1</v>
          </cell>
          <cell r="E9332" t="str">
            <v>KS</v>
          </cell>
          <cell r="F9332">
            <v>1406</v>
          </cell>
        </row>
        <row r="9333">
          <cell r="A9333">
            <v>7400652</v>
          </cell>
          <cell r="B9333" t="str">
            <v>Svislý ohyb…KV3/25048</v>
          </cell>
          <cell r="C9333">
            <v>1502</v>
          </cell>
          <cell r="D9333">
            <v>1</v>
          </cell>
          <cell r="E9333" t="str">
            <v>KS</v>
          </cell>
          <cell r="F9333">
            <v>1502</v>
          </cell>
        </row>
        <row r="9334">
          <cell r="A9334">
            <v>7400656</v>
          </cell>
          <cell r="B9334" t="str">
            <v>Svislý ohyb…KV3/35028</v>
          </cell>
          <cell r="C9334">
            <v>1695</v>
          </cell>
          <cell r="D9334">
            <v>1</v>
          </cell>
          <cell r="E9334" t="str">
            <v>KS</v>
          </cell>
          <cell r="F9334">
            <v>1695</v>
          </cell>
        </row>
        <row r="9335">
          <cell r="A9335">
            <v>7400660</v>
          </cell>
          <cell r="B9335" t="str">
            <v>Svislý ohyb…KV3/35038</v>
          </cell>
          <cell r="C9335">
            <v>1595</v>
          </cell>
          <cell r="D9335">
            <v>1</v>
          </cell>
          <cell r="E9335" t="str">
            <v>KS</v>
          </cell>
          <cell r="F9335">
            <v>1595</v>
          </cell>
        </row>
        <row r="9336">
          <cell r="A9336">
            <v>7400664</v>
          </cell>
          <cell r="B9336" t="str">
            <v>Svislý ohyb…KV3/35048</v>
          </cell>
          <cell r="C9336">
            <v>1821</v>
          </cell>
          <cell r="D9336">
            <v>1</v>
          </cell>
          <cell r="E9336" t="str">
            <v>KS</v>
          </cell>
          <cell r="F9336">
            <v>1821</v>
          </cell>
        </row>
        <row r="9337">
          <cell r="A9337">
            <v>7400668</v>
          </cell>
          <cell r="B9337" t="str">
            <v>Svislý ohyb…KV3-3/250</v>
          </cell>
          <cell r="C9337">
            <v>1241</v>
          </cell>
          <cell r="D9337">
            <v>1</v>
          </cell>
          <cell r="E9337" t="str">
            <v>KS</v>
          </cell>
          <cell r="F9337">
            <v>1241</v>
          </cell>
        </row>
        <row r="9338">
          <cell r="A9338">
            <v>7400672</v>
          </cell>
          <cell r="B9338" t="str">
            <v>Svislý ohyb…KV3-3/250</v>
          </cell>
          <cell r="C9338">
            <v>1307</v>
          </cell>
          <cell r="D9338">
            <v>1</v>
          </cell>
          <cell r="E9338" t="str">
            <v>KS</v>
          </cell>
          <cell r="F9338">
            <v>1307</v>
          </cell>
        </row>
        <row r="9339">
          <cell r="A9339">
            <v>7400684</v>
          </cell>
          <cell r="B9339" t="str">
            <v>Kruhové těsnění…RD190</v>
          </cell>
          <cell r="C9339">
            <v>233</v>
          </cell>
          <cell r="D9339">
            <v>1</v>
          </cell>
          <cell r="E9339" t="str">
            <v>KS</v>
          </cell>
          <cell r="F9339">
            <v>233</v>
          </cell>
        </row>
        <row r="9340">
          <cell r="A9340">
            <v>7400688</v>
          </cell>
          <cell r="B9340" t="str">
            <v>Kruhové těsnění…RD250</v>
          </cell>
          <cell r="C9340">
            <v>250</v>
          </cell>
          <cell r="D9340">
            <v>1</v>
          </cell>
          <cell r="E9340" t="str">
            <v>KS</v>
          </cell>
          <cell r="F9340">
            <v>250</v>
          </cell>
        </row>
        <row r="9341">
          <cell r="A9341">
            <v>7400692</v>
          </cell>
          <cell r="B9341" t="str">
            <v>Zaklapávací prvek…RE6</v>
          </cell>
          <cell r="C9341">
            <v>17</v>
          </cell>
          <cell r="D9341">
            <v>1</v>
          </cell>
          <cell r="E9341" t="str">
            <v>KS</v>
          </cell>
          <cell r="F9341">
            <v>17</v>
          </cell>
        </row>
        <row r="9342">
          <cell r="A9342">
            <v>7400700</v>
          </cell>
          <cell r="B9342" t="str">
            <v>Příložný rám podl. krytiny…BAU190/5</v>
          </cell>
          <cell r="C9342">
            <v>352</v>
          </cell>
          <cell r="D9342">
            <v>1</v>
          </cell>
          <cell r="E9342" t="str">
            <v>KS</v>
          </cell>
          <cell r="F9342">
            <v>352</v>
          </cell>
        </row>
        <row r="9343">
          <cell r="A9343">
            <v>7400704</v>
          </cell>
          <cell r="B9343" t="str">
            <v>Příložný rám podl. krytiny…BAU190/5</v>
          </cell>
          <cell r="C9343">
            <v>352</v>
          </cell>
          <cell r="D9343">
            <v>1</v>
          </cell>
          <cell r="E9343" t="str">
            <v>KS</v>
          </cell>
          <cell r="F9343">
            <v>352</v>
          </cell>
        </row>
        <row r="9344">
          <cell r="A9344">
            <v>7400708</v>
          </cell>
          <cell r="B9344" t="str">
            <v>Příložný rám podl. krytiny…BAU190/5</v>
          </cell>
          <cell r="C9344">
            <v>352</v>
          </cell>
          <cell r="D9344">
            <v>1</v>
          </cell>
          <cell r="E9344" t="str">
            <v>KS</v>
          </cell>
          <cell r="F9344">
            <v>352</v>
          </cell>
        </row>
        <row r="9345">
          <cell r="A9345">
            <v>7400712</v>
          </cell>
          <cell r="B9345" t="str">
            <v>Příložný rám podl. krytiny…BAU250N5</v>
          </cell>
          <cell r="C9345">
            <v>438</v>
          </cell>
          <cell r="D9345">
            <v>1</v>
          </cell>
          <cell r="E9345" t="str">
            <v>KS</v>
          </cell>
          <cell r="F9345">
            <v>438</v>
          </cell>
        </row>
        <row r="9346">
          <cell r="A9346">
            <v>7400740</v>
          </cell>
          <cell r="B9346" t="str">
            <v>Vkládací kazeta podl. krytiny…BEK/F250-</v>
          </cell>
          <cell r="C9346">
            <v>1561</v>
          </cell>
          <cell r="D9346">
            <v>1</v>
          </cell>
          <cell r="E9346" t="str">
            <v>KS</v>
          </cell>
          <cell r="F9346">
            <v>1561</v>
          </cell>
        </row>
        <row r="9347">
          <cell r="A9347">
            <v>7400744</v>
          </cell>
          <cell r="B9347" t="str">
            <v>Vkládací kazeta podl. krytiny…BEK/F250-</v>
          </cell>
          <cell r="C9347">
            <v>1615</v>
          </cell>
          <cell r="D9347">
            <v>1</v>
          </cell>
          <cell r="E9347" t="str">
            <v>KS</v>
          </cell>
          <cell r="F9347">
            <v>1615</v>
          </cell>
        </row>
        <row r="9348">
          <cell r="A9348">
            <v>7400748</v>
          </cell>
          <cell r="B9348" t="str">
            <v>Vkládací kazeta podl. krytiny…BEK/F250-</v>
          </cell>
          <cell r="C9348">
            <v>1675</v>
          </cell>
          <cell r="D9348">
            <v>1</v>
          </cell>
          <cell r="E9348" t="str">
            <v>KS</v>
          </cell>
          <cell r="F9348">
            <v>1675</v>
          </cell>
        </row>
        <row r="9349">
          <cell r="A9349">
            <v>7400752</v>
          </cell>
          <cell r="B9349" t="str">
            <v>Vkládací kazeta podl. krytiny…BEK/F350-</v>
          </cell>
          <cell r="C9349">
            <v>1673</v>
          </cell>
          <cell r="D9349">
            <v>1</v>
          </cell>
          <cell r="E9349" t="str">
            <v>KS</v>
          </cell>
          <cell r="F9349">
            <v>1673</v>
          </cell>
        </row>
        <row r="9350">
          <cell r="A9350">
            <v>7400756</v>
          </cell>
          <cell r="B9350" t="str">
            <v>Vkládací kazeta podl. krytiny…BEK/F350-</v>
          </cell>
          <cell r="C9350">
            <v>1724</v>
          </cell>
          <cell r="D9350">
            <v>1</v>
          </cell>
          <cell r="E9350" t="str">
            <v>KS</v>
          </cell>
          <cell r="F9350">
            <v>1724</v>
          </cell>
        </row>
        <row r="9351">
          <cell r="A9351">
            <v>7400760</v>
          </cell>
          <cell r="B9351" t="str">
            <v>Vkládací kazeta podl. krytiny…BEK/F350-</v>
          </cell>
          <cell r="C9351">
            <v>1777</v>
          </cell>
          <cell r="D9351">
            <v>1</v>
          </cell>
          <cell r="E9351" t="str">
            <v>KS</v>
          </cell>
          <cell r="F9351">
            <v>1777</v>
          </cell>
        </row>
        <row r="9352">
          <cell r="A9352">
            <v>7400764</v>
          </cell>
          <cell r="B9352" t="str">
            <v>Zaslepovací deska kruhová…DBS60</v>
          </cell>
          <cell r="C9352">
            <v>563</v>
          </cell>
          <cell r="D9352">
            <v>1</v>
          </cell>
          <cell r="E9352" t="str">
            <v>KS</v>
          </cell>
          <cell r="F9352">
            <v>563</v>
          </cell>
        </row>
        <row r="9353">
          <cell r="A9353">
            <v>7400768</v>
          </cell>
          <cell r="B9353" t="str">
            <v>Zaslepovací deska kruhová…DBS80</v>
          </cell>
          <cell r="C9353">
            <v>97</v>
          </cell>
          <cell r="D9353">
            <v>1</v>
          </cell>
          <cell r="E9353" t="str">
            <v>KS</v>
          </cell>
          <cell r="F9353">
            <v>97</v>
          </cell>
        </row>
        <row r="9354">
          <cell r="A9354">
            <v>7400772</v>
          </cell>
          <cell r="B9354" t="str">
            <v>Distanční lišta…DLZDT1/25</v>
          </cell>
          <cell r="C9354">
            <v>150</v>
          </cell>
          <cell r="D9354">
            <v>1</v>
          </cell>
          <cell r="E9354" t="str">
            <v>KS</v>
          </cell>
          <cell r="F9354">
            <v>150</v>
          </cell>
        </row>
        <row r="9355">
          <cell r="A9355">
            <v>7400776</v>
          </cell>
          <cell r="B9355" t="str">
            <v>Distanční lišta…DLZDT1/35</v>
          </cell>
          <cell r="C9355">
            <v>156</v>
          </cell>
          <cell r="D9355">
            <v>1</v>
          </cell>
          <cell r="E9355" t="str">
            <v>KS</v>
          </cell>
          <cell r="F9355">
            <v>156</v>
          </cell>
        </row>
        <row r="9356">
          <cell r="A9356">
            <v>7400780</v>
          </cell>
          <cell r="B9356" t="str">
            <v>Zaslepovací víko…DU121</v>
          </cell>
          <cell r="C9356">
            <v>549</v>
          </cell>
          <cell r="D9356">
            <v>1</v>
          </cell>
          <cell r="E9356" t="str">
            <v>KS</v>
          </cell>
          <cell r="F9356">
            <v>549</v>
          </cell>
        </row>
        <row r="9357">
          <cell r="A9357">
            <v>7400784</v>
          </cell>
          <cell r="B9357" t="str">
            <v>Pryžové těsnění…FD250-2</v>
          </cell>
          <cell r="C9357">
            <v>623</v>
          </cell>
          <cell r="D9357">
            <v>1</v>
          </cell>
          <cell r="E9357" t="str">
            <v>KS</v>
          </cell>
          <cell r="F9357">
            <v>623</v>
          </cell>
        </row>
        <row r="9358">
          <cell r="A9358">
            <v>7400788</v>
          </cell>
          <cell r="B9358" t="str">
            <v>Pryžové těsnění…FD350-02</v>
          </cell>
          <cell r="C9358">
            <v>748</v>
          </cell>
          <cell r="D9358">
            <v>1</v>
          </cell>
          <cell r="E9358" t="str">
            <v>KS</v>
          </cell>
          <cell r="F9358">
            <v>748</v>
          </cell>
        </row>
        <row r="9359">
          <cell r="A9359">
            <v>7400804</v>
          </cell>
          <cell r="B9359" t="str">
            <v>Oddělovací prvek…UGE25038/</v>
          </cell>
          <cell r="C9359">
            <v>169</v>
          </cell>
          <cell r="D9359">
            <v>1</v>
          </cell>
          <cell r="E9359" t="str">
            <v>KS</v>
          </cell>
          <cell r="F9359">
            <v>169</v>
          </cell>
        </row>
        <row r="9360">
          <cell r="A9360">
            <v>7400808</v>
          </cell>
          <cell r="B9360" t="str">
            <v>Oddělovací prvek…UZD/B3/35</v>
          </cell>
          <cell r="C9360">
            <v>237</v>
          </cell>
          <cell r="D9360">
            <v>1</v>
          </cell>
          <cell r="E9360" t="str">
            <v>KS</v>
          </cell>
          <cell r="F9360">
            <v>237</v>
          </cell>
        </row>
        <row r="9361">
          <cell r="A9361">
            <v>7400812</v>
          </cell>
          <cell r="B9361" t="str">
            <v>Oddělovací prvek…UZD/C2/25</v>
          </cell>
          <cell r="C9361">
            <v>458</v>
          </cell>
          <cell r="D9361">
            <v>1</v>
          </cell>
          <cell r="E9361" t="str">
            <v>KS</v>
          </cell>
          <cell r="F9361">
            <v>458</v>
          </cell>
        </row>
        <row r="9362">
          <cell r="A9362">
            <v>7400816</v>
          </cell>
          <cell r="B9362" t="str">
            <v>Oddělovací prvek…UZD/C2/35</v>
          </cell>
          <cell r="C9362">
            <v>534</v>
          </cell>
          <cell r="D9362">
            <v>1</v>
          </cell>
          <cell r="E9362" t="str">
            <v>KS</v>
          </cell>
          <cell r="F9362">
            <v>534</v>
          </cell>
        </row>
        <row r="9363">
          <cell r="A9363">
            <v>7400820</v>
          </cell>
          <cell r="B9363" t="str">
            <v>Oddělovací prvek…UZD/CC3/3</v>
          </cell>
          <cell r="C9363">
            <v>1156</v>
          </cell>
          <cell r="D9363">
            <v>1</v>
          </cell>
          <cell r="E9363" t="str">
            <v>KS</v>
          </cell>
          <cell r="F9363">
            <v>1156</v>
          </cell>
        </row>
        <row r="9364">
          <cell r="A9364">
            <v>7400824</v>
          </cell>
          <cell r="B9364" t="str">
            <v>Přístrojový kryt…US60A</v>
          </cell>
          <cell r="C9364">
            <v>58</v>
          </cell>
          <cell r="D9364">
            <v>1</v>
          </cell>
          <cell r="E9364" t="str">
            <v>KS</v>
          </cell>
          <cell r="F9364">
            <v>58</v>
          </cell>
        </row>
        <row r="9365">
          <cell r="A9365">
            <v>7400828</v>
          </cell>
          <cell r="B9365" t="str">
            <v>Upínací nálitek…US80/32-1</v>
          </cell>
          <cell r="C9365">
            <v>293</v>
          </cell>
          <cell r="D9365">
            <v>1</v>
          </cell>
          <cell r="E9365" t="str">
            <v>KS</v>
          </cell>
          <cell r="F9365">
            <v>293</v>
          </cell>
        </row>
        <row r="9366">
          <cell r="A9366">
            <v>7400832</v>
          </cell>
          <cell r="B9366" t="str">
            <v>Vyrovnávací kruh…US80/32-6</v>
          </cell>
          <cell r="C9366">
            <v>568</v>
          </cell>
          <cell r="D9366">
            <v>1</v>
          </cell>
          <cell r="E9366" t="str">
            <v>KS</v>
          </cell>
          <cell r="F9366">
            <v>568</v>
          </cell>
        </row>
        <row r="9367">
          <cell r="A9367">
            <v>7400844</v>
          </cell>
          <cell r="B9367" t="str">
            <v>Protahovací a odbočná krabice…UZD120170</v>
          </cell>
          <cell r="C9367">
            <v>4069</v>
          </cell>
          <cell r="D9367">
            <v>1</v>
          </cell>
          <cell r="E9367" t="str">
            <v>KS</v>
          </cell>
          <cell r="F9367">
            <v>4069</v>
          </cell>
        </row>
        <row r="9368">
          <cell r="A9368">
            <v>7400848</v>
          </cell>
          <cell r="B9368" t="str">
            <v>Protahovací a odbočná krabice…UZD170220</v>
          </cell>
          <cell r="C9368">
            <v>4406</v>
          </cell>
          <cell r="D9368">
            <v>1</v>
          </cell>
          <cell r="E9368" t="str">
            <v>KS</v>
          </cell>
          <cell r="F9368">
            <v>4406</v>
          </cell>
        </row>
        <row r="9369">
          <cell r="A9369">
            <v>7400856</v>
          </cell>
          <cell r="B9369" t="str">
            <v>Protahovací a odbočná krabice…UZD190</v>
          </cell>
          <cell r="C9369">
            <v>1925</v>
          </cell>
          <cell r="D9369">
            <v>1</v>
          </cell>
          <cell r="E9369" t="str">
            <v>KS</v>
          </cell>
          <cell r="F9369">
            <v>1925</v>
          </cell>
        </row>
        <row r="9370">
          <cell r="A9370">
            <v>7400864</v>
          </cell>
          <cell r="B9370" t="str">
            <v>Protahovací a odbočná krabice…UZD350-2</v>
          </cell>
          <cell r="C9370">
            <v>2962</v>
          </cell>
          <cell r="D9370">
            <v>1</v>
          </cell>
          <cell r="E9370" t="str">
            <v>KS</v>
          </cell>
          <cell r="F9370">
            <v>2962</v>
          </cell>
        </row>
        <row r="9371">
          <cell r="A9371">
            <v>7400880</v>
          </cell>
          <cell r="B9371" t="str">
            <v>Spojovací jazýček…VL19028</v>
          </cell>
          <cell r="C9371">
            <v>168</v>
          </cell>
          <cell r="D9371">
            <v>1</v>
          </cell>
          <cell r="E9371" t="str">
            <v>KS</v>
          </cell>
          <cell r="F9371">
            <v>168</v>
          </cell>
        </row>
        <row r="9372">
          <cell r="A9372">
            <v>7400884</v>
          </cell>
          <cell r="B9372" t="str">
            <v>Spojovací jazýček…VL19038</v>
          </cell>
          <cell r="C9372">
            <v>168</v>
          </cell>
          <cell r="D9372">
            <v>1</v>
          </cell>
          <cell r="E9372" t="str">
            <v>KS</v>
          </cell>
          <cell r="F9372">
            <v>168</v>
          </cell>
        </row>
        <row r="9373">
          <cell r="A9373">
            <v>7400888</v>
          </cell>
          <cell r="B9373" t="str">
            <v>Spojovací jazýček…VL19048</v>
          </cell>
          <cell r="C9373">
            <v>172</v>
          </cell>
          <cell r="D9373">
            <v>1</v>
          </cell>
          <cell r="E9373" t="str">
            <v>KS</v>
          </cell>
          <cell r="F9373">
            <v>172</v>
          </cell>
        </row>
        <row r="9374">
          <cell r="A9374">
            <v>7400892</v>
          </cell>
          <cell r="B9374" t="str">
            <v>Spojovací jazýček…VL25028</v>
          </cell>
          <cell r="C9374">
            <v>164</v>
          </cell>
          <cell r="D9374">
            <v>1</v>
          </cell>
          <cell r="E9374" t="str">
            <v>KS</v>
          </cell>
          <cell r="F9374">
            <v>164</v>
          </cell>
        </row>
        <row r="9375">
          <cell r="A9375">
            <v>7400896</v>
          </cell>
          <cell r="B9375" t="str">
            <v>Spojovací jazýček…VL25038</v>
          </cell>
          <cell r="C9375">
            <v>164</v>
          </cell>
          <cell r="D9375">
            <v>1</v>
          </cell>
          <cell r="E9375" t="str">
            <v>KS</v>
          </cell>
          <cell r="F9375">
            <v>164</v>
          </cell>
        </row>
        <row r="9376">
          <cell r="A9376">
            <v>7400904</v>
          </cell>
          <cell r="B9376" t="str">
            <v>Spojovací jazýček…VL35028</v>
          </cell>
          <cell r="C9376">
            <v>174</v>
          </cell>
          <cell r="D9376">
            <v>1</v>
          </cell>
          <cell r="E9376" t="str">
            <v>KS</v>
          </cell>
          <cell r="F9376">
            <v>174</v>
          </cell>
        </row>
        <row r="9377">
          <cell r="A9377">
            <v>7400908</v>
          </cell>
          <cell r="B9377" t="str">
            <v>Spojovací jazýček…VL35038</v>
          </cell>
          <cell r="C9377">
            <v>174</v>
          </cell>
          <cell r="D9377">
            <v>1</v>
          </cell>
          <cell r="E9377" t="str">
            <v>KS</v>
          </cell>
          <cell r="F9377">
            <v>174</v>
          </cell>
        </row>
        <row r="9378">
          <cell r="A9378">
            <v>7400912</v>
          </cell>
          <cell r="B9378" t="str">
            <v>Spojovací jazýček…VL35048</v>
          </cell>
          <cell r="C9378">
            <v>167</v>
          </cell>
          <cell r="D9378">
            <v>1</v>
          </cell>
          <cell r="E9378" t="str">
            <v>KS</v>
          </cell>
          <cell r="F9378">
            <v>167</v>
          </cell>
        </row>
        <row r="9379">
          <cell r="A9379">
            <v>7400920</v>
          </cell>
          <cell r="B9379" t="str">
            <v>Montážní víko…ZD1/250</v>
          </cell>
          <cell r="C9379">
            <v>4664</v>
          </cell>
          <cell r="D9379">
            <v>1</v>
          </cell>
          <cell r="E9379" t="str">
            <v>KS</v>
          </cell>
          <cell r="F9379">
            <v>4664</v>
          </cell>
        </row>
        <row r="9380">
          <cell r="A9380">
            <v>7400928</v>
          </cell>
          <cell r="B9380" t="str">
            <v>Montážní víko…ZD1/350</v>
          </cell>
          <cell r="C9380">
            <v>5709</v>
          </cell>
          <cell r="D9380">
            <v>1</v>
          </cell>
          <cell r="E9380" t="str">
            <v>KS</v>
          </cell>
          <cell r="F9380">
            <v>5709</v>
          </cell>
        </row>
        <row r="9381">
          <cell r="A9381">
            <v>7400936</v>
          </cell>
          <cell r="B9381" t="str">
            <v>Montážní víko…ZD1-190/1</v>
          </cell>
          <cell r="C9381">
            <v>965</v>
          </cell>
          <cell r="D9381">
            <v>1</v>
          </cell>
          <cell r="E9381" t="str">
            <v>KS</v>
          </cell>
          <cell r="F9381">
            <v>965</v>
          </cell>
        </row>
        <row r="9382">
          <cell r="A9382">
            <v>7400940</v>
          </cell>
          <cell r="B9382" t="str">
            <v>Montážní víko…ZDT1/190</v>
          </cell>
          <cell r="C9382">
            <v>5062</v>
          </cell>
          <cell r="D9382">
            <v>1</v>
          </cell>
          <cell r="E9382" t="str">
            <v>KS</v>
          </cell>
          <cell r="F9382">
            <v>5062</v>
          </cell>
        </row>
        <row r="9383">
          <cell r="A9383">
            <v>7400948</v>
          </cell>
          <cell r="B9383" t="str">
            <v>Montážní víko…ZDT1/250</v>
          </cell>
          <cell r="C9383">
            <v>5403</v>
          </cell>
          <cell r="D9383">
            <v>1</v>
          </cell>
          <cell r="E9383" t="str">
            <v>KS</v>
          </cell>
          <cell r="F9383">
            <v>5403</v>
          </cell>
        </row>
        <row r="9384">
          <cell r="A9384">
            <v>7400956</v>
          </cell>
          <cell r="B9384" t="str">
            <v>Montážní víko…ZDT1/350</v>
          </cell>
          <cell r="C9384">
            <v>5776</v>
          </cell>
          <cell r="D9384">
            <v>1</v>
          </cell>
          <cell r="E9384" t="str">
            <v>KS</v>
          </cell>
          <cell r="F9384">
            <v>5776</v>
          </cell>
        </row>
        <row r="9385">
          <cell r="A9385">
            <v>7400960</v>
          </cell>
          <cell r="B9385" t="str">
            <v>Spojovací jazýček…VL19028E</v>
          </cell>
          <cell r="C9385">
            <v>168</v>
          </cell>
          <cell r="D9385">
            <v>1</v>
          </cell>
          <cell r="E9385" t="str">
            <v>KS</v>
          </cell>
          <cell r="F9385">
            <v>168</v>
          </cell>
        </row>
        <row r="9386">
          <cell r="A9386">
            <v>7400968</v>
          </cell>
          <cell r="B9386" t="str">
            <v>Spojovací jazýček…VL25038E</v>
          </cell>
          <cell r="C9386">
            <v>164</v>
          </cell>
          <cell r="D9386">
            <v>1</v>
          </cell>
          <cell r="E9386" t="str">
            <v>KS</v>
          </cell>
          <cell r="F9386">
            <v>164</v>
          </cell>
        </row>
        <row r="9387">
          <cell r="A9387">
            <v>7400970</v>
          </cell>
          <cell r="B9387" t="str">
            <v>VL25048E…VL25048E</v>
          </cell>
          <cell r="C9387">
            <v>119</v>
          </cell>
          <cell r="D9387">
            <v>1</v>
          </cell>
          <cell r="E9387" t="str">
            <v>KS</v>
          </cell>
          <cell r="F9387">
            <v>119</v>
          </cell>
        </row>
        <row r="9388">
          <cell r="A9388">
            <v>7400974</v>
          </cell>
          <cell r="B9388" t="str">
            <v>Spojovací jazýček…VL35038E</v>
          </cell>
          <cell r="C9388">
            <v>129</v>
          </cell>
          <cell r="D9388">
            <v>1</v>
          </cell>
          <cell r="E9388" t="str">
            <v>KS</v>
          </cell>
          <cell r="F9388">
            <v>129</v>
          </cell>
        </row>
        <row r="9389">
          <cell r="A9389">
            <v>7400976</v>
          </cell>
          <cell r="B9389" t="str">
            <v>Spojovací jazýček…VL35048E</v>
          </cell>
          <cell r="C9389">
            <v>167</v>
          </cell>
          <cell r="D9389">
            <v>1</v>
          </cell>
          <cell r="E9389" t="str">
            <v>KS</v>
          </cell>
          <cell r="F9389">
            <v>167</v>
          </cell>
        </row>
        <row r="9390">
          <cell r="A9390">
            <v>7401870</v>
          </cell>
          <cell r="B9390" t="str">
            <v>Zaslepovací víko…OKA2D200</v>
          </cell>
          <cell r="C9390">
            <v>860</v>
          </cell>
          <cell r="D9390">
            <v>1</v>
          </cell>
          <cell r="E9390" t="str">
            <v>KS</v>
          </cell>
          <cell r="F9390">
            <v>860</v>
          </cell>
        </row>
        <row r="9391">
          <cell r="A9391">
            <v>7401898</v>
          </cell>
          <cell r="B9391" t="str">
            <v>Zaslepovací víko…OKA2/D400</v>
          </cell>
          <cell r="C9391">
            <v>1700</v>
          </cell>
          <cell r="D9391">
            <v>1</v>
          </cell>
          <cell r="E9391" t="str">
            <v>KS</v>
          </cell>
          <cell r="F9391">
            <v>1700</v>
          </cell>
        </row>
        <row r="9392">
          <cell r="A9392">
            <v>7401900</v>
          </cell>
          <cell r="B9392" t="str">
            <v>Spojovací úhelník…OKA2/VW</v>
          </cell>
          <cell r="C9392">
            <v>294</v>
          </cell>
          <cell r="D9392">
            <v>1</v>
          </cell>
          <cell r="E9392" t="str">
            <v>KS</v>
          </cell>
          <cell r="F9392">
            <v>294</v>
          </cell>
        </row>
        <row r="9393">
          <cell r="A9393">
            <v>7401904</v>
          </cell>
          <cell r="B9393" t="str">
            <v>Přístrojový kryt…OKA2DAT20</v>
          </cell>
          <cell r="C9393">
            <v>1017</v>
          </cell>
          <cell r="D9393">
            <v>1</v>
          </cell>
          <cell r="E9393" t="str">
            <v>KS</v>
          </cell>
          <cell r="F9393">
            <v>1017</v>
          </cell>
        </row>
        <row r="9394">
          <cell r="A9394">
            <v>7401912</v>
          </cell>
          <cell r="B9394" t="str">
            <v>Přístrojový kryt…OKA2DAT30</v>
          </cell>
          <cell r="C9394">
            <v>1436</v>
          </cell>
          <cell r="D9394">
            <v>1</v>
          </cell>
          <cell r="E9394" t="str">
            <v>KS</v>
          </cell>
          <cell r="F9394">
            <v>1436</v>
          </cell>
        </row>
        <row r="9395">
          <cell r="A9395">
            <v>7401920</v>
          </cell>
          <cell r="B9395" t="str">
            <v>Přístrojový kryt…OKA2DAT40</v>
          </cell>
          <cell r="C9395">
            <v>1860</v>
          </cell>
          <cell r="D9395">
            <v>1</v>
          </cell>
          <cell r="E9395" t="str">
            <v>KS</v>
          </cell>
          <cell r="F9395">
            <v>1860</v>
          </cell>
        </row>
        <row r="9396">
          <cell r="A9396">
            <v>7401960</v>
          </cell>
          <cell r="B9396" t="str">
            <v>Přepážka…OKA2TW100</v>
          </cell>
          <cell r="C9396">
            <v>162</v>
          </cell>
          <cell r="D9396">
            <v>1</v>
          </cell>
          <cell r="E9396" t="str">
            <v>M</v>
          </cell>
          <cell r="F9396">
            <v>162</v>
          </cell>
        </row>
        <row r="9397">
          <cell r="A9397">
            <v>7401964</v>
          </cell>
          <cell r="B9397" t="str">
            <v>Přepážka…OKA2TW110</v>
          </cell>
          <cell r="C9397">
            <v>177</v>
          </cell>
          <cell r="D9397">
            <v>1</v>
          </cell>
          <cell r="E9397" t="str">
            <v>M</v>
          </cell>
          <cell r="F9397">
            <v>177</v>
          </cell>
        </row>
        <row r="9398">
          <cell r="A9398">
            <v>7401968</v>
          </cell>
          <cell r="B9398" t="str">
            <v>Přepážka…OKA2TW120</v>
          </cell>
          <cell r="C9398">
            <v>190</v>
          </cell>
          <cell r="D9398">
            <v>1</v>
          </cell>
          <cell r="E9398" t="str">
            <v>M</v>
          </cell>
          <cell r="F9398">
            <v>190</v>
          </cell>
        </row>
        <row r="9399">
          <cell r="A9399">
            <v>7401972</v>
          </cell>
          <cell r="B9399" t="str">
            <v>Přepážka…OKA2TW130</v>
          </cell>
          <cell r="C9399">
            <v>204</v>
          </cell>
          <cell r="D9399">
            <v>1</v>
          </cell>
          <cell r="E9399" t="str">
            <v>M</v>
          </cell>
          <cell r="F9399">
            <v>204</v>
          </cell>
        </row>
        <row r="9400">
          <cell r="A9400">
            <v>7401976</v>
          </cell>
          <cell r="B9400" t="str">
            <v>Přepážka…OKA2TW140</v>
          </cell>
          <cell r="C9400">
            <v>217</v>
          </cell>
          <cell r="D9400">
            <v>1</v>
          </cell>
          <cell r="E9400" t="str">
            <v>M</v>
          </cell>
          <cell r="F9400">
            <v>217</v>
          </cell>
        </row>
        <row r="9401">
          <cell r="A9401">
            <v>7401980</v>
          </cell>
          <cell r="B9401" t="str">
            <v>Přepážka…OKA2TW150</v>
          </cell>
          <cell r="C9401">
            <v>226</v>
          </cell>
          <cell r="D9401">
            <v>1</v>
          </cell>
          <cell r="E9401" t="str">
            <v>M</v>
          </cell>
          <cell r="F9401">
            <v>226</v>
          </cell>
        </row>
        <row r="9402">
          <cell r="A9402">
            <v>7401984</v>
          </cell>
          <cell r="B9402" t="str">
            <v>Přepážka…OKA2TW30</v>
          </cell>
          <cell r="C9402">
            <v>70</v>
          </cell>
          <cell r="D9402">
            <v>1</v>
          </cell>
          <cell r="E9402" t="str">
            <v>M</v>
          </cell>
          <cell r="F9402">
            <v>70</v>
          </cell>
        </row>
        <row r="9403">
          <cell r="A9403">
            <v>7401988</v>
          </cell>
          <cell r="B9403" t="str">
            <v>Přepážka…OKA2TW40</v>
          </cell>
          <cell r="C9403">
            <v>83</v>
          </cell>
          <cell r="D9403">
            <v>1</v>
          </cell>
          <cell r="E9403" t="str">
            <v>M</v>
          </cell>
          <cell r="F9403">
            <v>83</v>
          </cell>
        </row>
        <row r="9404">
          <cell r="A9404">
            <v>7401992</v>
          </cell>
          <cell r="B9404" t="str">
            <v>Přepážka…OKA2TW50</v>
          </cell>
          <cell r="C9404">
            <v>96</v>
          </cell>
          <cell r="D9404">
            <v>1</v>
          </cell>
          <cell r="E9404" t="str">
            <v>M</v>
          </cell>
          <cell r="F9404">
            <v>96</v>
          </cell>
        </row>
        <row r="9405">
          <cell r="A9405">
            <v>7401996</v>
          </cell>
          <cell r="B9405" t="str">
            <v>Přepážka…OKA2TW60</v>
          </cell>
          <cell r="C9405">
            <v>110</v>
          </cell>
          <cell r="D9405">
            <v>1</v>
          </cell>
          <cell r="E9405" t="str">
            <v>M</v>
          </cell>
          <cell r="F9405">
            <v>110</v>
          </cell>
        </row>
        <row r="9406">
          <cell r="A9406">
            <v>7401997</v>
          </cell>
          <cell r="B9406" t="str">
            <v>Zaslepovací víko…OKAD300</v>
          </cell>
          <cell r="C9406">
            <v>1271</v>
          </cell>
          <cell r="D9406">
            <v>1</v>
          </cell>
          <cell r="E9406" t="str">
            <v>KS</v>
          </cell>
          <cell r="F9406">
            <v>1271</v>
          </cell>
        </row>
        <row r="9407">
          <cell r="A9407">
            <v>7402000</v>
          </cell>
          <cell r="B9407" t="str">
            <v>Přepážka…OKA2TW70</v>
          </cell>
          <cell r="C9407">
            <v>124</v>
          </cell>
          <cell r="D9407">
            <v>1</v>
          </cell>
          <cell r="E9407" t="str">
            <v>M</v>
          </cell>
          <cell r="F9407">
            <v>124</v>
          </cell>
        </row>
        <row r="9408">
          <cell r="A9408">
            <v>7402004</v>
          </cell>
          <cell r="B9408" t="str">
            <v>Přepážka…OKA2TW80</v>
          </cell>
          <cell r="C9408">
            <v>136</v>
          </cell>
          <cell r="D9408">
            <v>1</v>
          </cell>
          <cell r="E9408" t="str">
            <v>M</v>
          </cell>
          <cell r="F9408">
            <v>136</v>
          </cell>
        </row>
        <row r="9409">
          <cell r="A9409">
            <v>7402008</v>
          </cell>
          <cell r="B9409" t="str">
            <v>Přepážka…OKA2TW90</v>
          </cell>
          <cell r="C9409">
            <v>148</v>
          </cell>
          <cell r="D9409">
            <v>1</v>
          </cell>
          <cell r="E9409" t="str">
            <v>M</v>
          </cell>
          <cell r="F9409">
            <v>148</v>
          </cell>
        </row>
        <row r="9410">
          <cell r="A9410">
            <v>7402040</v>
          </cell>
          <cell r="B9410" t="str">
            <v>Víko přístrojové jednotky…OKA/DG4/3</v>
          </cell>
          <cell r="C9410">
            <v>1513</v>
          </cell>
          <cell r="D9410">
            <v>1</v>
          </cell>
          <cell r="E9410" t="str">
            <v>KS</v>
          </cell>
          <cell r="F9410">
            <v>1513</v>
          </cell>
        </row>
        <row r="9411">
          <cell r="A9411">
            <v>7402048</v>
          </cell>
          <cell r="B9411" t="str">
            <v>Víko přístrojové jednotky…OKA/DG4/4</v>
          </cell>
          <cell r="C9411">
            <v>1941</v>
          </cell>
          <cell r="D9411">
            <v>1</v>
          </cell>
          <cell r="E9411" t="str">
            <v>KS</v>
          </cell>
          <cell r="F9411">
            <v>1941</v>
          </cell>
        </row>
        <row r="9412">
          <cell r="A9412">
            <v>7402056</v>
          </cell>
          <cell r="B9412" t="str">
            <v>Víko přístrojové jednotky…OKA/DG6/4</v>
          </cell>
          <cell r="C9412">
            <v>2088</v>
          </cell>
          <cell r="D9412">
            <v>1</v>
          </cell>
          <cell r="E9412" t="str">
            <v>KS</v>
          </cell>
          <cell r="F9412">
            <v>2088</v>
          </cell>
        </row>
        <row r="9413">
          <cell r="A9413">
            <v>7402064</v>
          </cell>
          <cell r="B9413" t="str">
            <v>Víko přístrojové jednotky…OKA/DG9/4</v>
          </cell>
          <cell r="C9413">
            <v>2267</v>
          </cell>
          <cell r="D9413">
            <v>1</v>
          </cell>
          <cell r="E9413" t="str">
            <v>KS</v>
          </cell>
          <cell r="F9413">
            <v>2267</v>
          </cell>
        </row>
        <row r="9414">
          <cell r="A9414">
            <v>7402068</v>
          </cell>
          <cell r="B9414" t="str">
            <v>Víko přístrojové jednotky…OKA/DGR9/</v>
          </cell>
          <cell r="C9414">
            <v>2305</v>
          </cell>
          <cell r="D9414">
            <v>1</v>
          </cell>
          <cell r="E9414" t="str">
            <v>KS</v>
          </cell>
          <cell r="F9414">
            <v>2305</v>
          </cell>
        </row>
        <row r="9415">
          <cell r="A9415">
            <v>7402262</v>
          </cell>
          <cell r="B9415" t="str">
            <v>Přístrojová jednotka…GES6OK/U</v>
          </cell>
          <cell r="C9415">
            <v>922</v>
          </cell>
          <cell r="D9415">
            <v>1</v>
          </cell>
          <cell r="E9415" t="str">
            <v>KS</v>
          </cell>
          <cell r="F9415">
            <v>922</v>
          </cell>
        </row>
        <row r="9416">
          <cell r="A9416">
            <v>7402274</v>
          </cell>
          <cell r="B9416" t="str">
            <v>Přístrojová jednotka…GES9OK/U</v>
          </cell>
          <cell r="C9416">
            <v>1648</v>
          </cell>
          <cell r="D9416">
            <v>1</v>
          </cell>
          <cell r="E9416" t="str">
            <v>KS</v>
          </cell>
          <cell r="F9416">
            <v>1648</v>
          </cell>
        </row>
        <row r="9417">
          <cell r="A9417">
            <v>7402278</v>
          </cell>
          <cell r="B9417" t="str">
            <v>Přístrojová jednotka…GES9OK/U</v>
          </cell>
          <cell r="C9417">
            <v>1648</v>
          </cell>
          <cell r="D9417">
            <v>1</v>
          </cell>
          <cell r="E9417" t="str">
            <v>KS</v>
          </cell>
          <cell r="F9417">
            <v>1648</v>
          </cell>
        </row>
        <row r="9418">
          <cell r="A9418">
            <v>7402282</v>
          </cell>
          <cell r="B9418" t="str">
            <v>Přístrojová jednotka…GES9OK/U</v>
          </cell>
          <cell r="C9418">
            <v>1648</v>
          </cell>
          <cell r="D9418">
            <v>1</v>
          </cell>
          <cell r="E9418" t="str">
            <v>KS</v>
          </cell>
          <cell r="F9418">
            <v>1648</v>
          </cell>
        </row>
        <row r="9419">
          <cell r="A9419">
            <v>7402286</v>
          </cell>
          <cell r="B9419" t="str">
            <v>Přístrojová jednotka…GES9OK/U</v>
          </cell>
          <cell r="C9419">
            <v>1648</v>
          </cell>
          <cell r="D9419">
            <v>1</v>
          </cell>
          <cell r="E9419" t="str">
            <v>KS</v>
          </cell>
          <cell r="F9419">
            <v>1648</v>
          </cell>
        </row>
        <row r="9420">
          <cell r="A9420">
            <v>7402300</v>
          </cell>
          <cell r="B9420" t="str">
            <v>Úhlová odbočka…OKA/B3006</v>
          </cell>
          <cell r="C9420">
            <v>1625</v>
          </cell>
          <cell r="D9420">
            <v>1</v>
          </cell>
          <cell r="E9420" t="str">
            <v>KS</v>
          </cell>
          <cell r="F9420">
            <v>1625</v>
          </cell>
        </row>
        <row r="9421">
          <cell r="A9421">
            <v>7402304</v>
          </cell>
          <cell r="B9421" t="str">
            <v>Úhlová odbočka…OKA/B3006</v>
          </cell>
          <cell r="C9421">
            <v>1619</v>
          </cell>
          <cell r="D9421">
            <v>1</v>
          </cell>
          <cell r="E9421" t="str">
            <v>KS</v>
          </cell>
          <cell r="F9421">
            <v>1619</v>
          </cell>
        </row>
        <row r="9422">
          <cell r="A9422">
            <v>7402308</v>
          </cell>
          <cell r="B9422" t="str">
            <v>Úhlová odbočka…OKA/B3506</v>
          </cell>
          <cell r="C9422">
            <v>1646</v>
          </cell>
          <cell r="D9422">
            <v>1</v>
          </cell>
          <cell r="E9422" t="str">
            <v>KS</v>
          </cell>
          <cell r="F9422">
            <v>1646</v>
          </cell>
        </row>
        <row r="9423">
          <cell r="A9423">
            <v>7402312</v>
          </cell>
          <cell r="B9423" t="str">
            <v>Úhlová odbočka…OKA/B3506</v>
          </cell>
          <cell r="C9423">
            <v>1642</v>
          </cell>
          <cell r="D9423">
            <v>1</v>
          </cell>
          <cell r="E9423" t="str">
            <v>KS</v>
          </cell>
          <cell r="F9423">
            <v>1642</v>
          </cell>
        </row>
        <row r="9424">
          <cell r="A9424">
            <v>7402360</v>
          </cell>
          <cell r="B9424" t="str">
            <v>Zakončení…OKA/E3006</v>
          </cell>
          <cell r="C9424">
            <v>320</v>
          </cell>
          <cell r="D9424">
            <v>1</v>
          </cell>
          <cell r="E9424" t="str">
            <v>KS</v>
          </cell>
          <cell r="F9424">
            <v>320</v>
          </cell>
        </row>
        <row r="9425">
          <cell r="A9425">
            <v>7402364</v>
          </cell>
          <cell r="B9425" t="str">
            <v>Zakončení…OKA/E3006</v>
          </cell>
          <cell r="C9425">
            <v>320</v>
          </cell>
          <cell r="D9425">
            <v>1</v>
          </cell>
          <cell r="E9425" t="str">
            <v>KS</v>
          </cell>
          <cell r="F9425">
            <v>320</v>
          </cell>
        </row>
        <row r="9426">
          <cell r="A9426">
            <v>7402368</v>
          </cell>
          <cell r="B9426" t="str">
            <v>Zakončení…OKA/E3506</v>
          </cell>
          <cell r="C9426">
            <v>324</v>
          </cell>
          <cell r="D9426">
            <v>1</v>
          </cell>
          <cell r="E9426" t="str">
            <v>KS</v>
          </cell>
          <cell r="F9426">
            <v>324</v>
          </cell>
        </row>
        <row r="9427">
          <cell r="A9427">
            <v>7402372</v>
          </cell>
          <cell r="B9427" t="str">
            <v>Zakončení…OKA/E3506</v>
          </cell>
          <cell r="C9427">
            <v>324</v>
          </cell>
          <cell r="D9427">
            <v>1</v>
          </cell>
          <cell r="E9427" t="str">
            <v>KS</v>
          </cell>
          <cell r="F9427">
            <v>324</v>
          </cell>
        </row>
        <row r="9428">
          <cell r="A9428">
            <v>7402380</v>
          </cell>
          <cell r="B9428" t="str">
            <v>Zakončení…OKA/E4006</v>
          </cell>
          <cell r="C9428">
            <v>1235</v>
          </cell>
          <cell r="D9428">
            <v>1</v>
          </cell>
          <cell r="E9428" t="str">
            <v>KS</v>
          </cell>
          <cell r="F9428">
            <v>1235</v>
          </cell>
        </row>
        <row r="9429">
          <cell r="A9429">
            <v>7402400</v>
          </cell>
          <cell r="B9429" t="str">
            <v>Svislý ohyb…OKA/RB2/3</v>
          </cell>
          <cell r="C9429">
            <v>2584</v>
          </cell>
          <cell r="D9429">
            <v>1</v>
          </cell>
          <cell r="E9429" t="str">
            <v>KS</v>
          </cell>
          <cell r="F9429">
            <v>2584</v>
          </cell>
        </row>
        <row r="9430">
          <cell r="A9430">
            <v>7402404</v>
          </cell>
          <cell r="B9430" t="str">
            <v>Svislý ohyb…OKA/RB2/3</v>
          </cell>
          <cell r="C9430">
            <v>2588</v>
          </cell>
          <cell r="D9430">
            <v>1</v>
          </cell>
          <cell r="E9430" t="str">
            <v>KS</v>
          </cell>
          <cell r="F9430">
            <v>2588</v>
          </cell>
        </row>
        <row r="9431">
          <cell r="A9431">
            <v>7402408</v>
          </cell>
          <cell r="B9431" t="str">
            <v>Svislý ohyb…OKA/RB2/3</v>
          </cell>
          <cell r="C9431">
            <v>2573</v>
          </cell>
          <cell r="D9431">
            <v>1</v>
          </cell>
          <cell r="E9431" t="str">
            <v>KS</v>
          </cell>
          <cell r="F9431">
            <v>2573</v>
          </cell>
        </row>
        <row r="9432">
          <cell r="A9432">
            <v>7402412</v>
          </cell>
          <cell r="B9432" t="str">
            <v>Svislý ohyb…OKA/RB2/3</v>
          </cell>
          <cell r="C9432">
            <v>2577</v>
          </cell>
          <cell r="D9432">
            <v>1</v>
          </cell>
          <cell r="E9432" t="str">
            <v>KS</v>
          </cell>
          <cell r="F9432">
            <v>2577</v>
          </cell>
        </row>
        <row r="9433">
          <cell r="A9433">
            <v>7402416</v>
          </cell>
          <cell r="B9433" t="str">
            <v>Svislý ohyb…OKA/RB3/3</v>
          </cell>
          <cell r="C9433">
            <v>2388</v>
          </cell>
          <cell r="D9433">
            <v>1</v>
          </cell>
          <cell r="E9433" t="str">
            <v>KS</v>
          </cell>
          <cell r="F9433">
            <v>2388</v>
          </cell>
        </row>
        <row r="9434">
          <cell r="A9434">
            <v>7402420</v>
          </cell>
          <cell r="B9434" t="str">
            <v>Svislý ohyb…OKA/RB3/3</v>
          </cell>
          <cell r="C9434">
            <v>2394</v>
          </cell>
          <cell r="D9434">
            <v>1</v>
          </cell>
          <cell r="E9434" t="str">
            <v>KS</v>
          </cell>
          <cell r="F9434">
            <v>2394</v>
          </cell>
        </row>
        <row r="9435">
          <cell r="A9435">
            <v>7402424</v>
          </cell>
          <cell r="B9435" t="str">
            <v>Svislý ohyb…OKA/RB3/3</v>
          </cell>
          <cell r="C9435">
            <v>2592</v>
          </cell>
          <cell r="D9435">
            <v>1</v>
          </cell>
          <cell r="E9435" t="str">
            <v>KS</v>
          </cell>
          <cell r="F9435">
            <v>2592</v>
          </cell>
        </row>
        <row r="9436">
          <cell r="A9436">
            <v>7402428</v>
          </cell>
          <cell r="B9436" t="str">
            <v>Svislý ohyb…OKA/RB3/3</v>
          </cell>
          <cell r="C9436">
            <v>2599</v>
          </cell>
          <cell r="D9436">
            <v>1</v>
          </cell>
          <cell r="E9436" t="str">
            <v>KS</v>
          </cell>
          <cell r="F9436">
            <v>2599</v>
          </cell>
        </row>
        <row r="9437">
          <cell r="A9437">
            <v>7402456</v>
          </cell>
          <cell r="B9437" t="str">
            <v>Přepážka…OKA/TD1-6</v>
          </cell>
          <cell r="C9437">
            <v>94</v>
          </cell>
          <cell r="D9437">
            <v>1</v>
          </cell>
          <cell r="E9437" t="str">
            <v>M</v>
          </cell>
          <cell r="F9437">
            <v>94</v>
          </cell>
        </row>
        <row r="9438">
          <cell r="A9438">
            <v>7402460</v>
          </cell>
          <cell r="B9438" t="str">
            <v>Přepážka…OKA/TD1-6</v>
          </cell>
          <cell r="C9438">
            <v>127</v>
          </cell>
          <cell r="D9438">
            <v>1</v>
          </cell>
          <cell r="E9438" t="str">
            <v>M</v>
          </cell>
          <cell r="F9438">
            <v>127</v>
          </cell>
        </row>
        <row r="9439">
          <cell r="A9439">
            <v>7402464</v>
          </cell>
          <cell r="B9439" t="str">
            <v>Přepážka…OKA/TD2-6</v>
          </cell>
          <cell r="C9439">
            <v>85</v>
          </cell>
          <cell r="D9439">
            <v>1</v>
          </cell>
          <cell r="E9439" t="str">
            <v>M</v>
          </cell>
          <cell r="F9439">
            <v>85</v>
          </cell>
        </row>
        <row r="9440">
          <cell r="A9440">
            <v>7402470</v>
          </cell>
          <cell r="B9440" t="str">
            <v>Přepážka…OKA/TD2-6</v>
          </cell>
          <cell r="C9440">
            <v>90</v>
          </cell>
          <cell r="D9440">
            <v>1</v>
          </cell>
          <cell r="E9440" t="str">
            <v>M</v>
          </cell>
          <cell r="F9440">
            <v>90</v>
          </cell>
        </row>
        <row r="9441">
          <cell r="A9441">
            <v>7402474</v>
          </cell>
          <cell r="B9441" t="str">
            <v>Přepážka…OKA/TD3-6</v>
          </cell>
          <cell r="C9441">
            <v>48</v>
          </cell>
          <cell r="D9441">
            <v>1</v>
          </cell>
          <cell r="E9441" t="str">
            <v>M</v>
          </cell>
          <cell r="F9441">
            <v>48</v>
          </cell>
        </row>
        <row r="9442">
          <cell r="A9442">
            <v>7402478</v>
          </cell>
          <cell r="B9442" t="str">
            <v>Přepážka…OKA/TD3-6</v>
          </cell>
          <cell r="C9442">
            <v>52</v>
          </cell>
          <cell r="D9442">
            <v>1</v>
          </cell>
          <cell r="E9442" t="str">
            <v>M</v>
          </cell>
          <cell r="F9442">
            <v>52</v>
          </cell>
        </row>
        <row r="9443">
          <cell r="A9443">
            <v>7402486</v>
          </cell>
          <cell r="B9443" t="str">
            <v>Upevňovací úhelník…OKA/TF65</v>
          </cell>
          <cell r="C9443">
            <v>185</v>
          </cell>
          <cell r="D9443">
            <v>1</v>
          </cell>
          <cell r="E9443" t="str">
            <v>KS</v>
          </cell>
          <cell r="F9443">
            <v>185</v>
          </cell>
        </row>
        <row r="9444">
          <cell r="A9444">
            <v>7402782</v>
          </cell>
          <cell r="B9444" t="str">
            <v>Upevňovací úhelník…OKA/TF60</v>
          </cell>
          <cell r="C9444">
            <v>228</v>
          </cell>
          <cell r="D9444">
            <v>1</v>
          </cell>
          <cell r="E9444" t="str">
            <v>KS</v>
          </cell>
          <cell r="F9444">
            <v>228</v>
          </cell>
        </row>
        <row r="9445">
          <cell r="A9445">
            <v>7402968</v>
          </cell>
          <cell r="B9445" t="str">
            <v>Spojovací úhelník…OKU/VW</v>
          </cell>
          <cell r="C9445">
            <v>314</v>
          </cell>
          <cell r="D9445">
            <v>1</v>
          </cell>
          <cell r="E9445" t="str">
            <v>KS</v>
          </cell>
          <cell r="F9445">
            <v>314</v>
          </cell>
        </row>
        <row r="9446">
          <cell r="A9446">
            <v>7403408</v>
          </cell>
          <cell r="B9446" t="str">
            <v>Nivelační jednotka…OKU-NEV11</v>
          </cell>
          <cell r="C9446">
            <v>123</v>
          </cell>
          <cell r="D9446">
            <v>1</v>
          </cell>
          <cell r="E9446" t="str">
            <v>KS</v>
          </cell>
          <cell r="F9446">
            <v>123</v>
          </cell>
        </row>
        <row r="9447">
          <cell r="A9447">
            <v>7403900</v>
          </cell>
          <cell r="B9447" t="str">
            <v>Kanál zalitý v mazanině…SE2/19027</v>
          </cell>
          <cell r="C9447">
            <v>1670</v>
          </cell>
          <cell r="D9447">
            <v>1</v>
          </cell>
          <cell r="E9447" t="str">
            <v>M</v>
          </cell>
          <cell r="F9447">
            <v>1670</v>
          </cell>
        </row>
        <row r="9448">
          <cell r="A9448">
            <v>7403904</v>
          </cell>
          <cell r="B9448" t="str">
            <v>Kanál zalitý v mazanině…SE2/19037</v>
          </cell>
          <cell r="C9448">
            <v>1737</v>
          </cell>
          <cell r="D9448">
            <v>1</v>
          </cell>
          <cell r="E9448" t="str">
            <v>M</v>
          </cell>
          <cell r="F9448">
            <v>1737</v>
          </cell>
        </row>
        <row r="9449">
          <cell r="A9449">
            <v>7403908</v>
          </cell>
          <cell r="B9449" t="str">
            <v>Kanál zalitý v mazanině…SE2/19047</v>
          </cell>
          <cell r="C9449">
            <v>1822</v>
          </cell>
          <cell r="D9449">
            <v>1</v>
          </cell>
          <cell r="E9449" t="str">
            <v>M</v>
          </cell>
          <cell r="F9449">
            <v>1822</v>
          </cell>
        </row>
        <row r="9450">
          <cell r="A9450">
            <v>7403912</v>
          </cell>
          <cell r="B9450" t="str">
            <v>Kanál zalitý v mazanině…SE2/25027</v>
          </cell>
          <cell r="C9450">
            <v>2014</v>
          </cell>
          <cell r="D9450">
            <v>1</v>
          </cell>
          <cell r="E9450" t="str">
            <v>M</v>
          </cell>
          <cell r="F9450">
            <v>2014</v>
          </cell>
        </row>
        <row r="9451">
          <cell r="A9451">
            <v>7403916</v>
          </cell>
          <cell r="B9451" t="str">
            <v>Kanál zalitý v mazanině…SE2/25037</v>
          </cell>
          <cell r="C9451">
            <v>2092</v>
          </cell>
          <cell r="D9451">
            <v>1</v>
          </cell>
          <cell r="E9451" t="str">
            <v>M</v>
          </cell>
          <cell r="F9451">
            <v>2092</v>
          </cell>
        </row>
        <row r="9452">
          <cell r="A9452">
            <v>7403920</v>
          </cell>
          <cell r="B9452" t="str">
            <v>Kanál zalitý v mazanině…SE2/25047</v>
          </cell>
          <cell r="C9452">
            <v>2166</v>
          </cell>
          <cell r="D9452">
            <v>1</v>
          </cell>
          <cell r="E9452" t="str">
            <v>M</v>
          </cell>
          <cell r="F9452">
            <v>2166</v>
          </cell>
        </row>
        <row r="9453">
          <cell r="A9453">
            <v>7403922</v>
          </cell>
          <cell r="B9453" t="str">
            <v>Kanál zalitý v mazanině…SE3/19037</v>
          </cell>
          <cell r="C9453">
            <v>1705.2</v>
          </cell>
          <cell r="D9453">
            <v>1</v>
          </cell>
          <cell r="E9453" t="str">
            <v>M</v>
          </cell>
          <cell r="F9453">
            <v>1705.2</v>
          </cell>
        </row>
        <row r="9454">
          <cell r="A9454">
            <v>7403924</v>
          </cell>
          <cell r="B9454" t="str">
            <v>Kanál zalitý v mazanině…SE3/19047</v>
          </cell>
          <cell r="C9454">
            <v>1788.72</v>
          </cell>
          <cell r="D9454">
            <v>1</v>
          </cell>
          <cell r="E9454" t="str">
            <v>M</v>
          </cell>
          <cell r="F9454">
            <v>1788.72</v>
          </cell>
        </row>
        <row r="9455">
          <cell r="A9455">
            <v>7403928</v>
          </cell>
          <cell r="B9455" t="str">
            <v>Kanál zalitý v mazanině…SE3/25027</v>
          </cell>
          <cell r="C9455">
            <v>2139</v>
          </cell>
          <cell r="D9455">
            <v>1</v>
          </cell>
          <cell r="E9455" t="str">
            <v>M</v>
          </cell>
          <cell r="F9455">
            <v>2139</v>
          </cell>
        </row>
        <row r="9456">
          <cell r="A9456">
            <v>7403932</v>
          </cell>
          <cell r="B9456" t="str">
            <v>Kanál zalitý v mazanině…SE3/25037</v>
          </cell>
          <cell r="C9456">
            <v>2220</v>
          </cell>
          <cell r="D9456">
            <v>1</v>
          </cell>
          <cell r="E9456" t="str">
            <v>M</v>
          </cell>
          <cell r="F9456">
            <v>2220</v>
          </cell>
        </row>
        <row r="9457">
          <cell r="A9457">
            <v>7403936</v>
          </cell>
          <cell r="B9457" t="str">
            <v>Kanál zalitý v mazanině…SE3/25047</v>
          </cell>
          <cell r="C9457">
            <v>2316</v>
          </cell>
          <cell r="D9457">
            <v>1</v>
          </cell>
          <cell r="E9457" t="str">
            <v>M</v>
          </cell>
          <cell r="F9457">
            <v>2316</v>
          </cell>
        </row>
        <row r="9458">
          <cell r="A9458">
            <v>7403940</v>
          </cell>
          <cell r="B9458" t="str">
            <v>Kanál zalitý v mazanině…SEG2/1902</v>
          </cell>
          <cell r="C9458">
            <v>1880</v>
          </cell>
          <cell r="D9458">
            <v>1</v>
          </cell>
          <cell r="E9458" t="str">
            <v>M</v>
          </cell>
          <cell r="F9458">
            <v>1880</v>
          </cell>
        </row>
        <row r="9459">
          <cell r="A9459">
            <v>7403944</v>
          </cell>
          <cell r="B9459" t="str">
            <v>Kanál zalitý v mazanině…SEG2/1903</v>
          </cell>
          <cell r="C9459">
            <v>1956</v>
          </cell>
          <cell r="D9459">
            <v>1</v>
          </cell>
          <cell r="E9459" t="str">
            <v>M</v>
          </cell>
          <cell r="F9459">
            <v>1956</v>
          </cell>
        </row>
        <row r="9460">
          <cell r="A9460">
            <v>7403948</v>
          </cell>
          <cell r="B9460" t="str">
            <v>Kanál zalitý v mazanině…SEG2/1904</v>
          </cell>
          <cell r="C9460">
            <v>2039</v>
          </cell>
          <cell r="D9460">
            <v>1</v>
          </cell>
          <cell r="E9460" t="str">
            <v>M</v>
          </cell>
          <cell r="F9460">
            <v>2039</v>
          </cell>
        </row>
        <row r="9461">
          <cell r="A9461">
            <v>7403952</v>
          </cell>
          <cell r="B9461" t="str">
            <v>Kanál zalitý v mazanině…SEG2/2502</v>
          </cell>
          <cell r="C9461">
            <v>2220</v>
          </cell>
          <cell r="D9461">
            <v>1</v>
          </cell>
          <cell r="E9461" t="str">
            <v>M</v>
          </cell>
          <cell r="F9461">
            <v>2220</v>
          </cell>
        </row>
        <row r="9462">
          <cell r="A9462">
            <v>7403956</v>
          </cell>
          <cell r="B9462" t="str">
            <v>Kanál zalitý v mazanině…SEG2/2503</v>
          </cell>
          <cell r="C9462">
            <v>2303</v>
          </cell>
          <cell r="D9462">
            <v>1</v>
          </cell>
          <cell r="E9462" t="str">
            <v>M</v>
          </cell>
          <cell r="F9462">
            <v>2303</v>
          </cell>
        </row>
        <row r="9463">
          <cell r="A9463">
            <v>7403960</v>
          </cell>
          <cell r="B9463" t="str">
            <v>Kanál zalitý v mazanině…SEG2/2504</v>
          </cell>
          <cell r="C9463">
            <v>2380</v>
          </cell>
          <cell r="D9463">
            <v>1</v>
          </cell>
          <cell r="E9463" t="str">
            <v>M</v>
          </cell>
          <cell r="F9463">
            <v>2380</v>
          </cell>
        </row>
        <row r="9464">
          <cell r="A9464">
            <v>7403964</v>
          </cell>
          <cell r="B9464" t="str">
            <v>Kanál zalitý v mazanině…SEG3/1903</v>
          </cell>
          <cell r="C9464">
            <v>1902.4</v>
          </cell>
          <cell r="D9464">
            <v>1</v>
          </cell>
          <cell r="E9464" t="str">
            <v>M</v>
          </cell>
          <cell r="F9464">
            <v>1902.4</v>
          </cell>
        </row>
        <row r="9465">
          <cell r="A9465">
            <v>7403968</v>
          </cell>
          <cell r="B9465" t="str">
            <v>Kanál zalitý v mazanině…SEG3/1904</v>
          </cell>
          <cell r="C9465">
            <v>1985.34</v>
          </cell>
          <cell r="D9465">
            <v>1</v>
          </cell>
          <cell r="E9465" t="str">
            <v>M</v>
          </cell>
          <cell r="F9465">
            <v>1985.34</v>
          </cell>
        </row>
        <row r="9466">
          <cell r="A9466">
            <v>7403972</v>
          </cell>
          <cell r="B9466" t="str">
            <v>Kanál zalitý v mazanině…SEG3/2502</v>
          </cell>
          <cell r="C9466">
            <v>2352</v>
          </cell>
          <cell r="D9466">
            <v>1</v>
          </cell>
          <cell r="E9466" t="str">
            <v>M</v>
          </cell>
          <cell r="F9466">
            <v>2352</v>
          </cell>
        </row>
        <row r="9467">
          <cell r="A9467">
            <v>7403976</v>
          </cell>
          <cell r="B9467" t="str">
            <v>Kanál zalitý v mazanině…SEG3/2503</v>
          </cell>
          <cell r="C9467">
            <v>2436</v>
          </cell>
          <cell r="D9467">
            <v>1</v>
          </cell>
          <cell r="E9467" t="str">
            <v>M</v>
          </cell>
          <cell r="F9467">
            <v>2436</v>
          </cell>
        </row>
        <row r="9468">
          <cell r="A9468">
            <v>7403980</v>
          </cell>
          <cell r="B9468" t="str">
            <v>Koncový uzavírací díl…SES190/27</v>
          </cell>
          <cell r="C9468">
            <v>223</v>
          </cell>
          <cell r="D9468">
            <v>1</v>
          </cell>
          <cell r="E9468" t="str">
            <v>KS</v>
          </cell>
          <cell r="F9468">
            <v>223</v>
          </cell>
        </row>
        <row r="9469">
          <cell r="A9469">
            <v>7403984</v>
          </cell>
          <cell r="B9469" t="str">
            <v>Koncový uzavírací díl…SES190/37</v>
          </cell>
          <cell r="C9469">
            <v>223</v>
          </cell>
          <cell r="D9469">
            <v>1</v>
          </cell>
          <cell r="E9469" t="str">
            <v>KS</v>
          </cell>
          <cell r="F9469">
            <v>223</v>
          </cell>
        </row>
        <row r="9470">
          <cell r="A9470">
            <v>7403988</v>
          </cell>
          <cell r="B9470" t="str">
            <v>Koncový uzavírací díl…SES190/47</v>
          </cell>
          <cell r="C9470">
            <v>223</v>
          </cell>
          <cell r="D9470">
            <v>1</v>
          </cell>
          <cell r="E9470" t="str">
            <v>KS</v>
          </cell>
          <cell r="F9470">
            <v>223</v>
          </cell>
        </row>
        <row r="9471">
          <cell r="A9471">
            <v>7404002</v>
          </cell>
          <cell r="B9471" t="str">
            <v>Koncový uzavírací díl…SES250/27</v>
          </cell>
          <cell r="C9471">
            <v>223</v>
          </cell>
          <cell r="D9471">
            <v>1</v>
          </cell>
          <cell r="E9471" t="str">
            <v>KS</v>
          </cell>
          <cell r="F9471">
            <v>223</v>
          </cell>
        </row>
        <row r="9472">
          <cell r="A9472">
            <v>7404006</v>
          </cell>
          <cell r="B9472" t="str">
            <v>Koncový uzavírací díl…SES250/37</v>
          </cell>
          <cell r="C9472">
            <v>223</v>
          </cell>
          <cell r="D9472">
            <v>1</v>
          </cell>
          <cell r="E9472" t="str">
            <v>KS</v>
          </cell>
          <cell r="F9472">
            <v>223</v>
          </cell>
        </row>
        <row r="9473">
          <cell r="A9473">
            <v>7404010</v>
          </cell>
          <cell r="B9473" t="str">
            <v>Koncový uzavírací díl…SES250/47</v>
          </cell>
          <cell r="C9473">
            <v>223</v>
          </cell>
          <cell r="D9473">
            <v>1</v>
          </cell>
          <cell r="E9473" t="str">
            <v>KS</v>
          </cell>
          <cell r="F9473">
            <v>223</v>
          </cell>
        </row>
        <row r="9474">
          <cell r="A9474">
            <v>7404014</v>
          </cell>
          <cell r="B9474" t="str">
            <v>Koncový uzavírací díl…SES350/27</v>
          </cell>
          <cell r="C9474">
            <v>223</v>
          </cell>
          <cell r="D9474">
            <v>1</v>
          </cell>
          <cell r="E9474" t="str">
            <v>KS</v>
          </cell>
          <cell r="F9474">
            <v>223</v>
          </cell>
        </row>
        <row r="9475">
          <cell r="A9475">
            <v>7404018</v>
          </cell>
          <cell r="B9475" t="str">
            <v>Koncový uzavírací díl…SES350/37</v>
          </cell>
          <cell r="C9475">
            <v>223</v>
          </cell>
          <cell r="D9475">
            <v>1</v>
          </cell>
          <cell r="E9475" t="str">
            <v>KS</v>
          </cell>
          <cell r="F9475">
            <v>223</v>
          </cell>
        </row>
        <row r="9476">
          <cell r="A9476">
            <v>7404022</v>
          </cell>
          <cell r="B9476" t="str">
            <v>Koncový uzavírací díl…SES350/47</v>
          </cell>
          <cell r="C9476">
            <v>244</v>
          </cell>
          <cell r="D9476">
            <v>1</v>
          </cell>
          <cell r="E9476" t="str">
            <v>KS</v>
          </cell>
          <cell r="F9476">
            <v>244</v>
          </cell>
        </row>
        <row r="9477">
          <cell r="A9477">
            <v>7404026</v>
          </cell>
          <cell r="B9477" t="str">
            <v>Ochranný kobercový rám…SRE250</v>
          </cell>
          <cell r="C9477">
            <v>645</v>
          </cell>
          <cell r="D9477">
            <v>1</v>
          </cell>
          <cell r="E9477" t="str">
            <v>KS</v>
          </cell>
          <cell r="F9477">
            <v>645</v>
          </cell>
        </row>
        <row r="9478">
          <cell r="A9478">
            <v>7404030</v>
          </cell>
          <cell r="B9478" t="str">
            <v>Ochranný kobercový rám…SRE250</v>
          </cell>
          <cell r="C9478">
            <v>645</v>
          </cell>
          <cell r="D9478">
            <v>1</v>
          </cell>
          <cell r="E9478" t="str">
            <v>KS</v>
          </cell>
          <cell r="F9478">
            <v>645</v>
          </cell>
        </row>
        <row r="9479">
          <cell r="A9479">
            <v>7404034</v>
          </cell>
          <cell r="B9479" t="str">
            <v>Ochranný kobercový rám…SRE250</v>
          </cell>
          <cell r="C9479">
            <v>645</v>
          </cell>
          <cell r="D9479">
            <v>1</v>
          </cell>
          <cell r="E9479" t="str">
            <v>KS</v>
          </cell>
          <cell r="F9479">
            <v>645</v>
          </cell>
        </row>
        <row r="9480">
          <cell r="A9480">
            <v>7404038</v>
          </cell>
          <cell r="B9480" t="str">
            <v>Ochranný kobercový rám…SRE250</v>
          </cell>
          <cell r="C9480">
            <v>645</v>
          </cell>
          <cell r="D9480">
            <v>1</v>
          </cell>
          <cell r="E9480" t="str">
            <v>KS</v>
          </cell>
          <cell r="F9480">
            <v>645</v>
          </cell>
        </row>
        <row r="9481">
          <cell r="A9481">
            <v>7404042</v>
          </cell>
          <cell r="B9481" t="str">
            <v>Ochranný kobercový rám…SRU190</v>
          </cell>
          <cell r="C9481">
            <v>438</v>
          </cell>
          <cell r="D9481">
            <v>1</v>
          </cell>
          <cell r="E9481" t="str">
            <v>KS</v>
          </cell>
          <cell r="F9481">
            <v>438</v>
          </cell>
        </row>
        <row r="9482">
          <cell r="A9482">
            <v>7404046</v>
          </cell>
          <cell r="B9482" t="str">
            <v>Ochranný kobercový rám…SRU190</v>
          </cell>
          <cell r="C9482">
            <v>438</v>
          </cell>
          <cell r="D9482">
            <v>1</v>
          </cell>
          <cell r="E9482" t="str">
            <v>KS</v>
          </cell>
          <cell r="F9482">
            <v>438</v>
          </cell>
        </row>
        <row r="9483">
          <cell r="A9483">
            <v>7404054</v>
          </cell>
          <cell r="B9483" t="str">
            <v>Ochranný kobercový rám…SRU190</v>
          </cell>
          <cell r="C9483">
            <v>438</v>
          </cell>
          <cell r="D9483">
            <v>1</v>
          </cell>
          <cell r="E9483" t="str">
            <v>KS</v>
          </cell>
          <cell r="F9483">
            <v>438</v>
          </cell>
        </row>
        <row r="9484">
          <cell r="A9484">
            <v>7404058</v>
          </cell>
          <cell r="B9484" t="str">
            <v>Ochranný kobercový rám…SRU250</v>
          </cell>
          <cell r="C9484">
            <v>461</v>
          </cell>
          <cell r="D9484">
            <v>1</v>
          </cell>
          <cell r="E9484" t="str">
            <v>KS</v>
          </cell>
          <cell r="F9484">
            <v>461</v>
          </cell>
        </row>
        <row r="9485">
          <cell r="A9485">
            <v>7404062</v>
          </cell>
          <cell r="B9485" t="str">
            <v>Ochranný kobercový rám…SRU250</v>
          </cell>
          <cell r="C9485">
            <v>461</v>
          </cell>
          <cell r="D9485">
            <v>1</v>
          </cell>
          <cell r="E9485" t="str">
            <v>KS</v>
          </cell>
          <cell r="F9485">
            <v>461</v>
          </cell>
        </row>
        <row r="9486">
          <cell r="A9486">
            <v>7404066</v>
          </cell>
          <cell r="B9486" t="str">
            <v>Ochranný kobercový rám…SRU250</v>
          </cell>
          <cell r="C9486">
            <v>461</v>
          </cell>
          <cell r="D9486">
            <v>1</v>
          </cell>
          <cell r="E9486" t="str">
            <v>KS</v>
          </cell>
          <cell r="F9486">
            <v>461</v>
          </cell>
        </row>
        <row r="9487">
          <cell r="A9487">
            <v>7404070</v>
          </cell>
          <cell r="B9487" t="str">
            <v>Ochranný kobercový rám…SRU250</v>
          </cell>
          <cell r="C9487">
            <v>461</v>
          </cell>
          <cell r="D9487">
            <v>1</v>
          </cell>
          <cell r="E9487" t="str">
            <v>KS</v>
          </cell>
          <cell r="F9487">
            <v>461</v>
          </cell>
        </row>
        <row r="9488">
          <cell r="A9488">
            <v>7404100</v>
          </cell>
          <cell r="B9488" t="str">
            <v>Spojovací jazýček…VLE1/190</v>
          </cell>
          <cell r="C9488">
            <v>385</v>
          </cell>
          <cell r="D9488">
            <v>1</v>
          </cell>
          <cell r="E9488" t="str">
            <v>KS</v>
          </cell>
          <cell r="F9488">
            <v>385</v>
          </cell>
        </row>
        <row r="9489">
          <cell r="A9489">
            <v>7404104</v>
          </cell>
          <cell r="B9489" t="str">
            <v>Spojovací jazýček…VLE1/250</v>
          </cell>
          <cell r="C9489">
            <v>406</v>
          </cell>
          <cell r="D9489">
            <v>1</v>
          </cell>
          <cell r="E9489" t="str">
            <v>KS</v>
          </cell>
          <cell r="F9489">
            <v>406</v>
          </cell>
        </row>
        <row r="9490">
          <cell r="A9490">
            <v>7404108</v>
          </cell>
          <cell r="B9490" t="str">
            <v>Protahovací a odbočná krabice…ZDE2-250/</v>
          </cell>
          <cell r="C9490">
            <v>5916</v>
          </cell>
          <cell r="D9490">
            <v>1</v>
          </cell>
          <cell r="E9490" t="str">
            <v>KS</v>
          </cell>
          <cell r="F9490">
            <v>5916</v>
          </cell>
        </row>
        <row r="9491">
          <cell r="A9491">
            <v>7404112</v>
          </cell>
          <cell r="B9491" t="str">
            <v>Protahovací a odbočná krabice…ZDE2-250/</v>
          </cell>
          <cell r="C9491">
            <v>6050</v>
          </cell>
          <cell r="D9491">
            <v>1</v>
          </cell>
          <cell r="E9491" t="str">
            <v>KS</v>
          </cell>
          <cell r="F9491">
            <v>6050</v>
          </cell>
        </row>
        <row r="9492">
          <cell r="A9492">
            <v>7404116</v>
          </cell>
          <cell r="B9492" t="str">
            <v>Protahovací a odbočná krabice…ZDE2-250/</v>
          </cell>
          <cell r="C9492">
            <v>6197</v>
          </cell>
          <cell r="D9492">
            <v>1</v>
          </cell>
          <cell r="E9492" t="str">
            <v>KS</v>
          </cell>
          <cell r="F9492">
            <v>6197</v>
          </cell>
        </row>
        <row r="9493">
          <cell r="A9493">
            <v>7404152</v>
          </cell>
          <cell r="B9493" t="str">
            <v>Přístrojová jednotka…GES4/10U</v>
          </cell>
          <cell r="C9493">
            <v>1651</v>
          </cell>
          <cell r="D9493">
            <v>1</v>
          </cell>
          <cell r="E9493" t="str">
            <v>KS</v>
          </cell>
          <cell r="F9493">
            <v>1651</v>
          </cell>
        </row>
        <row r="9494">
          <cell r="A9494">
            <v>7404200</v>
          </cell>
          <cell r="B9494" t="str">
            <v>Přepážka…OKA/TW30</v>
          </cell>
          <cell r="C9494">
            <v>35</v>
          </cell>
          <cell r="D9494">
            <v>1</v>
          </cell>
          <cell r="E9494" t="str">
            <v>M</v>
          </cell>
          <cell r="F9494">
            <v>35</v>
          </cell>
        </row>
        <row r="9495">
          <cell r="A9495">
            <v>7404204</v>
          </cell>
          <cell r="B9495" t="str">
            <v>Přepážka…OKA/TW80</v>
          </cell>
          <cell r="C9495">
            <v>117</v>
          </cell>
          <cell r="D9495">
            <v>1</v>
          </cell>
          <cell r="E9495" t="str">
            <v>M</v>
          </cell>
          <cell r="F9495">
            <v>117</v>
          </cell>
        </row>
        <row r="9496">
          <cell r="A9496">
            <v>7404214</v>
          </cell>
          <cell r="B9496" t="str">
            <v>Oddělovací prvek…OKA/PS9/6</v>
          </cell>
          <cell r="C9496">
            <v>245</v>
          </cell>
          <cell r="D9496">
            <v>1</v>
          </cell>
          <cell r="E9496" t="str">
            <v>KS</v>
          </cell>
          <cell r="F9496">
            <v>245</v>
          </cell>
        </row>
        <row r="9497">
          <cell r="A9497">
            <v>7404218</v>
          </cell>
          <cell r="B9497" t="str">
            <v>Oddělovací prvek…OKA/PS9/6</v>
          </cell>
          <cell r="C9497">
            <v>329</v>
          </cell>
          <cell r="D9497">
            <v>1</v>
          </cell>
          <cell r="E9497" t="str">
            <v>KS</v>
          </cell>
          <cell r="F9497">
            <v>329</v>
          </cell>
        </row>
        <row r="9498">
          <cell r="A9498">
            <v>7404220</v>
          </cell>
          <cell r="B9498" t="str">
            <v>Příložný profil podl. krytiny…OKA/BA4/3</v>
          </cell>
          <cell r="C9498">
            <v>96</v>
          </cell>
          <cell r="D9498">
            <v>1</v>
          </cell>
          <cell r="E9498" t="str">
            <v>M</v>
          </cell>
          <cell r="F9498">
            <v>96</v>
          </cell>
        </row>
        <row r="9499">
          <cell r="A9499">
            <v>7404230</v>
          </cell>
          <cell r="B9499" t="str">
            <v>Oddělovací prvek…OKA/C2/30</v>
          </cell>
          <cell r="C9499">
            <v>594</v>
          </cell>
          <cell r="D9499">
            <v>1</v>
          </cell>
          <cell r="E9499" t="str">
            <v>KS</v>
          </cell>
          <cell r="F9499">
            <v>594</v>
          </cell>
        </row>
        <row r="9500">
          <cell r="A9500">
            <v>7404234</v>
          </cell>
          <cell r="B9500" t="str">
            <v>Oddělovací prvek…OKA/C2/30</v>
          </cell>
          <cell r="C9500">
            <v>601</v>
          </cell>
          <cell r="D9500">
            <v>1</v>
          </cell>
          <cell r="E9500" t="str">
            <v>KS</v>
          </cell>
          <cell r="F9500">
            <v>601</v>
          </cell>
        </row>
        <row r="9501">
          <cell r="A9501">
            <v>7404238</v>
          </cell>
          <cell r="B9501" t="str">
            <v>Oddělovací prvek…OKA/C2/35</v>
          </cell>
          <cell r="C9501">
            <v>601</v>
          </cell>
          <cell r="D9501">
            <v>1</v>
          </cell>
          <cell r="E9501" t="str">
            <v>KS</v>
          </cell>
          <cell r="F9501">
            <v>601</v>
          </cell>
        </row>
        <row r="9502">
          <cell r="A9502">
            <v>7404242</v>
          </cell>
          <cell r="B9502" t="str">
            <v>Oddělovací prvek…OKA/C2/35</v>
          </cell>
          <cell r="C9502">
            <v>614</v>
          </cell>
          <cell r="D9502">
            <v>1</v>
          </cell>
          <cell r="E9502" t="str">
            <v>KS</v>
          </cell>
          <cell r="F9502">
            <v>614</v>
          </cell>
        </row>
        <row r="9503">
          <cell r="A9503">
            <v>7404246</v>
          </cell>
          <cell r="B9503" t="str">
            <v>Oddělovací prvek…OKA/C2/35</v>
          </cell>
          <cell r="C9503">
            <v>614</v>
          </cell>
          <cell r="D9503">
            <v>1</v>
          </cell>
          <cell r="E9503" t="str">
            <v>KS</v>
          </cell>
          <cell r="F9503">
            <v>614</v>
          </cell>
        </row>
        <row r="9504">
          <cell r="A9504">
            <v>7404248</v>
          </cell>
          <cell r="B9504" t="str">
            <v>Přístrojová jednotka…GES6/55L</v>
          </cell>
          <cell r="C9504">
            <v>1993</v>
          </cell>
          <cell r="D9504">
            <v>1</v>
          </cell>
          <cell r="E9504" t="str">
            <v>KS</v>
          </cell>
          <cell r="F9504">
            <v>1993</v>
          </cell>
        </row>
        <row r="9505">
          <cell r="A9505">
            <v>7404250</v>
          </cell>
          <cell r="B9505" t="str">
            <v>Oddělovací prvek…OKA/C2/35</v>
          </cell>
          <cell r="C9505">
            <v>614</v>
          </cell>
          <cell r="D9505">
            <v>1</v>
          </cell>
          <cell r="E9505" t="str">
            <v>KS</v>
          </cell>
          <cell r="F9505">
            <v>614</v>
          </cell>
        </row>
        <row r="9506">
          <cell r="A9506">
            <v>7404254</v>
          </cell>
          <cell r="B9506" t="str">
            <v>Oddělovací prvek…OKA/C3/30</v>
          </cell>
          <cell r="C9506">
            <v>933</v>
          </cell>
          <cell r="D9506">
            <v>1</v>
          </cell>
          <cell r="E9506" t="str">
            <v>KS</v>
          </cell>
          <cell r="F9506">
            <v>933</v>
          </cell>
        </row>
        <row r="9507">
          <cell r="A9507">
            <v>7404258</v>
          </cell>
          <cell r="B9507" t="str">
            <v>Oddělovací prvek…OKA/C3/30</v>
          </cell>
          <cell r="C9507">
            <v>933</v>
          </cell>
          <cell r="D9507">
            <v>1</v>
          </cell>
          <cell r="E9507" t="str">
            <v>KS</v>
          </cell>
          <cell r="F9507">
            <v>933</v>
          </cell>
        </row>
        <row r="9508">
          <cell r="A9508">
            <v>7404262</v>
          </cell>
          <cell r="B9508" t="str">
            <v>Oddělovací prvek…OKA/C3/35</v>
          </cell>
          <cell r="C9508">
            <v>954</v>
          </cell>
          <cell r="D9508">
            <v>1</v>
          </cell>
          <cell r="E9508" t="str">
            <v>KS</v>
          </cell>
          <cell r="F9508">
            <v>954</v>
          </cell>
        </row>
        <row r="9509">
          <cell r="A9509">
            <v>7404266</v>
          </cell>
          <cell r="B9509" t="str">
            <v>Oddělovací prvek…OKA/C3/35</v>
          </cell>
          <cell r="C9509">
            <v>956</v>
          </cell>
          <cell r="D9509">
            <v>1</v>
          </cell>
          <cell r="E9509" t="str">
            <v>KS</v>
          </cell>
          <cell r="F9509">
            <v>956</v>
          </cell>
        </row>
        <row r="9510">
          <cell r="A9510">
            <v>7404270</v>
          </cell>
          <cell r="B9510" t="str">
            <v>Oddělovací prvek…OKA/C3/35</v>
          </cell>
          <cell r="C9510">
            <v>963</v>
          </cell>
          <cell r="D9510">
            <v>1</v>
          </cell>
          <cell r="E9510" t="str">
            <v>KS</v>
          </cell>
          <cell r="F9510">
            <v>963</v>
          </cell>
        </row>
        <row r="9511">
          <cell r="A9511">
            <v>7404274</v>
          </cell>
          <cell r="B9511" t="str">
            <v>Oddělovací prvek…OKA/C3/35</v>
          </cell>
          <cell r="C9511">
            <v>965</v>
          </cell>
          <cell r="D9511">
            <v>1</v>
          </cell>
          <cell r="E9511" t="str">
            <v>KS</v>
          </cell>
          <cell r="F9511">
            <v>965</v>
          </cell>
        </row>
        <row r="9512">
          <cell r="A9512">
            <v>7404312</v>
          </cell>
          <cell r="B9512" t="str">
            <v>Oddělovací prvek…OKA/CC2/3</v>
          </cell>
          <cell r="C9512">
            <v>1188</v>
          </cell>
          <cell r="D9512">
            <v>1</v>
          </cell>
          <cell r="E9512" t="str">
            <v>KS</v>
          </cell>
          <cell r="F9512">
            <v>1188</v>
          </cell>
        </row>
        <row r="9513">
          <cell r="A9513">
            <v>7404316</v>
          </cell>
          <cell r="B9513" t="str">
            <v>Oddělovací prvek…OKA/CC2/3</v>
          </cell>
          <cell r="C9513">
            <v>1201</v>
          </cell>
          <cell r="D9513">
            <v>1</v>
          </cell>
          <cell r="E9513" t="str">
            <v>KS</v>
          </cell>
          <cell r="F9513">
            <v>1201</v>
          </cell>
        </row>
        <row r="9514">
          <cell r="A9514">
            <v>7404320</v>
          </cell>
          <cell r="B9514" t="str">
            <v>Oddělovací prvek…OKA/CC2/3</v>
          </cell>
          <cell r="C9514">
            <v>1201</v>
          </cell>
          <cell r="D9514">
            <v>1</v>
          </cell>
          <cell r="E9514" t="str">
            <v>KS</v>
          </cell>
          <cell r="F9514">
            <v>1201</v>
          </cell>
        </row>
        <row r="9515">
          <cell r="A9515">
            <v>7404324</v>
          </cell>
          <cell r="B9515" t="str">
            <v>Oddělovací prvek…OKA/CC2/3</v>
          </cell>
          <cell r="C9515">
            <v>1228</v>
          </cell>
          <cell r="D9515">
            <v>1</v>
          </cell>
          <cell r="E9515" t="str">
            <v>KS</v>
          </cell>
          <cell r="F9515">
            <v>1228</v>
          </cell>
        </row>
        <row r="9516">
          <cell r="A9516">
            <v>7404328</v>
          </cell>
          <cell r="B9516" t="str">
            <v>Oddělovací prvek…OKA/CC2/3</v>
          </cell>
          <cell r="C9516">
            <v>1228</v>
          </cell>
          <cell r="D9516">
            <v>1</v>
          </cell>
          <cell r="E9516" t="str">
            <v>KS</v>
          </cell>
          <cell r="F9516">
            <v>1228</v>
          </cell>
        </row>
        <row r="9517">
          <cell r="A9517">
            <v>7404332</v>
          </cell>
          <cell r="B9517" t="str">
            <v>Oddělovací prvek…OKA/CC2/3</v>
          </cell>
          <cell r="C9517">
            <v>1228</v>
          </cell>
          <cell r="D9517">
            <v>1</v>
          </cell>
          <cell r="E9517" t="str">
            <v>KS</v>
          </cell>
          <cell r="F9517">
            <v>1228</v>
          </cell>
        </row>
        <row r="9518">
          <cell r="A9518">
            <v>7404336</v>
          </cell>
          <cell r="B9518" t="str">
            <v>Oddělovací prvek…OKA/CC3/3</v>
          </cell>
          <cell r="C9518">
            <v>1566</v>
          </cell>
          <cell r="D9518">
            <v>1</v>
          </cell>
          <cell r="E9518" t="str">
            <v>KS</v>
          </cell>
          <cell r="F9518">
            <v>1566</v>
          </cell>
        </row>
        <row r="9519">
          <cell r="A9519">
            <v>7404340</v>
          </cell>
          <cell r="B9519" t="str">
            <v>Oddělovací prvek…OKA/CC3/3</v>
          </cell>
          <cell r="C9519">
            <v>2026</v>
          </cell>
          <cell r="D9519">
            <v>1</v>
          </cell>
          <cell r="E9519" t="str">
            <v>KS</v>
          </cell>
          <cell r="F9519">
            <v>2026</v>
          </cell>
        </row>
        <row r="9520">
          <cell r="A9520">
            <v>7404344</v>
          </cell>
          <cell r="B9520" t="str">
            <v>Oddělovací prvek…OKA/CC3/3</v>
          </cell>
          <cell r="C9520">
            <v>1630</v>
          </cell>
          <cell r="D9520">
            <v>1</v>
          </cell>
          <cell r="E9520" t="str">
            <v>KS</v>
          </cell>
          <cell r="F9520">
            <v>1630</v>
          </cell>
        </row>
        <row r="9521">
          <cell r="A9521">
            <v>7404348</v>
          </cell>
          <cell r="B9521" t="str">
            <v>Oddělovací prvek…OKA/CC3/3</v>
          </cell>
          <cell r="C9521">
            <v>1637</v>
          </cell>
          <cell r="D9521">
            <v>1</v>
          </cell>
          <cell r="E9521" t="str">
            <v>KS</v>
          </cell>
          <cell r="F9521">
            <v>1637</v>
          </cell>
        </row>
        <row r="9522">
          <cell r="A9522">
            <v>7404352</v>
          </cell>
          <cell r="B9522" t="str">
            <v>Oddělovací prvek…OKA/CC3/3</v>
          </cell>
          <cell r="C9522">
            <v>1675</v>
          </cell>
          <cell r="D9522">
            <v>1</v>
          </cell>
          <cell r="E9522" t="str">
            <v>KS</v>
          </cell>
          <cell r="F9522">
            <v>1675</v>
          </cell>
        </row>
        <row r="9523">
          <cell r="A9523">
            <v>7404356</v>
          </cell>
          <cell r="B9523" t="str">
            <v>Oddělovací prvek…OKA/CC3/3</v>
          </cell>
          <cell r="C9523">
            <v>1679</v>
          </cell>
          <cell r="D9523">
            <v>1</v>
          </cell>
          <cell r="E9523" t="str">
            <v>KS</v>
          </cell>
          <cell r="F9523">
            <v>1679</v>
          </cell>
        </row>
        <row r="9524">
          <cell r="A9524">
            <v>7404400</v>
          </cell>
          <cell r="B9524" t="str">
            <v>Forma pro vytvoření dutiny…7SK/HB215</v>
          </cell>
          <cell r="C9524">
            <v>188</v>
          </cell>
          <cell r="D9524">
            <v>1</v>
          </cell>
          <cell r="E9524" t="str">
            <v>KS</v>
          </cell>
          <cell r="F9524">
            <v>188</v>
          </cell>
        </row>
        <row r="9525">
          <cell r="A9525">
            <v>7404404</v>
          </cell>
          <cell r="B9525" t="str">
            <v>Forma pro vytvoření dutiny…7SK/HB275</v>
          </cell>
          <cell r="C9525">
            <v>188</v>
          </cell>
          <cell r="D9525">
            <v>1</v>
          </cell>
          <cell r="E9525" t="str">
            <v>KS</v>
          </cell>
          <cell r="F9525">
            <v>188</v>
          </cell>
        </row>
        <row r="9526">
          <cell r="A9526">
            <v>7404408</v>
          </cell>
          <cell r="B9526" t="str">
            <v>Forma pro vytvoření dutiny…7SK/HB305</v>
          </cell>
          <cell r="C9526">
            <v>197</v>
          </cell>
          <cell r="D9526">
            <v>1</v>
          </cell>
          <cell r="E9526" t="str">
            <v>KS</v>
          </cell>
          <cell r="F9526">
            <v>197</v>
          </cell>
        </row>
        <row r="9527">
          <cell r="A9527">
            <v>7404412</v>
          </cell>
          <cell r="B9527" t="str">
            <v>Forma pro vytvoření dutiny…7SKHB245x</v>
          </cell>
          <cell r="C9527">
            <v>197</v>
          </cell>
          <cell r="D9527">
            <v>1</v>
          </cell>
          <cell r="E9527" t="str">
            <v>KS</v>
          </cell>
          <cell r="F9527">
            <v>197</v>
          </cell>
        </row>
        <row r="9528">
          <cell r="A9528">
            <v>7404416</v>
          </cell>
          <cell r="B9528" t="str">
            <v>Přístrojová vložka propojená…AGB2/0.7/</v>
          </cell>
          <cell r="C9528">
            <v>4423</v>
          </cell>
          <cell r="D9528">
            <v>1</v>
          </cell>
          <cell r="E9528" t="str">
            <v>KS</v>
          </cell>
          <cell r="F9528">
            <v>4423</v>
          </cell>
        </row>
        <row r="9529">
          <cell r="A9529">
            <v>7404420</v>
          </cell>
          <cell r="B9529" t="str">
            <v>Přístrojová vložka propojená…AGB2/0.7/</v>
          </cell>
          <cell r="C9529">
            <v>817</v>
          </cell>
          <cell r="D9529">
            <v>1</v>
          </cell>
          <cell r="E9529" t="str">
            <v>KS</v>
          </cell>
          <cell r="F9529">
            <v>817</v>
          </cell>
        </row>
        <row r="9530">
          <cell r="A9530">
            <v>7404424</v>
          </cell>
          <cell r="B9530" t="str">
            <v>Přístrojová vložka propojená…AGB2/0.7/</v>
          </cell>
          <cell r="C9530">
            <v>1338</v>
          </cell>
          <cell r="D9530">
            <v>1</v>
          </cell>
          <cell r="E9530" t="str">
            <v>KS</v>
          </cell>
          <cell r="F9530">
            <v>1338</v>
          </cell>
        </row>
        <row r="9531">
          <cell r="A9531">
            <v>7404428</v>
          </cell>
          <cell r="B9531" t="str">
            <v>Přístrojová vložka propojená…AGB2/0.7/</v>
          </cell>
          <cell r="C9531">
            <v>4508</v>
          </cell>
          <cell r="D9531">
            <v>1</v>
          </cell>
          <cell r="E9531" t="str">
            <v>KS</v>
          </cell>
          <cell r="F9531">
            <v>4508</v>
          </cell>
        </row>
        <row r="9532">
          <cell r="A9532">
            <v>7404432</v>
          </cell>
          <cell r="B9532" t="str">
            <v>Přístrojová vložka propojená…AGB2/0.7/</v>
          </cell>
          <cell r="C9532">
            <v>899</v>
          </cell>
          <cell r="D9532">
            <v>1</v>
          </cell>
          <cell r="E9532" t="str">
            <v>KS</v>
          </cell>
          <cell r="F9532">
            <v>899</v>
          </cell>
        </row>
        <row r="9533">
          <cell r="A9533">
            <v>7404436</v>
          </cell>
          <cell r="B9533" t="str">
            <v>Přístrojová vložka propojená…AGB2/1/1W</v>
          </cell>
          <cell r="C9533">
            <v>4869</v>
          </cell>
          <cell r="D9533">
            <v>1</v>
          </cell>
          <cell r="E9533" t="str">
            <v>KS</v>
          </cell>
          <cell r="F9533">
            <v>4869</v>
          </cell>
        </row>
        <row r="9534">
          <cell r="A9534">
            <v>7404440</v>
          </cell>
          <cell r="B9534" t="str">
            <v>Přístrojová vložka propojená…AGB2/1/2W</v>
          </cell>
          <cell r="C9534">
            <v>1739</v>
          </cell>
          <cell r="D9534">
            <v>1</v>
          </cell>
          <cell r="E9534" t="str">
            <v>KS</v>
          </cell>
          <cell r="F9534">
            <v>1739</v>
          </cell>
        </row>
        <row r="9535">
          <cell r="A9535">
            <v>7404444</v>
          </cell>
          <cell r="B9535" t="str">
            <v>Přístrojová vložka propojená…AGB2/1/2W</v>
          </cell>
          <cell r="C9535">
            <v>4984</v>
          </cell>
          <cell r="D9535">
            <v>1</v>
          </cell>
          <cell r="E9535" t="str">
            <v>KS</v>
          </cell>
          <cell r="F9535">
            <v>4984</v>
          </cell>
        </row>
        <row r="9536">
          <cell r="A9536">
            <v>7404448</v>
          </cell>
          <cell r="B9536" t="str">
            <v>Přístrojová vložka propojená…AGB2/1/2W</v>
          </cell>
          <cell r="C9536">
            <v>1009</v>
          </cell>
          <cell r="D9536">
            <v>1</v>
          </cell>
          <cell r="E9536" t="str">
            <v>KS</v>
          </cell>
          <cell r="F9536">
            <v>1009</v>
          </cell>
        </row>
        <row r="9537">
          <cell r="A9537">
            <v>7404452</v>
          </cell>
          <cell r="B9537" t="str">
            <v>Přístrojová vložka propojená…AGB2/1/3W</v>
          </cell>
          <cell r="C9537">
            <v>1091</v>
          </cell>
          <cell r="D9537">
            <v>1</v>
          </cell>
          <cell r="E9537" t="str">
            <v>KS</v>
          </cell>
          <cell r="F9537">
            <v>1091</v>
          </cell>
        </row>
        <row r="9538">
          <cell r="A9538">
            <v>7404456</v>
          </cell>
          <cell r="B9538" t="str">
            <v>Přístrojová vložka propojená…AGB2H1/1W</v>
          </cell>
          <cell r="C9538">
            <v>4516</v>
          </cell>
          <cell r="D9538">
            <v>1</v>
          </cell>
          <cell r="E9538" t="str">
            <v>KS</v>
          </cell>
          <cell r="F9538">
            <v>4516</v>
          </cell>
        </row>
        <row r="9539">
          <cell r="A9539">
            <v>7404460</v>
          </cell>
          <cell r="B9539" t="str">
            <v>Přístrojová vložka propojená…AGB2H1/1W</v>
          </cell>
          <cell r="C9539">
            <v>5019</v>
          </cell>
          <cell r="D9539">
            <v>1</v>
          </cell>
          <cell r="E9539" t="str">
            <v>KS</v>
          </cell>
          <cell r="F9539">
            <v>5019</v>
          </cell>
        </row>
        <row r="9540">
          <cell r="A9540">
            <v>7404464</v>
          </cell>
          <cell r="B9540" t="str">
            <v>Přístrojová vložka propojená…AGB2H1/2W</v>
          </cell>
          <cell r="C9540">
            <v>865</v>
          </cell>
          <cell r="D9540">
            <v>1</v>
          </cell>
          <cell r="E9540" t="str">
            <v>KS</v>
          </cell>
          <cell r="F9540">
            <v>865</v>
          </cell>
        </row>
        <row r="9541">
          <cell r="A9541">
            <v>7404468</v>
          </cell>
          <cell r="B9541" t="str">
            <v>Přístrojová vložka propojená…AGB2H1/2W</v>
          </cell>
          <cell r="C9541">
            <v>1434</v>
          </cell>
          <cell r="D9541">
            <v>1</v>
          </cell>
          <cell r="E9541" t="str">
            <v>KS</v>
          </cell>
          <cell r="F9541">
            <v>1434</v>
          </cell>
        </row>
        <row r="9542">
          <cell r="A9542">
            <v>7404472</v>
          </cell>
          <cell r="B9542" t="str">
            <v>Přístrojová vložka propojená…AGB2H1/2W</v>
          </cell>
          <cell r="C9542">
            <v>1930</v>
          </cell>
          <cell r="D9542">
            <v>1</v>
          </cell>
          <cell r="E9542" t="str">
            <v>KS</v>
          </cell>
          <cell r="F9542">
            <v>1930</v>
          </cell>
        </row>
        <row r="9543">
          <cell r="A9543">
            <v>7404476</v>
          </cell>
          <cell r="B9543" t="str">
            <v>Přístrojová vložka propojená…AGB2H1/2W</v>
          </cell>
          <cell r="C9543">
            <v>4601</v>
          </cell>
          <cell r="D9543">
            <v>1</v>
          </cell>
          <cell r="E9543" t="str">
            <v>KS</v>
          </cell>
          <cell r="F9543">
            <v>4601</v>
          </cell>
        </row>
        <row r="9544">
          <cell r="A9544">
            <v>7404480</v>
          </cell>
          <cell r="B9544" t="str">
            <v>Přístrojová vložka propojená…AGB2H1/2W</v>
          </cell>
          <cell r="C9544">
            <v>5102</v>
          </cell>
          <cell r="D9544">
            <v>1</v>
          </cell>
          <cell r="E9544" t="str">
            <v>KS</v>
          </cell>
          <cell r="F9544">
            <v>5102</v>
          </cell>
        </row>
        <row r="9545">
          <cell r="A9545">
            <v>7404484</v>
          </cell>
          <cell r="B9545" t="str">
            <v>Přístrojová vložka propojená…AGB2H1/2W</v>
          </cell>
          <cell r="C9545">
            <v>1108</v>
          </cell>
          <cell r="D9545">
            <v>1</v>
          </cell>
          <cell r="E9545" t="str">
            <v>KS</v>
          </cell>
          <cell r="F9545">
            <v>1108</v>
          </cell>
        </row>
        <row r="9546">
          <cell r="A9546">
            <v>7404488</v>
          </cell>
          <cell r="B9546" t="str">
            <v>Přístrojová vložka propojená…AGB2H1/3W</v>
          </cell>
          <cell r="C9546">
            <v>947</v>
          </cell>
          <cell r="D9546">
            <v>1</v>
          </cell>
          <cell r="E9546" t="str">
            <v>KS</v>
          </cell>
          <cell r="F9546">
            <v>947</v>
          </cell>
        </row>
        <row r="9547">
          <cell r="A9547">
            <v>7404492</v>
          </cell>
          <cell r="B9547" t="str">
            <v>Přístrojová vložka propojená…AGB2H1/3W</v>
          </cell>
          <cell r="C9547">
            <v>1206</v>
          </cell>
          <cell r="D9547">
            <v>1</v>
          </cell>
          <cell r="E9547" t="str">
            <v>KS</v>
          </cell>
          <cell r="F9547">
            <v>1206</v>
          </cell>
        </row>
        <row r="9548">
          <cell r="A9548">
            <v>7404496</v>
          </cell>
          <cell r="B9548" t="str">
            <v>Přístrojová vložka propojená…AGB3/0.7/</v>
          </cell>
          <cell r="C9548">
            <v>1206</v>
          </cell>
          <cell r="D9548">
            <v>1</v>
          </cell>
          <cell r="E9548" t="str">
            <v>KS</v>
          </cell>
          <cell r="F9548">
            <v>1206</v>
          </cell>
        </row>
        <row r="9549">
          <cell r="A9549">
            <v>7404500</v>
          </cell>
          <cell r="B9549" t="str">
            <v>Přístrojová vložka propojená…AGB3/0.7/</v>
          </cell>
          <cell r="C9549">
            <v>1486</v>
          </cell>
          <cell r="D9549">
            <v>1</v>
          </cell>
          <cell r="E9549" t="str">
            <v>KS</v>
          </cell>
          <cell r="F9549">
            <v>1486</v>
          </cell>
        </row>
        <row r="9550">
          <cell r="A9550">
            <v>7404504</v>
          </cell>
          <cell r="B9550" t="str">
            <v>Přístrojová vložka propojená…AGB3/0.7/</v>
          </cell>
          <cell r="C9550">
            <v>4659</v>
          </cell>
          <cell r="D9550">
            <v>1</v>
          </cell>
          <cell r="E9550" t="str">
            <v>KS</v>
          </cell>
          <cell r="F9550">
            <v>4659</v>
          </cell>
        </row>
        <row r="9551">
          <cell r="A9551">
            <v>7404508</v>
          </cell>
          <cell r="B9551" t="str">
            <v>Přístrojová vložka propojená…AGB3/0.7/</v>
          </cell>
          <cell r="C9551">
            <v>1315</v>
          </cell>
          <cell r="D9551">
            <v>1</v>
          </cell>
          <cell r="E9551" t="str">
            <v>KS</v>
          </cell>
          <cell r="F9551">
            <v>1315</v>
          </cell>
        </row>
        <row r="9552">
          <cell r="A9552">
            <v>7404512</v>
          </cell>
          <cell r="B9552" t="str">
            <v>Přístrojová vložka propojená…AGB3/0.7/</v>
          </cell>
          <cell r="C9552">
            <v>4672</v>
          </cell>
          <cell r="D9552">
            <v>1</v>
          </cell>
          <cell r="E9552" t="str">
            <v>KS</v>
          </cell>
          <cell r="F9552">
            <v>4672</v>
          </cell>
        </row>
        <row r="9553">
          <cell r="A9553">
            <v>7404516</v>
          </cell>
          <cell r="B9553" t="str">
            <v>Přístrojová vložka propojená…AGB3/1/2W</v>
          </cell>
          <cell r="C9553">
            <v>1404</v>
          </cell>
          <cell r="D9553">
            <v>1</v>
          </cell>
          <cell r="E9553" t="str">
            <v>KS</v>
          </cell>
          <cell r="F9553">
            <v>1404</v>
          </cell>
        </row>
        <row r="9554">
          <cell r="A9554">
            <v>7404520</v>
          </cell>
          <cell r="B9554" t="str">
            <v>Přístrojová vložka propojená…AGB3/1/2W</v>
          </cell>
          <cell r="C9554">
            <v>1890</v>
          </cell>
          <cell r="D9554">
            <v>1</v>
          </cell>
          <cell r="E9554" t="str">
            <v>KS</v>
          </cell>
          <cell r="F9554">
            <v>1890</v>
          </cell>
        </row>
        <row r="9555">
          <cell r="A9555">
            <v>7404524</v>
          </cell>
          <cell r="B9555" t="str">
            <v>Přístrojová vložka propojená…AGB3/1/2W</v>
          </cell>
          <cell r="C9555">
            <v>5067</v>
          </cell>
          <cell r="D9555">
            <v>1</v>
          </cell>
          <cell r="E9555" t="str">
            <v>KS</v>
          </cell>
          <cell r="F9555">
            <v>5067</v>
          </cell>
        </row>
        <row r="9556">
          <cell r="A9556">
            <v>7404528</v>
          </cell>
          <cell r="B9556" t="str">
            <v>Přístrojová vložka propojená…AGB3/1/3W</v>
          </cell>
          <cell r="C9556">
            <v>1770</v>
          </cell>
          <cell r="D9556">
            <v>1</v>
          </cell>
          <cell r="E9556" t="str">
            <v>KS</v>
          </cell>
          <cell r="F9556">
            <v>1770</v>
          </cell>
        </row>
        <row r="9557">
          <cell r="A9557">
            <v>7404532</v>
          </cell>
          <cell r="B9557" t="str">
            <v>Přístrojová vložka propojená…AGB3/1/3W</v>
          </cell>
          <cell r="C9557">
            <v>5145</v>
          </cell>
          <cell r="D9557">
            <v>1</v>
          </cell>
          <cell r="E9557" t="str">
            <v>KS</v>
          </cell>
          <cell r="F9557">
            <v>5145</v>
          </cell>
        </row>
        <row r="9558">
          <cell r="A9558">
            <v>7404536</v>
          </cell>
          <cell r="B9558" t="str">
            <v>Přístrojová vložka propojená…AGB3H1/2W</v>
          </cell>
          <cell r="C9558">
            <v>4749</v>
          </cell>
          <cell r="D9558">
            <v>1</v>
          </cell>
          <cell r="E9558" t="str">
            <v>KS</v>
          </cell>
          <cell r="F9558">
            <v>4749</v>
          </cell>
        </row>
        <row r="9559">
          <cell r="A9559">
            <v>7404540</v>
          </cell>
          <cell r="B9559" t="str">
            <v>Přístrojová vložka propojená…AGB3H1/2W</v>
          </cell>
          <cell r="C9559">
            <v>5252</v>
          </cell>
          <cell r="D9559">
            <v>1</v>
          </cell>
          <cell r="E9559" t="str">
            <v>KS</v>
          </cell>
          <cell r="F9559">
            <v>5252</v>
          </cell>
        </row>
        <row r="9560">
          <cell r="A9560">
            <v>7404544</v>
          </cell>
          <cell r="B9560" t="str">
            <v>Přístrojová vložka propojená…AGB3H1/2W</v>
          </cell>
          <cell r="C9560">
            <v>1250</v>
          </cell>
          <cell r="D9560">
            <v>1</v>
          </cell>
          <cell r="E9560" t="str">
            <v>KS</v>
          </cell>
          <cell r="F9560">
            <v>1250</v>
          </cell>
        </row>
        <row r="9561">
          <cell r="A9561">
            <v>7404548</v>
          </cell>
          <cell r="B9561" t="str">
            <v>Přístrojová vložka propojená…AGB3H1/2W</v>
          </cell>
          <cell r="C9561">
            <v>1494</v>
          </cell>
          <cell r="D9561">
            <v>1</v>
          </cell>
          <cell r="E9561" t="str">
            <v>KS</v>
          </cell>
          <cell r="F9561">
            <v>1494</v>
          </cell>
        </row>
        <row r="9562">
          <cell r="A9562">
            <v>7404552</v>
          </cell>
          <cell r="B9562" t="str">
            <v>Přístrojová vložka propojená…AGB3H1/2W</v>
          </cell>
          <cell r="C9562">
            <v>1584</v>
          </cell>
          <cell r="D9562">
            <v>1</v>
          </cell>
          <cell r="E9562" t="str">
            <v>KS</v>
          </cell>
          <cell r="F9562">
            <v>1584</v>
          </cell>
        </row>
        <row r="9563">
          <cell r="A9563">
            <v>7404556</v>
          </cell>
          <cell r="B9563" t="str">
            <v>Přístrojová vložka propojená…AGB3H1/2W</v>
          </cell>
          <cell r="C9563">
            <v>2082</v>
          </cell>
          <cell r="D9563">
            <v>1</v>
          </cell>
          <cell r="E9563" t="str">
            <v>KS</v>
          </cell>
          <cell r="F9563">
            <v>2082</v>
          </cell>
        </row>
        <row r="9564">
          <cell r="A9564">
            <v>7404560</v>
          </cell>
          <cell r="B9564" t="str">
            <v>Přístrojová vložka propojená…AGB3H1/2W</v>
          </cell>
          <cell r="C9564">
            <v>4788</v>
          </cell>
          <cell r="D9564">
            <v>1</v>
          </cell>
          <cell r="E9564" t="str">
            <v>KS</v>
          </cell>
          <cell r="F9564">
            <v>4788</v>
          </cell>
        </row>
        <row r="9565">
          <cell r="A9565">
            <v>7404564</v>
          </cell>
          <cell r="B9565" t="str">
            <v>Přístrojová vložka propojená…AGB3H1/2W</v>
          </cell>
          <cell r="C9565">
            <v>5254</v>
          </cell>
          <cell r="D9565">
            <v>1</v>
          </cell>
          <cell r="E9565" t="str">
            <v>KS</v>
          </cell>
          <cell r="F9565">
            <v>5254</v>
          </cell>
        </row>
        <row r="9566">
          <cell r="A9566">
            <v>7404568</v>
          </cell>
          <cell r="B9566" t="str">
            <v>Přístrojová vložka propojená…AGB3H1/3W</v>
          </cell>
          <cell r="C9566">
            <v>1407</v>
          </cell>
          <cell r="D9566">
            <v>1</v>
          </cell>
          <cell r="E9566" t="str">
            <v>KS</v>
          </cell>
          <cell r="F9566">
            <v>1407</v>
          </cell>
        </row>
        <row r="9567">
          <cell r="A9567">
            <v>7404572</v>
          </cell>
          <cell r="B9567" t="str">
            <v>Přístrojová vložka propojená…AGB3H1/3W</v>
          </cell>
          <cell r="C9567">
            <v>1886</v>
          </cell>
          <cell r="D9567">
            <v>1</v>
          </cell>
          <cell r="E9567" t="str">
            <v>KS</v>
          </cell>
          <cell r="F9567">
            <v>1886</v>
          </cell>
        </row>
        <row r="9568">
          <cell r="A9568">
            <v>7404576</v>
          </cell>
          <cell r="B9568" t="str">
            <v>Upevňovací úhelník…BW4/55</v>
          </cell>
          <cell r="C9568">
            <v>402</v>
          </cell>
          <cell r="D9568">
            <v>1</v>
          </cell>
          <cell r="E9568" t="str">
            <v>KS</v>
          </cell>
          <cell r="F9568">
            <v>402</v>
          </cell>
        </row>
        <row r="9569">
          <cell r="A9569">
            <v>7404580</v>
          </cell>
          <cell r="B9569" t="str">
            <v>Upevňovací úhelník…BW4/80</v>
          </cell>
          <cell r="C9569">
            <v>518</v>
          </cell>
          <cell r="D9569">
            <v>1</v>
          </cell>
          <cell r="E9569" t="str">
            <v>KS</v>
          </cell>
          <cell r="F9569">
            <v>518</v>
          </cell>
        </row>
        <row r="9570">
          <cell r="A9570">
            <v>7404584</v>
          </cell>
          <cell r="B9570" t="str">
            <v>Upevňovací úhelník…BW4/85</v>
          </cell>
          <cell r="C9570">
            <v>570</v>
          </cell>
          <cell r="D9570">
            <v>1</v>
          </cell>
          <cell r="E9570" t="str">
            <v>KS</v>
          </cell>
          <cell r="F9570">
            <v>570</v>
          </cell>
        </row>
        <row r="9571">
          <cell r="A9571">
            <v>7404588</v>
          </cell>
          <cell r="B9571" t="str">
            <v>Upevňovací úhelník…BW6/55</v>
          </cell>
          <cell r="C9571">
            <v>568</v>
          </cell>
          <cell r="D9571">
            <v>1</v>
          </cell>
          <cell r="E9571" t="str">
            <v>KS</v>
          </cell>
          <cell r="F9571">
            <v>568</v>
          </cell>
        </row>
        <row r="9572">
          <cell r="A9572">
            <v>7404592</v>
          </cell>
          <cell r="B9572" t="str">
            <v>Upevňovací úhelník…BW6/80</v>
          </cell>
          <cell r="C9572">
            <v>746</v>
          </cell>
          <cell r="D9572">
            <v>1</v>
          </cell>
          <cell r="E9572" t="str">
            <v>KS</v>
          </cell>
          <cell r="F9572">
            <v>746</v>
          </cell>
        </row>
        <row r="9573">
          <cell r="A9573">
            <v>7404596</v>
          </cell>
          <cell r="B9573" t="str">
            <v>Upevňovací úhelník…BW6/85</v>
          </cell>
          <cell r="C9573">
            <v>829</v>
          </cell>
          <cell r="D9573">
            <v>1</v>
          </cell>
          <cell r="E9573" t="str">
            <v>KS</v>
          </cell>
          <cell r="F9573">
            <v>829</v>
          </cell>
        </row>
        <row r="9574">
          <cell r="A9574">
            <v>7404608</v>
          </cell>
          <cell r="B9574" t="str">
            <v>Upevňovací jednotka…GRAHB4-3</v>
          </cell>
          <cell r="C9574">
            <v>87</v>
          </cell>
          <cell r="D9574">
            <v>1</v>
          </cell>
          <cell r="E9574" t="str">
            <v>KS</v>
          </cell>
          <cell r="F9574">
            <v>87</v>
          </cell>
        </row>
        <row r="9575">
          <cell r="A9575">
            <v>7404700</v>
          </cell>
          <cell r="B9575" t="str">
            <v>Spodní díl kanálu…AIKU15040</v>
          </cell>
          <cell r="C9575">
            <v>853</v>
          </cell>
          <cell r="D9575">
            <v>1</v>
          </cell>
          <cell r="E9575" t="str">
            <v>M</v>
          </cell>
          <cell r="F9575">
            <v>853</v>
          </cell>
        </row>
        <row r="9576">
          <cell r="A9576">
            <v>7404704</v>
          </cell>
          <cell r="B9576" t="str">
            <v>Spodní díl kanálu…AIKU20040</v>
          </cell>
          <cell r="C9576">
            <v>918</v>
          </cell>
          <cell r="D9576">
            <v>1</v>
          </cell>
          <cell r="E9576" t="str">
            <v>M</v>
          </cell>
          <cell r="F9576">
            <v>918</v>
          </cell>
        </row>
        <row r="9577">
          <cell r="A9577">
            <v>7404708</v>
          </cell>
          <cell r="B9577" t="str">
            <v>Spodní díl kanálu…AIKU20070</v>
          </cell>
          <cell r="C9577">
            <v>1000</v>
          </cell>
          <cell r="D9577">
            <v>1</v>
          </cell>
          <cell r="E9577" t="str">
            <v>M</v>
          </cell>
          <cell r="F9577">
            <v>1000</v>
          </cell>
        </row>
        <row r="9578">
          <cell r="A9578">
            <v>7404712</v>
          </cell>
          <cell r="B9578" t="str">
            <v>Spodní díl kanálu…AIKU25040</v>
          </cell>
          <cell r="C9578">
            <v>980</v>
          </cell>
          <cell r="D9578">
            <v>1</v>
          </cell>
          <cell r="E9578" t="str">
            <v>M</v>
          </cell>
          <cell r="F9578">
            <v>980</v>
          </cell>
        </row>
        <row r="9579">
          <cell r="A9579">
            <v>7404716</v>
          </cell>
          <cell r="B9579" t="str">
            <v>Spodní díl kanálu…AIKU25070</v>
          </cell>
          <cell r="C9579">
            <v>1063</v>
          </cell>
          <cell r="D9579">
            <v>1</v>
          </cell>
          <cell r="E9579" t="str">
            <v>M</v>
          </cell>
          <cell r="F9579">
            <v>1063</v>
          </cell>
        </row>
        <row r="9580">
          <cell r="A9580">
            <v>7404720</v>
          </cell>
          <cell r="B9580" t="str">
            <v>Spodní díl kanálu…AIKU35075</v>
          </cell>
          <cell r="C9580">
            <v>1204</v>
          </cell>
          <cell r="D9580">
            <v>1</v>
          </cell>
          <cell r="E9580" t="str">
            <v>M</v>
          </cell>
          <cell r="F9580">
            <v>1204</v>
          </cell>
        </row>
        <row r="9581">
          <cell r="A9581">
            <v>7404750</v>
          </cell>
          <cell r="B9581" t="str">
            <v>Koncový uzávěr levý…AIK/ESL/1</v>
          </cell>
          <cell r="C9581">
            <v>333</v>
          </cell>
          <cell r="D9581">
            <v>1</v>
          </cell>
          <cell r="E9581" t="str">
            <v>KS</v>
          </cell>
          <cell r="F9581">
            <v>333</v>
          </cell>
        </row>
        <row r="9582">
          <cell r="A9582">
            <v>7404754</v>
          </cell>
          <cell r="B9582" t="str">
            <v>Koncový uzávěr levý…AIK/ESL/2</v>
          </cell>
          <cell r="C9582">
            <v>353</v>
          </cell>
          <cell r="D9582">
            <v>1</v>
          </cell>
          <cell r="E9582" t="str">
            <v>KS</v>
          </cell>
          <cell r="F9582">
            <v>353</v>
          </cell>
        </row>
        <row r="9583">
          <cell r="A9583">
            <v>7404758</v>
          </cell>
          <cell r="B9583" t="str">
            <v>Koncový uzávěr levý…AIK/ESL/2</v>
          </cell>
          <cell r="C9583">
            <v>397</v>
          </cell>
          <cell r="D9583">
            <v>1</v>
          </cell>
          <cell r="E9583" t="str">
            <v>KS</v>
          </cell>
          <cell r="F9583">
            <v>397</v>
          </cell>
        </row>
        <row r="9584">
          <cell r="A9584">
            <v>7404762</v>
          </cell>
          <cell r="B9584" t="str">
            <v>Koncový uzávěr levý…AIK/ESL/2</v>
          </cell>
          <cell r="C9584">
            <v>380</v>
          </cell>
          <cell r="D9584">
            <v>1</v>
          </cell>
          <cell r="E9584" t="str">
            <v>KS</v>
          </cell>
          <cell r="F9584">
            <v>380</v>
          </cell>
        </row>
        <row r="9585">
          <cell r="A9585">
            <v>7404766</v>
          </cell>
          <cell r="B9585" t="str">
            <v>Koncový uzávěr levý…AIK/ESL/2</v>
          </cell>
          <cell r="C9585">
            <v>468</v>
          </cell>
          <cell r="D9585">
            <v>1</v>
          </cell>
          <cell r="E9585" t="str">
            <v>KS</v>
          </cell>
          <cell r="F9585">
            <v>468</v>
          </cell>
        </row>
        <row r="9586">
          <cell r="A9586">
            <v>7404770</v>
          </cell>
          <cell r="B9586" t="str">
            <v>Koncový uzávěr levý…AIK/ESL/3</v>
          </cell>
          <cell r="C9586">
            <v>542</v>
          </cell>
          <cell r="D9586">
            <v>1</v>
          </cell>
          <cell r="E9586" t="str">
            <v>KS</v>
          </cell>
          <cell r="F9586">
            <v>542</v>
          </cell>
        </row>
        <row r="9587">
          <cell r="A9587">
            <v>7404774</v>
          </cell>
          <cell r="B9587" t="str">
            <v>Koncový uzávěr pravý…AIK/ESR/1</v>
          </cell>
          <cell r="C9587">
            <v>333</v>
          </cell>
          <cell r="D9587">
            <v>1</v>
          </cell>
          <cell r="E9587" t="str">
            <v>KS</v>
          </cell>
          <cell r="F9587">
            <v>333</v>
          </cell>
        </row>
        <row r="9588">
          <cell r="A9588">
            <v>7404778</v>
          </cell>
          <cell r="B9588" t="str">
            <v>Koncový uzávěr pravý…AIK/ESR/2</v>
          </cell>
          <cell r="C9588">
            <v>353</v>
          </cell>
          <cell r="D9588">
            <v>1</v>
          </cell>
          <cell r="E9588" t="str">
            <v>KS</v>
          </cell>
          <cell r="F9588">
            <v>353</v>
          </cell>
        </row>
        <row r="9589">
          <cell r="A9589">
            <v>7404782</v>
          </cell>
          <cell r="B9589" t="str">
            <v>Koncový uzávěr pravý…AIK/ESR/2</v>
          </cell>
          <cell r="C9589">
            <v>397</v>
          </cell>
          <cell r="D9589">
            <v>1</v>
          </cell>
          <cell r="E9589" t="str">
            <v>KS</v>
          </cell>
          <cell r="F9589">
            <v>397</v>
          </cell>
        </row>
        <row r="9590">
          <cell r="A9590">
            <v>7404786</v>
          </cell>
          <cell r="B9590" t="str">
            <v>Koncový uzávěr pravý…AIK/ESR/2</v>
          </cell>
          <cell r="C9590">
            <v>380</v>
          </cell>
          <cell r="D9590">
            <v>1</v>
          </cell>
          <cell r="E9590" t="str">
            <v>KS</v>
          </cell>
          <cell r="F9590">
            <v>380</v>
          </cell>
        </row>
        <row r="9591">
          <cell r="A9591">
            <v>7404790</v>
          </cell>
          <cell r="B9591" t="str">
            <v>Koncový uzávěr pravý…AIK/ESR/2</v>
          </cell>
          <cell r="C9591">
            <v>468</v>
          </cell>
          <cell r="D9591">
            <v>1</v>
          </cell>
          <cell r="E9591" t="str">
            <v>KS</v>
          </cell>
          <cell r="F9591">
            <v>468</v>
          </cell>
        </row>
        <row r="9592">
          <cell r="A9592">
            <v>7404794</v>
          </cell>
          <cell r="B9592" t="str">
            <v>Koncový uzávěr pravý…AIK/ESR/3</v>
          </cell>
          <cell r="C9592">
            <v>542</v>
          </cell>
          <cell r="D9592">
            <v>1</v>
          </cell>
          <cell r="E9592" t="str">
            <v>KS</v>
          </cell>
          <cell r="F9592">
            <v>542</v>
          </cell>
        </row>
        <row r="9593">
          <cell r="A9593">
            <v>7404798</v>
          </cell>
          <cell r="B9593" t="str">
            <v>Víko přístrojové jednotky…AIK/F/DG2</v>
          </cell>
          <cell r="C9593">
            <v>1436</v>
          </cell>
          <cell r="D9593">
            <v>1</v>
          </cell>
          <cell r="E9593" t="str">
            <v>KS</v>
          </cell>
          <cell r="F9593">
            <v>1436</v>
          </cell>
        </row>
        <row r="9594">
          <cell r="A9594">
            <v>7404802</v>
          </cell>
          <cell r="B9594" t="str">
            <v>Víko přístrojové jednotky…AIK/F/DG2</v>
          </cell>
          <cell r="C9594">
            <v>1557</v>
          </cell>
          <cell r="D9594">
            <v>1</v>
          </cell>
          <cell r="E9594" t="str">
            <v>KS</v>
          </cell>
          <cell r="F9594">
            <v>1557</v>
          </cell>
        </row>
        <row r="9595">
          <cell r="A9595">
            <v>7404806</v>
          </cell>
          <cell r="B9595" t="str">
            <v>Profil bočnice…AIK/F/SP</v>
          </cell>
          <cell r="C9595">
            <v>266</v>
          </cell>
          <cell r="D9595">
            <v>1</v>
          </cell>
          <cell r="E9595" t="str">
            <v>M</v>
          </cell>
          <cell r="F9595">
            <v>266</v>
          </cell>
        </row>
        <row r="9596">
          <cell r="A9596">
            <v>7404810</v>
          </cell>
          <cell r="B9596" t="str">
            <v>Profil bočnice…AIK/SPK</v>
          </cell>
          <cell r="C9596">
            <v>40</v>
          </cell>
          <cell r="D9596">
            <v>1</v>
          </cell>
          <cell r="E9596" t="str">
            <v>KS</v>
          </cell>
          <cell r="F9596">
            <v>40</v>
          </cell>
        </row>
        <row r="9597">
          <cell r="A9597">
            <v>7404814</v>
          </cell>
          <cell r="B9597" t="str">
            <v>Profil bočnice…AIK/SPL</v>
          </cell>
          <cell r="C9597">
            <v>303</v>
          </cell>
          <cell r="D9597">
            <v>1</v>
          </cell>
          <cell r="E9597" t="str">
            <v>M</v>
          </cell>
          <cell r="F9597">
            <v>303</v>
          </cell>
        </row>
        <row r="9598">
          <cell r="A9598">
            <v>7404816</v>
          </cell>
          <cell r="B9598" t="str">
            <v>Přepážka…AIK/TWL75</v>
          </cell>
          <cell r="C9598">
            <v>454</v>
          </cell>
          <cell r="D9598">
            <v>1</v>
          </cell>
          <cell r="E9598" t="str">
            <v>M</v>
          </cell>
          <cell r="F9598">
            <v>454</v>
          </cell>
        </row>
        <row r="9599">
          <cell r="A9599">
            <v>7404820</v>
          </cell>
          <cell r="B9599" t="str">
            <v>Přepážka…AIK6TW40</v>
          </cell>
          <cell r="C9599">
            <v>144</v>
          </cell>
          <cell r="D9599">
            <v>1</v>
          </cell>
          <cell r="E9599" t="str">
            <v>M</v>
          </cell>
          <cell r="F9599">
            <v>144</v>
          </cell>
        </row>
        <row r="9600">
          <cell r="A9600">
            <v>7404824</v>
          </cell>
          <cell r="B9600" t="str">
            <v>Přepážka…AIK6TW70</v>
          </cell>
          <cell r="C9600">
            <v>156</v>
          </cell>
          <cell r="D9600">
            <v>1</v>
          </cell>
          <cell r="E9600" t="str">
            <v>M</v>
          </cell>
          <cell r="F9600">
            <v>156</v>
          </cell>
        </row>
        <row r="9601">
          <cell r="A9601">
            <v>7404828</v>
          </cell>
          <cell r="B9601" t="str">
            <v>Zaslepovací víko…AIKA/AD15</v>
          </cell>
          <cell r="C9601">
            <v>1151</v>
          </cell>
          <cell r="D9601">
            <v>1</v>
          </cell>
          <cell r="E9601" t="str">
            <v>KS</v>
          </cell>
          <cell r="F9601">
            <v>1151</v>
          </cell>
        </row>
        <row r="9602">
          <cell r="A9602">
            <v>7404832</v>
          </cell>
          <cell r="B9602" t="str">
            <v>Zaslepovací víko…AIKA/AD20</v>
          </cell>
          <cell r="C9602">
            <v>1289</v>
          </cell>
          <cell r="D9602">
            <v>1</v>
          </cell>
          <cell r="E9602" t="str">
            <v>KS</v>
          </cell>
          <cell r="F9602">
            <v>1289</v>
          </cell>
        </row>
        <row r="9603">
          <cell r="A9603">
            <v>7404836</v>
          </cell>
          <cell r="B9603" t="str">
            <v>Zaslepovací víko…AIKA/AD25</v>
          </cell>
          <cell r="C9603">
            <v>1423</v>
          </cell>
          <cell r="D9603">
            <v>1</v>
          </cell>
          <cell r="E9603" t="str">
            <v>KS</v>
          </cell>
          <cell r="F9603">
            <v>1423</v>
          </cell>
        </row>
        <row r="9604">
          <cell r="A9604">
            <v>7404840</v>
          </cell>
          <cell r="B9604" t="str">
            <v>Zaslepovací víko…AIKA/D150</v>
          </cell>
          <cell r="C9604">
            <v>1012</v>
          </cell>
          <cell r="D9604">
            <v>1</v>
          </cell>
          <cell r="E9604" t="str">
            <v>KS</v>
          </cell>
          <cell r="F9604">
            <v>1012</v>
          </cell>
        </row>
        <row r="9605">
          <cell r="A9605">
            <v>7404844</v>
          </cell>
          <cell r="B9605" t="str">
            <v>Zaslepovací víko…AIKA/D200</v>
          </cell>
          <cell r="C9605">
            <v>1154</v>
          </cell>
          <cell r="D9605">
            <v>1</v>
          </cell>
          <cell r="E9605" t="str">
            <v>KS</v>
          </cell>
          <cell r="F9605">
            <v>1154</v>
          </cell>
        </row>
        <row r="9606">
          <cell r="A9606">
            <v>7404848</v>
          </cell>
          <cell r="B9606" t="str">
            <v>Zaslepovací víko…AIKA/D250</v>
          </cell>
          <cell r="C9606">
            <v>1292</v>
          </cell>
          <cell r="D9606">
            <v>1</v>
          </cell>
          <cell r="E9606" t="str">
            <v>KS</v>
          </cell>
          <cell r="F9606">
            <v>1292</v>
          </cell>
        </row>
        <row r="9607">
          <cell r="A9607">
            <v>7404852</v>
          </cell>
          <cell r="B9607" t="str">
            <v>Přístrojový kryt…AIKA/DAT1</v>
          </cell>
          <cell r="C9607">
            <v>1186</v>
          </cell>
          <cell r="D9607">
            <v>1</v>
          </cell>
          <cell r="E9607" t="str">
            <v>KS</v>
          </cell>
          <cell r="F9607">
            <v>1186</v>
          </cell>
        </row>
        <row r="9608">
          <cell r="A9608">
            <v>7404856</v>
          </cell>
          <cell r="B9608" t="str">
            <v>Přístrojový kryt…AIKA/DAT2</v>
          </cell>
          <cell r="C9608">
            <v>1324</v>
          </cell>
          <cell r="D9608">
            <v>1</v>
          </cell>
          <cell r="E9608" t="str">
            <v>KS</v>
          </cell>
          <cell r="F9608">
            <v>1324</v>
          </cell>
        </row>
        <row r="9609">
          <cell r="A9609">
            <v>7404860</v>
          </cell>
          <cell r="B9609" t="str">
            <v>Přístrojový kryt…AIKA/DAT2</v>
          </cell>
          <cell r="C9609">
            <v>1468</v>
          </cell>
          <cell r="D9609">
            <v>1</v>
          </cell>
          <cell r="E9609" t="str">
            <v>KS</v>
          </cell>
          <cell r="F9609">
            <v>1468</v>
          </cell>
        </row>
        <row r="9610">
          <cell r="A9610">
            <v>7404864</v>
          </cell>
          <cell r="B9610" t="str">
            <v>Zakončení…AIKA/ES15</v>
          </cell>
          <cell r="C9610">
            <v>394</v>
          </cell>
          <cell r="D9610">
            <v>1</v>
          </cell>
          <cell r="E9610" t="str">
            <v>KS</v>
          </cell>
          <cell r="F9610">
            <v>394</v>
          </cell>
        </row>
        <row r="9611">
          <cell r="A9611">
            <v>7404868</v>
          </cell>
          <cell r="B9611" t="str">
            <v>Zakončení…AIKA/ES20</v>
          </cell>
          <cell r="C9611">
            <v>412</v>
          </cell>
          <cell r="D9611">
            <v>1</v>
          </cell>
          <cell r="E9611" t="str">
            <v>KS</v>
          </cell>
          <cell r="F9611">
            <v>412</v>
          </cell>
        </row>
        <row r="9612">
          <cell r="A9612">
            <v>7404870</v>
          </cell>
          <cell r="B9612" t="str">
            <v>Zakončení…AIKA/ES25</v>
          </cell>
          <cell r="C9612">
            <v>439</v>
          </cell>
          <cell r="D9612">
            <v>1</v>
          </cell>
          <cell r="E9612" t="str">
            <v>KS</v>
          </cell>
          <cell r="F9612">
            <v>439</v>
          </cell>
        </row>
        <row r="9613">
          <cell r="A9613">
            <v>7404874</v>
          </cell>
          <cell r="B9613" t="str">
            <v>Odbočný kanál - spodní díl…AIKA/U150</v>
          </cell>
          <cell r="C9613">
            <v>939</v>
          </cell>
          <cell r="D9613">
            <v>1</v>
          </cell>
          <cell r="E9613" t="str">
            <v>M</v>
          </cell>
          <cell r="F9613">
            <v>939</v>
          </cell>
        </row>
        <row r="9614">
          <cell r="A9614">
            <v>7404878</v>
          </cell>
          <cell r="B9614" t="str">
            <v>Odbočný kanál - spodní díl…AIKA/U200</v>
          </cell>
          <cell r="C9614">
            <v>1000</v>
          </cell>
          <cell r="D9614">
            <v>1</v>
          </cell>
          <cell r="E9614" t="str">
            <v>M</v>
          </cell>
          <cell r="F9614">
            <v>1000</v>
          </cell>
        </row>
        <row r="9615">
          <cell r="A9615">
            <v>7404882</v>
          </cell>
          <cell r="B9615" t="str">
            <v>Odbočný kanál - spodní díl…AIKA/U250</v>
          </cell>
          <cell r="C9615">
            <v>1071</v>
          </cell>
          <cell r="D9615">
            <v>1</v>
          </cell>
          <cell r="E9615" t="str">
            <v>M</v>
          </cell>
          <cell r="F9615">
            <v>1071</v>
          </cell>
        </row>
        <row r="9616">
          <cell r="A9616">
            <v>7404886</v>
          </cell>
          <cell r="B9616" t="str">
            <v>Vnější roh-slepý kryt…AIKF/AEA1</v>
          </cell>
          <cell r="C9616">
            <v>3086</v>
          </cell>
          <cell r="D9616">
            <v>1</v>
          </cell>
          <cell r="E9616" t="str">
            <v>KS</v>
          </cell>
          <cell r="F9616">
            <v>3086</v>
          </cell>
        </row>
        <row r="9617">
          <cell r="A9617">
            <v>7404890</v>
          </cell>
          <cell r="B9617" t="str">
            <v>Vnější roh-slepý kryt…AIKF/AEA2</v>
          </cell>
          <cell r="C9617">
            <v>3453</v>
          </cell>
          <cell r="D9617">
            <v>1</v>
          </cell>
          <cell r="E9617" t="str">
            <v>KS</v>
          </cell>
          <cell r="F9617">
            <v>3453</v>
          </cell>
        </row>
        <row r="9618">
          <cell r="A9618">
            <v>7404894</v>
          </cell>
          <cell r="B9618" t="str">
            <v>Vnější roh-slepý kryt…AIKF/AEA2</v>
          </cell>
          <cell r="C9618">
            <v>3744</v>
          </cell>
          <cell r="D9618">
            <v>1</v>
          </cell>
          <cell r="E9618" t="str">
            <v>KS</v>
          </cell>
          <cell r="F9618">
            <v>3744</v>
          </cell>
        </row>
        <row r="9619">
          <cell r="A9619">
            <v>7404898</v>
          </cell>
          <cell r="B9619" t="str">
            <v>Vnější roh-slepý kryt…AIKF/AEA2</v>
          </cell>
          <cell r="C9619">
            <v>3830</v>
          </cell>
          <cell r="D9619">
            <v>1</v>
          </cell>
          <cell r="E9619" t="str">
            <v>KS</v>
          </cell>
          <cell r="F9619">
            <v>3830</v>
          </cell>
        </row>
        <row r="9620">
          <cell r="A9620">
            <v>7404902</v>
          </cell>
          <cell r="B9620" t="str">
            <v>Vnější roh-slepý kryt…AIKF/AEA2</v>
          </cell>
          <cell r="C9620">
            <v>4127</v>
          </cell>
          <cell r="D9620">
            <v>1</v>
          </cell>
          <cell r="E9620" t="str">
            <v>KS</v>
          </cell>
          <cell r="F9620">
            <v>4127</v>
          </cell>
        </row>
        <row r="9621">
          <cell r="A9621">
            <v>7404906</v>
          </cell>
          <cell r="B9621" t="str">
            <v>Vnější roh-slepý kryt…AIKF/AEA3</v>
          </cell>
          <cell r="C9621">
            <v>6773</v>
          </cell>
          <cell r="D9621">
            <v>1</v>
          </cell>
          <cell r="E9621" t="str">
            <v>KS</v>
          </cell>
          <cell r="F9621">
            <v>6773</v>
          </cell>
        </row>
        <row r="9622">
          <cell r="A9622">
            <v>7404910</v>
          </cell>
          <cell r="B9622" t="str">
            <v>Zaslepovací víko…AIKF/D150</v>
          </cell>
          <cell r="C9622">
            <v>700</v>
          </cell>
          <cell r="D9622">
            <v>1</v>
          </cell>
          <cell r="E9622" t="str">
            <v>KS</v>
          </cell>
          <cell r="F9622">
            <v>700</v>
          </cell>
        </row>
        <row r="9623">
          <cell r="A9623">
            <v>7404914</v>
          </cell>
          <cell r="B9623" t="str">
            <v>Zaslepovací víko…AIKF/D150</v>
          </cell>
          <cell r="C9623">
            <v>2206</v>
          </cell>
          <cell r="D9623">
            <v>1</v>
          </cell>
          <cell r="E9623" t="str">
            <v>KS</v>
          </cell>
          <cell r="F9623">
            <v>2206</v>
          </cell>
        </row>
        <row r="9624">
          <cell r="A9624">
            <v>7404916</v>
          </cell>
          <cell r="B9624" t="str">
            <v>Zaslepovací víko…AIKF/D200</v>
          </cell>
          <cell r="C9624">
            <v>835</v>
          </cell>
          <cell r="D9624">
            <v>1</v>
          </cell>
          <cell r="E9624" t="str">
            <v>KS</v>
          </cell>
          <cell r="F9624">
            <v>835</v>
          </cell>
        </row>
        <row r="9625">
          <cell r="A9625">
            <v>7404920</v>
          </cell>
          <cell r="B9625" t="str">
            <v>Zaslepovací víko…AIKF/D200</v>
          </cell>
          <cell r="C9625">
            <v>2341</v>
          </cell>
          <cell r="D9625">
            <v>1</v>
          </cell>
          <cell r="E9625" t="str">
            <v>KS</v>
          </cell>
          <cell r="F9625">
            <v>2341</v>
          </cell>
        </row>
        <row r="9626">
          <cell r="A9626">
            <v>7404924</v>
          </cell>
          <cell r="B9626" t="str">
            <v>Zaslepovací víko…AIKF/D200</v>
          </cell>
          <cell r="C9626">
            <v>2341</v>
          </cell>
          <cell r="D9626">
            <v>1</v>
          </cell>
          <cell r="E9626" t="str">
            <v>KS</v>
          </cell>
          <cell r="F9626">
            <v>2341</v>
          </cell>
        </row>
        <row r="9627">
          <cell r="A9627">
            <v>7404928</v>
          </cell>
          <cell r="B9627" t="str">
            <v>Zaslepovací víko…AIKF/D200</v>
          </cell>
          <cell r="C9627">
            <v>956</v>
          </cell>
          <cell r="D9627">
            <v>1</v>
          </cell>
          <cell r="E9627" t="str">
            <v>KS</v>
          </cell>
          <cell r="F9627">
            <v>956</v>
          </cell>
        </row>
        <row r="9628">
          <cell r="A9628">
            <v>7404932</v>
          </cell>
          <cell r="B9628" t="str">
            <v>Zaslepovací víko…AIKF/D250</v>
          </cell>
          <cell r="C9628">
            <v>980</v>
          </cell>
          <cell r="D9628">
            <v>1</v>
          </cell>
          <cell r="E9628" t="str">
            <v>KS</v>
          </cell>
          <cell r="F9628">
            <v>980</v>
          </cell>
        </row>
        <row r="9629">
          <cell r="A9629">
            <v>7404936</v>
          </cell>
          <cell r="B9629" t="str">
            <v>Zaslepovací víko…AIKF/D250</v>
          </cell>
          <cell r="C9629">
            <v>2488</v>
          </cell>
          <cell r="D9629">
            <v>1</v>
          </cell>
          <cell r="E9629" t="str">
            <v>KS</v>
          </cell>
          <cell r="F9629">
            <v>2488</v>
          </cell>
        </row>
        <row r="9630">
          <cell r="A9630">
            <v>7404940</v>
          </cell>
          <cell r="B9630" t="str">
            <v>Zaslepovací víko…AIKF/D250</v>
          </cell>
          <cell r="C9630">
            <v>2488</v>
          </cell>
          <cell r="D9630">
            <v>1</v>
          </cell>
          <cell r="E9630" t="str">
            <v>KS</v>
          </cell>
          <cell r="F9630">
            <v>2488</v>
          </cell>
        </row>
        <row r="9631">
          <cell r="A9631">
            <v>7404944</v>
          </cell>
          <cell r="B9631" t="str">
            <v>Zaslepovací víko…AIKF/D250</v>
          </cell>
          <cell r="C9631">
            <v>1074</v>
          </cell>
          <cell r="D9631">
            <v>1</v>
          </cell>
          <cell r="E9631" t="str">
            <v>KS</v>
          </cell>
          <cell r="F9631">
            <v>1074</v>
          </cell>
        </row>
        <row r="9632">
          <cell r="A9632">
            <v>7404948</v>
          </cell>
          <cell r="B9632" t="str">
            <v>Zaslepovací víko…AIKF/D350</v>
          </cell>
          <cell r="C9632">
            <v>1745</v>
          </cell>
          <cell r="D9632">
            <v>1</v>
          </cell>
          <cell r="E9632" t="str">
            <v>KS</v>
          </cell>
          <cell r="F9632">
            <v>1745</v>
          </cell>
        </row>
        <row r="9633">
          <cell r="A9633">
            <v>7404952</v>
          </cell>
          <cell r="B9633" t="str">
            <v>Přístrojový kryt…AIKF/DAT/</v>
          </cell>
          <cell r="C9633">
            <v>1199</v>
          </cell>
          <cell r="D9633">
            <v>1</v>
          </cell>
          <cell r="E9633" t="str">
            <v>KS</v>
          </cell>
          <cell r="F9633">
            <v>1199</v>
          </cell>
        </row>
        <row r="9634">
          <cell r="A9634">
            <v>7404956</v>
          </cell>
          <cell r="B9634" t="str">
            <v>Přístrojový kryt…AIKF/DAT1</v>
          </cell>
          <cell r="C9634">
            <v>874</v>
          </cell>
          <cell r="D9634">
            <v>1</v>
          </cell>
          <cell r="E9634" t="str">
            <v>KS</v>
          </cell>
          <cell r="F9634">
            <v>874</v>
          </cell>
        </row>
        <row r="9635">
          <cell r="A9635">
            <v>7404960</v>
          </cell>
          <cell r="B9635" t="str">
            <v>Přístrojový kryt…AIKF/DAT2</v>
          </cell>
          <cell r="C9635">
            <v>1009</v>
          </cell>
          <cell r="D9635">
            <v>1</v>
          </cell>
          <cell r="E9635" t="str">
            <v>KS</v>
          </cell>
          <cell r="F9635">
            <v>1009</v>
          </cell>
        </row>
        <row r="9636">
          <cell r="A9636">
            <v>7404964</v>
          </cell>
          <cell r="B9636" t="str">
            <v>Přístrojový kryt…AIKF/DAT2</v>
          </cell>
          <cell r="C9636">
            <v>1154</v>
          </cell>
          <cell r="D9636">
            <v>1</v>
          </cell>
          <cell r="E9636" t="str">
            <v>KS</v>
          </cell>
          <cell r="F9636">
            <v>1154</v>
          </cell>
        </row>
        <row r="9637">
          <cell r="A9637">
            <v>7404968</v>
          </cell>
          <cell r="B9637" t="str">
            <v>Přístrojový kryt…AIKF/DAT2</v>
          </cell>
          <cell r="C9637">
            <v>1217</v>
          </cell>
          <cell r="D9637">
            <v>1</v>
          </cell>
          <cell r="E9637" t="str">
            <v>KS</v>
          </cell>
          <cell r="F9637">
            <v>1217</v>
          </cell>
        </row>
        <row r="9638">
          <cell r="A9638">
            <v>7404972</v>
          </cell>
          <cell r="B9638" t="str">
            <v>Víko přístrojové jednotky…AIKF/DG2/</v>
          </cell>
          <cell r="C9638">
            <v>1166</v>
          </cell>
          <cell r="D9638">
            <v>1</v>
          </cell>
          <cell r="E9638" t="str">
            <v>KS</v>
          </cell>
          <cell r="F9638">
            <v>1166</v>
          </cell>
        </row>
        <row r="9639">
          <cell r="A9639">
            <v>7404976</v>
          </cell>
          <cell r="B9639" t="str">
            <v>Víko přístrojové jednotky…AIKF/DG2/</v>
          </cell>
          <cell r="C9639">
            <v>1289</v>
          </cell>
          <cell r="D9639">
            <v>1</v>
          </cell>
          <cell r="E9639" t="str">
            <v>KS</v>
          </cell>
          <cell r="F9639">
            <v>1289</v>
          </cell>
        </row>
        <row r="9640">
          <cell r="A9640">
            <v>7404980</v>
          </cell>
          <cell r="B9640" t="str">
            <v>Víko přístrojové jednotky…AIKF/DG4/</v>
          </cell>
          <cell r="C9640">
            <v>1465</v>
          </cell>
          <cell r="D9640">
            <v>1</v>
          </cell>
          <cell r="E9640" t="str">
            <v>KS</v>
          </cell>
          <cell r="F9640">
            <v>1465</v>
          </cell>
        </row>
        <row r="9641">
          <cell r="A9641">
            <v>7404984</v>
          </cell>
          <cell r="B9641" t="str">
            <v>Víko přístrojové jednotky…AIKF/DG6/</v>
          </cell>
          <cell r="C9641">
            <v>1504</v>
          </cell>
          <cell r="D9641">
            <v>1</v>
          </cell>
          <cell r="E9641" t="str">
            <v>KS</v>
          </cell>
          <cell r="F9641">
            <v>1504</v>
          </cell>
        </row>
        <row r="9642">
          <cell r="A9642">
            <v>7404988</v>
          </cell>
          <cell r="B9642" t="str">
            <v>Víko přístrojové jednotky…AIKF/DG9/</v>
          </cell>
          <cell r="C9642">
            <v>1521</v>
          </cell>
          <cell r="D9642">
            <v>1</v>
          </cell>
          <cell r="E9642" t="str">
            <v>KS</v>
          </cell>
          <cell r="F9642">
            <v>1521</v>
          </cell>
        </row>
        <row r="9643">
          <cell r="A9643">
            <v>7404992</v>
          </cell>
          <cell r="B9643" t="str">
            <v>Zasl. víko vnitř. rohu…AIKF/IAE2</v>
          </cell>
          <cell r="C9643">
            <v>4127</v>
          </cell>
          <cell r="D9643">
            <v>1</v>
          </cell>
          <cell r="E9643" t="str">
            <v>KS</v>
          </cell>
          <cell r="F9643">
            <v>4127</v>
          </cell>
        </row>
        <row r="9644">
          <cell r="A9644">
            <v>7404996</v>
          </cell>
          <cell r="B9644" t="str">
            <v>Zasl. víko vnitř. rohu…AIKF/IEA1</v>
          </cell>
          <cell r="C9644">
            <v>3086</v>
          </cell>
          <cell r="D9644">
            <v>1</v>
          </cell>
          <cell r="E9644" t="str">
            <v>KS</v>
          </cell>
          <cell r="F9644">
            <v>3086</v>
          </cell>
        </row>
        <row r="9645">
          <cell r="A9645">
            <v>7405000</v>
          </cell>
          <cell r="B9645" t="str">
            <v>Zasl. víko vnitř. rohu…AIKF/IEA2</v>
          </cell>
          <cell r="C9645">
            <v>3453</v>
          </cell>
          <cell r="D9645">
            <v>1</v>
          </cell>
          <cell r="E9645" t="str">
            <v>KS</v>
          </cell>
          <cell r="F9645">
            <v>3453</v>
          </cell>
        </row>
        <row r="9646">
          <cell r="A9646">
            <v>7405004</v>
          </cell>
          <cell r="B9646" t="str">
            <v>Zasl. víko vnitř. rohu…AIKF/IEA2</v>
          </cell>
          <cell r="C9646">
            <v>3744</v>
          </cell>
          <cell r="D9646">
            <v>1</v>
          </cell>
          <cell r="E9646" t="str">
            <v>KS</v>
          </cell>
          <cell r="F9646">
            <v>3744</v>
          </cell>
        </row>
        <row r="9647">
          <cell r="A9647">
            <v>7405008</v>
          </cell>
          <cell r="B9647" t="str">
            <v>Zasl. víko vnitř. rohu…AIKF/IEA2</v>
          </cell>
          <cell r="C9647">
            <v>3830</v>
          </cell>
          <cell r="D9647">
            <v>1</v>
          </cell>
          <cell r="E9647" t="str">
            <v>KS</v>
          </cell>
          <cell r="F9647">
            <v>3830</v>
          </cell>
        </row>
        <row r="9648">
          <cell r="A9648">
            <v>7405012</v>
          </cell>
          <cell r="B9648" t="str">
            <v>Zasl. víko vnitř. rohu…AIKF/IEA3</v>
          </cell>
          <cell r="C9648">
            <v>6773</v>
          </cell>
          <cell r="D9648">
            <v>1</v>
          </cell>
          <cell r="E9648" t="str">
            <v>KS</v>
          </cell>
          <cell r="F9648">
            <v>6773</v>
          </cell>
        </row>
        <row r="9649">
          <cell r="A9649">
            <v>7405030</v>
          </cell>
          <cell r="B9649" t="str">
            <v>Přístrojová jednotka…GES9/10DB</v>
          </cell>
          <cell r="C9649">
            <v>1620</v>
          </cell>
          <cell r="D9649">
            <v>1</v>
          </cell>
          <cell r="E9649" t="str">
            <v>KS</v>
          </cell>
          <cell r="F9649">
            <v>1620</v>
          </cell>
        </row>
        <row r="9650">
          <cell r="A9650">
            <v>7405032</v>
          </cell>
          <cell r="B9650" t="str">
            <v>GES9/10DB…GES9/10DB</v>
          </cell>
          <cell r="C9650">
            <v>1695</v>
          </cell>
          <cell r="D9650">
            <v>1</v>
          </cell>
          <cell r="E9650" t="str">
            <v>KS</v>
          </cell>
          <cell r="F9650">
            <v>1695</v>
          </cell>
        </row>
        <row r="9651">
          <cell r="A9651">
            <v>7405070</v>
          </cell>
          <cell r="B9651" t="str">
            <v>GES9/10U…GES9/10U</v>
          </cell>
          <cell r="C9651">
            <v>1620</v>
          </cell>
          <cell r="D9651">
            <v>1</v>
          </cell>
          <cell r="E9651" t="str">
            <v>KS</v>
          </cell>
          <cell r="F9651">
            <v>1620</v>
          </cell>
        </row>
        <row r="9652">
          <cell r="A9652">
            <v>7405072</v>
          </cell>
          <cell r="B9652" t="str">
            <v>GES9/10U…GES9/10U</v>
          </cell>
          <cell r="C9652">
            <v>1695</v>
          </cell>
          <cell r="D9652">
            <v>1</v>
          </cell>
          <cell r="E9652" t="str">
            <v>KS</v>
          </cell>
          <cell r="F9652">
            <v>1695</v>
          </cell>
        </row>
        <row r="9653">
          <cell r="A9653">
            <v>7405074</v>
          </cell>
          <cell r="B9653" t="str">
            <v>GES9/10U…GES9/10U</v>
          </cell>
          <cell r="C9653">
            <v>1742</v>
          </cell>
          <cell r="D9653">
            <v>1</v>
          </cell>
          <cell r="E9653" t="str">
            <v>KS</v>
          </cell>
          <cell r="F9653">
            <v>1742</v>
          </cell>
        </row>
        <row r="9654">
          <cell r="A9654">
            <v>7405100</v>
          </cell>
          <cell r="B9654" t="str">
            <v>Přístrojová jednotka…GES2DB</v>
          </cell>
          <cell r="C9654">
            <v>572</v>
          </cell>
          <cell r="D9654">
            <v>1</v>
          </cell>
          <cell r="E9654" t="str">
            <v>KS</v>
          </cell>
          <cell r="F9654">
            <v>572</v>
          </cell>
        </row>
        <row r="9655">
          <cell r="A9655">
            <v>7405104</v>
          </cell>
          <cell r="B9655" t="str">
            <v>Přístrojová jednotka…GES2DB</v>
          </cell>
          <cell r="C9655">
            <v>572</v>
          </cell>
          <cell r="D9655">
            <v>1</v>
          </cell>
          <cell r="E9655" t="str">
            <v>KS</v>
          </cell>
          <cell r="F9655">
            <v>572</v>
          </cell>
        </row>
        <row r="9656">
          <cell r="A9656">
            <v>7405108</v>
          </cell>
          <cell r="B9656" t="str">
            <v>Přístrojová jednotka…GES2DB</v>
          </cell>
          <cell r="C9656">
            <v>572</v>
          </cell>
          <cell r="D9656">
            <v>1</v>
          </cell>
          <cell r="E9656" t="str">
            <v>KS</v>
          </cell>
          <cell r="F9656">
            <v>572</v>
          </cell>
        </row>
        <row r="9657">
          <cell r="A9657">
            <v>7405112</v>
          </cell>
          <cell r="B9657" t="str">
            <v>Přístrojová jednotka…GES2DB</v>
          </cell>
          <cell r="C9657">
            <v>572</v>
          </cell>
          <cell r="D9657">
            <v>1</v>
          </cell>
          <cell r="E9657" t="str">
            <v>KS</v>
          </cell>
          <cell r="F9657">
            <v>572</v>
          </cell>
        </row>
        <row r="9658">
          <cell r="A9658">
            <v>7405116</v>
          </cell>
          <cell r="B9658" t="str">
            <v>Přístrojová jednotka…GES2U</v>
          </cell>
          <cell r="C9658">
            <v>572</v>
          </cell>
          <cell r="D9658">
            <v>1</v>
          </cell>
          <cell r="E9658" t="str">
            <v>KS</v>
          </cell>
          <cell r="F9658">
            <v>572</v>
          </cell>
        </row>
        <row r="9659">
          <cell r="A9659">
            <v>7405120</v>
          </cell>
          <cell r="B9659" t="str">
            <v>Přístrojová jednotka…GES2U</v>
          </cell>
          <cell r="C9659">
            <v>572</v>
          </cell>
          <cell r="D9659">
            <v>1</v>
          </cell>
          <cell r="E9659" t="str">
            <v>KS</v>
          </cell>
          <cell r="F9659">
            <v>572</v>
          </cell>
        </row>
        <row r="9660">
          <cell r="A9660">
            <v>7405124</v>
          </cell>
          <cell r="B9660" t="str">
            <v>Přístrojová jednotka…GES2U</v>
          </cell>
          <cell r="C9660">
            <v>572</v>
          </cell>
          <cell r="D9660">
            <v>1</v>
          </cell>
          <cell r="E9660" t="str">
            <v>KS</v>
          </cell>
          <cell r="F9660">
            <v>572</v>
          </cell>
        </row>
        <row r="9661">
          <cell r="A9661">
            <v>7405128</v>
          </cell>
          <cell r="B9661" t="str">
            <v>Přístrojová jednotka…GES2U</v>
          </cell>
          <cell r="C9661">
            <v>572</v>
          </cell>
          <cell r="D9661">
            <v>1</v>
          </cell>
          <cell r="E9661" t="str">
            <v>KS</v>
          </cell>
          <cell r="F9661">
            <v>572</v>
          </cell>
        </row>
        <row r="9662">
          <cell r="A9662">
            <v>7405136</v>
          </cell>
          <cell r="B9662" t="str">
            <v>Přístrojová jednotka…GES4/10DB</v>
          </cell>
          <cell r="C9662">
            <v>952</v>
          </cell>
          <cell r="D9662">
            <v>1</v>
          </cell>
          <cell r="E9662" t="str">
            <v>KS</v>
          </cell>
          <cell r="F9662">
            <v>952</v>
          </cell>
        </row>
        <row r="9663">
          <cell r="A9663">
            <v>7405140</v>
          </cell>
          <cell r="B9663" t="str">
            <v>Přístrojová jednotka…GES4/10DB</v>
          </cell>
          <cell r="C9663">
            <v>952</v>
          </cell>
          <cell r="D9663">
            <v>1</v>
          </cell>
          <cell r="E9663" t="str">
            <v>KS</v>
          </cell>
          <cell r="F9663">
            <v>952</v>
          </cell>
        </row>
        <row r="9664">
          <cell r="A9664">
            <v>7405144</v>
          </cell>
          <cell r="B9664" t="str">
            <v>Přístrojová jednotka…GES4/10DB</v>
          </cell>
          <cell r="C9664">
            <v>952</v>
          </cell>
          <cell r="D9664">
            <v>1</v>
          </cell>
          <cell r="E9664" t="str">
            <v>KS</v>
          </cell>
          <cell r="F9664">
            <v>952</v>
          </cell>
        </row>
        <row r="9665">
          <cell r="A9665">
            <v>7405156</v>
          </cell>
          <cell r="B9665" t="str">
            <v>Přístrojová jednotka…GES4/10U</v>
          </cell>
          <cell r="C9665">
            <v>952</v>
          </cell>
          <cell r="D9665">
            <v>1</v>
          </cell>
          <cell r="E9665" t="str">
            <v>KS</v>
          </cell>
          <cell r="F9665">
            <v>952</v>
          </cell>
        </row>
        <row r="9666">
          <cell r="A9666">
            <v>7405160</v>
          </cell>
          <cell r="B9666" t="str">
            <v>Přístrojová jednotka…GES4/10U</v>
          </cell>
          <cell r="C9666">
            <v>952</v>
          </cell>
          <cell r="D9666">
            <v>1</v>
          </cell>
          <cell r="E9666" t="str">
            <v>KS</v>
          </cell>
          <cell r="F9666">
            <v>952</v>
          </cell>
        </row>
        <row r="9667">
          <cell r="A9667">
            <v>7405164</v>
          </cell>
          <cell r="B9667" t="str">
            <v>Přístrojová jednotka…GES4DB</v>
          </cell>
          <cell r="C9667">
            <v>766</v>
          </cell>
          <cell r="D9667">
            <v>1</v>
          </cell>
          <cell r="E9667" t="str">
            <v>KS</v>
          </cell>
          <cell r="F9667">
            <v>766</v>
          </cell>
        </row>
        <row r="9668">
          <cell r="A9668">
            <v>7405168</v>
          </cell>
          <cell r="B9668" t="str">
            <v>Přístrojová jednotka…GES4DB</v>
          </cell>
          <cell r="C9668">
            <v>766</v>
          </cell>
          <cell r="D9668">
            <v>1</v>
          </cell>
          <cell r="E9668" t="str">
            <v>KS</v>
          </cell>
          <cell r="F9668">
            <v>766</v>
          </cell>
        </row>
        <row r="9669">
          <cell r="A9669">
            <v>7405172</v>
          </cell>
          <cell r="B9669" t="str">
            <v>Přístrojová jednotka…GES4DB</v>
          </cell>
          <cell r="C9669">
            <v>766</v>
          </cell>
          <cell r="D9669">
            <v>1</v>
          </cell>
          <cell r="E9669" t="str">
            <v>KS</v>
          </cell>
          <cell r="F9669">
            <v>766</v>
          </cell>
        </row>
        <row r="9670">
          <cell r="A9670">
            <v>7405176</v>
          </cell>
          <cell r="B9670" t="str">
            <v>Přístrojová jednotka…GES4DB</v>
          </cell>
          <cell r="C9670">
            <v>766</v>
          </cell>
          <cell r="D9670">
            <v>1</v>
          </cell>
          <cell r="E9670" t="str">
            <v>KS</v>
          </cell>
          <cell r="F9670">
            <v>766</v>
          </cell>
        </row>
        <row r="9671">
          <cell r="A9671">
            <v>7405188</v>
          </cell>
          <cell r="B9671" t="str">
            <v>Přístrojová jednotka…GES4M10DB</v>
          </cell>
          <cell r="C9671">
            <v>8500</v>
          </cell>
          <cell r="D9671">
            <v>1</v>
          </cell>
          <cell r="E9671" t="str">
            <v>KS</v>
          </cell>
          <cell r="F9671">
            <v>8500</v>
          </cell>
        </row>
        <row r="9672">
          <cell r="A9672">
            <v>7405192</v>
          </cell>
          <cell r="B9672" t="str">
            <v>Přístrojová jednotka…GES4MU10</v>
          </cell>
          <cell r="C9672">
            <v>8502</v>
          </cell>
          <cell r="D9672">
            <v>1</v>
          </cell>
          <cell r="E9672" t="str">
            <v>KS</v>
          </cell>
          <cell r="F9672">
            <v>8502</v>
          </cell>
        </row>
        <row r="9673">
          <cell r="A9673">
            <v>7405194</v>
          </cell>
          <cell r="B9673" t="str">
            <v>Přístrojová jednotka nerez…GES4MU10D</v>
          </cell>
          <cell r="C9673">
            <v>8467</v>
          </cell>
          <cell r="D9673">
            <v>1</v>
          </cell>
          <cell r="E9673" t="str">
            <v>KS</v>
          </cell>
          <cell r="F9673">
            <v>8467</v>
          </cell>
        </row>
        <row r="9674">
          <cell r="A9674">
            <v>7405196</v>
          </cell>
          <cell r="B9674" t="str">
            <v>Přístrojová jednotka…GES4U</v>
          </cell>
          <cell r="C9674">
            <v>766</v>
          </cell>
          <cell r="D9674">
            <v>1</v>
          </cell>
          <cell r="E9674" t="str">
            <v>KS</v>
          </cell>
          <cell r="F9674">
            <v>766</v>
          </cell>
        </row>
        <row r="9675">
          <cell r="A9675">
            <v>7405200</v>
          </cell>
          <cell r="B9675" t="str">
            <v>Přístrojová jednotka…GES4U</v>
          </cell>
          <cell r="C9675">
            <v>766</v>
          </cell>
          <cell r="D9675">
            <v>1</v>
          </cell>
          <cell r="E9675" t="str">
            <v>KS</v>
          </cell>
          <cell r="F9675">
            <v>766</v>
          </cell>
        </row>
        <row r="9676">
          <cell r="A9676">
            <v>7405204</v>
          </cell>
          <cell r="B9676" t="str">
            <v>Přístrojová jednotka…GES4U</v>
          </cell>
          <cell r="C9676">
            <v>766</v>
          </cell>
          <cell r="D9676">
            <v>1</v>
          </cell>
          <cell r="E9676" t="str">
            <v>KS</v>
          </cell>
          <cell r="F9676">
            <v>766</v>
          </cell>
        </row>
        <row r="9677">
          <cell r="A9677">
            <v>7405208</v>
          </cell>
          <cell r="B9677" t="str">
            <v>Přístrojová jednotka…GES4U</v>
          </cell>
          <cell r="C9677">
            <v>766</v>
          </cell>
          <cell r="D9677">
            <v>1</v>
          </cell>
          <cell r="E9677" t="str">
            <v>KS</v>
          </cell>
          <cell r="F9677">
            <v>766</v>
          </cell>
        </row>
        <row r="9678">
          <cell r="A9678">
            <v>7405212</v>
          </cell>
          <cell r="B9678" t="str">
            <v>Přístrojová jednotka…GES6/10DB</v>
          </cell>
          <cell r="C9678">
            <v>1285</v>
          </cell>
          <cell r="D9678">
            <v>1</v>
          </cell>
          <cell r="E9678" t="str">
            <v>KS</v>
          </cell>
          <cell r="F9678">
            <v>1285</v>
          </cell>
        </row>
        <row r="9679">
          <cell r="A9679">
            <v>7405216</v>
          </cell>
          <cell r="B9679" t="str">
            <v>Přístrojová jednotka…GES6/10DB</v>
          </cell>
          <cell r="C9679">
            <v>1285</v>
          </cell>
          <cell r="D9679">
            <v>1</v>
          </cell>
          <cell r="E9679" t="str">
            <v>KS</v>
          </cell>
          <cell r="F9679">
            <v>1285</v>
          </cell>
        </row>
        <row r="9680">
          <cell r="A9680">
            <v>7405220</v>
          </cell>
          <cell r="B9680" t="str">
            <v>Přístrojová jednotka…GES6/10DB</v>
          </cell>
          <cell r="C9680">
            <v>1285</v>
          </cell>
          <cell r="D9680">
            <v>1</v>
          </cell>
          <cell r="E9680" t="str">
            <v>KS</v>
          </cell>
          <cell r="F9680">
            <v>1285</v>
          </cell>
        </row>
        <row r="9681">
          <cell r="A9681">
            <v>7405224</v>
          </cell>
          <cell r="B9681" t="str">
            <v>Přístrojová jednotka…GES6/10DB</v>
          </cell>
          <cell r="C9681">
            <v>1285</v>
          </cell>
          <cell r="D9681">
            <v>1</v>
          </cell>
          <cell r="E9681" t="str">
            <v>KS</v>
          </cell>
          <cell r="F9681">
            <v>1285</v>
          </cell>
        </row>
        <row r="9682">
          <cell r="A9682">
            <v>7405232</v>
          </cell>
          <cell r="B9682" t="str">
            <v>Přístrojová jednotka…GES6/10U</v>
          </cell>
          <cell r="C9682">
            <v>1285</v>
          </cell>
          <cell r="D9682">
            <v>1</v>
          </cell>
          <cell r="E9682" t="str">
            <v>KS</v>
          </cell>
          <cell r="F9682">
            <v>1285</v>
          </cell>
        </row>
        <row r="9683">
          <cell r="A9683">
            <v>7405236</v>
          </cell>
          <cell r="B9683" t="str">
            <v>Přístrojová jednotka…GES6/10U</v>
          </cell>
          <cell r="C9683">
            <v>1285</v>
          </cell>
          <cell r="D9683">
            <v>1</v>
          </cell>
          <cell r="E9683" t="str">
            <v>KS</v>
          </cell>
          <cell r="F9683">
            <v>1285</v>
          </cell>
        </row>
        <row r="9684">
          <cell r="A9684">
            <v>7405260</v>
          </cell>
          <cell r="B9684" t="str">
            <v>Přístrojová jednotka…GES6DB</v>
          </cell>
          <cell r="C9684">
            <v>1146</v>
          </cell>
          <cell r="D9684">
            <v>1</v>
          </cell>
          <cell r="E9684" t="str">
            <v>KS</v>
          </cell>
          <cell r="F9684">
            <v>1146</v>
          </cell>
        </row>
        <row r="9685">
          <cell r="A9685">
            <v>7405264</v>
          </cell>
          <cell r="B9685" t="str">
            <v>Přístrojová jednotka…GES6DB</v>
          </cell>
          <cell r="C9685">
            <v>1096</v>
          </cell>
          <cell r="D9685">
            <v>1</v>
          </cell>
          <cell r="E9685" t="str">
            <v>KS</v>
          </cell>
          <cell r="F9685">
            <v>1096</v>
          </cell>
        </row>
        <row r="9686">
          <cell r="A9686">
            <v>7405268</v>
          </cell>
          <cell r="B9686" t="str">
            <v>Přístrojová jednotka…GES6DB</v>
          </cell>
          <cell r="C9686">
            <v>1096</v>
          </cell>
          <cell r="D9686">
            <v>1</v>
          </cell>
          <cell r="E9686" t="str">
            <v>KS</v>
          </cell>
          <cell r="F9686">
            <v>1096</v>
          </cell>
        </row>
        <row r="9687">
          <cell r="A9687">
            <v>7405272</v>
          </cell>
          <cell r="B9687" t="str">
            <v>Přístrojová jednotka…GES6DB</v>
          </cell>
          <cell r="C9687">
            <v>1096</v>
          </cell>
          <cell r="D9687">
            <v>1</v>
          </cell>
          <cell r="E9687" t="str">
            <v>KS</v>
          </cell>
          <cell r="F9687">
            <v>1096</v>
          </cell>
        </row>
        <row r="9688">
          <cell r="A9688">
            <v>7405300</v>
          </cell>
          <cell r="B9688" t="str">
            <v>Přístrojová jednotka…GES6M10DB</v>
          </cell>
          <cell r="C9688">
            <v>8724</v>
          </cell>
          <cell r="D9688">
            <v>1</v>
          </cell>
          <cell r="E9688" t="str">
            <v>KS</v>
          </cell>
          <cell r="F9688">
            <v>8724</v>
          </cell>
        </row>
        <row r="9689">
          <cell r="A9689">
            <v>7405304</v>
          </cell>
          <cell r="B9689" t="str">
            <v>Přístrojová jednotka…GES6MU10</v>
          </cell>
          <cell r="C9689">
            <v>8724</v>
          </cell>
          <cell r="D9689">
            <v>1</v>
          </cell>
          <cell r="E9689" t="str">
            <v>KS</v>
          </cell>
          <cell r="F9689">
            <v>8724</v>
          </cell>
        </row>
        <row r="9690">
          <cell r="A9690">
            <v>7405308</v>
          </cell>
          <cell r="B9690" t="str">
            <v>Přístrojová jednotka…GES6U</v>
          </cell>
          <cell r="C9690">
            <v>1146</v>
          </cell>
          <cell r="D9690">
            <v>1</v>
          </cell>
          <cell r="E9690" t="str">
            <v>KS</v>
          </cell>
          <cell r="F9690">
            <v>1146</v>
          </cell>
        </row>
        <row r="9691">
          <cell r="A9691">
            <v>7405312</v>
          </cell>
          <cell r="B9691" t="str">
            <v>Přístrojová jednotka…GES6U</v>
          </cell>
          <cell r="C9691">
            <v>1096</v>
          </cell>
          <cell r="D9691">
            <v>1</v>
          </cell>
          <cell r="E9691" t="str">
            <v>KS</v>
          </cell>
          <cell r="F9691">
            <v>1096</v>
          </cell>
        </row>
        <row r="9692">
          <cell r="A9692">
            <v>7405316</v>
          </cell>
          <cell r="B9692" t="str">
            <v>Přístrojová jednotka…GES6U</v>
          </cell>
          <cell r="C9692">
            <v>1096</v>
          </cell>
          <cell r="D9692">
            <v>1</v>
          </cell>
          <cell r="E9692" t="str">
            <v>KS</v>
          </cell>
          <cell r="F9692">
            <v>1096</v>
          </cell>
        </row>
        <row r="9693">
          <cell r="A9693">
            <v>7405320</v>
          </cell>
          <cell r="B9693" t="str">
            <v>Přístrojová jednotka…GES6U</v>
          </cell>
          <cell r="C9693">
            <v>1096</v>
          </cell>
          <cell r="D9693">
            <v>1</v>
          </cell>
          <cell r="E9693" t="str">
            <v>KS</v>
          </cell>
          <cell r="F9693">
            <v>1096</v>
          </cell>
        </row>
        <row r="9694">
          <cell r="A9694">
            <v>7405324</v>
          </cell>
          <cell r="B9694" t="str">
            <v>Přístrojová jednotka…GES70</v>
          </cell>
          <cell r="C9694">
            <v>834</v>
          </cell>
          <cell r="D9694">
            <v>1</v>
          </cell>
          <cell r="E9694" t="str">
            <v>KS</v>
          </cell>
          <cell r="F9694">
            <v>834</v>
          </cell>
        </row>
        <row r="9695">
          <cell r="A9695">
            <v>7405328</v>
          </cell>
          <cell r="B9695" t="str">
            <v>Přístrojová jednotka…GES70</v>
          </cell>
          <cell r="C9695">
            <v>834</v>
          </cell>
          <cell r="D9695">
            <v>1</v>
          </cell>
          <cell r="E9695" t="str">
            <v>KS</v>
          </cell>
          <cell r="F9695">
            <v>834</v>
          </cell>
        </row>
        <row r="9696">
          <cell r="A9696">
            <v>7405332</v>
          </cell>
          <cell r="B9696" t="str">
            <v>Přístrojová jednotka…GES70</v>
          </cell>
          <cell r="C9696">
            <v>834</v>
          </cell>
          <cell r="D9696">
            <v>1</v>
          </cell>
          <cell r="E9696" t="str">
            <v>KS</v>
          </cell>
          <cell r="F9696">
            <v>834</v>
          </cell>
        </row>
        <row r="9697">
          <cell r="A9697">
            <v>7405336</v>
          </cell>
          <cell r="B9697" t="str">
            <v>Přístrojová jednotka…GES70</v>
          </cell>
          <cell r="C9697">
            <v>834</v>
          </cell>
          <cell r="D9697">
            <v>1</v>
          </cell>
          <cell r="E9697" t="str">
            <v>KS</v>
          </cell>
          <cell r="F9697">
            <v>834</v>
          </cell>
        </row>
        <row r="9698">
          <cell r="A9698">
            <v>7405340</v>
          </cell>
          <cell r="B9698" t="str">
            <v>Přístrojová jednotka…GES9/55U</v>
          </cell>
          <cell r="C9698">
            <v>3048</v>
          </cell>
          <cell r="D9698">
            <v>1</v>
          </cell>
          <cell r="E9698" t="str">
            <v>KS</v>
          </cell>
          <cell r="F9698">
            <v>3048</v>
          </cell>
        </row>
        <row r="9699">
          <cell r="A9699">
            <v>7405342</v>
          </cell>
          <cell r="B9699" t="str">
            <v>Přístrojová jednotka…GES9/55U</v>
          </cell>
          <cell r="C9699">
            <v>3048</v>
          </cell>
          <cell r="D9699">
            <v>1</v>
          </cell>
          <cell r="E9699" t="str">
            <v>KS</v>
          </cell>
          <cell r="F9699">
            <v>3048</v>
          </cell>
        </row>
        <row r="9700">
          <cell r="A9700">
            <v>7405344</v>
          </cell>
          <cell r="B9700" t="str">
            <v>Přístrojová jednotka…GES9/55U</v>
          </cell>
          <cell r="C9700">
            <v>3048</v>
          </cell>
          <cell r="D9700">
            <v>1</v>
          </cell>
          <cell r="E9700" t="str">
            <v>KS</v>
          </cell>
          <cell r="F9700">
            <v>3048</v>
          </cell>
        </row>
        <row r="9701">
          <cell r="A9701">
            <v>7405348</v>
          </cell>
          <cell r="B9701" t="str">
            <v>Přístrojová jednotka…GES9DB</v>
          </cell>
          <cell r="C9701">
            <v>1383</v>
          </cell>
          <cell r="D9701">
            <v>1</v>
          </cell>
          <cell r="E9701" t="str">
            <v>KS</v>
          </cell>
          <cell r="F9701">
            <v>1383</v>
          </cell>
        </row>
        <row r="9702">
          <cell r="A9702">
            <v>7405352</v>
          </cell>
          <cell r="B9702" t="str">
            <v>Přístrojová jednotka…GES9DB</v>
          </cell>
          <cell r="C9702">
            <v>1394</v>
          </cell>
          <cell r="D9702">
            <v>1</v>
          </cell>
          <cell r="E9702" t="str">
            <v>KS</v>
          </cell>
          <cell r="F9702">
            <v>1394</v>
          </cell>
        </row>
        <row r="9703">
          <cell r="A9703">
            <v>7405356</v>
          </cell>
          <cell r="B9703" t="str">
            <v>Přístrojová jednotka…GES9DB</v>
          </cell>
          <cell r="C9703">
            <v>1394</v>
          </cell>
          <cell r="D9703">
            <v>1</v>
          </cell>
          <cell r="E9703" t="str">
            <v>KS</v>
          </cell>
          <cell r="F9703">
            <v>1394</v>
          </cell>
        </row>
        <row r="9704">
          <cell r="A9704">
            <v>7405360</v>
          </cell>
          <cell r="B9704" t="str">
            <v>Přístrojová jednotka…GES9DB</v>
          </cell>
          <cell r="C9704">
            <v>1394</v>
          </cell>
          <cell r="D9704">
            <v>1</v>
          </cell>
          <cell r="E9704" t="str">
            <v>KS</v>
          </cell>
          <cell r="F9704">
            <v>1394</v>
          </cell>
        </row>
        <row r="9705">
          <cell r="A9705">
            <v>7405376</v>
          </cell>
          <cell r="B9705" t="str">
            <v>Přístrojová jednotka…GES9DBK</v>
          </cell>
          <cell r="C9705">
            <v>1321</v>
          </cell>
          <cell r="D9705">
            <v>1</v>
          </cell>
          <cell r="E9705" t="str">
            <v>KS</v>
          </cell>
          <cell r="F9705">
            <v>1321</v>
          </cell>
        </row>
        <row r="9706">
          <cell r="A9706">
            <v>7405380</v>
          </cell>
          <cell r="B9706" t="str">
            <v>Přístrojová jednotka…GES9M10DB</v>
          </cell>
          <cell r="C9706">
            <v>9003</v>
          </cell>
          <cell r="D9706">
            <v>1</v>
          </cell>
          <cell r="E9706" t="str">
            <v>KS</v>
          </cell>
          <cell r="F9706">
            <v>9003</v>
          </cell>
        </row>
        <row r="9707">
          <cell r="A9707">
            <v>7405384</v>
          </cell>
          <cell r="B9707" t="str">
            <v>Přístrojová jednotka…GES9MU10</v>
          </cell>
          <cell r="C9707">
            <v>9003</v>
          </cell>
          <cell r="D9707">
            <v>1</v>
          </cell>
          <cell r="E9707" t="str">
            <v>KS</v>
          </cell>
          <cell r="F9707">
            <v>9003</v>
          </cell>
        </row>
        <row r="9708">
          <cell r="A9708">
            <v>7405388</v>
          </cell>
          <cell r="B9708" t="str">
            <v>Přístrojová jednotka…GES9U</v>
          </cell>
          <cell r="C9708">
            <v>1383</v>
          </cell>
          <cell r="D9708">
            <v>1</v>
          </cell>
          <cell r="E9708" t="str">
            <v>KS</v>
          </cell>
          <cell r="F9708">
            <v>1383</v>
          </cell>
        </row>
        <row r="9709">
          <cell r="A9709">
            <v>7405392</v>
          </cell>
          <cell r="B9709" t="str">
            <v>Přístrojová jednotka…GES9U</v>
          </cell>
          <cell r="C9709">
            <v>1394</v>
          </cell>
          <cell r="D9709">
            <v>1</v>
          </cell>
          <cell r="E9709" t="str">
            <v>KS</v>
          </cell>
          <cell r="F9709">
            <v>1394</v>
          </cell>
        </row>
        <row r="9710">
          <cell r="A9710">
            <v>7405396</v>
          </cell>
          <cell r="B9710" t="str">
            <v>Přístrojová jednotka…GES9U</v>
          </cell>
          <cell r="C9710">
            <v>1394</v>
          </cell>
          <cell r="D9710">
            <v>1</v>
          </cell>
          <cell r="E9710" t="str">
            <v>KS</v>
          </cell>
          <cell r="F9710">
            <v>1394</v>
          </cell>
        </row>
        <row r="9711">
          <cell r="A9711">
            <v>7405400</v>
          </cell>
          <cell r="B9711" t="str">
            <v>Přístrojová jednotka…GES9U</v>
          </cell>
          <cell r="C9711">
            <v>1394</v>
          </cell>
          <cell r="D9711">
            <v>1</v>
          </cell>
          <cell r="E9711" t="str">
            <v>KS</v>
          </cell>
          <cell r="F9711">
            <v>1394</v>
          </cell>
        </row>
        <row r="9712">
          <cell r="A9712">
            <v>7405404</v>
          </cell>
          <cell r="B9712" t="str">
            <v>Přístrojová jednotka…GES9UGE</v>
          </cell>
          <cell r="C9712">
            <v>1542</v>
          </cell>
          <cell r="D9712">
            <v>1</v>
          </cell>
          <cell r="E9712" t="str">
            <v>KS</v>
          </cell>
          <cell r="F9712">
            <v>1542</v>
          </cell>
        </row>
        <row r="9713">
          <cell r="A9713">
            <v>7405408</v>
          </cell>
          <cell r="B9713" t="str">
            <v>Přístrojová jednotka…GES9UGE</v>
          </cell>
          <cell r="C9713">
            <v>1542</v>
          </cell>
          <cell r="D9713">
            <v>1</v>
          </cell>
          <cell r="E9713" t="str">
            <v>KS</v>
          </cell>
          <cell r="F9713">
            <v>1542</v>
          </cell>
        </row>
        <row r="9714">
          <cell r="A9714">
            <v>7405412</v>
          </cell>
          <cell r="B9714" t="str">
            <v>Přístrojová jednotka…GES9UGE</v>
          </cell>
          <cell r="C9714">
            <v>1542</v>
          </cell>
          <cell r="D9714">
            <v>1</v>
          </cell>
          <cell r="E9714" t="str">
            <v>KS</v>
          </cell>
          <cell r="F9714">
            <v>1542</v>
          </cell>
        </row>
        <row r="9715">
          <cell r="A9715">
            <v>7405416</v>
          </cell>
          <cell r="B9715" t="str">
            <v>Přístrojová jednotka…GES9UGE</v>
          </cell>
          <cell r="C9715">
            <v>1542</v>
          </cell>
          <cell r="D9715">
            <v>1</v>
          </cell>
          <cell r="E9715" t="str">
            <v>KS</v>
          </cell>
          <cell r="F9715">
            <v>1542</v>
          </cell>
        </row>
        <row r="9716">
          <cell r="A9716">
            <v>7405420</v>
          </cell>
          <cell r="B9716" t="str">
            <v>Krycí deska…GESR2P1</v>
          </cell>
          <cell r="C9716">
            <v>60</v>
          </cell>
          <cell r="D9716">
            <v>1</v>
          </cell>
          <cell r="E9716" t="str">
            <v>KS</v>
          </cell>
          <cell r="F9716">
            <v>60</v>
          </cell>
        </row>
        <row r="9717">
          <cell r="A9717">
            <v>7405424</v>
          </cell>
          <cell r="B9717" t="str">
            <v>Krycí deska…GESR2P2</v>
          </cell>
          <cell r="C9717">
            <v>60</v>
          </cell>
          <cell r="D9717">
            <v>1</v>
          </cell>
          <cell r="E9717" t="str">
            <v>KS</v>
          </cell>
          <cell r="F9717">
            <v>60</v>
          </cell>
        </row>
        <row r="9718">
          <cell r="A9718">
            <v>7405436</v>
          </cell>
          <cell r="B9718" t="str">
            <v>Přístrojová jednotka…GESR4U</v>
          </cell>
          <cell r="C9718">
            <v>852</v>
          </cell>
          <cell r="D9718">
            <v>1</v>
          </cell>
          <cell r="E9718" t="str">
            <v>KS</v>
          </cell>
          <cell r="F9718">
            <v>852</v>
          </cell>
        </row>
        <row r="9719">
          <cell r="A9719">
            <v>7405440</v>
          </cell>
          <cell r="B9719" t="str">
            <v>Přístrojová jednotka…GESR4U</v>
          </cell>
          <cell r="C9719">
            <v>852</v>
          </cell>
          <cell r="D9719">
            <v>1</v>
          </cell>
          <cell r="E9719" t="str">
            <v>KS</v>
          </cell>
          <cell r="F9719">
            <v>852</v>
          </cell>
        </row>
        <row r="9720">
          <cell r="A9720">
            <v>7405444</v>
          </cell>
          <cell r="B9720" t="str">
            <v>Přístrojová jednotka…GESR4U</v>
          </cell>
          <cell r="C9720">
            <v>852</v>
          </cell>
          <cell r="D9720">
            <v>1</v>
          </cell>
          <cell r="E9720" t="str">
            <v>KS</v>
          </cell>
          <cell r="F9720">
            <v>852</v>
          </cell>
        </row>
        <row r="9721">
          <cell r="A9721">
            <v>7405448</v>
          </cell>
          <cell r="B9721" t="str">
            <v>Přístrojová jednotka…GESR4U</v>
          </cell>
          <cell r="C9721">
            <v>852</v>
          </cell>
          <cell r="D9721">
            <v>1</v>
          </cell>
          <cell r="E9721" t="str">
            <v>KS</v>
          </cell>
          <cell r="F9721">
            <v>852</v>
          </cell>
        </row>
        <row r="9722">
          <cell r="A9722">
            <v>7405452</v>
          </cell>
          <cell r="B9722" t="str">
            <v>Přístrojová jednotka…GESR7/10U</v>
          </cell>
          <cell r="C9722">
            <v>1381</v>
          </cell>
          <cell r="D9722">
            <v>1</v>
          </cell>
          <cell r="E9722" t="str">
            <v>KS</v>
          </cell>
          <cell r="F9722">
            <v>1381</v>
          </cell>
        </row>
        <row r="9723">
          <cell r="A9723">
            <v>7405456</v>
          </cell>
          <cell r="B9723" t="str">
            <v>Přístrojová jednotka…GESR7/10U</v>
          </cell>
          <cell r="C9723">
            <v>1381</v>
          </cell>
          <cell r="D9723">
            <v>1</v>
          </cell>
          <cell r="E9723" t="str">
            <v>KS</v>
          </cell>
          <cell r="F9723">
            <v>1381</v>
          </cell>
        </row>
        <row r="9724">
          <cell r="A9724">
            <v>7405460</v>
          </cell>
          <cell r="B9724" t="str">
            <v>Přístrojová jednotka…GESR7/10U</v>
          </cell>
          <cell r="C9724">
            <v>1381</v>
          </cell>
          <cell r="D9724">
            <v>1</v>
          </cell>
          <cell r="E9724" t="str">
            <v>KS</v>
          </cell>
          <cell r="F9724">
            <v>1381</v>
          </cell>
        </row>
        <row r="9725">
          <cell r="A9725">
            <v>7405464</v>
          </cell>
          <cell r="B9725" t="str">
            <v>Přístrojová jednotka…GESR7/10U</v>
          </cell>
          <cell r="C9725">
            <v>1381</v>
          </cell>
          <cell r="D9725">
            <v>1</v>
          </cell>
          <cell r="E9725" t="str">
            <v>KS</v>
          </cell>
          <cell r="F9725">
            <v>1381</v>
          </cell>
        </row>
        <row r="9726">
          <cell r="A9726">
            <v>7405474</v>
          </cell>
          <cell r="B9726" t="str">
            <v>Přístrojová jednotka…GESR9/10U</v>
          </cell>
          <cell r="C9726">
            <v>1739</v>
          </cell>
          <cell r="D9726">
            <v>1</v>
          </cell>
          <cell r="E9726" t="str">
            <v>KS</v>
          </cell>
          <cell r="F9726">
            <v>1739</v>
          </cell>
        </row>
        <row r="9727">
          <cell r="A9727">
            <v>7405478</v>
          </cell>
          <cell r="B9727" t="str">
            <v>Přístrojová jednotka…GESR9/10U</v>
          </cell>
          <cell r="C9727">
            <v>1826</v>
          </cell>
          <cell r="D9727">
            <v>1</v>
          </cell>
          <cell r="E9727" t="str">
            <v>KS</v>
          </cell>
          <cell r="F9727">
            <v>1826</v>
          </cell>
        </row>
        <row r="9728">
          <cell r="A9728">
            <v>7405482</v>
          </cell>
          <cell r="B9728" t="str">
            <v>Přístrojová jednotka…GESR9/10U</v>
          </cell>
          <cell r="C9728">
            <v>1826</v>
          </cell>
          <cell r="D9728">
            <v>1</v>
          </cell>
          <cell r="E9728" t="str">
            <v>KS</v>
          </cell>
          <cell r="F9728">
            <v>1826</v>
          </cell>
        </row>
        <row r="9729">
          <cell r="A9729">
            <v>7405486</v>
          </cell>
          <cell r="B9729" t="str">
            <v>Přístrojová jednotka…GESR9/10U</v>
          </cell>
          <cell r="C9729">
            <v>1826</v>
          </cell>
          <cell r="D9729">
            <v>1</v>
          </cell>
          <cell r="E9729" t="str">
            <v>KS</v>
          </cell>
          <cell r="F9729">
            <v>1826</v>
          </cell>
        </row>
        <row r="9730">
          <cell r="A9730">
            <v>7405490</v>
          </cell>
          <cell r="B9730" t="str">
            <v>Přístrojová jednotka…GESR9/55U</v>
          </cell>
          <cell r="C9730">
            <v>3606</v>
          </cell>
          <cell r="D9730">
            <v>1</v>
          </cell>
          <cell r="E9730" t="str">
            <v>KS</v>
          </cell>
          <cell r="F9730">
            <v>3606</v>
          </cell>
        </row>
        <row r="9731">
          <cell r="A9731">
            <v>7405494</v>
          </cell>
          <cell r="B9731" t="str">
            <v>Přístrojová jednotka…GESR9/55U</v>
          </cell>
          <cell r="C9731">
            <v>3606</v>
          </cell>
          <cell r="D9731">
            <v>1</v>
          </cell>
          <cell r="E9731" t="str">
            <v>KS</v>
          </cell>
          <cell r="F9731">
            <v>3606</v>
          </cell>
        </row>
        <row r="9732">
          <cell r="A9732">
            <v>7405496</v>
          </cell>
          <cell r="B9732" t="str">
            <v>Přístrojová jednotka…GESR9/55U</v>
          </cell>
          <cell r="C9732">
            <v>3606</v>
          </cell>
          <cell r="D9732">
            <v>1</v>
          </cell>
          <cell r="E9732" t="str">
            <v>KS</v>
          </cell>
          <cell r="F9732">
            <v>3606</v>
          </cell>
        </row>
        <row r="9733">
          <cell r="A9733">
            <v>7405500</v>
          </cell>
          <cell r="B9733" t="str">
            <v>Přístrojová jednotka…GESR9/55U</v>
          </cell>
          <cell r="C9733">
            <v>3606</v>
          </cell>
          <cell r="D9733">
            <v>1</v>
          </cell>
          <cell r="E9733" t="str">
            <v>KS</v>
          </cell>
          <cell r="F9733">
            <v>3606</v>
          </cell>
        </row>
        <row r="9734">
          <cell r="A9734">
            <v>7405512</v>
          </cell>
          <cell r="B9734" t="str">
            <v>Přístrojová jednotka…GESR9SR/U</v>
          </cell>
          <cell r="C9734">
            <v>2030</v>
          </cell>
          <cell r="D9734">
            <v>1</v>
          </cell>
          <cell r="E9734" t="str">
            <v>KS</v>
          </cell>
          <cell r="F9734">
            <v>2030</v>
          </cell>
        </row>
        <row r="9735">
          <cell r="A9735">
            <v>7405516</v>
          </cell>
          <cell r="B9735" t="str">
            <v>Přístrojová jednotka…GESR9SR/U</v>
          </cell>
          <cell r="C9735">
            <v>2030</v>
          </cell>
          <cell r="D9735">
            <v>1</v>
          </cell>
          <cell r="E9735" t="str">
            <v>KS</v>
          </cell>
          <cell r="F9735">
            <v>2030</v>
          </cell>
        </row>
        <row r="9736">
          <cell r="A9736">
            <v>7405520</v>
          </cell>
          <cell r="B9736" t="str">
            <v>Přístrojová jednotka…GESR9SR/U</v>
          </cell>
          <cell r="C9736">
            <v>2030</v>
          </cell>
          <cell r="D9736">
            <v>1</v>
          </cell>
          <cell r="E9736" t="str">
            <v>KS</v>
          </cell>
          <cell r="F9736">
            <v>2030</v>
          </cell>
        </row>
        <row r="9737">
          <cell r="A9737">
            <v>7405524</v>
          </cell>
          <cell r="B9737" t="str">
            <v>Přístrojová jednotka…GESR9SR/U</v>
          </cell>
          <cell r="C9737">
            <v>2030</v>
          </cell>
          <cell r="D9737">
            <v>1</v>
          </cell>
          <cell r="E9737" t="str">
            <v>KS</v>
          </cell>
          <cell r="F9737">
            <v>2030</v>
          </cell>
        </row>
        <row r="9738">
          <cell r="A9738">
            <v>7405528</v>
          </cell>
          <cell r="B9738" t="str">
            <v>Přístrojová jednotka…GESR9U</v>
          </cell>
          <cell r="C9738">
            <v>1449</v>
          </cell>
          <cell r="D9738">
            <v>1</v>
          </cell>
          <cell r="E9738" t="str">
            <v>KS</v>
          </cell>
          <cell r="F9738">
            <v>1449</v>
          </cell>
        </row>
        <row r="9739">
          <cell r="A9739">
            <v>7405532</v>
          </cell>
          <cell r="B9739" t="str">
            <v>Přístrojová jednotka…GESR9U</v>
          </cell>
          <cell r="C9739">
            <v>1449</v>
          </cell>
          <cell r="D9739">
            <v>1</v>
          </cell>
          <cell r="E9739" t="str">
            <v>KS</v>
          </cell>
          <cell r="F9739">
            <v>1449</v>
          </cell>
        </row>
        <row r="9740">
          <cell r="A9740">
            <v>7405536</v>
          </cell>
          <cell r="B9740" t="str">
            <v>Přístrojová jednotka…GESR9U</v>
          </cell>
          <cell r="C9740">
            <v>1449</v>
          </cell>
          <cell r="D9740">
            <v>1</v>
          </cell>
          <cell r="E9740" t="str">
            <v>KS</v>
          </cell>
          <cell r="F9740">
            <v>1449</v>
          </cell>
        </row>
        <row r="9741">
          <cell r="A9741">
            <v>7405540</v>
          </cell>
          <cell r="B9741" t="str">
            <v>Přístrojová jednotka…GESR9U</v>
          </cell>
          <cell r="C9741">
            <v>1449</v>
          </cell>
          <cell r="D9741">
            <v>1</v>
          </cell>
          <cell r="E9741" t="str">
            <v>KS</v>
          </cell>
          <cell r="F9741">
            <v>1449</v>
          </cell>
        </row>
        <row r="9742">
          <cell r="A9742">
            <v>7405544</v>
          </cell>
          <cell r="B9742" t="str">
            <v>Přístrojová jednotka…GESRA7/10</v>
          </cell>
          <cell r="C9742">
            <v>3663</v>
          </cell>
          <cell r="D9742">
            <v>1</v>
          </cell>
          <cell r="E9742" t="str">
            <v>KS</v>
          </cell>
          <cell r="F9742">
            <v>3663</v>
          </cell>
        </row>
        <row r="9743">
          <cell r="A9743">
            <v>7405548</v>
          </cell>
          <cell r="B9743" t="str">
            <v>Přístrojová jednotka…GESRA7/14</v>
          </cell>
          <cell r="C9743">
            <v>3471</v>
          </cell>
          <cell r="D9743">
            <v>1</v>
          </cell>
          <cell r="E9743" t="str">
            <v>KS</v>
          </cell>
          <cell r="F9743">
            <v>3471</v>
          </cell>
        </row>
        <row r="9744">
          <cell r="A9744">
            <v>7405552</v>
          </cell>
          <cell r="B9744" t="str">
            <v>Přístrojová jednotka…GESRA7D/U</v>
          </cell>
          <cell r="C9744">
            <v>5423</v>
          </cell>
          <cell r="D9744">
            <v>1</v>
          </cell>
          <cell r="E9744" t="str">
            <v>KS</v>
          </cell>
          <cell r="F9744">
            <v>5423</v>
          </cell>
        </row>
        <row r="9745">
          <cell r="A9745">
            <v>7405556</v>
          </cell>
          <cell r="B9745" t="str">
            <v>Přístrojová jednotka…GESRA7D/U</v>
          </cell>
          <cell r="C9745">
            <v>5423</v>
          </cell>
          <cell r="D9745">
            <v>1</v>
          </cell>
          <cell r="E9745" t="str">
            <v>KS</v>
          </cell>
          <cell r="F9745">
            <v>5423</v>
          </cell>
        </row>
        <row r="9746">
          <cell r="A9746">
            <v>7405560</v>
          </cell>
          <cell r="B9746" t="str">
            <v>Přístrojová jednotka…GESRA7D/U</v>
          </cell>
          <cell r="C9746">
            <v>5425</v>
          </cell>
          <cell r="D9746">
            <v>1</v>
          </cell>
          <cell r="E9746" t="str">
            <v>KS</v>
          </cell>
          <cell r="F9746">
            <v>5425</v>
          </cell>
        </row>
        <row r="9747">
          <cell r="A9747">
            <v>7405564</v>
          </cell>
          <cell r="B9747" t="str">
            <v>Přístrojová jednotka…GESRA7D/U</v>
          </cell>
          <cell r="C9747">
            <v>5423</v>
          </cell>
          <cell r="D9747">
            <v>1</v>
          </cell>
          <cell r="E9747" t="str">
            <v>KS</v>
          </cell>
          <cell r="F9747">
            <v>5423</v>
          </cell>
        </row>
        <row r="9748">
          <cell r="A9748">
            <v>7405568</v>
          </cell>
          <cell r="B9748" t="str">
            <v>Přístrojová jednotka…GESRA7DM/</v>
          </cell>
          <cell r="C9748">
            <v>5423</v>
          </cell>
          <cell r="D9748">
            <v>1</v>
          </cell>
          <cell r="E9748" t="str">
            <v>KS</v>
          </cell>
          <cell r="F9748">
            <v>5423</v>
          </cell>
        </row>
        <row r="9749">
          <cell r="A9749">
            <v>7405572</v>
          </cell>
          <cell r="B9749" t="str">
            <v>Přístrojová jednotka…GESRA7DM/</v>
          </cell>
          <cell r="C9749">
            <v>5423</v>
          </cell>
          <cell r="D9749">
            <v>1</v>
          </cell>
          <cell r="E9749" t="str">
            <v>KS</v>
          </cell>
          <cell r="F9749">
            <v>5423</v>
          </cell>
        </row>
        <row r="9750">
          <cell r="A9750">
            <v>7405576</v>
          </cell>
          <cell r="B9750" t="str">
            <v>Přístrojová jednotka…GESRA7DM/</v>
          </cell>
          <cell r="C9750">
            <v>5423</v>
          </cell>
          <cell r="D9750">
            <v>1</v>
          </cell>
          <cell r="E9750" t="str">
            <v>KS</v>
          </cell>
          <cell r="F9750">
            <v>5423</v>
          </cell>
        </row>
        <row r="9751">
          <cell r="A9751">
            <v>7405580</v>
          </cell>
          <cell r="B9751" t="str">
            <v>Přístrojová jednotka…GESRA9/10</v>
          </cell>
          <cell r="C9751">
            <v>4282</v>
          </cell>
          <cell r="D9751">
            <v>1</v>
          </cell>
          <cell r="E9751" t="str">
            <v>KS</v>
          </cell>
          <cell r="F9751">
            <v>4282</v>
          </cell>
        </row>
        <row r="9752">
          <cell r="A9752">
            <v>7405584</v>
          </cell>
          <cell r="B9752" t="str">
            <v>Přístrojová jednotka…GESRC2HS</v>
          </cell>
          <cell r="C9752">
            <v>4491</v>
          </cell>
          <cell r="D9752">
            <v>1</v>
          </cell>
          <cell r="E9752" t="str">
            <v>KS</v>
          </cell>
          <cell r="F9752">
            <v>4491</v>
          </cell>
        </row>
        <row r="9753">
          <cell r="A9753">
            <v>7405588</v>
          </cell>
          <cell r="B9753" t="str">
            <v>Přístrojová jednotka…GESRC2HSN</v>
          </cell>
          <cell r="C9753">
            <v>4491</v>
          </cell>
          <cell r="D9753">
            <v>1</v>
          </cell>
          <cell r="E9753" t="str">
            <v>KS</v>
          </cell>
          <cell r="F9753">
            <v>4491</v>
          </cell>
        </row>
        <row r="9754">
          <cell r="A9754">
            <v>7405592</v>
          </cell>
          <cell r="B9754" t="str">
            <v>Přístrojová jednotka…GESRC2UAB</v>
          </cell>
          <cell r="C9754">
            <v>4373</v>
          </cell>
          <cell r="D9754">
            <v>1</v>
          </cell>
          <cell r="E9754" t="str">
            <v>KS</v>
          </cell>
          <cell r="F9754">
            <v>4373</v>
          </cell>
        </row>
        <row r="9755">
          <cell r="A9755">
            <v>7405596</v>
          </cell>
          <cell r="B9755" t="str">
            <v>Přístrojová jednotka…GESRC2USB</v>
          </cell>
          <cell r="C9755">
            <v>4373</v>
          </cell>
          <cell r="D9755">
            <v>1</v>
          </cell>
          <cell r="E9755" t="str">
            <v>KS</v>
          </cell>
          <cell r="F9755">
            <v>4373</v>
          </cell>
        </row>
        <row r="9756">
          <cell r="A9756">
            <v>7405600</v>
          </cell>
          <cell r="B9756" t="str">
            <v>Přístrojová jednotka…GESRC2USB</v>
          </cell>
          <cell r="C9756">
            <v>3879</v>
          </cell>
          <cell r="D9756">
            <v>1</v>
          </cell>
          <cell r="E9756" t="str">
            <v>KS</v>
          </cell>
          <cell r="F9756">
            <v>3879</v>
          </cell>
        </row>
        <row r="9757">
          <cell r="A9757">
            <v>7405604</v>
          </cell>
          <cell r="B9757" t="str">
            <v>Přístrojová jednotka…GESRC2USB</v>
          </cell>
          <cell r="C9757">
            <v>4691</v>
          </cell>
          <cell r="D9757">
            <v>1</v>
          </cell>
          <cell r="E9757" t="str">
            <v>KS</v>
          </cell>
          <cell r="F9757">
            <v>4691</v>
          </cell>
        </row>
        <row r="9758">
          <cell r="A9758">
            <v>7405608</v>
          </cell>
          <cell r="B9758" t="str">
            <v>Přístrojová jednotka…GESRC2USB</v>
          </cell>
          <cell r="C9758">
            <v>4373</v>
          </cell>
          <cell r="D9758">
            <v>1</v>
          </cell>
          <cell r="E9758" t="str">
            <v>KS</v>
          </cell>
          <cell r="F9758">
            <v>4373</v>
          </cell>
        </row>
        <row r="9759">
          <cell r="A9759">
            <v>7405612</v>
          </cell>
          <cell r="B9759" t="str">
            <v>Přístrojová jednotka…GESRCM2UA</v>
          </cell>
          <cell r="C9759">
            <v>3345</v>
          </cell>
          <cell r="D9759">
            <v>1</v>
          </cell>
          <cell r="E9759" t="str">
            <v>KS</v>
          </cell>
          <cell r="F9759">
            <v>3345</v>
          </cell>
        </row>
        <row r="9760">
          <cell r="A9760">
            <v>7405616</v>
          </cell>
          <cell r="B9760" t="str">
            <v>Přístrojová jednotka…GESRCM2US</v>
          </cell>
          <cell r="C9760">
            <v>3204</v>
          </cell>
          <cell r="D9760">
            <v>1</v>
          </cell>
          <cell r="E9760" t="str">
            <v>KS</v>
          </cell>
          <cell r="F9760">
            <v>3204</v>
          </cell>
        </row>
        <row r="9761">
          <cell r="A9761">
            <v>7405620</v>
          </cell>
          <cell r="B9761" t="str">
            <v>Přístrojová jednotka…GESRK2HS</v>
          </cell>
          <cell r="C9761">
            <v>4491</v>
          </cell>
          <cell r="D9761">
            <v>1</v>
          </cell>
          <cell r="E9761" t="str">
            <v>KS</v>
          </cell>
          <cell r="F9761">
            <v>4491</v>
          </cell>
        </row>
        <row r="9762">
          <cell r="A9762">
            <v>7405624</v>
          </cell>
          <cell r="B9762" t="str">
            <v>Přístrojová jednotka…GESRK2HSN</v>
          </cell>
          <cell r="C9762">
            <v>4491</v>
          </cell>
          <cell r="D9762">
            <v>1</v>
          </cell>
          <cell r="E9762" t="str">
            <v>KS</v>
          </cell>
          <cell r="F9762">
            <v>4491</v>
          </cell>
        </row>
        <row r="9763">
          <cell r="A9763">
            <v>7405628</v>
          </cell>
          <cell r="B9763" t="str">
            <v>Přístrojová jednotka…GESRK2UAB</v>
          </cell>
          <cell r="C9763">
            <v>4373</v>
          </cell>
          <cell r="D9763">
            <v>1</v>
          </cell>
          <cell r="E9763" t="str">
            <v>KS</v>
          </cell>
          <cell r="F9763">
            <v>4373</v>
          </cell>
        </row>
        <row r="9764">
          <cell r="A9764">
            <v>7405632</v>
          </cell>
          <cell r="B9764" t="str">
            <v>Přístrojová jednotka…GESRK2USB</v>
          </cell>
          <cell r="C9764">
            <v>4373</v>
          </cell>
          <cell r="D9764">
            <v>1</v>
          </cell>
          <cell r="E9764" t="str">
            <v>KS</v>
          </cell>
          <cell r="F9764">
            <v>4373</v>
          </cell>
        </row>
        <row r="9765">
          <cell r="A9765">
            <v>7405636</v>
          </cell>
          <cell r="B9765" t="str">
            <v>Přístrojová jednotka…GESRK2USB</v>
          </cell>
          <cell r="C9765">
            <v>4691</v>
          </cell>
          <cell r="D9765">
            <v>1</v>
          </cell>
          <cell r="E9765" t="str">
            <v>KS</v>
          </cell>
          <cell r="F9765">
            <v>4691</v>
          </cell>
        </row>
        <row r="9766">
          <cell r="A9766">
            <v>7405640</v>
          </cell>
          <cell r="B9766" t="str">
            <v>Přístrojová jednotka…GESRK2USB</v>
          </cell>
          <cell r="C9766">
            <v>4373</v>
          </cell>
          <cell r="D9766">
            <v>1</v>
          </cell>
          <cell r="E9766" t="str">
            <v>KS</v>
          </cell>
          <cell r="F9766">
            <v>4373</v>
          </cell>
        </row>
        <row r="9767">
          <cell r="A9767">
            <v>7405644</v>
          </cell>
          <cell r="B9767" t="str">
            <v>Přístrojová jednotka…GESRMS2HS</v>
          </cell>
          <cell r="C9767">
            <v>4491</v>
          </cell>
          <cell r="D9767">
            <v>1</v>
          </cell>
          <cell r="E9767" t="str">
            <v>KS</v>
          </cell>
          <cell r="F9767">
            <v>4491</v>
          </cell>
        </row>
        <row r="9768">
          <cell r="A9768">
            <v>7405652</v>
          </cell>
          <cell r="B9768" t="str">
            <v>Přístrojová jednotka…GESRMS2HS</v>
          </cell>
          <cell r="C9768">
            <v>4491</v>
          </cell>
          <cell r="D9768">
            <v>1</v>
          </cell>
          <cell r="E9768" t="str">
            <v>KS</v>
          </cell>
          <cell r="F9768">
            <v>4491</v>
          </cell>
        </row>
        <row r="9769">
          <cell r="A9769">
            <v>7405656</v>
          </cell>
          <cell r="B9769" t="str">
            <v>Přístrojová jednotka…GESRMS2UA</v>
          </cell>
          <cell r="C9769">
            <v>4373</v>
          </cell>
          <cell r="D9769">
            <v>1</v>
          </cell>
          <cell r="E9769" t="str">
            <v>KS</v>
          </cell>
          <cell r="F9769">
            <v>4373</v>
          </cell>
        </row>
        <row r="9770">
          <cell r="A9770">
            <v>7405660</v>
          </cell>
          <cell r="B9770" t="str">
            <v>Přístrojová jednotka…GESRMS2US</v>
          </cell>
          <cell r="C9770">
            <v>4373</v>
          </cell>
          <cell r="D9770">
            <v>1</v>
          </cell>
          <cell r="E9770" t="str">
            <v>KS</v>
          </cell>
          <cell r="F9770">
            <v>4373</v>
          </cell>
        </row>
        <row r="9771">
          <cell r="A9771">
            <v>7405664</v>
          </cell>
          <cell r="B9771" t="str">
            <v>Přístrojová jednotka…GESRMS2US</v>
          </cell>
          <cell r="C9771">
            <v>4691</v>
          </cell>
          <cell r="D9771">
            <v>1</v>
          </cell>
          <cell r="E9771" t="str">
            <v>KS</v>
          </cell>
          <cell r="F9771">
            <v>4691</v>
          </cell>
        </row>
        <row r="9772">
          <cell r="A9772">
            <v>7405668</v>
          </cell>
          <cell r="B9772" t="str">
            <v>Přístrojová jednotka…GESRMS2US</v>
          </cell>
          <cell r="C9772">
            <v>4373</v>
          </cell>
          <cell r="D9772">
            <v>1</v>
          </cell>
          <cell r="E9772" t="str">
            <v>KS</v>
          </cell>
          <cell r="F9772">
            <v>4373</v>
          </cell>
        </row>
        <row r="9773">
          <cell r="A9773">
            <v>7405672</v>
          </cell>
          <cell r="B9773" t="str">
            <v>Přístrojová jednotka…GESRN2-B</v>
          </cell>
          <cell r="C9773">
            <v>3184</v>
          </cell>
          <cell r="D9773">
            <v>1</v>
          </cell>
          <cell r="E9773" t="str">
            <v>KS</v>
          </cell>
          <cell r="F9773">
            <v>3184</v>
          </cell>
        </row>
        <row r="9774">
          <cell r="A9774">
            <v>7405676</v>
          </cell>
          <cell r="B9774" t="str">
            <v>Přístrojová jednotka…GESRN2HS</v>
          </cell>
          <cell r="C9774">
            <v>3724</v>
          </cell>
          <cell r="D9774">
            <v>1</v>
          </cell>
          <cell r="E9774" t="str">
            <v>KS</v>
          </cell>
          <cell r="F9774">
            <v>3724</v>
          </cell>
        </row>
        <row r="9775">
          <cell r="A9775">
            <v>7405680</v>
          </cell>
          <cell r="B9775" t="str">
            <v>Přístrojová jednotka…GESRN2HS0</v>
          </cell>
          <cell r="C9775">
            <v>3375</v>
          </cell>
          <cell r="D9775">
            <v>1</v>
          </cell>
          <cell r="E9775" t="str">
            <v>KS</v>
          </cell>
          <cell r="F9775">
            <v>3375</v>
          </cell>
        </row>
        <row r="9776">
          <cell r="A9776">
            <v>7405684</v>
          </cell>
          <cell r="B9776" t="str">
            <v>Přístrojová jednotka…GESRN2HSN</v>
          </cell>
          <cell r="C9776">
            <v>3724</v>
          </cell>
          <cell r="D9776">
            <v>1</v>
          </cell>
          <cell r="E9776" t="str">
            <v>KS</v>
          </cell>
          <cell r="F9776">
            <v>3724</v>
          </cell>
        </row>
        <row r="9777">
          <cell r="A9777">
            <v>7405688</v>
          </cell>
          <cell r="B9777" t="str">
            <v>Přístrojová jednotka…GESRN2UAB</v>
          </cell>
          <cell r="C9777">
            <v>3600</v>
          </cell>
          <cell r="D9777">
            <v>1</v>
          </cell>
          <cell r="E9777" t="str">
            <v>KS</v>
          </cell>
          <cell r="F9777">
            <v>3600</v>
          </cell>
        </row>
        <row r="9778">
          <cell r="A9778">
            <v>7405692</v>
          </cell>
          <cell r="B9778" t="str">
            <v>Přístrojová jednotka…GESRN2UAB</v>
          </cell>
          <cell r="C9778">
            <v>3801</v>
          </cell>
          <cell r="D9778">
            <v>1</v>
          </cell>
          <cell r="E9778" t="str">
            <v>KS</v>
          </cell>
          <cell r="F9778">
            <v>3801</v>
          </cell>
        </row>
        <row r="9779">
          <cell r="A9779">
            <v>7405696</v>
          </cell>
          <cell r="B9779" t="str">
            <v>Přístrojová jednotka…GESRN2UAB</v>
          </cell>
          <cell r="C9779">
            <v>3600</v>
          </cell>
          <cell r="D9779">
            <v>1</v>
          </cell>
          <cell r="E9779" t="str">
            <v>KS</v>
          </cell>
          <cell r="F9779">
            <v>3600</v>
          </cell>
        </row>
        <row r="9780">
          <cell r="A9780">
            <v>7405700</v>
          </cell>
          <cell r="B9780" t="str">
            <v>Přístrojová jednotka…GESRN2US0</v>
          </cell>
          <cell r="C9780">
            <v>3198</v>
          </cell>
          <cell r="D9780">
            <v>1</v>
          </cell>
          <cell r="E9780" t="str">
            <v>KS</v>
          </cell>
          <cell r="F9780">
            <v>3198</v>
          </cell>
        </row>
        <row r="9781">
          <cell r="A9781">
            <v>7405704</v>
          </cell>
          <cell r="B9781" t="str">
            <v>Přístrojová jednotka…GESRN2US6</v>
          </cell>
          <cell r="C9781">
            <v>3270</v>
          </cell>
          <cell r="D9781">
            <v>1</v>
          </cell>
          <cell r="E9781" t="str">
            <v>KS</v>
          </cell>
          <cell r="F9781">
            <v>3270</v>
          </cell>
        </row>
        <row r="9782">
          <cell r="A9782">
            <v>7405708</v>
          </cell>
          <cell r="B9782" t="str">
            <v>Přístrojová jednotka…GESRN2USB</v>
          </cell>
          <cell r="C9782">
            <v>3600</v>
          </cell>
          <cell r="D9782">
            <v>1</v>
          </cell>
          <cell r="E9782" t="str">
            <v>KS</v>
          </cell>
          <cell r="F9782">
            <v>3600</v>
          </cell>
        </row>
        <row r="9783">
          <cell r="A9783">
            <v>7405712</v>
          </cell>
          <cell r="B9783" t="str">
            <v>Přístrojová jednotka…GESRN2USB</v>
          </cell>
          <cell r="C9783">
            <v>3926</v>
          </cell>
          <cell r="D9783">
            <v>1</v>
          </cell>
          <cell r="E9783" t="str">
            <v>KS</v>
          </cell>
          <cell r="F9783">
            <v>3926</v>
          </cell>
        </row>
        <row r="9784">
          <cell r="A9784">
            <v>7405716</v>
          </cell>
          <cell r="B9784" t="str">
            <v>Přístrojová jednotka…GESRN2USB</v>
          </cell>
          <cell r="C9784">
            <v>3600</v>
          </cell>
          <cell r="D9784">
            <v>1</v>
          </cell>
          <cell r="E9784" t="str">
            <v>KS</v>
          </cell>
          <cell r="F9784">
            <v>3600</v>
          </cell>
        </row>
        <row r="9785">
          <cell r="A9785">
            <v>7405720</v>
          </cell>
          <cell r="B9785" t="str">
            <v>Přístrojová jednotka…GESRNM2UA</v>
          </cell>
          <cell r="C9785">
            <v>2914</v>
          </cell>
          <cell r="D9785">
            <v>1</v>
          </cell>
          <cell r="E9785" t="str">
            <v>KS</v>
          </cell>
          <cell r="F9785">
            <v>2914</v>
          </cell>
        </row>
        <row r="9786">
          <cell r="A9786">
            <v>7405724</v>
          </cell>
          <cell r="B9786" t="str">
            <v>Přístrojová vložka…GEST/5</v>
          </cell>
          <cell r="C9786">
            <v>165</v>
          </cell>
          <cell r="D9786">
            <v>1</v>
          </cell>
          <cell r="E9786" t="str">
            <v>KS</v>
          </cell>
          <cell r="F9786">
            <v>165</v>
          </cell>
        </row>
        <row r="9787">
          <cell r="A9787">
            <v>7405728</v>
          </cell>
          <cell r="B9787" t="str">
            <v>Montážní deska…GMPL9</v>
          </cell>
          <cell r="C9787">
            <v>2921</v>
          </cell>
          <cell r="D9787">
            <v>1</v>
          </cell>
          <cell r="E9787" t="str">
            <v>KS</v>
          </cell>
          <cell r="F9787">
            <v>2921</v>
          </cell>
        </row>
        <row r="9788">
          <cell r="A9788">
            <v>7405732</v>
          </cell>
          <cell r="B9788" t="str">
            <v>Přístrojová jednotka…GRAF9M/U</v>
          </cell>
          <cell r="C9788">
            <v>10917</v>
          </cell>
          <cell r="D9788">
            <v>1</v>
          </cell>
          <cell r="E9788" t="str">
            <v>KS</v>
          </cell>
          <cell r="F9788">
            <v>10917</v>
          </cell>
        </row>
        <row r="9789">
          <cell r="A9789">
            <v>7405736</v>
          </cell>
          <cell r="B9789" t="str">
            <v>Přístrojová jednotka…GRAF9M/U</v>
          </cell>
          <cell r="C9789">
            <v>10917</v>
          </cell>
          <cell r="D9789">
            <v>1</v>
          </cell>
          <cell r="E9789" t="str">
            <v>KS</v>
          </cell>
          <cell r="F9789">
            <v>10917</v>
          </cell>
        </row>
        <row r="9790">
          <cell r="A9790">
            <v>7405740</v>
          </cell>
          <cell r="B9790" t="str">
            <v>Přístrojová jednotka…GRAF9M/U</v>
          </cell>
          <cell r="C9790">
            <v>10917</v>
          </cell>
          <cell r="D9790">
            <v>1</v>
          </cell>
          <cell r="E9790" t="str">
            <v>KS</v>
          </cell>
          <cell r="F9790">
            <v>10917</v>
          </cell>
        </row>
        <row r="9791">
          <cell r="A9791">
            <v>7405744</v>
          </cell>
          <cell r="B9791" t="str">
            <v>Přístrojová jednotka…GRAF9U</v>
          </cell>
          <cell r="C9791">
            <v>10917</v>
          </cell>
          <cell r="D9791">
            <v>1</v>
          </cell>
          <cell r="E9791" t="str">
            <v>KS</v>
          </cell>
          <cell r="F9791">
            <v>10917</v>
          </cell>
        </row>
        <row r="9792">
          <cell r="A9792">
            <v>7405748</v>
          </cell>
          <cell r="B9792" t="str">
            <v>Přístrojová jednotka…GRAF9U</v>
          </cell>
          <cell r="C9792">
            <v>10917</v>
          </cell>
          <cell r="D9792">
            <v>1</v>
          </cell>
          <cell r="E9792" t="str">
            <v>KS</v>
          </cell>
          <cell r="F9792">
            <v>10917</v>
          </cell>
        </row>
        <row r="9793">
          <cell r="A9793">
            <v>7405752</v>
          </cell>
          <cell r="B9793" t="str">
            <v>Přístrojová jednotka…GRAF9U</v>
          </cell>
          <cell r="C9793">
            <v>10917</v>
          </cell>
          <cell r="D9793">
            <v>1</v>
          </cell>
          <cell r="E9793" t="str">
            <v>KS</v>
          </cell>
          <cell r="F9793">
            <v>10917</v>
          </cell>
        </row>
        <row r="9794">
          <cell r="A9794">
            <v>7405756</v>
          </cell>
          <cell r="B9794" t="str">
            <v>Přístrojová jednotka…GRAF9U</v>
          </cell>
          <cell r="C9794">
            <v>10917</v>
          </cell>
          <cell r="D9794">
            <v>1</v>
          </cell>
          <cell r="E9794" t="str">
            <v>KS</v>
          </cell>
          <cell r="F9794">
            <v>10917</v>
          </cell>
        </row>
        <row r="9795">
          <cell r="A9795">
            <v>7405760</v>
          </cell>
          <cell r="B9795" t="str">
            <v>Přístrojová jednotka…GRAFA9M/U</v>
          </cell>
          <cell r="C9795">
            <v>10917</v>
          </cell>
          <cell r="D9795">
            <v>1</v>
          </cell>
          <cell r="E9795" t="str">
            <v>KS</v>
          </cell>
          <cell r="F9795">
            <v>10917</v>
          </cell>
        </row>
        <row r="9796">
          <cell r="A9796">
            <v>7405764</v>
          </cell>
          <cell r="B9796" t="str">
            <v>Přístrojová jednotka…GRAFA9M/U</v>
          </cell>
          <cell r="C9796">
            <v>10917</v>
          </cell>
          <cell r="D9796">
            <v>1</v>
          </cell>
          <cell r="E9796" t="str">
            <v>KS</v>
          </cell>
          <cell r="F9796">
            <v>10917</v>
          </cell>
        </row>
        <row r="9797">
          <cell r="A9797">
            <v>7405768</v>
          </cell>
          <cell r="B9797" t="str">
            <v>Přístrojová jednotka…GRAFA9M/U</v>
          </cell>
          <cell r="C9797">
            <v>9924.9599999999991</v>
          </cell>
          <cell r="D9797">
            <v>1</v>
          </cell>
          <cell r="E9797" t="str">
            <v>KS</v>
          </cell>
          <cell r="F9797">
            <v>9924.9599999999991</v>
          </cell>
        </row>
        <row r="9798">
          <cell r="A9798">
            <v>7405772</v>
          </cell>
          <cell r="B9798" t="str">
            <v>Přístrojová jednotka…GRAFA9U</v>
          </cell>
          <cell r="C9798">
            <v>10917</v>
          </cell>
          <cell r="D9798">
            <v>1</v>
          </cell>
          <cell r="E9798" t="str">
            <v>KS</v>
          </cell>
          <cell r="F9798">
            <v>10917</v>
          </cell>
        </row>
        <row r="9799">
          <cell r="A9799">
            <v>7405776</v>
          </cell>
          <cell r="B9799" t="str">
            <v>Přístrojová jednotka…GRAFA9U</v>
          </cell>
          <cell r="C9799">
            <v>10917</v>
          </cell>
          <cell r="D9799">
            <v>1</v>
          </cell>
          <cell r="E9799" t="str">
            <v>KS</v>
          </cell>
          <cell r="F9799">
            <v>10917</v>
          </cell>
        </row>
        <row r="9800">
          <cell r="A9800">
            <v>7405780</v>
          </cell>
          <cell r="B9800" t="str">
            <v>Přístrojová jednotka…GRAFA9U</v>
          </cell>
          <cell r="C9800">
            <v>10917</v>
          </cell>
          <cell r="D9800">
            <v>1</v>
          </cell>
          <cell r="E9800" t="str">
            <v>KS</v>
          </cell>
          <cell r="F9800">
            <v>10917</v>
          </cell>
        </row>
        <row r="9801">
          <cell r="A9801">
            <v>7405784</v>
          </cell>
          <cell r="B9801" t="str">
            <v>Přístrojová jednotka…GRAFA9U</v>
          </cell>
          <cell r="C9801">
            <v>9924.9599999999991</v>
          </cell>
          <cell r="D9801">
            <v>1</v>
          </cell>
          <cell r="E9801" t="str">
            <v>KS</v>
          </cell>
          <cell r="F9801">
            <v>9924.9599999999991</v>
          </cell>
        </row>
        <row r="9802">
          <cell r="A9802">
            <v>7405820</v>
          </cell>
          <cell r="B9802" t="str">
            <v>Rámová kazeta…RK/M1/10</v>
          </cell>
          <cell r="C9802">
            <v>5165</v>
          </cell>
          <cell r="D9802">
            <v>1</v>
          </cell>
          <cell r="E9802" t="str">
            <v>KS</v>
          </cell>
          <cell r="F9802">
            <v>5165</v>
          </cell>
        </row>
        <row r="9803">
          <cell r="A9803">
            <v>7405824</v>
          </cell>
          <cell r="B9803" t="str">
            <v>Rámová kazeta…RK/M1/15</v>
          </cell>
          <cell r="C9803">
            <v>5283</v>
          </cell>
          <cell r="D9803">
            <v>1</v>
          </cell>
          <cell r="E9803" t="str">
            <v>KS</v>
          </cell>
          <cell r="F9803">
            <v>5283</v>
          </cell>
        </row>
        <row r="9804">
          <cell r="A9804">
            <v>7405828</v>
          </cell>
          <cell r="B9804" t="str">
            <v>Rámová kazeta…RK/M1/20</v>
          </cell>
          <cell r="C9804">
            <v>5402</v>
          </cell>
          <cell r="D9804">
            <v>1</v>
          </cell>
          <cell r="E9804" t="str">
            <v>KS</v>
          </cell>
          <cell r="F9804">
            <v>5402</v>
          </cell>
        </row>
        <row r="9805">
          <cell r="A9805">
            <v>7405832</v>
          </cell>
          <cell r="B9805" t="str">
            <v>Rámová kazeta…RK/M1/25</v>
          </cell>
          <cell r="C9805">
            <v>5555</v>
          </cell>
          <cell r="D9805">
            <v>1</v>
          </cell>
          <cell r="E9805" t="str">
            <v>KS</v>
          </cell>
          <cell r="F9805">
            <v>5555</v>
          </cell>
        </row>
        <row r="9806">
          <cell r="A9806">
            <v>7405844</v>
          </cell>
          <cell r="B9806" t="str">
            <v>Rámová kazeta…RK/M2/10</v>
          </cell>
          <cell r="C9806">
            <v>5518</v>
          </cell>
          <cell r="D9806">
            <v>1</v>
          </cell>
          <cell r="E9806" t="str">
            <v>KS</v>
          </cell>
          <cell r="F9806">
            <v>5518</v>
          </cell>
        </row>
        <row r="9807">
          <cell r="A9807">
            <v>7405848</v>
          </cell>
          <cell r="B9807" t="str">
            <v>Rámová kazeta…RK/M2/15</v>
          </cell>
          <cell r="C9807">
            <v>5710</v>
          </cell>
          <cell r="D9807">
            <v>1</v>
          </cell>
          <cell r="E9807" t="str">
            <v>KS</v>
          </cell>
          <cell r="F9807">
            <v>5710</v>
          </cell>
        </row>
        <row r="9808">
          <cell r="A9808">
            <v>7405852</v>
          </cell>
          <cell r="B9808" t="str">
            <v>Rámová kazeta…RK/M2/20</v>
          </cell>
          <cell r="C9808">
            <v>5866</v>
          </cell>
          <cell r="D9808">
            <v>1</v>
          </cell>
          <cell r="E9808" t="str">
            <v>KS</v>
          </cell>
          <cell r="F9808">
            <v>5866</v>
          </cell>
        </row>
        <row r="9809">
          <cell r="A9809">
            <v>7405856</v>
          </cell>
          <cell r="B9809" t="str">
            <v>Rámová kazeta…RK/M2/25</v>
          </cell>
          <cell r="C9809">
            <v>6136</v>
          </cell>
          <cell r="D9809">
            <v>1</v>
          </cell>
          <cell r="E9809" t="str">
            <v>KS</v>
          </cell>
          <cell r="F9809">
            <v>6136</v>
          </cell>
        </row>
        <row r="9810">
          <cell r="A9810">
            <v>7405868</v>
          </cell>
          <cell r="B9810" t="str">
            <v>Rámová kazeta…RK/M3/10</v>
          </cell>
          <cell r="C9810">
            <v>5866</v>
          </cell>
          <cell r="D9810">
            <v>1</v>
          </cell>
          <cell r="E9810" t="str">
            <v>KS</v>
          </cell>
          <cell r="F9810">
            <v>5866</v>
          </cell>
        </row>
        <row r="9811">
          <cell r="A9811">
            <v>7405872</v>
          </cell>
          <cell r="B9811" t="str">
            <v>Rámová kazeta…RK/M3/15</v>
          </cell>
          <cell r="C9811">
            <v>6099</v>
          </cell>
          <cell r="D9811">
            <v>1</v>
          </cell>
          <cell r="E9811" t="str">
            <v>KS</v>
          </cell>
          <cell r="F9811">
            <v>6099</v>
          </cell>
        </row>
        <row r="9812">
          <cell r="A9812">
            <v>7405876</v>
          </cell>
          <cell r="B9812" t="str">
            <v>Rámová kazeta…RK/M3/20</v>
          </cell>
          <cell r="C9812">
            <v>6371</v>
          </cell>
          <cell r="D9812">
            <v>1</v>
          </cell>
          <cell r="E9812" t="str">
            <v>KS</v>
          </cell>
          <cell r="F9812">
            <v>6371</v>
          </cell>
        </row>
        <row r="9813">
          <cell r="A9813">
            <v>7405880</v>
          </cell>
          <cell r="B9813" t="str">
            <v>Rámová kazeta…RK/M3/25</v>
          </cell>
          <cell r="C9813">
            <v>6604</v>
          </cell>
          <cell r="D9813">
            <v>1</v>
          </cell>
          <cell r="E9813" t="str">
            <v>KS</v>
          </cell>
          <cell r="F9813">
            <v>6604</v>
          </cell>
        </row>
        <row r="9814">
          <cell r="A9814">
            <v>7405892</v>
          </cell>
          <cell r="B9814" t="str">
            <v>Rámová kazeta pro vys.zatížení…RK/SL1V2/</v>
          </cell>
          <cell r="C9814">
            <v>8140</v>
          </cell>
          <cell r="D9814">
            <v>1</v>
          </cell>
          <cell r="E9814" t="str">
            <v>KS</v>
          </cell>
          <cell r="F9814">
            <v>8140</v>
          </cell>
        </row>
        <row r="9815">
          <cell r="A9815">
            <v>7405896</v>
          </cell>
          <cell r="B9815" t="str">
            <v>Rámová kazeta pro vys.zatížení…RK/SL1V2/</v>
          </cell>
          <cell r="C9815">
            <v>8564</v>
          </cell>
          <cell r="D9815">
            <v>1</v>
          </cell>
          <cell r="E9815" t="str">
            <v>KS</v>
          </cell>
          <cell r="F9815">
            <v>8564</v>
          </cell>
        </row>
        <row r="9816">
          <cell r="A9816">
            <v>7405900</v>
          </cell>
          <cell r="B9816" t="str">
            <v>Rámová kazeta pro vys.zatížení…RK/SL1V2/</v>
          </cell>
          <cell r="C9816">
            <v>9349</v>
          </cell>
          <cell r="D9816">
            <v>1</v>
          </cell>
          <cell r="E9816" t="str">
            <v>KS</v>
          </cell>
          <cell r="F9816">
            <v>9349</v>
          </cell>
        </row>
        <row r="9817">
          <cell r="A9817">
            <v>7405904</v>
          </cell>
          <cell r="B9817" t="str">
            <v>Rámová kazeta pro vys.zatížení…RK/SL1V2/</v>
          </cell>
          <cell r="C9817">
            <v>9591</v>
          </cell>
          <cell r="D9817">
            <v>1</v>
          </cell>
          <cell r="E9817" t="str">
            <v>KS</v>
          </cell>
          <cell r="F9817">
            <v>9591</v>
          </cell>
        </row>
        <row r="9818">
          <cell r="A9818">
            <v>7405908</v>
          </cell>
          <cell r="B9818" t="str">
            <v>Rámová kazeta pro vys.zatížení…RK/SL1V2/</v>
          </cell>
          <cell r="C9818">
            <v>9832</v>
          </cell>
          <cell r="D9818">
            <v>1</v>
          </cell>
          <cell r="E9818" t="str">
            <v>KS</v>
          </cell>
          <cell r="F9818">
            <v>9832</v>
          </cell>
        </row>
        <row r="9819">
          <cell r="A9819">
            <v>7405912</v>
          </cell>
          <cell r="B9819" t="str">
            <v>Rámová kazeta pro vys.zatížení…RK/SL1V3/</v>
          </cell>
          <cell r="C9819">
            <v>10830</v>
          </cell>
          <cell r="D9819">
            <v>1</v>
          </cell>
          <cell r="E9819" t="str">
            <v>KS</v>
          </cell>
          <cell r="F9819">
            <v>10830</v>
          </cell>
        </row>
        <row r="9820">
          <cell r="A9820">
            <v>7405916</v>
          </cell>
          <cell r="B9820" t="str">
            <v>Rámová kazeta pro vys.zatížení…RK/SL1V3/</v>
          </cell>
          <cell r="C9820">
            <v>11114</v>
          </cell>
          <cell r="D9820">
            <v>1</v>
          </cell>
          <cell r="E9820" t="str">
            <v>KS</v>
          </cell>
          <cell r="F9820">
            <v>11114</v>
          </cell>
        </row>
        <row r="9821">
          <cell r="A9821">
            <v>7405920</v>
          </cell>
          <cell r="B9821" t="str">
            <v>Rámová kazeta pro vys.zatížení…RK/SL1V3/</v>
          </cell>
          <cell r="C9821">
            <v>11397</v>
          </cell>
          <cell r="D9821">
            <v>1</v>
          </cell>
          <cell r="E9821" t="str">
            <v>KS</v>
          </cell>
          <cell r="F9821">
            <v>11397</v>
          </cell>
        </row>
        <row r="9822">
          <cell r="A9822">
            <v>7405924</v>
          </cell>
          <cell r="B9822" t="str">
            <v>Rámová kazeta pro vys.zatížení…RK/SL1V3/</v>
          </cell>
          <cell r="C9822">
            <v>11681</v>
          </cell>
          <cell r="D9822">
            <v>1</v>
          </cell>
          <cell r="E9822" t="str">
            <v>KS</v>
          </cell>
          <cell r="F9822">
            <v>11681</v>
          </cell>
        </row>
        <row r="9823">
          <cell r="A9823">
            <v>7405928</v>
          </cell>
          <cell r="B9823" t="str">
            <v>Rámová kazeta pro vys.zatížení…RK/SL1V3/</v>
          </cell>
          <cell r="C9823">
            <v>11965</v>
          </cell>
          <cell r="D9823">
            <v>1</v>
          </cell>
          <cell r="E9823" t="str">
            <v>KS</v>
          </cell>
          <cell r="F9823">
            <v>11965</v>
          </cell>
        </row>
        <row r="9824">
          <cell r="A9824">
            <v>7405932</v>
          </cell>
          <cell r="B9824" t="str">
            <v>Rámová kazeta pro vys.zatížení…RK/SL2V2/</v>
          </cell>
          <cell r="C9824">
            <v>10327</v>
          </cell>
          <cell r="D9824">
            <v>1</v>
          </cell>
          <cell r="E9824" t="str">
            <v>KS</v>
          </cell>
          <cell r="F9824">
            <v>10327</v>
          </cell>
        </row>
        <row r="9825">
          <cell r="A9825">
            <v>7405936</v>
          </cell>
          <cell r="B9825" t="str">
            <v>Rámová kazeta pro vys.zatížení…RK/SL2V2/</v>
          </cell>
          <cell r="C9825">
            <v>12144</v>
          </cell>
          <cell r="D9825">
            <v>1</v>
          </cell>
          <cell r="E9825" t="str">
            <v>KS</v>
          </cell>
          <cell r="F9825">
            <v>12144</v>
          </cell>
        </row>
        <row r="9826">
          <cell r="A9826">
            <v>7405940</v>
          </cell>
          <cell r="B9826" t="str">
            <v>Rámová kazeta pro vys.zatížení…RK/SL2V2/</v>
          </cell>
          <cell r="C9826">
            <v>12472</v>
          </cell>
          <cell r="D9826">
            <v>1</v>
          </cell>
          <cell r="E9826" t="str">
            <v>KS</v>
          </cell>
          <cell r="F9826">
            <v>12472</v>
          </cell>
        </row>
        <row r="9827">
          <cell r="A9827">
            <v>7405944</v>
          </cell>
          <cell r="B9827" t="str">
            <v>Rámová kazeta pro vys.zatížení…RK/SL2V2/</v>
          </cell>
          <cell r="C9827">
            <v>12800</v>
          </cell>
          <cell r="D9827">
            <v>1</v>
          </cell>
          <cell r="E9827" t="str">
            <v>KS</v>
          </cell>
          <cell r="F9827">
            <v>12800</v>
          </cell>
        </row>
        <row r="9828">
          <cell r="A9828">
            <v>7405948</v>
          </cell>
          <cell r="B9828" t="str">
            <v>Rámová kazeta pro vys.zatížení…RK/SL2V2/</v>
          </cell>
          <cell r="C9828">
            <v>13129</v>
          </cell>
          <cell r="D9828">
            <v>1</v>
          </cell>
          <cell r="E9828" t="str">
            <v>KS</v>
          </cell>
          <cell r="F9828">
            <v>13129</v>
          </cell>
        </row>
        <row r="9829">
          <cell r="A9829">
            <v>7405952</v>
          </cell>
          <cell r="B9829" t="str">
            <v>Rámová kazeta pro vys.zatížení…RK/SL2V3/</v>
          </cell>
          <cell r="C9829">
            <v>15094</v>
          </cell>
          <cell r="D9829">
            <v>1</v>
          </cell>
          <cell r="E9829" t="str">
            <v>KS</v>
          </cell>
          <cell r="F9829">
            <v>15094</v>
          </cell>
        </row>
        <row r="9830">
          <cell r="A9830">
            <v>7405956</v>
          </cell>
          <cell r="B9830" t="str">
            <v>Rámová kazeta pro vys.zatížení…RK/SL2V3/</v>
          </cell>
          <cell r="C9830">
            <v>15371</v>
          </cell>
          <cell r="D9830">
            <v>1</v>
          </cell>
          <cell r="E9830" t="str">
            <v>KS</v>
          </cell>
          <cell r="F9830">
            <v>15371</v>
          </cell>
        </row>
        <row r="9831">
          <cell r="A9831">
            <v>7405960</v>
          </cell>
          <cell r="B9831" t="str">
            <v>Rámová kazeta pro vys.zatížení…RK/SL2V3/</v>
          </cell>
          <cell r="C9831">
            <v>15646</v>
          </cell>
          <cell r="D9831">
            <v>1</v>
          </cell>
          <cell r="E9831" t="str">
            <v>KS</v>
          </cell>
          <cell r="F9831">
            <v>15646</v>
          </cell>
        </row>
        <row r="9832">
          <cell r="A9832">
            <v>7405964</v>
          </cell>
          <cell r="B9832" t="str">
            <v>Rámová kazeta pro vys.zatížení…RK/SL2V3/</v>
          </cell>
          <cell r="C9832">
            <v>15924</v>
          </cell>
          <cell r="D9832">
            <v>1</v>
          </cell>
          <cell r="E9832" t="str">
            <v>KS</v>
          </cell>
          <cell r="F9832">
            <v>15924</v>
          </cell>
        </row>
        <row r="9833">
          <cell r="A9833">
            <v>7405968</v>
          </cell>
          <cell r="B9833" t="str">
            <v>Rámová kazeta pro vys.zatížení…RK/SL2V3/</v>
          </cell>
          <cell r="C9833">
            <v>16201</v>
          </cell>
          <cell r="D9833">
            <v>1</v>
          </cell>
          <cell r="E9833" t="str">
            <v>KS</v>
          </cell>
          <cell r="F9833">
            <v>16201</v>
          </cell>
        </row>
        <row r="9834">
          <cell r="A9834">
            <v>7405972</v>
          </cell>
          <cell r="B9834" t="str">
            <v>Rámová kazeta…RK/V1/10</v>
          </cell>
          <cell r="C9834">
            <v>4510</v>
          </cell>
          <cell r="D9834">
            <v>1</v>
          </cell>
          <cell r="E9834" t="str">
            <v>KS</v>
          </cell>
          <cell r="F9834">
            <v>4510</v>
          </cell>
        </row>
        <row r="9835">
          <cell r="A9835">
            <v>7405976</v>
          </cell>
          <cell r="B9835" t="str">
            <v>Rámová kazeta…RK/V1/15</v>
          </cell>
          <cell r="C9835">
            <v>4510</v>
          </cell>
          <cell r="D9835">
            <v>1</v>
          </cell>
          <cell r="E9835" t="str">
            <v>KS</v>
          </cell>
          <cell r="F9835">
            <v>4510</v>
          </cell>
        </row>
        <row r="9836">
          <cell r="A9836">
            <v>7405980</v>
          </cell>
          <cell r="B9836" t="str">
            <v>Rámová kazeta…RK/V1/20</v>
          </cell>
          <cell r="C9836">
            <v>4544</v>
          </cell>
          <cell r="D9836">
            <v>1</v>
          </cell>
          <cell r="E9836" t="str">
            <v>KS</v>
          </cell>
          <cell r="F9836">
            <v>4544</v>
          </cell>
        </row>
        <row r="9837">
          <cell r="A9837">
            <v>7405984</v>
          </cell>
          <cell r="B9837" t="str">
            <v>Rámová kazeta…RK/V1/25</v>
          </cell>
          <cell r="C9837">
            <v>4796</v>
          </cell>
          <cell r="D9837">
            <v>1</v>
          </cell>
          <cell r="E9837" t="str">
            <v>KS</v>
          </cell>
          <cell r="F9837">
            <v>4796</v>
          </cell>
        </row>
        <row r="9838">
          <cell r="A9838">
            <v>7406000</v>
          </cell>
          <cell r="B9838" t="str">
            <v>Rámová kazeta…RK/V2/10</v>
          </cell>
          <cell r="C9838">
            <v>4701</v>
          </cell>
          <cell r="D9838">
            <v>1</v>
          </cell>
          <cell r="E9838" t="str">
            <v>KS</v>
          </cell>
          <cell r="F9838">
            <v>4701</v>
          </cell>
        </row>
        <row r="9839">
          <cell r="A9839">
            <v>7406004</v>
          </cell>
          <cell r="B9839" t="str">
            <v>Rámová kazeta…RK/V2/15</v>
          </cell>
          <cell r="C9839">
            <v>4817</v>
          </cell>
          <cell r="D9839">
            <v>1</v>
          </cell>
          <cell r="E9839" t="str">
            <v>KS</v>
          </cell>
          <cell r="F9839">
            <v>4817</v>
          </cell>
        </row>
        <row r="9840">
          <cell r="A9840">
            <v>7406008</v>
          </cell>
          <cell r="B9840" t="str">
            <v>Rámová kazeta…RK/V2/20</v>
          </cell>
          <cell r="C9840">
            <v>4973</v>
          </cell>
          <cell r="D9840">
            <v>1</v>
          </cell>
          <cell r="E9840" t="str">
            <v>KS</v>
          </cell>
          <cell r="F9840">
            <v>4973</v>
          </cell>
        </row>
        <row r="9841">
          <cell r="A9841">
            <v>7406012</v>
          </cell>
          <cell r="B9841" t="str">
            <v>Rámová kazeta…RK/V2/25</v>
          </cell>
          <cell r="C9841">
            <v>5424</v>
          </cell>
          <cell r="D9841">
            <v>1</v>
          </cell>
          <cell r="E9841" t="str">
            <v>KS</v>
          </cell>
          <cell r="F9841">
            <v>5424</v>
          </cell>
        </row>
        <row r="9842">
          <cell r="A9842">
            <v>7406016</v>
          </cell>
          <cell r="B9842" t="str">
            <v>Rámová kazeta…RK/V2/30</v>
          </cell>
          <cell r="C9842">
            <v>5588</v>
          </cell>
          <cell r="D9842">
            <v>1</v>
          </cell>
          <cell r="E9842" t="str">
            <v>KS</v>
          </cell>
          <cell r="F9842">
            <v>5588</v>
          </cell>
        </row>
        <row r="9843">
          <cell r="A9843">
            <v>7406024</v>
          </cell>
          <cell r="B9843" t="str">
            <v>Rámová kazeta…RK/V2/40</v>
          </cell>
          <cell r="C9843">
            <v>5916</v>
          </cell>
          <cell r="D9843">
            <v>1</v>
          </cell>
          <cell r="E9843" t="str">
            <v>KS</v>
          </cell>
          <cell r="F9843">
            <v>5916</v>
          </cell>
        </row>
        <row r="9844">
          <cell r="A9844">
            <v>7406028</v>
          </cell>
          <cell r="B9844" t="str">
            <v>Rámová kazeta…RK/V3/10</v>
          </cell>
          <cell r="C9844">
            <v>4935</v>
          </cell>
          <cell r="D9844">
            <v>1</v>
          </cell>
          <cell r="E9844" t="str">
            <v>KS</v>
          </cell>
          <cell r="F9844">
            <v>4935</v>
          </cell>
        </row>
        <row r="9845">
          <cell r="A9845">
            <v>7406032</v>
          </cell>
          <cell r="B9845" t="str">
            <v>Rámová kazeta…RK/V3/15</v>
          </cell>
          <cell r="C9845">
            <v>5050</v>
          </cell>
          <cell r="D9845">
            <v>1</v>
          </cell>
          <cell r="E9845" t="str">
            <v>KS</v>
          </cell>
          <cell r="F9845">
            <v>5050</v>
          </cell>
        </row>
        <row r="9846">
          <cell r="A9846">
            <v>7406036</v>
          </cell>
          <cell r="B9846" t="str">
            <v>Rámová kazeta…RK/V3/20</v>
          </cell>
          <cell r="C9846">
            <v>5283</v>
          </cell>
          <cell r="D9846">
            <v>1</v>
          </cell>
          <cell r="E9846" t="str">
            <v>KS</v>
          </cell>
          <cell r="F9846">
            <v>5283</v>
          </cell>
        </row>
        <row r="9847">
          <cell r="A9847">
            <v>7406040</v>
          </cell>
          <cell r="B9847" t="str">
            <v>Rámová kazeta…RK/V3/25</v>
          </cell>
          <cell r="C9847">
            <v>5794</v>
          </cell>
          <cell r="D9847">
            <v>1</v>
          </cell>
          <cell r="E9847" t="str">
            <v>KS</v>
          </cell>
          <cell r="F9847">
            <v>5794</v>
          </cell>
        </row>
        <row r="9848">
          <cell r="A9848">
            <v>7406044</v>
          </cell>
          <cell r="B9848" t="str">
            <v>Rámová kazeta…RK/V3/30</v>
          </cell>
          <cell r="C9848">
            <v>5995</v>
          </cell>
          <cell r="D9848">
            <v>1</v>
          </cell>
          <cell r="E9848" t="str">
            <v>KS</v>
          </cell>
          <cell r="F9848">
            <v>5995</v>
          </cell>
        </row>
        <row r="9849">
          <cell r="A9849">
            <v>7406056</v>
          </cell>
          <cell r="B9849" t="str">
            <v>Rámová kazeta pro vys.zatížení…RKF/SL1V2</v>
          </cell>
          <cell r="C9849">
            <v>8966</v>
          </cell>
          <cell r="D9849">
            <v>1</v>
          </cell>
          <cell r="E9849" t="str">
            <v>KS</v>
          </cell>
          <cell r="F9849">
            <v>8966</v>
          </cell>
        </row>
        <row r="9850">
          <cell r="A9850">
            <v>7406060</v>
          </cell>
          <cell r="B9850" t="str">
            <v>Rámová kazeta pro vys.zatížení…RKF/SL1V2</v>
          </cell>
          <cell r="C9850">
            <v>9515</v>
          </cell>
          <cell r="D9850">
            <v>1</v>
          </cell>
          <cell r="E9850" t="str">
            <v>KS</v>
          </cell>
          <cell r="F9850">
            <v>9515</v>
          </cell>
        </row>
        <row r="9851">
          <cell r="A9851">
            <v>7406064</v>
          </cell>
          <cell r="B9851" t="str">
            <v>Rámová kazeta pro vys.zatížení…RKF/SL1V2</v>
          </cell>
          <cell r="C9851">
            <v>9909</v>
          </cell>
          <cell r="D9851">
            <v>1</v>
          </cell>
          <cell r="E9851" t="str">
            <v>KS</v>
          </cell>
          <cell r="F9851">
            <v>9909</v>
          </cell>
        </row>
        <row r="9852">
          <cell r="A9852">
            <v>7406068</v>
          </cell>
          <cell r="B9852" t="str">
            <v>Rámová kazeta pro vys.zatížení…RKF/SL1V2</v>
          </cell>
          <cell r="C9852">
            <v>10021</v>
          </cell>
          <cell r="D9852">
            <v>1</v>
          </cell>
          <cell r="E9852" t="str">
            <v>KS</v>
          </cell>
          <cell r="F9852">
            <v>10021</v>
          </cell>
        </row>
        <row r="9853">
          <cell r="A9853">
            <v>7406072</v>
          </cell>
          <cell r="B9853" t="str">
            <v>Rámová kazeta pro vys.zatížení…RKF/SL1V2</v>
          </cell>
          <cell r="C9853">
            <v>10133</v>
          </cell>
          <cell r="D9853">
            <v>1</v>
          </cell>
          <cell r="E9853" t="str">
            <v>KS</v>
          </cell>
          <cell r="F9853">
            <v>10133</v>
          </cell>
        </row>
        <row r="9854">
          <cell r="A9854">
            <v>7406076</v>
          </cell>
          <cell r="B9854" t="str">
            <v>Rámová kazeta pro vys.zatížení…RKF/SL1V3</v>
          </cell>
          <cell r="C9854">
            <v>10873</v>
          </cell>
          <cell r="D9854">
            <v>1</v>
          </cell>
          <cell r="E9854" t="str">
            <v>KS</v>
          </cell>
          <cell r="F9854">
            <v>10873</v>
          </cell>
        </row>
        <row r="9855">
          <cell r="A9855">
            <v>7406080</v>
          </cell>
          <cell r="B9855" t="str">
            <v>Rámová kazeta pro vys.zatížení…RKF/SL1V3</v>
          </cell>
          <cell r="C9855">
            <v>11225</v>
          </cell>
          <cell r="D9855">
            <v>1</v>
          </cell>
          <cell r="E9855" t="str">
            <v>KS</v>
          </cell>
          <cell r="F9855">
            <v>11225</v>
          </cell>
        </row>
        <row r="9856">
          <cell r="A9856">
            <v>7406084</v>
          </cell>
          <cell r="B9856" t="str">
            <v>Rámová kazeta pro vys.zatížení…RKF/SL1V3</v>
          </cell>
          <cell r="C9856">
            <v>11574</v>
          </cell>
          <cell r="D9856">
            <v>1</v>
          </cell>
          <cell r="E9856" t="str">
            <v>KS</v>
          </cell>
          <cell r="F9856">
            <v>11574</v>
          </cell>
        </row>
        <row r="9857">
          <cell r="A9857">
            <v>7406088</v>
          </cell>
          <cell r="B9857" t="str">
            <v>Rámová kazeta pro vys.zatížení…RKF/SL1V3</v>
          </cell>
          <cell r="C9857">
            <v>11926</v>
          </cell>
          <cell r="D9857">
            <v>1</v>
          </cell>
          <cell r="E9857" t="str">
            <v>KS</v>
          </cell>
          <cell r="F9857">
            <v>11926</v>
          </cell>
        </row>
        <row r="9858">
          <cell r="A9858">
            <v>7406092</v>
          </cell>
          <cell r="B9858" t="str">
            <v>Rámová kazeta pro vys.zatížení…RKF/SL1V3</v>
          </cell>
          <cell r="C9858">
            <v>12276</v>
          </cell>
          <cell r="D9858">
            <v>1</v>
          </cell>
          <cell r="E9858" t="str">
            <v>KS</v>
          </cell>
          <cell r="F9858">
            <v>12276</v>
          </cell>
        </row>
        <row r="9859">
          <cell r="A9859">
            <v>7406096</v>
          </cell>
          <cell r="B9859" t="str">
            <v>Rámová kazeta pro vys.zatížení…RKF/SL2V2</v>
          </cell>
          <cell r="C9859">
            <v>11935</v>
          </cell>
          <cell r="D9859">
            <v>1</v>
          </cell>
          <cell r="E9859" t="str">
            <v>KS</v>
          </cell>
          <cell r="F9859">
            <v>11935</v>
          </cell>
        </row>
        <row r="9860">
          <cell r="A9860">
            <v>7406100</v>
          </cell>
          <cell r="B9860" t="str">
            <v>Rámová kazeta pro vys.zatížení…RKF/SL2V2</v>
          </cell>
          <cell r="C9860">
            <v>11950</v>
          </cell>
          <cell r="D9860">
            <v>1</v>
          </cell>
          <cell r="E9860" t="str">
            <v>KS</v>
          </cell>
          <cell r="F9860">
            <v>11950</v>
          </cell>
        </row>
        <row r="9861">
          <cell r="A9861">
            <v>7406104</v>
          </cell>
          <cell r="B9861" t="str">
            <v>Rámová kazeta pro vys.zatížení…RKF/SL2V2</v>
          </cell>
          <cell r="C9861">
            <v>12316</v>
          </cell>
          <cell r="D9861">
            <v>1</v>
          </cell>
          <cell r="E9861" t="str">
            <v>KS</v>
          </cell>
          <cell r="F9861">
            <v>12316</v>
          </cell>
        </row>
        <row r="9862">
          <cell r="A9862">
            <v>7406108</v>
          </cell>
          <cell r="B9862" t="str">
            <v>Rámová kazeta pro vys.zatížení…RKF/SL2V2</v>
          </cell>
          <cell r="C9862">
            <v>12683</v>
          </cell>
          <cell r="D9862">
            <v>1</v>
          </cell>
          <cell r="E9862" t="str">
            <v>KS</v>
          </cell>
          <cell r="F9862">
            <v>12683</v>
          </cell>
        </row>
        <row r="9863">
          <cell r="A9863">
            <v>7406112</v>
          </cell>
          <cell r="B9863" t="str">
            <v>Rámová kazeta pro vys.zatížení…RKF/SL2V2</v>
          </cell>
          <cell r="C9863">
            <v>13050</v>
          </cell>
          <cell r="D9863">
            <v>1</v>
          </cell>
          <cell r="E9863" t="str">
            <v>KS</v>
          </cell>
          <cell r="F9863">
            <v>13050</v>
          </cell>
        </row>
        <row r="9864">
          <cell r="A9864">
            <v>7406116</v>
          </cell>
          <cell r="B9864" t="str">
            <v>Rámová kazeta pro vys.zatížení…RKF/SL2V3</v>
          </cell>
          <cell r="C9864">
            <v>14302</v>
          </cell>
          <cell r="D9864">
            <v>1</v>
          </cell>
          <cell r="E9864" t="str">
            <v>KS</v>
          </cell>
          <cell r="F9864">
            <v>14302</v>
          </cell>
        </row>
        <row r="9865">
          <cell r="A9865">
            <v>7406120</v>
          </cell>
          <cell r="B9865" t="str">
            <v>Rámová kazeta pro vys.zatížení…RKF/SL2V3</v>
          </cell>
          <cell r="C9865">
            <v>14800</v>
          </cell>
          <cell r="D9865">
            <v>1</v>
          </cell>
          <cell r="E9865" t="str">
            <v>KS</v>
          </cell>
          <cell r="F9865">
            <v>14800</v>
          </cell>
        </row>
        <row r="9866">
          <cell r="A9866">
            <v>7406124</v>
          </cell>
          <cell r="B9866" t="str">
            <v>Rámová kazeta pro vys.zatížení…RKF/SL2V3</v>
          </cell>
          <cell r="C9866">
            <v>15464</v>
          </cell>
          <cell r="D9866">
            <v>1</v>
          </cell>
          <cell r="E9866" t="str">
            <v>KS</v>
          </cell>
          <cell r="F9866">
            <v>15464</v>
          </cell>
        </row>
        <row r="9867">
          <cell r="A9867">
            <v>7406128</v>
          </cell>
          <cell r="B9867" t="str">
            <v>Rámová kazeta pro vys.zatížení…RKF/SL2V3</v>
          </cell>
          <cell r="C9867">
            <v>15827</v>
          </cell>
          <cell r="D9867">
            <v>1</v>
          </cell>
          <cell r="E9867" t="str">
            <v>KS</v>
          </cell>
          <cell r="F9867">
            <v>15827</v>
          </cell>
        </row>
        <row r="9868">
          <cell r="A9868">
            <v>7406132</v>
          </cell>
          <cell r="B9868" t="str">
            <v>Rámová kazeta pro vys.zatížení…RKF/SL2V3</v>
          </cell>
          <cell r="C9868">
            <v>16189</v>
          </cell>
          <cell r="D9868">
            <v>1</v>
          </cell>
          <cell r="E9868" t="str">
            <v>KS</v>
          </cell>
          <cell r="F9868">
            <v>16189</v>
          </cell>
        </row>
        <row r="9869">
          <cell r="A9869">
            <v>7406136</v>
          </cell>
          <cell r="B9869" t="str">
            <v>Rámová kazeta…RKF2M1/10</v>
          </cell>
          <cell r="C9869">
            <v>6921</v>
          </cell>
          <cell r="D9869">
            <v>1</v>
          </cell>
          <cell r="E9869" t="str">
            <v>KS</v>
          </cell>
          <cell r="F9869">
            <v>6921</v>
          </cell>
        </row>
        <row r="9870">
          <cell r="A9870">
            <v>7406140</v>
          </cell>
          <cell r="B9870" t="str">
            <v>Rámová kazeta…RKF2M1/15</v>
          </cell>
          <cell r="C9870">
            <v>7077</v>
          </cell>
          <cell r="D9870">
            <v>1</v>
          </cell>
          <cell r="E9870" t="str">
            <v>KS</v>
          </cell>
          <cell r="F9870">
            <v>7077</v>
          </cell>
        </row>
        <row r="9871">
          <cell r="A9871">
            <v>7406144</v>
          </cell>
          <cell r="B9871" t="str">
            <v>Rámová kazeta…RKF2M1/20</v>
          </cell>
          <cell r="C9871">
            <v>7233</v>
          </cell>
          <cell r="D9871">
            <v>1</v>
          </cell>
          <cell r="E9871" t="str">
            <v>KS</v>
          </cell>
          <cell r="F9871">
            <v>7233</v>
          </cell>
        </row>
        <row r="9872">
          <cell r="A9872">
            <v>7406148</v>
          </cell>
          <cell r="B9872" t="str">
            <v>Rámová kazeta…RKF2M1/25</v>
          </cell>
          <cell r="C9872">
            <v>7427</v>
          </cell>
          <cell r="D9872">
            <v>1</v>
          </cell>
          <cell r="E9872" t="str">
            <v>KS</v>
          </cell>
          <cell r="F9872">
            <v>7427</v>
          </cell>
        </row>
        <row r="9873">
          <cell r="A9873">
            <v>7406152</v>
          </cell>
          <cell r="B9873" t="str">
            <v>Rámová kazeta…RKF2M2/10</v>
          </cell>
          <cell r="C9873">
            <v>7038</v>
          </cell>
          <cell r="D9873">
            <v>1</v>
          </cell>
          <cell r="E9873" t="str">
            <v>KS</v>
          </cell>
          <cell r="F9873">
            <v>7038</v>
          </cell>
        </row>
        <row r="9874">
          <cell r="A9874">
            <v>7406156</v>
          </cell>
          <cell r="B9874" t="str">
            <v>Rámová kazeta…RKF2M2/15</v>
          </cell>
          <cell r="C9874">
            <v>7296</v>
          </cell>
          <cell r="D9874">
            <v>1</v>
          </cell>
          <cell r="E9874" t="str">
            <v>KS</v>
          </cell>
          <cell r="F9874">
            <v>7296</v>
          </cell>
        </row>
        <row r="9875">
          <cell r="A9875">
            <v>7406160</v>
          </cell>
          <cell r="B9875" t="str">
            <v>Rámová kazeta…RKF2M2/20</v>
          </cell>
          <cell r="C9875">
            <v>7390</v>
          </cell>
          <cell r="D9875">
            <v>1</v>
          </cell>
          <cell r="E9875" t="str">
            <v>KS</v>
          </cell>
          <cell r="F9875">
            <v>7390</v>
          </cell>
        </row>
        <row r="9876">
          <cell r="A9876">
            <v>7406164</v>
          </cell>
          <cell r="B9876" t="str">
            <v>Rámová kazeta…RKF2M2/25</v>
          </cell>
          <cell r="C9876">
            <v>7583</v>
          </cell>
          <cell r="D9876">
            <v>1</v>
          </cell>
          <cell r="E9876" t="str">
            <v>KS</v>
          </cell>
          <cell r="F9876">
            <v>7583</v>
          </cell>
        </row>
        <row r="9877">
          <cell r="A9877">
            <v>7406168</v>
          </cell>
          <cell r="B9877" t="str">
            <v>Rámová kazeta…RKF2M3/10</v>
          </cell>
          <cell r="C9877">
            <v>8011</v>
          </cell>
          <cell r="D9877">
            <v>1</v>
          </cell>
          <cell r="E9877" t="str">
            <v>KS</v>
          </cell>
          <cell r="F9877">
            <v>8011</v>
          </cell>
        </row>
        <row r="9878">
          <cell r="A9878">
            <v>7406172</v>
          </cell>
          <cell r="B9878" t="str">
            <v>Rámová kazeta…RKF2M3/15</v>
          </cell>
          <cell r="C9878">
            <v>8202</v>
          </cell>
          <cell r="D9878">
            <v>1</v>
          </cell>
          <cell r="E9878" t="str">
            <v>KS</v>
          </cell>
          <cell r="F9878">
            <v>8202</v>
          </cell>
        </row>
        <row r="9879">
          <cell r="A9879">
            <v>7406176</v>
          </cell>
          <cell r="B9879" t="str">
            <v>Rámová kazeta…RKF2M3/20</v>
          </cell>
          <cell r="C9879">
            <v>8474</v>
          </cell>
          <cell r="D9879">
            <v>1</v>
          </cell>
          <cell r="E9879" t="str">
            <v>KS</v>
          </cell>
          <cell r="F9879">
            <v>8474</v>
          </cell>
        </row>
        <row r="9880">
          <cell r="A9880">
            <v>7406180</v>
          </cell>
          <cell r="B9880" t="str">
            <v>Rámová kazeta…RKF2M3/25</v>
          </cell>
          <cell r="C9880">
            <v>8749</v>
          </cell>
          <cell r="D9880">
            <v>1</v>
          </cell>
          <cell r="E9880" t="str">
            <v>KS</v>
          </cell>
          <cell r="F9880">
            <v>8749</v>
          </cell>
        </row>
        <row r="9881">
          <cell r="A9881">
            <v>7406184</v>
          </cell>
          <cell r="B9881" t="str">
            <v>Rámová kazeta…RKF2V1/10</v>
          </cell>
          <cell r="C9881">
            <v>6050</v>
          </cell>
          <cell r="D9881">
            <v>1</v>
          </cell>
          <cell r="E9881" t="str">
            <v>KS</v>
          </cell>
          <cell r="F9881">
            <v>6050</v>
          </cell>
        </row>
        <row r="9882">
          <cell r="A9882">
            <v>7406188</v>
          </cell>
          <cell r="B9882" t="str">
            <v>Rámová kazeta…RKF2V1/15</v>
          </cell>
          <cell r="C9882">
            <v>6270</v>
          </cell>
          <cell r="D9882">
            <v>1</v>
          </cell>
          <cell r="E9882" t="str">
            <v>KS</v>
          </cell>
          <cell r="F9882">
            <v>6270</v>
          </cell>
        </row>
        <row r="9883">
          <cell r="A9883">
            <v>7406192</v>
          </cell>
          <cell r="B9883" t="str">
            <v>Rámová kazeta…RKF2V1/20</v>
          </cell>
          <cell r="C9883">
            <v>6380</v>
          </cell>
          <cell r="D9883">
            <v>1</v>
          </cell>
          <cell r="E9883" t="str">
            <v>KS</v>
          </cell>
          <cell r="F9883">
            <v>6380</v>
          </cell>
        </row>
        <row r="9884">
          <cell r="A9884">
            <v>7406196</v>
          </cell>
          <cell r="B9884" t="str">
            <v>Rámová kazeta…RKF2V1/25</v>
          </cell>
          <cell r="C9884">
            <v>6494</v>
          </cell>
          <cell r="D9884">
            <v>1</v>
          </cell>
          <cell r="E9884" t="str">
            <v>KS</v>
          </cell>
          <cell r="F9884">
            <v>6494</v>
          </cell>
        </row>
        <row r="9885">
          <cell r="A9885">
            <v>7406200</v>
          </cell>
          <cell r="B9885" t="str">
            <v>Rámová kazeta…RKF2V2/10</v>
          </cell>
          <cell r="C9885">
            <v>6184</v>
          </cell>
          <cell r="D9885">
            <v>1</v>
          </cell>
          <cell r="E9885" t="str">
            <v>KS</v>
          </cell>
          <cell r="F9885">
            <v>6184</v>
          </cell>
        </row>
        <row r="9886">
          <cell r="A9886">
            <v>7406204</v>
          </cell>
          <cell r="B9886" t="str">
            <v>Rámová kazeta…RKF2V2/15</v>
          </cell>
          <cell r="C9886">
            <v>6300</v>
          </cell>
          <cell r="D9886">
            <v>1</v>
          </cell>
          <cell r="E9886" t="str">
            <v>KS</v>
          </cell>
          <cell r="F9886">
            <v>6300</v>
          </cell>
        </row>
        <row r="9887">
          <cell r="A9887">
            <v>7406208</v>
          </cell>
          <cell r="B9887" t="str">
            <v>Rámová kazeta…RKF2V2/20</v>
          </cell>
          <cell r="C9887">
            <v>6456</v>
          </cell>
          <cell r="D9887">
            <v>1</v>
          </cell>
          <cell r="E9887" t="str">
            <v>KS</v>
          </cell>
          <cell r="F9887">
            <v>6456</v>
          </cell>
        </row>
        <row r="9888">
          <cell r="A9888">
            <v>7406212</v>
          </cell>
          <cell r="B9888" t="str">
            <v>Rámová kazeta…RKF2V2/25</v>
          </cell>
          <cell r="C9888">
            <v>6980</v>
          </cell>
          <cell r="D9888">
            <v>1</v>
          </cell>
          <cell r="E9888" t="str">
            <v>KS</v>
          </cell>
          <cell r="F9888">
            <v>6980</v>
          </cell>
        </row>
        <row r="9889">
          <cell r="A9889">
            <v>7406216</v>
          </cell>
          <cell r="B9889" t="str">
            <v>Rámová kazeta…RKF2V3/10</v>
          </cell>
          <cell r="C9889">
            <v>7037</v>
          </cell>
          <cell r="D9889">
            <v>1</v>
          </cell>
          <cell r="E9889" t="str">
            <v>KS</v>
          </cell>
          <cell r="F9889">
            <v>7037</v>
          </cell>
        </row>
        <row r="9890">
          <cell r="A9890">
            <v>7406220</v>
          </cell>
          <cell r="B9890" t="str">
            <v>Rámová kazeta…RKF2V3/15</v>
          </cell>
          <cell r="C9890">
            <v>7193</v>
          </cell>
          <cell r="D9890">
            <v>1</v>
          </cell>
          <cell r="E9890" t="str">
            <v>KS</v>
          </cell>
          <cell r="F9890">
            <v>7193</v>
          </cell>
        </row>
        <row r="9891">
          <cell r="A9891">
            <v>7406224</v>
          </cell>
          <cell r="B9891" t="str">
            <v>Rámová kazeta…RKF2V3/20</v>
          </cell>
          <cell r="C9891">
            <v>7427</v>
          </cell>
          <cell r="D9891">
            <v>1</v>
          </cell>
          <cell r="E9891" t="str">
            <v>KS</v>
          </cell>
          <cell r="F9891">
            <v>7427</v>
          </cell>
        </row>
        <row r="9892">
          <cell r="A9892">
            <v>7406228</v>
          </cell>
          <cell r="B9892" t="str">
            <v>Rámová kazeta…RKF2V3/25</v>
          </cell>
          <cell r="C9892">
            <v>8045</v>
          </cell>
          <cell r="D9892">
            <v>1</v>
          </cell>
          <cell r="E9892" t="str">
            <v>KS</v>
          </cell>
          <cell r="F9892">
            <v>8045</v>
          </cell>
        </row>
        <row r="9893">
          <cell r="A9893">
            <v>7406232</v>
          </cell>
          <cell r="B9893" t="str">
            <v>Kazeta čtvercová…RKFN4MS20</v>
          </cell>
          <cell r="C9893">
            <v>6402</v>
          </cell>
          <cell r="D9893">
            <v>1</v>
          </cell>
          <cell r="E9893" t="str">
            <v>KS</v>
          </cell>
          <cell r="F9893">
            <v>6402</v>
          </cell>
        </row>
        <row r="9894">
          <cell r="A9894">
            <v>7406236</v>
          </cell>
          <cell r="B9894" t="str">
            <v>Kazeta čtvercová…RKFN4MS25</v>
          </cell>
          <cell r="C9894">
            <v>6481</v>
          </cell>
          <cell r="D9894">
            <v>1</v>
          </cell>
          <cell r="E9894" t="str">
            <v>KS</v>
          </cell>
          <cell r="F9894">
            <v>6481</v>
          </cell>
        </row>
        <row r="9895">
          <cell r="A9895">
            <v>7406240</v>
          </cell>
          <cell r="B9895" t="str">
            <v>Kazeta čtvercová…RKFN4VS20</v>
          </cell>
          <cell r="C9895">
            <v>5720</v>
          </cell>
          <cell r="D9895">
            <v>1</v>
          </cell>
          <cell r="E9895" t="str">
            <v>KS</v>
          </cell>
          <cell r="F9895">
            <v>5720</v>
          </cell>
        </row>
        <row r="9896">
          <cell r="A9896">
            <v>7406244</v>
          </cell>
          <cell r="B9896" t="str">
            <v>Kazeta čtvercová…RKFN4VS25</v>
          </cell>
          <cell r="C9896">
            <v>5868</v>
          </cell>
          <cell r="D9896">
            <v>1</v>
          </cell>
          <cell r="E9896" t="str">
            <v>KS</v>
          </cell>
          <cell r="F9896">
            <v>5868</v>
          </cell>
        </row>
        <row r="9897">
          <cell r="A9897">
            <v>7406248</v>
          </cell>
          <cell r="B9897" t="str">
            <v>Kazeta čtvercová…RKFN9MS20</v>
          </cell>
          <cell r="C9897">
            <v>7362</v>
          </cell>
          <cell r="D9897">
            <v>1</v>
          </cell>
          <cell r="E9897" t="str">
            <v>KS</v>
          </cell>
          <cell r="F9897">
            <v>7362</v>
          </cell>
        </row>
        <row r="9898">
          <cell r="A9898">
            <v>7406252</v>
          </cell>
          <cell r="B9898" t="str">
            <v>Kazeta čtvercová…RKFN9MS25</v>
          </cell>
          <cell r="C9898">
            <v>7602</v>
          </cell>
          <cell r="D9898">
            <v>1</v>
          </cell>
          <cell r="E9898" t="str">
            <v>KS</v>
          </cell>
          <cell r="F9898">
            <v>7602</v>
          </cell>
        </row>
        <row r="9899">
          <cell r="A9899">
            <v>7406256</v>
          </cell>
          <cell r="B9899" t="str">
            <v>Kazeta čtvercová…RKFN9VS20</v>
          </cell>
          <cell r="C9899">
            <v>6328</v>
          </cell>
          <cell r="D9899">
            <v>1</v>
          </cell>
          <cell r="E9899" t="str">
            <v>KS</v>
          </cell>
          <cell r="F9899">
            <v>6328</v>
          </cell>
        </row>
        <row r="9900">
          <cell r="A9900">
            <v>7406260</v>
          </cell>
          <cell r="B9900" t="str">
            <v>Kazeta čtvercová…RKFN9VS25</v>
          </cell>
          <cell r="C9900">
            <v>6921</v>
          </cell>
          <cell r="D9900">
            <v>1</v>
          </cell>
          <cell r="E9900" t="str">
            <v>KS</v>
          </cell>
          <cell r="F9900">
            <v>6921</v>
          </cell>
        </row>
        <row r="9901">
          <cell r="A9901">
            <v>7406276</v>
          </cell>
          <cell r="B9901" t="str">
            <v>Kazeta kruhová…RKFR4M20</v>
          </cell>
          <cell r="C9901">
            <v>6608</v>
          </cell>
          <cell r="D9901">
            <v>1</v>
          </cell>
          <cell r="E9901" t="str">
            <v>KS</v>
          </cell>
          <cell r="F9901">
            <v>6608</v>
          </cell>
        </row>
        <row r="9902">
          <cell r="A9902">
            <v>7406280</v>
          </cell>
          <cell r="B9902" t="str">
            <v>Kazeta kruhová…RKFR4M25</v>
          </cell>
          <cell r="C9902">
            <v>6896</v>
          </cell>
          <cell r="D9902">
            <v>1</v>
          </cell>
          <cell r="E9902" t="str">
            <v>KS</v>
          </cell>
          <cell r="F9902">
            <v>6896</v>
          </cell>
        </row>
        <row r="9903">
          <cell r="A9903">
            <v>7406288</v>
          </cell>
          <cell r="B9903" t="str">
            <v>Kazeta pro velké zatížení…RKFR4SL2V</v>
          </cell>
          <cell r="C9903">
            <v>9577</v>
          </cell>
          <cell r="D9903">
            <v>1</v>
          </cell>
          <cell r="E9903" t="str">
            <v>KS</v>
          </cell>
          <cell r="F9903">
            <v>9577</v>
          </cell>
        </row>
        <row r="9904">
          <cell r="A9904">
            <v>7406292</v>
          </cell>
          <cell r="B9904" t="str">
            <v>Kazeta pro velké zatížení…RKFR4SL2V</v>
          </cell>
          <cell r="C9904">
            <v>9740</v>
          </cell>
          <cell r="D9904">
            <v>1</v>
          </cell>
          <cell r="E9904" t="str">
            <v>KS</v>
          </cell>
          <cell r="F9904">
            <v>9740</v>
          </cell>
        </row>
        <row r="9905">
          <cell r="A9905">
            <v>7406296</v>
          </cell>
          <cell r="B9905" t="str">
            <v>Kazeta kruhová…RKFR4V20</v>
          </cell>
          <cell r="C9905">
            <v>5987</v>
          </cell>
          <cell r="D9905">
            <v>1</v>
          </cell>
          <cell r="E9905" t="str">
            <v>KS</v>
          </cell>
          <cell r="F9905">
            <v>5987</v>
          </cell>
        </row>
        <row r="9906">
          <cell r="A9906">
            <v>7406300</v>
          </cell>
          <cell r="B9906" t="str">
            <v>Kazeta kruhová…RKFR4V25</v>
          </cell>
          <cell r="C9906">
            <v>6184</v>
          </cell>
          <cell r="D9906">
            <v>1</v>
          </cell>
          <cell r="E9906" t="str">
            <v>KS</v>
          </cell>
          <cell r="F9906">
            <v>6184</v>
          </cell>
        </row>
        <row r="9907">
          <cell r="A9907">
            <v>7406304</v>
          </cell>
          <cell r="B9907" t="str">
            <v>Kazeta kruhová…RKFR7M20</v>
          </cell>
          <cell r="C9907">
            <v>7154</v>
          </cell>
          <cell r="D9907">
            <v>1</v>
          </cell>
          <cell r="E9907" t="str">
            <v>KS</v>
          </cell>
          <cell r="F9907">
            <v>7154</v>
          </cell>
        </row>
        <row r="9908">
          <cell r="A9908">
            <v>7406308</v>
          </cell>
          <cell r="B9908" t="str">
            <v>Kazeta kruhová…RKFR7M25</v>
          </cell>
          <cell r="C9908">
            <v>7365</v>
          </cell>
          <cell r="D9908">
            <v>1</v>
          </cell>
          <cell r="E9908" t="str">
            <v>KS</v>
          </cell>
          <cell r="F9908">
            <v>7365</v>
          </cell>
        </row>
        <row r="9909">
          <cell r="A9909">
            <v>7406312</v>
          </cell>
          <cell r="B9909" t="str">
            <v>Kazeta pro velké zatížení…RKFR7SL2V</v>
          </cell>
          <cell r="C9909">
            <v>9961</v>
          </cell>
          <cell r="D9909">
            <v>1</v>
          </cell>
          <cell r="E9909" t="str">
            <v>KS</v>
          </cell>
          <cell r="F9909">
            <v>9961</v>
          </cell>
        </row>
        <row r="9910">
          <cell r="A9910">
            <v>7406316</v>
          </cell>
          <cell r="B9910" t="str">
            <v>Kazeta pro velké zatížení…RKFR7SL2V</v>
          </cell>
          <cell r="C9910">
            <v>10166</v>
          </cell>
          <cell r="D9910">
            <v>1</v>
          </cell>
          <cell r="E9910" t="str">
            <v>KS</v>
          </cell>
          <cell r="F9910">
            <v>10166</v>
          </cell>
        </row>
        <row r="9911">
          <cell r="A9911">
            <v>7406320</v>
          </cell>
          <cell r="B9911" t="str">
            <v>Kazeta kruhová…RKFR7V20</v>
          </cell>
          <cell r="C9911">
            <v>6429</v>
          </cell>
          <cell r="D9911">
            <v>1</v>
          </cell>
          <cell r="E9911" t="str">
            <v>KS</v>
          </cell>
          <cell r="F9911">
            <v>6429</v>
          </cell>
        </row>
        <row r="9912">
          <cell r="A9912">
            <v>7406324</v>
          </cell>
          <cell r="B9912" t="str">
            <v>Kazeta kruhová…RKFR7V25</v>
          </cell>
          <cell r="C9912">
            <v>6527</v>
          </cell>
          <cell r="D9912">
            <v>1</v>
          </cell>
          <cell r="E9912" t="str">
            <v>KS</v>
          </cell>
          <cell r="F9912">
            <v>6527</v>
          </cell>
        </row>
        <row r="9913">
          <cell r="A9913">
            <v>7406328</v>
          </cell>
          <cell r="B9913" t="str">
            <v>Kazeta kruhová…RKFR9M20</v>
          </cell>
          <cell r="C9913">
            <v>7608</v>
          </cell>
          <cell r="D9913">
            <v>1</v>
          </cell>
          <cell r="E9913" t="str">
            <v>KS</v>
          </cell>
          <cell r="F9913">
            <v>7608</v>
          </cell>
        </row>
        <row r="9914">
          <cell r="A9914">
            <v>7406332</v>
          </cell>
          <cell r="B9914" t="str">
            <v>Kazeta kruhová…RKFR9M25</v>
          </cell>
          <cell r="C9914">
            <v>7808</v>
          </cell>
          <cell r="D9914">
            <v>1</v>
          </cell>
          <cell r="E9914" t="str">
            <v>KS</v>
          </cell>
          <cell r="F9914">
            <v>7808</v>
          </cell>
        </row>
        <row r="9915">
          <cell r="A9915">
            <v>7406348</v>
          </cell>
          <cell r="B9915" t="str">
            <v>Kazeta pro velké zatížení…RKFR9SL2V</v>
          </cell>
          <cell r="C9915">
            <v>9515</v>
          </cell>
          <cell r="D9915">
            <v>1</v>
          </cell>
          <cell r="E9915" t="str">
            <v>KS</v>
          </cell>
          <cell r="F9915">
            <v>9515</v>
          </cell>
        </row>
        <row r="9916">
          <cell r="A9916">
            <v>7406352</v>
          </cell>
          <cell r="B9916" t="str">
            <v>Kazeta pro velké zatížení…RKFR9SL2V</v>
          </cell>
          <cell r="C9916">
            <v>10470</v>
          </cell>
          <cell r="D9916">
            <v>1</v>
          </cell>
          <cell r="E9916" t="str">
            <v>KS</v>
          </cell>
          <cell r="F9916">
            <v>10470</v>
          </cell>
        </row>
        <row r="9917">
          <cell r="A9917">
            <v>7406356</v>
          </cell>
          <cell r="B9917" t="str">
            <v>Kazeta kruhová…RKFR9V20</v>
          </cell>
          <cell r="C9917">
            <v>6824</v>
          </cell>
          <cell r="D9917">
            <v>1</v>
          </cell>
          <cell r="E9917" t="str">
            <v>KS</v>
          </cell>
          <cell r="F9917">
            <v>6824</v>
          </cell>
        </row>
        <row r="9918">
          <cell r="A9918">
            <v>7406360</v>
          </cell>
          <cell r="B9918" t="str">
            <v>Kazeta kruhová…RKFR9V25</v>
          </cell>
          <cell r="C9918">
            <v>6981</v>
          </cell>
          <cell r="D9918">
            <v>1</v>
          </cell>
          <cell r="E9918" t="str">
            <v>KS</v>
          </cell>
          <cell r="F9918">
            <v>6981</v>
          </cell>
        </row>
        <row r="9919">
          <cell r="A9919">
            <v>7406364</v>
          </cell>
          <cell r="B9919" t="str">
            <v>Kazeta čtvercová…RKN4MS20</v>
          </cell>
          <cell r="C9919">
            <v>5549</v>
          </cell>
          <cell r="D9919">
            <v>1</v>
          </cell>
          <cell r="E9919" t="str">
            <v>KS</v>
          </cell>
          <cell r="F9919">
            <v>5549</v>
          </cell>
        </row>
        <row r="9920">
          <cell r="A9920">
            <v>7406368</v>
          </cell>
          <cell r="B9920" t="str">
            <v>Kazeta čtvercová…RKN4MS25</v>
          </cell>
          <cell r="C9920">
            <v>5668</v>
          </cell>
          <cell r="D9920">
            <v>1</v>
          </cell>
          <cell r="E9920" t="str">
            <v>KS</v>
          </cell>
          <cell r="F9920">
            <v>5668</v>
          </cell>
        </row>
        <row r="9921">
          <cell r="A9921">
            <v>7406370</v>
          </cell>
          <cell r="B9921" t="str">
            <v>Kazeta čtvercová…RKN4VS20</v>
          </cell>
          <cell r="C9921">
            <v>5016</v>
          </cell>
          <cell r="D9921">
            <v>1</v>
          </cell>
          <cell r="E9921" t="str">
            <v>KS</v>
          </cell>
          <cell r="F9921">
            <v>5016</v>
          </cell>
        </row>
        <row r="9922">
          <cell r="A9922">
            <v>7406374</v>
          </cell>
          <cell r="B9922" t="str">
            <v>Kazeta čtvercová…RKN4VS25</v>
          </cell>
          <cell r="C9922">
            <v>5121</v>
          </cell>
          <cell r="D9922">
            <v>1</v>
          </cell>
          <cell r="E9922" t="str">
            <v>KS</v>
          </cell>
          <cell r="F9922">
            <v>5121</v>
          </cell>
        </row>
        <row r="9923">
          <cell r="A9923">
            <v>7406378</v>
          </cell>
          <cell r="B9923" t="str">
            <v>Kazeta čtvercová…RKN9MS20</v>
          </cell>
          <cell r="C9923">
            <v>6539</v>
          </cell>
          <cell r="D9923">
            <v>1</v>
          </cell>
          <cell r="E9923" t="str">
            <v>KS</v>
          </cell>
          <cell r="F9923">
            <v>6539</v>
          </cell>
        </row>
        <row r="9924">
          <cell r="A9924">
            <v>7406382</v>
          </cell>
          <cell r="B9924" t="str">
            <v>Kazeta čtvercová…RKN9MS25</v>
          </cell>
          <cell r="C9924">
            <v>6693</v>
          </cell>
          <cell r="D9924">
            <v>1</v>
          </cell>
          <cell r="E9924" t="str">
            <v>KS</v>
          </cell>
          <cell r="F9924">
            <v>6693</v>
          </cell>
        </row>
        <row r="9925">
          <cell r="A9925">
            <v>7406386</v>
          </cell>
          <cell r="B9925" t="str">
            <v>Kazeta čtvercová…RKN9VS20</v>
          </cell>
          <cell r="C9925">
            <v>5936</v>
          </cell>
          <cell r="D9925">
            <v>1</v>
          </cell>
          <cell r="E9925" t="str">
            <v>KS</v>
          </cell>
          <cell r="F9925">
            <v>5936</v>
          </cell>
        </row>
        <row r="9926">
          <cell r="A9926">
            <v>7406390</v>
          </cell>
          <cell r="B9926" t="str">
            <v>Kazeta čtvercová…RKN9VS25</v>
          </cell>
          <cell r="C9926">
            <v>6022</v>
          </cell>
          <cell r="D9926">
            <v>1</v>
          </cell>
          <cell r="E9926" t="str">
            <v>KS</v>
          </cell>
          <cell r="F9926">
            <v>6022</v>
          </cell>
        </row>
        <row r="9927">
          <cell r="A9927">
            <v>7406394</v>
          </cell>
          <cell r="B9927" t="str">
            <v>Nivelační jednotka…RKNEV110</v>
          </cell>
          <cell r="C9927">
            <v>168</v>
          </cell>
          <cell r="D9927">
            <v>1</v>
          </cell>
          <cell r="E9927" t="str">
            <v>KS</v>
          </cell>
          <cell r="F9927">
            <v>168</v>
          </cell>
        </row>
        <row r="9928">
          <cell r="A9928">
            <v>7406398</v>
          </cell>
          <cell r="B9928" t="str">
            <v>Nivelační jednotka…RKNEV150</v>
          </cell>
          <cell r="C9928">
            <v>237</v>
          </cell>
          <cell r="D9928">
            <v>1</v>
          </cell>
          <cell r="E9928" t="str">
            <v>KS</v>
          </cell>
          <cell r="F9928">
            <v>237</v>
          </cell>
        </row>
        <row r="9929">
          <cell r="A9929">
            <v>7406414</v>
          </cell>
          <cell r="B9929" t="str">
            <v>Kazeta kruhová…RKR4M20</v>
          </cell>
          <cell r="C9929">
            <v>5986</v>
          </cell>
          <cell r="D9929">
            <v>1</v>
          </cell>
          <cell r="E9929" t="str">
            <v>KS</v>
          </cell>
          <cell r="F9929">
            <v>5986</v>
          </cell>
        </row>
        <row r="9930">
          <cell r="A9930">
            <v>7406418</v>
          </cell>
          <cell r="B9930" t="str">
            <v>Kazeta kruhová…RKR4M25</v>
          </cell>
          <cell r="C9930">
            <v>6108</v>
          </cell>
          <cell r="D9930">
            <v>1</v>
          </cell>
          <cell r="E9930" t="str">
            <v>KS</v>
          </cell>
          <cell r="F9930">
            <v>6108</v>
          </cell>
        </row>
        <row r="9931">
          <cell r="A9931">
            <v>7406422</v>
          </cell>
          <cell r="B9931" t="str">
            <v>Kazeta pro velké zatížení…RKR4SL2V2</v>
          </cell>
          <cell r="C9931">
            <v>9127</v>
          </cell>
          <cell r="D9931">
            <v>1</v>
          </cell>
          <cell r="E9931" t="str">
            <v>KS</v>
          </cell>
          <cell r="F9931">
            <v>9127</v>
          </cell>
        </row>
        <row r="9932">
          <cell r="A9932">
            <v>7406426</v>
          </cell>
          <cell r="B9932" t="str">
            <v>Kazeta pro velké zatížení…RKR4SL2V2</v>
          </cell>
          <cell r="C9932">
            <v>9224</v>
          </cell>
          <cell r="D9932">
            <v>1</v>
          </cell>
          <cell r="E9932" t="str">
            <v>KS</v>
          </cell>
          <cell r="F9932">
            <v>9224</v>
          </cell>
        </row>
        <row r="9933">
          <cell r="A9933">
            <v>7406430</v>
          </cell>
          <cell r="B9933" t="str">
            <v>Kazeta kruhová…RKR4V20</v>
          </cell>
          <cell r="C9933">
            <v>5409</v>
          </cell>
          <cell r="D9933">
            <v>1</v>
          </cell>
          <cell r="E9933" t="str">
            <v>KS</v>
          </cell>
          <cell r="F9933">
            <v>5409</v>
          </cell>
        </row>
        <row r="9934">
          <cell r="A9934">
            <v>7406434</v>
          </cell>
          <cell r="B9934" t="str">
            <v>Kazeta kruhová…RKR4V25</v>
          </cell>
          <cell r="C9934">
            <v>5562</v>
          </cell>
          <cell r="D9934">
            <v>1</v>
          </cell>
          <cell r="E9934" t="str">
            <v>KS</v>
          </cell>
          <cell r="F9934">
            <v>5562</v>
          </cell>
        </row>
        <row r="9935">
          <cell r="A9935">
            <v>7406438</v>
          </cell>
          <cell r="B9935" t="str">
            <v>Kazeta kruhová…RKR7M20</v>
          </cell>
          <cell r="C9935">
            <v>6452</v>
          </cell>
          <cell r="D9935">
            <v>1</v>
          </cell>
          <cell r="E9935" t="str">
            <v>KS</v>
          </cell>
          <cell r="F9935">
            <v>6452</v>
          </cell>
        </row>
        <row r="9936">
          <cell r="A9936">
            <v>7406442</v>
          </cell>
          <cell r="B9936" t="str">
            <v>Kazeta kruhová…RKR7M25</v>
          </cell>
          <cell r="C9936">
            <v>6603</v>
          </cell>
          <cell r="D9936">
            <v>1</v>
          </cell>
          <cell r="E9936" t="str">
            <v>KS</v>
          </cell>
          <cell r="F9936">
            <v>6603</v>
          </cell>
        </row>
        <row r="9937">
          <cell r="A9937">
            <v>7406446</v>
          </cell>
          <cell r="B9937" t="str">
            <v>Kazeta pro velké zatížení…RKR7SL2V2</v>
          </cell>
          <cell r="C9937">
            <v>9488</v>
          </cell>
          <cell r="D9937">
            <v>1</v>
          </cell>
          <cell r="E9937" t="str">
            <v>KS</v>
          </cell>
          <cell r="F9937">
            <v>9488</v>
          </cell>
        </row>
        <row r="9938">
          <cell r="A9938">
            <v>7406450</v>
          </cell>
          <cell r="B9938" t="str">
            <v>Kazeta pro velké zatížení…RKR7SL2V2</v>
          </cell>
          <cell r="C9938">
            <v>9552</v>
          </cell>
          <cell r="D9938">
            <v>1</v>
          </cell>
          <cell r="E9938" t="str">
            <v>KS</v>
          </cell>
          <cell r="F9938">
            <v>9552</v>
          </cell>
        </row>
        <row r="9939">
          <cell r="A9939">
            <v>7406454</v>
          </cell>
          <cell r="B9939" t="str">
            <v>Kazeta kruhová…RKR7V20</v>
          </cell>
          <cell r="C9939">
            <v>5763</v>
          </cell>
          <cell r="D9939">
            <v>1</v>
          </cell>
          <cell r="E9939" t="str">
            <v>KS</v>
          </cell>
          <cell r="F9939">
            <v>5763</v>
          </cell>
        </row>
        <row r="9940">
          <cell r="A9940">
            <v>7406458</v>
          </cell>
          <cell r="B9940" t="str">
            <v>Kazeta kruhová…RKR7V25</v>
          </cell>
          <cell r="C9940">
            <v>5906</v>
          </cell>
          <cell r="D9940">
            <v>1</v>
          </cell>
          <cell r="E9940" t="str">
            <v>KS</v>
          </cell>
          <cell r="F9940">
            <v>5906</v>
          </cell>
        </row>
        <row r="9941">
          <cell r="A9941">
            <v>7406462</v>
          </cell>
          <cell r="B9941" t="str">
            <v>Kazeta kruhová…RKR9M20</v>
          </cell>
          <cell r="C9941">
            <v>6921</v>
          </cell>
          <cell r="D9941">
            <v>1</v>
          </cell>
          <cell r="E9941" t="str">
            <v>KS</v>
          </cell>
          <cell r="F9941">
            <v>6921</v>
          </cell>
        </row>
        <row r="9942">
          <cell r="A9942">
            <v>7406466</v>
          </cell>
          <cell r="B9942" t="str">
            <v>Kazeta kruhová…RKR9M25</v>
          </cell>
          <cell r="C9942">
            <v>7098</v>
          </cell>
          <cell r="D9942">
            <v>1</v>
          </cell>
          <cell r="E9942" t="str">
            <v>KS</v>
          </cell>
          <cell r="F9942">
            <v>7098</v>
          </cell>
        </row>
        <row r="9943">
          <cell r="A9943">
            <v>7406474</v>
          </cell>
          <cell r="B9943" t="str">
            <v>Kazeta pro velké zatížení…RKR9SL2V2</v>
          </cell>
          <cell r="C9943">
            <v>9780</v>
          </cell>
          <cell r="D9943">
            <v>1</v>
          </cell>
          <cell r="E9943" t="str">
            <v>KS</v>
          </cell>
          <cell r="F9943">
            <v>9780</v>
          </cell>
        </row>
        <row r="9944">
          <cell r="A9944">
            <v>7406478</v>
          </cell>
          <cell r="B9944" t="str">
            <v>Kazeta pro velké zatížení…RKR9SL2V2</v>
          </cell>
          <cell r="C9944">
            <v>9877</v>
          </cell>
          <cell r="D9944">
            <v>1</v>
          </cell>
          <cell r="E9944" t="str">
            <v>KS</v>
          </cell>
          <cell r="F9944">
            <v>9877</v>
          </cell>
        </row>
        <row r="9945">
          <cell r="A9945">
            <v>7406482</v>
          </cell>
          <cell r="B9945" t="str">
            <v>Kazeta kruhová…RKR9V20</v>
          </cell>
          <cell r="C9945">
            <v>6254</v>
          </cell>
          <cell r="D9945">
            <v>1</v>
          </cell>
          <cell r="E9945" t="str">
            <v>KS</v>
          </cell>
          <cell r="F9945">
            <v>6254</v>
          </cell>
        </row>
        <row r="9946">
          <cell r="A9946">
            <v>7406486</v>
          </cell>
          <cell r="B9946" t="str">
            <v>Kazeta kruhová…RKR9V25</v>
          </cell>
          <cell r="C9946">
            <v>6856</v>
          </cell>
          <cell r="D9946">
            <v>1</v>
          </cell>
          <cell r="E9946" t="str">
            <v>KS</v>
          </cell>
          <cell r="F9946">
            <v>6856</v>
          </cell>
        </row>
        <row r="9947">
          <cell r="A9947">
            <v>7406490</v>
          </cell>
          <cell r="B9947" t="str">
            <v>Rámová kazeta…RKS/M1/15</v>
          </cell>
          <cell r="C9947">
            <v>5980</v>
          </cell>
          <cell r="D9947">
            <v>1</v>
          </cell>
          <cell r="E9947" t="str">
            <v>KS</v>
          </cell>
          <cell r="F9947">
            <v>5980</v>
          </cell>
        </row>
        <row r="9948">
          <cell r="A9948">
            <v>7406494</v>
          </cell>
          <cell r="B9948" t="str">
            <v>Rámová kazeta…RKS/M1/20</v>
          </cell>
          <cell r="C9948">
            <v>6096</v>
          </cell>
          <cell r="D9948">
            <v>1</v>
          </cell>
          <cell r="E9948" t="str">
            <v>KS</v>
          </cell>
          <cell r="F9948">
            <v>6096</v>
          </cell>
        </row>
        <row r="9949">
          <cell r="A9949">
            <v>7406498</v>
          </cell>
          <cell r="B9949" t="str">
            <v>Rámová kazeta…RKS/M1/25</v>
          </cell>
          <cell r="C9949">
            <v>6253</v>
          </cell>
          <cell r="D9949">
            <v>1</v>
          </cell>
          <cell r="E9949" t="str">
            <v>KS</v>
          </cell>
          <cell r="F9949">
            <v>6253</v>
          </cell>
        </row>
        <row r="9950">
          <cell r="A9950">
            <v>7406502</v>
          </cell>
          <cell r="B9950" t="str">
            <v>Rámová kazeta…RKS/M3/15</v>
          </cell>
          <cell r="C9950">
            <v>7108</v>
          </cell>
          <cell r="D9950">
            <v>1</v>
          </cell>
          <cell r="E9950" t="str">
            <v>KS</v>
          </cell>
          <cell r="F9950">
            <v>7108</v>
          </cell>
        </row>
        <row r="9951">
          <cell r="A9951">
            <v>7406506</v>
          </cell>
          <cell r="B9951" t="str">
            <v>Rámová kazeta…RKS/M3/20</v>
          </cell>
          <cell r="C9951">
            <v>7380</v>
          </cell>
          <cell r="D9951">
            <v>1</v>
          </cell>
          <cell r="E9951" t="str">
            <v>KS</v>
          </cell>
          <cell r="F9951">
            <v>7380</v>
          </cell>
        </row>
        <row r="9952">
          <cell r="A9952">
            <v>7406510</v>
          </cell>
          <cell r="B9952" t="str">
            <v>Rámová kazeta…RKS/M3/25</v>
          </cell>
          <cell r="C9952">
            <v>7653</v>
          </cell>
          <cell r="D9952">
            <v>1</v>
          </cell>
          <cell r="E9952" t="str">
            <v>KS</v>
          </cell>
          <cell r="F9952">
            <v>7653</v>
          </cell>
        </row>
        <row r="9953">
          <cell r="A9953">
            <v>7406514</v>
          </cell>
          <cell r="B9953" t="str">
            <v>Rámová kazeta…RKS/V1/15</v>
          </cell>
          <cell r="C9953">
            <v>5123</v>
          </cell>
          <cell r="D9953">
            <v>1</v>
          </cell>
          <cell r="E9953" t="str">
            <v>KS</v>
          </cell>
          <cell r="F9953">
            <v>5123</v>
          </cell>
        </row>
        <row r="9954">
          <cell r="A9954">
            <v>7406518</v>
          </cell>
          <cell r="B9954" t="str">
            <v>Rámová kazeta…RKS/V1/20</v>
          </cell>
          <cell r="C9954">
            <v>5241</v>
          </cell>
          <cell r="D9954">
            <v>1</v>
          </cell>
          <cell r="E9954" t="str">
            <v>KS</v>
          </cell>
          <cell r="F9954">
            <v>5241</v>
          </cell>
        </row>
        <row r="9955">
          <cell r="A9955">
            <v>7406522</v>
          </cell>
          <cell r="B9955" t="str">
            <v>Rámová kazeta…RKS/V1/25</v>
          </cell>
          <cell r="C9955">
            <v>5397</v>
          </cell>
          <cell r="D9955">
            <v>1</v>
          </cell>
          <cell r="E9955" t="str">
            <v>KS</v>
          </cell>
          <cell r="F9955">
            <v>5397</v>
          </cell>
        </row>
        <row r="9956">
          <cell r="A9956">
            <v>7406526</v>
          </cell>
          <cell r="B9956" t="str">
            <v>Rámová kazeta…RKS/V3/15</v>
          </cell>
          <cell r="C9956">
            <v>6059</v>
          </cell>
          <cell r="D9956">
            <v>1</v>
          </cell>
          <cell r="E9956" t="str">
            <v>KS</v>
          </cell>
          <cell r="F9956">
            <v>6059</v>
          </cell>
        </row>
        <row r="9957">
          <cell r="A9957">
            <v>7406530</v>
          </cell>
          <cell r="B9957" t="str">
            <v>Rámová kazeta…RKS/V3/20</v>
          </cell>
          <cell r="C9957">
            <v>6329</v>
          </cell>
          <cell r="D9957">
            <v>1</v>
          </cell>
          <cell r="E9957" t="str">
            <v>KS</v>
          </cell>
          <cell r="F9957">
            <v>6329</v>
          </cell>
        </row>
        <row r="9958">
          <cell r="A9958">
            <v>7406534</v>
          </cell>
          <cell r="B9958" t="str">
            <v>Rámová kazeta…RKS/V3/25</v>
          </cell>
          <cell r="C9958">
            <v>6525</v>
          </cell>
          <cell r="D9958">
            <v>1</v>
          </cell>
          <cell r="E9958" t="str">
            <v>KS</v>
          </cell>
          <cell r="F9958">
            <v>6525</v>
          </cell>
        </row>
        <row r="9959">
          <cell r="A9959">
            <v>7406538</v>
          </cell>
          <cell r="B9959" t="str">
            <v>Rámová kazeta…RKS2M2/15</v>
          </cell>
          <cell r="C9959">
            <v>6407</v>
          </cell>
          <cell r="D9959">
            <v>1</v>
          </cell>
          <cell r="E9959" t="str">
            <v>KS</v>
          </cell>
          <cell r="F9959">
            <v>6407</v>
          </cell>
        </row>
        <row r="9960">
          <cell r="A9960">
            <v>7406542</v>
          </cell>
          <cell r="B9960" t="str">
            <v>Rámová kazeta…RKS2M2/20</v>
          </cell>
          <cell r="C9960">
            <v>6528</v>
          </cell>
          <cell r="D9960">
            <v>1</v>
          </cell>
          <cell r="E9960" t="str">
            <v>KS</v>
          </cell>
          <cell r="F9960">
            <v>6528</v>
          </cell>
        </row>
        <row r="9961">
          <cell r="A9961">
            <v>7406546</v>
          </cell>
          <cell r="B9961" t="str">
            <v>Rámová kazeta…RKS2M2/25</v>
          </cell>
          <cell r="C9961">
            <v>6797</v>
          </cell>
          <cell r="D9961">
            <v>1</v>
          </cell>
          <cell r="E9961" t="str">
            <v>KS</v>
          </cell>
          <cell r="F9961">
            <v>6797</v>
          </cell>
        </row>
        <row r="9962">
          <cell r="A9962">
            <v>7406550</v>
          </cell>
          <cell r="B9962" t="str">
            <v>Rámová kazeta…RKS2V2/15</v>
          </cell>
          <cell r="C9962">
            <v>5516</v>
          </cell>
          <cell r="D9962">
            <v>1</v>
          </cell>
          <cell r="E9962" t="str">
            <v>KS</v>
          </cell>
          <cell r="F9962">
            <v>5516</v>
          </cell>
        </row>
        <row r="9963">
          <cell r="A9963">
            <v>7406554</v>
          </cell>
          <cell r="B9963" t="str">
            <v>Rámová kazeta…RKS2V2/20</v>
          </cell>
          <cell r="C9963">
            <v>5630</v>
          </cell>
          <cell r="D9963">
            <v>1</v>
          </cell>
          <cell r="E9963" t="str">
            <v>KS</v>
          </cell>
          <cell r="F9963">
            <v>5630</v>
          </cell>
        </row>
        <row r="9964">
          <cell r="A9964">
            <v>7406558</v>
          </cell>
          <cell r="B9964" t="str">
            <v>Rámová kazeta…RKS2V2/25</v>
          </cell>
          <cell r="C9964">
            <v>5823</v>
          </cell>
          <cell r="D9964">
            <v>1</v>
          </cell>
          <cell r="E9964" t="str">
            <v>KS</v>
          </cell>
          <cell r="F9964">
            <v>5823</v>
          </cell>
        </row>
        <row r="9965">
          <cell r="A9965">
            <v>7406562</v>
          </cell>
          <cell r="B9965" t="str">
            <v>Kazeta čtvercová…RKSN4MS20</v>
          </cell>
          <cell r="C9965">
            <v>6985</v>
          </cell>
          <cell r="D9965">
            <v>1</v>
          </cell>
          <cell r="E9965" t="str">
            <v>KS</v>
          </cell>
          <cell r="F9965">
            <v>6985</v>
          </cell>
        </row>
        <row r="9966">
          <cell r="A9966">
            <v>7406566</v>
          </cell>
          <cell r="B9966" t="str">
            <v>Kazeta čtvercová…RKSN4MS25</v>
          </cell>
          <cell r="C9966">
            <v>7234</v>
          </cell>
          <cell r="D9966">
            <v>1</v>
          </cell>
          <cell r="E9966" t="str">
            <v>KS</v>
          </cell>
          <cell r="F9966">
            <v>7234</v>
          </cell>
        </row>
        <row r="9967">
          <cell r="A9967">
            <v>7406570</v>
          </cell>
          <cell r="B9967" t="str">
            <v>Kazeta čtvercová…RKSN4VS20</v>
          </cell>
          <cell r="C9967">
            <v>6289</v>
          </cell>
          <cell r="D9967">
            <v>1</v>
          </cell>
          <cell r="E9967" t="str">
            <v>KS</v>
          </cell>
          <cell r="F9967">
            <v>6289</v>
          </cell>
        </row>
        <row r="9968">
          <cell r="A9968">
            <v>7406574</v>
          </cell>
          <cell r="B9968" t="str">
            <v>Kazeta čtvercová…RKSN4VS25</v>
          </cell>
          <cell r="C9968">
            <v>6387</v>
          </cell>
          <cell r="D9968">
            <v>1</v>
          </cell>
          <cell r="E9968" t="str">
            <v>KS</v>
          </cell>
          <cell r="F9968">
            <v>6387</v>
          </cell>
        </row>
        <row r="9969">
          <cell r="A9969">
            <v>7406578</v>
          </cell>
          <cell r="B9969" t="str">
            <v>Kazeta čtvercová…RKSN9MS20</v>
          </cell>
          <cell r="C9969">
            <v>8045</v>
          </cell>
          <cell r="D9969">
            <v>1</v>
          </cell>
          <cell r="E9969" t="str">
            <v>KS</v>
          </cell>
          <cell r="F9969">
            <v>8045</v>
          </cell>
        </row>
        <row r="9970">
          <cell r="A9970">
            <v>7406582</v>
          </cell>
          <cell r="B9970" t="str">
            <v>Kazeta čtvercová…RKSN9MS25</v>
          </cell>
          <cell r="C9970">
            <v>8269</v>
          </cell>
          <cell r="D9970">
            <v>1</v>
          </cell>
          <cell r="E9970" t="str">
            <v>KS</v>
          </cell>
          <cell r="F9970">
            <v>8269</v>
          </cell>
        </row>
        <row r="9971">
          <cell r="A9971">
            <v>7406598</v>
          </cell>
          <cell r="B9971" t="str">
            <v>Kazeta čtvercová…RKSNV9/20</v>
          </cell>
          <cell r="C9971">
            <v>6956</v>
          </cell>
          <cell r="D9971">
            <v>1</v>
          </cell>
          <cell r="E9971" t="str">
            <v>KS</v>
          </cell>
          <cell r="F9971">
            <v>6956</v>
          </cell>
        </row>
        <row r="9972">
          <cell r="A9972">
            <v>7406602</v>
          </cell>
          <cell r="B9972" t="str">
            <v>Kazeta čtvercová…RKSNV9/25</v>
          </cell>
          <cell r="C9972">
            <v>7362</v>
          </cell>
          <cell r="D9972">
            <v>1</v>
          </cell>
          <cell r="E9972" t="str">
            <v>KS</v>
          </cell>
          <cell r="F9972">
            <v>7362</v>
          </cell>
        </row>
        <row r="9973">
          <cell r="A9973">
            <v>7406606</v>
          </cell>
          <cell r="B9973" t="str">
            <v>Kazeta kruhová…RKSR4M20</v>
          </cell>
          <cell r="C9973">
            <v>7391</v>
          </cell>
          <cell r="D9973">
            <v>1</v>
          </cell>
          <cell r="E9973" t="str">
            <v>KS</v>
          </cell>
          <cell r="F9973">
            <v>7391</v>
          </cell>
        </row>
        <row r="9974">
          <cell r="A9974">
            <v>7406610</v>
          </cell>
          <cell r="B9974" t="str">
            <v>Kazeta kruhová…RKSR4M25</v>
          </cell>
          <cell r="C9974">
            <v>7603</v>
          </cell>
          <cell r="D9974">
            <v>1</v>
          </cell>
          <cell r="E9974" t="str">
            <v>KS</v>
          </cell>
          <cell r="F9974">
            <v>7603</v>
          </cell>
        </row>
        <row r="9975">
          <cell r="A9975">
            <v>7406614</v>
          </cell>
          <cell r="B9975" t="str">
            <v>Kazeta kruhová…RKSR4V20</v>
          </cell>
          <cell r="C9975">
            <v>6647</v>
          </cell>
          <cell r="D9975">
            <v>1</v>
          </cell>
          <cell r="E9975" t="str">
            <v>KS</v>
          </cell>
          <cell r="F9975">
            <v>6647</v>
          </cell>
        </row>
        <row r="9976">
          <cell r="A9976">
            <v>7406618</v>
          </cell>
          <cell r="B9976" t="str">
            <v>Kazeta kruhová…RKSR4V25</v>
          </cell>
          <cell r="C9976">
            <v>6769</v>
          </cell>
          <cell r="D9976">
            <v>1</v>
          </cell>
          <cell r="E9976" t="str">
            <v>KS</v>
          </cell>
          <cell r="F9976">
            <v>6769</v>
          </cell>
        </row>
        <row r="9977">
          <cell r="A9977">
            <v>7406626</v>
          </cell>
          <cell r="B9977" t="str">
            <v>Kazeta kruhová…RKSR7M20</v>
          </cell>
          <cell r="C9977">
            <v>7798</v>
          </cell>
          <cell r="D9977">
            <v>1</v>
          </cell>
          <cell r="E9977" t="str">
            <v>KS</v>
          </cell>
          <cell r="F9977">
            <v>7798</v>
          </cell>
        </row>
        <row r="9978">
          <cell r="A9978">
            <v>7406630</v>
          </cell>
          <cell r="B9978" t="str">
            <v>Kazeta kruhová…RKSR7M25</v>
          </cell>
          <cell r="C9978">
            <v>8108</v>
          </cell>
          <cell r="D9978">
            <v>1</v>
          </cell>
          <cell r="E9978" t="str">
            <v>KS</v>
          </cell>
          <cell r="F9978">
            <v>8108</v>
          </cell>
        </row>
        <row r="9979">
          <cell r="A9979">
            <v>7406634</v>
          </cell>
          <cell r="B9979" t="str">
            <v>Kazeta kruhová…RKSR7V20</v>
          </cell>
          <cell r="C9979">
            <v>7006</v>
          </cell>
          <cell r="D9979">
            <v>1</v>
          </cell>
          <cell r="E9979" t="str">
            <v>KS</v>
          </cell>
          <cell r="F9979">
            <v>7006</v>
          </cell>
        </row>
        <row r="9980">
          <cell r="A9980">
            <v>7406638</v>
          </cell>
          <cell r="B9980" t="str">
            <v>Kazeta kruhová…RKSR7V25</v>
          </cell>
          <cell r="C9980">
            <v>7220</v>
          </cell>
          <cell r="D9980">
            <v>1</v>
          </cell>
          <cell r="E9980" t="str">
            <v>KS</v>
          </cell>
          <cell r="F9980">
            <v>7220</v>
          </cell>
        </row>
        <row r="9981">
          <cell r="A9981">
            <v>7406646</v>
          </cell>
          <cell r="B9981" t="str">
            <v>Kazeta kruhová…RKSR9M20</v>
          </cell>
          <cell r="C9981">
            <v>8408</v>
          </cell>
          <cell r="D9981">
            <v>1</v>
          </cell>
          <cell r="E9981" t="str">
            <v>KS</v>
          </cell>
          <cell r="F9981">
            <v>8408</v>
          </cell>
        </row>
        <row r="9982">
          <cell r="A9982">
            <v>7406650</v>
          </cell>
          <cell r="B9982" t="str">
            <v>Kazeta kruhová…RKSR9M25</v>
          </cell>
          <cell r="C9982">
            <v>8809</v>
          </cell>
          <cell r="D9982">
            <v>1</v>
          </cell>
          <cell r="E9982" t="str">
            <v>KS</v>
          </cell>
          <cell r="F9982">
            <v>8809</v>
          </cell>
        </row>
        <row r="9983">
          <cell r="A9983">
            <v>7406654</v>
          </cell>
          <cell r="B9983" t="str">
            <v>Kazeta kruhová…RKSR9V20</v>
          </cell>
          <cell r="C9983">
            <v>7603</v>
          </cell>
          <cell r="D9983">
            <v>1</v>
          </cell>
          <cell r="E9983" t="str">
            <v>KS</v>
          </cell>
          <cell r="F9983">
            <v>7603</v>
          </cell>
        </row>
        <row r="9984">
          <cell r="A9984">
            <v>7406658</v>
          </cell>
          <cell r="B9984" t="str">
            <v>Kazeta kruhová…RKSR9V25</v>
          </cell>
          <cell r="C9984">
            <v>7867</v>
          </cell>
          <cell r="D9984">
            <v>1</v>
          </cell>
          <cell r="E9984" t="str">
            <v>KS</v>
          </cell>
          <cell r="F9984">
            <v>7867</v>
          </cell>
        </row>
        <row r="9985">
          <cell r="A9985">
            <v>7406704</v>
          </cell>
          <cell r="B9985" t="str">
            <v>Vložka protahovací krabice…ZES4/10U</v>
          </cell>
          <cell r="C9985">
            <v>755</v>
          </cell>
          <cell r="D9985">
            <v>1</v>
          </cell>
          <cell r="E9985" t="str">
            <v>KS</v>
          </cell>
          <cell r="F9985">
            <v>755</v>
          </cell>
        </row>
        <row r="9986">
          <cell r="A9986">
            <v>7406708</v>
          </cell>
          <cell r="B9986" t="str">
            <v>Vložka protahovací krabice…ZES4/10U</v>
          </cell>
          <cell r="C9986">
            <v>756</v>
          </cell>
          <cell r="D9986">
            <v>1</v>
          </cell>
          <cell r="E9986" t="str">
            <v>KS</v>
          </cell>
          <cell r="F9986">
            <v>756</v>
          </cell>
        </row>
        <row r="9987">
          <cell r="A9987">
            <v>7406712</v>
          </cell>
          <cell r="B9987" t="str">
            <v>Vložka protahovací krabice…ZES4U</v>
          </cell>
          <cell r="C9987">
            <v>588</v>
          </cell>
          <cell r="D9987">
            <v>1</v>
          </cell>
          <cell r="E9987" t="str">
            <v>KS</v>
          </cell>
          <cell r="F9987">
            <v>588</v>
          </cell>
        </row>
        <row r="9988">
          <cell r="A9988">
            <v>7406716</v>
          </cell>
          <cell r="B9988" t="str">
            <v>Vložka protahovací krabice…ZES4U</v>
          </cell>
          <cell r="C9988">
            <v>588</v>
          </cell>
          <cell r="D9988">
            <v>1</v>
          </cell>
          <cell r="E9988" t="str">
            <v>KS</v>
          </cell>
          <cell r="F9988">
            <v>588</v>
          </cell>
        </row>
        <row r="9989">
          <cell r="A9989">
            <v>7406720</v>
          </cell>
          <cell r="B9989" t="str">
            <v>Vložka protahovací krabice…ZES4U</v>
          </cell>
          <cell r="C9989">
            <v>588</v>
          </cell>
          <cell r="D9989">
            <v>1</v>
          </cell>
          <cell r="E9989" t="str">
            <v>KS</v>
          </cell>
          <cell r="F9989">
            <v>588</v>
          </cell>
        </row>
        <row r="9990">
          <cell r="A9990">
            <v>7406724</v>
          </cell>
          <cell r="B9990" t="str">
            <v>Vložka protahovací krabice…ZES6/10U</v>
          </cell>
          <cell r="C9990">
            <v>945</v>
          </cell>
          <cell r="D9990">
            <v>1</v>
          </cell>
          <cell r="E9990" t="str">
            <v>KS</v>
          </cell>
          <cell r="F9990">
            <v>945</v>
          </cell>
        </row>
        <row r="9991">
          <cell r="A9991">
            <v>7406728</v>
          </cell>
          <cell r="B9991" t="str">
            <v>Vložka protahovací krabice…ZES6/10U</v>
          </cell>
          <cell r="C9991">
            <v>937</v>
          </cell>
          <cell r="D9991">
            <v>1</v>
          </cell>
          <cell r="E9991" t="str">
            <v>KS</v>
          </cell>
          <cell r="F9991">
            <v>937</v>
          </cell>
        </row>
        <row r="9992">
          <cell r="A9992">
            <v>7406732</v>
          </cell>
          <cell r="B9992" t="str">
            <v>Vložka protahovací krabice…ZES6/10U</v>
          </cell>
          <cell r="C9992">
            <v>936</v>
          </cell>
          <cell r="D9992">
            <v>1</v>
          </cell>
          <cell r="E9992" t="str">
            <v>KS</v>
          </cell>
          <cell r="F9992">
            <v>936</v>
          </cell>
        </row>
        <row r="9993">
          <cell r="A9993">
            <v>7406736</v>
          </cell>
          <cell r="B9993" t="str">
            <v>Vložka protahovací krabice…ZES6/10U</v>
          </cell>
          <cell r="C9993">
            <v>945</v>
          </cell>
          <cell r="D9993">
            <v>1</v>
          </cell>
          <cell r="E9993" t="str">
            <v>KS</v>
          </cell>
          <cell r="F9993">
            <v>945</v>
          </cell>
        </row>
        <row r="9994">
          <cell r="A9994">
            <v>7406740</v>
          </cell>
          <cell r="B9994" t="str">
            <v>Vložka protahovací krabice…ZES6U</v>
          </cell>
          <cell r="C9994">
            <v>775</v>
          </cell>
          <cell r="D9994">
            <v>1</v>
          </cell>
          <cell r="E9994" t="str">
            <v>KS</v>
          </cell>
          <cell r="F9994">
            <v>775</v>
          </cell>
        </row>
        <row r="9995">
          <cell r="A9995">
            <v>7406744</v>
          </cell>
          <cell r="B9995" t="str">
            <v>Vložka protahovací krabice…ZES6U</v>
          </cell>
          <cell r="C9995">
            <v>800</v>
          </cell>
          <cell r="D9995">
            <v>1</v>
          </cell>
          <cell r="E9995" t="str">
            <v>KS</v>
          </cell>
          <cell r="F9995">
            <v>800</v>
          </cell>
        </row>
        <row r="9996">
          <cell r="A9996">
            <v>7406748</v>
          </cell>
          <cell r="B9996" t="str">
            <v>Vložka protahovací krabice…ZES6U</v>
          </cell>
          <cell r="C9996">
            <v>773</v>
          </cell>
          <cell r="D9996">
            <v>1</v>
          </cell>
          <cell r="E9996" t="str">
            <v>KS</v>
          </cell>
          <cell r="F9996">
            <v>773</v>
          </cell>
        </row>
        <row r="9997">
          <cell r="A9997">
            <v>7406752</v>
          </cell>
          <cell r="B9997" t="str">
            <v>Vložka protahovací krabice…ZES9DB</v>
          </cell>
          <cell r="C9997">
            <v>1069</v>
          </cell>
          <cell r="D9997">
            <v>1</v>
          </cell>
          <cell r="E9997" t="str">
            <v>KS</v>
          </cell>
          <cell r="F9997">
            <v>1069</v>
          </cell>
        </row>
        <row r="9998">
          <cell r="A9998">
            <v>7406756</v>
          </cell>
          <cell r="B9998" t="str">
            <v>Vložka protahovací krabice…ZES9DB</v>
          </cell>
          <cell r="C9998">
            <v>1069</v>
          </cell>
          <cell r="D9998">
            <v>1</v>
          </cell>
          <cell r="E9998" t="str">
            <v>KS</v>
          </cell>
          <cell r="F9998">
            <v>1069</v>
          </cell>
        </row>
        <row r="9999">
          <cell r="A9999">
            <v>7406760</v>
          </cell>
          <cell r="B9999" t="str">
            <v>Vložka protahovací krabice…ZES9U</v>
          </cell>
          <cell r="C9999">
            <v>983</v>
          </cell>
          <cell r="D9999">
            <v>1</v>
          </cell>
          <cell r="E9999" t="str">
            <v>KS</v>
          </cell>
          <cell r="F9999">
            <v>983</v>
          </cell>
        </row>
        <row r="10000">
          <cell r="A10000">
            <v>7406764</v>
          </cell>
          <cell r="B10000" t="str">
            <v>Vložka protahovací krabice…ZES9U</v>
          </cell>
          <cell r="C10000">
            <v>1010</v>
          </cell>
          <cell r="D10000">
            <v>1</v>
          </cell>
          <cell r="E10000" t="str">
            <v>KS</v>
          </cell>
          <cell r="F10000">
            <v>1010</v>
          </cell>
        </row>
        <row r="10001">
          <cell r="A10001">
            <v>7406768</v>
          </cell>
          <cell r="B10001" t="str">
            <v>Vložka protahovací krabice…ZES9U</v>
          </cell>
          <cell r="C10001">
            <v>960</v>
          </cell>
          <cell r="D10001">
            <v>1</v>
          </cell>
          <cell r="E10001" t="str">
            <v>KS</v>
          </cell>
          <cell r="F10001">
            <v>960</v>
          </cell>
        </row>
        <row r="10002">
          <cell r="A10002">
            <v>7406772</v>
          </cell>
          <cell r="B10002" t="str">
            <v>Vložka protahovací krabice…ZESR4U</v>
          </cell>
          <cell r="C10002">
            <v>872</v>
          </cell>
          <cell r="D10002">
            <v>1</v>
          </cell>
          <cell r="E10002" t="str">
            <v>KS</v>
          </cell>
          <cell r="F10002">
            <v>872</v>
          </cell>
        </row>
        <row r="10003">
          <cell r="A10003">
            <v>7406776</v>
          </cell>
          <cell r="B10003" t="str">
            <v>Vložka protahovací krabice…ZESR4U</v>
          </cell>
          <cell r="C10003">
            <v>872</v>
          </cell>
          <cell r="D10003">
            <v>1</v>
          </cell>
          <cell r="E10003" t="str">
            <v>KS</v>
          </cell>
          <cell r="F10003">
            <v>872</v>
          </cell>
        </row>
        <row r="10004">
          <cell r="A10004">
            <v>7406780</v>
          </cell>
          <cell r="B10004" t="str">
            <v>Vložka protahovací krabice…ZESR4U</v>
          </cell>
          <cell r="C10004">
            <v>872</v>
          </cell>
          <cell r="D10004">
            <v>1</v>
          </cell>
          <cell r="E10004" t="str">
            <v>KS</v>
          </cell>
          <cell r="F10004">
            <v>872</v>
          </cell>
        </row>
        <row r="10005">
          <cell r="A10005">
            <v>7406784</v>
          </cell>
          <cell r="B10005" t="str">
            <v>Vložka protahovací krabice…ZESR4U</v>
          </cell>
          <cell r="C10005">
            <v>872</v>
          </cell>
          <cell r="D10005">
            <v>1</v>
          </cell>
          <cell r="E10005" t="str">
            <v>KS</v>
          </cell>
          <cell r="F10005">
            <v>872</v>
          </cell>
        </row>
        <row r="10006">
          <cell r="A10006">
            <v>7406788</v>
          </cell>
          <cell r="B10006" t="str">
            <v>Vložka protahovací krabice…ZESR7/10U</v>
          </cell>
          <cell r="C10006">
            <v>1382</v>
          </cell>
          <cell r="D10006">
            <v>1</v>
          </cell>
          <cell r="E10006" t="str">
            <v>KS</v>
          </cell>
          <cell r="F10006">
            <v>1382</v>
          </cell>
        </row>
        <row r="10007">
          <cell r="A10007">
            <v>7406792</v>
          </cell>
          <cell r="B10007" t="str">
            <v>Vložka protahovací krabice…ZESR7/10U</v>
          </cell>
          <cell r="C10007">
            <v>1382</v>
          </cell>
          <cell r="D10007">
            <v>1</v>
          </cell>
          <cell r="E10007" t="str">
            <v>KS</v>
          </cell>
          <cell r="F10007">
            <v>1382</v>
          </cell>
        </row>
        <row r="10008">
          <cell r="A10008">
            <v>7406796</v>
          </cell>
          <cell r="B10008" t="str">
            <v>Vložka protahovací krabice…ZESR7/10U</v>
          </cell>
          <cell r="C10008">
            <v>1383</v>
          </cell>
          <cell r="D10008">
            <v>1</v>
          </cell>
          <cell r="E10008" t="str">
            <v>KS</v>
          </cell>
          <cell r="F10008">
            <v>1383</v>
          </cell>
        </row>
        <row r="10009">
          <cell r="A10009">
            <v>7406800</v>
          </cell>
          <cell r="B10009" t="str">
            <v>Vložka protahovací krabice…ZESR7/10U</v>
          </cell>
          <cell r="C10009">
            <v>1382</v>
          </cell>
          <cell r="D10009">
            <v>1</v>
          </cell>
          <cell r="E10009" t="str">
            <v>KS</v>
          </cell>
          <cell r="F10009">
            <v>1382</v>
          </cell>
        </row>
        <row r="10010">
          <cell r="A10010">
            <v>7406804</v>
          </cell>
          <cell r="B10010" t="str">
            <v>Vložka protahovací krabice…ZESR9DB</v>
          </cell>
          <cell r="C10010">
            <v>1522</v>
          </cell>
          <cell r="D10010">
            <v>1</v>
          </cell>
          <cell r="E10010" t="str">
            <v>KS</v>
          </cell>
          <cell r="F10010">
            <v>1522</v>
          </cell>
        </row>
        <row r="10011">
          <cell r="A10011">
            <v>7406808</v>
          </cell>
          <cell r="B10011" t="str">
            <v>Vložka protahovací krabice…ZESR9U</v>
          </cell>
          <cell r="C10011">
            <v>1521</v>
          </cell>
          <cell r="D10011">
            <v>1</v>
          </cell>
          <cell r="E10011" t="str">
            <v>KS</v>
          </cell>
          <cell r="F10011">
            <v>1521</v>
          </cell>
        </row>
        <row r="10012">
          <cell r="A10012">
            <v>7406812</v>
          </cell>
          <cell r="B10012" t="str">
            <v>Vložka protahovací krabice…ZESR9U</v>
          </cell>
          <cell r="C10012">
            <v>1521</v>
          </cell>
          <cell r="D10012">
            <v>1</v>
          </cell>
          <cell r="E10012" t="str">
            <v>KS</v>
          </cell>
          <cell r="F10012">
            <v>1521</v>
          </cell>
        </row>
        <row r="10013">
          <cell r="A10013">
            <v>7406816</v>
          </cell>
          <cell r="B10013" t="str">
            <v>Vložka protahovací krabice…ZESR9U</v>
          </cell>
          <cell r="C10013">
            <v>1522</v>
          </cell>
          <cell r="D10013">
            <v>1</v>
          </cell>
          <cell r="E10013" t="str">
            <v>KS</v>
          </cell>
          <cell r="F10013">
            <v>1522</v>
          </cell>
        </row>
        <row r="10014">
          <cell r="A10014">
            <v>7406820</v>
          </cell>
          <cell r="B10014" t="str">
            <v>Vložka protahovací krabice…ZESR9U</v>
          </cell>
          <cell r="C10014">
            <v>1521</v>
          </cell>
          <cell r="D10014">
            <v>1</v>
          </cell>
          <cell r="E10014" t="str">
            <v>KS</v>
          </cell>
          <cell r="F10014">
            <v>1521</v>
          </cell>
        </row>
        <row r="10015">
          <cell r="A10015">
            <v>7406824</v>
          </cell>
          <cell r="B10015" t="str">
            <v>Vložka protahovací krabice…ZESRA7/10</v>
          </cell>
          <cell r="C10015">
            <v>3178</v>
          </cell>
          <cell r="D10015">
            <v>1</v>
          </cell>
          <cell r="E10015" t="str">
            <v>KS</v>
          </cell>
          <cell r="F10015">
            <v>3178</v>
          </cell>
        </row>
        <row r="10016">
          <cell r="A10016">
            <v>7406828</v>
          </cell>
          <cell r="B10016" t="str">
            <v>Vložka protahovací krabice…ZHB9K</v>
          </cell>
          <cell r="C10016">
            <v>967</v>
          </cell>
          <cell r="D10016">
            <v>1</v>
          </cell>
          <cell r="E10016" t="str">
            <v>KS</v>
          </cell>
          <cell r="F10016">
            <v>967</v>
          </cell>
        </row>
        <row r="10017">
          <cell r="A10017">
            <v>7406834</v>
          </cell>
          <cell r="B10017" t="str">
            <v>Vložka protahovací krabice…ZES9/10U</v>
          </cell>
          <cell r="C10017">
            <v>919</v>
          </cell>
          <cell r="D10017">
            <v>1</v>
          </cell>
          <cell r="E10017" t="str">
            <v>KS</v>
          </cell>
          <cell r="F10017">
            <v>919</v>
          </cell>
        </row>
        <row r="10018">
          <cell r="A10018">
            <v>7406900</v>
          </cell>
          <cell r="B10018" t="str">
            <v>Krycí deska…APMT5/2</v>
          </cell>
          <cell r="C10018">
            <v>40</v>
          </cell>
          <cell r="D10018">
            <v>1</v>
          </cell>
          <cell r="E10018" t="str">
            <v>KS</v>
          </cell>
          <cell r="F10018">
            <v>40</v>
          </cell>
        </row>
        <row r="10019">
          <cell r="A10019">
            <v>7406904</v>
          </cell>
          <cell r="B10019" t="str">
            <v>Krycí deska…APMT5/0</v>
          </cell>
          <cell r="C10019">
            <v>52</v>
          </cell>
          <cell r="D10019">
            <v>1</v>
          </cell>
          <cell r="E10019" t="str">
            <v>KS</v>
          </cell>
          <cell r="F10019">
            <v>52</v>
          </cell>
        </row>
        <row r="10020">
          <cell r="A10020">
            <v>7406908</v>
          </cell>
          <cell r="B10020" t="str">
            <v>Krycí deska…APMT5/1</v>
          </cell>
          <cell r="C10020">
            <v>43</v>
          </cell>
          <cell r="D10020">
            <v>1</v>
          </cell>
          <cell r="E10020" t="str">
            <v>KS</v>
          </cell>
          <cell r="F10020">
            <v>43</v>
          </cell>
        </row>
        <row r="10021">
          <cell r="A10021">
            <v>7406912</v>
          </cell>
          <cell r="B10021" t="str">
            <v>Krycí deska…APMT2/0</v>
          </cell>
          <cell r="C10021">
            <v>95</v>
          </cell>
          <cell r="D10021">
            <v>1</v>
          </cell>
          <cell r="E10021" t="str">
            <v>KS</v>
          </cell>
          <cell r="F10021">
            <v>95</v>
          </cell>
        </row>
        <row r="10022">
          <cell r="A10022">
            <v>7406916</v>
          </cell>
          <cell r="B10022" t="str">
            <v>Krycí deska…APMT2/1</v>
          </cell>
          <cell r="C10022">
            <v>121</v>
          </cell>
          <cell r="D10022">
            <v>1</v>
          </cell>
          <cell r="E10022" t="str">
            <v>KS</v>
          </cell>
          <cell r="F10022">
            <v>121</v>
          </cell>
        </row>
        <row r="10023">
          <cell r="A10023">
            <v>7406920</v>
          </cell>
          <cell r="B10023" t="str">
            <v>Krycí deska…APMT2/2</v>
          </cell>
          <cell r="C10023">
            <v>148</v>
          </cell>
          <cell r="D10023">
            <v>1</v>
          </cell>
          <cell r="E10023" t="str">
            <v>KS</v>
          </cell>
          <cell r="F10023">
            <v>148</v>
          </cell>
        </row>
        <row r="10024">
          <cell r="A10024">
            <v>7406924</v>
          </cell>
          <cell r="B10024" t="str">
            <v>Zvyšovací kroužek…AR80</v>
          </cell>
          <cell r="C10024">
            <v>280</v>
          </cell>
          <cell r="D10024">
            <v>1</v>
          </cell>
          <cell r="E10024" t="str">
            <v>KS</v>
          </cell>
          <cell r="F10024">
            <v>280</v>
          </cell>
        </row>
        <row r="10025">
          <cell r="A10025">
            <v>7406928</v>
          </cell>
          <cell r="B10025" t="str">
            <v>Zvyšovací kroužek…AR80/24</v>
          </cell>
          <cell r="C10025">
            <v>280</v>
          </cell>
          <cell r="D10025">
            <v>1</v>
          </cell>
          <cell r="E10025" t="str">
            <v>KS</v>
          </cell>
          <cell r="F10025">
            <v>280</v>
          </cell>
        </row>
        <row r="10026">
          <cell r="A10026">
            <v>7406932</v>
          </cell>
          <cell r="B10026" t="str">
            <v>Zvyšovací rám…ARU-190/3</v>
          </cell>
          <cell r="C10026">
            <v>708</v>
          </cell>
          <cell r="D10026">
            <v>1</v>
          </cell>
          <cell r="E10026" t="str">
            <v>KS</v>
          </cell>
          <cell r="F10026">
            <v>708</v>
          </cell>
        </row>
        <row r="10027">
          <cell r="A10027">
            <v>7406936</v>
          </cell>
          <cell r="B10027" t="str">
            <v>Zvyšovací rám…ARU-250/3</v>
          </cell>
          <cell r="C10027">
            <v>1039</v>
          </cell>
          <cell r="D10027">
            <v>1</v>
          </cell>
          <cell r="E10027" t="str">
            <v>KS</v>
          </cell>
          <cell r="F10027">
            <v>1039</v>
          </cell>
        </row>
        <row r="10028">
          <cell r="A10028">
            <v>7406940</v>
          </cell>
          <cell r="B10028" t="str">
            <v>Zvyšovací rám…ARU-250/3</v>
          </cell>
          <cell r="C10028">
            <v>932</v>
          </cell>
          <cell r="D10028">
            <v>1</v>
          </cell>
          <cell r="E10028" t="str">
            <v>KS</v>
          </cell>
          <cell r="F10028">
            <v>932</v>
          </cell>
        </row>
        <row r="10029">
          <cell r="A10029">
            <v>7406944</v>
          </cell>
          <cell r="B10029" t="str">
            <v>Zvyšovací rám…ARU-350/3</v>
          </cell>
          <cell r="C10029">
            <v>1199</v>
          </cell>
          <cell r="D10029">
            <v>1</v>
          </cell>
          <cell r="E10029" t="str">
            <v>KS</v>
          </cell>
          <cell r="F10029">
            <v>1199</v>
          </cell>
        </row>
        <row r="10030">
          <cell r="A10030">
            <v>7406948</v>
          </cell>
          <cell r="B10030" t="str">
            <v>Stavěcí prvek…AS4</v>
          </cell>
          <cell r="C10030">
            <v>360</v>
          </cell>
          <cell r="D10030">
            <v>1</v>
          </cell>
          <cell r="E10030" t="str">
            <v>KS</v>
          </cell>
          <cell r="F10030">
            <v>360</v>
          </cell>
        </row>
        <row r="10031">
          <cell r="A10031">
            <v>7406952</v>
          </cell>
          <cell r="B10031" t="str">
            <v>Stavěcí prvek…AS9</v>
          </cell>
          <cell r="C10031">
            <v>360</v>
          </cell>
          <cell r="D10031">
            <v>1</v>
          </cell>
          <cell r="E10031" t="str">
            <v>KS</v>
          </cell>
          <cell r="F10031">
            <v>360</v>
          </cell>
        </row>
        <row r="10032">
          <cell r="A10032">
            <v>7406956</v>
          </cell>
          <cell r="B10032" t="str">
            <v>Zaslepovací kryt…BA60N15</v>
          </cell>
          <cell r="C10032">
            <v>208</v>
          </cell>
          <cell r="D10032">
            <v>1</v>
          </cell>
          <cell r="E10032" t="str">
            <v>KS</v>
          </cell>
          <cell r="F10032">
            <v>208</v>
          </cell>
        </row>
        <row r="10033">
          <cell r="A10033">
            <v>7406960</v>
          </cell>
          <cell r="B10033" t="str">
            <v>Zaslepovací kryt…BA60N15</v>
          </cell>
          <cell r="C10033">
            <v>208</v>
          </cell>
          <cell r="D10033">
            <v>1</v>
          </cell>
          <cell r="E10033" t="str">
            <v>KS</v>
          </cell>
          <cell r="F10033">
            <v>208</v>
          </cell>
        </row>
        <row r="10034">
          <cell r="A10034">
            <v>7406964</v>
          </cell>
          <cell r="B10034" t="str">
            <v>Zaslepovací kryt…BA60N15</v>
          </cell>
          <cell r="C10034">
            <v>191</v>
          </cell>
          <cell r="D10034">
            <v>1</v>
          </cell>
          <cell r="E10034" t="str">
            <v>KS</v>
          </cell>
          <cell r="F10034">
            <v>191</v>
          </cell>
        </row>
        <row r="10035">
          <cell r="A10035">
            <v>7406968</v>
          </cell>
          <cell r="B10035" t="str">
            <v>Zaslepovací kryt…BA60N30</v>
          </cell>
          <cell r="C10035">
            <v>312</v>
          </cell>
          <cell r="D10035">
            <v>1</v>
          </cell>
          <cell r="E10035" t="str">
            <v>KS</v>
          </cell>
          <cell r="F10035">
            <v>312</v>
          </cell>
        </row>
        <row r="10036">
          <cell r="A10036">
            <v>7406976</v>
          </cell>
          <cell r="B10036" t="str">
            <v>Zaslepovací kryt…BA60N30</v>
          </cell>
          <cell r="C10036">
            <v>312</v>
          </cell>
          <cell r="D10036">
            <v>1</v>
          </cell>
          <cell r="E10036" t="str">
            <v>KS</v>
          </cell>
          <cell r="F10036">
            <v>312</v>
          </cell>
        </row>
        <row r="10037">
          <cell r="A10037">
            <v>7406980</v>
          </cell>
          <cell r="B10037" t="str">
            <v>Zaslepovací kryt…BA60N30</v>
          </cell>
          <cell r="C10037">
            <v>312</v>
          </cell>
          <cell r="D10037">
            <v>1</v>
          </cell>
          <cell r="E10037" t="str">
            <v>KS</v>
          </cell>
          <cell r="F10037">
            <v>312</v>
          </cell>
        </row>
        <row r="10038">
          <cell r="A10038">
            <v>7406984</v>
          </cell>
          <cell r="B10038" t="str">
            <v>Zaslepovací kryt…BA60N30</v>
          </cell>
          <cell r="C10038">
            <v>208</v>
          </cell>
          <cell r="D10038">
            <v>1</v>
          </cell>
          <cell r="E10038" t="str">
            <v>KS</v>
          </cell>
          <cell r="F10038">
            <v>208</v>
          </cell>
        </row>
        <row r="10039">
          <cell r="A10039">
            <v>7406988</v>
          </cell>
          <cell r="B10039" t="str">
            <v>Vyrovnávací kruh…BA80D</v>
          </cell>
          <cell r="C10039">
            <v>35</v>
          </cell>
          <cell r="D10039">
            <v>1</v>
          </cell>
          <cell r="E10039" t="str">
            <v>KS</v>
          </cell>
          <cell r="F10039">
            <v>35</v>
          </cell>
        </row>
        <row r="10040">
          <cell r="A10040">
            <v>7406992</v>
          </cell>
          <cell r="B10040" t="str">
            <v>Zaslepovací kryt…BAB80</v>
          </cell>
          <cell r="C10040">
            <v>126</v>
          </cell>
          <cell r="D10040">
            <v>1</v>
          </cell>
          <cell r="E10040" t="str">
            <v>KS</v>
          </cell>
          <cell r="F10040">
            <v>126</v>
          </cell>
        </row>
        <row r="10041">
          <cell r="A10041">
            <v>7406996</v>
          </cell>
          <cell r="B10041" t="str">
            <v>Zaslepovací kryt…BAB80</v>
          </cell>
          <cell r="C10041">
            <v>126</v>
          </cell>
          <cell r="D10041">
            <v>1</v>
          </cell>
          <cell r="E10041" t="str">
            <v>KS</v>
          </cell>
          <cell r="F10041">
            <v>126</v>
          </cell>
        </row>
        <row r="10042">
          <cell r="A10042">
            <v>7407000</v>
          </cell>
          <cell r="B10042" t="str">
            <v>Zaslepovací kryt…BAB80</v>
          </cell>
          <cell r="C10042">
            <v>126</v>
          </cell>
          <cell r="D10042">
            <v>1</v>
          </cell>
          <cell r="E10042" t="str">
            <v>KS</v>
          </cell>
          <cell r="F10042">
            <v>126</v>
          </cell>
        </row>
        <row r="10043">
          <cell r="A10043">
            <v>7407004</v>
          </cell>
          <cell r="B10043" t="str">
            <v>Zaslepovací kryt…BAB80</v>
          </cell>
          <cell r="C10043">
            <v>126</v>
          </cell>
          <cell r="D10043">
            <v>1</v>
          </cell>
          <cell r="E10043" t="str">
            <v>KS</v>
          </cell>
          <cell r="F10043">
            <v>126</v>
          </cell>
        </row>
        <row r="10044">
          <cell r="A10044">
            <v>7407008</v>
          </cell>
          <cell r="B10044" t="str">
            <v>Zaslepovací kryt…BAB80</v>
          </cell>
          <cell r="C10044">
            <v>125</v>
          </cell>
          <cell r="D10044">
            <v>1</v>
          </cell>
          <cell r="E10044" t="str">
            <v>KS</v>
          </cell>
          <cell r="F10044">
            <v>125</v>
          </cell>
        </row>
        <row r="10045">
          <cell r="A10045">
            <v>7407012</v>
          </cell>
          <cell r="B10045" t="str">
            <v>Zaslepovací kryt…BABF80AK</v>
          </cell>
          <cell r="C10045">
            <v>1363</v>
          </cell>
          <cell r="D10045">
            <v>1</v>
          </cell>
          <cell r="E10045" t="str">
            <v>KS</v>
          </cell>
          <cell r="F10045">
            <v>1363</v>
          </cell>
        </row>
        <row r="10046">
          <cell r="A10046">
            <v>7407016</v>
          </cell>
          <cell r="B10046" t="str">
            <v>Zaslepovací kryt…BABF80AM</v>
          </cell>
          <cell r="C10046">
            <v>1363</v>
          </cell>
          <cell r="D10046">
            <v>1</v>
          </cell>
          <cell r="E10046" t="str">
            <v>KS</v>
          </cell>
          <cell r="F10046">
            <v>1363</v>
          </cell>
        </row>
        <row r="10047">
          <cell r="A10047">
            <v>7407020</v>
          </cell>
          <cell r="B10047" t="str">
            <v>Zaslepovací kryt…BABF80CR</v>
          </cell>
          <cell r="C10047">
            <v>1363</v>
          </cell>
          <cell r="D10047">
            <v>1</v>
          </cell>
          <cell r="E10047" t="str">
            <v>KS</v>
          </cell>
          <cell r="F10047">
            <v>1363</v>
          </cell>
        </row>
        <row r="10048">
          <cell r="A10048">
            <v>7407024</v>
          </cell>
          <cell r="B10048" t="str">
            <v>Zaslepovací kryt…BABF80NI</v>
          </cell>
          <cell r="C10048">
            <v>1363</v>
          </cell>
          <cell r="D10048">
            <v>1</v>
          </cell>
          <cell r="E10048" t="str">
            <v>KS</v>
          </cell>
          <cell r="F10048">
            <v>1363</v>
          </cell>
        </row>
        <row r="10049">
          <cell r="A10049">
            <v>7407028</v>
          </cell>
          <cell r="B10049" t="str">
            <v>Zaslepovací kryt…BABN80</v>
          </cell>
          <cell r="C10049">
            <v>143</v>
          </cell>
          <cell r="D10049">
            <v>1</v>
          </cell>
          <cell r="E10049" t="str">
            <v>KS</v>
          </cell>
          <cell r="F10049">
            <v>143</v>
          </cell>
        </row>
        <row r="10050">
          <cell r="A10050">
            <v>7407032</v>
          </cell>
          <cell r="B10050" t="str">
            <v>Zaslepovací kryt…BABN80</v>
          </cell>
          <cell r="C10050">
            <v>143</v>
          </cell>
          <cell r="D10050">
            <v>1</v>
          </cell>
          <cell r="E10050" t="str">
            <v>KS</v>
          </cell>
          <cell r="F10050">
            <v>143</v>
          </cell>
        </row>
        <row r="10051">
          <cell r="A10051">
            <v>7407036</v>
          </cell>
          <cell r="B10051" t="str">
            <v>Zaslepovací kryt…BABN80</v>
          </cell>
          <cell r="C10051">
            <v>143</v>
          </cell>
          <cell r="D10051">
            <v>1</v>
          </cell>
          <cell r="E10051" t="str">
            <v>KS</v>
          </cell>
          <cell r="F10051">
            <v>143</v>
          </cell>
        </row>
        <row r="10052">
          <cell r="A10052">
            <v>7407040</v>
          </cell>
          <cell r="B10052" t="str">
            <v>Zaslepovací kryt…BABN80</v>
          </cell>
          <cell r="C10052">
            <v>143</v>
          </cell>
          <cell r="D10052">
            <v>1</v>
          </cell>
          <cell r="E10052" t="str">
            <v>KS</v>
          </cell>
          <cell r="F10052">
            <v>143</v>
          </cell>
        </row>
        <row r="10053">
          <cell r="A10053">
            <v>7407044</v>
          </cell>
          <cell r="B10053" t="str">
            <v>Zaslepovací kryt…BABN80</v>
          </cell>
          <cell r="C10053">
            <v>143</v>
          </cell>
          <cell r="D10053">
            <v>1</v>
          </cell>
          <cell r="E10053" t="str">
            <v>KS</v>
          </cell>
          <cell r="F10053">
            <v>143</v>
          </cell>
        </row>
        <row r="10054">
          <cell r="A10054">
            <v>7407048</v>
          </cell>
          <cell r="B10054" t="str">
            <v>Příložný rám podl. krytiny…BAU/E</v>
          </cell>
          <cell r="C10054">
            <v>689</v>
          </cell>
          <cell r="D10054">
            <v>1</v>
          </cell>
          <cell r="E10054" t="str">
            <v>KS</v>
          </cell>
          <cell r="F10054">
            <v>689</v>
          </cell>
        </row>
        <row r="10055">
          <cell r="A10055">
            <v>7407052</v>
          </cell>
          <cell r="B10055" t="str">
            <v>Popisové pole…BF1</v>
          </cell>
          <cell r="C10055">
            <v>63</v>
          </cell>
          <cell r="D10055">
            <v>1</v>
          </cell>
          <cell r="E10055" t="str">
            <v>KS</v>
          </cell>
          <cell r="F10055">
            <v>63</v>
          </cell>
        </row>
        <row r="10056">
          <cell r="A10056">
            <v>7407060</v>
          </cell>
          <cell r="B10056" t="str">
            <v>Zaslepovací krytka…BK60</v>
          </cell>
          <cell r="C10056">
            <v>110</v>
          </cell>
          <cell r="D10056">
            <v>1</v>
          </cell>
          <cell r="E10056" t="str">
            <v>KS</v>
          </cell>
          <cell r="F10056">
            <v>110</v>
          </cell>
        </row>
        <row r="10057">
          <cell r="A10057">
            <v>7407076</v>
          </cell>
          <cell r="B10057" t="str">
            <v>Zaslepovací deska…DATF</v>
          </cell>
          <cell r="C10057">
            <v>239</v>
          </cell>
          <cell r="D10057">
            <v>1</v>
          </cell>
          <cell r="E10057" t="str">
            <v>KS</v>
          </cell>
          <cell r="F10057">
            <v>239</v>
          </cell>
        </row>
        <row r="10058">
          <cell r="A10058">
            <v>7407080</v>
          </cell>
          <cell r="B10058" t="str">
            <v>Upevňovací šroub víka…DBS/BE</v>
          </cell>
          <cell r="C10058">
            <v>5</v>
          </cell>
          <cell r="D10058">
            <v>1</v>
          </cell>
          <cell r="E10058" t="str">
            <v>KS</v>
          </cell>
          <cell r="F10058">
            <v>5</v>
          </cell>
        </row>
        <row r="10059">
          <cell r="A10059">
            <v>7407084</v>
          </cell>
          <cell r="B10059" t="str">
            <v>Těsnící pouzdro…DH8</v>
          </cell>
          <cell r="C10059">
            <v>77</v>
          </cell>
          <cell r="D10059">
            <v>1</v>
          </cell>
          <cell r="E10059" t="str">
            <v>KS</v>
          </cell>
          <cell r="F10059">
            <v>77</v>
          </cell>
        </row>
        <row r="10060">
          <cell r="A10060">
            <v>7407092</v>
          </cell>
          <cell r="B10060" t="str">
            <v>Těsnící pouzdro…DHR4</v>
          </cell>
          <cell r="C10060">
            <v>57</v>
          </cell>
          <cell r="D10060">
            <v>1</v>
          </cell>
          <cell r="E10060" t="str">
            <v>KS</v>
          </cell>
          <cell r="F10060">
            <v>57</v>
          </cell>
        </row>
        <row r="10061">
          <cell r="A10061">
            <v>7407096</v>
          </cell>
          <cell r="B10061" t="str">
            <v>Těsnící pouzdro…DHR9</v>
          </cell>
          <cell r="C10061">
            <v>94</v>
          </cell>
          <cell r="D10061">
            <v>1</v>
          </cell>
          <cell r="E10061" t="str">
            <v>KS</v>
          </cell>
          <cell r="F10061">
            <v>94</v>
          </cell>
        </row>
        <row r="10062">
          <cell r="A10062">
            <v>7407112</v>
          </cell>
          <cell r="B10062" t="str">
            <v>Podpěra pro vysoká zatížení…DSSL120/1</v>
          </cell>
          <cell r="C10062">
            <v>936</v>
          </cell>
          <cell r="D10062">
            <v>1</v>
          </cell>
          <cell r="E10062" t="str">
            <v>KS</v>
          </cell>
          <cell r="F10062">
            <v>936</v>
          </cell>
        </row>
        <row r="10063">
          <cell r="A10063">
            <v>7407116</v>
          </cell>
          <cell r="B10063" t="str">
            <v>Podpěra pro vysoká zatížení…DSSL150/1</v>
          </cell>
          <cell r="C10063">
            <v>936</v>
          </cell>
          <cell r="D10063">
            <v>1</v>
          </cell>
          <cell r="E10063" t="str">
            <v>KS</v>
          </cell>
          <cell r="F10063">
            <v>936</v>
          </cell>
        </row>
        <row r="10064">
          <cell r="A10064">
            <v>7407120</v>
          </cell>
          <cell r="B10064" t="str">
            <v>Podpěra pro vysoká zatížení…DSSL200/3</v>
          </cell>
          <cell r="C10064">
            <v>1958</v>
          </cell>
          <cell r="D10064">
            <v>1</v>
          </cell>
          <cell r="E10064" t="str">
            <v>KS</v>
          </cell>
          <cell r="F10064">
            <v>1958</v>
          </cell>
        </row>
        <row r="10065">
          <cell r="A10065">
            <v>7407124</v>
          </cell>
          <cell r="B10065" t="str">
            <v>Podpěra pro vysoká zatížení…DSSL70/95</v>
          </cell>
          <cell r="C10065">
            <v>855</v>
          </cell>
          <cell r="D10065">
            <v>1</v>
          </cell>
          <cell r="E10065" t="str">
            <v>KS</v>
          </cell>
          <cell r="F10065">
            <v>855</v>
          </cell>
        </row>
        <row r="10066">
          <cell r="A10066">
            <v>7407128</v>
          </cell>
          <cell r="B10066" t="str">
            <v>Podpěra pro vysoká zatížení…DSSL90/13</v>
          </cell>
          <cell r="C10066">
            <v>855</v>
          </cell>
          <cell r="D10066">
            <v>1</v>
          </cell>
          <cell r="E10066" t="str">
            <v>KS</v>
          </cell>
          <cell r="F10066">
            <v>855</v>
          </cell>
        </row>
        <row r="10067">
          <cell r="A10067">
            <v>7407132</v>
          </cell>
          <cell r="B10067" t="str">
            <v>Podpěra pro vysoká zatížení…DST100</v>
          </cell>
          <cell r="C10067">
            <v>1373</v>
          </cell>
          <cell r="D10067">
            <v>1</v>
          </cell>
          <cell r="E10067" t="str">
            <v>KS</v>
          </cell>
          <cell r="F10067">
            <v>1373</v>
          </cell>
        </row>
        <row r="10068">
          <cell r="A10068">
            <v>7407136</v>
          </cell>
          <cell r="B10068" t="str">
            <v>Podpěra pro vysoká zatížení…DST40</v>
          </cell>
          <cell r="C10068">
            <v>1118</v>
          </cell>
          <cell r="D10068">
            <v>1</v>
          </cell>
          <cell r="E10068" t="str">
            <v>KS</v>
          </cell>
          <cell r="F10068">
            <v>1118</v>
          </cell>
        </row>
        <row r="10069">
          <cell r="A10069">
            <v>7407140</v>
          </cell>
          <cell r="B10069" t="str">
            <v>Podpěra pro vysoká zatížení…DST55</v>
          </cell>
          <cell r="C10069">
            <v>1182</v>
          </cell>
          <cell r="D10069">
            <v>1</v>
          </cell>
          <cell r="E10069" t="str">
            <v>KS</v>
          </cell>
          <cell r="F10069">
            <v>1182</v>
          </cell>
        </row>
        <row r="10070">
          <cell r="A10070">
            <v>7407144</v>
          </cell>
          <cell r="B10070" t="str">
            <v>Podpěra pro vysoká zatížení…DST70</v>
          </cell>
          <cell r="C10070">
            <v>1246</v>
          </cell>
          <cell r="D10070">
            <v>1</v>
          </cell>
          <cell r="E10070" t="str">
            <v>KS</v>
          </cell>
          <cell r="F10070">
            <v>1246</v>
          </cell>
        </row>
        <row r="10071">
          <cell r="A10071">
            <v>7407148</v>
          </cell>
          <cell r="B10071" t="str">
            <v>Podpěra pro vysoká zatížení…DST80</v>
          </cell>
          <cell r="C10071">
            <v>1316</v>
          </cell>
          <cell r="D10071">
            <v>1</v>
          </cell>
          <cell r="E10071" t="str">
            <v>KS</v>
          </cell>
          <cell r="F10071">
            <v>1316</v>
          </cell>
        </row>
        <row r="10072">
          <cell r="A10072">
            <v>7407152</v>
          </cell>
          <cell r="B10072" t="str">
            <v>Zaslepovací víko…DUG-B/R4</v>
          </cell>
          <cell r="C10072">
            <v>203</v>
          </cell>
          <cell r="D10072">
            <v>1</v>
          </cell>
          <cell r="E10072" t="str">
            <v>KS</v>
          </cell>
          <cell r="F10072">
            <v>203</v>
          </cell>
        </row>
        <row r="10073">
          <cell r="A10073">
            <v>7407156</v>
          </cell>
          <cell r="B10073" t="str">
            <v>Zaslepovací víko…DUG-B/R7</v>
          </cell>
          <cell r="C10073">
            <v>360</v>
          </cell>
          <cell r="D10073">
            <v>1</v>
          </cell>
          <cell r="E10073" t="str">
            <v>KS</v>
          </cell>
          <cell r="F10073">
            <v>360</v>
          </cell>
        </row>
        <row r="10074">
          <cell r="A10074">
            <v>7407160</v>
          </cell>
          <cell r="B10074" t="str">
            <v>Zaslepovací víko…DUG-B/R9</v>
          </cell>
          <cell r="C10074">
            <v>376</v>
          </cell>
          <cell r="D10074">
            <v>1</v>
          </cell>
          <cell r="E10074" t="str">
            <v>KS</v>
          </cell>
          <cell r="F10074">
            <v>376</v>
          </cell>
        </row>
        <row r="10075">
          <cell r="A10075">
            <v>7407164</v>
          </cell>
          <cell r="B10075" t="str">
            <v>Zaslepovací víko…DUG-B2</v>
          </cell>
          <cell r="C10075">
            <v>122</v>
          </cell>
          <cell r="D10075">
            <v>1</v>
          </cell>
          <cell r="E10075" t="str">
            <v>KS</v>
          </cell>
          <cell r="F10075">
            <v>122</v>
          </cell>
        </row>
        <row r="10076">
          <cell r="A10076">
            <v>7407168</v>
          </cell>
          <cell r="B10076" t="str">
            <v>Zaslepovací víko…DUG-B4</v>
          </cell>
          <cell r="C10076">
            <v>203</v>
          </cell>
          <cell r="D10076">
            <v>1</v>
          </cell>
          <cell r="E10076" t="str">
            <v>KS</v>
          </cell>
          <cell r="F10076">
            <v>203</v>
          </cell>
        </row>
        <row r="10077">
          <cell r="A10077">
            <v>7407172</v>
          </cell>
          <cell r="B10077" t="str">
            <v>Zaslepovací víko…DUG-B6</v>
          </cell>
          <cell r="C10077">
            <v>225</v>
          </cell>
          <cell r="D10077">
            <v>1</v>
          </cell>
          <cell r="E10077" t="str">
            <v>KS</v>
          </cell>
          <cell r="F10077">
            <v>225</v>
          </cell>
        </row>
        <row r="10078">
          <cell r="A10078">
            <v>7407180</v>
          </cell>
          <cell r="B10078" t="str">
            <v>Zaslepovací víko…DUG-B9</v>
          </cell>
          <cell r="C10078">
            <v>376</v>
          </cell>
          <cell r="D10078">
            <v>1</v>
          </cell>
          <cell r="E10078" t="str">
            <v>KS</v>
          </cell>
          <cell r="F10078">
            <v>376</v>
          </cell>
        </row>
        <row r="10079">
          <cell r="A10079">
            <v>7407184</v>
          </cell>
          <cell r="B10079" t="str">
            <v>Vkládací deska…EPQRR7</v>
          </cell>
          <cell r="C10079">
            <v>1905</v>
          </cell>
          <cell r="D10079">
            <v>1</v>
          </cell>
          <cell r="E10079" t="str">
            <v>KS</v>
          </cell>
          <cell r="F10079">
            <v>1905</v>
          </cell>
        </row>
        <row r="10080">
          <cell r="A10080">
            <v>7407188</v>
          </cell>
          <cell r="B10080" t="str">
            <v>Vkládací deska…EPQRR9</v>
          </cell>
          <cell r="C10080">
            <v>1905</v>
          </cell>
          <cell r="D10080">
            <v>1</v>
          </cell>
          <cell r="E10080" t="str">
            <v>KS</v>
          </cell>
          <cell r="F10080">
            <v>1905</v>
          </cell>
        </row>
        <row r="10081">
          <cell r="A10081">
            <v>7407192</v>
          </cell>
          <cell r="B10081" t="str">
            <v>Vkládací deska…EPQRR9/10</v>
          </cell>
          <cell r="C10081">
            <v>1745</v>
          </cell>
          <cell r="D10081">
            <v>1</v>
          </cell>
          <cell r="E10081" t="str">
            <v>KS</v>
          </cell>
          <cell r="F10081">
            <v>1745</v>
          </cell>
        </row>
        <row r="10082">
          <cell r="A10082">
            <v>7407196</v>
          </cell>
          <cell r="B10082" t="str">
            <v>Vkládací deska…EPQRRA9/1</v>
          </cell>
          <cell r="C10082">
            <v>1745</v>
          </cell>
          <cell r="D10082">
            <v>1</v>
          </cell>
          <cell r="E10082" t="str">
            <v>KS</v>
          </cell>
          <cell r="F10082">
            <v>1745</v>
          </cell>
        </row>
        <row r="10083">
          <cell r="A10083">
            <v>7407200</v>
          </cell>
          <cell r="B10083" t="str">
            <v>Výplňový díl…FS6/2</v>
          </cell>
          <cell r="C10083">
            <v>109</v>
          </cell>
          <cell r="D10083">
            <v>1</v>
          </cell>
          <cell r="E10083" t="str">
            <v>KS</v>
          </cell>
          <cell r="F10083">
            <v>109</v>
          </cell>
        </row>
        <row r="10084">
          <cell r="A10084">
            <v>7407204</v>
          </cell>
          <cell r="B10084" t="str">
            <v>Výplňový díl…FS9/2</v>
          </cell>
          <cell r="C10084">
            <v>109</v>
          </cell>
          <cell r="D10084">
            <v>1</v>
          </cell>
          <cell r="E10084" t="str">
            <v>KS</v>
          </cell>
          <cell r="F10084">
            <v>109</v>
          </cell>
        </row>
        <row r="10085">
          <cell r="A10085">
            <v>7407208</v>
          </cell>
          <cell r="B10085" t="str">
            <v>Výplňový díl…FSR7/10/5</v>
          </cell>
          <cell r="C10085">
            <v>260</v>
          </cell>
          <cell r="D10085">
            <v>1</v>
          </cell>
          <cell r="E10085" t="str">
            <v>KS</v>
          </cell>
          <cell r="F10085">
            <v>260</v>
          </cell>
        </row>
        <row r="10086">
          <cell r="A10086">
            <v>7407212</v>
          </cell>
          <cell r="B10086" t="str">
            <v>Výplňový díl…FSR9/10/5</v>
          </cell>
          <cell r="C10086">
            <v>369</v>
          </cell>
          <cell r="D10086">
            <v>1</v>
          </cell>
          <cell r="E10086" t="str">
            <v>KS</v>
          </cell>
          <cell r="F10086">
            <v>369</v>
          </cell>
        </row>
        <row r="10087">
          <cell r="A10087">
            <v>7407216</v>
          </cell>
          <cell r="B10087" t="str">
            <v>Výplňový díl…FSRA9/10/</v>
          </cell>
          <cell r="C10087">
            <v>369</v>
          </cell>
          <cell r="D10087">
            <v>1</v>
          </cell>
          <cell r="E10087" t="str">
            <v>KS</v>
          </cell>
          <cell r="F10087">
            <v>369</v>
          </cell>
        </row>
        <row r="10088">
          <cell r="A10088">
            <v>7407220</v>
          </cell>
          <cell r="B10088" t="str">
            <v>Výplňový díl…FSZER7/10</v>
          </cell>
          <cell r="C10088">
            <v>260</v>
          </cell>
          <cell r="D10088">
            <v>1</v>
          </cell>
          <cell r="E10088" t="str">
            <v>KS</v>
          </cell>
          <cell r="F10088">
            <v>260</v>
          </cell>
        </row>
        <row r="10089">
          <cell r="A10089">
            <v>7407224</v>
          </cell>
          <cell r="B10089" t="str">
            <v>Přístrojová vložka…GB2</v>
          </cell>
          <cell r="C10089">
            <v>98</v>
          </cell>
          <cell r="D10089">
            <v>1</v>
          </cell>
          <cell r="E10089" t="str">
            <v>KS</v>
          </cell>
          <cell r="F10089">
            <v>98</v>
          </cell>
        </row>
        <row r="10090">
          <cell r="A10090">
            <v>7407228</v>
          </cell>
          <cell r="B10090" t="str">
            <v>Přístrojová vložka…GB2/1</v>
          </cell>
          <cell r="C10090">
            <v>134</v>
          </cell>
          <cell r="D10090">
            <v>1</v>
          </cell>
          <cell r="E10090" t="str">
            <v>KS</v>
          </cell>
          <cell r="F10090">
            <v>134</v>
          </cell>
        </row>
        <row r="10091">
          <cell r="A10091">
            <v>7407232</v>
          </cell>
          <cell r="B10091" t="str">
            <v>Krycí deska…GB2/3P01</v>
          </cell>
          <cell r="C10091">
            <v>28</v>
          </cell>
          <cell r="D10091">
            <v>1</v>
          </cell>
          <cell r="E10091" t="str">
            <v>KS</v>
          </cell>
          <cell r="F10091">
            <v>28</v>
          </cell>
        </row>
        <row r="10092">
          <cell r="A10092">
            <v>7407240</v>
          </cell>
          <cell r="B10092" t="str">
            <v>Krycí deska…GB2/3P02</v>
          </cell>
          <cell r="C10092">
            <v>28</v>
          </cell>
          <cell r="D10092">
            <v>1</v>
          </cell>
          <cell r="E10092" t="str">
            <v>KS</v>
          </cell>
          <cell r="F10092">
            <v>28</v>
          </cell>
        </row>
        <row r="10093">
          <cell r="A10093">
            <v>7407248</v>
          </cell>
          <cell r="B10093" t="str">
            <v>Krycí deska…GB2/3P1</v>
          </cell>
          <cell r="C10093">
            <v>22</v>
          </cell>
          <cell r="D10093">
            <v>1</v>
          </cell>
          <cell r="E10093" t="str">
            <v>KS</v>
          </cell>
          <cell r="F10093">
            <v>22</v>
          </cell>
        </row>
        <row r="10094">
          <cell r="A10094">
            <v>7407256</v>
          </cell>
          <cell r="B10094" t="str">
            <v>Krycí deska…GB2/3P2</v>
          </cell>
          <cell r="C10094">
            <v>31</v>
          </cell>
          <cell r="D10094">
            <v>1</v>
          </cell>
          <cell r="E10094" t="str">
            <v>KS</v>
          </cell>
          <cell r="F10094">
            <v>31</v>
          </cell>
        </row>
        <row r="10095">
          <cell r="A10095">
            <v>7407264</v>
          </cell>
          <cell r="B10095" t="str">
            <v>Krycí deska…GB2/3P3</v>
          </cell>
          <cell r="C10095">
            <v>22</v>
          </cell>
          <cell r="D10095">
            <v>1</v>
          </cell>
          <cell r="E10095" t="str">
            <v>KS</v>
          </cell>
          <cell r="F10095">
            <v>22</v>
          </cell>
        </row>
        <row r="10096">
          <cell r="A10096">
            <v>7407268</v>
          </cell>
          <cell r="B10096" t="str">
            <v>Krycí deska…GB2/3P4</v>
          </cell>
          <cell r="C10096">
            <v>28</v>
          </cell>
          <cell r="D10096">
            <v>1</v>
          </cell>
          <cell r="E10096" t="str">
            <v>KS</v>
          </cell>
          <cell r="F10096">
            <v>28</v>
          </cell>
        </row>
        <row r="10097">
          <cell r="A10097">
            <v>7407272</v>
          </cell>
          <cell r="B10097" t="str">
            <v>Krycí deska…GB2/3P5</v>
          </cell>
          <cell r="C10097">
            <v>48</v>
          </cell>
          <cell r="D10097">
            <v>1</v>
          </cell>
          <cell r="E10097" t="str">
            <v>KS</v>
          </cell>
          <cell r="F10097">
            <v>48</v>
          </cell>
        </row>
        <row r="10098">
          <cell r="A10098">
            <v>7407276</v>
          </cell>
          <cell r="B10098" t="str">
            <v>Podpěrný úhelník…GB2/3PSB</v>
          </cell>
          <cell r="C10098">
            <v>74</v>
          </cell>
          <cell r="D10098">
            <v>1</v>
          </cell>
          <cell r="E10098" t="str">
            <v>KS</v>
          </cell>
          <cell r="F10098">
            <v>74</v>
          </cell>
        </row>
        <row r="10099">
          <cell r="A10099">
            <v>7407280</v>
          </cell>
          <cell r="B10099" t="str">
            <v>Přepážka…GB2/3TW</v>
          </cell>
          <cell r="C10099">
            <v>22</v>
          </cell>
          <cell r="D10099">
            <v>1</v>
          </cell>
          <cell r="E10099" t="str">
            <v>KS</v>
          </cell>
          <cell r="F10099">
            <v>22</v>
          </cell>
        </row>
        <row r="10100">
          <cell r="A10100">
            <v>7407288</v>
          </cell>
          <cell r="B10100" t="str">
            <v>Přístrojová vložka…GB2BL</v>
          </cell>
          <cell r="C10100">
            <v>199</v>
          </cell>
          <cell r="D10100">
            <v>1</v>
          </cell>
          <cell r="E10100" t="str">
            <v>KS</v>
          </cell>
          <cell r="F10100">
            <v>199</v>
          </cell>
        </row>
        <row r="10101">
          <cell r="A10101">
            <v>7407292</v>
          </cell>
          <cell r="B10101" t="str">
            <v>Krycí deska…GB2P01</v>
          </cell>
          <cell r="C10101">
            <v>28</v>
          </cell>
          <cell r="D10101">
            <v>1</v>
          </cell>
          <cell r="E10101" t="str">
            <v>KS</v>
          </cell>
          <cell r="F10101">
            <v>28</v>
          </cell>
        </row>
        <row r="10102">
          <cell r="A10102">
            <v>7407300</v>
          </cell>
          <cell r="B10102" t="str">
            <v>Krycí deska…GB2P1</v>
          </cell>
          <cell r="C10102">
            <v>22</v>
          </cell>
          <cell r="D10102">
            <v>1</v>
          </cell>
          <cell r="E10102" t="str">
            <v>KS</v>
          </cell>
          <cell r="F10102">
            <v>22</v>
          </cell>
        </row>
        <row r="10103">
          <cell r="A10103">
            <v>7407308</v>
          </cell>
          <cell r="B10103" t="str">
            <v>Krycí deska…GB2P2</v>
          </cell>
          <cell r="C10103">
            <v>22</v>
          </cell>
          <cell r="D10103">
            <v>1</v>
          </cell>
          <cell r="E10103" t="str">
            <v>KS</v>
          </cell>
          <cell r="F10103">
            <v>22</v>
          </cell>
        </row>
        <row r="10104">
          <cell r="A10104">
            <v>7407312</v>
          </cell>
          <cell r="B10104" t="str">
            <v>Krycí deska…GB2P3</v>
          </cell>
          <cell r="C10104">
            <v>33</v>
          </cell>
          <cell r="D10104">
            <v>1</v>
          </cell>
          <cell r="E10104" t="str">
            <v>KS</v>
          </cell>
          <cell r="F10104">
            <v>33</v>
          </cell>
        </row>
        <row r="10105">
          <cell r="A10105">
            <v>7407316</v>
          </cell>
          <cell r="B10105" t="str">
            <v>Krycí deska…GB2P3B</v>
          </cell>
          <cell r="C10105">
            <v>365</v>
          </cell>
          <cell r="D10105">
            <v>1</v>
          </cell>
          <cell r="E10105" t="str">
            <v>KS</v>
          </cell>
          <cell r="F10105">
            <v>365</v>
          </cell>
        </row>
        <row r="10106">
          <cell r="A10106">
            <v>7407324</v>
          </cell>
          <cell r="B10106" t="str">
            <v>Přístrojová vložka…GB3</v>
          </cell>
          <cell r="C10106">
            <v>106</v>
          </cell>
          <cell r="D10106">
            <v>1</v>
          </cell>
          <cell r="E10106" t="str">
            <v>KS</v>
          </cell>
          <cell r="F10106">
            <v>106</v>
          </cell>
        </row>
        <row r="10107">
          <cell r="A10107">
            <v>7407328</v>
          </cell>
          <cell r="B10107" t="str">
            <v>Přístrojová vložka…GB3/1</v>
          </cell>
          <cell r="C10107">
            <v>186</v>
          </cell>
          <cell r="D10107">
            <v>1</v>
          </cell>
          <cell r="E10107" t="str">
            <v>KS</v>
          </cell>
          <cell r="F10107">
            <v>186</v>
          </cell>
        </row>
        <row r="10108">
          <cell r="A10108">
            <v>7407332</v>
          </cell>
          <cell r="B10108" t="str">
            <v>Přístrojová vložka…GB3BL</v>
          </cell>
          <cell r="C10108">
            <v>261</v>
          </cell>
          <cell r="D10108">
            <v>1</v>
          </cell>
          <cell r="E10108" t="str">
            <v>KS</v>
          </cell>
          <cell r="F10108">
            <v>261</v>
          </cell>
        </row>
        <row r="10109">
          <cell r="A10109">
            <v>7407336</v>
          </cell>
          <cell r="B10109" t="str">
            <v>Krycí deska…GB3P01</v>
          </cell>
          <cell r="C10109">
            <v>35</v>
          </cell>
          <cell r="D10109">
            <v>1</v>
          </cell>
          <cell r="E10109" t="str">
            <v>KS</v>
          </cell>
          <cell r="F10109">
            <v>35</v>
          </cell>
        </row>
        <row r="10110">
          <cell r="A10110">
            <v>7407344</v>
          </cell>
          <cell r="B10110" t="str">
            <v>Krycí deska…GB3P1</v>
          </cell>
          <cell r="C10110">
            <v>52</v>
          </cell>
          <cell r="D10110">
            <v>1</v>
          </cell>
          <cell r="E10110" t="str">
            <v>KS</v>
          </cell>
          <cell r="F10110">
            <v>52</v>
          </cell>
        </row>
        <row r="10111">
          <cell r="A10111">
            <v>7407352</v>
          </cell>
          <cell r="B10111" t="str">
            <v>Krycí deska…GB3P2</v>
          </cell>
          <cell r="C10111">
            <v>61</v>
          </cell>
          <cell r="D10111">
            <v>1</v>
          </cell>
          <cell r="E10111" t="str">
            <v>KS</v>
          </cell>
          <cell r="F10111">
            <v>61</v>
          </cell>
        </row>
        <row r="10112">
          <cell r="A10112">
            <v>7407360</v>
          </cell>
          <cell r="B10112" t="str">
            <v>Krycí deska…GB3P3</v>
          </cell>
          <cell r="C10112">
            <v>46</v>
          </cell>
          <cell r="D10112">
            <v>1</v>
          </cell>
          <cell r="E10112" t="str">
            <v>KS</v>
          </cell>
          <cell r="F10112">
            <v>46</v>
          </cell>
        </row>
        <row r="10113">
          <cell r="A10113">
            <v>7407364</v>
          </cell>
          <cell r="B10113" t="str">
            <v>Krycí deska…GB3P4</v>
          </cell>
          <cell r="C10113">
            <v>73</v>
          </cell>
          <cell r="D10113">
            <v>1</v>
          </cell>
          <cell r="E10113" t="str">
            <v>KS</v>
          </cell>
          <cell r="F10113">
            <v>73</v>
          </cell>
        </row>
        <row r="10114">
          <cell r="A10114">
            <v>7407372</v>
          </cell>
          <cell r="B10114" t="str">
            <v>Přístrojová vložka…GBE/CAT15</v>
          </cell>
          <cell r="C10114">
            <v>203</v>
          </cell>
          <cell r="D10114">
            <v>1</v>
          </cell>
          <cell r="E10114" t="str">
            <v>KS</v>
          </cell>
          <cell r="F10114">
            <v>203</v>
          </cell>
        </row>
        <row r="10115">
          <cell r="A10115">
            <v>7407384</v>
          </cell>
          <cell r="B10115" t="str">
            <v>Přístrojová vložka…GBE/ST-SC</v>
          </cell>
          <cell r="C10115">
            <v>194</v>
          </cell>
          <cell r="D10115">
            <v>1</v>
          </cell>
          <cell r="E10115" t="str">
            <v>KS</v>
          </cell>
          <cell r="F10115">
            <v>194</v>
          </cell>
        </row>
        <row r="10116">
          <cell r="A10116">
            <v>7407388</v>
          </cell>
          <cell r="B10116" t="str">
            <v>Přístrojová vložka…GBE/TSG9</v>
          </cell>
          <cell r="C10116">
            <v>203</v>
          </cell>
          <cell r="D10116">
            <v>1</v>
          </cell>
          <cell r="E10116" t="str">
            <v>KS</v>
          </cell>
          <cell r="F10116">
            <v>203</v>
          </cell>
        </row>
        <row r="10117">
          <cell r="A10117">
            <v>7407392</v>
          </cell>
          <cell r="B10117" t="str">
            <v>Přístrojová vložka…GBE/WAEG6</v>
          </cell>
          <cell r="C10117">
            <v>217</v>
          </cell>
          <cell r="D10117">
            <v>1</v>
          </cell>
          <cell r="E10117" t="str">
            <v>KS</v>
          </cell>
          <cell r="F10117">
            <v>217</v>
          </cell>
        </row>
        <row r="10118">
          <cell r="A10118">
            <v>7407404</v>
          </cell>
          <cell r="B10118" t="str">
            <v>Přístrojová vložka…GBE2ST</v>
          </cell>
          <cell r="C10118">
            <v>194</v>
          </cell>
          <cell r="D10118">
            <v>1</v>
          </cell>
          <cell r="E10118" t="str">
            <v>KS</v>
          </cell>
          <cell r="F10118">
            <v>194</v>
          </cell>
        </row>
        <row r="10119">
          <cell r="A10119">
            <v>7407408</v>
          </cell>
          <cell r="B10119" t="str">
            <v>Přístrojová vložka…GBE2ST-SC</v>
          </cell>
          <cell r="C10119">
            <v>284</v>
          </cell>
          <cell r="D10119">
            <v>1</v>
          </cell>
          <cell r="E10119" t="str">
            <v>KS</v>
          </cell>
          <cell r="F10119">
            <v>284</v>
          </cell>
        </row>
        <row r="10120">
          <cell r="A10120">
            <v>7407412</v>
          </cell>
          <cell r="B10120" t="str">
            <v>Přístrojová vložka…GBE2WE3</v>
          </cell>
          <cell r="C10120">
            <v>228</v>
          </cell>
          <cell r="D10120">
            <v>1</v>
          </cell>
          <cell r="E10120" t="str">
            <v>KS</v>
          </cell>
          <cell r="F10120">
            <v>228</v>
          </cell>
        </row>
        <row r="10121">
          <cell r="A10121">
            <v>7407420</v>
          </cell>
          <cell r="B10121" t="str">
            <v>Přístrojová vložka…GBEO</v>
          </cell>
          <cell r="C10121">
            <v>186</v>
          </cell>
          <cell r="D10121">
            <v>1</v>
          </cell>
          <cell r="E10121" t="str">
            <v>KS</v>
          </cell>
          <cell r="F10121">
            <v>186</v>
          </cell>
        </row>
        <row r="10122">
          <cell r="A10122">
            <v>7407424</v>
          </cell>
          <cell r="B10122" t="str">
            <v>Přístrojová vložka…GBES</v>
          </cell>
          <cell r="C10122">
            <v>165</v>
          </cell>
          <cell r="D10122">
            <v>1</v>
          </cell>
          <cell r="E10122" t="str">
            <v>KS</v>
          </cell>
          <cell r="F10122">
            <v>165</v>
          </cell>
        </row>
        <row r="10123">
          <cell r="A10123">
            <v>7407428</v>
          </cell>
          <cell r="B10123" t="str">
            <v>Univerzální nosič…GBE-U</v>
          </cell>
          <cell r="C10123">
            <v>196</v>
          </cell>
          <cell r="D10123">
            <v>1</v>
          </cell>
          <cell r="E10123" t="str">
            <v>KS</v>
          </cell>
          <cell r="F10123">
            <v>196</v>
          </cell>
        </row>
        <row r="10124">
          <cell r="A10124">
            <v>7407436</v>
          </cell>
          <cell r="B10124" t="str">
            <v>Nosníková deska…GBE-U/ACO</v>
          </cell>
          <cell r="C10124">
            <v>204</v>
          </cell>
          <cell r="D10124">
            <v>1</v>
          </cell>
          <cell r="E10124" t="str">
            <v>KS</v>
          </cell>
          <cell r="F10124">
            <v>204</v>
          </cell>
        </row>
        <row r="10125">
          <cell r="A10125">
            <v>7407440</v>
          </cell>
          <cell r="B10125" t="str">
            <v>Nosníková deska…GBE-U/CAT</v>
          </cell>
          <cell r="C10125">
            <v>204</v>
          </cell>
          <cell r="D10125">
            <v>1</v>
          </cell>
          <cell r="E10125" t="str">
            <v>KS</v>
          </cell>
          <cell r="F10125">
            <v>204</v>
          </cell>
        </row>
        <row r="10126">
          <cell r="A10126">
            <v>7407450</v>
          </cell>
          <cell r="B10126" t="str">
            <v>Nosníková deska…GBE-U/E60</v>
          </cell>
          <cell r="C10126">
            <v>204</v>
          </cell>
          <cell r="D10126">
            <v>1</v>
          </cell>
          <cell r="E10126" t="str">
            <v>KS</v>
          </cell>
          <cell r="F10126">
            <v>204</v>
          </cell>
        </row>
        <row r="10127">
          <cell r="A10127">
            <v>7407452</v>
          </cell>
          <cell r="B10127" t="str">
            <v>Nosníková deska…GBE-U/EMT</v>
          </cell>
          <cell r="C10127">
            <v>204</v>
          </cell>
          <cell r="D10127">
            <v>1</v>
          </cell>
          <cell r="E10127" t="str">
            <v>KS</v>
          </cell>
          <cell r="F10127">
            <v>204</v>
          </cell>
        </row>
        <row r="10128">
          <cell r="A10128">
            <v>7407464</v>
          </cell>
          <cell r="B10128" t="str">
            <v>Nosníková deska…GBE-U/SCD</v>
          </cell>
          <cell r="C10128">
            <v>204</v>
          </cell>
          <cell r="D10128">
            <v>1</v>
          </cell>
          <cell r="E10128" t="str">
            <v>KS</v>
          </cell>
          <cell r="F10128">
            <v>204</v>
          </cell>
        </row>
        <row r="10129">
          <cell r="A10129">
            <v>7407468</v>
          </cell>
          <cell r="B10129" t="str">
            <v>Ochranný kryt proti prachu…GBE-U/SSK</v>
          </cell>
          <cell r="C10129">
            <v>39</v>
          </cell>
          <cell r="D10129">
            <v>1</v>
          </cell>
          <cell r="E10129" t="str">
            <v>KS</v>
          </cell>
          <cell r="F10129">
            <v>39</v>
          </cell>
        </row>
        <row r="10130">
          <cell r="A10130">
            <v>7407472</v>
          </cell>
          <cell r="B10130" t="str">
            <v>Nosníková deska…GBE-U/ST</v>
          </cell>
          <cell r="C10130">
            <v>204</v>
          </cell>
          <cell r="D10130">
            <v>1</v>
          </cell>
          <cell r="E10130" t="str">
            <v>KS</v>
          </cell>
          <cell r="F10130">
            <v>204</v>
          </cell>
        </row>
        <row r="10131">
          <cell r="A10131">
            <v>7407476</v>
          </cell>
          <cell r="B10131" t="str">
            <v>Nosníková deska…GBE-U/TSG</v>
          </cell>
          <cell r="C10131">
            <v>204</v>
          </cell>
          <cell r="D10131">
            <v>1</v>
          </cell>
          <cell r="E10131" t="str">
            <v>KS</v>
          </cell>
          <cell r="F10131">
            <v>204</v>
          </cell>
        </row>
        <row r="10132">
          <cell r="A10132">
            <v>7407480</v>
          </cell>
          <cell r="B10132" t="str">
            <v>Nosníková deska…GBE-U/WAE</v>
          </cell>
          <cell r="C10132">
            <v>204</v>
          </cell>
          <cell r="D10132">
            <v>1</v>
          </cell>
          <cell r="E10132" t="str">
            <v>KS</v>
          </cell>
          <cell r="F10132">
            <v>204</v>
          </cell>
        </row>
        <row r="10133">
          <cell r="A10133">
            <v>7407492</v>
          </cell>
          <cell r="B10133" t="str">
            <v>Nosníková deska…GBE-U/XLR</v>
          </cell>
          <cell r="C10133">
            <v>204</v>
          </cell>
          <cell r="D10133">
            <v>1</v>
          </cell>
          <cell r="E10133" t="str">
            <v>KS</v>
          </cell>
          <cell r="F10133">
            <v>204</v>
          </cell>
        </row>
        <row r="10134">
          <cell r="A10134">
            <v>7407496</v>
          </cell>
          <cell r="B10134" t="str">
            <v>Nosníková deska…GBE-U0</v>
          </cell>
          <cell r="C10134">
            <v>204</v>
          </cell>
          <cell r="D10134">
            <v>1</v>
          </cell>
          <cell r="E10134" t="str">
            <v>KS</v>
          </cell>
          <cell r="F10134">
            <v>204</v>
          </cell>
        </row>
        <row r="10135">
          <cell r="A10135">
            <v>7407500</v>
          </cell>
          <cell r="B10135" t="str">
            <v>Nosníková deska…GBE-U2BNC</v>
          </cell>
          <cell r="C10135">
            <v>204</v>
          </cell>
          <cell r="D10135">
            <v>1</v>
          </cell>
          <cell r="E10135" t="str">
            <v>KS</v>
          </cell>
          <cell r="F10135">
            <v>204</v>
          </cell>
        </row>
        <row r="10136">
          <cell r="A10136">
            <v>7407508</v>
          </cell>
          <cell r="B10136" t="str">
            <v>Montážní vložka…GES/ME/2S</v>
          </cell>
          <cell r="C10136">
            <v>436</v>
          </cell>
          <cell r="D10136">
            <v>1</v>
          </cell>
          <cell r="E10136" t="str">
            <v>KS</v>
          </cell>
          <cell r="F10136">
            <v>436</v>
          </cell>
        </row>
        <row r="10137">
          <cell r="A10137">
            <v>7407512</v>
          </cell>
          <cell r="B10137" t="str">
            <v>Montážní vložka…GES/ME/ST</v>
          </cell>
          <cell r="C10137">
            <v>436</v>
          </cell>
          <cell r="D10137">
            <v>1</v>
          </cell>
          <cell r="E10137" t="str">
            <v>KS</v>
          </cell>
          <cell r="F10137">
            <v>436</v>
          </cell>
        </row>
        <row r="10138">
          <cell r="A10138">
            <v>7407516</v>
          </cell>
          <cell r="B10138" t="str">
            <v>Montážní vložka…GES/ME/TS</v>
          </cell>
          <cell r="C10138">
            <v>416</v>
          </cell>
          <cell r="D10138">
            <v>1</v>
          </cell>
          <cell r="E10138" t="str">
            <v>KS</v>
          </cell>
          <cell r="F10138">
            <v>416</v>
          </cell>
        </row>
        <row r="10139">
          <cell r="A10139">
            <v>7407520</v>
          </cell>
          <cell r="B10139" t="str">
            <v>Montážní vložka…GES/ME2A</v>
          </cell>
          <cell r="C10139">
            <v>436</v>
          </cell>
          <cell r="D10139">
            <v>1</v>
          </cell>
          <cell r="E10139" t="str">
            <v>KS</v>
          </cell>
          <cell r="F10139">
            <v>436</v>
          </cell>
        </row>
        <row r="10140">
          <cell r="A10140">
            <v>7407522</v>
          </cell>
          <cell r="B10140" t="str">
            <v>Montážní vložka…GES/ME2BN</v>
          </cell>
          <cell r="C10140">
            <v>436</v>
          </cell>
          <cell r="D10140">
            <v>1</v>
          </cell>
          <cell r="E10140" t="str">
            <v>KS</v>
          </cell>
          <cell r="F10140">
            <v>436</v>
          </cell>
        </row>
        <row r="10141">
          <cell r="A10141">
            <v>7407524</v>
          </cell>
          <cell r="B10141" t="str">
            <v>Montážní vložka…GES/ME2CA</v>
          </cell>
          <cell r="C10141">
            <v>436</v>
          </cell>
          <cell r="D10141">
            <v>1</v>
          </cell>
          <cell r="E10141" t="str">
            <v>KS</v>
          </cell>
          <cell r="F10141">
            <v>436</v>
          </cell>
        </row>
        <row r="10142">
          <cell r="A10142">
            <v>7407528</v>
          </cell>
          <cell r="B10142" t="str">
            <v>Montážní vložka…GES/ME2TS</v>
          </cell>
          <cell r="C10142">
            <v>436</v>
          </cell>
          <cell r="D10142">
            <v>1</v>
          </cell>
          <cell r="E10142" t="str">
            <v>KS</v>
          </cell>
          <cell r="F10142">
            <v>436</v>
          </cell>
        </row>
        <row r="10143">
          <cell r="A10143">
            <v>7407534</v>
          </cell>
          <cell r="B10143" t="str">
            <v>GES/ME/WI…GES/ME/WI</v>
          </cell>
          <cell r="C10143">
            <v>1026</v>
          </cell>
          <cell r="D10143">
            <v>1</v>
          </cell>
          <cell r="E10143" t="str">
            <v>KS</v>
          </cell>
          <cell r="F10143">
            <v>1026</v>
          </cell>
        </row>
        <row r="10144">
          <cell r="A10144">
            <v>7407536</v>
          </cell>
          <cell r="B10144" t="str">
            <v>Prodloužení úchytu…GES/RV</v>
          </cell>
          <cell r="C10144">
            <v>46</v>
          </cell>
          <cell r="D10144">
            <v>1</v>
          </cell>
          <cell r="E10144" t="str">
            <v>KS</v>
          </cell>
          <cell r="F10144">
            <v>46</v>
          </cell>
        </row>
        <row r="10145">
          <cell r="A10145">
            <v>7407550</v>
          </cell>
          <cell r="B10145" t="str">
            <v>Upevňovací jednotka…GES4BG</v>
          </cell>
          <cell r="C10145">
            <v>173</v>
          </cell>
          <cell r="D10145">
            <v>1</v>
          </cell>
          <cell r="E10145" t="str">
            <v>VPE</v>
          </cell>
          <cell r="F10145">
            <v>173</v>
          </cell>
        </row>
        <row r="10146">
          <cell r="A10146">
            <v>7407558</v>
          </cell>
          <cell r="B10146" t="str">
            <v>Univerzální upevnění…GESUB4</v>
          </cell>
          <cell r="C10146">
            <v>159</v>
          </cell>
          <cell r="D10146">
            <v>1</v>
          </cell>
          <cell r="E10146" t="str">
            <v>VPE</v>
          </cell>
          <cell r="F10146">
            <v>159</v>
          </cell>
        </row>
        <row r="10147">
          <cell r="A10147">
            <v>7407562</v>
          </cell>
          <cell r="B10147" t="str">
            <v>Univerzální upevnění…GESUB6</v>
          </cell>
          <cell r="C10147">
            <v>237</v>
          </cell>
          <cell r="D10147">
            <v>1</v>
          </cell>
          <cell r="E10147" t="str">
            <v>VPE</v>
          </cell>
          <cell r="F10147">
            <v>237</v>
          </cell>
        </row>
        <row r="10148">
          <cell r="A10148">
            <v>7407564</v>
          </cell>
          <cell r="B10148" t="str">
            <v>Přístrojová vložka…GTGRAF9</v>
          </cell>
          <cell r="C10148">
            <v>844</v>
          </cell>
          <cell r="D10148">
            <v>1</v>
          </cell>
          <cell r="E10148" t="str">
            <v>KS</v>
          </cell>
          <cell r="F10148">
            <v>844</v>
          </cell>
        </row>
        <row r="10149">
          <cell r="A10149">
            <v>7407566</v>
          </cell>
          <cell r="B10149" t="str">
            <v>GT9/55…GT9/55</v>
          </cell>
          <cell r="C10149">
            <v>1700</v>
          </cell>
          <cell r="D10149">
            <v>1</v>
          </cell>
          <cell r="E10149" t="str">
            <v>KS</v>
          </cell>
          <cell r="F10149">
            <v>1700</v>
          </cell>
        </row>
        <row r="10150">
          <cell r="A10150">
            <v>7407568</v>
          </cell>
          <cell r="B10150" t="str">
            <v>Třmen pro svazkování kabeláže…KFBR9</v>
          </cell>
          <cell r="C10150">
            <v>26</v>
          </cell>
          <cell r="D10150">
            <v>1</v>
          </cell>
          <cell r="E10150" t="str">
            <v>KS</v>
          </cell>
          <cell r="F10150">
            <v>26</v>
          </cell>
        </row>
        <row r="10151">
          <cell r="A10151">
            <v>7407580</v>
          </cell>
          <cell r="B10151" t="str">
            <v>Kryt prázdného místa…LP/R</v>
          </cell>
          <cell r="C10151">
            <v>36</v>
          </cell>
          <cell r="D10151">
            <v>1</v>
          </cell>
          <cell r="E10151" t="str">
            <v>KS</v>
          </cell>
          <cell r="F10151">
            <v>36</v>
          </cell>
        </row>
        <row r="10152">
          <cell r="A10152">
            <v>7407584</v>
          </cell>
          <cell r="B10152" t="str">
            <v>Kryt prázdného místa…LP45</v>
          </cell>
          <cell r="C10152">
            <v>36</v>
          </cell>
          <cell r="D10152">
            <v>1</v>
          </cell>
          <cell r="E10152" t="str">
            <v>KS</v>
          </cell>
          <cell r="F10152">
            <v>36</v>
          </cell>
        </row>
        <row r="10153">
          <cell r="A10153">
            <v>7407588</v>
          </cell>
          <cell r="B10153" t="str">
            <v>Kryt prázdného místa…LPAGB2</v>
          </cell>
          <cell r="C10153">
            <v>88</v>
          </cell>
          <cell r="D10153">
            <v>1</v>
          </cell>
          <cell r="E10153" t="str">
            <v>KS</v>
          </cell>
          <cell r="F10153">
            <v>88</v>
          </cell>
        </row>
        <row r="10154">
          <cell r="A10154">
            <v>7407592</v>
          </cell>
          <cell r="B10154" t="str">
            <v>Kryt prázdného místa…LPAGB3</v>
          </cell>
          <cell r="C10154">
            <v>90</v>
          </cell>
          <cell r="D10154">
            <v>1</v>
          </cell>
          <cell r="E10154" t="str">
            <v>KS</v>
          </cell>
          <cell r="F10154">
            <v>90</v>
          </cell>
        </row>
        <row r="10155">
          <cell r="A10155">
            <v>7407600</v>
          </cell>
          <cell r="B10155" t="str">
            <v>Kovová vložka…MB2/CEE16</v>
          </cell>
          <cell r="C10155">
            <v>2022</v>
          </cell>
          <cell r="D10155">
            <v>1</v>
          </cell>
          <cell r="E10155" t="str">
            <v>KS</v>
          </cell>
          <cell r="F10155">
            <v>2022</v>
          </cell>
        </row>
        <row r="10156">
          <cell r="A10156">
            <v>7407616</v>
          </cell>
          <cell r="B10156" t="str">
            <v>Kovová vložka…MB3/CEE32</v>
          </cell>
          <cell r="C10156">
            <v>4015</v>
          </cell>
          <cell r="D10156">
            <v>1</v>
          </cell>
          <cell r="E10156" t="str">
            <v>KS</v>
          </cell>
          <cell r="F10156">
            <v>4015</v>
          </cell>
        </row>
        <row r="10157">
          <cell r="A10157">
            <v>7407620</v>
          </cell>
          <cell r="B10157" t="str">
            <v>.…MPR2/2A</v>
          </cell>
          <cell r="C10157">
            <v>363</v>
          </cell>
          <cell r="D10157">
            <v>1</v>
          </cell>
          <cell r="E10157" t="str">
            <v>KS</v>
          </cell>
          <cell r="F10157">
            <v>363</v>
          </cell>
        </row>
        <row r="10158">
          <cell r="A10158">
            <v>7407624</v>
          </cell>
          <cell r="B10158" t="str">
            <v>MPR2/2C…MPR2/2C</v>
          </cell>
          <cell r="C10158">
            <v>351</v>
          </cell>
          <cell r="D10158">
            <v>1</v>
          </cell>
          <cell r="E10158" t="str">
            <v>KS</v>
          </cell>
          <cell r="F10158">
            <v>351</v>
          </cell>
        </row>
        <row r="10159">
          <cell r="A10159">
            <v>7407630</v>
          </cell>
          <cell r="B10159" t="str">
            <v>Montážní deska…MPR2/2A</v>
          </cell>
          <cell r="C10159">
            <v>583</v>
          </cell>
          <cell r="D10159">
            <v>1</v>
          </cell>
          <cell r="E10159" t="str">
            <v>KS</v>
          </cell>
          <cell r="F10159">
            <v>583</v>
          </cell>
        </row>
        <row r="10160">
          <cell r="A10160">
            <v>7407634</v>
          </cell>
          <cell r="B10160" t="str">
            <v>Montážní deska…MPR2XD</v>
          </cell>
          <cell r="C10160">
            <v>834</v>
          </cell>
          <cell r="D10160">
            <v>1</v>
          </cell>
          <cell r="E10160" t="str">
            <v>KS</v>
          </cell>
          <cell r="F10160">
            <v>834</v>
          </cell>
        </row>
        <row r="10161">
          <cell r="A10161">
            <v>7407638</v>
          </cell>
          <cell r="B10161" t="str">
            <v>Montážní sada…MS190/2GB</v>
          </cell>
          <cell r="C10161">
            <v>1331</v>
          </cell>
          <cell r="D10161">
            <v>1</v>
          </cell>
          <cell r="E10161" t="str">
            <v>KS</v>
          </cell>
          <cell r="F10161">
            <v>1331</v>
          </cell>
        </row>
        <row r="10162">
          <cell r="A10162">
            <v>7407642</v>
          </cell>
          <cell r="B10162" t="str">
            <v>Montážní sada…MS250-2/3</v>
          </cell>
          <cell r="C10162">
            <v>2035</v>
          </cell>
          <cell r="D10162">
            <v>1</v>
          </cell>
          <cell r="E10162" t="str">
            <v>KS</v>
          </cell>
          <cell r="F10162">
            <v>2035</v>
          </cell>
        </row>
        <row r="10163">
          <cell r="A10163">
            <v>7407646</v>
          </cell>
          <cell r="B10163" t="str">
            <v>Montážní sada…MS350-2/3</v>
          </cell>
          <cell r="C10163">
            <v>2228</v>
          </cell>
          <cell r="D10163">
            <v>1</v>
          </cell>
          <cell r="E10163" t="str">
            <v>KS</v>
          </cell>
          <cell r="F10163">
            <v>2228</v>
          </cell>
        </row>
        <row r="10164">
          <cell r="A10164">
            <v>7407650</v>
          </cell>
          <cell r="B10164" t="str">
            <v>Montážní sada…MS3GB2</v>
          </cell>
          <cell r="C10164">
            <v>1396</v>
          </cell>
          <cell r="D10164">
            <v>1</v>
          </cell>
          <cell r="E10164" t="str">
            <v>KS</v>
          </cell>
          <cell r="F10164">
            <v>1396</v>
          </cell>
        </row>
        <row r="10165">
          <cell r="A10165">
            <v>7407654</v>
          </cell>
          <cell r="B10165" t="str">
            <v>Montážní sada…MS3GB3</v>
          </cell>
          <cell r="C10165">
            <v>1624</v>
          </cell>
          <cell r="D10165">
            <v>1</v>
          </cell>
          <cell r="E10165" t="str">
            <v>KS</v>
          </cell>
          <cell r="F10165">
            <v>1624</v>
          </cell>
        </row>
        <row r="10166">
          <cell r="A10166">
            <v>7407658</v>
          </cell>
          <cell r="B10166" t="str">
            <v>Vestavná jednotka REG…MSREG1</v>
          </cell>
          <cell r="C10166">
            <v>698</v>
          </cell>
          <cell r="D10166">
            <v>1</v>
          </cell>
          <cell r="E10166" t="str">
            <v>KS</v>
          </cell>
          <cell r="F10166">
            <v>698</v>
          </cell>
        </row>
        <row r="10167">
          <cell r="A10167">
            <v>7407662</v>
          </cell>
          <cell r="B10167" t="str">
            <v>Vestavná jednotka REG…MSREG2</v>
          </cell>
          <cell r="C10167">
            <v>698</v>
          </cell>
          <cell r="D10167">
            <v>1</v>
          </cell>
          <cell r="E10167" t="str">
            <v>KS</v>
          </cell>
          <cell r="F10167">
            <v>698</v>
          </cell>
        </row>
        <row r="10168">
          <cell r="A10168">
            <v>7407680</v>
          </cell>
          <cell r="B10168" t="str">
            <v>Montážní deska…MT190BSRK</v>
          </cell>
          <cell r="C10168">
            <v>801</v>
          </cell>
          <cell r="D10168">
            <v>1</v>
          </cell>
          <cell r="E10168" t="str">
            <v>KS</v>
          </cell>
          <cell r="F10168">
            <v>801</v>
          </cell>
        </row>
        <row r="10169">
          <cell r="A10169">
            <v>7407684</v>
          </cell>
          <cell r="B10169" t="str">
            <v>Montážní deska…MT190BSRK</v>
          </cell>
          <cell r="C10169">
            <v>746</v>
          </cell>
          <cell r="D10169">
            <v>1</v>
          </cell>
          <cell r="E10169" t="str">
            <v>KS</v>
          </cell>
          <cell r="F10169">
            <v>746</v>
          </cell>
        </row>
        <row r="10170">
          <cell r="A10170">
            <v>7407688</v>
          </cell>
          <cell r="B10170" t="str">
            <v>Montážní nosič…MT2/2ACO</v>
          </cell>
          <cell r="C10170">
            <v>725</v>
          </cell>
          <cell r="D10170">
            <v>1</v>
          </cell>
          <cell r="E10170" t="str">
            <v>KS</v>
          </cell>
          <cell r="F10170">
            <v>725</v>
          </cell>
        </row>
        <row r="10171">
          <cell r="A10171">
            <v>7407692</v>
          </cell>
          <cell r="B10171" t="str">
            <v>Montážní nosič…R105895</v>
          </cell>
          <cell r="C10171">
            <v>452</v>
          </cell>
          <cell r="D10171">
            <v>1</v>
          </cell>
          <cell r="E10171" t="str">
            <v>KS</v>
          </cell>
          <cell r="F10171">
            <v>452</v>
          </cell>
        </row>
        <row r="10172">
          <cell r="A10172">
            <v>7407696</v>
          </cell>
          <cell r="B10172" t="str">
            <v>Montážní nosič…R105781</v>
          </cell>
          <cell r="C10172">
            <v>523</v>
          </cell>
          <cell r="D10172">
            <v>1</v>
          </cell>
          <cell r="E10172" t="str">
            <v>KS</v>
          </cell>
          <cell r="F10172">
            <v>523</v>
          </cell>
        </row>
        <row r="10173">
          <cell r="A10173">
            <v>7407700</v>
          </cell>
          <cell r="B10173" t="str">
            <v>Montážní deska…MT250-2BS</v>
          </cell>
          <cell r="C10173">
            <v>878</v>
          </cell>
          <cell r="D10173">
            <v>1</v>
          </cell>
          <cell r="E10173" t="str">
            <v>KS</v>
          </cell>
          <cell r="F10173">
            <v>878</v>
          </cell>
        </row>
        <row r="10174">
          <cell r="A10174">
            <v>7407704</v>
          </cell>
          <cell r="B10174" t="str">
            <v>Montážní deska…MT250-2BS</v>
          </cell>
          <cell r="C10174">
            <v>860</v>
          </cell>
          <cell r="D10174">
            <v>1</v>
          </cell>
          <cell r="E10174" t="str">
            <v>KS</v>
          </cell>
          <cell r="F10174">
            <v>860</v>
          </cell>
        </row>
        <row r="10175">
          <cell r="A10175">
            <v>7407708</v>
          </cell>
          <cell r="B10175" t="str">
            <v>Montážní nosič…MT2GBEU</v>
          </cell>
          <cell r="C10175">
            <v>576</v>
          </cell>
          <cell r="D10175">
            <v>1</v>
          </cell>
          <cell r="E10175" t="str">
            <v>KS</v>
          </cell>
          <cell r="F10175">
            <v>576</v>
          </cell>
        </row>
        <row r="10176">
          <cell r="A10176">
            <v>7407712</v>
          </cell>
          <cell r="B10176" t="str">
            <v>Montážní nosič…MT3/3ACO</v>
          </cell>
          <cell r="C10176">
            <v>807</v>
          </cell>
          <cell r="D10176">
            <v>1</v>
          </cell>
          <cell r="E10176" t="str">
            <v>KS</v>
          </cell>
          <cell r="F10176">
            <v>807</v>
          </cell>
        </row>
        <row r="10177">
          <cell r="A10177">
            <v>7407716</v>
          </cell>
          <cell r="B10177" t="str">
            <v>Montážní nosič…R105779</v>
          </cell>
          <cell r="C10177">
            <v>542</v>
          </cell>
          <cell r="D10177">
            <v>1</v>
          </cell>
          <cell r="E10177" t="str">
            <v>KS</v>
          </cell>
          <cell r="F10177">
            <v>542</v>
          </cell>
        </row>
        <row r="10178">
          <cell r="A10178">
            <v>7407720</v>
          </cell>
          <cell r="B10178" t="str">
            <v>Montážní nosič…R105790</v>
          </cell>
          <cell r="C10178">
            <v>609</v>
          </cell>
          <cell r="D10178">
            <v>1</v>
          </cell>
          <cell r="E10178" t="str">
            <v>KS</v>
          </cell>
          <cell r="F10178">
            <v>609</v>
          </cell>
        </row>
        <row r="10179">
          <cell r="A10179">
            <v>7407724</v>
          </cell>
          <cell r="B10179" t="str">
            <v>Montážní deska…MT350-2BS</v>
          </cell>
          <cell r="C10179">
            <v>1050</v>
          </cell>
          <cell r="D10179">
            <v>1</v>
          </cell>
          <cell r="E10179" t="str">
            <v>KS</v>
          </cell>
          <cell r="F10179">
            <v>1050</v>
          </cell>
        </row>
        <row r="10180">
          <cell r="A10180">
            <v>7407728</v>
          </cell>
          <cell r="B10180" t="str">
            <v>Montážní deska…MT350-2BS</v>
          </cell>
          <cell r="C10180">
            <v>1155</v>
          </cell>
          <cell r="D10180">
            <v>1</v>
          </cell>
          <cell r="E10180" t="str">
            <v>KS</v>
          </cell>
          <cell r="F10180">
            <v>1155</v>
          </cell>
        </row>
        <row r="10181">
          <cell r="A10181">
            <v>7407732</v>
          </cell>
          <cell r="B10181" t="str">
            <v>Montážní deska…MT350-2BS</v>
          </cell>
          <cell r="C10181">
            <v>914</v>
          </cell>
          <cell r="D10181">
            <v>1</v>
          </cell>
          <cell r="E10181" t="str">
            <v>KS</v>
          </cell>
          <cell r="F10181">
            <v>914</v>
          </cell>
        </row>
        <row r="10182">
          <cell r="A10182">
            <v>7407736</v>
          </cell>
          <cell r="B10182" t="str">
            <v>Montážní nosič…MT3GBEU</v>
          </cell>
          <cell r="C10182">
            <v>748</v>
          </cell>
          <cell r="D10182">
            <v>1</v>
          </cell>
          <cell r="E10182" t="str">
            <v>KS</v>
          </cell>
          <cell r="F10182">
            <v>748</v>
          </cell>
        </row>
        <row r="10183">
          <cell r="A10183">
            <v>7407740</v>
          </cell>
          <cell r="B10183" t="str">
            <v>Montážní deska…MTBS2CO</v>
          </cell>
          <cell r="C10183">
            <v>602</v>
          </cell>
          <cell r="D10183">
            <v>1</v>
          </cell>
          <cell r="E10183" t="str">
            <v>KS</v>
          </cell>
          <cell r="F10183">
            <v>602</v>
          </cell>
        </row>
        <row r="10184">
          <cell r="A10184">
            <v>7407744</v>
          </cell>
          <cell r="B10184" t="str">
            <v>Montážní deska…MTBS2SS0</v>
          </cell>
          <cell r="C10184">
            <v>716</v>
          </cell>
          <cell r="D10184">
            <v>1</v>
          </cell>
          <cell r="E10184" t="str">
            <v>KS</v>
          </cell>
          <cell r="F10184">
            <v>716</v>
          </cell>
        </row>
        <row r="10185">
          <cell r="A10185">
            <v>7407748</v>
          </cell>
          <cell r="B10185" t="str">
            <v>Montážní deska…MTBS4R4</v>
          </cell>
          <cell r="C10185">
            <v>578</v>
          </cell>
          <cell r="D10185">
            <v>1</v>
          </cell>
          <cell r="E10185" t="str">
            <v>KS</v>
          </cell>
          <cell r="F10185">
            <v>578</v>
          </cell>
        </row>
        <row r="10186">
          <cell r="A10186">
            <v>7407752</v>
          </cell>
          <cell r="B10186" t="str">
            <v>Montážní deska…MTBS6</v>
          </cell>
          <cell r="C10186">
            <v>849</v>
          </cell>
          <cell r="D10186">
            <v>1</v>
          </cell>
          <cell r="E10186" t="str">
            <v>KS</v>
          </cell>
          <cell r="F10186">
            <v>849</v>
          </cell>
        </row>
        <row r="10187">
          <cell r="A10187">
            <v>7407756</v>
          </cell>
          <cell r="B10187" t="str">
            <v>Montážní deska…MTBS9R9</v>
          </cell>
          <cell r="C10187">
            <v>986</v>
          </cell>
          <cell r="D10187">
            <v>1</v>
          </cell>
          <cell r="E10187" t="str">
            <v>KS</v>
          </cell>
          <cell r="F10187">
            <v>986</v>
          </cell>
        </row>
        <row r="10188">
          <cell r="A10188">
            <v>7407760</v>
          </cell>
          <cell r="B10188" t="str">
            <v>Montážní deska…MTBSR7</v>
          </cell>
          <cell r="C10188">
            <v>1080</v>
          </cell>
          <cell r="D10188">
            <v>1</v>
          </cell>
          <cell r="E10188" t="str">
            <v>KS</v>
          </cell>
          <cell r="F10188">
            <v>1080</v>
          </cell>
        </row>
        <row r="10189">
          <cell r="A10189">
            <v>7407764</v>
          </cell>
          <cell r="B10189" t="str">
            <v>Nosníková deska…MTM0</v>
          </cell>
          <cell r="C10189">
            <v>204</v>
          </cell>
          <cell r="D10189">
            <v>1</v>
          </cell>
          <cell r="E10189" t="str">
            <v>KS</v>
          </cell>
          <cell r="F10189">
            <v>204</v>
          </cell>
        </row>
        <row r="10190">
          <cell r="A10190">
            <v>7407768</v>
          </cell>
          <cell r="B10190" t="str">
            <v>Nosníková deska…MTM1D</v>
          </cell>
          <cell r="C10190">
            <v>204</v>
          </cell>
          <cell r="D10190">
            <v>1</v>
          </cell>
          <cell r="E10190" t="str">
            <v>KS</v>
          </cell>
          <cell r="F10190">
            <v>204</v>
          </cell>
        </row>
        <row r="10191">
          <cell r="A10191">
            <v>7407776</v>
          </cell>
          <cell r="B10191" t="str">
            <v>Nosníková deska…MTM1K</v>
          </cell>
          <cell r="C10191">
            <v>204</v>
          </cell>
          <cell r="D10191">
            <v>1</v>
          </cell>
          <cell r="E10191" t="str">
            <v>KS</v>
          </cell>
          <cell r="F10191">
            <v>204</v>
          </cell>
        </row>
        <row r="10192">
          <cell r="A10192">
            <v>7407780</v>
          </cell>
          <cell r="B10192" t="str">
            <v>Nosníková deska…MTM2A</v>
          </cell>
          <cell r="C10192">
            <v>204</v>
          </cell>
          <cell r="D10192">
            <v>1</v>
          </cell>
          <cell r="E10192" t="str">
            <v>KS</v>
          </cell>
          <cell r="F10192">
            <v>204</v>
          </cell>
        </row>
        <row r="10193">
          <cell r="A10193">
            <v>7407784</v>
          </cell>
          <cell r="B10193" t="str">
            <v>Nosníková deska…MTM2B</v>
          </cell>
          <cell r="C10193">
            <v>204</v>
          </cell>
          <cell r="D10193">
            <v>1</v>
          </cell>
          <cell r="E10193" t="str">
            <v>KS</v>
          </cell>
          <cell r="F10193">
            <v>204</v>
          </cell>
        </row>
        <row r="10194">
          <cell r="A10194">
            <v>7407788</v>
          </cell>
          <cell r="B10194" t="str">
            <v>Nosníková deska…MTM2C</v>
          </cell>
          <cell r="C10194">
            <v>204</v>
          </cell>
          <cell r="D10194">
            <v>1</v>
          </cell>
          <cell r="E10194" t="str">
            <v>KS</v>
          </cell>
          <cell r="F10194">
            <v>204</v>
          </cell>
        </row>
        <row r="10195">
          <cell r="A10195">
            <v>7407792</v>
          </cell>
          <cell r="B10195" t="str">
            <v>Nosníková deska…MTM2F</v>
          </cell>
          <cell r="C10195">
            <v>204</v>
          </cell>
          <cell r="D10195">
            <v>1</v>
          </cell>
          <cell r="E10195" t="str">
            <v>KS</v>
          </cell>
          <cell r="F10195">
            <v>204</v>
          </cell>
        </row>
        <row r="10196">
          <cell r="A10196">
            <v>7407796</v>
          </cell>
          <cell r="B10196" t="str">
            <v>Nosníková deska…MTM2G</v>
          </cell>
          <cell r="C10196">
            <v>204</v>
          </cell>
          <cell r="D10196">
            <v>1</v>
          </cell>
          <cell r="E10196" t="str">
            <v>KS</v>
          </cell>
          <cell r="F10196">
            <v>204</v>
          </cell>
        </row>
        <row r="10197">
          <cell r="A10197">
            <v>7407800</v>
          </cell>
          <cell r="B10197" t="str">
            <v>Nosníková deska…MTM2H</v>
          </cell>
          <cell r="C10197">
            <v>204</v>
          </cell>
          <cell r="D10197">
            <v>1</v>
          </cell>
          <cell r="E10197" t="str">
            <v>KS</v>
          </cell>
          <cell r="F10197">
            <v>204</v>
          </cell>
        </row>
        <row r="10198">
          <cell r="A10198">
            <v>7407804</v>
          </cell>
          <cell r="B10198" t="str">
            <v>Nosníková deska…MTM2K</v>
          </cell>
          <cell r="C10198">
            <v>204</v>
          </cell>
          <cell r="D10198">
            <v>1</v>
          </cell>
          <cell r="E10198" t="str">
            <v>KS</v>
          </cell>
          <cell r="F10198">
            <v>204</v>
          </cell>
        </row>
        <row r="10199">
          <cell r="A10199">
            <v>7407808</v>
          </cell>
          <cell r="B10199" t="str">
            <v>Nosníková deska…MTM2L</v>
          </cell>
          <cell r="C10199">
            <v>204</v>
          </cell>
          <cell r="D10199">
            <v>1</v>
          </cell>
          <cell r="E10199" t="str">
            <v>KS</v>
          </cell>
          <cell r="F10199">
            <v>204</v>
          </cell>
        </row>
        <row r="10200">
          <cell r="A10200">
            <v>7407812</v>
          </cell>
          <cell r="B10200" t="str">
            <v>Nosníková deska…MTM2M</v>
          </cell>
          <cell r="C10200">
            <v>204</v>
          </cell>
          <cell r="D10200">
            <v>1</v>
          </cell>
          <cell r="E10200" t="str">
            <v>KS</v>
          </cell>
          <cell r="F10200">
            <v>204</v>
          </cell>
        </row>
        <row r="10201">
          <cell r="A10201">
            <v>7407816</v>
          </cell>
          <cell r="B10201" t="str">
            <v>Nosníková deska…MTM2N</v>
          </cell>
          <cell r="C10201">
            <v>204</v>
          </cell>
          <cell r="D10201">
            <v>1</v>
          </cell>
          <cell r="E10201" t="str">
            <v>KS</v>
          </cell>
          <cell r="F10201">
            <v>204</v>
          </cell>
        </row>
        <row r="10202">
          <cell r="A10202">
            <v>7407820</v>
          </cell>
          <cell r="B10202" t="str">
            <v>Nosníková deska…MTM3A</v>
          </cell>
          <cell r="C10202">
            <v>204</v>
          </cell>
          <cell r="D10202">
            <v>1</v>
          </cell>
          <cell r="E10202" t="str">
            <v>KS</v>
          </cell>
          <cell r="F10202">
            <v>204</v>
          </cell>
        </row>
        <row r="10203">
          <cell r="A10203">
            <v>7407824</v>
          </cell>
          <cell r="B10203" t="str">
            <v>Nosníková deska…MTM3B</v>
          </cell>
          <cell r="C10203">
            <v>204</v>
          </cell>
          <cell r="D10203">
            <v>1</v>
          </cell>
          <cell r="E10203" t="str">
            <v>KS</v>
          </cell>
          <cell r="F10203">
            <v>204</v>
          </cell>
        </row>
        <row r="10204">
          <cell r="A10204">
            <v>7407828</v>
          </cell>
          <cell r="B10204" t="str">
            <v>Nosníková deska…MTM3C</v>
          </cell>
          <cell r="C10204">
            <v>204</v>
          </cell>
          <cell r="D10204">
            <v>1</v>
          </cell>
          <cell r="E10204" t="str">
            <v>KS</v>
          </cell>
          <cell r="F10204">
            <v>204</v>
          </cell>
        </row>
        <row r="10205">
          <cell r="A10205">
            <v>7407832</v>
          </cell>
          <cell r="B10205" t="str">
            <v>Nosníková deska…MTM3E</v>
          </cell>
          <cell r="C10205">
            <v>204</v>
          </cell>
          <cell r="D10205">
            <v>1</v>
          </cell>
          <cell r="E10205" t="str">
            <v>KS</v>
          </cell>
          <cell r="F10205">
            <v>204</v>
          </cell>
        </row>
        <row r="10206">
          <cell r="A10206">
            <v>7407836</v>
          </cell>
          <cell r="B10206" t="str">
            <v>Základový nosník…MTU2</v>
          </cell>
          <cell r="C10206">
            <v>576</v>
          </cell>
          <cell r="D10206">
            <v>1</v>
          </cell>
          <cell r="E10206" t="str">
            <v>KS</v>
          </cell>
          <cell r="F10206">
            <v>576</v>
          </cell>
        </row>
        <row r="10207">
          <cell r="A10207">
            <v>7407840</v>
          </cell>
          <cell r="B10207" t="str">
            <v>Základový nosník…MTU3</v>
          </cell>
          <cell r="C10207">
            <v>748</v>
          </cell>
          <cell r="D10207">
            <v>1</v>
          </cell>
          <cell r="E10207" t="str">
            <v>KS</v>
          </cell>
          <cell r="F10207">
            <v>748</v>
          </cell>
        </row>
        <row r="10208">
          <cell r="A10208">
            <v>7407844</v>
          </cell>
          <cell r="B10208" t="str">
            <v>Odlehčení tahu…MTUZE</v>
          </cell>
          <cell r="C10208">
            <v>204</v>
          </cell>
          <cell r="D10208">
            <v>1</v>
          </cell>
          <cell r="E10208" t="str">
            <v>KS</v>
          </cell>
          <cell r="F10208">
            <v>204</v>
          </cell>
        </row>
        <row r="10209">
          <cell r="A10209">
            <v>7407852</v>
          </cell>
          <cell r="B10209" t="str">
            <v>Zaslepovací víko…SA60-B</v>
          </cell>
          <cell r="C10209">
            <v>177</v>
          </cell>
          <cell r="D10209">
            <v>1</v>
          </cell>
          <cell r="E10209" t="str">
            <v>KS</v>
          </cell>
          <cell r="F10209">
            <v>177</v>
          </cell>
        </row>
        <row r="10210">
          <cell r="A10210">
            <v>7407900</v>
          </cell>
          <cell r="B10210" t="str">
            <v>Šňůrový vývod…SA/UDA71</v>
          </cell>
          <cell r="C10210">
            <v>55</v>
          </cell>
          <cell r="D10210">
            <v>1</v>
          </cell>
          <cell r="E10210" t="str">
            <v>KS</v>
          </cell>
          <cell r="F10210">
            <v>55</v>
          </cell>
        </row>
        <row r="10211">
          <cell r="A10211">
            <v>7407912</v>
          </cell>
          <cell r="B10211" t="str">
            <v>Šňůrový vývod…SAGES4</v>
          </cell>
          <cell r="C10211">
            <v>225</v>
          </cell>
          <cell r="D10211">
            <v>1</v>
          </cell>
          <cell r="E10211" t="str">
            <v>KS</v>
          </cell>
          <cell r="F10211">
            <v>225</v>
          </cell>
        </row>
        <row r="10212">
          <cell r="A10212">
            <v>7407916</v>
          </cell>
          <cell r="B10212" t="str">
            <v>Šňůrový vývod…SAGES4</v>
          </cell>
          <cell r="C10212">
            <v>225</v>
          </cell>
          <cell r="D10212">
            <v>1</v>
          </cell>
          <cell r="E10212" t="str">
            <v>KS</v>
          </cell>
          <cell r="F10212">
            <v>225</v>
          </cell>
        </row>
        <row r="10213">
          <cell r="A10213">
            <v>7407920</v>
          </cell>
          <cell r="B10213" t="str">
            <v>Šňůrový vývod…SAGES4</v>
          </cell>
          <cell r="C10213">
            <v>190</v>
          </cell>
          <cell r="D10213">
            <v>1</v>
          </cell>
          <cell r="E10213" t="str">
            <v>KS</v>
          </cell>
          <cell r="F10213">
            <v>190</v>
          </cell>
        </row>
        <row r="10214">
          <cell r="A10214">
            <v>7407924</v>
          </cell>
          <cell r="B10214" t="str">
            <v>Šňůrový vývod…SAGES4</v>
          </cell>
          <cell r="C10214">
            <v>225</v>
          </cell>
          <cell r="D10214">
            <v>1</v>
          </cell>
          <cell r="E10214" t="str">
            <v>KS</v>
          </cell>
          <cell r="F10214">
            <v>225</v>
          </cell>
        </row>
        <row r="10215">
          <cell r="A10215">
            <v>7407928</v>
          </cell>
          <cell r="B10215" t="str">
            <v>Šňůrový vývod…SAGES9</v>
          </cell>
          <cell r="C10215">
            <v>289</v>
          </cell>
          <cell r="D10215">
            <v>1</v>
          </cell>
          <cell r="E10215" t="str">
            <v>KS</v>
          </cell>
          <cell r="F10215">
            <v>289</v>
          </cell>
        </row>
        <row r="10216">
          <cell r="A10216">
            <v>7407932</v>
          </cell>
          <cell r="B10216" t="str">
            <v>Šňůrový vývod…SAGES9</v>
          </cell>
          <cell r="C10216">
            <v>289</v>
          </cell>
          <cell r="D10216">
            <v>1</v>
          </cell>
          <cell r="E10216" t="str">
            <v>KS</v>
          </cell>
          <cell r="F10216">
            <v>289</v>
          </cell>
        </row>
        <row r="10217">
          <cell r="A10217">
            <v>7407936</v>
          </cell>
          <cell r="B10217" t="str">
            <v>Šňůrový vývod…SAGES9</v>
          </cell>
          <cell r="C10217">
            <v>289</v>
          </cell>
          <cell r="D10217">
            <v>1</v>
          </cell>
          <cell r="E10217" t="str">
            <v>KS</v>
          </cell>
          <cell r="F10217">
            <v>289</v>
          </cell>
        </row>
        <row r="10218">
          <cell r="A10218">
            <v>7407940</v>
          </cell>
          <cell r="B10218" t="str">
            <v>Šňůrový vývod…SAGES9</v>
          </cell>
          <cell r="C10218">
            <v>289</v>
          </cell>
          <cell r="D10218">
            <v>1</v>
          </cell>
          <cell r="E10218" t="str">
            <v>KS</v>
          </cell>
          <cell r="F10218">
            <v>289</v>
          </cell>
        </row>
        <row r="10219">
          <cell r="A10219">
            <v>7407956</v>
          </cell>
          <cell r="B10219" t="str">
            <v>Šňůrový vývod…SAGESR4</v>
          </cell>
          <cell r="C10219">
            <v>225</v>
          </cell>
          <cell r="D10219">
            <v>1</v>
          </cell>
          <cell r="E10219" t="str">
            <v>KS</v>
          </cell>
          <cell r="F10219">
            <v>225</v>
          </cell>
        </row>
        <row r="10220">
          <cell r="A10220">
            <v>7407976</v>
          </cell>
          <cell r="B10220" t="str">
            <v>Šňůrový vývod…SAK</v>
          </cell>
          <cell r="C10220">
            <v>614</v>
          </cell>
          <cell r="D10220">
            <v>1</v>
          </cell>
          <cell r="E10220" t="str">
            <v>KS</v>
          </cell>
          <cell r="F10220">
            <v>614</v>
          </cell>
        </row>
        <row r="10221">
          <cell r="A10221">
            <v>7407980</v>
          </cell>
          <cell r="B10221" t="str">
            <v>Šňůrový vývod…SAK</v>
          </cell>
          <cell r="C10221">
            <v>614</v>
          </cell>
          <cell r="D10221">
            <v>1</v>
          </cell>
          <cell r="E10221" t="str">
            <v>KS</v>
          </cell>
          <cell r="F10221">
            <v>614</v>
          </cell>
        </row>
        <row r="10222">
          <cell r="A10222">
            <v>7407984</v>
          </cell>
          <cell r="B10222" t="str">
            <v>Šňůrový vývod…SAK</v>
          </cell>
          <cell r="C10222">
            <v>614</v>
          </cell>
          <cell r="D10222">
            <v>1</v>
          </cell>
          <cell r="E10222" t="str">
            <v>KS</v>
          </cell>
          <cell r="F10222">
            <v>614</v>
          </cell>
        </row>
        <row r="10223">
          <cell r="A10223">
            <v>7407988</v>
          </cell>
          <cell r="B10223" t="str">
            <v>Šňůrový vývod…SAK</v>
          </cell>
          <cell r="C10223">
            <v>614</v>
          </cell>
          <cell r="D10223">
            <v>1</v>
          </cell>
          <cell r="E10223" t="str">
            <v>KS</v>
          </cell>
          <cell r="F10223">
            <v>614</v>
          </cell>
        </row>
        <row r="10224">
          <cell r="A10224">
            <v>7407992</v>
          </cell>
          <cell r="B10224" t="str">
            <v>Šňůrový vývod…SAKMS</v>
          </cell>
          <cell r="C10224">
            <v>2878</v>
          </cell>
          <cell r="D10224">
            <v>1</v>
          </cell>
          <cell r="E10224" t="str">
            <v>KS</v>
          </cell>
          <cell r="F10224">
            <v>2878</v>
          </cell>
        </row>
        <row r="10225">
          <cell r="A10225">
            <v>7407996</v>
          </cell>
          <cell r="B10225" t="str">
            <v>Šňůrový vývod…SAKV2A</v>
          </cell>
          <cell r="C10225">
            <v>2878</v>
          </cell>
          <cell r="D10225">
            <v>1</v>
          </cell>
          <cell r="E10225" t="str">
            <v>KS</v>
          </cell>
          <cell r="F10225">
            <v>2878</v>
          </cell>
        </row>
        <row r="10226">
          <cell r="A10226">
            <v>7408000</v>
          </cell>
          <cell r="B10226" t="str">
            <v>Ochranný kryt přístroje…SH60/15</v>
          </cell>
          <cell r="C10226">
            <v>483</v>
          </cell>
          <cell r="D10226">
            <v>1</v>
          </cell>
          <cell r="E10226" t="str">
            <v>KS</v>
          </cell>
          <cell r="F10226">
            <v>483</v>
          </cell>
        </row>
        <row r="10227">
          <cell r="A10227">
            <v>7408004</v>
          </cell>
          <cell r="B10227" t="str">
            <v>Ochranný kryt přístroje…SH60/25</v>
          </cell>
          <cell r="C10227">
            <v>496</v>
          </cell>
          <cell r="D10227">
            <v>1</v>
          </cell>
          <cell r="E10227" t="str">
            <v>KS</v>
          </cell>
          <cell r="F10227">
            <v>496</v>
          </cell>
        </row>
        <row r="10228">
          <cell r="A10228">
            <v>7408008</v>
          </cell>
          <cell r="B10228" t="str">
            <v>Ochranný kryt přístroje…SH60/30</v>
          </cell>
          <cell r="C10228">
            <v>751</v>
          </cell>
          <cell r="D10228">
            <v>1</v>
          </cell>
          <cell r="E10228" t="str">
            <v>KS</v>
          </cell>
          <cell r="F10228">
            <v>751</v>
          </cell>
        </row>
        <row r="10229">
          <cell r="A10229">
            <v>7408012</v>
          </cell>
          <cell r="B10229" t="str">
            <v>Ochranný kryt přístroje…SH60/30</v>
          </cell>
          <cell r="C10229">
            <v>502</v>
          </cell>
          <cell r="D10229">
            <v>1</v>
          </cell>
          <cell r="E10229" t="str">
            <v>KS</v>
          </cell>
          <cell r="F10229">
            <v>502</v>
          </cell>
        </row>
        <row r="10230">
          <cell r="A10230">
            <v>7408016</v>
          </cell>
          <cell r="B10230" t="str">
            <v>Ochranný kryt přístroje…SH60/30</v>
          </cell>
          <cell r="C10230">
            <v>751</v>
          </cell>
          <cell r="D10230">
            <v>1</v>
          </cell>
          <cell r="E10230" t="str">
            <v>KS</v>
          </cell>
          <cell r="F10230">
            <v>751</v>
          </cell>
        </row>
        <row r="10231">
          <cell r="A10231">
            <v>7408020</v>
          </cell>
          <cell r="B10231" t="str">
            <v>Ochranný kryt přístroje…SH80</v>
          </cell>
          <cell r="C10231">
            <v>429</v>
          </cell>
          <cell r="D10231">
            <v>1</v>
          </cell>
          <cell r="E10231" t="str">
            <v>KS</v>
          </cell>
          <cell r="F10231">
            <v>429</v>
          </cell>
        </row>
        <row r="10232">
          <cell r="A10232">
            <v>7408024</v>
          </cell>
          <cell r="B10232" t="str">
            <v>Ochranný kryt přístroje…SH80</v>
          </cell>
          <cell r="C10232">
            <v>429</v>
          </cell>
          <cell r="D10232">
            <v>1</v>
          </cell>
          <cell r="E10232" t="str">
            <v>KS</v>
          </cell>
          <cell r="F10232">
            <v>429</v>
          </cell>
        </row>
        <row r="10233">
          <cell r="A10233">
            <v>7408028</v>
          </cell>
          <cell r="B10233" t="str">
            <v>Ochranný kryt přístroje…SH80</v>
          </cell>
          <cell r="C10233">
            <v>428</v>
          </cell>
          <cell r="D10233">
            <v>1</v>
          </cell>
          <cell r="E10233" t="str">
            <v>KS</v>
          </cell>
          <cell r="F10233">
            <v>428</v>
          </cell>
        </row>
        <row r="10234">
          <cell r="A10234">
            <v>7408032</v>
          </cell>
          <cell r="B10234" t="str">
            <v>Ochranný kryt přístroje…SH80</v>
          </cell>
          <cell r="C10234">
            <v>428</v>
          </cell>
          <cell r="D10234">
            <v>1</v>
          </cell>
          <cell r="E10234" t="str">
            <v>KS</v>
          </cell>
          <cell r="F10234">
            <v>428</v>
          </cell>
        </row>
        <row r="10235">
          <cell r="A10235">
            <v>7408036</v>
          </cell>
          <cell r="B10235" t="str">
            <v>Pěnové těsnění…SH80D</v>
          </cell>
          <cell r="C10235">
            <v>15</v>
          </cell>
          <cell r="D10235">
            <v>1</v>
          </cell>
          <cell r="E10235" t="str">
            <v>KS</v>
          </cell>
          <cell r="F10235">
            <v>15</v>
          </cell>
        </row>
        <row r="10236">
          <cell r="A10236">
            <v>7408040</v>
          </cell>
          <cell r="B10236" t="str">
            <v>Ochranný kryt přístroje…SH80T</v>
          </cell>
          <cell r="C10236">
            <v>432</v>
          </cell>
          <cell r="D10236">
            <v>1</v>
          </cell>
          <cell r="E10236" t="str">
            <v>KS</v>
          </cell>
          <cell r="F10236">
            <v>432</v>
          </cell>
        </row>
        <row r="10237">
          <cell r="A10237">
            <v>7408044</v>
          </cell>
          <cell r="B10237" t="str">
            <v>Ochranný kryt přístroje…SH80T</v>
          </cell>
          <cell r="C10237">
            <v>432</v>
          </cell>
          <cell r="D10237">
            <v>1</v>
          </cell>
          <cell r="E10237" t="str">
            <v>KS</v>
          </cell>
          <cell r="F10237">
            <v>432</v>
          </cell>
        </row>
        <row r="10238">
          <cell r="A10238">
            <v>7408048</v>
          </cell>
          <cell r="B10238" t="str">
            <v>Ochranný kryt přístroje…SH80T</v>
          </cell>
          <cell r="C10238">
            <v>432</v>
          </cell>
          <cell r="D10238">
            <v>1</v>
          </cell>
          <cell r="E10238" t="str">
            <v>KS</v>
          </cell>
          <cell r="F10238">
            <v>432</v>
          </cell>
        </row>
        <row r="10239">
          <cell r="A10239">
            <v>7408052</v>
          </cell>
          <cell r="B10239" t="str">
            <v>Ochranný kryt přístroje…SH80T</v>
          </cell>
          <cell r="C10239">
            <v>432</v>
          </cell>
          <cell r="D10239">
            <v>1</v>
          </cell>
          <cell r="E10239" t="str">
            <v>KS</v>
          </cell>
          <cell r="F10239">
            <v>432</v>
          </cell>
        </row>
        <row r="10240">
          <cell r="A10240">
            <v>7408056</v>
          </cell>
          <cell r="B10240" t="str">
            <v>Ochranný kryt přístroje…SHF80/30</v>
          </cell>
          <cell r="C10240">
            <v>1333</v>
          </cell>
          <cell r="D10240">
            <v>1</v>
          </cell>
          <cell r="E10240" t="str">
            <v>KS</v>
          </cell>
          <cell r="F10240">
            <v>1333</v>
          </cell>
        </row>
        <row r="10241">
          <cell r="A10241">
            <v>7408060</v>
          </cell>
          <cell r="B10241" t="str">
            <v>Ochranný kryt přístroje…SHF80/30</v>
          </cell>
          <cell r="C10241">
            <v>1228</v>
          </cell>
          <cell r="D10241">
            <v>1</v>
          </cell>
          <cell r="E10241" t="str">
            <v>KS</v>
          </cell>
          <cell r="F10241">
            <v>1228</v>
          </cell>
        </row>
        <row r="10242">
          <cell r="A10242">
            <v>7408064</v>
          </cell>
          <cell r="B10242" t="str">
            <v>Ochranný kryt…SHF80/30M</v>
          </cell>
          <cell r="C10242">
            <v>2205</v>
          </cell>
          <cell r="D10242">
            <v>1</v>
          </cell>
          <cell r="E10242" t="str">
            <v>KS</v>
          </cell>
          <cell r="F10242">
            <v>2205</v>
          </cell>
        </row>
        <row r="10243">
          <cell r="A10243">
            <v>7408068</v>
          </cell>
          <cell r="B10243" t="str">
            <v>Ochranný kryt přístroje…SHF80M/30</v>
          </cell>
          <cell r="C10243">
            <v>2204</v>
          </cell>
          <cell r="D10243">
            <v>1</v>
          </cell>
          <cell r="E10243" t="str">
            <v>KS</v>
          </cell>
          <cell r="F10243">
            <v>2204</v>
          </cell>
        </row>
        <row r="10244">
          <cell r="A10244">
            <v>7408076</v>
          </cell>
          <cell r="B10244" t="str">
            <v>Upínací úhelník…SPW10</v>
          </cell>
          <cell r="C10244">
            <v>21</v>
          </cell>
          <cell r="D10244">
            <v>1</v>
          </cell>
          <cell r="E10244" t="str">
            <v>KS</v>
          </cell>
          <cell r="F10244">
            <v>21</v>
          </cell>
        </row>
        <row r="10245">
          <cell r="A10245">
            <v>7408080</v>
          </cell>
          <cell r="B10245" t="str">
            <v>Upínací úhelník…SPW5</v>
          </cell>
          <cell r="C10245">
            <v>11</v>
          </cell>
          <cell r="D10245">
            <v>1</v>
          </cell>
          <cell r="E10245" t="str">
            <v>KS</v>
          </cell>
          <cell r="F10245">
            <v>11</v>
          </cell>
        </row>
        <row r="10246">
          <cell r="A10246">
            <v>7408084</v>
          </cell>
          <cell r="B10246" t="str">
            <v>Vsazovací matice…T/EM</v>
          </cell>
          <cell r="C10246">
            <v>87</v>
          </cell>
          <cell r="D10246">
            <v>1</v>
          </cell>
          <cell r="E10246" t="str">
            <v>KS</v>
          </cell>
          <cell r="F10246">
            <v>87</v>
          </cell>
        </row>
        <row r="10247">
          <cell r="A10247">
            <v>7408088</v>
          </cell>
          <cell r="B10247" t="str">
            <v>Odlehčení tahu…T/ZE</v>
          </cell>
          <cell r="C10247">
            <v>51</v>
          </cell>
          <cell r="D10247">
            <v>1</v>
          </cell>
          <cell r="E10247" t="str">
            <v>KS</v>
          </cell>
          <cell r="F10247">
            <v>51</v>
          </cell>
        </row>
        <row r="10248">
          <cell r="A10248">
            <v>7408092</v>
          </cell>
          <cell r="B10248" t="str">
            <v>Přístrojový nástavec…T12L/00C</v>
          </cell>
          <cell r="C10248">
            <v>3660</v>
          </cell>
          <cell r="D10248">
            <v>1</v>
          </cell>
          <cell r="E10248" t="str">
            <v>KS</v>
          </cell>
          <cell r="F10248">
            <v>3660</v>
          </cell>
        </row>
        <row r="10249">
          <cell r="A10249">
            <v>7408096</v>
          </cell>
          <cell r="B10249" t="str">
            <v>Přístrojový nástavec…T12L/00C</v>
          </cell>
          <cell r="C10249">
            <v>3660</v>
          </cell>
          <cell r="D10249">
            <v>1</v>
          </cell>
          <cell r="E10249" t="str">
            <v>KS</v>
          </cell>
          <cell r="F10249">
            <v>3660</v>
          </cell>
        </row>
        <row r="10250">
          <cell r="A10250">
            <v>7408100</v>
          </cell>
          <cell r="B10250" t="str">
            <v>Přístrojový nástavec…T12L/00C</v>
          </cell>
          <cell r="C10250">
            <v>3660</v>
          </cell>
          <cell r="D10250">
            <v>1</v>
          </cell>
          <cell r="E10250" t="str">
            <v>KS</v>
          </cell>
          <cell r="F10250">
            <v>3660</v>
          </cell>
        </row>
        <row r="10251">
          <cell r="A10251">
            <v>7408104</v>
          </cell>
          <cell r="B10251" t="str">
            <v>Krycí deska…T12L/P01B</v>
          </cell>
          <cell r="C10251">
            <v>97</v>
          </cell>
          <cell r="D10251">
            <v>1</v>
          </cell>
          <cell r="E10251" t="str">
            <v>KS</v>
          </cell>
          <cell r="F10251">
            <v>97</v>
          </cell>
        </row>
        <row r="10252">
          <cell r="A10252">
            <v>7408108</v>
          </cell>
          <cell r="B10252" t="str">
            <v>Krycí deska…T12L/P01S</v>
          </cell>
          <cell r="C10252">
            <v>105</v>
          </cell>
          <cell r="D10252">
            <v>1</v>
          </cell>
          <cell r="E10252" t="str">
            <v>KS</v>
          </cell>
          <cell r="F10252">
            <v>105</v>
          </cell>
        </row>
        <row r="10253">
          <cell r="A10253">
            <v>7408112</v>
          </cell>
          <cell r="B10253" t="str">
            <v>Krycí deska…T12L/P02B</v>
          </cell>
          <cell r="C10253">
            <v>131</v>
          </cell>
          <cell r="D10253">
            <v>1</v>
          </cell>
          <cell r="E10253" t="str">
            <v>KS</v>
          </cell>
          <cell r="F10253">
            <v>131</v>
          </cell>
        </row>
        <row r="10254">
          <cell r="A10254">
            <v>7408116</v>
          </cell>
          <cell r="B10254" t="str">
            <v>Krycí deska…T12L/P02S</v>
          </cell>
          <cell r="C10254">
            <v>143</v>
          </cell>
          <cell r="D10254">
            <v>1</v>
          </cell>
          <cell r="E10254" t="str">
            <v>KS</v>
          </cell>
          <cell r="F10254">
            <v>143</v>
          </cell>
        </row>
        <row r="10255">
          <cell r="A10255">
            <v>7408124</v>
          </cell>
          <cell r="B10255" t="str">
            <v>Krycí deska…T12L/P03S</v>
          </cell>
          <cell r="C10255">
            <v>169</v>
          </cell>
          <cell r="D10255">
            <v>1</v>
          </cell>
          <cell r="E10255" t="str">
            <v>KS</v>
          </cell>
          <cell r="F10255">
            <v>169</v>
          </cell>
        </row>
        <row r="10256">
          <cell r="A10256">
            <v>7408128</v>
          </cell>
          <cell r="B10256" t="str">
            <v>Krycí deska…T12L/P04B</v>
          </cell>
          <cell r="C10256">
            <v>178</v>
          </cell>
          <cell r="D10256">
            <v>1</v>
          </cell>
          <cell r="E10256" t="str">
            <v>KS</v>
          </cell>
          <cell r="F10256">
            <v>178</v>
          </cell>
        </row>
        <row r="10257">
          <cell r="A10257">
            <v>7408132</v>
          </cell>
          <cell r="B10257" t="str">
            <v>Krycí deska…T12L/P04S</v>
          </cell>
          <cell r="C10257">
            <v>195</v>
          </cell>
          <cell r="D10257">
            <v>1</v>
          </cell>
          <cell r="E10257" t="str">
            <v>KS</v>
          </cell>
          <cell r="F10257">
            <v>195</v>
          </cell>
        </row>
        <row r="10258">
          <cell r="A10258">
            <v>7408136</v>
          </cell>
          <cell r="B10258" t="str">
            <v>Krycí deska…T12L/P05B</v>
          </cell>
          <cell r="C10258">
            <v>106</v>
          </cell>
          <cell r="D10258">
            <v>1</v>
          </cell>
          <cell r="E10258" t="str">
            <v>KS</v>
          </cell>
          <cell r="F10258">
            <v>106</v>
          </cell>
        </row>
        <row r="10259">
          <cell r="A10259">
            <v>7408140</v>
          </cell>
          <cell r="B10259" t="str">
            <v>Krycí deska…T12L/P05S</v>
          </cell>
          <cell r="C10259">
            <v>107</v>
          </cell>
          <cell r="D10259">
            <v>1</v>
          </cell>
          <cell r="E10259" t="str">
            <v>KS</v>
          </cell>
          <cell r="F10259">
            <v>107</v>
          </cell>
        </row>
        <row r="10260">
          <cell r="A10260">
            <v>7408144</v>
          </cell>
          <cell r="B10260" t="str">
            <v>Krycí deska…T12L/P15B</v>
          </cell>
          <cell r="C10260">
            <v>105</v>
          </cell>
          <cell r="D10260">
            <v>1</v>
          </cell>
          <cell r="E10260" t="str">
            <v>KS</v>
          </cell>
          <cell r="F10260">
            <v>105</v>
          </cell>
        </row>
        <row r="10261">
          <cell r="A10261">
            <v>7408148</v>
          </cell>
          <cell r="B10261" t="str">
            <v>Krycí deska…T12L/P15S</v>
          </cell>
          <cell r="C10261">
            <v>105</v>
          </cell>
          <cell r="D10261">
            <v>1</v>
          </cell>
          <cell r="E10261" t="str">
            <v>KS</v>
          </cell>
          <cell r="F10261">
            <v>105</v>
          </cell>
        </row>
        <row r="10262">
          <cell r="A10262">
            <v>7408152</v>
          </cell>
          <cell r="B10262" t="str">
            <v>Krycí deska…T12L/P16B</v>
          </cell>
          <cell r="C10262">
            <v>107</v>
          </cell>
          <cell r="D10262">
            <v>1</v>
          </cell>
          <cell r="E10262" t="str">
            <v>KS</v>
          </cell>
          <cell r="F10262">
            <v>107</v>
          </cell>
        </row>
        <row r="10263">
          <cell r="A10263">
            <v>7408156</v>
          </cell>
          <cell r="B10263" t="str">
            <v>Krycí deska…T12L/P16S</v>
          </cell>
          <cell r="C10263">
            <v>107</v>
          </cell>
          <cell r="D10263">
            <v>1</v>
          </cell>
          <cell r="E10263" t="str">
            <v>KS</v>
          </cell>
          <cell r="F10263">
            <v>107</v>
          </cell>
        </row>
        <row r="10264">
          <cell r="A10264">
            <v>7408160</v>
          </cell>
          <cell r="B10264" t="str">
            <v>Krycí deska…T12L/P17B</v>
          </cell>
          <cell r="C10264">
            <v>143</v>
          </cell>
          <cell r="D10264">
            <v>1</v>
          </cell>
          <cell r="E10264" t="str">
            <v>KS</v>
          </cell>
          <cell r="F10264">
            <v>143</v>
          </cell>
        </row>
        <row r="10265">
          <cell r="A10265">
            <v>7408164</v>
          </cell>
          <cell r="B10265" t="str">
            <v>Krycí deska…T12L/P17S</v>
          </cell>
          <cell r="C10265">
            <v>143</v>
          </cell>
          <cell r="D10265">
            <v>1</v>
          </cell>
          <cell r="E10265" t="str">
            <v>KS</v>
          </cell>
          <cell r="F10265">
            <v>143</v>
          </cell>
        </row>
        <row r="10266">
          <cell r="A10266">
            <v>7408172</v>
          </cell>
          <cell r="B10266" t="str">
            <v>Krycí deska…T12L/P1S</v>
          </cell>
          <cell r="C10266">
            <v>105</v>
          </cell>
          <cell r="D10266">
            <v>1</v>
          </cell>
          <cell r="E10266" t="str">
            <v>KS</v>
          </cell>
          <cell r="F10266">
            <v>105</v>
          </cell>
        </row>
        <row r="10267">
          <cell r="A10267">
            <v>7408180</v>
          </cell>
          <cell r="B10267" t="str">
            <v>Krycí deska…T12L/P2S</v>
          </cell>
          <cell r="C10267">
            <v>143</v>
          </cell>
          <cell r="D10267">
            <v>1</v>
          </cell>
          <cell r="E10267" t="str">
            <v>KS</v>
          </cell>
          <cell r="F10267">
            <v>143</v>
          </cell>
        </row>
        <row r="10268">
          <cell r="A10268">
            <v>7408188</v>
          </cell>
          <cell r="B10268" t="str">
            <v>Krycí deska…T12L/P3S</v>
          </cell>
          <cell r="C10268">
            <v>169</v>
          </cell>
          <cell r="D10268">
            <v>1</v>
          </cell>
          <cell r="E10268" t="str">
            <v>KS</v>
          </cell>
          <cell r="F10268">
            <v>169</v>
          </cell>
        </row>
        <row r="10269">
          <cell r="A10269">
            <v>7408196</v>
          </cell>
          <cell r="B10269" t="str">
            <v>Krycí deska…T12L/P4S</v>
          </cell>
          <cell r="C10269">
            <v>195</v>
          </cell>
          <cell r="D10269">
            <v>1</v>
          </cell>
          <cell r="E10269" t="str">
            <v>KS</v>
          </cell>
          <cell r="F10269">
            <v>195</v>
          </cell>
        </row>
        <row r="10270">
          <cell r="A10270">
            <v>7408200</v>
          </cell>
          <cell r="B10270" t="str">
            <v>Krycí deska…T12L/P7B</v>
          </cell>
          <cell r="C10270">
            <v>143</v>
          </cell>
          <cell r="D10270">
            <v>1</v>
          </cell>
          <cell r="E10270" t="str">
            <v>KS</v>
          </cell>
          <cell r="F10270">
            <v>143</v>
          </cell>
        </row>
        <row r="10271">
          <cell r="A10271">
            <v>7408204</v>
          </cell>
          <cell r="B10271" t="str">
            <v>Krycí deska…T12L/P7S</v>
          </cell>
          <cell r="C10271">
            <v>143</v>
          </cell>
          <cell r="D10271">
            <v>1</v>
          </cell>
          <cell r="E10271" t="str">
            <v>KS</v>
          </cell>
          <cell r="F10271">
            <v>143</v>
          </cell>
        </row>
        <row r="10272">
          <cell r="A10272">
            <v>7408208</v>
          </cell>
          <cell r="B10272" t="str">
            <v>Příčná přepážka…T12L/TQ</v>
          </cell>
          <cell r="C10272">
            <v>90</v>
          </cell>
          <cell r="D10272">
            <v>1</v>
          </cell>
          <cell r="E10272" t="str">
            <v>KS</v>
          </cell>
          <cell r="F10272">
            <v>90</v>
          </cell>
        </row>
        <row r="10273">
          <cell r="A10273">
            <v>7408212</v>
          </cell>
          <cell r="B10273" t="str">
            <v>Distanční díl…T4B/DS</v>
          </cell>
          <cell r="C10273">
            <v>29</v>
          </cell>
          <cell r="D10273">
            <v>1</v>
          </cell>
          <cell r="E10273" t="str">
            <v>KS</v>
          </cell>
          <cell r="F10273">
            <v>29</v>
          </cell>
        </row>
        <row r="10274">
          <cell r="A10274">
            <v>7408216</v>
          </cell>
          <cell r="B10274" t="str">
            <v>Krycí deska…T4B/P01B</v>
          </cell>
          <cell r="C10274">
            <v>55</v>
          </cell>
          <cell r="D10274">
            <v>1</v>
          </cell>
          <cell r="E10274" t="str">
            <v>KS</v>
          </cell>
          <cell r="F10274">
            <v>55</v>
          </cell>
        </row>
        <row r="10275">
          <cell r="A10275">
            <v>7408220</v>
          </cell>
          <cell r="B10275" t="str">
            <v>Krycí deska…T4B/P01S</v>
          </cell>
          <cell r="C10275">
            <v>62</v>
          </cell>
          <cell r="D10275">
            <v>1</v>
          </cell>
          <cell r="E10275" t="str">
            <v>KS</v>
          </cell>
          <cell r="F10275">
            <v>62</v>
          </cell>
        </row>
        <row r="10276">
          <cell r="A10276">
            <v>7408224</v>
          </cell>
          <cell r="B10276" t="str">
            <v>Krycí deska…T4B/P02B</v>
          </cell>
          <cell r="C10276">
            <v>66</v>
          </cell>
          <cell r="D10276">
            <v>1</v>
          </cell>
          <cell r="E10276" t="str">
            <v>KS</v>
          </cell>
          <cell r="F10276">
            <v>66</v>
          </cell>
        </row>
        <row r="10277">
          <cell r="A10277">
            <v>7408228</v>
          </cell>
          <cell r="B10277" t="str">
            <v>Krycí deska…T4B/P02S</v>
          </cell>
          <cell r="C10277">
            <v>66</v>
          </cell>
          <cell r="D10277">
            <v>1</v>
          </cell>
          <cell r="E10277" t="str">
            <v>KS</v>
          </cell>
          <cell r="F10277">
            <v>66</v>
          </cell>
        </row>
        <row r="10278">
          <cell r="A10278">
            <v>7408232</v>
          </cell>
          <cell r="B10278" t="str">
            <v>Krycí deska…T4B/P1B</v>
          </cell>
          <cell r="C10278">
            <v>44</v>
          </cell>
          <cell r="D10278">
            <v>1</v>
          </cell>
          <cell r="E10278" t="str">
            <v>KS</v>
          </cell>
          <cell r="F10278">
            <v>44</v>
          </cell>
        </row>
        <row r="10279">
          <cell r="A10279">
            <v>7408236</v>
          </cell>
          <cell r="B10279" t="str">
            <v>Krycí deska…T4B/P1S</v>
          </cell>
          <cell r="C10279">
            <v>48</v>
          </cell>
          <cell r="D10279">
            <v>1</v>
          </cell>
          <cell r="E10279" t="str">
            <v>KS</v>
          </cell>
          <cell r="F10279">
            <v>48</v>
          </cell>
        </row>
        <row r="10280">
          <cell r="A10280">
            <v>7408244</v>
          </cell>
          <cell r="B10280" t="str">
            <v>Krycí deska…T4B/P2S</v>
          </cell>
          <cell r="C10280">
            <v>48</v>
          </cell>
          <cell r="D10280">
            <v>1</v>
          </cell>
          <cell r="E10280" t="str">
            <v>KS</v>
          </cell>
          <cell r="F10280">
            <v>48</v>
          </cell>
        </row>
        <row r="10281">
          <cell r="A10281">
            <v>7408248</v>
          </cell>
          <cell r="B10281" t="str">
            <v>Krycí deska…T4B/P3B</v>
          </cell>
          <cell r="C10281">
            <v>66</v>
          </cell>
          <cell r="D10281">
            <v>1</v>
          </cell>
          <cell r="E10281" t="str">
            <v>KS</v>
          </cell>
          <cell r="F10281">
            <v>66</v>
          </cell>
        </row>
        <row r="10282">
          <cell r="A10282">
            <v>7408252</v>
          </cell>
          <cell r="B10282" t="str">
            <v>Krycí deska…T4B/P3S</v>
          </cell>
          <cell r="C10282">
            <v>73</v>
          </cell>
          <cell r="D10282">
            <v>1</v>
          </cell>
          <cell r="E10282" t="str">
            <v>KS</v>
          </cell>
          <cell r="F10282">
            <v>73</v>
          </cell>
        </row>
        <row r="10283">
          <cell r="A10283">
            <v>7408256</v>
          </cell>
          <cell r="B10283" t="str">
            <v>Krycí deska…T4B/P5B</v>
          </cell>
          <cell r="C10283">
            <v>147</v>
          </cell>
          <cell r="D10283">
            <v>1</v>
          </cell>
          <cell r="E10283" t="str">
            <v>KS</v>
          </cell>
          <cell r="F10283">
            <v>147</v>
          </cell>
        </row>
        <row r="10284">
          <cell r="A10284">
            <v>7408260</v>
          </cell>
          <cell r="B10284" t="str">
            <v>Krycí deska…T4B/P5S</v>
          </cell>
          <cell r="C10284">
            <v>167</v>
          </cell>
          <cell r="D10284">
            <v>1</v>
          </cell>
          <cell r="E10284" t="str">
            <v>KS</v>
          </cell>
          <cell r="F10284">
            <v>167</v>
          </cell>
        </row>
        <row r="10285">
          <cell r="A10285">
            <v>7408264</v>
          </cell>
          <cell r="B10285" t="str">
            <v>Krycí deska…T4B/P6B</v>
          </cell>
          <cell r="C10285">
            <v>44</v>
          </cell>
          <cell r="D10285">
            <v>1</v>
          </cell>
          <cell r="E10285" t="str">
            <v>KS</v>
          </cell>
          <cell r="F10285">
            <v>44</v>
          </cell>
        </row>
        <row r="10286">
          <cell r="A10286">
            <v>7408268</v>
          </cell>
          <cell r="B10286" t="str">
            <v>Krycí deska…T4B/P6S</v>
          </cell>
          <cell r="C10286">
            <v>48</v>
          </cell>
          <cell r="D10286">
            <v>1</v>
          </cell>
          <cell r="E10286" t="str">
            <v>KS</v>
          </cell>
          <cell r="F10286">
            <v>48</v>
          </cell>
        </row>
        <row r="10287">
          <cell r="A10287">
            <v>7408272</v>
          </cell>
          <cell r="B10287" t="str">
            <v>Krycí deska…T4B/P7B</v>
          </cell>
          <cell r="C10287">
            <v>70</v>
          </cell>
          <cell r="D10287">
            <v>1</v>
          </cell>
          <cell r="E10287" t="str">
            <v>KS</v>
          </cell>
          <cell r="F10287">
            <v>70</v>
          </cell>
        </row>
        <row r="10288">
          <cell r="A10288">
            <v>7408276</v>
          </cell>
          <cell r="B10288" t="str">
            <v>Krycí deska…T4B/P7S</v>
          </cell>
          <cell r="C10288">
            <v>70</v>
          </cell>
          <cell r="D10288">
            <v>1</v>
          </cell>
          <cell r="E10288" t="str">
            <v>KS</v>
          </cell>
          <cell r="F10288">
            <v>70</v>
          </cell>
        </row>
        <row r="10289">
          <cell r="A10289">
            <v>7408280</v>
          </cell>
          <cell r="B10289" t="str">
            <v>Příčná přepážka…T4B/TQ</v>
          </cell>
          <cell r="C10289">
            <v>60</v>
          </cell>
          <cell r="D10289">
            <v>1</v>
          </cell>
          <cell r="E10289" t="str">
            <v>KS</v>
          </cell>
          <cell r="F10289">
            <v>60</v>
          </cell>
        </row>
        <row r="10290">
          <cell r="A10290">
            <v>7408288</v>
          </cell>
          <cell r="B10290" t="str">
            <v>Přístrojový nástavec…T4B00C</v>
          </cell>
          <cell r="C10290">
            <v>1267</v>
          </cell>
          <cell r="D10290">
            <v>1</v>
          </cell>
          <cell r="E10290" t="str">
            <v>KS</v>
          </cell>
          <cell r="F10290">
            <v>1267</v>
          </cell>
        </row>
        <row r="10291">
          <cell r="A10291">
            <v>7408292</v>
          </cell>
          <cell r="B10291" t="str">
            <v>Přístrojový nástavec…T4B00C</v>
          </cell>
          <cell r="C10291">
            <v>1267</v>
          </cell>
          <cell r="D10291">
            <v>1</v>
          </cell>
          <cell r="E10291" t="str">
            <v>KS</v>
          </cell>
          <cell r="F10291">
            <v>1267</v>
          </cell>
        </row>
        <row r="10292">
          <cell r="A10292">
            <v>7408296</v>
          </cell>
          <cell r="B10292" t="str">
            <v>Vestavné pouzdro…T4L/EG</v>
          </cell>
          <cell r="C10292">
            <v>224</v>
          </cell>
          <cell r="D10292">
            <v>1</v>
          </cell>
          <cell r="E10292" t="str">
            <v>KS</v>
          </cell>
          <cell r="F10292">
            <v>224</v>
          </cell>
        </row>
        <row r="10293">
          <cell r="A10293">
            <v>7408300</v>
          </cell>
          <cell r="B10293" t="str">
            <v>Přístrojový nástavec…T4L00C</v>
          </cell>
          <cell r="C10293">
            <v>2077</v>
          </cell>
          <cell r="D10293">
            <v>1</v>
          </cell>
          <cell r="E10293" t="str">
            <v>KS</v>
          </cell>
          <cell r="F10293">
            <v>2077</v>
          </cell>
        </row>
        <row r="10294">
          <cell r="A10294">
            <v>7408304</v>
          </cell>
          <cell r="B10294" t="str">
            <v>Přístrojový nástavec…T4L00C703</v>
          </cell>
          <cell r="C10294">
            <v>2077</v>
          </cell>
          <cell r="D10294">
            <v>1</v>
          </cell>
          <cell r="E10294" t="str">
            <v>KS</v>
          </cell>
          <cell r="F10294">
            <v>2077</v>
          </cell>
        </row>
        <row r="10295">
          <cell r="A10295">
            <v>7408308</v>
          </cell>
          <cell r="B10295" t="str">
            <v>Krycí deska…T6L/P02B</v>
          </cell>
          <cell r="C10295">
            <v>105</v>
          </cell>
          <cell r="D10295">
            <v>1</v>
          </cell>
          <cell r="E10295" t="str">
            <v>KS</v>
          </cell>
          <cell r="F10295">
            <v>105</v>
          </cell>
        </row>
        <row r="10296">
          <cell r="A10296">
            <v>7408312</v>
          </cell>
          <cell r="B10296" t="str">
            <v>Krycí deska…T6L/P02S</v>
          </cell>
          <cell r="C10296">
            <v>105</v>
          </cell>
          <cell r="D10296">
            <v>1</v>
          </cell>
          <cell r="E10296" t="str">
            <v>KS</v>
          </cell>
          <cell r="F10296">
            <v>105</v>
          </cell>
        </row>
        <row r="10297">
          <cell r="A10297">
            <v>7408316</v>
          </cell>
          <cell r="B10297" t="str">
            <v>Krycí deska…T6L/P0B</v>
          </cell>
          <cell r="C10297">
            <v>105</v>
          </cell>
          <cell r="D10297">
            <v>1</v>
          </cell>
          <cell r="E10297" t="str">
            <v>KS</v>
          </cell>
          <cell r="F10297">
            <v>105</v>
          </cell>
        </row>
        <row r="10298">
          <cell r="A10298">
            <v>7408320</v>
          </cell>
          <cell r="B10298" t="str">
            <v>Krycí deska…T6L/P0S</v>
          </cell>
          <cell r="C10298">
            <v>105</v>
          </cell>
          <cell r="D10298">
            <v>1</v>
          </cell>
          <cell r="E10298" t="str">
            <v>KS</v>
          </cell>
          <cell r="F10298">
            <v>105</v>
          </cell>
        </row>
        <row r="10299">
          <cell r="A10299">
            <v>7408324</v>
          </cell>
          <cell r="B10299" t="str">
            <v>Krycí deska…T6L/P15B</v>
          </cell>
          <cell r="C10299">
            <v>105</v>
          </cell>
          <cell r="D10299">
            <v>1</v>
          </cell>
          <cell r="E10299" t="str">
            <v>KS</v>
          </cell>
          <cell r="F10299">
            <v>105</v>
          </cell>
        </row>
        <row r="10300">
          <cell r="A10300">
            <v>7408328</v>
          </cell>
          <cell r="B10300" t="str">
            <v>Krycí deska…T6L/P15S</v>
          </cell>
          <cell r="C10300">
            <v>105</v>
          </cell>
          <cell r="D10300">
            <v>1</v>
          </cell>
          <cell r="E10300" t="str">
            <v>KS</v>
          </cell>
          <cell r="F10300">
            <v>105</v>
          </cell>
        </row>
        <row r="10301">
          <cell r="A10301">
            <v>7408332</v>
          </cell>
          <cell r="B10301" t="str">
            <v>Krycí deska…T6L/P16B</v>
          </cell>
          <cell r="C10301">
            <v>112</v>
          </cell>
          <cell r="D10301">
            <v>1</v>
          </cell>
          <cell r="E10301" t="str">
            <v>KS</v>
          </cell>
          <cell r="F10301">
            <v>112</v>
          </cell>
        </row>
        <row r="10302">
          <cell r="A10302">
            <v>7408336</v>
          </cell>
          <cell r="B10302" t="str">
            <v>Krycí deska…T6L/P16S</v>
          </cell>
          <cell r="C10302">
            <v>105</v>
          </cell>
          <cell r="D10302">
            <v>1</v>
          </cell>
          <cell r="E10302" t="str">
            <v>KS</v>
          </cell>
          <cell r="F10302">
            <v>105</v>
          </cell>
        </row>
        <row r="10303">
          <cell r="A10303">
            <v>7408344</v>
          </cell>
          <cell r="B10303" t="str">
            <v>Krycí deska…T6L/P1S</v>
          </cell>
          <cell r="C10303">
            <v>105</v>
          </cell>
          <cell r="D10303">
            <v>1</v>
          </cell>
          <cell r="E10303" t="str">
            <v>KS</v>
          </cell>
          <cell r="F10303">
            <v>105</v>
          </cell>
        </row>
        <row r="10304">
          <cell r="A10304">
            <v>7408348</v>
          </cell>
          <cell r="B10304" t="str">
            <v>Krycí deska…T6L/P3B</v>
          </cell>
          <cell r="C10304">
            <v>134</v>
          </cell>
          <cell r="D10304">
            <v>1</v>
          </cell>
          <cell r="E10304" t="str">
            <v>KS</v>
          </cell>
          <cell r="F10304">
            <v>134</v>
          </cell>
        </row>
        <row r="10305">
          <cell r="A10305">
            <v>7408352</v>
          </cell>
          <cell r="B10305" t="str">
            <v>Krycí deska…T6L/P3S</v>
          </cell>
          <cell r="C10305">
            <v>134</v>
          </cell>
          <cell r="D10305">
            <v>1</v>
          </cell>
          <cell r="E10305" t="str">
            <v>KS</v>
          </cell>
          <cell r="F10305">
            <v>134</v>
          </cell>
        </row>
        <row r="10306">
          <cell r="A10306">
            <v>7408356</v>
          </cell>
          <cell r="B10306" t="str">
            <v>Krycí deska…T6L/P5B</v>
          </cell>
          <cell r="C10306">
            <v>105</v>
          </cell>
          <cell r="D10306">
            <v>1</v>
          </cell>
          <cell r="E10306" t="str">
            <v>KS</v>
          </cell>
          <cell r="F10306">
            <v>105</v>
          </cell>
        </row>
        <row r="10307">
          <cell r="A10307">
            <v>7408360</v>
          </cell>
          <cell r="B10307" t="str">
            <v>Krycí deska…T6L/P5S</v>
          </cell>
          <cell r="C10307">
            <v>105</v>
          </cell>
          <cell r="D10307">
            <v>1</v>
          </cell>
          <cell r="E10307" t="str">
            <v>KS</v>
          </cell>
          <cell r="F10307">
            <v>105</v>
          </cell>
        </row>
        <row r="10308">
          <cell r="A10308">
            <v>7408364</v>
          </cell>
          <cell r="B10308" t="str">
            <v>Krycí deska…T6L/P7B</v>
          </cell>
          <cell r="C10308">
            <v>134</v>
          </cell>
          <cell r="D10308">
            <v>1</v>
          </cell>
          <cell r="E10308" t="str">
            <v>KS</v>
          </cell>
          <cell r="F10308">
            <v>134</v>
          </cell>
        </row>
        <row r="10309">
          <cell r="A10309">
            <v>7408368</v>
          </cell>
          <cell r="B10309" t="str">
            <v>Krycí deska…T6L/P7S</v>
          </cell>
          <cell r="C10309">
            <v>134</v>
          </cell>
          <cell r="D10309">
            <v>1</v>
          </cell>
          <cell r="E10309" t="str">
            <v>KS</v>
          </cell>
          <cell r="F10309">
            <v>134</v>
          </cell>
        </row>
        <row r="10310">
          <cell r="A10310">
            <v>7408372</v>
          </cell>
          <cell r="B10310" t="str">
            <v>Krycí deska…T6L/P9B</v>
          </cell>
          <cell r="C10310">
            <v>120</v>
          </cell>
          <cell r="D10310">
            <v>1</v>
          </cell>
          <cell r="E10310" t="str">
            <v>KS</v>
          </cell>
          <cell r="F10310">
            <v>120</v>
          </cell>
        </row>
        <row r="10311">
          <cell r="A10311">
            <v>7408376</v>
          </cell>
          <cell r="B10311" t="str">
            <v>Krycí deska…T6L/P9S</v>
          </cell>
          <cell r="C10311">
            <v>120</v>
          </cell>
          <cell r="D10311">
            <v>1</v>
          </cell>
          <cell r="E10311" t="str">
            <v>KS</v>
          </cell>
          <cell r="F10311">
            <v>120</v>
          </cell>
        </row>
        <row r="10312">
          <cell r="A10312">
            <v>7408380</v>
          </cell>
          <cell r="B10312" t="str">
            <v>Příčná přepážka…T6L/Q1B</v>
          </cell>
          <cell r="C10312">
            <v>90</v>
          </cell>
          <cell r="D10312">
            <v>1</v>
          </cell>
          <cell r="E10312" t="str">
            <v>KS</v>
          </cell>
          <cell r="F10312">
            <v>90</v>
          </cell>
        </row>
        <row r="10313">
          <cell r="A10313">
            <v>7408384</v>
          </cell>
          <cell r="B10313" t="str">
            <v>Příčná přepážka…T6L/Q2B</v>
          </cell>
          <cell r="C10313">
            <v>90</v>
          </cell>
          <cell r="D10313">
            <v>1</v>
          </cell>
          <cell r="E10313" t="str">
            <v>KS</v>
          </cell>
          <cell r="F10313">
            <v>90</v>
          </cell>
        </row>
        <row r="10314">
          <cell r="A10314">
            <v>7408388</v>
          </cell>
          <cell r="B10314" t="str">
            <v>Přístrojový nástavec…T6L00C</v>
          </cell>
          <cell r="C10314">
            <v>1844</v>
          </cell>
          <cell r="D10314">
            <v>1</v>
          </cell>
          <cell r="E10314" t="str">
            <v>KS</v>
          </cell>
          <cell r="F10314">
            <v>1844</v>
          </cell>
        </row>
        <row r="10315">
          <cell r="A10315">
            <v>7408392</v>
          </cell>
          <cell r="B10315" t="str">
            <v>Přístrojový nástavec…T6L00C</v>
          </cell>
          <cell r="C10315">
            <v>1844</v>
          </cell>
          <cell r="D10315">
            <v>1</v>
          </cell>
          <cell r="E10315" t="str">
            <v>KS</v>
          </cell>
          <cell r="F10315">
            <v>1844</v>
          </cell>
        </row>
        <row r="10316">
          <cell r="A10316">
            <v>7408396</v>
          </cell>
          <cell r="B10316" t="str">
            <v>Přístrojový nástavec…T6L00C</v>
          </cell>
          <cell r="C10316">
            <v>1844</v>
          </cell>
          <cell r="D10316">
            <v>1</v>
          </cell>
          <cell r="E10316" t="str">
            <v>KS</v>
          </cell>
          <cell r="F10316">
            <v>1844</v>
          </cell>
        </row>
        <row r="10317">
          <cell r="A10317">
            <v>7408400</v>
          </cell>
          <cell r="B10317" t="str">
            <v>Upevňovací osa…T6LBA</v>
          </cell>
          <cell r="C10317">
            <v>60</v>
          </cell>
          <cell r="D10317">
            <v>1</v>
          </cell>
          <cell r="E10317" t="str">
            <v>KS</v>
          </cell>
          <cell r="F10317">
            <v>60</v>
          </cell>
        </row>
        <row r="10318">
          <cell r="A10318">
            <v>7408404</v>
          </cell>
          <cell r="B10318" t="str">
            <v>Krycí deska…T6LP14B</v>
          </cell>
          <cell r="C10318">
            <v>105</v>
          </cell>
          <cell r="D10318">
            <v>1</v>
          </cell>
          <cell r="E10318" t="str">
            <v>KS</v>
          </cell>
          <cell r="F10318">
            <v>105</v>
          </cell>
        </row>
        <row r="10319">
          <cell r="A10319">
            <v>7408408</v>
          </cell>
          <cell r="B10319" t="str">
            <v>Krycí deska…T6LP14S</v>
          </cell>
          <cell r="C10319">
            <v>105</v>
          </cell>
          <cell r="D10319">
            <v>1</v>
          </cell>
          <cell r="E10319" t="str">
            <v>KS</v>
          </cell>
          <cell r="F10319">
            <v>105</v>
          </cell>
        </row>
        <row r="10320">
          <cell r="A10320">
            <v>7408412</v>
          </cell>
          <cell r="B10320" t="str">
            <v>Adaptér…T8NL/A105</v>
          </cell>
          <cell r="C10320">
            <v>531</v>
          </cell>
          <cell r="D10320">
            <v>1</v>
          </cell>
          <cell r="E10320" t="str">
            <v>KS</v>
          </cell>
          <cell r="F10320">
            <v>531</v>
          </cell>
        </row>
        <row r="10321">
          <cell r="A10321">
            <v>7408416</v>
          </cell>
          <cell r="B10321" t="str">
            <v>Adaptér…T8NL/A45</v>
          </cell>
          <cell r="C10321">
            <v>463</v>
          </cell>
          <cell r="D10321">
            <v>1</v>
          </cell>
          <cell r="E10321" t="str">
            <v>KS</v>
          </cell>
          <cell r="F10321">
            <v>463</v>
          </cell>
        </row>
        <row r="10322">
          <cell r="A10322">
            <v>7408420</v>
          </cell>
          <cell r="B10322" t="str">
            <v>Zakrytí rohu…T8NL/EB1</v>
          </cell>
          <cell r="C10322">
            <v>129</v>
          </cell>
          <cell r="D10322">
            <v>1</v>
          </cell>
          <cell r="E10322" t="str">
            <v>KS</v>
          </cell>
          <cell r="F10322">
            <v>129</v>
          </cell>
        </row>
        <row r="10323">
          <cell r="A10323">
            <v>7408424</v>
          </cell>
          <cell r="B10323" t="str">
            <v>Zakrytí rohu…T8NL/EB1/</v>
          </cell>
          <cell r="C10323">
            <v>129</v>
          </cell>
          <cell r="D10323">
            <v>1</v>
          </cell>
          <cell r="E10323" t="str">
            <v>KS</v>
          </cell>
          <cell r="F10323">
            <v>129</v>
          </cell>
        </row>
        <row r="10324">
          <cell r="A10324">
            <v>7408428</v>
          </cell>
          <cell r="B10324" t="str">
            <v>Zakrytí rohu…T8NL/EB2</v>
          </cell>
          <cell r="C10324">
            <v>129</v>
          </cell>
          <cell r="D10324">
            <v>1</v>
          </cell>
          <cell r="E10324" t="str">
            <v>KS</v>
          </cell>
          <cell r="F10324">
            <v>129</v>
          </cell>
        </row>
        <row r="10325">
          <cell r="A10325">
            <v>7408432</v>
          </cell>
          <cell r="B10325" t="str">
            <v>Zakrytí rohu…T8NL/EB2/</v>
          </cell>
          <cell r="C10325">
            <v>129</v>
          </cell>
          <cell r="D10325">
            <v>1</v>
          </cell>
          <cell r="E10325" t="str">
            <v>KS</v>
          </cell>
          <cell r="F10325">
            <v>129</v>
          </cell>
        </row>
        <row r="10326">
          <cell r="A10326">
            <v>7408436</v>
          </cell>
          <cell r="B10326" t="str">
            <v>Krycí deska…T8NL/P01</v>
          </cell>
          <cell r="C10326">
            <v>105</v>
          </cell>
          <cell r="D10326">
            <v>1</v>
          </cell>
          <cell r="E10326" t="str">
            <v>KS</v>
          </cell>
          <cell r="F10326">
            <v>105</v>
          </cell>
        </row>
        <row r="10327">
          <cell r="A10327">
            <v>7408440</v>
          </cell>
          <cell r="B10327" t="str">
            <v>Krycí deska…T8NL/P01/</v>
          </cell>
          <cell r="C10327">
            <v>105</v>
          </cell>
          <cell r="D10327">
            <v>1</v>
          </cell>
          <cell r="E10327" t="str">
            <v>KS</v>
          </cell>
          <cell r="F10327">
            <v>105</v>
          </cell>
        </row>
        <row r="10328">
          <cell r="A10328">
            <v>7408444</v>
          </cell>
          <cell r="B10328" t="str">
            <v>Krycí deska…T8NL/P1</v>
          </cell>
          <cell r="C10328">
            <v>105</v>
          </cell>
          <cell r="D10328">
            <v>1</v>
          </cell>
          <cell r="E10328" t="str">
            <v>KS</v>
          </cell>
          <cell r="F10328">
            <v>105</v>
          </cell>
        </row>
        <row r="10329">
          <cell r="A10329">
            <v>7408448</v>
          </cell>
          <cell r="B10329" t="str">
            <v>Krycí deska…T8NL/P1/7</v>
          </cell>
          <cell r="C10329">
            <v>105</v>
          </cell>
          <cell r="D10329">
            <v>1</v>
          </cell>
          <cell r="E10329" t="str">
            <v>KS</v>
          </cell>
          <cell r="F10329">
            <v>105</v>
          </cell>
        </row>
        <row r="10330">
          <cell r="A10330">
            <v>7408452</v>
          </cell>
          <cell r="B10330" t="str">
            <v>Krycí deska…T8NL/P105</v>
          </cell>
          <cell r="C10330">
            <v>136</v>
          </cell>
          <cell r="D10330">
            <v>1</v>
          </cell>
          <cell r="E10330" t="str">
            <v>KS</v>
          </cell>
          <cell r="F10330">
            <v>136</v>
          </cell>
        </row>
        <row r="10331">
          <cell r="A10331">
            <v>7408456</v>
          </cell>
          <cell r="B10331" t="str">
            <v>Krycí deska…T8NL/P105</v>
          </cell>
          <cell r="C10331">
            <v>136</v>
          </cell>
          <cell r="D10331">
            <v>1</v>
          </cell>
          <cell r="E10331" t="str">
            <v>KS</v>
          </cell>
          <cell r="F10331">
            <v>136</v>
          </cell>
        </row>
        <row r="10332">
          <cell r="A10332">
            <v>7408458</v>
          </cell>
          <cell r="B10332" t="str">
            <v>Krycí deska…T8NL/P2</v>
          </cell>
          <cell r="C10332">
            <v>105</v>
          </cell>
          <cell r="D10332">
            <v>1</v>
          </cell>
          <cell r="E10332" t="str">
            <v>KS</v>
          </cell>
          <cell r="F10332">
            <v>105</v>
          </cell>
        </row>
        <row r="10333">
          <cell r="A10333">
            <v>7408460</v>
          </cell>
          <cell r="B10333" t="str">
            <v>Krycí deska…T8NL/P2/7</v>
          </cell>
          <cell r="C10333">
            <v>105</v>
          </cell>
          <cell r="D10333">
            <v>1</v>
          </cell>
          <cell r="E10333" t="str">
            <v>KS</v>
          </cell>
          <cell r="F10333">
            <v>105</v>
          </cell>
        </row>
        <row r="10334">
          <cell r="A10334">
            <v>7408464</v>
          </cell>
          <cell r="B10334" t="str">
            <v>Krycí deska…T8NL/P3</v>
          </cell>
          <cell r="C10334">
            <v>123</v>
          </cell>
          <cell r="D10334">
            <v>1</v>
          </cell>
          <cell r="E10334" t="str">
            <v>KS</v>
          </cell>
          <cell r="F10334">
            <v>123</v>
          </cell>
        </row>
        <row r="10335">
          <cell r="A10335">
            <v>7408470</v>
          </cell>
          <cell r="B10335" t="str">
            <v>Krycí deska…T8NL/P3/7</v>
          </cell>
          <cell r="C10335">
            <v>123</v>
          </cell>
          <cell r="D10335">
            <v>1</v>
          </cell>
          <cell r="E10335" t="str">
            <v>KS</v>
          </cell>
          <cell r="F10335">
            <v>123</v>
          </cell>
        </row>
        <row r="10336">
          <cell r="A10336">
            <v>7408474</v>
          </cell>
          <cell r="B10336" t="str">
            <v>Krycí deska…T8NL/P45</v>
          </cell>
          <cell r="C10336">
            <v>105</v>
          </cell>
          <cell r="D10336">
            <v>1</v>
          </cell>
          <cell r="E10336" t="str">
            <v>KS</v>
          </cell>
          <cell r="F10336">
            <v>105</v>
          </cell>
        </row>
        <row r="10337">
          <cell r="A10337">
            <v>7408478</v>
          </cell>
          <cell r="B10337" t="str">
            <v>Krycí deska…T8NL/P45/</v>
          </cell>
          <cell r="C10337">
            <v>105</v>
          </cell>
          <cell r="D10337">
            <v>1</v>
          </cell>
          <cell r="E10337" t="str">
            <v>KS</v>
          </cell>
          <cell r="F10337">
            <v>105</v>
          </cell>
        </row>
        <row r="10338">
          <cell r="A10338">
            <v>7408482</v>
          </cell>
          <cell r="B10338" t="str">
            <v>Krycí deska…T8NL/PCEE</v>
          </cell>
          <cell r="C10338">
            <v>136</v>
          </cell>
          <cell r="D10338">
            <v>1</v>
          </cell>
          <cell r="E10338" t="str">
            <v>KS</v>
          </cell>
          <cell r="F10338">
            <v>136</v>
          </cell>
        </row>
        <row r="10339">
          <cell r="A10339">
            <v>7408486</v>
          </cell>
          <cell r="B10339" t="str">
            <v>Krycí deska…T8NL/PCEE</v>
          </cell>
          <cell r="C10339">
            <v>136</v>
          </cell>
          <cell r="D10339">
            <v>1</v>
          </cell>
          <cell r="E10339" t="str">
            <v>KS</v>
          </cell>
          <cell r="F10339">
            <v>136</v>
          </cell>
        </row>
        <row r="10340">
          <cell r="A10340">
            <v>7408490</v>
          </cell>
          <cell r="B10340" t="str">
            <v>Příčná přepážka…T8NL/TQ</v>
          </cell>
          <cell r="C10340">
            <v>112</v>
          </cell>
          <cell r="D10340">
            <v>1</v>
          </cell>
          <cell r="E10340" t="str">
            <v>KS</v>
          </cell>
          <cell r="F10340">
            <v>112</v>
          </cell>
        </row>
        <row r="10341">
          <cell r="A10341">
            <v>7408494</v>
          </cell>
          <cell r="B10341" t="str">
            <v>Přístrojový nástavec…T8NL00C</v>
          </cell>
          <cell r="C10341">
            <v>3070</v>
          </cell>
          <cell r="D10341">
            <v>1</v>
          </cell>
          <cell r="E10341" t="str">
            <v>KS</v>
          </cell>
          <cell r="F10341">
            <v>3070</v>
          </cell>
        </row>
        <row r="10342">
          <cell r="A10342">
            <v>7408498</v>
          </cell>
          <cell r="B10342" t="str">
            <v>Přístrojový nástavec…T8NL00C70</v>
          </cell>
          <cell r="C10342">
            <v>3070</v>
          </cell>
          <cell r="D10342">
            <v>1</v>
          </cell>
          <cell r="E10342" t="str">
            <v>KS</v>
          </cell>
          <cell r="F10342">
            <v>3070</v>
          </cell>
        </row>
        <row r="10343">
          <cell r="A10343">
            <v>7408502</v>
          </cell>
          <cell r="B10343" t="str">
            <v>Tubus …TUGRAF9</v>
          </cell>
          <cell r="C10343">
            <v>1250</v>
          </cell>
          <cell r="D10343">
            <v>1</v>
          </cell>
          <cell r="E10343" t="str">
            <v>KS</v>
          </cell>
          <cell r="F10343">
            <v>1250</v>
          </cell>
        </row>
        <row r="10344">
          <cell r="A10344">
            <v>7408506</v>
          </cell>
          <cell r="B10344" t="str">
            <v>Tubus …TUGRAF9</v>
          </cell>
          <cell r="C10344">
            <v>1250</v>
          </cell>
          <cell r="D10344">
            <v>1</v>
          </cell>
          <cell r="E10344" t="str">
            <v>KS</v>
          </cell>
          <cell r="F10344">
            <v>1250</v>
          </cell>
        </row>
        <row r="10345">
          <cell r="A10345">
            <v>7408510</v>
          </cell>
          <cell r="B10345" t="str">
            <v>Tubus …TUKA</v>
          </cell>
          <cell r="C10345">
            <v>4665</v>
          </cell>
          <cell r="D10345">
            <v>1</v>
          </cell>
          <cell r="E10345" t="str">
            <v>KS</v>
          </cell>
          <cell r="F10345">
            <v>4665</v>
          </cell>
        </row>
        <row r="10346">
          <cell r="A10346">
            <v>7408514</v>
          </cell>
          <cell r="B10346" t="str">
            <v>Tubus …TUKM</v>
          </cell>
          <cell r="C10346">
            <v>1787</v>
          </cell>
          <cell r="D10346">
            <v>1</v>
          </cell>
          <cell r="E10346" t="str">
            <v>KS</v>
          </cell>
          <cell r="F10346">
            <v>1787</v>
          </cell>
        </row>
        <row r="10347">
          <cell r="A10347">
            <v>7408518</v>
          </cell>
          <cell r="B10347" t="str">
            <v>Tubus …TUKM</v>
          </cell>
          <cell r="C10347">
            <v>1787</v>
          </cell>
          <cell r="D10347">
            <v>1</v>
          </cell>
          <cell r="E10347" t="str">
            <v>KS</v>
          </cell>
          <cell r="F10347">
            <v>1787</v>
          </cell>
        </row>
        <row r="10348">
          <cell r="A10348">
            <v>7408522</v>
          </cell>
          <cell r="B10348" t="str">
            <v>Tubus …TUKM</v>
          </cell>
          <cell r="C10348">
            <v>1787</v>
          </cell>
          <cell r="D10348">
            <v>1</v>
          </cell>
          <cell r="E10348" t="str">
            <v>KS</v>
          </cell>
          <cell r="F10348">
            <v>1787</v>
          </cell>
        </row>
        <row r="10349">
          <cell r="A10349">
            <v>7408526</v>
          </cell>
          <cell r="B10349" t="str">
            <v>Tubus …TUKM</v>
          </cell>
          <cell r="C10349">
            <v>1787</v>
          </cell>
          <cell r="D10349">
            <v>1</v>
          </cell>
          <cell r="E10349" t="str">
            <v>KS</v>
          </cell>
          <cell r="F10349">
            <v>1787</v>
          </cell>
        </row>
        <row r="10350">
          <cell r="A10350">
            <v>7408530</v>
          </cell>
          <cell r="B10350" t="str">
            <v>Tubus …TUKV</v>
          </cell>
          <cell r="C10350">
            <v>1787</v>
          </cell>
          <cell r="D10350">
            <v>1</v>
          </cell>
          <cell r="E10350" t="str">
            <v>KS</v>
          </cell>
          <cell r="F10350">
            <v>1787</v>
          </cell>
        </row>
        <row r="10351">
          <cell r="A10351">
            <v>7408534</v>
          </cell>
          <cell r="B10351" t="str">
            <v>Tubus …TUKV</v>
          </cell>
          <cell r="C10351">
            <v>1787</v>
          </cell>
          <cell r="D10351">
            <v>1</v>
          </cell>
          <cell r="E10351" t="str">
            <v>KS</v>
          </cell>
          <cell r="F10351">
            <v>1787</v>
          </cell>
        </row>
        <row r="10352">
          <cell r="A10352">
            <v>7408538</v>
          </cell>
          <cell r="B10352" t="str">
            <v>Ochranný kobercový rám…UDA71</v>
          </cell>
          <cell r="C10352">
            <v>800</v>
          </cell>
          <cell r="D10352">
            <v>1</v>
          </cell>
          <cell r="E10352" t="str">
            <v>KS</v>
          </cell>
          <cell r="F10352">
            <v>800</v>
          </cell>
        </row>
        <row r="10353">
          <cell r="A10353">
            <v>7408542</v>
          </cell>
          <cell r="B10353" t="str">
            <v>Ochranný kobercový rám…UDA71</v>
          </cell>
          <cell r="C10353">
            <v>800</v>
          </cell>
          <cell r="D10353">
            <v>1</v>
          </cell>
          <cell r="E10353" t="str">
            <v>KS</v>
          </cell>
          <cell r="F10353">
            <v>800</v>
          </cell>
        </row>
        <row r="10354">
          <cell r="A10354">
            <v>7408546</v>
          </cell>
          <cell r="B10354" t="str">
            <v>Ochranný kobercový rám…UDA71</v>
          </cell>
          <cell r="C10354">
            <v>1605</v>
          </cell>
          <cell r="D10354">
            <v>1</v>
          </cell>
          <cell r="E10354" t="str">
            <v>KS</v>
          </cell>
          <cell r="F10354">
            <v>1605</v>
          </cell>
        </row>
        <row r="10355">
          <cell r="A10355">
            <v>7408550</v>
          </cell>
          <cell r="B10355" t="str">
            <v>Sada pro přestavbu…UDB</v>
          </cell>
          <cell r="C10355">
            <v>20</v>
          </cell>
          <cell r="D10355">
            <v>1</v>
          </cell>
          <cell r="E10355" t="str">
            <v>KS</v>
          </cell>
          <cell r="F10355">
            <v>20</v>
          </cell>
        </row>
        <row r="10356">
          <cell r="A10356">
            <v>7408554</v>
          </cell>
          <cell r="B10356" t="str">
            <v>Podlahová krabice s vývodem…UDL1-120/</v>
          </cell>
          <cell r="C10356">
            <v>11092</v>
          </cell>
          <cell r="D10356">
            <v>1</v>
          </cell>
          <cell r="E10356" t="str">
            <v>KS</v>
          </cell>
          <cell r="F10356">
            <v>11092</v>
          </cell>
        </row>
        <row r="10357">
          <cell r="A10357">
            <v>7408558</v>
          </cell>
          <cell r="B10357" t="str">
            <v>Podlahová krabice s vývodem…UDL2-120/</v>
          </cell>
          <cell r="C10357">
            <v>2007</v>
          </cell>
          <cell r="D10357">
            <v>1</v>
          </cell>
          <cell r="E10357" t="str">
            <v>KS</v>
          </cell>
          <cell r="F10357">
            <v>2007</v>
          </cell>
        </row>
        <row r="10358">
          <cell r="A10358">
            <v>7408562</v>
          </cell>
          <cell r="B10358" t="str">
            <v>Podlahová krabice s vývodem…UDL2-120/</v>
          </cell>
          <cell r="C10358">
            <v>2199</v>
          </cell>
          <cell r="D10358">
            <v>1</v>
          </cell>
          <cell r="E10358" t="str">
            <v>KS</v>
          </cell>
          <cell r="F10358">
            <v>2199</v>
          </cell>
        </row>
        <row r="10359">
          <cell r="A10359">
            <v>7408566</v>
          </cell>
          <cell r="B10359" t="str">
            <v>Podlahová krabice s vývodem…UDL2-80/7</v>
          </cell>
          <cell r="C10359">
            <v>1972</v>
          </cell>
          <cell r="D10359">
            <v>1</v>
          </cell>
          <cell r="E10359" t="str">
            <v>KS</v>
          </cell>
          <cell r="F10359">
            <v>1972</v>
          </cell>
        </row>
        <row r="10360">
          <cell r="A10360">
            <v>7408570</v>
          </cell>
          <cell r="B10360" t="str">
            <v>Kanálový vývod…US80/32</v>
          </cell>
          <cell r="C10360">
            <v>1338</v>
          </cell>
          <cell r="D10360">
            <v>1</v>
          </cell>
          <cell r="E10360" t="str">
            <v>KS</v>
          </cell>
          <cell r="F10360">
            <v>1338</v>
          </cell>
        </row>
        <row r="10361">
          <cell r="A10361">
            <v>7408574</v>
          </cell>
          <cell r="B10361" t="str">
            <v>Kanálový vývod…US80/55</v>
          </cell>
          <cell r="C10361">
            <v>1590</v>
          </cell>
          <cell r="D10361">
            <v>1</v>
          </cell>
          <cell r="E10361" t="str">
            <v>KS</v>
          </cell>
          <cell r="F10361">
            <v>1590</v>
          </cell>
        </row>
        <row r="10362">
          <cell r="A10362">
            <v>7408578</v>
          </cell>
          <cell r="B10362" t="str">
            <v>Podlahový vývod…US80/DB20</v>
          </cell>
          <cell r="C10362">
            <v>1541</v>
          </cell>
          <cell r="D10362">
            <v>1</v>
          </cell>
          <cell r="E10362" t="str">
            <v>KS</v>
          </cell>
          <cell r="F10362">
            <v>1541</v>
          </cell>
        </row>
        <row r="10363">
          <cell r="A10363">
            <v>7408582</v>
          </cell>
          <cell r="B10363" t="str">
            <v>Podlahový vývod…US80/DB38</v>
          </cell>
          <cell r="C10363">
            <v>1946</v>
          </cell>
          <cell r="D10363">
            <v>1</v>
          </cell>
          <cell r="E10363" t="str">
            <v>KS</v>
          </cell>
          <cell r="F10363">
            <v>1946</v>
          </cell>
        </row>
        <row r="10364">
          <cell r="A10364">
            <v>7408586</v>
          </cell>
          <cell r="B10364" t="str">
            <v>Upínací kruh…US80-2</v>
          </cell>
          <cell r="C10364">
            <v>96</v>
          </cell>
          <cell r="D10364">
            <v>1</v>
          </cell>
          <cell r="E10364" t="str">
            <v>KS</v>
          </cell>
          <cell r="F10364">
            <v>96</v>
          </cell>
        </row>
        <row r="10365">
          <cell r="A10365">
            <v>7408590</v>
          </cell>
          <cell r="B10365" t="str">
            <v>Přístrojový kryt…US80A</v>
          </cell>
          <cell r="C10365">
            <v>47</v>
          </cell>
          <cell r="D10365">
            <v>1</v>
          </cell>
          <cell r="E10365" t="str">
            <v>KS</v>
          </cell>
          <cell r="F10365">
            <v>47</v>
          </cell>
        </row>
        <row r="10366">
          <cell r="A10366">
            <v>7408594</v>
          </cell>
          <cell r="B10366" t="str">
            <v>Přístrojový kryt…US80B</v>
          </cell>
          <cell r="C10366">
            <v>47</v>
          </cell>
          <cell r="D10366">
            <v>1</v>
          </cell>
          <cell r="E10366" t="str">
            <v>KS</v>
          </cell>
          <cell r="F10366">
            <v>47</v>
          </cell>
        </row>
        <row r="10367">
          <cell r="A10367">
            <v>7408598</v>
          </cell>
          <cell r="B10367" t="str">
            <v>Distanční kroužek…US80D</v>
          </cell>
          <cell r="C10367">
            <v>75</v>
          </cell>
          <cell r="D10367">
            <v>1</v>
          </cell>
          <cell r="E10367" t="str">
            <v>KS</v>
          </cell>
          <cell r="F10367">
            <v>75</v>
          </cell>
        </row>
        <row r="10368">
          <cell r="A10368">
            <v>7408602</v>
          </cell>
          <cell r="B10368" t="str">
            <v>Podlahový vývod…USS80-W</v>
          </cell>
          <cell r="C10368">
            <v>1166</v>
          </cell>
          <cell r="D10368">
            <v>1</v>
          </cell>
          <cell r="E10368" t="str">
            <v>KS</v>
          </cell>
          <cell r="F10368">
            <v>1166</v>
          </cell>
        </row>
        <row r="10369">
          <cell r="A10369">
            <v>7408606</v>
          </cell>
          <cell r="B10369" t="str">
            <v>Kleště na Seegerovy pojistky…WZ1007</v>
          </cell>
          <cell r="C10369">
            <v>1117</v>
          </cell>
          <cell r="D10369">
            <v>1</v>
          </cell>
          <cell r="E10369" t="str">
            <v>KS</v>
          </cell>
          <cell r="F10369">
            <v>1117</v>
          </cell>
        </row>
        <row r="10370">
          <cell r="A10370">
            <v>7408610</v>
          </cell>
          <cell r="B10370" t="str">
            <v>Montážní klíč…WZ1008</v>
          </cell>
          <cell r="C10370">
            <v>2156</v>
          </cell>
          <cell r="D10370">
            <v>1</v>
          </cell>
          <cell r="E10370" t="str">
            <v>KS</v>
          </cell>
          <cell r="F10370">
            <v>2156</v>
          </cell>
        </row>
        <row r="10371">
          <cell r="A10371">
            <v>7408614</v>
          </cell>
          <cell r="B10371" t="str">
            <v>Pilový list kruhový…WZ1013</v>
          </cell>
          <cell r="C10371">
            <v>585</v>
          </cell>
          <cell r="D10371">
            <v>1</v>
          </cell>
          <cell r="E10371" t="str">
            <v>KS</v>
          </cell>
          <cell r="F10371">
            <v>585</v>
          </cell>
        </row>
        <row r="10372">
          <cell r="A10372">
            <v>7408618</v>
          </cell>
          <cell r="B10372" t="str">
            <v>Vrtací šablona…WZ1014</v>
          </cell>
          <cell r="C10372">
            <v>8998</v>
          </cell>
          <cell r="D10372">
            <v>1</v>
          </cell>
          <cell r="E10372" t="str">
            <v>KS</v>
          </cell>
          <cell r="F10372">
            <v>8998</v>
          </cell>
        </row>
        <row r="10373">
          <cell r="A10373">
            <v>7408626</v>
          </cell>
          <cell r="B10373" t="str">
            <v>Montážní klíč…WZ1022</v>
          </cell>
          <cell r="C10373">
            <v>1009</v>
          </cell>
          <cell r="D10373">
            <v>1</v>
          </cell>
          <cell r="E10373" t="str">
            <v>KS</v>
          </cell>
          <cell r="F10373">
            <v>1009</v>
          </cell>
        </row>
        <row r="10374">
          <cell r="A10374">
            <v>7408630</v>
          </cell>
          <cell r="B10374" t="str">
            <v>Magnet. zvedák…WZ1028</v>
          </cell>
          <cell r="C10374">
            <v>7691</v>
          </cell>
          <cell r="D10374">
            <v>1</v>
          </cell>
          <cell r="E10374" t="str">
            <v>KS</v>
          </cell>
          <cell r="F10374">
            <v>7691</v>
          </cell>
        </row>
        <row r="10375">
          <cell r="A10375">
            <v>7408634</v>
          </cell>
          <cell r="B10375" t="str">
            <v>Přísavný držák…WZ1029</v>
          </cell>
          <cell r="C10375">
            <v>4163</v>
          </cell>
          <cell r="D10375">
            <v>1</v>
          </cell>
          <cell r="E10375" t="str">
            <v>KS</v>
          </cell>
          <cell r="F10375">
            <v>4163</v>
          </cell>
        </row>
        <row r="10376">
          <cell r="A10376">
            <v>7408638</v>
          </cell>
          <cell r="B10376" t="str">
            <v>Vrtací korunka do mazaniny…WZ1032</v>
          </cell>
          <cell r="C10376">
            <v>12995</v>
          </cell>
          <cell r="D10376">
            <v>1</v>
          </cell>
          <cell r="E10376" t="str">
            <v>KS</v>
          </cell>
          <cell r="F10376">
            <v>12995</v>
          </cell>
        </row>
        <row r="10377">
          <cell r="A10377">
            <v>7408642</v>
          </cell>
          <cell r="B10377" t="str">
            <v>Unašeč pilového listu…WZ1034</v>
          </cell>
          <cell r="C10377">
            <v>19776</v>
          </cell>
          <cell r="D10377">
            <v>1</v>
          </cell>
          <cell r="E10377" t="str">
            <v>KS</v>
          </cell>
          <cell r="F10377">
            <v>19776</v>
          </cell>
        </row>
        <row r="10378">
          <cell r="A10378">
            <v>7408646</v>
          </cell>
          <cell r="B10378" t="str">
            <v>Montážní klíč…WZ1058</v>
          </cell>
          <cell r="C10378">
            <v>2181</v>
          </cell>
          <cell r="D10378">
            <v>1</v>
          </cell>
          <cell r="E10378" t="str">
            <v>KS</v>
          </cell>
          <cell r="F10378">
            <v>2181</v>
          </cell>
        </row>
        <row r="10379">
          <cell r="A10379">
            <v>7408650</v>
          </cell>
          <cell r="B10379" t="str">
            <v>Odlehčení tahu…ZE2/3</v>
          </cell>
          <cell r="C10379">
            <v>9</v>
          </cell>
          <cell r="D10379">
            <v>1</v>
          </cell>
          <cell r="E10379" t="str">
            <v>KS</v>
          </cell>
          <cell r="F10379">
            <v>9</v>
          </cell>
        </row>
        <row r="10380">
          <cell r="A10380">
            <v>7408660</v>
          </cell>
          <cell r="B10380" t="str">
            <v>Pilový list kruhový…SRWZ1035</v>
          </cell>
          <cell r="C10380">
            <v>680</v>
          </cell>
          <cell r="D10380">
            <v>1</v>
          </cell>
          <cell r="E10380" t="str">
            <v>KS</v>
          </cell>
          <cell r="F10380">
            <v>680</v>
          </cell>
        </row>
        <row r="10381">
          <cell r="A10381">
            <v>7409672</v>
          </cell>
          <cell r="B10381" t="str">
            <v>Zaslepovací kryt…BA60N30</v>
          </cell>
          <cell r="C10381">
            <v>260</v>
          </cell>
          <cell r="D10381">
            <v>1</v>
          </cell>
          <cell r="E10381" t="str">
            <v>KS</v>
          </cell>
          <cell r="F10381">
            <v>260</v>
          </cell>
        </row>
        <row r="10382">
          <cell r="A10382">
            <v>7410030</v>
          </cell>
          <cell r="B10382" t="str">
            <v>UZD250-3…UZD250-3</v>
          </cell>
          <cell r="C10382">
            <v>2020</v>
          </cell>
          <cell r="D10382">
            <v>1</v>
          </cell>
          <cell r="E10382" t="str">
            <v>KS</v>
          </cell>
          <cell r="F10382">
            <v>2020</v>
          </cell>
        </row>
        <row r="10383">
          <cell r="A10383">
            <v>7410034</v>
          </cell>
          <cell r="B10383" t="str">
            <v>Protahovací a odbočná krabice…UZD350-3</v>
          </cell>
          <cell r="C10383">
            <v>2545</v>
          </cell>
          <cell r="D10383">
            <v>1</v>
          </cell>
          <cell r="E10383" t="str">
            <v>KS</v>
          </cell>
          <cell r="F10383">
            <v>2545</v>
          </cell>
        </row>
        <row r="10384">
          <cell r="A10384">
            <v>7410043</v>
          </cell>
          <cell r="B10384" t="str">
            <v>UZD115170…UZD115170</v>
          </cell>
          <cell r="C10384">
            <v>2753</v>
          </cell>
          <cell r="D10384">
            <v>1</v>
          </cell>
          <cell r="E10384" t="str">
            <v>KS</v>
          </cell>
          <cell r="F10384">
            <v>2753</v>
          </cell>
        </row>
        <row r="10385">
          <cell r="A10385">
            <v>7410047</v>
          </cell>
          <cell r="B10385" t="str">
            <v>Protahovací a odbočovací krabice…UZD115170</v>
          </cell>
          <cell r="C10385">
            <v>2720</v>
          </cell>
          <cell r="D10385">
            <v>1</v>
          </cell>
          <cell r="E10385" t="str">
            <v>KS</v>
          </cell>
          <cell r="F10385">
            <v>2720</v>
          </cell>
        </row>
        <row r="10386">
          <cell r="A10386">
            <v>7410052</v>
          </cell>
          <cell r="B10386" t="str">
            <v>Protahovací a odbočovací krabice…UZD165220</v>
          </cell>
          <cell r="C10386">
            <v>4406</v>
          </cell>
          <cell r="D10386">
            <v>1</v>
          </cell>
          <cell r="E10386" t="str">
            <v>KS</v>
          </cell>
          <cell r="F10386">
            <v>4406</v>
          </cell>
        </row>
        <row r="10387">
          <cell r="A10387">
            <v>7410056</v>
          </cell>
          <cell r="B10387" t="str">
            <v>Podlahová krabice…UZD165220</v>
          </cell>
          <cell r="C10387">
            <v>2845</v>
          </cell>
          <cell r="D10387">
            <v>1</v>
          </cell>
          <cell r="E10387" t="str">
            <v>KS</v>
          </cell>
          <cell r="F10387">
            <v>2845</v>
          </cell>
        </row>
        <row r="10388">
          <cell r="A10388">
            <v>7410079</v>
          </cell>
          <cell r="B10388" t="str">
            <v>Podlahová krabice s víkem DUG4…UGD250-3/</v>
          </cell>
          <cell r="C10388">
            <v>2554</v>
          </cell>
          <cell r="D10388">
            <v>1</v>
          </cell>
          <cell r="E10388" t="str">
            <v>KS</v>
          </cell>
          <cell r="F10388">
            <v>2554</v>
          </cell>
        </row>
        <row r="10389">
          <cell r="A10389">
            <v>7410083</v>
          </cell>
          <cell r="B10389" t="str">
            <v>Podlahová krabice s víkem DUG6…UGD250-3/</v>
          </cell>
          <cell r="C10389">
            <v>2554</v>
          </cell>
          <cell r="D10389">
            <v>1</v>
          </cell>
          <cell r="E10389" t="str">
            <v>KS</v>
          </cell>
          <cell r="F10389">
            <v>2554</v>
          </cell>
        </row>
        <row r="10390">
          <cell r="A10390">
            <v>7410087</v>
          </cell>
          <cell r="B10390" t="str">
            <v>Podlahová krabice s víkem DUG9…UGD250-3/</v>
          </cell>
          <cell r="C10390">
            <v>2554</v>
          </cell>
          <cell r="D10390">
            <v>1</v>
          </cell>
          <cell r="E10390" t="str">
            <v>KS</v>
          </cell>
          <cell r="F10390">
            <v>2554</v>
          </cell>
        </row>
        <row r="10391">
          <cell r="A10391">
            <v>7410104</v>
          </cell>
          <cell r="B10391" t="str">
            <v>Podlahová krabice s víkem DUG4…UGD350-3/</v>
          </cell>
          <cell r="C10391">
            <v>3187</v>
          </cell>
          <cell r="D10391">
            <v>1</v>
          </cell>
          <cell r="E10391" t="str">
            <v>KS</v>
          </cell>
          <cell r="F10391">
            <v>3187</v>
          </cell>
        </row>
        <row r="10392">
          <cell r="A10392">
            <v>7410108</v>
          </cell>
          <cell r="B10392" t="str">
            <v>Podlahová krabice s víkem DUG6…UGD350-3/</v>
          </cell>
          <cell r="C10392">
            <v>3187</v>
          </cell>
          <cell r="D10392">
            <v>1</v>
          </cell>
          <cell r="E10392" t="str">
            <v>KS</v>
          </cell>
          <cell r="F10392">
            <v>3187</v>
          </cell>
        </row>
        <row r="10393">
          <cell r="A10393">
            <v>7410112</v>
          </cell>
          <cell r="B10393" t="str">
            <v>Podlahová krabice s víkem DUG9…UGD350-3/</v>
          </cell>
          <cell r="C10393">
            <v>3187</v>
          </cell>
          <cell r="D10393">
            <v>1</v>
          </cell>
          <cell r="E10393" t="str">
            <v>KS</v>
          </cell>
          <cell r="F10393">
            <v>3187</v>
          </cell>
        </row>
        <row r="10394">
          <cell r="A10394">
            <v>7410120</v>
          </cell>
          <cell r="B10394" t="str">
            <v>Podlahová krabice…UGD350-3R</v>
          </cell>
          <cell r="C10394">
            <v>3187</v>
          </cell>
          <cell r="D10394">
            <v>1</v>
          </cell>
          <cell r="E10394" t="str">
            <v>KS</v>
          </cell>
          <cell r="F10394">
            <v>3187</v>
          </cell>
        </row>
        <row r="10395">
          <cell r="A10395">
            <v>7410124</v>
          </cell>
          <cell r="B10395" t="str">
            <v>Podlahová přístrojová krabice…UGD350-3R</v>
          </cell>
          <cell r="C10395">
            <v>3187</v>
          </cell>
          <cell r="D10395">
            <v>1</v>
          </cell>
          <cell r="E10395" t="str">
            <v>KS</v>
          </cell>
          <cell r="F10395">
            <v>3187</v>
          </cell>
        </row>
        <row r="10396">
          <cell r="A10396">
            <v>7410142</v>
          </cell>
          <cell r="B10396" t="str">
            <v>ASH250-3B…ASH250-3B</v>
          </cell>
          <cell r="C10396">
            <v>747</v>
          </cell>
          <cell r="D10396">
            <v>1</v>
          </cell>
          <cell r="E10396" t="str">
            <v>KS</v>
          </cell>
          <cell r="F10396">
            <v>747</v>
          </cell>
        </row>
        <row r="10397">
          <cell r="A10397">
            <v>7410168</v>
          </cell>
          <cell r="B10397" t="str">
            <v>PODPĚRA PRO VYSOKÁ ZATÍŽENÍ…DSSL2/70/</v>
          </cell>
          <cell r="C10397">
            <v>750</v>
          </cell>
          <cell r="D10397">
            <v>1</v>
          </cell>
          <cell r="E10397" t="str">
            <v>KS</v>
          </cell>
          <cell r="F10397">
            <v>750</v>
          </cell>
        </row>
        <row r="10398">
          <cell r="A10398">
            <v>7410172</v>
          </cell>
          <cell r="B10398" t="str">
            <v>DSSL2/100/140…DSSL2/100</v>
          </cell>
          <cell r="C10398">
            <v>749</v>
          </cell>
          <cell r="D10398">
            <v>1</v>
          </cell>
          <cell r="E10398" t="str">
            <v>KS</v>
          </cell>
          <cell r="F10398">
            <v>749</v>
          </cell>
        </row>
        <row r="10399">
          <cell r="A10399">
            <v>7410180</v>
          </cell>
          <cell r="B10399" t="str">
            <v>Podpěra pro velká zatížení…DSSL2/160</v>
          </cell>
          <cell r="C10399">
            <v>816</v>
          </cell>
          <cell r="D10399">
            <v>1</v>
          </cell>
          <cell r="E10399" t="str">
            <v>KS</v>
          </cell>
          <cell r="F10399">
            <v>816</v>
          </cell>
        </row>
        <row r="10400">
          <cell r="A10400">
            <v>7410200</v>
          </cell>
          <cell r="B10400" t="str">
            <v>Protahovací rám V2A…RKNUZD3/4</v>
          </cell>
          <cell r="C10400">
            <v>3622</v>
          </cell>
          <cell r="D10400">
            <v>1</v>
          </cell>
          <cell r="E10400" t="str">
            <v>KS</v>
          </cell>
          <cell r="F10400">
            <v>3622</v>
          </cell>
        </row>
        <row r="10401">
          <cell r="A10401">
            <v>7410204</v>
          </cell>
          <cell r="B10401" t="str">
            <v>Kazeta čtvercová…RKNUZD3/4</v>
          </cell>
          <cell r="C10401">
            <v>3740</v>
          </cell>
          <cell r="D10401">
            <v>1</v>
          </cell>
          <cell r="E10401" t="str">
            <v>KS</v>
          </cell>
          <cell r="F10401">
            <v>3740</v>
          </cell>
        </row>
        <row r="10402">
          <cell r="A10402">
            <v>7410209</v>
          </cell>
          <cell r="B10402" t="str">
            <v>Kazeta čtvercová…RKNUZD3/4</v>
          </cell>
          <cell r="C10402">
            <v>4169</v>
          </cell>
          <cell r="D10402">
            <v>1</v>
          </cell>
          <cell r="E10402" t="str">
            <v>KS</v>
          </cell>
          <cell r="F10402">
            <v>4169</v>
          </cell>
        </row>
        <row r="10403">
          <cell r="A10403">
            <v>7410218</v>
          </cell>
          <cell r="B10403" t="str">
            <v>Protahovací rám V2A…RKNUZD3/9</v>
          </cell>
          <cell r="C10403">
            <v>4350</v>
          </cell>
          <cell r="D10403">
            <v>1</v>
          </cell>
          <cell r="E10403" t="str">
            <v>KS</v>
          </cell>
          <cell r="F10403">
            <v>4350</v>
          </cell>
        </row>
        <row r="10404">
          <cell r="A10404">
            <v>7410222</v>
          </cell>
          <cell r="B10404" t="str">
            <v>Kazeta čtvercová…RKNUZD3/9</v>
          </cell>
          <cell r="C10404">
            <v>4485</v>
          </cell>
          <cell r="D10404">
            <v>1</v>
          </cell>
          <cell r="E10404" t="str">
            <v>KS</v>
          </cell>
          <cell r="F10404">
            <v>4485</v>
          </cell>
        </row>
        <row r="10405">
          <cell r="A10405">
            <v>7410227</v>
          </cell>
          <cell r="B10405" t="str">
            <v>Kazeta čtvercová…RKNUZD3/9</v>
          </cell>
          <cell r="C10405">
            <v>5010</v>
          </cell>
          <cell r="D10405">
            <v>1</v>
          </cell>
          <cell r="E10405" t="str">
            <v>KS</v>
          </cell>
          <cell r="F10405">
            <v>5010</v>
          </cell>
        </row>
        <row r="10406">
          <cell r="A10406">
            <v>7410231</v>
          </cell>
          <cell r="B10406" t="str">
            <v>Kazeta čtvercová…RKNUZD3/9</v>
          </cell>
          <cell r="C10406">
            <v>5155</v>
          </cell>
          <cell r="D10406">
            <v>1</v>
          </cell>
          <cell r="E10406" t="str">
            <v>KS</v>
          </cell>
          <cell r="F10406">
            <v>5155</v>
          </cell>
        </row>
        <row r="10407">
          <cell r="A10407">
            <v>7410246</v>
          </cell>
          <cell r="B10407" t="str">
            <v>RKSNUZD/3…RKSNUZD3/</v>
          </cell>
          <cell r="C10407">
            <v>4710</v>
          </cell>
          <cell r="D10407">
            <v>1</v>
          </cell>
          <cell r="E10407" t="str">
            <v>KS</v>
          </cell>
          <cell r="F10407">
            <v>4710</v>
          </cell>
        </row>
        <row r="10408">
          <cell r="A10408">
            <v>7410250</v>
          </cell>
          <cell r="B10408" t="str">
            <v>Kazeta čtvercová…RKSNUZD3/</v>
          </cell>
          <cell r="C10408">
            <v>4860</v>
          </cell>
          <cell r="D10408">
            <v>1</v>
          </cell>
          <cell r="E10408" t="str">
            <v>KS</v>
          </cell>
          <cell r="F10408">
            <v>4860</v>
          </cell>
        </row>
        <row r="10409">
          <cell r="A10409">
            <v>7410255</v>
          </cell>
          <cell r="B10409" t="str">
            <v>Kazeta čtvercová…RKSNUZD3/</v>
          </cell>
          <cell r="C10409">
            <v>5420</v>
          </cell>
          <cell r="D10409">
            <v>1</v>
          </cell>
          <cell r="E10409" t="str">
            <v>KS</v>
          </cell>
          <cell r="F10409">
            <v>5420</v>
          </cell>
        </row>
        <row r="10410">
          <cell r="A10410">
            <v>7410259</v>
          </cell>
          <cell r="B10410" t="str">
            <v>Kazeta čtvercová…RKSNUZD3/</v>
          </cell>
          <cell r="C10410">
            <v>5620</v>
          </cell>
          <cell r="D10410">
            <v>1</v>
          </cell>
          <cell r="E10410" t="str">
            <v>KS</v>
          </cell>
          <cell r="F10410">
            <v>5620</v>
          </cell>
        </row>
        <row r="10411">
          <cell r="A10411">
            <v>7410264</v>
          </cell>
          <cell r="B10411" t="str">
            <v>RKSNUZD3…RKSNUZD3/</v>
          </cell>
          <cell r="C10411">
            <v>5700</v>
          </cell>
          <cell r="D10411">
            <v>1</v>
          </cell>
          <cell r="E10411" t="str">
            <v>KS</v>
          </cell>
          <cell r="F10411">
            <v>5700</v>
          </cell>
        </row>
        <row r="10412">
          <cell r="A10412">
            <v>7410268</v>
          </cell>
          <cell r="B10412" t="str">
            <v>Kazeta čtvercová…RKSNUZD3/</v>
          </cell>
          <cell r="C10412">
            <v>5850</v>
          </cell>
          <cell r="D10412">
            <v>1</v>
          </cell>
          <cell r="E10412" t="str">
            <v>KS</v>
          </cell>
          <cell r="F10412">
            <v>5850</v>
          </cell>
        </row>
        <row r="10413">
          <cell r="A10413">
            <v>7410273</v>
          </cell>
          <cell r="B10413" t="str">
            <v>Kazeta čtvercová…RKSNUZD3/</v>
          </cell>
          <cell r="C10413">
            <v>6510</v>
          </cell>
          <cell r="D10413">
            <v>1</v>
          </cell>
          <cell r="E10413" t="str">
            <v>KS</v>
          </cell>
          <cell r="F10413">
            <v>6510</v>
          </cell>
        </row>
        <row r="10414">
          <cell r="A10414">
            <v>7410277</v>
          </cell>
          <cell r="B10414" t="str">
            <v>Kazeta čtvercová…RKSNUZD3/</v>
          </cell>
          <cell r="C10414">
            <v>6704</v>
          </cell>
          <cell r="D10414">
            <v>1</v>
          </cell>
          <cell r="E10414" t="str">
            <v>KS</v>
          </cell>
          <cell r="F10414">
            <v>6704</v>
          </cell>
        </row>
        <row r="10415">
          <cell r="A10415">
            <v>7410292</v>
          </cell>
          <cell r="B10415" t="str">
            <v>Přístrojová jednotka…RKFNUZD3/</v>
          </cell>
          <cell r="C10415">
            <v>4170</v>
          </cell>
          <cell r="D10415">
            <v>1</v>
          </cell>
          <cell r="E10415" t="str">
            <v>KS</v>
          </cell>
          <cell r="F10415">
            <v>4170</v>
          </cell>
        </row>
        <row r="10416">
          <cell r="A10416">
            <v>7410296</v>
          </cell>
          <cell r="B10416" t="str">
            <v>Kazeta čtvercová…RKFNUZD3/</v>
          </cell>
          <cell r="C10416">
            <v>4300</v>
          </cell>
          <cell r="D10416">
            <v>1</v>
          </cell>
          <cell r="E10416" t="str">
            <v>KS</v>
          </cell>
          <cell r="F10416">
            <v>4300</v>
          </cell>
        </row>
        <row r="10417">
          <cell r="A10417">
            <v>7410301</v>
          </cell>
          <cell r="B10417" t="str">
            <v>Kazeta čtvercová…RKFNUZD3/</v>
          </cell>
          <cell r="C10417">
            <v>4790</v>
          </cell>
          <cell r="D10417">
            <v>1</v>
          </cell>
          <cell r="E10417" t="str">
            <v>KS</v>
          </cell>
          <cell r="F10417">
            <v>4790</v>
          </cell>
        </row>
        <row r="10418">
          <cell r="A10418">
            <v>7410305</v>
          </cell>
          <cell r="B10418" t="str">
            <v>Kazeta čtvercová…RKFNUZD3/</v>
          </cell>
          <cell r="C10418">
            <v>4950</v>
          </cell>
          <cell r="D10418">
            <v>1</v>
          </cell>
          <cell r="E10418" t="str">
            <v>KS</v>
          </cell>
          <cell r="F10418">
            <v>4950</v>
          </cell>
        </row>
        <row r="10419">
          <cell r="A10419">
            <v>7410310</v>
          </cell>
          <cell r="B10419" t="str">
            <v>Kazeta čtvercová…RKFNUZD3/</v>
          </cell>
          <cell r="C10419">
            <v>5010</v>
          </cell>
          <cell r="D10419">
            <v>1</v>
          </cell>
          <cell r="E10419" t="str">
            <v>KS</v>
          </cell>
          <cell r="F10419">
            <v>5010</v>
          </cell>
        </row>
        <row r="10420">
          <cell r="A10420">
            <v>7410314</v>
          </cell>
          <cell r="B10420" t="str">
            <v>Kazeta čtvercová…RKFNUZD3/</v>
          </cell>
          <cell r="C10420">
            <v>5160</v>
          </cell>
          <cell r="D10420">
            <v>1</v>
          </cell>
          <cell r="E10420" t="str">
            <v>KS</v>
          </cell>
          <cell r="F10420">
            <v>5160</v>
          </cell>
        </row>
        <row r="10421">
          <cell r="A10421">
            <v>7410319</v>
          </cell>
          <cell r="B10421" t="str">
            <v>Kazeta čtvercová…RKFNUZD3/</v>
          </cell>
          <cell r="C10421">
            <v>5770</v>
          </cell>
          <cell r="D10421">
            <v>1</v>
          </cell>
          <cell r="E10421" t="str">
            <v>KS</v>
          </cell>
          <cell r="F10421">
            <v>5770</v>
          </cell>
        </row>
        <row r="10422">
          <cell r="A10422">
            <v>7410323</v>
          </cell>
          <cell r="B10422" t="str">
            <v>Kazeta čtvercová…RKFNUZD3/</v>
          </cell>
          <cell r="C10422">
            <v>5950</v>
          </cell>
          <cell r="D10422">
            <v>1</v>
          </cell>
          <cell r="E10422" t="str">
            <v>KS</v>
          </cell>
          <cell r="F10422">
            <v>5950</v>
          </cell>
        </row>
        <row r="10423">
          <cell r="A10423">
            <v>7410540</v>
          </cell>
          <cell r="B10423" t="str">
            <v>NIVELAČNÍ ÚHELNÍK pro UZD 250…NW250-3QK</v>
          </cell>
          <cell r="C10423">
            <v>765</v>
          </cell>
          <cell r="D10423">
            <v>1</v>
          </cell>
          <cell r="E10423" t="str">
            <v>KS</v>
          </cell>
          <cell r="F10423">
            <v>765</v>
          </cell>
        </row>
        <row r="10424">
          <cell r="A10424">
            <v>7410544</v>
          </cell>
          <cell r="B10424" t="str">
            <v>NW340-3QK…NW350-3QK</v>
          </cell>
          <cell r="C10424">
            <v>844</v>
          </cell>
          <cell r="D10424">
            <v>1</v>
          </cell>
          <cell r="E10424" t="str">
            <v>KS</v>
          </cell>
          <cell r="F10424">
            <v>844</v>
          </cell>
        </row>
        <row r="10425">
          <cell r="A10425">
            <v>7424000</v>
          </cell>
          <cell r="B10425" t="str">
            <v>Kanálová jednotka ulož. v maz.…OKA-G2004</v>
          </cell>
          <cell r="C10425">
            <v>2703</v>
          </cell>
          <cell r="D10425">
            <v>1</v>
          </cell>
          <cell r="E10425" t="str">
            <v>M</v>
          </cell>
          <cell r="F10425">
            <v>2703</v>
          </cell>
        </row>
        <row r="10426">
          <cell r="A10426">
            <v>7424002</v>
          </cell>
          <cell r="B10426" t="str">
            <v>Kanálová jednotka ulož. v maz.…OKA-G3004</v>
          </cell>
          <cell r="C10426">
            <v>3298</v>
          </cell>
          <cell r="D10426">
            <v>1</v>
          </cell>
          <cell r="E10426" t="str">
            <v>M</v>
          </cell>
          <cell r="F10426">
            <v>3298</v>
          </cell>
        </row>
        <row r="10427">
          <cell r="A10427">
            <v>7424004</v>
          </cell>
          <cell r="B10427" t="str">
            <v>Kanálová jednotka ulož. v maz.…OKA-G4004</v>
          </cell>
          <cell r="C10427">
            <v>3893</v>
          </cell>
          <cell r="D10427">
            <v>1</v>
          </cell>
          <cell r="E10427" t="str">
            <v>M</v>
          </cell>
          <cell r="F10427">
            <v>3893</v>
          </cell>
        </row>
        <row r="10428">
          <cell r="A10428">
            <v>7424006</v>
          </cell>
          <cell r="B10428" t="str">
            <v>Kanálová jednotka ulož. v maz.…OKA-G5004</v>
          </cell>
          <cell r="C10428">
            <v>4626</v>
          </cell>
          <cell r="D10428">
            <v>1</v>
          </cell>
          <cell r="E10428" t="str">
            <v>M</v>
          </cell>
          <cell r="F10428">
            <v>4626</v>
          </cell>
        </row>
        <row r="10429">
          <cell r="A10429">
            <v>7424008</v>
          </cell>
          <cell r="B10429" t="str">
            <v>Kanálová jednotka ulož. v maz.…OKA-G6004</v>
          </cell>
          <cell r="C10429">
            <v>5356</v>
          </cell>
          <cell r="D10429">
            <v>1</v>
          </cell>
          <cell r="E10429" t="str">
            <v>M</v>
          </cell>
          <cell r="F10429">
            <v>5356</v>
          </cell>
        </row>
        <row r="10430">
          <cell r="A10430">
            <v>7424020</v>
          </cell>
          <cell r="B10430" t="str">
            <v>Kanálová jednotka ulož. v maz.…OKA-G2004</v>
          </cell>
          <cell r="C10430">
            <v>2919</v>
          </cell>
          <cell r="D10430">
            <v>1</v>
          </cell>
          <cell r="E10430" t="str">
            <v>M</v>
          </cell>
          <cell r="F10430">
            <v>2919</v>
          </cell>
        </row>
        <row r="10431">
          <cell r="A10431">
            <v>7424022</v>
          </cell>
          <cell r="B10431" t="str">
            <v>Kanálová jednotka ulož. v maz.…OKA-G3004</v>
          </cell>
          <cell r="C10431">
            <v>3561</v>
          </cell>
          <cell r="D10431">
            <v>1</v>
          </cell>
          <cell r="E10431" t="str">
            <v>M</v>
          </cell>
          <cell r="F10431">
            <v>3561</v>
          </cell>
        </row>
        <row r="10432">
          <cell r="A10432">
            <v>7424024</v>
          </cell>
          <cell r="B10432" t="str">
            <v>Kanálová jednotka ulož. v maz.…OKA-G4004</v>
          </cell>
          <cell r="C10432">
            <v>4206</v>
          </cell>
          <cell r="D10432">
            <v>1</v>
          </cell>
          <cell r="E10432" t="str">
            <v>M</v>
          </cell>
          <cell r="F10432">
            <v>4206</v>
          </cell>
        </row>
        <row r="10433">
          <cell r="A10433">
            <v>7424026</v>
          </cell>
          <cell r="B10433" t="str">
            <v>Kanálová jednotka ulož. v maz.…OKA-G5004</v>
          </cell>
          <cell r="C10433">
            <v>4996</v>
          </cell>
          <cell r="D10433">
            <v>1</v>
          </cell>
          <cell r="E10433" t="str">
            <v>M</v>
          </cell>
          <cell r="F10433">
            <v>4996</v>
          </cell>
        </row>
        <row r="10434">
          <cell r="A10434">
            <v>7424028</v>
          </cell>
          <cell r="B10434" t="str">
            <v>Kanálová jednotka ulož. v maz.…OKA-G6004</v>
          </cell>
          <cell r="C10434">
            <v>5783</v>
          </cell>
          <cell r="D10434">
            <v>1</v>
          </cell>
          <cell r="E10434" t="str">
            <v>M</v>
          </cell>
          <cell r="F10434">
            <v>5783</v>
          </cell>
        </row>
        <row r="10435">
          <cell r="A10435">
            <v>7424040</v>
          </cell>
          <cell r="B10435" t="str">
            <v>Kanálová jednotka ulož. v maz.…OKA-G2004</v>
          </cell>
          <cell r="C10435">
            <v>2910</v>
          </cell>
          <cell r="D10435">
            <v>1</v>
          </cell>
          <cell r="E10435" t="str">
            <v>M</v>
          </cell>
          <cell r="F10435">
            <v>2910</v>
          </cell>
        </row>
        <row r="10436">
          <cell r="A10436">
            <v>7424042</v>
          </cell>
          <cell r="B10436" t="str">
            <v>Kanálová jednotka ulož. v maz.…OKA-G3004</v>
          </cell>
          <cell r="C10436">
            <v>3506</v>
          </cell>
          <cell r="D10436">
            <v>1</v>
          </cell>
          <cell r="E10436" t="str">
            <v>M</v>
          </cell>
          <cell r="F10436">
            <v>3506</v>
          </cell>
        </row>
        <row r="10437">
          <cell r="A10437">
            <v>7424044</v>
          </cell>
          <cell r="B10437" t="str">
            <v>Kanálová jednotka ulož. v maz.…OKA-G4004</v>
          </cell>
          <cell r="C10437">
            <v>4102</v>
          </cell>
          <cell r="D10437">
            <v>1</v>
          </cell>
          <cell r="E10437" t="str">
            <v>M</v>
          </cell>
          <cell r="F10437">
            <v>4102</v>
          </cell>
        </row>
        <row r="10438">
          <cell r="A10438">
            <v>7424046</v>
          </cell>
          <cell r="B10438" t="str">
            <v>Kanálová jednotka ulož. v maz.…OKA-G5004</v>
          </cell>
          <cell r="C10438">
            <v>4710</v>
          </cell>
          <cell r="D10438">
            <v>1</v>
          </cell>
          <cell r="E10438" t="str">
            <v>M</v>
          </cell>
          <cell r="F10438">
            <v>4710</v>
          </cell>
        </row>
        <row r="10439">
          <cell r="A10439">
            <v>7424048</v>
          </cell>
          <cell r="B10439" t="str">
            <v>Kanálová jednotka ulož. v maz.…OKA-G6004</v>
          </cell>
          <cell r="C10439">
            <v>5443</v>
          </cell>
          <cell r="D10439">
            <v>1</v>
          </cell>
          <cell r="E10439" t="str">
            <v>M</v>
          </cell>
          <cell r="F10439">
            <v>5443</v>
          </cell>
        </row>
        <row r="10440">
          <cell r="A10440">
            <v>7424060</v>
          </cell>
          <cell r="B10440" t="str">
            <v>Kanálová jednotka ulož. v maz.…OKA-G2004</v>
          </cell>
          <cell r="C10440">
            <v>3144</v>
          </cell>
          <cell r="D10440">
            <v>1</v>
          </cell>
          <cell r="E10440" t="str">
            <v>M</v>
          </cell>
          <cell r="F10440">
            <v>3144</v>
          </cell>
        </row>
        <row r="10441">
          <cell r="A10441">
            <v>7424062</v>
          </cell>
          <cell r="B10441" t="str">
            <v>Kanálová jednotka ulož. v maz.…OKA-G3004</v>
          </cell>
          <cell r="C10441">
            <v>3786</v>
          </cell>
          <cell r="D10441">
            <v>1</v>
          </cell>
          <cell r="E10441" t="str">
            <v>M</v>
          </cell>
          <cell r="F10441">
            <v>3786</v>
          </cell>
        </row>
        <row r="10442">
          <cell r="A10442">
            <v>7424064</v>
          </cell>
          <cell r="B10442" t="str">
            <v>Kanálová jednotka ulož. v maz.…OKA-G4004</v>
          </cell>
          <cell r="C10442">
            <v>4431</v>
          </cell>
          <cell r="D10442">
            <v>1</v>
          </cell>
          <cell r="E10442" t="str">
            <v>M</v>
          </cell>
          <cell r="F10442">
            <v>4431</v>
          </cell>
        </row>
        <row r="10443">
          <cell r="A10443">
            <v>7424066</v>
          </cell>
          <cell r="B10443" t="str">
            <v>Kanálová jednotka ulož. v maz.…OKA-G5004</v>
          </cell>
          <cell r="C10443">
            <v>5086</v>
          </cell>
          <cell r="D10443">
            <v>1</v>
          </cell>
          <cell r="E10443" t="str">
            <v>M</v>
          </cell>
          <cell r="F10443">
            <v>5086</v>
          </cell>
        </row>
        <row r="10444">
          <cell r="A10444">
            <v>7424068</v>
          </cell>
          <cell r="B10444" t="str">
            <v>Kanálová jednotka ulož. v maz.…OKA-G6004</v>
          </cell>
          <cell r="C10444">
            <v>5880</v>
          </cell>
          <cell r="D10444">
            <v>1</v>
          </cell>
          <cell r="E10444" t="str">
            <v>M</v>
          </cell>
          <cell r="F10444">
            <v>5880</v>
          </cell>
        </row>
        <row r="10445">
          <cell r="A10445">
            <v>7424080</v>
          </cell>
          <cell r="B10445" t="str">
            <v>Kanálová jednotka ulož. v maz.…OKA-G2004</v>
          </cell>
          <cell r="C10445">
            <v>2870</v>
          </cell>
          <cell r="D10445">
            <v>1</v>
          </cell>
          <cell r="E10445" t="str">
            <v>M</v>
          </cell>
          <cell r="F10445">
            <v>2870</v>
          </cell>
        </row>
        <row r="10446">
          <cell r="A10446">
            <v>7424082</v>
          </cell>
          <cell r="B10446" t="str">
            <v>Kanálová jednotka ulož. v maz.…OKA-G3004</v>
          </cell>
          <cell r="C10446">
            <v>3465</v>
          </cell>
          <cell r="D10446">
            <v>1</v>
          </cell>
          <cell r="E10446" t="str">
            <v>M</v>
          </cell>
          <cell r="F10446">
            <v>3465</v>
          </cell>
        </row>
        <row r="10447">
          <cell r="A10447">
            <v>7424084</v>
          </cell>
          <cell r="B10447" t="str">
            <v>Kanálová jednotka ulož. v maz.…OKA-G4004</v>
          </cell>
          <cell r="C10447">
            <v>4063</v>
          </cell>
          <cell r="D10447">
            <v>1</v>
          </cell>
          <cell r="E10447" t="str">
            <v>M</v>
          </cell>
          <cell r="F10447">
            <v>4063</v>
          </cell>
        </row>
        <row r="10448">
          <cell r="A10448">
            <v>7424086</v>
          </cell>
          <cell r="B10448" t="str">
            <v>Kanálová jednotka ulož. v maz.…OKA-G5004</v>
          </cell>
          <cell r="C10448">
            <v>4793</v>
          </cell>
          <cell r="D10448">
            <v>1</v>
          </cell>
          <cell r="E10448" t="str">
            <v>M</v>
          </cell>
          <cell r="F10448">
            <v>4793</v>
          </cell>
        </row>
        <row r="10449">
          <cell r="A10449">
            <v>7424088</v>
          </cell>
          <cell r="B10449" t="str">
            <v>Kanálová jednotka ulož. v maz.…OKA-G6004</v>
          </cell>
          <cell r="C10449">
            <v>5526</v>
          </cell>
          <cell r="D10449">
            <v>1</v>
          </cell>
          <cell r="E10449" t="str">
            <v>M</v>
          </cell>
          <cell r="F10449">
            <v>5526</v>
          </cell>
        </row>
        <row r="10450">
          <cell r="A10450">
            <v>7424100</v>
          </cell>
          <cell r="B10450" t="str">
            <v>Kanálová jednotka ulož. v maz.…OKA-G2004</v>
          </cell>
          <cell r="C10450">
            <v>3100</v>
          </cell>
          <cell r="D10450">
            <v>1</v>
          </cell>
          <cell r="E10450" t="str">
            <v>M</v>
          </cell>
          <cell r="F10450">
            <v>3100</v>
          </cell>
        </row>
        <row r="10451">
          <cell r="A10451">
            <v>7424102</v>
          </cell>
          <cell r="B10451" t="str">
            <v>Kanálová jednotka ulož. v maz.…OKA-G3004</v>
          </cell>
          <cell r="C10451">
            <v>3742</v>
          </cell>
          <cell r="D10451">
            <v>1</v>
          </cell>
          <cell r="E10451" t="str">
            <v>M</v>
          </cell>
          <cell r="F10451">
            <v>3742</v>
          </cell>
        </row>
        <row r="10452">
          <cell r="A10452">
            <v>7424104</v>
          </cell>
          <cell r="B10452" t="str">
            <v>Kanálová jednotka ulož. v maz.…OKA-G4004</v>
          </cell>
          <cell r="C10452">
            <v>4387</v>
          </cell>
          <cell r="D10452">
            <v>1</v>
          </cell>
          <cell r="E10452" t="str">
            <v>M</v>
          </cell>
          <cell r="F10452">
            <v>4387</v>
          </cell>
        </row>
        <row r="10453">
          <cell r="A10453">
            <v>7424106</v>
          </cell>
          <cell r="B10453" t="str">
            <v>Kanálová jednotka ulož. v maz.…OKA-G5004</v>
          </cell>
          <cell r="C10453">
            <v>5177</v>
          </cell>
          <cell r="D10453">
            <v>1</v>
          </cell>
          <cell r="E10453" t="str">
            <v>M</v>
          </cell>
          <cell r="F10453">
            <v>5177</v>
          </cell>
        </row>
        <row r="10454">
          <cell r="A10454">
            <v>7424108</v>
          </cell>
          <cell r="B10454" t="str">
            <v>Kanálová jednotka ulož. v maz.…OKA-G6004</v>
          </cell>
          <cell r="C10454">
            <v>5967</v>
          </cell>
          <cell r="D10454">
            <v>1</v>
          </cell>
          <cell r="E10454" t="str">
            <v>M</v>
          </cell>
          <cell r="F10454">
            <v>5967</v>
          </cell>
        </row>
        <row r="10455">
          <cell r="A10455">
            <v>7424120</v>
          </cell>
          <cell r="B10455" t="str">
            <v>Kanálová jednotka ulož. v maz.…OKA-G3004</v>
          </cell>
          <cell r="C10455">
            <v>3627</v>
          </cell>
          <cell r="D10455">
            <v>1</v>
          </cell>
          <cell r="E10455" t="str">
            <v>M</v>
          </cell>
          <cell r="F10455">
            <v>3627</v>
          </cell>
        </row>
        <row r="10456">
          <cell r="A10456">
            <v>7424122</v>
          </cell>
          <cell r="B10456" t="str">
            <v>Kanálová jednotka ulož. v maz.…OKA-G4004</v>
          </cell>
          <cell r="C10456">
            <v>4224</v>
          </cell>
          <cell r="D10456">
            <v>1</v>
          </cell>
          <cell r="E10456" t="str">
            <v>M</v>
          </cell>
          <cell r="F10456">
            <v>4224</v>
          </cell>
        </row>
        <row r="10457">
          <cell r="A10457">
            <v>7424124</v>
          </cell>
          <cell r="B10457" t="str">
            <v>Kanálová jednotka ulož. v maz.…OKA-G5004</v>
          </cell>
          <cell r="C10457">
            <v>4955</v>
          </cell>
          <cell r="D10457">
            <v>1</v>
          </cell>
          <cell r="E10457" t="str">
            <v>M</v>
          </cell>
          <cell r="F10457">
            <v>4955</v>
          </cell>
        </row>
        <row r="10458">
          <cell r="A10458">
            <v>7424126</v>
          </cell>
          <cell r="B10458" t="str">
            <v>Kanálová jednotka ulož. v maz.…OKA-G6004</v>
          </cell>
          <cell r="C10458">
            <v>5687</v>
          </cell>
          <cell r="D10458">
            <v>1</v>
          </cell>
          <cell r="E10458" t="str">
            <v>M</v>
          </cell>
          <cell r="F10458">
            <v>5687</v>
          </cell>
        </row>
        <row r="10459">
          <cell r="A10459">
            <v>7424140</v>
          </cell>
          <cell r="B10459" t="str">
            <v>Kanálová jednotka ulož. v maz.…OKA-G3004</v>
          </cell>
          <cell r="C10459">
            <v>3918</v>
          </cell>
          <cell r="D10459">
            <v>1</v>
          </cell>
          <cell r="E10459" t="str">
            <v>M</v>
          </cell>
          <cell r="F10459">
            <v>3918</v>
          </cell>
        </row>
        <row r="10460">
          <cell r="A10460">
            <v>7424142</v>
          </cell>
          <cell r="B10460" t="str">
            <v>Kanálová jednotka ulož. v maz.…OKA-G4004</v>
          </cell>
          <cell r="C10460">
            <v>4563</v>
          </cell>
          <cell r="D10460">
            <v>1</v>
          </cell>
          <cell r="E10460" t="str">
            <v>M</v>
          </cell>
          <cell r="F10460">
            <v>4563</v>
          </cell>
        </row>
        <row r="10461">
          <cell r="A10461">
            <v>7424144</v>
          </cell>
          <cell r="B10461" t="str">
            <v>Kanálová jednotka ulož. v maz.…OKA-G5004</v>
          </cell>
          <cell r="C10461">
            <v>5350</v>
          </cell>
          <cell r="D10461">
            <v>1</v>
          </cell>
          <cell r="E10461" t="str">
            <v>M</v>
          </cell>
          <cell r="F10461">
            <v>5350</v>
          </cell>
        </row>
        <row r="10462">
          <cell r="A10462">
            <v>7424146</v>
          </cell>
          <cell r="B10462" t="str">
            <v>Kanálová jednotka ulož. v maz.…OKA-G6004</v>
          </cell>
          <cell r="C10462">
            <v>6143</v>
          </cell>
          <cell r="D10462">
            <v>1</v>
          </cell>
          <cell r="E10462" t="str">
            <v>M</v>
          </cell>
          <cell r="F10462">
            <v>6143</v>
          </cell>
        </row>
        <row r="10463">
          <cell r="A10463">
            <v>7424162</v>
          </cell>
          <cell r="B10463" t="str">
            <v>Kanálová jednotka ulož. v maz.…OKA-G4004</v>
          </cell>
          <cell r="C10463">
            <v>4272</v>
          </cell>
          <cell r="D10463">
            <v>1</v>
          </cell>
          <cell r="E10463" t="str">
            <v>M</v>
          </cell>
          <cell r="F10463">
            <v>4272</v>
          </cell>
        </row>
        <row r="10464">
          <cell r="A10464">
            <v>7424164</v>
          </cell>
          <cell r="B10464" t="str">
            <v>Kanálová jednotka ulož. v maz.…OKA-G5004</v>
          </cell>
          <cell r="C10464">
            <v>5001</v>
          </cell>
          <cell r="D10464">
            <v>1</v>
          </cell>
          <cell r="E10464" t="str">
            <v>M</v>
          </cell>
          <cell r="F10464">
            <v>5001</v>
          </cell>
        </row>
        <row r="10465">
          <cell r="A10465">
            <v>7424166</v>
          </cell>
          <cell r="B10465" t="str">
            <v>Kanálová jednotka ulož. v maz.…OKA-G6004</v>
          </cell>
          <cell r="C10465">
            <v>5734</v>
          </cell>
          <cell r="D10465">
            <v>1</v>
          </cell>
          <cell r="E10465" t="str">
            <v>M</v>
          </cell>
          <cell r="F10465">
            <v>5734</v>
          </cell>
        </row>
        <row r="10466">
          <cell r="A10466">
            <v>7424182</v>
          </cell>
          <cell r="B10466" t="str">
            <v>Kanálová jednotka ulož. v maz.…OKA-G4004</v>
          </cell>
          <cell r="C10466">
            <v>4615</v>
          </cell>
          <cell r="D10466">
            <v>1</v>
          </cell>
          <cell r="E10466" t="str">
            <v>M</v>
          </cell>
          <cell r="F10466">
            <v>4615</v>
          </cell>
        </row>
        <row r="10467">
          <cell r="A10467">
            <v>7424184</v>
          </cell>
          <cell r="B10467" t="str">
            <v>Kanálová jednotka ulož. v maz.…OKA-G5004</v>
          </cell>
          <cell r="C10467">
            <v>5402</v>
          </cell>
          <cell r="D10467">
            <v>1</v>
          </cell>
          <cell r="E10467" t="str">
            <v>M</v>
          </cell>
          <cell r="F10467">
            <v>5402</v>
          </cell>
        </row>
        <row r="10468">
          <cell r="A10468">
            <v>7424186</v>
          </cell>
          <cell r="B10468" t="str">
            <v>Kanálová jednotka ulož. v maz.…OKA-G6004</v>
          </cell>
          <cell r="C10468">
            <v>6192</v>
          </cell>
          <cell r="D10468">
            <v>1</v>
          </cell>
          <cell r="E10468" t="str">
            <v>M</v>
          </cell>
          <cell r="F10468">
            <v>6192</v>
          </cell>
        </row>
        <row r="10469">
          <cell r="A10469">
            <v>7424200</v>
          </cell>
          <cell r="B10469" t="str">
            <v>Kanálová jednotka ulož. v maz.…OKA-G4004</v>
          </cell>
          <cell r="C10469">
            <v>4445</v>
          </cell>
          <cell r="D10469">
            <v>1</v>
          </cell>
          <cell r="E10469" t="str">
            <v>M</v>
          </cell>
          <cell r="F10469">
            <v>4445</v>
          </cell>
        </row>
        <row r="10470">
          <cell r="A10470">
            <v>7424202</v>
          </cell>
          <cell r="B10470" t="str">
            <v>Kanálová jednotka ulož. v maz.…OKA-G5004</v>
          </cell>
          <cell r="C10470">
            <v>5174</v>
          </cell>
          <cell r="D10470">
            <v>1</v>
          </cell>
          <cell r="E10470" t="str">
            <v>M</v>
          </cell>
          <cell r="F10470">
            <v>5174</v>
          </cell>
        </row>
        <row r="10471">
          <cell r="A10471">
            <v>7424204</v>
          </cell>
          <cell r="B10471" t="str">
            <v>Kanálová jednotka ulož. v maz.…OKA-G6004</v>
          </cell>
          <cell r="C10471">
            <v>5907</v>
          </cell>
          <cell r="D10471">
            <v>1</v>
          </cell>
          <cell r="E10471" t="str">
            <v>M</v>
          </cell>
          <cell r="F10471">
            <v>5907</v>
          </cell>
        </row>
        <row r="10472">
          <cell r="A10472">
            <v>7424220</v>
          </cell>
          <cell r="B10472" t="str">
            <v>Kanálová jednotka ulož. v maz.…OKA-G4004</v>
          </cell>
          <cell r="C10472">
            <v>4801</v>
          </cell>
          <cell r="D10472">
            <v>1</v>
          </cell>
          <cell r="E10472" t="str">
            <v>M</v>
          </cell>
          <cell r="F10472">
            <v>4801</v>
          </cell>
        </row>
        <row r="10473">
          <cell r="A10473">
            <v>7424222</v>
          </cell>
          <cell r="B10473" t="str">
            <v>Kanálová jednotka ulož. v maz.…OKA-G5004</v>
          </cell>
          <cell r="C10473">
            <v>5589</v>
          </cell>
          <cell r="D10473">
            <v>1</v>
          </cell>
          <cell r="E10473" t="str">
            <v>M</v>
          </cell>
          <cell r="F10473">
            <v>5589</v>
          </cell>
        </row>
        <row r="10474">
          <cell r="A10474">
            <v>7424224</v>
          </cell>
          <cell r="B10474" t="str">
            <v>Kanálová jednotka ulož. v maz.…OKA-G6004</v>
          </cell>
          <cell r="C10474">
            <v>6379</v>
          </cell>
          <cell r="D10474">
            <v>1</v>
          </cell>
          <cell r="E10474" t="str">
            <v>M</v>
          </cell>
          <cell r="F10474">
            <v>6379</v>
          </cell>
        </row>
        <row r="10475">
          <cell r="A10475">
            <v>7424240</v>
          </cell>
          <cell r="B10475" t="str">
            <v>Kanálová jednotka ulož. v maz.…OKA-G4004</v>
          </cell>
          <cell r="C10475">
            <v>5750</v>
          </cell>
          <cell r="D10475">
            <v>1</v>
          </cell>
          <cell r="E10475" t="str">
            <v>M</v>
          </cell>
          <cell r="F10475">
            <v>5750</v>
          </cell>
        </row>
        <row r="10476">
          <cell r="A10476">
            <v>7424242</v>
          </cell>
          <cell r="B10476" t="str">
            <v>Kanálová jednotka ulož. v maz.…OKA-G5004</v>
          </cell>
          <cell r="C10476">
            <v>6483</v>
          </cell>
          <cell r="D10476">
            <v>1</v>
          </cell>
          <cell r="E10476" t="str">
            <v>M</v>
          </cell>
          <cell r="F10476">
            <v>6483</v>
          </cell>
        </row>
        <row r="10477">
          <cell r="A10477">
            <v>7424246</v>
          </cell>
          <cell r="B10477" t="str">
            <v>Kanálová jednotka ulož. v maz.…OKA-G6004</v>
          </cell>
          <cell r="C10477">
            <v>7213</v>
          </cell>
          <cell r="D10477">
            <v>1</v>
          </cell>
          <cell r="E10477" t="str">
            <v>M</v>
          </cell>
          <cell r="F10477">
            <v>7213</v>
          </cell>
        </row>
        <row r="10478">
          <cell r="A10478">
            <v>7424260</v>
          </cell>
          <cell r="B10478" t="str">
            <v>Kanálová jednotka ulož. v maz.…OKA-G4004</v>
          </cell>
          <cell r="C10478">
            <v>6211</v>
          </cell>
          <cell r="D10478">
            <v>1</v>
          </cell>
          <cell r="E10478" t="str">
            <v>M</v>
          </cell>
          <cell r="F10478">
            <v>6211</v>
          </cell>
        </row>
        <row r="10479">
          <cell r="A10479">
            <v>7424262</v>
          </cell>
          <cell r="B10479" t="str">
            <v>Kanálová jednotka ulož. v maz.…OKA-G5004</v>
          </cell>
          <cell r="C10479">
            <v>7002</v>
          </cell>
          <cell r="D10479">
            <v>1</v>
          </cell>
          <cell r="E10479" t="str">
            <v>M</v>
          </cell>
          <cell r="F10479">
            <v>7002</v>
          </cell>
        </row>
        <row r="10480">
          <cell r="A10480">
            <v>7424264</v>
          </cell>
          <cell r="B10480" t="str">
            <v>Kanálová jednotka ulož. v maz.…OKA-G6004</v>
          </cell>
          <cell r="C10480">
            <v>7789</v>
          </cell>
          <cell r="D10480">
            <v>1</v>
          </cell>
          <cell r="E10480" t="str">
            <v>M</v>
          </cell>
          <cell r="F10480">
            <v>7789</v>
          </cell>
        </row>
        <row r="10481">
          <cell r="A10481">
            <v>7424280</v>
          </cell>
          <cell r="B10481" t="str">
            <v>Koncový díl kanálu…OKA-G2004</v>
          </cell>
          <cell r="C10481">
            <v>813</v>
          </cell>
          <cell r="D10481">
            <v>1</v>
          </cell>
          <cell r="E10481" t="str">
            <v>KS</v>
          </cell>
          <cell r="F10481">
            <v>813</v>
          </cell>
        </row>
        <row r="10482">
          <cell r="A10482">
            <v>7424282</v>
          </cell>
          <cell r="B10482" t="str">
            <v>Koncový díl kanálu…OKA-G3004</v>
          </cell>
          <cell r="C10482">
            <v>900</v>
          </cell>
          <cell r="D10482">
            <v>1</v>
          </cell>
          <cell r="E10482" t="str">
            <v>KS</v>
          </cell>
          <cell r="F10482">
            <v>900</v>
          </cell>
        </row>
        <row r="10483">
          <cell r="A10483">
            <v>7424284</v>
          </cell>
          <cell r="B10483" t="str">
            <v>Koncový díl kanálu…OKA-G4004</v>
          </cell>
          <cell r="C10483">
            <v>955</v>
          </cell>
          <cell r="D10483">
            <v>1</v>
          </cell>
          <cell r="E10483" t="str">
            <v>KS</v>
          </cell>
          <cell r="F10483">
            <v>955</v>
          </cell>
        </row>
        <row r="10484">
          <cell r="A10484">
            <v>7424286</v>
          </cell>
          <cell r="B10484" t="str">
            <v>Koncový díl kanálu…OKA-G5004</v>
          </cell>
          <cell r="C10484">
            <v>1194</v>
          </cell>
          <cell r="D10484">
            <v>1</v>
          </cell>
          <cell r="E10484" t="str">
            <v>KS</v>
          </cell>
          <cell r="F10484">
            <v>1194</v>
          </cell>
        </row>
        <row r="10485">
          <cell r="A10485">
            <v>7424288</v>
          </cell>
          <cell r="B10485" t="str">
            <v>Koncový díl kanálu…OKA-G6004</v>
          </cell>
          <cell r="C10485">
            <v>1211</v>
          </cell>
          <cell r="D10485">
            <v>1</v>
          </cell>
          <cell r="E10485" t="str">
            <v>KS</v>
          </cell>
          <cell r="F10485">
            <v>1211</v>
          </cell>
        </row>
        <row r="10486">
          <cell r="A10486">
            <v>7424300</v>
          </cell>
          <cell r="B10486" t="str">
            <v>Koncový díl kanálu…OKA-G2004</v>
          </cell>
          <cell r="C10486">
            <v>1494</v>
          </cell>
          <cell r="D10486">
            <v>1</v>
          </cell>
          <cell r="E10486" t="str">
            <v>KS</v>
          </cell>
          <cell r="F10486">
            <v>1494</v>
          </cell>
        </row>
        <row r="10487">
          <cell r="A10487">
            <v>7424302</v>
          </cell>
          <cell r="B10487" t="str">
            <v>Koncový díl kanálu…OKA-G3004</v>
          </cell>
          <cell r="C10487">
            <v>1530</v>
          </cell>
          <cell r="D10487">
            <v>1</v>
          </cell>
          <cell r="E10487" t="str">
            <v>KS</v>
          </cell>
          <cell r="F10487">
            <v>1530</v>
          </cell>
        </row>
        <row r="10488">
          <cell r="A10488">
            <v>7424304</v>
          </cell>
          <cell r="B10488" t="str">
            <v>Koncový díl kanálu…OKA-G4004</v>
          </cell>
          <cell r="C10488">
            <v>1677</v>
          </cell>
          <cell r="D10488">
            <v>1</v>
          </cell>
          <cell r="E10488" t="str">
            <v>KS</v>
          </cell>
          <cell r="F10488">
            <v>1677</v>
          </cell>
        </row>
        <row r="10489">
          <cell r="A10489">
            <v>7424306</v>
          </cell>
          <cell r="B10489" t="str">
            <v>Koncový díl kanálu…OKA-G5004</v>
          </cell>
          <cell r="C10489">
            <v>1962</v>
          </cell>
          <cell r="D10489">
            <v>1</v>
          </cell>
          <cell r="E10489" t="str">
            <v>KS</v>
          </cell>
          <cell r="F10489">
            <v>1962</v>
          </cell>
        </row>
        <row r="10490">
          <cell r="A10490">
            <v>7424308</v>
          </cell>
          <cell r="B10490" t="str">
            <v>Koncový díl kanálu…OKA-G6004</v>
          </cell>
          <cell r="C10490">
            <v>1978</v>
          </cell>
          <cell r="D10490">
            <v>1</v>
          </cell>
          <cell r="E10490" t="str">
            <v>KS</v>
          </cell>
          <cell r="F10490">
            <v>1978</v>
          </cell>
        </row>
        <row r="10491">
          <cell r="A10491">
            <v>7424320</v>
          </cell>
          <cell r="B10491" t="str">
            <v>Vestavná jednotka…OKA-GA401</v>
          </cell>
          <cell r="C10491">
            <v>5761</v>
          </cell>
          <cell r="D10491">
            <v>1</v>
          </cell>
          <cell r="E10491" t="str">
            <v>KS</v>
          </cell>
          <cell r="F10491">
            <v>5761</v>
          </cell>
        </row>
        <row r="10492">
          <cell r="A10492">
            <v>7424322</v>
          </cell>
          <cell r="B10492" t="str">
            <v>Vestavná jednotka…OKA-GA401</v>
          </cell>
          <cell r="C10492">
            <v>5761</v>
          </cell>
          <cell r="D10492">
            <v>1</v>
          </cell>
          <cell r="E10492" t="str">
            <v>KS</v>
          </cell>
          <cell r="F10492">
            <v>5761</v>
          </cell>
        </row>
        <row r="10493">
          <cell r="A10493">
            <v>7424324</v>
          </cell>
          <cell r="B10493" t="str">
            <v>Vestavná jednotka…OKA-GA401</v>
          </cell>
          <cell r="C10493">
            <v>5761</v>
          </cell>
          <cell r="D10493">
            <v>1</v>
          </cell>
          <cell r="E10493" t="str">
            <v>KS</v>
          </cell>
          <cell r="F10493">
            <v>5761</v>
          </cell>
        </row>
        <row r="10494">
          <cell r="A10494">
            <v>7424326</v>
          </cell>
          <cell r="B10494" t="str">
            <v>Vestavná jednotka…OKA-GA401</v>
          </cell>
          <cell r="C10494">
            <v>5761</v>
          </cell>
          <cell r="D10494">
            <v>1</v>
          </cell>
          <cell r="E10494" t="str">
            <v>KS</v>
          </cell>
          <cell r="F10494">
            <v>5761</v>
          </cell>
        </row>
        <row r="10495">
          <cell r="A10495">
            <v>7424340</v>
          </cell>
          <cell r="B10495" t="str">
            <v>Vestavná jednotka…OKA-GA402</v>
          </cell>
          <cell r="C10495">
            <v>6221</v>
          </cell>
          <cell r="D10495">
            <v>1</v>
          </cell>
          <cell r="E10495" t="str">
            <v>KS</v>
          </cell>
          <cell r="F10495">
            <v>6221</v>
          </cell>
        </row>
        <row r="10496">
          <cell r="A10496">
            <v>7424342</v>
          </cell>
          <cell r="B10496" t="str">
            <v>Vestavná jednotka…OKA-GA402</v>
          </cell>
          <cell r="C10496">
            <v>6221</v>
          </cell>
          <cell r="D10496">
            <v>1</v>
          </cell>
          <cell r="E10496" t="str">
            <v>KS</v>
          </cell>
          <cell r="F10496">
            <v>6221</v>
          </cell>
        </row>
        <row r="10497">
          <cell r="A10497">
            <v>7424344</v>
          </cell>
          <cell r="B10497" t="str">
            <v>Vestavná jednotka…OKA-GA402</v>
          </cell>
          <cell r="C10497">
            <v>6221</v>
          </cell>
          <cell r="D10497">
            <v>1</v>
          </cell>
          <cell r="E10497" t="str">
            <v>KS</v>
          </cell>
          <cell r="F10497">
            <v>6221</v>
          </cell>
        </row>
        <row r="10498">
          <cell r="A10498">
            <v>7424346</v>
          </cell>
          <cell r="B10498" t="str">
            <v>Vestavná jednotka…OKA-GA402</v>
          </cell>
          <cell r="C10498">
            <v>6221</v>
          </cell>
          <cell r="D10498">
            <v>1</v>
          </cell>
          <cell r="E10498" t="str">
            <v>KS</v>
          </cell>
          <cell r="F10498">
            <v>6221</v>
          </cell>
        </row>
        <row r="10499">
          <cell r="A10499">
            <v>7424360</v>
          </cell>
          <cell r="B10499" t="str">
            <v>Podpěra víka…DSU2/400</v>
          </cell>
          <cell r="C10499">
            <v>636</v>
          </cell>
          <cell r="D10499">
            <v>1</v>
          </cell>
          <cell r="E10499" t="str">
            <v>KS</v>
          </cell>
          <cell r="F10499">
            <v>636</v>
          </cell>
        </row>
        <row r="10500">
          <cell r="A10500">
            <v>7424362</v>
          </cell>
          <cell r="B10500" t="str">
            <v>Podpěra víka…DSU2/500</v>
          </cell>
          <cell r="C10500">
            <v>705</v>
          </cell>
          <cell r="D10500">
            <v>1</v>
          </cell>
          <cell r="E10500" t="str">
            <v>KS</v>
          </cell>
          <cell r="F10500">
            <v>705</v>
          </cell>
        </row>
        <row r="10501">
          <cell r="A10501">
            <v>7424364</v>
          </cell>
          <cell r="B10501" t="str">
            <v>Podpěra víka…DSU2/600</v>
          </cell>
          <cell r="C10501">
            <v>771</v>
          </cell>
          <cell r="D10501">
            <v>1</v>
          </cell>
          <cell r="E10501" t="str">
            <v>KS</v>
          </cell>
          <cell r="F10501">
            <v>771</v>
          </cell>
        </row>
        <row r="10502">
          <cell r="A10502">
            <v>7424400</v>
          </cell>
          <cell r="B10502" t="str">
            <v>Kanálová jednotka ulož. v maz.…OKA-W2004</v>
          </cell>
          <cell r="C10502">
            <v>2805</v>
          </cell>
          <cell r="D10502">
            <v>1</v>
          </cell>
          <cell r="E10502" t="str">
            <v>M</v>
          </cell>
          <cell r="F10502">
            <v>2805</v>
          </cell>
        </row>
        <row r="10503">
          <cell r="A10503">
            <v>7424402</v>
          </cell>
          <cell r="B10503" t="str">
            <v>Kanálová jednotka ulož. v maz.…OKA-W3004</v>
          </cell>
          <cell r="C10503">
            <v>3465</v>
          </cell>
          <cell r="D10503">
            <v>1</v>
          </cell>
          <cell r="E10503" t="str">
            <v>M</v>
          </cell>
          <cell r="F10503">
            <v>3465</v>
          </cell>
        </row>
        <row r="10504">
          <cell r="A10504">
            <v>7424404</v>
          </cell>
          <cell r="B10504" t="str">
            <v>Kanálová jednotka ulož. v maz.…OKA-W4004</v>
          </cell>
          <cell r="C10504">
            <v>4129</v>
          </cell>
          <cell r="D10504">
            <v>1</v>
          </cell>
          <cell r="E10504" t="str">
            <v>M</v>
          </cell>
          <cell r="F10504">
            <v>4129</v>
          </cell>
        </row>
        <row r="10505">
          <cell r="A10505">
            <v>7424406</v>
          </cell>
          <cell r="B10505" t="str">
            <v>Kanálová jednotka ulož. v maz.…OKA-W5004</v>
          </cell>
          <cell r="C10505">
            <v>4940</v>
          </cell>
          <cell r="D10505">
            <v>1</v>
          </cell>
          <cell r="E10505" t="str">
            <v>M</v>
          </cell>
          <cell r="F10505">
            <v>4940</v>
          </cell>
        </row>
        <row r="10506">
          <cell r="A10506">
            <v>7424408</v>
          </cell>
          <cell r="B10506" t="str">
            <v>Kanálová jednotka ulož. v maz.…OKA-W6004</v>
          </cell>
          <cell r="C10506">
            <v>5756</v>
          </cell>
          <cell r="D10506">
            <v>1</v>
          </cell>
          <cell r="E10506" t="str">
            <v>M</v>
          </cell>
          <cell r="F10506">
            <v>5756</v>
          </cell>
        </row>
        <row r="10507">
          <cell r="A10507">
            <v>7424420</v>
          </cell>
          <cell r="B10507" t="str">
            <v>Kanálová jednotka ulož. v maz.…OKA-W2006</v>
          </cell>
          <cell r="C10507">
            <v>3001</v>
          </cell>
          <cell r="D10507">
            <v>1</v>
          </cell>
          <cell r="E10507" t="str">
            <v>M</v>
          </cell>
          <cell r="F10507">
            <v>3001</v>
          </cell>
        </row>
        <row r="10508">
          <cell r="A10508">
            <v>7424422</v>
          </cell>
          <cell r="B10508" t="str">
            <v>Kanálová jednotka ulož. v maz.…OKA-W3006</v>
          </cell>
          <cell r="C10508">
            <v>3665</v>
          </cell>
          <cell r="D10508">
            <v>1</v>
          </cell>
          <cell r="E10508" t="str">
            <v>M</v>
          </cell>
          <cell r="F10508">
            <v>3665</v>
          </cell>
        </row>
        <row r="10509">
          <cell r="A10509">
            <v>7424424</v>
          </cell>
          <cell r="B10509" t="str">
            <v>Kanálová jednotka ulož. v maz.…OKA-W4006</v>
          </cell>
          <cell r="C10509">
            <v>4326</v>
          </cell>
          <cell r="D10509">
            <v>1</v>
          </cell>
          <cell r="E10509" t="str">
            <v>M</v>
          </cell>
          <cell r="F10509">
            <v>4326</v>
          </cell>
        </row>
        <row r="10510">
          <cell r="A10510">
            <v>7424426</v>
          </cell>
          <cell r="B10510" t="str">
            <v>Kanálová jednotka ulož. v maz.…OKA-W5006</v>
          </cell>
          <cell r="C10510">
            <v>5139</v>
          </cell>
          <cell r="D10510">
            <v>1</v>
          </cell>
          <cell r="E10510" t="str">
            <v>M</v>
          </cell>
          <cell r="F10510">
            <v>5139</v>
          </cell>
        </row>
        <row r="10511">
          <cell r="A10511">
            <v>7424428</v>
          </cell>
          <cell r="B10511" t="str">
            <v>Kanálová jednotka ulož. v maz.…OKA-W6006</v>
          </cell>
          <cell r="C10511">
            <v>5951</v>
          </cell>
          <cell r="D10511">
            <v>1</v>
          </cell>
          <cell r="E10511" t="str">
            <v>M</v>
          </cell>
          <cell r="F10511">
            <v>5951</v>
          </cell>
        </row>
        <row r="10512">
          <cell r="A10512">
            <v>7424440</v>
          </cell>
          <cell r="B10512" t="str">
            <v>Kanálová jednotka ulož. v maz.…OKA-W2001</v>
          </cell>
          <cell r="C10512">
            <v>3180</v>
          </cell>
          <cell r="D10512">
            <v>1</v>
          </cell>
          <cell r="E10512" t="str">
            <v>M</v>
          </cell>
          <cell r="F10512">
            <v>3180</v>
          </cell>
        </row>
        <row r="10513">
          <cell r="A10513">
            <v>7424442</v>
          </cell>
          <cell r="B10513" t="str">
            <v>Kanálová jednotka ulož. v maz.…OKA-W3001</v>
          </cell>
          <cell r="C10513">
            <v>3841</v>
          </cell>
          <cell r="D10513">
            <v>1</v>
          </cell>
          <cell r="E10513" t="str">
            <v>M</v>
          </cell>
          <cell r="F10513">
            <v>3841</v>
          </cell>
        </row>
        <row r="10514">
          <cell r="A10514">
            <v>7424444</v>
          </cell>
          <cell r="B10514" t="str">
            <v>Kanálová jednotka ulož. v maz.…OKA-W4001</v>
          </cell>
          <cell r="C10514">
            <v>4505</v>
          </cell>
          <cell r="D10514">
            <v>1</v>
          </cell>
          <cell r="E10514" t="str">
            <v>M</v>
          </cell>
          <cell r="F10514">
            <v>4505</v>
          </cell>
        </row>
        <row r="10515">
          <cell r="A10515">
            <v>7424446</v>
          </cell>
          <cell r="B10515" t="str">
            <v>Kanálová jednotka ulož. v maz.…OKA-W5001</v>
          </cell>
          <cell r="C10515">
            <v>5316</v>
          </cell>
          <cell r="D10515">
            <v>1</v>
          </cell>
          <cell r="E10515" t="str">
            <v>M</v>
          </cell>
          <cell r="F10515">
            <v>5316</v>
          </cell>
        </row>
        <row r="10516">
          <cell r="A10516">
            <v>7424458</v>
          </cell>
          <cell r="B10516" t="str">
            <v>Kanálová jednotka ulož. v maz.…OKA-W6001</v>
          </cell>
          <cell r="C10516">
            <v>6129</v>
          </cell>
          <cell r="D10516">
            <v>1</v>
          </cell>
          <cell r="E10516" t="str">
            <v>M</v>
          </cell>
          <cell r="F10516">
            <v>6129</v>
          </cell>
        </row>
        <row r="10517">
          <cell r="A10517">
            <v>7424460</v>
          </cell>
          <cell r="B10517" t="str">
            <v>Kanálová jednotka ulož. v maz.…OKA-W2004</v>
          </cell>
          <cell r="C10517">
            <v>3032</v>
          </cell>
          <cell r="D10517">
            <v>1</v>
          </cell>
          <cell r="E10517" t="str">
            <v>M</v>
          </cell>
          <cell r="F10517">
            <v>3032</v>
          </cell>
        </row>
        <row r="10518">
          <cell r="A10518">
            <v>7424462</v>
          </cell>
          <cell r="B10518" t="str">
            <v>Kanálová jednotka ulož. v maz.…OKA-W3004</v>
          </cell>
          <cell r="C10518">
            <v>3696</v>
          </cell>
          <cell r="D10518">
            <v>1</v>
          </cell>
          <cell r="E10518" t="str">
            <v>M</v>
          </cell>
          <cell r="F10518">
            <v>3696</v>
          </cell>
        </row>
        <row r="10519">
          <cell r="A10519">
            <v>7424464</v>
          </cell>
          <cell r="B10519" t="str">
            <v>Kanálová jednotka ulož. v maz.…OKA-W4004</v>
          </cell>
          <cell r="C10519">
            <v>4357</v>
          </cell>
          <cell r="D10519">
            <v>1</v>
          </cell>
          <cell r="E10519" t="str">
            <v>M</v>
          </cell>
          <cell r="F10519">
            <v>4357</v>
          </cell>
        </row>
        <row r="10520">
          <cell r="A10520">
            <v>7424466</v>
          </cell>
          <cell r="B10520" t="str">
            <v>Kanálová jednotka ulož. v maz.…OKA-W5004</v>
          </cell>
          <cell r="C10520">
            <v>5168</v>
          </cell>
          <cell r="D10520">
            <v>1</v>
          </cell>
          <cell r="E10520" t="str">
            <v>M</v>
          </cell>
          <cell r="F10520">
            <v>5168</v>
          </cell>
        </row>
        <row r="10521">
          <cell r="A10521">
            <v>7424468</v>
          </cell>
          <cell r="B10521" t="str">
            <v>Kanálová jednotka ulož. v maz.…OKA-W6004</v>
          </cell>
          <cell r="C10521">
            <v>5984</v>
          </cell>
          <cell r="D10521">
            <v>1</v>
          </cell>
          <cell r="E10521" t="str">
            <v>M</v>
          </cell>
          <cell r="F10521">
            <v>5984</v>
          </cell>
        </row>
        <row r="10522">
          <cell r="A10522">
            <v>7424480</v>
          </cell>
          <cell r="B10522" t="str">
            <v>Kanálová jednotka ulož. v maz.…OKA-W2006</v>
          </cell>
          <cell r="C10522">
            <v>3235</v>
          </cell>
          <cell r="D10522">
            <v>1</v>
          </cell>
          <cell r="E10522" t="str">
            <v>M</v>
          </cell>
          <cell r="F10522">
            <v>3235</v>
          </cell>
        </row>
        <row r="10523">
          <cell r="A10523">
            <v>7424482</v>
          </cell>
          <cell r="B10523" t="str">
            <v>Kanálová jednotka ulož. v maz.…OKA-W3006</v>
          </cell>
          <cell r="C10523">
            <v>3896</v>
          </cell>
          <cell r="D10523">
            <v>1</v>
          </cell>
          <cell r="E10523" t="str">
            <v>M</v>
          </cell>
          <cell r="F10523">
            <v>3896</v>
          </cell>
        </row>
        <row r="10524">
          <cell r="A10524">
            <v>7424484</v>
          </cell>
          <cell r="B10524" t="str">
            <v>Kanálová jednotka ulož. v maz.…OKA-W4006</v>
          </cell>
          <cell r="C10524">
            <v>4557</v>
          </cell>
          <cell r="D10524">
            <v>1</v>
          </cell>
          <cell r="E10524" t="str">
            <v>M</v>
          </cell>
          <cell r="F10524">
            <v>4557</v>
          </cell>
        </row>
        <row r="10525">
          <cell r="A10525">
            <v>7424486</v>
          </cell>
          <cell r="B10525" t="str">
            <v>Kanálová jednotka ulož. v maz.…OKA-W5006</v>
          </cell>
          <cell r="C10525">
            <v>5234</v>
          </cell>
          <cell r="D10525">
            <v>1</v>
          </cell>
          <cell r="E10525" t="str">
            <v>M</v>
          </cell>
          <cell r="F10525">
            <v>5234</v>
          </cell>
        </row>
        <row r="10526">
          <cell r="A10526">
            <v>7424488</v>
          </cell>
          <cell r="B10526" t="str">
            <v>Kanálová jednotka ulož. v maz.…OKA-W6006</v>
          </cell>
          <cell r="C10526">
            <v>6046</v>
          </cell>
          <cell r="D10526">
            <v>1</v>
          </cell>
          <cell r="E10526" t="str">
            <v>M</v>
          </cell>
          <cell r="F10526">
            <v>6046</v>
          </cell>
        </row>
        <row r="10527">
          <cell r="A10527">
            <v>7424500</v>
          </cell>
          <cell r="B10527" t="str">
            <v>Kanálová jednotka ulož. v maz.…OKA-W2001</v>
          </cell>
          <cell r="C10527">
            <v>3411</v>
          </cell>
          <cell r="D10527">
            <v>1</v>
          </cell>
          <cell r="E10527" t="str">
            <v>M</v>
          </cell>
          <cell r="F10527">
            <v>3411</v>
          </cell>
        </row>
        <row r="10528">
          <cell r="A10528">
            <v>7424502</v>
          </cell>
          <cell r="B10528" t="str">
            <v>Kanálová jednotka ulož. v maz.…OKA-W3001</v>
          </cell>
          <cell r="C10528">
            <v>4071</v>
          </cell>
          <cell r="D10528">
            <v>1</v>
          </cell>
          <cell r="E10528" t="str">
            <v>M</v>
          </cell>
          <cell r="F10528">
            <v>4071</v>
          </cell>
        </row>
        <row r="10529">
          <cell r="A10529">
            <v>7424504</v>
          </cell>
          <cell r="B10529" t="str">
            <v>Kanálová jednotka ulož. v maz.…OKA-W4001</v>
          </cell>
          <cell r="C10529">
            <v>4736</v>
          </cell>
          <cell r="D10529">
            <v>1</v>
          </cell>
          <cell r="E10529" t="str">
            <v>M</v>
          </cell>
          <cell r="F10529">
            <v>4736</v>
          </cell>
        </row>
        <row r="10530">
          <cell r="A10530">
            <v>7424506</v>
          </cell>
          <cell r="B10530" t="str">
            <v>Kanálová jednotka ulož. v maz.…OKA-W5001</v>
          </cell>
          <cell r="C10530">
            <v>5547</v>
          </cell>
          <cell r="D10530">
            <v>1</v>
          </cell>
          <cell r="E10530" t="str">
            <v>M</v>
          </cell>
          <cell r="F10530">
            <v>5547</v>
          </cell>
        </row>
        <row r="10531">
          <cell r="A10531">
            <v>7424508</v>
          </cell>
          <cell r="B10531" t="str">
            <v>Kanálová jednotka ulož. v maz.…OKA-W6001</v>
          </cell>
          <cell r="C10531">
            <v>6359</v>
          </cell>
          <cell r="D10531">
            <v>1</v>
          </cell>
          <cell r="E10531" t="str">
            <v>M</v>
          </cell>
          <cell r="F10531">
            <v>6359</v>
          </cell>
        </row>
        <row r="10532">
          <cell r="A10532">
            <v>7424520</v>
          </cell>
          <cell r="B10532" t="str">
            <v>Kanálová jednotka ulož. v maz.…OKA-W2004</v>
          </cell>
          <cell r="C10532">
            <v>2993</v>
          </cell>
          <cell r="D10532">
            <v>1</v>
          </cell>
          <cell r="E10532" t="str">
            <v>M</v>
          </cell>
          <cell r="F10532">
            <v>2993</v>
          </cell>
        </row>
        <row r="10533">
          <cell r="A10533">
            <v>7424522</v>
          </cell>
          <cell r="B10533" t="str">
            <v>Kanálová jednotka ulož. v maz.…OKA-W3004</v>
          </cell>
          <cell r="C10533">
            <v>3655</v>
          </cell>
          <cell r="D10533">
            <v>1</v>
          </cell>
          <cell r="E10533" t="str">
            <v>M</v>
          </cell>
          <cell r="F10533">
            <v>3655</v>
          </cell>
        </row>
        <row r="10534">
          <cell r="A10534">
            <v>7424524</v>
          </cell>
          <cell r="B10534" t="str">
            <v>Kanálová jednotka ulož. v maz.…OKA-W4004</v>
          </cell>
          <cell r="C10534">
            <v>4315</v>
          </cell>
          <cell r="D10534">
            <v>1</v>
          </cell>
          <cell r="E10534" t="str">
            <v>M</v>
          </cell>
          <cell r="F10534">
            <v>4315</v>
          </cell>
        </row>
        <row r="10535">
          <cell r="A10535">
            <v>7424526</v>
          </cell>
          <cell r="B10535" t="str">
            <v>Kanálová jednotka ulož. v maz.…OKA-W5004</v>
          </cell>
          <cell r="C10535">
            <v>5127</v>
          </cell>
          <cell r="D10535">
            <v>1</v>
          </cell>
          <cell r="E10535" t="str">
            <v>M</v>
          </cell>
          <cell r="F10535">
            <v>5127</v>
          </cell>
        </row>
        <row r="10536">
          <cell r="A10536">
            <v>7424528</v>
          </cell>
          <cell r="B10536" t="str">
            <v>Kanálová jednotka ulož. v maz.…OKA-W6004</v>
          </cell>
          <cell r="C10536">
            <v>5939</v>
          </cell>
          <cell r="D10536">
            <v>1</v>
          </cell>
          <cell r="E10536" t="str">
            <v>M</v>
          </cell>
          <cell r="F10536">
            <v>5939</v>
          </cell>
        </row>
        <row r="10537">
          <cell r="A10537">
            <v>7424540</v>
          </cell>
          <cell r="B10537" t="str">
            <v>Kanálová jednotka ulož. v maz.…OKA-W2006</v>
          </cell>
          <cell r="C10537">
            <v>3188</v>
          </cell>
          <cell r="D10537">
            <v>1</v>
          </cell>
          <cell r="E10537" t="str">
            <v>M</v>
          </cell>
          <cell r="F10537">
            <v>3188</v>
          </cell>
        </row>
        <row r="10538">
          <cell r="A10538">
            <v>7424542</v>
          </cell>
          <cell r="B10538" t="str">
            <v>Kanálová jednotka ulož. v maz.…OKA-W3006</v>
          </cell>
          <cell r="C10538">
            <v>3849</v>
          </cell>
          <cell r="D10538">
            <v>1</v>
          </cell>
          <cell r="E10538" t="str">
            <v>M</v>
          </cell>
          <cell r="F10538">
            <v>3849</v>
          </cell>
        </row>
        <row r="10539">
          <cell r="A10539">
            <v>7424544</v>
          </cell>
          <cell r="B10539" t="str">
            <v>Kanálová jednotka ulož. v maz.…OKA-W4006</v>
          </cell>
          <cell r="C10539">
            <v>4513</v>
          </cell>
          <cell r="D10539">
            <v>1</v>
          </cell>
          <cell r="E10539" t="str">
            <v>M</v>
          </cell>
          <cell r="F10539">
            <v>4513</v>
          </cell>
        </row>
        <row r="10540">
          <cell r="A10540">
            <v>7424546</v>
          </cell>
          <cell r="B10540" t="str">
            <v>Kanálová jednotka ulož. v maz.…OKA-W5006</v>
          </cell>
          <cell r="C10540">
            <v>5325</v>
          </cell>
          <cell r="D10540">
            <v>1</v>
          </cell>
          <cell r="E10540" t="str">
            <v>M</v>
          </cell>
          <cell r="F10540">
            <v>5325</v>
          </cell>
        </row>
        <row r="10541">
          <cell r="A10541">
            <v>7424548</v>
          </cell>
          <cell r="B10541" t="str">
            <v>Kanálová jednotka ulož. v maz.…OKA-W6006</v>
          </cell>
          <cell r="C10541">
            <v>6140</v>
          </cell>
          <cell r="D10541">
            <v>1</v>
          </cell>
          <cell r="E10541" t="str">
            <v>M</v>
          </cell>
          <cell r="F10541">
            <v>6140</v>
          </cell>
        </row>
        <row r="10542">
          <cell r="A10542">
            <v>7424560</v>
          </cell>
          <cell r="B10542" t="str">
            <v>Kanálová jednotka ulož. v maz.…OKA-W2001</v>
          </cell>
          <cell r="C10542">
            <v>3495</v>
          </cell>
          <cell r="D10542">
            <v>1</v>
          </cell>
          <cell r="E10542" t="str">
            <v>M</v>
          </cell>
          <cell r="F10542">
            <v>3495</v>
          </cell>
        </row>
        <row r="10543">
          <cell r="A10543">
            <v>7424562</v>
          </cell>
          <cell r="B10543" t="str">
            <v>Kanálová jednotka ulož. v maz.…OKA-W3001</v>
          </cell>
          <cell r="C10543">
            <v>4157</v>
          </cell>
          <cell r="D10543">
            <v>1</v>
          </cell>
          <cell r="E10543" t="str">
            <v>M</v>
          </cell>
          <cell r="F10543">
            <v>4157</v>
          </cell>
        </row>
        <row r="10544">
          <cell r="A10544">
            <v>7424564</v>
          </cell>
          <cell r="B10544" t="str">
            <v>Kanálová jednotka ulož. v maz.…OKA-W4001</v>
          </cell>
          <cell r="C10544">
            <v>4817</v>
          </cell>
          <cell r="D10544">
            <v>1</v>
          </cell>
          <cell r="E10544" t="str">
            <v>M</v>
          </cell>
          <cell r="F10544">
            <v>4817</v>
          </cell>
        </row>
        <row r="10545">
          <cell r="A10545">
            <v>7424566</v>
          </cell>
          <cell r="B10545" t="str">
            <v>Kanálová jednotka ulož. v maz.…OKA-W5001</v>
          </cell>
          <cell r="C10545">
            <v>5630</v>
          </cell>
          <cell r="D10545">
            <v>1</v>
          </cell>
          <cell r="E10545" t="str">
            <v>M</v>
          </cell>
          <cell r="F10545">
            <v>5630</v>
          </cell>
        </row>
        <row r="10546">
          <cell r="A10546">
            <v>7424568</v>
          </cell>
          <cell r="B10546" t="str">
            <v>Kanálová jednotka ulož. v maz.…OKA-W6001</v>
          </cell>
          <cell r="C10546">
            <v>6442</v>
          </cell>
          <cell r="D10546">
            <v>1</v>
          </cell>
          <cell r="E10546" t="str">
            <v>M</v>
          </cell>
          <cell r="F10546">
            <v>6442</v>
          </cell>
        </row>
        <row r="10547">
          <cell r="A10547">
            <v>7424600</v>
          </cell>
          <cell r="B10547" t="str">
            <v>Kanálová jednotka ulož. v maz.…OKA-W3006</v>
          </cell>
          <cell r="C10547">
            <v>4031</v>
          </cell>
          <cell r="D10547">
            <v>1</v>
          </cell>
          <cell r="E10547" t="str">
            <v>M</v>
          </cell>
          <cell r="F10547">
            <v>4031</v>
          </cell>
        </row>
        <row r="10548">
          <cell r="A10548">
            <v>7424602</v>
          </cell>
          <cell r="B10548" t="str">
            <v>Kanálová jednotka ulož. v maz.…OKA-W4006</v>
          </cell>
          <cell r="C10548">
            <v>4694</v>
          </cell>
          <cell r="D10548">
            <v>1</v>
          </cell>
          <cell r="E10548" t="str">
            <v>M</v>
          </cell>
          <cell r="F10548">
            <v>4694</v>
          </cell>
        </row>
        <row r="10549">
          <cell r="A10549">
            <v>7424604</v>
          </cell>
          <cell r="B10549" t="str">
            <v>Kanálová jednotka ulož. v maz.…OKA-W5006</v>
          </cell>
          <cell r="C10549">
            <v>5506</v>
          </cell>
          <cell r="D10549">
            <v>1</v>
          </cell>
          <cell r="E10549" t="str">
            <v>M</v>
          </cell>
          <cell r="F10549">
            <v>5506</v>
          </cell>
        </row>
        <row r="10550">
          <cell r="A10550">
            <v>7424606</v>
          </cell>
          <cell r="B10550" t="str">
            <v>Kanálová jednotka ulož. v maz.…OKA-W6006</v>
          </cell>
          <cell r="C10550">
            <v>6318</v>
          </cell>
          <cell r="D10550">
            <v>1</v>
          </cell>
          <cell r="E10550" t="str">
            <v>M</v>
          </cell>
          <cell r="F10550">
            <v>6318</v>
          </cell>
        </row>
        <row r="10551">
          <cell r="A10551">
            <v>7424620</v>
          </cell>
          <cell r="B10551" t="str">
            <v>Kanálová jednotka ulož. v maz.…OKA-W3001</v>
          </cell>
          <cell r="C10551">
            <v>4098</v>
          </cell>
          <cell r="D10551">
            <v>1</v>
          </cell>
          <cell r="E10551" t="str">
            <v>M</v>
          </cell>
          <cell r="F10551">
            <v>4098</v>
          </cell>
        </row>
        <row r="10552">
          <cell r="A10552">
            <v>7424622</v>
          </cell>
          <cell r="B10552" t="str">
            <v>Kanálová jednotka ulož. v maz.…OKA-W4001</v>
          </cell>
          <cell r="C10552">
            <v>4760</v>
          </cell>
          <cell r="D10552">
            <v>1</v>
          </cell>
          <cell r="E10552" t="str">
            <v>M</v>
          </cell>
          <cell r="F10552">
            <v>4760</v>
          </cell>
        </row>
        <row r="10553">
          <cell r="A10553">
            <v>7424624</v>
          </cell>
          <cell r="B10553" t="str">
            <v>Kanálová jednotka ulož. v maz.…OKA-W5001</v>
          </cell>
          <cell r="C10553">
            <v>5572</v>
          </cell>
          <cell r="D10553">
            <v>1</v>
          </cell>
          <cell r="E10553" t="str">
            <v>M</v>
          </cell>
          <cell r="F10553">
            <v>5572</v>
          </cell>
        </row>
        <row r="10554">
          <cell r="A10554">
            <v>7424626</v>
          </cell>
          <cell r="B10554" t="str">
            <v>Kanálová jednotka ulož. v maz.…OKA-W6001</v>
          </cell>
          <cell r="C10554">
            <v>6384</v>
          </cell>
          <cell r="D10554">
            <v>1</v>
          </cell>
          <cell r="E10554" t="str">
            <v>M</v>
          </cell>
          <cell r="F10554">
            <v>6384</v>
          </cell>
        </row>
        <row r="10555">
          <cell r="A10555">
            <v>7424662</v>
          </cell>
          <cell r="B10555" t="str">
            <v>Kanálová jednotka ulož. v maz.…OKA-W4006</v>
          </cell>
          <cell r="C10555">
            <v>4746</v>
          </cell>
          <cell r="D10555">
            <v>1</v>
          </cell>
          <cell r="E10555" t="str">
            <v>M</v>
          </cell>
          <cell r="F10555">
            <v>4746</v>
          </cell>
        </row>
        <row r="10556">
          <cell r="A10556">
            <v>7424664</v>
          </cell>
          <cell r="B10556" t="str">
            <v>Kanálová jednotka ulož. v maz.…OKA-W5006</v>
          </cell>
          <cell r="C10556">
            <v>5558</v>
          </cell>
          <cell r="D10556">
            <v>1</v>
          </cell>
          <cell r="E10556" t="str">
            <v>M</v>
          </cell>
          <cell r="F10556">
            <v>5558</v>
          </cell>
        </row>
        <row r="10557">
          <cell r="A10557">
            <v>7424666</v>
          </cell>
          <cell r="B10557" t="str">
            <v>Kanálová jednotka ulož. v maz.…OKA-W6006</v>
          </cell>
          <cell r="C10557">
            <v>6371</v>
          </cell>
          <cell r="D10557">
            <v>1</v>
          </cell>
          <cell r="E10557" t="str">
            <v>M</v>
          </cell>
          <cell r="F10557">
            <v>6371</v>
          </cell>
        </row>
        <row r="10558">
          <cell r="A10558">
            <v>7424682</v>
          </cell>
          <cell r="B10558" t="str">
            <v>Kanálová jednotka ulož. v maz.…OKA-W4001</v>
          </cell>
          <cell r="C10558">
            <v>4903</v>
          </cell>
          <cell r="D10558">
            <v>1</v>
          </cell>
          <cell r="E10558" t="str">
            <v>M</v>
          </cell>
          <cell r="F10558">
            <v>4903</v>
          </cell>
        </row>
        <row r="10559">
          <cell r="A10559">
            <v>7424684</v>
          </cell>
          <cell r="B10559" t="str">
            <v>Kanálová jednotka ulož. v maz.…OKA-W5001</v>
          </cell>
          <cell r="C10559">
            <v>5717</v>
          </cell>
          <cell r="D10559">
            <v>1</v>
          </cell>
          <cell r="E10559" t="str">
            <v>M</v>
          </cell>
          <cell r="F10559">
            <v>5717</v>
          </cell>
        </row>
        <row r="10560">
          <cell r="A10560">
            <v>7424686</v>
          </cell>
          <cell r="B10560" t="str">
            <v>Kanálová jednotka ulož. v maz.…OKA-W6001</v>
          </cell>
          <cell r="C10560">
            <v>6529</v>
          </cell>
          <cell r="D10560">
            <v>1</v>
          </cell>
          <cell r="E10560" t="str">
            <v>M</v>
          </cell>
          <cell r="F10560">
            <v>6529</v>
          </cell>
        </row>
        <row r="10561">
          <cell r="A10561">
            <v>7424700</v>
          </cell>
          <cell r="B10561" t="str">
            <v>Kanálová jednotka ulož. v maz.…OKA-W4004</v>
          </cell>
          <cell r="C10561">
            <v>4710</v>
          </cell>
          <cell r="D10561">
            <v>1</v>
          </cell>
          <cell r="E10561" t="str">
            <v>M</v>
          </cell>
          <cell r="F10561">
            <v>4710</v>
          </cell>
        </row>
        <row r="10562">
          <cell r="A10562">
            <v>7424702</v>
          </cell>
          <cell r="B10562" t="str">
            <v>Kanálová jednotka ulož. v maz.…OKA-W5004</v>
          </cell>
          <cell r="C10562">
            <v>5526</v>
          </cell>
          <cell r="D10562">
            <v>1</v>
          </cell>
          <cell r="E10562" t="str">
            <v>M</v>
          </cell>
          <cell r="F10562">
            <v>5526</v>
          </cell>
        </row>
        <row r="10563">
          <cell r="A10563">
            <v>7424704</v>
          </cell>
          <cell r="B10563" t="str">
            <v>Kanálová jednotka ulož. v maz.…OKA-W6004</v>
          </cell>
          <cell r="C10563">
            <v>6338</v>
          </cell>
          <cell r="D10563">
            <v>1</v>
          </cell>
          <cell r="E10563" t="str">
            <v>M</v>
          </cell>
          <cell r="F10563">
            <v>6338</v>
          </cell>
        </row>
        <row r="10564">
          <cell r="A10564">
            <v>7424720</v>
          </cell>
          <cell r="B10564" t="str">
            <v>Kanálová jednotka ulož. v maz.…OKA-W4006</v>
          </cell>
          <cell r="C10564">
            <v>4938</v>
          </cell>
          <cell r="D10564">
            <v>1</v>
          </cell>
          <cell r="E10564" t="str">
            <v>M</v>
          </cell>
          <cell r="F10564">
            <v>4938</v>
          </cell>
        </row>
        <row r="10565">
          <cell r="A10565">
            <v>7424722</v>
          </cell>
          <cell r="B10565" t="str">
            <v>Kanálová jednotka ulož. v maz.…OKA-W5006</v>
          </cell>
          <cell r="C10565">
            <v>5750</v>
          </cell>
          <cell r="D10565">
            <v>1</v>
          </cell>
          <cell r="E10565" t="str">
            <v>M</v>
          </cell>
          <cell r="F10565">
            <v>5750</v>
          </cell>
        </row>
        <row r="10566">
          <cell r="A10566">
            <v>7424724</v>
          </cell>
          <cell r="B10566" t="str">
            <v>Kanálová jednotka ulož. v maz.…OKA-W6006</v>
          </cell>
          <cell r="C10566">
            <v>6562</v>
          </cell>
          <cell r="D10566">
            <v>1</v>
          </cell>
          <cell r="E10566" t="str">
            <v>M</v>
          </cell>
          <cell r="F10566">
            <v>6562</v>
          </cell>
        </row>
        <row r="10567">
          <cell r="A10567">
            <v>7424740</v>
          </cell>
          <cell r="B10567" t="str">
            <v>Kanálová jednotka ulož. v maz.…OKA-W4001</v>
          </cell>
          <cell r="C10567">
            <v>5131</v>
          </cell>
          <cell r="D10567">
            <v>1</v>
          </cell>
          <cell r="E10567" t="str">
            <v>M</v>
          </cell>
          <cell r="F10567">
            <v>5131</v>
          </cell>
        </row>
        <row r="10568">
          <cell r="A10568">
            <v>7424742</v>
          </cell>
          <cell r="B10568" t="str">
            <v>Kanálová jednotka ulož. v maz.…OKA-W5001</v>
          </cell>
          <cell r="C10568">
            <v>5943</v>
          </cell>
          <cell r="D10568">
            <v>1</v>
          </cell>
          <cell r="E10568" t="str">
            <v>M</v>
          </cell>
          <cell r="F10568">
            <v>5943</v>
          </cell>
        </row>
        <row r="10569">
          <cell r="A10569">
            <v>7424744</v>
          </cell>
          <cell r="B10569" t="str">
            <v>Kanálová jednotka ulož. v maz.…OKA-W6001</v>
          </cell>
          <cell r="C10569">
            <v>6755</v>
          </cell>
          <cell r="D10569">
            <v>1</v>
          </cell>
          <cell r="E10569" t="str">
            <v>M</v>
          </cell>
          <cell r="F10569">
            <v>6755</v>
          </cell>
        </row>
        <row r="10570">
          <cell r="A10570">
            <v>7424760</v>
          </cell>
          <cell r="B10570" t="str">
            <v>Kanálová jednotka ulož. v maz.…OKA-W4004</v>
          </cell>
          <cell r="C10570">
            <v>6164</v>
          </cell>
          <cell r="D10570">
            <v>1</v>
          </cell>
          <cell r="E10570" t="str">
            <v>M</v>
          </cell>
          <cell r="F10570">
            <v>6164</v>
          </cell>
        </row>
        <row r="10571">
          <cell r="A10571">
            <v>7424762</v>
          </cell>
          <cell r="B10571" t="str">
            <v>Kanálová jednotka ulož. v maz.…OKA-W5004</v>
          </cell>
          <cell r="C10571">
            <v>6976</v>
          </cell>
          <cell r="D10571">
            <v>1</v>
          </cell>
          <cell r="E10571" t="str">
            <v>M</v>
          </cell>
          <cell r="F10571">
            <v>6976</v>
          </cell>
        </row>
        <row r="10572">
          <cell r="A10572">
            <v>7424764</v>
          </cell>
          <cell r="B10572" t="str">
            <v>Kanálová jednotka ulož. v maz.…OKA-W6004</v>
          </cell>
          <cell r="C10572">
            <v>7789</v>
          </cell>
          <cell r="D10572">
            <v>1</v>
          </cell>
          <cell r="E10572" t="str">
            <v>M</v>
          </cell>
          <cell r="F10572">
            <v>7789</v>
          </cell>
        </row>
        <row r="10573">
          <cell r="A10573">
            <v>7424780</v>
          </cell>
          <cell r="B10573" t="str">
            <v>Kanálová jednotka ulož. v maz.…OKA-W4006</v>
          </cell>
          <cell r="C10573">
            <v>6390</v>
          </cell>
          <cell r="D10573">
            <v>1</v>
          </cell>
          <cell r="E10573" t="str">
            <v>M</v>
          </cell>
          <cell r="F10573">
            <v>6390</v>
          </cell>
        </row>
        <row r="10574">
          <cell r="A10574">
            <v>7424782</v>
          </cell>
          <cell r="B10574" t="str">
            <v>Kanálová jednotka ulož. v maz.…OKA-W5006</v>
          </cell>
          <cell r="C10574">
            <v>7202</v>
          </cell>
          <cell r="D10574">
            <v>1</v>
          </cell>
          <cell r="E10574" t="str">
            <v>M</v>
          </cell>
          <cell r="F10574">
            <v>7202</v>
          </cell>
        </row>
        <row r="10575">
          <cell r="A10575">
            <v>7424784</v>
          </cell>
          <cell r="B10575" t="str">
            <v>Kanálová jednotka ulož. v maz.…OKA-W6006</v>
          </cell>
          <cell r="C10575">
            <v>8013</v>
          </cell>
          <cell r="D10575">
            <v>1</v>
          </cell>
          <cell r="E10575" t="str">
            <v>M</v>
          </cell>
          <cell r="F10575">
            <v>8013</v>
          </cell>
        </row>
        <row r="10576">
          <cell r="A10576">
            <v>7424800</v>
          </cell>
          <cell r="B10576" t="str">
            <v>Kanálová jednotka ulož. v maz.…OKA-W4001</v>
          </cell>
          <cell r="C10576">
            <v>6711</v>
          </cell>
          <cell r="D10576">
            <v>1</v>
          </cell>
          <cell r="E10576" t="str">
            <v>M</v>
          </cell>
          <cell r="F10576">
            <v>6711</v>
          </cell>
        </row>
        <row r="10577">
          <cell r="A10577">
            <v>7424802</v>
          </cell>
          <cell r="B10577" t="str">
            <v>Kanálová jednotka ulož. v maz.…OKA-W5001</v>
          </cell>
          <cell r="C10577">
            <v>7523</v>
          </cell>
          <cell r="D10577">
            <v>1</v>
          </cell>
          <cell r="E10577" t="str">
            <v>M</v>
          </cell>
          <cell r="F10577">
            <v>7523</v>
          </cell>
        </row>
        <row r="10578">
          <cell r="A10578">
            <v>7424804</v>
          </cell>
          <cell r="B10578" t="str">
            <v>Kanálová jednotka ulož. v maz.…OKA-W6001</v>
          </cell>
          <cell r="C10578">
            <v>8334</v>
          </cell>
          <cell r="D10578">
            <v>1</v>
          </cell>
          <cell r="E10578" t="str">
            <v>M</v>
          </cell>
          <cell r="F10578">
            <v>8334</v>
          </cell>
        </row>
        <row r="10579">
          <cell r="A10579">
            <v>7424820</v>
          </cell>
          <cell r="B10579" t="str">
            <v>Sada tvarových dílů…OKAFB</v>
          </cell>
          <cell r="C10579">
            <v>436</v>
          </cell>
          <cell r="D10579">
            <v>1</v>
          </cell>
          <cell r="E10579" t="str">
            <v>KS</v>
          </cell>
          <cell r="F10579">
            <v>436</v>
          </cell>
        </row>
        <row r="10580">
          <cell r="A10580">
            <v>7424822</v>
          </cell>
          <cell r="B10580" t="str">
            <v>Těsnění…OKAFD</v>
          </cell>
          <cell r="C10580">
            <v>57</v>
          </cell>
          <cell r="D10580">
            <v>1</v>
          </cell>
          <cell r="E10580" t="str">
            <v>M</v>
          </cell>
          <cell r="F10580">
            <v>57</v>
          </cell>
        </row>
        <row r="10581">
          <cell r="A10581">
            <v>7424840</v>
          </cell>
          <cell r="B10581" t="str">
            <v>Nivelační jednotka DSU…NEDSU2/40</v>
          </cell>
          <cell r="C10581">
            <v>118</v>
          </cell>
          <cell r="D10581">
            <v>1</v>
          </cell>
          <cell r="E10581" t="str">
            <v>KS</v>
          </cell>
          <cell r="F10581">
            <v>118</v>
          </cell>
        </row>
        <row r="10582">
          <cell r="A10582">
            <v>7424842</v>
          </cell>
          <cell r="B10582" t="str">
            <v>Nivelační jednotka DSU…NEDSU2/60</v>
          </cell>
          <cell r="C10582">
            <v>140</v>
          </cell>
          <cell r="D10582">
            <v>1</v>
          </cell>
          <cell r="E10582" t="str">
            <v>KS</v>
          </cell>
          <cell r="F10582">
            <v>140</v>
          </cell>
        </row>
        <row r="10583">
          <cell r="A10583">
            <v>7424844</v>
          </cell>
          <cell r="B10583" t="str">
            <v>Nivelační jednotka DSU…NEDSU2/10</v>
          </cell>
          <cell r="C10583">
            <v>173</v>
          </cell>
          <cell r="D10583">
            <v>1</v>
          </cell>
          <cell r="E10583" t="str">
            <v>KS</v>
          </cell>
          <cell r="F10583">
            <v>173</v>
          </cell>
        </row>
        <row r="10584">
          <cell r="A10584">
            <v>7424846</v>
          </cell>
          <cell r="B10584" t="str">
            <v>Nivelační jednotka DSU…NEDSU2/17</v>
          </cell>
          <cell r="C10584">
            <v>211</v>
          </cell>
          <cell r="D10584">
            <v>1</v>
          </cell>
          <cell r="E10584" t="str">
            <v>KS</v>
          </cell>
          <cell r="F10584">
            <v>211</v>
          </cell>
        </row>
        <row r="10585">
          <cell r="A10585">
            <v>7424884</v>
          </cell>
          <cell r="B10585" t="str">
            <v>Vestavná jednotka…OKA-WA403</v>
          </cell>
          <cell r="C10585">
            <v>5865</v>
          </cell>
          <cell r="D10585">
            <v>1</v>
          </cell>
          <cell r="E10585" t="str">
            <v>KS</v>
          </cell>
          <cell r="F10585">
            <v>5865</v>
          </cell>
        </row>
        <row r="10586">
          <cell r="A10586">
            <v>7424886</v>
          </cell>
          <cell r="B10586" t="str">
            <v>Vestavná jednotka…OKA-WA403</v>
          </cell>
          <cell r="C10586">
            <v>5865</v>
          </cell>
          <cell r="D10586">
            <v>1</v>
          </cell>
          <cell r="E10586" t="str">
            <v>KS</v>
          </cell>
          <cell r="F10586">
            <v>5865</v>
          </cell>
        </row>
        <row r="10587">
          <cell r="A10587">
            <v>7424900</v>
          </cell>
          <cell r="B10587" t="str">
            <v>Vestavná jednotka…OKA-WA605</v>
          </cell>
          <cell r="C10587">
            <v>6065</v>
          </cell>
          <cell r="D10587">
            <v>1</v>
          </cell>
          <cell r="E10587" t="str">
            <v>KS</v>
          </cell>
          <cell r="F10587">
            <v>6065</v>
          </cell>
        </row>
        <row r="10588">
          <cell r="A10588">
            <v>7424902</v>
          </cell>
          <cell r="B10588" t="str">
            <v>Vestavná jednotka…OKA-WA605</v>
          </cell>
          <cell r="C10588">
            <v>6065</v>
          </cell>
          <cell r="D10588">
            <v>1</v>
          </cell>
          <cell r="E10588" t="str">
            <v>KS</v>
          </cell>
          <cell r="F10588">
            <v>6065</v>
          </cell>
        </row>
        <row r="10589">
          <cell r="A10589">
            <v>7424904</v>
          </cell>
          <cell r="B10589" t="str">
            <v>Vestavná jednotka…OKA-WA605</v>
          </cell>
          <cell r="C10589">
            <v>6065</v>
          </cell>
          <cell r="D10589">
            <v>1</v>
          </cell>
          <cell r="E10589" t="str">
            <v>KS</v>
          </cell>
          <cell r="F10589">
            <v>6065</v>
          </cell>
        </row>
        <row r="10590">
          <cell r="A10590">
            <v>7424906</v>
          </cell>
          <cell r="B10590" t="str">
            <v>Vestavná jednotka…OKA-WA605</v>
          </cell>
          <cell r="C10590">
            <v>6065</v>
          </cell>
          <cell r="D10590">
            <v>1</v>
          </cell>
          <cell r="E10590" t="str">
            <v>KS</v>
          </cell>
          <cell r="F10590">
            <v>6065</v>
          </cell>
        </row>
        <row r="10591">
          <cell r="A10591">
            <v>7424920</v>
          </cell>
          <cell r="B10591" t="str">
            <v>Vestavná jednotka…OKA-WA100</v>
          </cell>
          <cell r="C10591">
            <v>6244</v>
          </cell>
          <cell r="D10591">
            <v>1</v>
          </cell>
          <cell r="E10591" t="str">
            <v>KS</v>
          </cell>
          <cell r="F10591">
            <v>6244</v>
          </cell>
        </row>
        <row r="10592">
          <cell r="A10592">
            <v>7424922</v>
          </cell>
          <cell r="B10592" t="str">
            <v>Vestavná jednotka…OKA-WA100</v>
          </cell>
          <cell r="C10592">
            <v>6244</v>
          </cell>
          <cell r="D10592">
            <v>1</v>
          </cell>
          <cell r="E10592" t="str">
            <v>KS</v>
          </cell>
          <cell r="F10592">
            <v>6244</v>
          </cell>
        </row>
        <row r="10593">
          <cell r="A10593">
            <v>7424924</v>
          </cell>
          <cell r="B10593" t="str">
            <v>Vestavná jednotka…OKA-WA100</v>
          </cell>
          <cell r="C10593">
            <v>6244</v>
          </cell>
          <cell r="D10593">
            <v>1</v>
          </cell>
          <cell r="E10593" t="str">
            <v>KS</v>
          </cell>
          <cell r="F10593">
            <v>6244</v>
          </cell>
        </row>
        <row r="10594">
          <cell r="A10594">
            <v>7424926</v>
          </cell>
          <cell r="B10594" t="str">
            <v>Vestavná jednotka…OKA-WA100</v>
          </cell>
          <cell r="C10594">
            <v>6244</v>
          </cell>
          <cell r="D10594">
            <v>1</v>
          </cell>
          <cell r="E10594" t="str">
            <v>KS</v>
          </cell>
          <cell r="F10594">
            <v>6244</v>
          </cell>
        </row>
        <row r="10595">
          <cell r="A10595">
            <v>7424940</v>
          </cell>
          <cell r="B10595" t="str">
            <v>Podpěra víka…DSU2/400/</v>
          </cell>
          <cell r="C10595">
            <v>777</v>
          </cell>
          <cell r="D10595">
            <v>1</v>
          </cell>
          <cell r="E10595" t="str">
            <v>KS</v>
          </cell>
          <cell r="F10595">
            <v>777</v>
          </cell>
        </row>
        <row r="10596">
          <cell r="A10596">
            <v>7424942</v>
          </cell>
          <cell r="B10596" t="str">
            <v>Podpěra víka…DSU2/500/</v>
          </cell>
          <cell r="C10596">
            <v>844</v>
          </cell>
          <cell r="D10596">
            <v>1</v>
          </cell>
          <cell r="E10596" t="str">
            <v>KS</v>
          </cell>
          <cell r="F10596">
            <v>844</v>
          </cell>
        </row>
        <row r="10597">
          <cell r="A10597">
            <v>7424944</v>
          </cell>
          <cell r="B10597" t="str">
            <v>Podpěra víka…DSU2/600/</v>
          </cell>
          <cell r="C10597">
            <v>911</v>
          </cell>
          <cell r="D10597">
            <v>1</v>
          </cell>
          <cell r="E10597" t="str">
            <v>KS</v>
          </cell>
          <cell r="F10597">
            <v>911</v>
          </cell>
        </row>
        <row r="10598">
          <cell r="A10598">
            <v>7424960</v>
          </cell>
          <cell r="B10598" t="str">
            <v>Podpěra víka…DSU2/400/</v>
          </cell>
          <cell r="C10598">
            <v>777</v>
          </cell>
          <cell r="D10598">
            <v>1</v>
          </cell>
          <cell r="E10598" t="str">
            <v>KS</v>
          </cell>
          <cell r="F10598">
            <v>777</v>
          </cell>
        </row>
        <row r="10599">
          <cell r="A10599">
            <v>7424962</v>
          </cell>
          <cell r="B10599" t="str">
            <v>Podpěra víka…DSU2/500/</v>
          </cell>
          <cell r="C10599">
            <v>844</v>
          </cell>
          <cell r="D10599">
            <v>1</v>
          </cell>
          <cell r="E10599" t="str">
            <v>KS</v>
          </cell>
          <cell r="F10599">
            <v>844</v>
          </cell>
        </row>
        <row r="10600">
          <cell r="A10600">
            <v>7424964</v>
          </cell>
          <cell r="B10600" t="str">
            <v>Podpěra víka…DSU2/600/</v>
          </cell>
          <cell r="C10600">
            <v>911</v>
          </cell>
          <cell r="D10600">
            <v>1</v>
          </cell>
          <cell r="E10600" t="str">
            <v>KS</v>
          </cell>
          <cell r="F10600">
            <v>911</v>
          </cell>
        </row>
        <row r="10601">
          <cell r="A10601">
            <v>7424980</v>
          </cell>
          <cell r="B10601" t="str">
            <v>Podpěra víka…DSU2/400/</v>
          </cell>
          <cell r="C10601">
            <v>867</v>
          </cell>
          <cell r="D10601">
            <v>1</v>
          </cell>
          <cell r="E10601" t="str">
            <v>KS</v>
          </cell>
          <cell r="F10601">
            <v>867</v>
          </cell>
        </row>
        <row r="10602">
          <cell r="A10602">
            <v>7424982</v>
          </cell>
          <cell r="B10602" t="str">
            <v>Podpěra víka…DSU2/500/</v>
          </cell>
          <cell r="C10602">
            <v>933</v>
          </cell>
          <cell r="D10602">
            <v>1</v>
          </cell>
          <cell r="E10602" t="str">
            <v>KS</v>
          </cell>
          <cell r="F10602">
            <v>933</v>
          </cell>
        </row>
        <row r="10603">
          <cell r="A10603">
            <v>7424984</v>
          </cell>
          <cell r="B10603" t="str">
            <v>Podpěra víka…DSU2/600/</v>
          </cell>
          <cell r="C10603">
            <v>1001</v>
          </cell>
          <cell r="D10603">
            <v>1</v>
          </cell>
          <cell r="E10603" t="str">
            <v>KS</v>
          </cell>
          <cell r="F10603">
            <v>1001</v>
          </cell>
        </row>
        <row r="10604">
          <cell r="A10604">
            <v>7424990</v>
          </cell>
          <cell r="B10604" t="str">
            <v>Těsnění víka…DSD2/200</v>
          </cell>
          <cell r="C10604">
            <v>252</v>
          </cell>
          <cell r="D10604">
            <v>1</v>
          </cell>
          <cell r="E10604" t="str">
            <v>KS</v>
          </cell>
          <cell r="F10604">
            <v>252</v>
          </cell>
        </row>
        <row r="10605">
          <cell r="A10605">
            <v>7424992</v>
          </cell>
          <cell r="B10605" t="str">
            <v>Těsnění víka…DSD2/300</v>
          </cell>
          <cell r="C10605">
            <v>297</v>
          </cell>
          <cell r="D10605">
            <v>1</v>
          </cell>
          <cell r="E10605" t="str">
            <v>KS</v>
          </cell>
          <cell r="F10605">
            <v>297</v>
          </cell>
        </row>
        <row r="10606">
          <cell r="A10606">
            <v>7425006</v>
          </cell>
          <cell r="B10606" t="str">
            <v>Montážní víko…OKAD500</v>
          </cell>
          <cell r="C10606">
            <v>2214</v>
          </cell>
          <cell r="D10606">
            <v>1</v>
          </cell>
          <cell r="E10606" t="str">
            <v>KS</v>
          </cell>
          <cell r="F10606">
            <v>2214</v>
          </cell>
        </row>
        <row r="10607">
          <cell r="A10607">
            <v>7425008</v>
          </cell>
          <cell r="B10607" t="str">
            <v>Montážní víko…OKAD600</v>
          </cell>
          <cell r="C10607">
            <v>2436</v>
          </cell>
          <cell r="D10607">
            <v>1</v>
          </cell>
          <cell r="E10607" t="str">
            <v>KS</v>
          </cell>
          <cell r="F10607">
            <v>2436</v>
          </cell>
        </row>
        <row r="10608">
          <cell r="A10608">
            <v>7425020</v>
          </cell>
          <cell r="B10608" t="str">
            <v>Montážní víko…OKAD200R</v>
          </cell>
          <cell r="C10608">
            <v>1103</v>
          </cell>
          <cell r="D10608">
            <v>1</v>
          </cell>
          <cell r="E10608" t="str">
            <v>KS</v>
          </cell>
          <cell r="F10608">
            <v>1103</v>
          </cell>
        </row>
        <row r="10609">
          <cell r="A10609">
            <v>7425022</v>
          </cell>
          <cell r="B10609" t="str">
            <v>Montáž. víko slepé, zaklap.…OKAD300R</v>
          </cell>
          <cell r="C10609">
            <v>1542</v>
          </cell>
          <cell r="D10609">
            <v>1</v>
          </cell>
          <cell r="E10609" t="str">
            <v>KS</v>
          </cell>
          <cell r="F10609">
            <v>1542</v>
          </cell>
        </row>
        <row r="10610">
          <cell r="A10610">
            <v>7425024</v>
          </cell>
          <cell r="B10610" t="str">
            <v>Montáž. víko slepé, zaklap.…OKAD400R</v>
          </cell>
          <cell r="C10610">
            <v>1984</v>
          </cell>
          <cell r="D10610">
            <v>1</v>
          </cell>
          <cell r="E10610" t="str">
            <v>KS</v>
          </cell>
          <cell r="F10610">
            <v>1984</v>
          </cell>
        </row>
        <row r="10611">
          <cell r="A10611">
            <v>7425026</v>
          </cell>
          <cell r="B10611" t="str">
            <v>Montážní víko…OKAD500R</v>
          </cell>
          <cell r="C10611">
            <v>2425</v>
          </cell>
          <cell r="D10611">
            <v>1</v>
          </cell>
          <cell r="E10611" t="str">
            <v>KS</v>
          </cell>
          <cell r="F10611">
            <v>2425</v>
          </cell>
        </row>
        <row r="10612">
          <cell r="A10612">
            <v>7425028</v>
          </cell>
          <cell r="B10612" t="str">
            <v>Montážní víko…OKAD600R</v>
          </cell>
          <cell r="C10612">
            <v>2872</v>
          </cell>
          <cell r="D10612">
            <v>1</v>
          </cell>
          <cell r="E10612" t="str">
            <v>KS</v>
          </cell>
          <cell r="F10612">
            <v>2872</v>
          </cell>
        </row>
        <row r="10613">
          <cell r="A10613">
            <v>7425046</v>
          </cell>
          <cell r="B10613" t="str">
            <v>Montážní víko…OKAD500DA</v>
          </cell>
          <cell r="C10613">
            <v>2156</v>
          </cell>
          <cell r="D10613">
            <v>1</v>
          </cell>
          <cell r="E10613" t="str">
            <v>KS</v>
          </cell>
          <cell r="F10613">
            <v>2156</v>
          </cell>
        </row>
        <row r="10614">
          <cell r="A10614">
            <v>7425048</v>
          </cell>
          <cell r="B10614" t="str">
            <v>Montážní víko…OKAD600DA</v>
          </cell>
          <cell r="C10614">
            <v>2376</v>
          </cell>
          <cell r="D10614">
            <v>1</v>
          </cell>
          <cell r="E10614" t="str">
            <v>KS</v>
          </cell>
          <cell r="F10614">
            <v>2376</v>
          </cell>
        </row>
        <row r="10615">
          <cell r="A10615">
            <v>7425064</v>
          </cell>
          <cell r="B10615" t="str">
            <v>Montážní víko…OKAD500/4</v>
          </cell>
          <cell r="C10615">
            <v>2461</v>
          </cell>
          <cell r="D10615">
            <v>1</v>
          </cell>
          <cell r="E10615" t="str">
            <v>KS</v>
          </cell>
          <cell r="F10615">
            <v>2461</v>
          </cell>
        </row>
        <row r="10616">
          <cell r="A10616">
            <v>7425066</v>
          </cell>
          <cell r="B10616" t="str">
            <v>Montážní víko…OKAD600/4</v>
          </cell>
          <cell r="C10616">
            <v>2908</v>
          </cell>
          <cell r="D10616">
            <v>1</v>
          </cell>
          <cell r="E10616" t="str">
            <v>KS</v>
          </cell>
          <cell r="F10616">
            <v>2908</v>
          </cell>
        </row>
        <row r="10617">
          <cell r="A10617">
            <v>7425084</v>
          </cell>
          <cell r="B10617" t="str">
            <v>Montážní víko…OKAD500/6</v>
          </cell>
          <cell r="C10617">
            <v>2631</v>
          </cell>
          <cell r="D10617">
            <v>1</v>
          </cell>
          <cell r="E10617" t="str">
            <v>KS</v>
          </cell>
          <cell r="F10617">
            <v>2631</v>
          </cell>
        </row>
        <row r="10618">
          <cell r="A10618">
            <v>7425086</v>
          </cell>
          <cell r="B10618" t="str">
            <v>Montážní víko…OKAD600/6</v>
          </cell>
          <cell r="C10618">
            <v>3089</v>
          </cell>
          <cell r="D10618">
            <v>1</v>
          </cell>
          <cell r="E10618" t="str">
            <v>KS</v>
          </cell>
          <cell r="F10618">
            <v>3089</v>
          </cell>
        </row>
        <row r="10619">
          <cell r="A10619">
            <v>7425102</v>
          </cell>
          <cell r="B10619" t="str">
            <v>Montážní víko…OKAD500/9</v>
          </cell>
          <cell r="C10619">
            <v>2809</v>
          </cell>
          <cell r="D10619">
            <v>1</v>
          </cell>
          <cell r="E10619" t="str">
            <v>KS</v>
          </cell>
          <cell r="F10619">
            <v>2809</v>
          </cell>
        </row>
        <row r="10620">
          <cell r="A10620">
            <v>7425104</v>
          </cell>
          <cell r="B10620" t="str">
            <v>Montážní víko…OKAD600/9</v>
          </cell>
          <cell r="C10620">
            <v>3262</v>
          </cell>
          <cell r="D10620">
            <v>1</v>
          </cell>
          <cell r="E10620" t="str">
            <v>KS</v>
          </cell>
          <cell r="F10620">
            <v>3262</v>
          </cell>
        </row>
        <row r="10621">
          <cell r="A10621">
            <v>7425122</v>
          </cell>
          <cell r="B10621" t="str">
            <v>Montážní víko…OKAD500R9</v>
          </cell>
          <cell r="C10621">
            <v>2809</v>
          </cell>
          <cell r="D10621">
            <v>1</v>
          </cell>
          <cell r="E10621" t="str">
            <v>KS</v>
          </cell>
          <cell r="F10621">
            <v>2809</v>
          </cell>
        </row>
        <row r="10622">
          <cell r="A10622">
            <v>7425124</v>
          </cell>
          <cell r="B10622" t="str">
            <v>Montážní víko…OKAD600R9</v>
          </cell>
          <cell r="C10622">
            <v>3262</v>
          </cell>
          <cell r="D10622">
            <v>1</v>
          </cell>
          <cell r="E10622" t="str">
            <v>KS</v>
          </cell>
          <cell r="F10622">
            <v>3262</v>
          </cell>
        </row>
        <row r="10623">
          <cell r="A10623">
            <v>7425140</v>
          </cell>
          <cell r="B10623" t="str">
            <v>Kotva do mazaniny…EA3/6</v>
          </cell>
          <cell r="C10623">
            <v>21</v>
          </cell>
          <cell r="D10623">
            <v>1</v>
          </cell>
          <cell r="E10623" t="str">
            <v>KS</v>
          </cell>
          <cell r="F10623">
            <v>21</v>
          </cell>
        </row>
        <row r="10624">
          <cell r="A10624">
            <v>7425300</v>
          </cell>
          <cell r="B10624" t="str">
            <v>Kazeta…OKARK200/</v>
          </cell>
          <cell r="C10624">
            <v>10425</v>
          </cell>
          <cell r="D10624">
            <v>1</v>
          </cell>
          <cell r="E10624" t="str">
            <v>KS</v>
          </cell>
          <cell r="F10624">
            <v>10425</v>
          </cell>
        </row>
        <row r="10625">
          <cell r="A10625">
            <v>7425310</v>
          </cell>
          <cell r="B10625" t="str">
            <v>Kazeta…OKARK300/</v>
          </cell>
          <cell r="C10625">
            <v>12908</v>
          </cell>
          <cell r="D10625">
            <v>1</v>
          </cell>
          <cell r="E10625" t="str">
            <v>KS</v>
          </cell>
          <cell r="F10625">
            <v>12908</v>
          </cell>
        </row>
        <row r="10626">
          <cell r="A10626">
            <v>7425320</v>
          </cell>
          <cell r="B10626" t="str">
            <v>Kazeta…OKARK400/</v>
          </cell>
          <cell r="C10626">
            <v>15262</v>
          </cell>
          <cell r="D10626">
            <v>1</v>
          </cell>
          <cell r="E10626" t="str">
            <v>KS</v>
          </cell>
          <cell r="F10626">
            <v>15262</v>
          </cell>
        </row>
        <row r="10627">
          <cell r="A10627">
            <v>7425330</v>
          </cell>
          <cell r="B10627" t="str">
            <v>Kazeta…OKARK500/</v>
          </cell>
          <cell r="C10627">
            <v>16460</v>
          </cell>
          <cell r="D10627">
            <v>1</v>
          </cell>
          <cell r="E10627" t="str">
            <v>KS</v>
          </cell>
          <cell r="F10627">
            <v>16460</v>
          </cell>
        </row>
        <row r="10628">
          <cell r="A10628">
            <v>7425340</v>
          </cell>
          <cell r="B10628" t="str">
            <v>Kazeta…OKARK600/</v>
          </cell>
          <cell r="C10628">
            <v>18656</v>
          </cell>
          <cell r="D10628">
            <v>1</v>
          </cell>
          <cell r="E10628" t="str">
            <v>KS</v>
          </cell>
          <cell r="F10628">
            <v>18656</v>
          </cell>
        </row>
        <row r="10629">
          <cell r="A10629">
            <v>7425600</v>
          </cell>
          <cell r="B10629" t="str">
            <v>Zvuková výplň…7SKHB201x</v>
          </cell>
          <cell r="C10629">
            <v>189</v>
          </cell>
          <cell r="D10629">
            <v>1</v>
          </cell>
          <cell r="E10629" t="str">
            <v>KS</v>
          </cell>
          <cell r="F10629">
            <v>189</v>
          </cell>
        </row>
        <row r="10630">
          <cell r="A10630">
            <v>7425700</v>
          </cell>
          <cell r="B10630" t="str">
            <v>Podlah. protah.a odb. krabice…UAG60/130</v>
          </cell>
          <cell r="C10630">
            <v>2545</v>
          </cell>
          <cell r="D10630">
            <v>1</v>
          </cell>
          <cell r="E10630" t="str">
            <v>KS</v>
          </cell>
          <cell r="F10630">
            <v>2545</v>
          </cell>
        </row>
        <row r="10631">
          <cell r="A10631">
            <v>7425702</v>
          </cell>
          <cell r="B10631" t="str">
            <v>Podlah. protah.a odb. krabice…UAG60/240</v>
          </cell>
          <cell r="C10631">
            <v>3462</v>
          </cell>
          <cell r="D10631">
            <v>1</v>
          </cell>
          <cell r="E10631" t="str">
            <v>KS</v>
          </cell>
          <cell r="F10631">
            <v>3462</v>
          </cell>
        </row>
        <row r="10632">
          <cell r="A10632">
            <v>7425710</v>
          </cell>
          <cell r="B10632" t="str">
            <v>Podlah. protah.a odb. krabice…UAD60/130</v>
          </cell>
          <cell r="C10632">
            <v>3040</v>
          </cell>
          <cell r="D10632">
            <v>1</v>
          </cell>
          <cell r="E10632" t="str">
            <v>KS</v>
          </cell>
          <cell r="F10632">
            <v>3040</v>
          </cell>
        </row>
        <row r="10633">
          <cell r="A10633">
            <v>7425712</v>
          </cell>
          <cell r="B10633" t="str">
            <v>Podlah. protah.a odb. krabice…UAD60/130</v>
          </cell>
          <cell r="C10633">
            <v>3040</v>
          </cell>
          <cell r="D10633">
            <v>1</v>
          </cell>
          <cell r="E10633" t="str">
            <v>KS</v>
          </cell>
          <cell r="F10633">
            <v>3040</v>
          </cell>
        </row>
        <row r="10634">
          <cell r="A10634">
            <v>7425714</v>
          </cell>
          <cell r="B10634" t="str">
            <v>Podlah. protah.a odb. krabice…UAD60/130</v>
          </cell>
          <cell r="C10634">
            <v>3040</v>
          </cell>
          <cell r="D10634">
            <v>1</v>
          </cell>
          <cell r="E10634" t="str">
            <v>KS</v>
          </cell>
          <cell r="F10634">
            <v>3040</v>
          </cell>
        </row>
        <row r="10635">
          <cell r="A10635">
            <v>7425716</v>
          </cell>
          <cell r="B10635" t="str">
            <v>Podlah. protah.a odb. krabice…UAD60/130</v>
          </cell>
          <cell r="C10635">
            <v>3040</v>
          </cell>
          <cell r="D10635">
            <v>1</v>
          </cell>
          <cell r="E10635" t="str">
            <v>KS</v>
          </cell>
          <cell r="F10635">
            <v>3040</v>
          </cell>
        </row>
        <row r="10636">
          <cell r="A10636">
            <v>7425718</v>
          </cell>
          <cell r="B10636" t="str">
            <v>Podlah. protah.a odb. krabice…UAD60/130</v>
          </cell>
          <cell r="C10636">
            <v>3040</v>
          </cell>
          <cell r="D10636">
            <v>1</v>
          </cell>
          <cell r="E10636" t="str">
            <v>KS</v>
          </cell>
          <cell r="F10636">
            <v>3040</v>
          </cell>
        </row>
        <row r="10637">
          <cell r="A10637">
            <v>7425720</v>
          </cell>
          <cell r="B10637" t="str">
            <v>Podlah. protah.a odb. krabice…UAD60/130</v>
          </cell>
          <cell r="C10637">
            <v>3040</v>
          </cell>
          <cell r="D10637">
            <v>1</v>
          </cell>
          <cell r="E10637" t="str">
            <v>KS</v>
          </cell>
          <cell r="F10637">
            <v>3040</v>
          </cell>
        </row>
        <row r="10638">
          <cell r="A10638">
            <v>7425722</v>
          </cell>
          <cell r="B10638" t="str">
            <v>Podlah. protah.a odb. krabice…UAD60/240</v>
          </cell>
          <cell r="C10638">
            <v>3956</v>
          </cell>
          <cell r="D10638">
            <v>1</v>
          </cell>
          <cell r="E10638" t="str">
            <v>KS</v>
          </cell>
          <cell r="F10638">
            <v>3956</v>
          </cell>
        </row>
        <row r="10639">
          <cell r="A10639">
            <v>7425724</v>
          </cell>
          <cell r="B10639" t="str">
            <v>Podlah. protah.a odb. krabice…UAD60/240</v>
          </cell>
          <cell r="C10639">
            <v>3956</v>
          </cell>
          <cell r="D10639">
            <v>1</v>
          </cell>
          <cell r="E10639" t="str">
            <v>KS</v>
          </cell>
          <cell r="F10639">
            <v>3956</v>
          </cell>
        </row>
        <row r="10640">
          <cell r="A10640">
            <v>7425726</v>
          </cell>
          <cell r="B10640" t="str">
            <v>Podlah. protah.a odb. krabice…UAD60/240</v>
          </cell>
          <cell r="C10640">
            <v>3956</v>
          </cell>
          <cell r="D10640">
            <v>1</v>
          </cell>
          <cell r="E10640" t="str">
            <v>KS</v>
          </cell>
          <cell r="F10640">
            <v>3956</v>
          </cell>
        </row>
        <row r="10641">
          <cell r="A10641">
            <v>7425728</v>
          </cell>
          <cell r="B10641" t="str">
            <v>Podlah. protah.a odb. krabice…UAD60/240</v>
          </cell>
          <cell r="C10641">
            <v>3956</v>
          </cell>
          <cell r="D10641">
            <v>1</v>
          </cell>
          <cell r="E10641" t="str">
            <v>KS</v>
          </cell>
          <cell r="F10641">
            <v>3956</v>
          </cell>
        </row>
        <row r="10642">
          <cell r="A10642">
            <v>7425730</v>
          </cell>
          <cell r="B10642" t="str">
            <v>Podlah. protah.a odb. krabice…UAD60/240</v>
          </cell>
          <cell r="C10642">
            <v>3956</v>
          </cell>
          <cell r="D10642">
            <v>1</v>
          </cell>
          <cell r="E10642" t="str">
            <v>KS</v>
          </cell>
          <cell r="F10642">
            <v>3956</v>
          </cell>
        </row>
        <row r="10643">
          <cell r="A10643">
            <v>7425732</v>
          </cell>
          <cell r="B10643" t="str">
            <v>Podlah. protah.a odb. krabice…UAD60/240</v>
          </cell>
          <cell r="C10643">
            <v>3956</v>
          </cell>
          <cell r="D10643">
            <v>1</v>
          </cell>
          <cell r="E10643" t="str">
            <v>KS</v>
          </cell>
          <cell r="F10643">
            <v>3956</v>
          </cell>
        </row>
        <row r="10644">
          <cell r="A10644">
            <v>7425954</v>
          </cell>
          <cell r="B10644" t="str">
            <v>Nivelační prvek…OKA-NEV25</v>
          </cell>
          <cell r="C10644">
            <v>203</v>
          </cell>
          <cell r="D10644">
            <v>1</v>
          </cell>
          <cell r="E10644" t="str">
            <v>KS</v>
          </cell>
          <cell r="F10644">
            <v>203</v>
          </cell>
        </row>
        <row r="10645">
          <cell r="A10645">
            <v>7426000</v>
          </cell>
          <cell r="B10645" t="str">
            <v>Podpěrný nivel.šroub pro hran.GE…NWUAQK</v>
          </cell>
          <cell r="C10645">
            <v>358</v>
          </cell>
          <cell r="D10645">
            <v>1</v>
          </cell>
          <cell r="E10645" t="str">
            <v>KS</v>
          </cell>
          <cell r="F10645">
            <v>358</v>
          </cell>
        </row>
        <row r="10646">
          <cell r="A10646">
            <v>7426002</v>
          </cell>
          <cell r="B10646" t="str">
            <v>Podpěrná nivel. sada pro kruh.GE…NWUARK</v>
          </cell>
          <cell r="C10646">
            <v>393</v>
          </cell>
          <cell r="D10646">
            <v>1</v>
          </cell>
          <cell r="E10646" t="str">
            <v>KS</v>
          </cell>
          <cell r="F10646">
            <v>393</v>
          </cell>
        </row>
        <row r="10647">
          <cell r="A10647">
            <v>7426010</v>
          </cell>
          <cell r="B10647" t="str">
            <v>Kazeta čtvercová…RKFUAN4VS</v>
          </cell>
          <cell r="C10647">
            <v>3628</v>
          </cell>
          <cell r="D10647">
            <v>1</v>
          </cell>
          <cell r="E10647" t="str">
            <v>KS</v>
          </cell>
          <cell r="F10647">
            <v>3628</v>
          </cell>
        </row>
        <row r="10648">
          <cell r="A10648">
            <v>7426012</v>
          </cell>
          <cell r="B10648" t="str">
            <v>Kazeta čtvercová…RKFUAN4VS</v>
          </cell>
          <cell r="C10648">
            <v>3737</v>
          </cell>
          <cell r="D10648">
            <v>1</v>
          </cell>
          <cell r="E10648" t="str">
            <v>KS</v>
          </cell>
          <cell r="F10648">
            <v>3737</v>
          </cell>
        </row>
        <row r="10649">
          <cell r="A10649">
            <v>7426014</v>
          </cell>
          <cell r="B10649" t="str">
            <v>Kazeta čtvercová…RKFUAN4MS</v>
          </cell>
          <cell r="C10649">
            <v>4709</v>
          </cell>
          <cell r="D10649">
            <v>1</v>
          </cell>
          <cell r="E10649" t="str">
            <v>KS</v>
          </cell>
          <cell r="F10649">
            <v>4709</v>
          </cell>
        </row>
        <row r="10650">
          <cell r="A10650">
            <v>7426016</v>
          </cell>
          <cell r="B10650" t="str">
            <v>Kazeta čtvercová…RKFUAN4MS</v>
          </cell>
          <cell r="C10650">
            <v>4849</v>
          </cell>
          <cell r="D10650">
            <v>1</v>
          </cell>
          <cell r="E10650" t="str">
            <v>KS</v>
          </cell>
          <cell r="F10650">
            <v>4849</v>
          </cell>
        </row>
        <row r="10651">
          <cell r="A10651">
            <v>7426020</v>
          </cell>
          <cell r="B10651" t="str">
            <v>Kazeta čtvercová…RKUAN4VS2</v>
          </cell>
          <cell r="C10651">
            <v>3155</v>
          </cell>
          <cell r="D10651">
            <v>1</v>
          </cell>
          <cell r="E10651" t="str">
            <v>KS</v>
          </cell>
          <cell r="F10651">
            <v>3155</v>
          </cell>
        </row>
        <row r="10652">
          <cell r="A10652">
            <v>7426022</v>
          </cell>
          <cell r="B10652" t="str">
            <v>Kazeta čtvercová…RKUAN4VS2</v>
          </cell>
          <cell r="C10652">
            <v>3249</v>
          </cell>
          <cell r="D10652">
            <v>1</v>
          </cell>
          <cell r="E10652" t="str">
            <v>KS</v>
          </cell>
          <cell r="F10652">
            <v>3249</v>
          </cell>
        </row>
        <row r="10653">
          <cell r="A10653">
            <v>7426026</v>
          </cell>
          <cell r="B10653" t="str">
            <v>Kazeta čtvercová…RKUAN4MS2</v>
          </cell>
          <cell r="C10653">
            <v>4220</v>
          </cell>
          <cell r="D10653">
            <v>1</v>
          </cell>
          <cell r="E10653" t="str">
            <v>KS</v>
          </cell>
          <cell r="F10653">
            <v>4220</v>
          </cell>
        </row>
        <row r="10654">
          <cell r="A10654">
            <v>7426032</v>
          </cell>
          <cell r="B10654" t="str">
            <v>Kazeta čtvercová…RKSUAN4VS</v>
          </cell>
          <cell r="C10654">
            <v>4253</v>
          </cell>
          <cell r="D10654">
            <v>1</v>
          </cell>
          <cell r="E10654" t="str">
            <v>KS</v>
          </cell>
          <cell r="F10654">
            <v>4253</v>
          </cell>
        </row>
        <row r="10655">
          <cell r="A10655">
            <v>7426034</v>
          </cell>
          <cell r="B10655" t="str">
            <v>Kazeta čtvercová…RKSUAN4MS</v>
          </cell>
          <cell r="C10655">
            <v>5327</v>
          </cell>
          <cell r="D10655">
            <v>1</v>
          </cell>
          <cell r="E10655" t="str">
            <v>KS</v>
          </cell>
          <cell r="F10655">
            <v>5327</v>
          </cell>
        </row>
        <row r="10656">
          <cell r="A10656">
            <v>7426036</v>
          </cell>
          <cell r="B10656" t="str">
            <v>Kazeta čtvercová…RKSUAN4MS</v>
          </cell>
          <cell r="C10656">
            <v>5487</v>
          </cell>
          <cell r="D10656">
            <v>1</v>
          </cell>
          <cell r="E10656" t="str">
            <v>KS</v>
          </cell>
          <cell r="F10656">
            <v>5487</v>
          </cell>
        </row>
        <row r="10657">
          <cell r="A10657">
            <v>7426040</v>
          </cell>
          <cell r="B10657" t="str">
            <v>Kazeta čtvercová…RKFUAN9VS</v>
          </cell>
          <cell r="C10657">
            <v>4355</v>
          </cell>
          <cell r="D10657">
            <v>1</v>
          </cell>
          <cell r="E10657" t="str">
            <v>KS</v>
          </cell>
          <cell r="F10657">
            <v>4355</v>
          </cell>
        </row>
        <row r="10658">
          <cell r="A10658">
            <v>7426050</v>
          </cell>
          <cell r="B10658" t="str">
            <v>Kazeta čtvercová…RKUAN9VS2</v>
          </cell>
          <cell r="C10658">
            <v>3788</v>
          </cell>
          <cell r="D10658">
            <v>1</v>
          </cell>
          <cell r="E10658" t="str">
            <v>KS</v>
          </cell>
          <cell r="F10658">
            <v>3788</v>
          </cell>
        </row>
        <row r="10659">
          <cell r="A10659">
            <v>7426056</v>
          </cell>
          <cell r="B10659" t="str">
            <v>Kazeta čtvercová…RKUAN9MS2</v>
          </cell>
          <cell r="C10659">
            <v>5067</v>
          </cell>
          <cell r="D10659">
            <v>1</v>
          </cell>
          <cell r="E10659" t="str">
            <v>KS</v>
          </cell>
          <cell r="F10659">
            <v>5067</v>
          </cell>
        </row>
        <row r="10660">
          <cell r="A10660">
            <v>7426062</v>
          </cell>
          <cell r="B10660" t="str">
            <v>Kazeta čtvercová…RKSUAN9VS</v>
          </cell>
          <cell r="C10660">
            <v>4991</v>
          </cell>
          <cell r="D10660">
            <v>1</v>
          </cell>
          <cell r="E10660" t="str">
            <v>KS</v>
          </cell>
          <cell r="F10660">
            <v>4991</v>
          </cell>
        </row>
        <row r="10661">
          <cell r="A10661">
            <v>7426064</v>
          </cell>
          <cell r="B10661" t="str">
            <v>Kazeta čtvercová…RKSUAN9MS</v>
          </cell>
          <cell r="C10661">
            <v>6399</v>
          </cell>
          <cell r="D10661">
            <v>1</v>
          </cell>
          <cell r="E10661" t="str">
            <v>KS</v>
          </cell>
          <cell r="F10661">
            <v>6399</v>
          </cell>
        </row>
        <row r="10662">
          <cell r="A10662">
            <v>7426066</v>
          </cell>
          <cell r="B10662" t="str">
            <v>Kazeta čtvercová…RKSUAN9MS</v>
          </cell>
          <cell r="C10662">
            <v>6591</v>
          </cell>
          <cell r="D10662">
            <v>1</v>
          </cell>
          <cell r="E10662" t="str">
            <v>KS</v>
          </cell>
          <cell r="F10662">
            <v>6591</v>
          </cell>
        </row>
        <row r="10663">
          <cell r="A10663">
            <v>7426070</v>
          </cell>
          <cell r="B10663" t="str">
            <v>Kazeta kruhová…RKFUAR9V2</v>
          </cell>
          <cell r="C10663">
            <v>9749</v>
          </cell>
          <cell r="D10663">
            <v>1</v>
          </cell>
          <cell r="E10663" t="str">
            <v>KS</v>
          </cell>
          <cell r="F10663">
            <v>9749</v>
          </cell>
        </row>
        <row r="10664">
          <cell r="A10664">
            <v>7426072</v>
          </cell>
          <cell r="B10664" t="str">
            <v>Kazeta kruhová…RKFUAR9V2</v>
          </cell>
          <cell r="C10664">
            <v>7318</v>
          </cell>
          <cell r="D10664">
            <v>1</v>
          </cell>
          <cell r="E10664" t="str">
            <v>KS</v>
          </cell>
          <cell r="F10664">
            <v>7318</v>
          </cell>
        </row>
        <row r="10665">
          <cell r="A10665">
            <v>7426086</v>
          </cell>
          <cell r="B10665" t="str">
            <v>Kazeta kruhová…RKUAR9MS2</v>
          </cell>
          <cell r="C10665">
            <v>8579</v>
          </cell>
          <cell r="D10665">
            <v>1</v>
          </cell>
          <cell r="E10665" t="str">
            <v>KS</v>
          </cell>
          <cell r="F10665">
            <v>8579</v>
          </cell>
        </row>
        <row r="10666">
          <cell r="A10666">
            <v>7426090</v>
          </cell>
          <cell r="B10666" t="str">
            <v>Kazeta kruhová…RKSUAR9V2</v>
          </cell>
          <cell r="C10666">
            <v>7588</v>
          </cell>
          <cell r="D10666">
            <v>1</v>
          </cell>
          <cell r="E10666" t="str">
            <v>KS</v>
          </cell>
          <cell r="F10666">
            <v>7588</v>
          </cell>
        </row>
        <row r="10667">
          <cell r="A10667">
            <v>7427000</v>
          </cell>
          <cell r="B10667" t="str">
            <v>Přístrojová jednotka kompletní…UDHOME4V/</v>
          </cell>
          <cell r="C10667">
            <v>8022</v>
          </cell>
          <cell r="D10667">
            <v>1</v>
          </cell>
          <cell r="E10667" t="str">
            <v>KS</v>
          </cell>
          <cell r="F10667">
            <v>8022</v>
          </cell>
        </row>
        <row r="10668">
          <cell r="A10668">
            <v>7427002</v>
          </cell>
          <cell r="B10668" t="str">
            <v>Přístrojová jednotka kompletní…UDHOME4V/</v>
          </cell>
          <cell r="C10668">
            <v>8159</v>
          </cell>
          <cell r="D10668">
            <v>1</v>
          </cell>
          <cell r="E10668" t="str">
            <v>KS</v>
          </cell>
          <cell r="F10668">
            <v>8159</v>
          </cell>
        </row>
        <row r="10669">
          <cell r="A10669">
            <v>7427004</v>
          </cell>
          <cell r="B10669" t="str">
            <v>Přístrojová jednotka kompletní…UDHOME4VU</v>
          </cell>
          <cell r="C10669">
            <v>7920</v>
          </cell>
          <cell r="D10669">
            <v>1</v>
          </cell>
          <cell r="E10669" t="str">
            <v>KS</v>
          </cell>
          <cell r="F10669">
            <v>7920</v>
          </cell>
        </row>
        <row r="10670">
          <cell r="A10670">
            <v>7427006</v>
          </cell>
          <cell r="B10670" t="str">
            <v>Přístrojová jednotka kompletní…UDHOME4M/</v>
          </cell>
          <cell r="C10670">
            <v>11594</v>
          </cell>
          <cell r="D10670">
            <v>1</v>
          </cell>
          <cell r="E10670" t="str">
            <v>KS</v>
          </cell>
          <cell r="F10670">
            <v>11594</v>
          </cell>
        </row>
        <row r="10671">
          <cell r="A10671">
            <v>7427008</v>
          </cell>
          <cell r="B10671" t="str">
            <v>Přístrojová jednotka kompletní…UDHOME4M/</v>
          </cell>
          <cell r="C10671">
            <v>11736</v>
          </cell>
          <cell r="D10671">
            <v>1</v>
          </cell>
          <cell r="E10671" t="str">
            <v>KS</v>
          </cell>
          <cell r="F10671">
            <v>11736</v>
          </cell>
        </row>
        <row r="10672">
          <cell r="A10672">
            <v>7427010</v>
          </cell>
          <cell r="B10672" t="str">
            <v>Přístrojová jednotka kompletní…UDHOME4MU</v>
          </cell>
          <cell r="C10672">
            <v>11497</v>
          </cell>
          <cell r="D10672">
            <v>1</v>
          </cell>
          <cell r="E10672" t="str">
            <v>KS</v>
          </cell>
          <cell r="F10672">
            <v>11497</v>
          </cell>
        </row>
        <row r="10673">
          <cell r="A10673">
            <v>7429131</v>
          </cell>
          <cell r="B10673" t="str">
            <v>Přístr. vložka pro modul 3x45…MT3/45/2-</v>
          </cell>
          <cell r="C10673">
            <v>162</v>
          </cell>
          <cell r="D10673">
            <v>1</v>
          </cell>
          <cell r="E10673" t="str">
            <v>KS</v>
          </cell>
          <cell r="F10673">
            <v>162</v>
          </cell>
        </row>
        <row r="10674">
          <cell r="A10674">
            <v>7429135</v>
          </cell>
          <cell r="B10674" t="str">
            <v>Přístr. vložka pro modul 4x45…MT4/45/3-</v>
          </cell>
          <cell r="C10674">
            <v>175</v>
          </cell>
          <cell r="D10674">
            <v>1</v>
          </cell>
          <cell r="E10674" t="str">
            <v>KS</v>
          </cell>
          <cell r="F10674">
            <v>175</v>
          </cell>
        </row>
        <row r="10675">
          <cell r="A10675">
            <v>7429150</v>
          </cell>
          <cell r="B10675" t="str">
            <v>Přístr. vložka pro modul 3x45…MT3/45</v>
          </cell>
          <cell r="C10675">
            <v>93</v>
          </cell>
          <cell r="D10675">
            <v>1</v>
          </cell>
          <cell r="E10675" t="str">
            <v>KS</v>
          </cell>
          <cell r="F10675">
            <v>93</v>
          </cell>
        </row>
        <row r="10676">
          <cell r="A10676">
            <v>7429154</v>
          </cell>
          <cell r="B10676" t="str">
            <v>Přístr. vložka pro modul 4x45…MT4/45</v>
          </cell>
          <cell r="C10676">
            <v>101</v>
          </cell>
          <cell r="D10676">
            <v>1</v>
          </cell>
          <cell r="E10676" t="str">
            <v>KS</v>
          </cell>
          <cell r="F10676">
            <v>101</v>
          </cell>
        </row>
        <row r="10677">
          <cell r="A10677">
            <v>7429160</v>
          </cell>
          <cell r="B10677" t="str">
            <v>Krycí spodní díl přístr. vložky…SG1</v>
          </cell>
          <cell r="C10677">
            <v>35</v>
          </cell>
          <cell r="D10677">
            <v>1</v>
          </cell>
          <cell r="E10677" t="str">
            <v>KS</v>
          </cell>
          <cell r="F10677">
            <v>35</v>
          </cell>
        </row>
        <row r="10678">
          <cell r="A10678">
            <v>7429162</v>
          </cell>
          <cell r="B10678" t="str">
            <v>Krycí spodní díl přístr. vložky…SG2</v>
          </cell>
          <cell r="C10678">
            <v>40</v>
          </cell>
          <cell r="D10678">
            <v>1</v>
          </cell>
          <cell r="E10678" t="str">
            <v>KS</v>
          </cell>
          <cell r="F10678">
            <v>40</v>
          </cell>
        </row>
        <row r="10679">
          <cell r="A10679">
            <v>7429164</v>
          </cell>
          <cell r="B10679" t="str">
            <v>Krycí spodní díl přístr. vložky…SG3</v>
          </cell>
          <cell r="C10679">
            <v>48</v>
          </cell>
          <cell r="D10679">
            <v>1</v>
          </cell>
          <cell r="E10679" t="str">
            <v>KS</v>
          </cell>
          <cell r="F10679">
            <v>48</v>
          </cell>
        </row>
        <row r="10680">
          <cell r="A10680">
            <v>7425972</v>
          </cell>
          <cell r="B10680" t="str">
            <v>Nivelační prvek OKA-NEVE110</v>
          </cell>
          <cell r="C10680">
            <v>240</v>
          </cell>
          <cell r="D10680">
            <v>1</v>
          </cell>
          <cell r="E10680" t="str">
            <v>KS</v>
          </cell>
          <cell r="F10680">
            <v>240</v>
          </cell>
        </row>
        <row r="10681">
          <cell r="A10681">
            <v>7425972</v>
          </cell>
          <cell r="B10681" t="str">
            <v>Nivelační prvek OKA-NEVE150</v>
          </cell>
          <cell r="C10681">
            <v>255</v>
          </cell>
          <cell r="D10681">
            <v>1</v>
          </cell>
          <cell r="E10681" t="str">
            <v>KS</v>
          </cell>
          <cell r="F10681">
            <v>255</v>
          </cell>
        </row>
        <row r="10682">
          <cell r="A10682">
            <v>2228688</v>
          </cell>
          <cell r="B10682" t="str">
            <v>Haft-Clip … 2025/25WS</v>
          </cell>
          <cell r="C10682">
            <v>0.99</v>
          </cell>
          <cell r="D10682">
            <v>100</v>
          </cell>
          <cell r="E10682" t="str">
            <v>KS</v>
          </cell>
          <cell r="F10682">
            <v>99</v>
          </cell>
        </row>
        <row r="10683">
          <cell r="A10683">
            <v>2002571</v>
          </cell>
          <cell r="B10683" t="str">
            <v>Odbočovací krabice B 100 E</v>
          </cell>
          <cell r="C10683">
            <v>1483</v>
          </cell>
          <cell r="D10683">
            <v>100</v>
          </cell>
          <cell r="E10683" t="str">
            <v>KS</v>
          </cell>
          <cell r="F10683">
            <v>148300</v>
          </cell>
        </row>
        <row r="10684">
          <cell r="A10684">
            <v>2002578</v>
          </cell>
          <cell r="B10684" t="str">
            <v>Odbočovací krabice B 160 E</v>
          </cell>
          <cell r="C10684">
            <v>1665</v>
          </cell>
          <cell r="D10684">
            <v>100</v>
          </cell>
          <cell r="E10684" t="str">
            <v>KS</v>
          </cell>
          <cell r="F10684">
            <v>166500</v>
          </cell>
        </row>
        <row r="10685">
          <cell r="A10685">
            <v>2002585</v>
          </cell>
          <cell r="B10685" t="str">
            <v>Odbočovací krabice B 250 E</v>
          </cell>
          <cell r="C10685">
            <v>2316</v>
          </cell>
          <cell r="D10685">
            <v>100</v>
          </cell>
          <cell r="E10685" t="str">
            <v>KS</v>
          </cell>
          <cell r="F10685">
            <v>231600</v>
          </cell>
        </row>
        <row r="10686">
          <cell r="A10686">
            <v>7205422</v>
          </cell>
          <cell r="B10686" t="str">
            <v>Identifikační štítek  KS-E</v>
          </cell>
          <cell r="C10686">
            <v>0</v>
          </cell>
          <cell r="D10686">
            <v>1</v>
          </cell>
          <cell r="E10686" t="str">
            <v>KS</v>
          </cell>
          <cell r="F10686">
            <v>0</v>
          </cell>
        </row>
        <row r="10687">
          <cell r="A10687">
            <v>6358810</v>
          </cell>
          <cell r="B10687" t="str">
            <v>Středový závěs MAH/LTR  M10</v>
          </cell>
          <cell r="C10687">
            <v>79</v>
          </cell>
          <cell r="D10687">
            <v>1</v>
          </cell>
          <cell r="E10687" t="str">
            <v>KS</v>
          </cell>
          <cell r="F10687">
            <v>79</v>
          </cell>
        </row>
        <row r="10688">
          <cell r="A10688">
            <v>5093627</v>
          </cell>
          <cell r="B10688" t="str">
            <v>CombiController V50</v>
          </cell>
          <cell r="C10688">
            <v>3090</v>
          </cell>
          <cell r="D10688">
            <v>1</v>
          </cell>
          <cell r="E10688" t="str">
            <v>KS</v>
          </cell>
          <cell r="F10688">
            <v>3090</v>
          </cell>
        </row>
        <row r="10689">
          <cell r="A10689">
            <v>6257657</v>
          </cell>
          <cell r="B10689" t="str">
            <v>Adaptér nástěnné konzoly KSA 70170</v>
          </cell>
          <cell r="C10689">
            <v>100</v>
          </cell>
          <cell r="D10689">
            <v>1</v>
          </cell>
          <cell r="E10689" t="str">
            <v>KS</v>
          </cell>
          <cell r="F10689">
            <v>100</v>
          </cell>
        </row>
        <row r="10690">
          <cell r="A10690">
            <v>6288171</v>
          </cell>
          <cell r="B10690" t="str">
            <v>Upínací třmen SP2</v>
          </cell>
          <cell r="C10690">
            <v>18</v>
          </cell>
          <cell r="D10690">
            <v>1</v>
          </cell>
          <cell r="E10690" t="str">
            <v>KS</v>
          </cell>
          <cell r="F10690">
            <v>18</v>
          </cell>
        </row>
        <row r="10691">
          <cell r="A10691">
            <v>6117116</v>
          </cell>
          <cell r="B10691" t="str">
            <v>Zásuvka 2násobná 33° šikmá…SKSF33BL2 modrá</v>
          </cell>
          <cell r="C10691">
            <v>268</v>
          </cell>
          <cell r="D10691">
            <v>1</v>
          </cell>
          <cell r="E10691" t="str">
            <v>KS</v>
          </cell>
          <cell r="F10691">
            <v>268</v>
          </cell>
        </row>
        <row r="10692">
          <cell r="C10692">
            <v>0</v>
          </cell>
          <cell r="D10692">
            <v>1</v>
          </cell>
          <cell r="E10692" t="str">
            <v>KS</v>
          </cell>
        </row>
        <row r="10693">
          <cell r="C10693">
            <v>0</v>
          </cell>
          <cell r="D10693">
            <v>1</v>
          </cell>
          <cell r="E10693" t="str">
            <v>KS</v>
          </cell>
        </row>
        <row r="10694">
          <cell r="C10694">
            <v>0</v>
          </cell>
          <cell r="D10694">
            <v>1</v>
          </cell>
          <cell r="E10694" t="str">
            <v>KS</v>
          </cell>
        </row>
        <row r="10695">
          <cell r="C10695">
            <v>0</v>
          </cell>
          <cell r="D10695">
            <v>1</v>
          </cell>
          <cell r="E10695" t="str">
            <v>KS</v>
          </cell>
        </row>
        <row r="10696">
          <cell r="C10696">
            <v>0</v>
          </cell>
          <cell r="D10696">
            <v>1</v>
          </cell>
          <cell r="E10696" t="str">
            <v>KS</v>
          </cell>
        </row>
        <row r="10697">
          <cell r="C10697">
            <v>0</v>
          </cell>
          <cell r="D10697">
            <v>1</v>
          </cell>
          <cell r="E10697" t="str">
            <v>KS</v>
          </cell>
        </row>
        <row r="10698">
          <cell r="C10698">
            <v>0</v>
          </cell>
          <cell r="D10698">
            <v>1</v>
          </cell>
          <cell r="E10698" t="str">
            <v>KS</v>
          </cell>
        </row>
        <row r="10699">
          <cell r="C10699">
            <v>0</v>
          </cell>
          <cell r="D10699">
            <v>1</v>
          </cell>
          <cell r="E10699" t="str">
            <v>KS</v>
          </cell>
        </row>
        <row r="10700">
          <cell r="C10700">
            <v>0</v>
          </cell>
          <cell r="D10700">
            <v>1</v>
          </cell>
          <cell r="E10700" t="str">
            <v>KS</v>
          </cell>
        </row>
        <row r="10701">
          <cell r="C10701">
            <v>0</v>
          </cell>
          <cell r="D10701">
            <v>1</v>
          </cell>
          <cell r="E10701" t="str">
            <v>KS</v>
          </cell>
        </row>
        <row r="10702">
          <cell r="C10702">
            <v>0</v>
          </cell>
          <cell r="D10702">
            <v>1</v>
          </cell>
          <cell r="E10702" t="str">
            <v>KS</v>
          </cell>
        </row>
        <row r="10703">
          <cell r="C10703">
            <v>0</v>
          </cell>
          <cell r="D10703">
            <v>1</v>
          </cell>
          <cell r="E10703" t="str">
            <v>KS</v>
          </cell>
        </row>
        <row r="10704">
          <cell r="C10704">
            <v>0</v>
          </cell>
          <cell r="D10704">
            <v>1</v>
          </cell>
          <cell r="E10704" t="str">
            <v>KS</v>
          </cell>
        </row>
        <row r="10705">
          <cell r="C10705">
            <v>0</v>
          </cell>
          <cell r="D10705">
            <v>1</v>
          </cell>
          <cell r="E10705" t="str">
            <v>KS</v>
          </cell>
        </row>
        <row r="10706">
          <cell r="C10706">
            <v>0</v>
          </cell>
          <cell r="D10706">
            <v>1</v>
          </cell>
          <cell r="E10706" t="str">
            <v>KS</v>
          </cell>
        </row>
        <row r="10707">
          <cell r="C10707">
            <v>0</v>
          </cell>
          <cell r="D10707">
            <v>1</v>
          </cell>
          <cell r="E10707" t="str">
            <v>KS</v>
          </cell>
        </row>
        <row r="10708">
          <cell r="C10708">
            <v>0</v>
          </cell>
          <cell r="D10708">
            <v>1</v>
          </cell>
          <cell r="E10708" t="str">
            <v>KS</v>
          </cell>
        </row>
        <row r="10709">
          <cell r="C10709">
            <v>0</v>
          </cell>
          <cell r="D10709">
            <v>1</v>
          </cell>
          <cell r="E10709" t="str">
            <v>KS</v>
          </cell>
        </row>
        <row r="10710">
          <cell r="C10710">
            <v>0</v>
          </cell>
          <cell r="D10710">
            <v>1</v>
          </cell>
          <cell r="E10710" t="str">
            <v>KS</v>
          </cell>
        </row>
        <row r="10711">
          <cell r="C10711">
            <v>0</v>
          </cell>
          <cell r="D10711">
            <v>1</v>
          </cell>
          <cell r="E10711" t="str">
            <v>KS</v>
          </cell>
        </row>
        <row r="10712">
          <cell r="C10712">
            <v>0</v>
          </cell>
          <cell r="D10712">
            <v>1</v>
          </cell>
          <cell r="E10712" t="str">
            <v>KS</v>
          </cell>
        </row>
        <row r="10713">
          <cell r="C10713">
            <v>0</v>
          </cell>
          <cell r="D10713">
            <v>1</v>
          </cell>
          <cell r="E10713" t="str">
            <v>KS</v>
          </cell>
        </row>
        <row r="10714">
          <cell r="C10714">
            <v>0</v>
          </cell>
          <cell r="D10714">
            <v>1</v>
          </cell>
          <cell r="E10714" t="str">
            <v>KS</v>
          </cell>
        </row>
        <row r="10715">
          <cell r="C10715">
            <v>0</v>
          </cell>
          <cell r="D10715">
            <v>1</v>
          </cell>
          <cell r="E10715" t="str">
            <v>KS</v>
          </cell>
        </row>
        <row r="10716">
          <cell r="C10716">
            <v>0</v>
          </cell>
          <cell r="D10716">
            <v>1</v>
          </cell>
          <cell r="E10716" t="str">
            <v>KS</v>
          </cell>
        </row>
        <row r="10717">
          <cell r="C10717">
            <v>0</v>
          </cell>
          <cell r="D10717">
            <v>1</v>
          </cell>
          <cell r="E10717" t="str">
            <v>KS</v>
          </cell>
        </row>
        <row r="10718">
          <cell r="C10718">
            <v>0</v>
          </cell>
          <cell r="D10718">
            <v>1</v>
          </cell>
          <cell r="E10718" t="str">
            <v>KS</v>
          </cell>
        </row>
        <row r="10719">
          <cell r="C10719">
            <v>0</v>
          </cell>
          <cell r="D10719">
            <v>1</v>
          </cell>
          <cell r="E10719" t="str">
            <v>KS</v>
          </cell>
        </row>
        <row r="10720">
          <cell r="C10720">
            <v>0</v>
          </cell>
          <cell r="D10720">
            <v>1</v>
          </cell>
          <cell r="E10720" t="str">
            <v>KS</v>
          </cell>
        </row>
        <row r="10721">
          <cell r="C10721">
            <v>0</v>
          </cell>
          <cell r="D10721">
            <v>1</v>
          </cell>
          <cell r="E10721" t="str">
            <v>KS</v>
          </cell>
        </row>
        <row r="10722">
          <cell r="C10722">
            <v>0</v>
          </cell>
          <cell r="D10722">
            <v>1</v>
          </cell>
          <cell r="E10722" t="str">
            <v>KS</v>
          </cell>
        </row>
        <row r="10723">
          <cell r="C10723">
            <v>0</v>
          </cell>
          <cell r="D10723">
            <v>1</v>
          </cell>
          <cell r="E10723" t="str">
            <v>KS</v>
          </cell>
        </row>
        <row r="10724">
          <cell r="C10724">
            <v>0</v>
          </cell>
          <cell r="D10724">
            <v>1</v>
          </cell>
          <cell r="E10724" t="str">
            <v>ks</v>
          </cell>
        </row>
        <row r="10725">
          <cell r="C10725">
            <v>0</v>
          </cell>
          <cell r="D10725">
            <v>1</v>
          </cell>
          <cell r="E10725" t="str">
            <v>ks</v>
          </cell>
        </row>
        <row r="10726">
          <cell r="C10726">
            <v>0</v>
          </cell>
          <cell r="D10726">
            <v>1</v>
          </cell>
          <cell r="E10726" t="str">
            <v>ks</v>
          </cell>
        </row>
        <row r="10727">
          <cell r="C10727">
            <v>0</v>
          </cell>
          <cell r="D10727">
            <v>1</v>
          </cell>
          <cell r="E10727" t="str">
            <v>ks</v>
          </cell>
        </row>
        <row r="10728">
          <cell r="C10728">
            <v>0</v>
          </cell>
          <cell r="D10728">
            <v>1</v>
          </cell>
          <cell r="E10728" t="str">
            <v>ks</v>
          </cell>
        </row>
        <row r="10729">
          <cell r="C10729">
            <v>0</v>
          </cell>
          <cell r="D10729">
            <v>1</v>
          </cell>
          <cell r="E10729" t="str">
            <v>ks</v>
          </cell>
        </row>
        <row r="10730">
          <cell r="C10730">
            <v>0</v>
          </cell>
          <cell r="D10730">
            <v>1</v>
          </cell>
          <cell r="E10730" t="str">
            <v>ks</v>
          </cell>
        </row>
        <row r="10731">
          <cell r="C10731">
            <v>0</v>
          </cell>
          <cell r="D10731">
            <v>1</v>
          </cell>
          <cell r="E10731" t="str">
            <v>ks</v>
          </cell>
        </row>
        <row r="10732">
          <cell r="C10732">
            <v>0</v>
          </cell>
          <cell r="D10732">
            <v>1</v>
          </cell>
          <cell r="E10732" t="str">
            <v>ks</v>
          </cell>
        </row>
        <row r="10733">
          <cell r="C10733">
            <v>0</v>
          </cell>
          <cell r="D10733">
            <v>1</v>
          </cell>
          <cell r="E10733" t="str">
            <v>ks</v>
          </cell>
        </row>
        <row r="10734">
          <cell r="C10734">
            <v>0</v>
          </cell>
          <cell r="D10734">
            <v>1</v>
          </cell>
          <cell r="E10734" t="str">
            <v>ks</v>
          </cell>
        </row>
        <row r="10735">
          <cell r="C10735">
            <v>0</v>
          </cell>
          <cell r="D10735">
            <v>1</v>
          </cell>
          <cell r="E10735" t="str">
            <v>ks</v>
          </cell>
        </row>
        <row r="10736">
          <cell r="C10736">
            <v>0</v>
          </cell>
          <cell r="D10736">
            <v>1</v>
          </cell>
          <cell r="E10736" t="str">
            <v>ks</v>
          </cell>
        </row>
        <row r="10737">
          <cell r="C10737">
            <v>0</v>
          </cell>
          <cell r="D10737">
            <v>1</v>
          </cell>
          <cell r="E10737" t="str">
            <v>ks</v>
          </cell>
        </row>
        <row r="10738">
          <cell r="C10738">
            <v>0</v>
          </cell>
          <cell r="D10738">
            <v>1</v>
          </cell>
          <cell r="E10738" t="str">
            <v>ks</v>
          </cell>
        </row>
        <row r="10739">
          <cell r="C10739">
            <v>0</v>
          </cell>
          <cell r="D10739">
            <v>1</v>
          </cell>
          <cell r="E10739" t="str">
            <v>ks</v>
          </cell>
        </row>
        <row r="10740">
          <cell r="C10740">
            <v>0</v>
          </cell>
          <cell r="D10740">
            <v>1</v>
          </cell>
          <cell r="E10740" t="str">
            <v>ks</v>
          </cell>
        </row>
        <row r="10741">
          <cell r="C10741">
            <v>0</v>
          </cell>
          <cell r="D10741">
            <v>1</v>
          </cell>
          <cell r="E10741" t="str">
            <v>ks</v>
          </cell>
        </row>
        <row r="10742">
          <cell r="C10742">
            <v>0</v>
          </cell>
          <cell r="D10742">
            <v>1</v>
          </cell>
          <cell r="E10742" t="str">
            <v>ks</v>
          </cell>
        </row>
        <row r="10743">
          <cell r="C10743">
            <v>0</v>
          </cell>
          <cell r="D10743">
            <v>1</v>
          </cell>
          <cell r="E10743" t="str">
            <v>ks</v>
          </cell>
        </row>
        <row r="10744">
          <cell r="C10744">
            <v>0</v>
          </cell>
          <cell r="D10744">
            <v>1</v>
          </cell>
          <cell r="E10744" t="str">
            <v>ks</v>
          </cell>
        </row>
        <row r="10745">
          <cell r="C10745">
            <v>0</v>
          </cell>
          <cell r="D10745">
            <v>1</v>
          </cell>
          <cell r="E10745" t="str">
            <v>ks</v>
          </cell>
        </row>
        <row r="10746">
          <cell r="C10746">
            <v>0</v>
          </cell>
          <cell r="D10746">
            <v>1</v>
          </cell>
          <cell r="E10746" t="str">
            <v>ks</v>
          </cell>
        </row>
        <row r="10747">
          <cell r="C10747">
            <v>0</v>
          </cell>
          <cell r="D10747">
            <v>1</v>
          </cell>
          <cell r="E10747" t="str">
            <v>ks</v>
          </cell>
        </row>
        <row r="10748">
          <cell r="C10748">
            <v>0</v>
          </cell>
          <cell r="D10748">
            <v>1</v>
          </cell>
          <cell r="E10748" t="str">
            <v>ks</v>
          </cell>
        </row>
        <row r="10749">
          <cell r="C10749">
            <v>0</v>
          </cell>
          <cell r="D10749">
            <v>1</v>
          </cell>
          <cell r="E10749" t="str">
            <v>ks</v>
          </cell>
        </row>
        <row r="10750">
          <cell r="C10750">
            <v>0</v>
          </cell>
          <cell r="D10750">
            <v>1</v>
          </cell>
          <cell r="E10750" t="str">
            <v>ks</v>
          </cell>
        </row>
        <row r="10751">
          <cell r="C10751">
            <v>0</v>
          </cell>
          <cell r="D10751">
            <v>1</v>
          </cell>
          <cell r="E10751" t="str">
            <v>ks</v>
          </cell>
        </row>
        <row r="10752">
          <cell r="C10752">
            <v>0</v>
          </cell>
          <cell r="D10752">
            <v>1</v>
          </cell>
          <cell r="E10752" t="str">
            <v>ks</v>
          </cell>
        </row>
        <row r="10753">
          <cell r="C10753">
            <v>0</v>
          </cell>
          <cell r="D10753">
            <v>1</v>
          </cell>
          <cell r="E10753" t="str">
            <v>ks</v>
          </cell>
        </row>
        <row r="10754">
          <cell r="C10754">
            <v>0</v>
          </cell>
          <cell r="D10754">
            <v>1</v>
          </cell>
          <cell r="E10754" t="str">
            <v>ks</v>
          </cell>
        </row>
        <row r="10755">
          <cell r="C10755">
            <v>0</v>
          </cell>
          <cell r="D10755">
            <v>1</v>
          </cell>
          <cell r="E10755" t="str">
            <v>ks</v>
          </cell>
        </row>
        <row r="10756">
          <cell r="C10756">
            <v>0</v>
          </cell>
          <cell r="D10756">
            <v>1</v>
          </cell>
          <cell r="E10756" t="str">
            <v>ks</v>
          </cell>
        </row>
        <row r="10757">
          <cell r="C10757">
            <v>0</v>
          </cell>
          <cell r="D10757">
            <v>1</v>
          </cell>
          <cell r="E10757" t="str">
            <v>ks</v>
          </cell>
        </row>
        <row r="10758">
          <cell r="C10758">
            <v>0</v>
          </cell>
          <cell r="D10758">
            <v>1</v>
          </cell>
          <cell r="E10758" t="str">
            <v>ks</v>
          </cell>
        </row>
        <row r="10759">
          <cell r="C10759">
            <v>0</v>
          </cell>
          <cell r="D10759">
            <v>1</v>
          </cell>
          <cell r="E10759" t="str">
            <v>ks</v>
          </cell>
        </row>
        <row r="10760">
          <cell r="C10760">
            <v>0</v>
          </cell>
          <cell r="D10760">
            <v>1</v>
          </cell>
          <cell r="E10760" t="str">
            <v>ks</v>
          </cell>
        </row>
        <row r="10761">
          <cell r="C10761">
            <v>0</v>
          </cell>
          <cell r="D10761">
            <v>1</v>
          </cell>
          <cell r="E10761" t="str">
            <v>ks</v>
          </cell>
        </row>
        <row r="10762">
          <cell r="C10762">
            <v>0</v>
          </cell>
          <cell r="D10762">
            <v>1</v>
          </cell>
          <cell r="E10762" t="str">
            <v>ks</v>
          </cell>
        </row>
        <row r="10763">
          <cell r="C10763">
            <v>0</v>
          </cell>
          <cell r="D10763">
            <v>1</v>
          </cell>
          <cell r="E10763" t="str">
            <v>ks</v>
          </cell>
        </row>
        <row r="10764">
          <cell r="C10764">
            <v>0</v>
          </cell>
          <cell r="D10764">
            <v>1</v>
          </cell>
          <cell r="E10764" t="str">
            <v>ks</v>
          </cell>
        </row>
        <row r="10765">
          <cell r="C10765">
            <v>0</v>
          </cell>
          <cell r="D10765">
            <v>1</v>
          </cell>
          <cell r="E10765" t="str">
            <v>ks</v>
          </cell>
        </row>
        <row r="10766">
          <cell r="C10766">
            <v>0</v>
          </cell>
          <cell r="D10766">
            <v>1</v>
          </cell>
          <cell r="E10766" t="str">
            <v>ks</v>
          </cell>
        </row>
        <row r="10767">
          <cell r="C10767">
            <v>0</v>
          </cell>
          <cell r="D10767">
            <v>1</v>
          </cell>
          <cell r="E10767" t="str">
            <v>ks</v>
          </cell>
        </row>
        <row r="10768">
          <cell r="C10768">
            <v>0</v>
          </cell>
          <cell r="D10768">
            <v>1</v>
          </cell>
          <cell r="E10768" t="str">
            <v>ks</v>
          </cell>
        </row>
        <row r="10769">
          <cell r="C10769">
            <v>0</v>
          </cell>
          <cell r="D10769">
            <v>1</v>
          </cell>
          <cell r="E10769" t="str">
            <v>ks</v>
          </cell>
        </row>
        <row r="10770">
          <cell r="C10770">
            <v>0</v>
          </cell>
          <cell r="D10770">
            <v>1</v>
          </cell>
          <cell r="E10770" t="str">
            <v>ks</v>
          </cell>
        </row>
        <row r="10771">
          <cell r="C10771">
            <v>0</v>
          </cell>
          <cell r="D10771">
            <v>1</v>
          </cell>
          <cell r="E10771" t="str">
            <v>ks</v>
          </cell>
        </row>
        <row r="10772">
          <cell r="C10772">
            <v>0</v>
          </cell>
          <cell r="D10772">
            <v>1</v>
          </cell>
          <cell r="E10772" t="str">
            <v>ks</v>
          </cell>
        </row>
        <row r="10773">
          <cell r="C10773">
            <v>0</v>
          </cell>
          <cell r="D10773">
            <v>1</v>
          </cell>
          <cell r="E10773" t="str">
            <v>ks</v>
          </cell>
        </row>
        <row r="10774">
          <cell r="C10774">
            <v>0</v>
          </cell>
          <cell r="D10774">
            <v>1</v>
          </cell>
          <cell r="E10774" t="str">
            <v>ks</v>
          </cell>
        </row>
        <row r="10775">
          <cell r="C10775">
            <v>0</v>
          </cell>
          <cell r="D10775">
            <v>1</v>
          </cell>
          <cell r="E10775" t="str">
            <v>ks</v>
          </cell>
        </row>
        <row r="10776">
          <cell r="C10776">
            <v>0</v>
          </cell>
          <cell r="D10776">
            <v>1</v>
          </cell>
          <cell r="E10776" t="str">
            <v>ks</v>
          </cell>
        </row>
        <row r="10777">
          <cell r="C10777">
            <v>0</v>
          </cell>
          <cell r="D10777">
            <v>1</v>
          </cell>
          <cell r="E10777" t="str">
            <v>ks</v>
          </cell>
        </row>
        <row r="10778">
          <cell r="C10778">
            <v>0</v>
          </cell>
          <cell r="D10778">
            <v>1</v>
          </cell>
          <cell r="E10778" t="str">
            <v>ks</v>
          </cell>
        </row>
        <row r="10779">
          <cell r="C10779">
            <v>0</v>
          </cell>
          <cell r="D10779">
            <v>1</v>
          </cell>
          <cell r="E10779" t="str">
            <v>ks</v>
          </cell>
        </row>
        <row r="10780">
          <cell r="C10780">
            <v>0</v>
          </cell>
          <cell r="D10780">
            <v>1</v>
          </cell>
          <cell r="E10780" t="str">
            <v>ks</v>
          </cell>
        </row>
        <row r="10781">
          <cell r="C10781">
            <v>0</v>
          </cell>
          <cell r="D10781">
            <v>1</v>
          </cell>
          <cell r="E10781" t="str">
            <v>ks</v>
          </cell>
        </row>
        <row r="10782">
          <cell r="C10782">
            <v>0</v>
          </cell>
          <cell r="D10782">
            <v>1</v>
          </cell>
          <cell r="E10782" t="str">
            <v>ks</v>
          </cell>
        </row>
        <row r="10783">
          <cell r="C10783">
            <v>0</v>
          </cell>
          <cell r="D10783">
            <v>1</v>
          </cell>
          <cell r="E10783" t="str">
            <v>ks</v>
          </cell>
        </row>
        <row r="10784">
          <cell r="C10784">
            <v>0</v>
          </cell>
          <cell r="D10784">
            <v>1</v>
          </cell>
          <cell r="E10784" t="str">
            <v>ks</v>
          </cell>
        </row>
        <row r="10785">
          <cell r="C10785">
            <v>0</v>
          </cell>
          <cell r="D10785">
            <v>1</v>
          </cell>
          <cell r="E10785" t="str">
            <v>ks</v>
          </cell>
        </row>
        <row r="10786">
          <cell r="C10786">
            <v>0</v>
          </cell>
          <cell r="D10786">
            <v>1</v>
          </cell>
          <cell r="E10786" t="str">
            <v>ks</v>
          </cell>
        </row>
        <row r="10787">
          <cell r="C10787">
            <v>0</v>
          </cell>
          <cell r="D10787">
            <v>1</v>
          </cell>
          <cell r="E10787" t="str">
            <v>ks</v>
          </cell>
        </row>
        <row r="10788">
          <cell r="C10788">
            <v>0</v>
          </cell>
          <cell r="D10788">
            <v>1</v>
          </cell>
          <cell r="E10788" t="str">
            <v>ks</v>
          </cell>
        </row>
        <row r="10789">
          <cell r="C10789">
            <v>0</v>
          </cell>
          <cell r="D10789">
            <v>1</v>
          </cell>
          <cell r="E10789" t="str">
            <v>ks</v>
          </cell>
        </row>
        <row r="10790">
          <cell r="C10790">
            <v>0</v>
          </cell>
          <cell r="D10790">
            <v>1</v>
          </cell>
          <cell r="E10790" t="str">
            <v>ks</v>
          </cell>
        </row>
        <row r="10791">
          <cell r="C10791">
            <v>0</v>
          </cell>
          <cell r="D10791">
            <v>1</v>
          </cell>
          <cell r="E10791" t="str">
            <v>ks</v>
          </cell>
        </row>
        <row r="10792">
          <cell r="C10792">
            <v>0</v>
          </cell>
          <cell r="D10792">
            <v>1</v>
          </cell>
          <cell r="E10792" t="str">
            <v>ks</v>
          </cell>
        </row>
        <row r="10793">
          <cell r="C10793">
            <v>0</v>
          </cell>
          <cell r="D10793">
            <v>1</v>
          </cell>
          <cell r="E10793" t="str">
            <v>ks</v>
          </cell>
        </row>
        <row r="10794">
          <cell r="C10794">
            <v>0</v>
          </cell>
          <cell r="D10794">
            <v>1</v>
          </cell>
          <cell r="E10794" t="str">
            <v>ks</v>
          </cell>
        </row>
        <row r="10795">
          <cell r="C10795">
            <v>0</v>
          </cell>
          <cell r="D10795">
            <v>1</v>
          </cell>
          <cell r="E10795" t="str">
            <v>ks</v>
          </cell>
        </row>
        <row r="10796">
          <cell r="C10796">
            <v>0</v>
          </cell>
          <cell r="D10796">
            <v>1</v>
          </cell>
          <cell r="E10796" t="str">
            <v>ks</v>
          </cell>
        </row>
        <row r="10797">
          <cell r="C10797">
            <v>0</v>
          </cell>
          <cell r="D10797">
            <v>1</v>
          </cell>
          <cell r="E10797" t="str">
            <v>ks</v>
          </cell>
        </row>
        <row r="10798">
          <cell r="C10798">
            <v>0</v>
          </cell>
          <cell r="D10798">
            <v>1</v>
          </cell>
          <cell r="E10798" t="str">
            <v>ks</v>
          </cell>
        </row>
        <row r="10799">
          <cell r="C10799">
            <v>0</v>
          </cell>
          <cell r="D10799">
            <v>1</v>
          </cell>
          <cell r="E10799" t="str">
            <v>ks</v>
          </cell>
        </row>
        <row r="10800">
          <cell r="C10800">
            <v>0</v>
          </cell>
          <cell r="D10800">
            <v>1</v>
          </cell>
          <cell r="E10800" t="str">
            <v>ks</v>
          </cell>
        </row>
        <row r="10801">
          <cell r="C10801">
            <v>0</v>
          </cell>
          <cell r="D10801">
            <v>1</v>
          </cell>
          <cell r="E10801" t="str">
            <v>ks</v>
          </cell>
        </row>
        <row r="10802">
          <cell r="C10802">
            <v>0</v>
          </cell>
          <cell r="D10802">
            <v>1</v>
          </cell>
          <cell r="E10802" t="str">
            <v>ks</v>
          </cell>
        </row>
        <row r="10803">
          <cell r="C10803">
            <v>0</v>
          </cell>
          <cell r="D10803">
            <v>1</v>
          </cell>
          <cell r="E10803" t="str">
            <v>ks</v>
          </cell>
        </row>
        <row r="10804">
          <cell r="C10804">
            <v>0</v>
          </cell>
          <cell r="D10804">
            <v>1</v>
          </cell>
          <cell r="E10804" t="str">
            <v>ks</v>
          </cell>
        </row>
        <row r="10805">
          <cell r="C10805">
            <v>0</v>
          </cell>
          <cell r="D10805">
            <v>1</v>
          </cell>
          <cell r="E10805" t="str">
            <v>ks</v>
          </cell>
        </row>
        <row r="10806">
          <cell r="C10806">
            <v>0</v>
          </cell>
          <cell r="D10806">
            <v>1</v>
          </cell>
          <cell r="E10806" t="str">
            <v>ks</v>
          </cell>
        </row>
        <row r="10807">
          <cell r="C10807">
            <v>0</v>
          </cell>
          <cell r="D10807">
            <v>1</v>
          </cell>
          <cell r="E10807" t="str">
            <v>ks</v>
          </cell>
        </row>
        <row r="10808">
          <cell r="C10808">
            <v>0</v>
          </cell>
          <cell r="D10808">
            <v>1</v>
          </cell>
          <cell r="E10808" t="str">
            <v>ks</v>
          </cell>
        </row>
        <row r="10809">
          <cell r="C10809">
            <v>0</v>
          </cell>
          <cell r="D10809">
            <v>1</v>
          </cell>
          <cell r="E10809" t="str">
            <v>ks</v>
          </cell>
        </row>
        <row r="10810">
          <cell r="C10810">
            <v>0</v>
          </cell>
          <cell r="D10810">
            <v>1</v>
          </cell>
          <cell r="E10810" t="str">
            <v>ks</v>
          </cell>
        </row>
        <row r="10811">
          <cell r="C10811">
            <v>0</v>
          </cell>
          <cell r="D10811">
            <v>1</v>
          </cell>
          <cell r="E10811" t="str">
            <v>ks</v>
          </cell>
        </row>
        <row r="10812">
          <cell r="C10812">
            <v>0</v>
          </cell>
          <cell r="D10812">
            <v>1</v>
          </cell>
          <cell r="E10812" t="str">
            <v>ks</v>
          </cell>
        </row>
        <row r="10813">
          <cell r="C10813">
            <v>0</v>
          </cell>
          <cell r="D10813">
            <v>1</v>
          </cell>
          <cell r="E10813" t="str">
            <v>ks</v>
          </cell>
        </row>
        <row r="10814">
          <cell r="C10814">
            <v>0</v>
          </cell>
          <cell r="D10814">
            <v>1</v>
          </cell>
          <cell r="E10814" t="str">
            <v>ks</v>
          </cell>
        </row>
        <row r="10815">
          <cell r="C10815">
            <v>0</v>
          </cell>
          <cell r="D10815">
            <v>1</v>
          </cell>
          <cell r="E10815" t="str">
            <v>ks</v>
          </cell>
        </row>
        <row r="10816">
          <cell r="C10816">
            <v>0</v>
          </cell>
          <cell r="D10816">
            <v>1</v>
          </cell>
          <cell r="E10816" t="str">
            <v>ks</v>
          </cell>
        </row>
        <row r="10817">
          <cell r="C10817">
            <v>0</v>
          </cell>
          <cell r="D10817">
            <v>1</v>
          </cell>
          <cell r="E10817" t="str">
            <v>ks</v>
          </cell>
        </row>
        <row r="10818">
          <cell r="C10818">
            <v>0</v>
          </cell>
          <cell r="D10818">
            <v>1</v>
          </cell>
          <cell r="E10818" t="str">
            <v>ks</v>
          </cell>
        </row>
        <row r="10819">
          <cell r="C10819">
            <v>0</v>
          </cell>
          <cell r="D10819">
            <v>1</v>
          </cell>
          <cell r="E10819" t="str">
            <v>ks</v>
          </cell>
        </row>
        <row r="10820">
          <cell r="C10820">
            <v>0</v>
          </cell>
          <cell r="D10820">
            <v>1</v>
          </cell>
          <cell r="E10820" t="str">
            <v>ks</v>
          </cell>
        </row>
        <row r="10821">
          <cell r="C10821">
            <v>0</v>
          </cell>
          <cell r="D10821">
            <v>1</v>
          </cell>
          <cell r="E10821" t="str">
            <v>ks</v>
          </cell>
        </row>
        <row r="10822">
          <cell r="C10822">
            <v>0</v>
          </cell>
          <cell r="D10822">
            <v>1</v>
          </cell>
          <cell r="E10822" t="str">
            <v>ks</v>
          </cell>
        </row>
        <row r="10823">
          <cell r="C10823">
            <v>0</v>
          </cell>
          <cell r="D10823">
            <v>1</v>
          </cell>
          <cell r="E10823" t="str">
            <v>ks</v>
          </cell>
        </row>
        <row r="10824">
          <cell r="C10824">
            <v>0</v>
          </cell>
          <cell r="D10824">
            <v>1</v>
          </cell>
          <cell r="E10824" t="str">
            <v>ks</v>
          </cell>
        </row>
        <row r="10825">
          <cell r="C10825">
            <v>0</v>
          </cell>
          <cell r="D10825">
            <v>1</v>
          </cell>
          <cell r="E10825" t="str">
            <v>ks</v>
          </cell>
        </row>
        <row r="10826">
          <cell r="C10826">
            <v>0</v>
          </cell>
          <cell r="D10826">
            <v>1</v>
          </cell>
          <cell r="E10826" t="str">
            <v>ks</v>
          </cell>
        </row>
        <row r="10827">
          <cell r="C10827">
            <v>0</v>
          </cell>
          <cell r="D10827">
            <v>1</v>
          </cell>
          <cell r="E10827" t="str">
            <v>ks</v>
          </cell>
        </row>
        <row r="10828">
          <cell r="C10828">
            <v>0</v>
          </cell>
          <cell r="D10828">
            <v>1</v>
          </cell>
          <cell r="E10828" t="str">
            <v>ks</v>
          </cell>
        </row>
        <row r="10829">
          <cell r="C10829">
            <v>0</v>
          </cell>
          <cell r="D10829">
            <v>1</v>
          </cell>
          <cell r="E10829" t="str">
            <v>ks</v>
          </cell>
        </row>
        <row r="10830">
          <cell r="C10830">
            <v>0</v>
          </cell>
          <cell r="D10830">
            <v>1</v>
          </cell>
          <cell r="E10830" t="str">
            <v>ks</v>
          </cell>
        </row>
        <row r="10831">
          <cell r="C10831">
            <v>0</v>
          </cell>
          <cell r="D10831">
            <v>1</v>
          </cell>
          <cell r="E10831" t="str">
            <v>ks</v>
          </cell>
        </row>
        <row r="10832">
          <cell r="C10832">
            <v>0</v>
          </cell>
          <cell r="D10832">
            <v>1</v>
          </cell>
          <cell r="E10832" t="str">
            <v>ks</v>
          </cell>
        </row>
        <row r="10833">
          <cell r="C10833">
            <v>0</v>
          </cell>
          <cell r="D10833">
            <v>1</v>
          </cell>
          <cell r="E10833" t="str">
            <v>ks</v>
          </cell>
        </row>
        <row r="10834">
          <cell r="C10834">
            <v>0</v>
          </cell>
          <cell r="D10834">
            <v>1</v>
          </cell>
          <cell r="E10834" t="str">
            <v>ks</v>
          </cell>
        </row>
        <row r="10835">
          <cell r="C10835">
            <v>0</v>
          </cell>
          <cell r="D10835">
            <v>1</v>
          </cell>
          <cell r="E10835" t="str">
            <v>ks</v>
          </cell>
        </row>
        <row r="10836">
          <cell r="C10836">
            <v>0</v>
          </cell>
          <cell r="D10836">
            <v>1</v>
          </cell>
          <cell r="E10836" t="str">
            <v>ks</v>
          </cell>
        </row>
        <row r="10837">
          <cell r="C10837">
            <v>0</v>
          </cell>
          <cell r="D10837">
            <v>1</v>
          </cell>
          <cell r="E10837" t="str">
            <v>ks</v>
          </cell>
        </row>
        <row r="10838">
          <cell r="C10838">
            <v>0</v>
          </cell>
          <cell r="D10838">
            <v>1</v>
          </cell>
          <cell r="E10838" t="str">
            <v>ks</v>
          </cell>
        </row>
        <row r="10839">
          <cell r="C10839">
            <v>0</v>
          </cell>
          <cell r="D10839">
            <v>1</v>
          </cell>
          <cell r="E10839" t="str">
            <v>ks</v>
          </cell>
        </row>
        <row r="10840">
          <cell r="C10840">
            <v>0</v>
          </cell>
          <cell r="D10840">
            <v>1</v>
          </cell>
          <cell r="E10840" t="str">
            <v>ks</v>
          </cell>
        </row>
        <row r="10841">
          <cell r="C10841">
            <v>0</v>
          </cell>
          <cell r="D10841">
            <v>1</v>
          </cell>
          <cell r="E10841" t="str">
            <v>ks</v>
          </cell>
        </row>
        <row r="10842">
          <cell r="C10842">
            <v>0</v>
          </cell>
          <cell r="D10842">
            <v>1</v>
          </cell>
          <cell r="E10842" t="str">
            <v>ks</v>
          </cell>
        </row>
        <row r="10843">
          <cell r="C10843">
            <v>0</v>
          </cell>
          <cell r="D10843">
            <v>1</v>
          </cell>
          <cell r="E10843" t="str">
            <v>ks</v>
          </cell>
        </row>
        <row r="10844">
          <cell r="C10844">
            <v>0</v>
          </cell>
          <cell r="D10844">
            <v>1</v>
          </cell>
          <cell r="E10844" t="str">
            <v>ks</v>
          </cell>
        </row>
        <row r="10845">
          <cell r="C10845">
            <v>0</v>
          </cell>
          <cell r="D10845">
            <v>1</v>
          </cell>
          <cell r="E10845" t="str">
            <v>ks</v>
          </cell>
        </row>
        <row r="10846">
          <cell r="C10846">
            <v>0</v>
          </cell>
          <cell r="D10846">
            <v>1</v>
          </cell>
          <cell r="E10846" t="str">
            <v>ks</v>
          </cell>
        </row>
        <row r="10847">
          <cell r="C10847">
            <v>0</v>
          </cell>
          <cell r="D10847">
            <v>1</v>
          </cell>
          <cell r="E10847" t="str">
            <v>ks</v>
          </cell>
        </row>
        <row r="10848">
          <cell r="C10848">
            <v>0</v>
          </cell>
          <cell r="D10848">
            <v>1</v>
          </cell>
          <cell r="E10848" t="str">
            <v>ks</v>
          </cell>
        </row>
        <row r="10849">
          <cell r="C10849">
            <v>0</v>
          </cell>
          <cell r="D10849">
            <v>1</v>
          </cell>
          <cell r="E10849" t="str">
            <v>ks</v>
          </cell>
        </row>
        <row r="10850">
          <cell r="C10850">
            <v>0</v>
          </cell>
          <cell r="D10850">
            <v>1</v>
          </cell>
          <cell r="E10850" t="str">
            <v>ks</v>
          </cell>
        </row>
        <row r="10851">
          <cell r="C10851">
            <v>0</v>
          </cell>
          <cell r="D10851">
            <v>1</v>
          </cell>
          <cell r="E10851" t="str">
            <v>ks</v>
          </cell>
        </row>
        <row r="10852">
          <cell r="C10852">
            <v>0</v>
          </cell>
          <cell r="D10852">
            <v>1</v>
          </cell>
          <cell r="E10852" t="str">
            <v>ks</v>
          </cell>
        </row>
        <row r="10853">
          <cell r="C10853">
            <v>0</v>
          </cell>
          <cell r="D10853">
            <v>1</v>
          </cell>
          <cell r="E10853" t="str">
            <v>ks</v>
          </cell>
        </row>
        <row r="10854">
          <cell r="C10854">
            <v>0</v>
          </cell>
          <cell r="D10854">
            <v>1</v>
          </cell>
          <cell r="E10854" t="str">
            <v>ks</v>
          </cell>
        </row>
        <row r="10855">
          <cell r="C10855">
            <v>0</v>
          </cell>
          <cell r="D10855">
            <v>1</v>
          </cell>
          <cell r="E10855" t="str">
            <v>ks</v>
          </cell>
        </row>
        <row r="10856">
          <cell r="C10856">
            <v>0</v>
          </cell>
          <cell r="D10856">
            <v>1</v>
          </cell>
          <cell r="E10856" t="str">
            <v>ks</v>
          </cell>
        </row>
        <row r="10857">
          <cell r="C10857">
            <v>0</v>
          </cell>
          <cell r="D10857">
            <v>1</v>
          </cell>
          <cell r="E10857" t="str">
            <v>ks</v>
          </cell>
        </row>
        <row r="10858">
          <cell r="C10858">
            <v>0</v>
          </cell>
          <cell r="D10858">
            <v>1</v>
          </cell>
          <cell r="E10858" t="str">
            <v>ks</v>
          </cell>
        </row>
        <row r="10859">
          <cell r="C10859">
            <v>0</v>
          </cell>
          <cell r="D10859">
            <v>1</v>
          </cell>
          <cell r="E10859" t="str">
            <v>ks</v>
          </cell>
        </row>
        <row r="10860">
          <cell r="C10860">
            <v>0</v>
          </cell>
          <cell r="D10860">
            <v>1</v>
          </cell>
          <cell r="E10860" t="str">
            <v>ks</v>
          </cell>
        </row>
        <row r="10861">
          <cell r="C10861">
            <v>0</v>
          </cell>
          <cell r="D10861">
            <v>1</v>
          </cell>
          <cell r="E10861" t="str">
            <v>ks</v>
          </cell>
        </row>
        <row r="10862">
          <cell r="C10862">
            <v>0</v>
          </cell>
          <cell r="D10862">
            <v>1</v>
          </cell>
          <cell r="E10862" t="str">
            <v>ks</v>
          </cell>
        </row>
        <row r="10863">
          <cell r="C10863">
            <v>0</v>
          </cell>
          <cell r="D10863">
            <v>1</v>
          </cell>
          <cell r="E10863" t="str">
            <v>ks</v>
          </cell>
        </row>
        <row r="10864">
          <cell r="C10864">
            <v>0</v>
          </cell>
          <cell r="D10864">
            <v>1</v>
          </cell>
          <cell r="E10864" t="str">
            <v>ks</v>
          </cell>
        </row>
        <row r="10865">
          <cell r="C10865">
            <v>0</v>
          </cell>
          <cell r="D10865">
            <v>1</v>
          </cell>
          <cell r="E10865" t="str">
            <v>ks</v>
          </cell>
        </row>
        <row r="10866">
          <cell r="C10866">
            <v>0</v>
          </cell>
          <cell r="D10866">
            <v>1</v>
          </cell>
          <cell r="E10866" t="str">
            <v>ks</v>
          </cell>
        </row>
        <row r="10867">
          <cell r="C10867">
            <v>0</v>
          </cell>
          <cell r="D10867">
            <v>1</v>
          </cell>
          <cell r="E10867" t="str">
            <v>ks</v>
          </cell>
        </row>
        <row r="10868">
          <cell r="C10868">
            <v>0</v>
          </cell>
          <cell r="D10868">
            <v>1</v>
          </cell>
          <cell r="E10868" t="str">
            <v>ks</v>
          </cell>
        </row>
        <row r="10869">
          <cell r="C10869">
            <v>0</v>
          </cell>
          <cell r="D10869">
            <v>1</v>
          </cell>
          <cell r="E10869" t="str">
            <v>ks</v>
          </cell>
        </row>
        <row r="10870">
          <cell r="C10870">
            <v>0</v>
          </cell>
          <cell r="D10870">
            <v>1</v>
          </cell>
          <cell r="E10870" t="str">
            <v>ks</v>
          </cell>
        </row>
        <row r="10871">
          <cell r="C10871">
            <v>0</v>
          </cell>
          <cell r="D10871">
            <v>1</v>
          </cell>
          <cell r="E10871" t="str">
            <v>ks</v>
          </cell>
        </row>
        <row r="10872">
          <cell r="C10872">
            <v>0</v>
          </cell>
          <cell r="D10872">
            <v>1</v>
          </cell>
          <cell r="E10872" t="str">
            <v>ks</v>
          </cell>
        </row>
        <row r="10873">
          <cell r="C10873">
            <v>0</v>
          </cell>
          <cell r="D10873">
            <v>1</v>
          </cell>
          <cell r="E10873" t="str">
            <v>ks</v>
          </cell>
        </row>
        <row r="10874">
          <cell r="C10874">
            <v>0</v>
          </cell>
          <cell r="D10874">
            <v>1</v>
          </cell>
          <cell r="E10874" t="str">
            <v>ks</v>
          </cell>
        </row>
        <row r="10875">
          <cell r="C10875">
            <v>0</v>
          </cell>
          <cell r="D10875">
            <v>1</v>
          </cell>
          <cell r="E10875" t="str">
            <v>ks</v>
          </cell>
        </row>
        <row r="10876">
          <cell r="C10876">
            <v>0</v>
          </cell>
          <cell r="D10876">
            <v>1</v>
          </cell>
          <cell r="E10876" t="str">
            <v>ks</v>
          </cell>
        </row>
        <row r="10877">
          <cell r="C10877">
            <v>0</v>
          </cell>
          <cell r="D10877">
            <v>1</v>
          </cell>
          <cell r="E10877" t="str">
            <v>ks</v>
          </cell>
        </row>
        <row r="10878">
          <cell r="C10878">
            <v>0</v>
          </cell>
          <cell r="D10878">
            <v>1</v>
          </cell>
          <cell r="E10878" t="str">
            <v>ks</v>
          </cell>
        </row>
        <row r="10879">
          <cell r="C10879">
            <v>0</v>
          </cell>
          <cell r="D10879">
            <v>1</v>
          </cell>
          <cell r="E10879" t="str">
            <v>ks</v>
          </cell>
        </row>
        <row r="10880">
          <cell r="C10880">
            <v>0</v>
          </cell>
          <cell r="D10880">
            <v>1</v>
          </cell>
          <cell r="E10880" t="str">
            <v>ks</v>
          </cell>
        </row>
        <row r="10881">
          <cell r="C10881">
            <v>0</v>
          </cell>
          <cell r="D10881">
            <v>1</v>
          </cell>
          <cell r="E10881" t="str">
            <v>ks</v>
          </cell>
        </row>
        <row r="10882">
          <cell r="C10882">
            <v>0</v>
          </cell>
          <cell r="D10882">
            <v>1</v>
          </cell>
          <cell r="E10882" t="str">
            <v>ks</v>
          </cell>
        </row>
        <row r="10883">
          <cell r="C10883">
            <v>0</v>
          </cell>
          <cell r="D10883">
            <v>1</v>
          </cell>
          <cell r="E10883" t="str">
            <v>ks</v>
          </cell>
        </row>
        <row r="10884">
          <cell r="C10884">
            <v>0</v>
          </cell>
          <cell r="D10884">
            <v>1</v>
          </cell>
          <cell r="E10884" t="str">
            <v>ks</v>
          </cell>
        </row>
        <row r="10885">
          <cell r="C10885">
            <v>0</v>
          </cell>
          <cell r="D10885">
            <v>1</v>
          </cell>
          <cell r="E10885" t="str">
            <v>ks</v>
          </cell>
        </row>
        <row r="10886">
          <cell r="C10886">
            <v>0</v>
          </cell>
          <cell r="D10886">
            <v>1</v>
          </cell>
          <cell r="E10886" t="str">
            <v>ks</v>
          </cell>
        </row>
        <row r="10887">
          <cell r="C10887">
            <v>0</v>
          </cell>
          <cell r="D10887">
            <v>1</v>
          </cell>
          <cell r="E10887" t="str">
            <v>ks</v>
          </cell>
        </row>
        <row r="10888">
          <cell r="C10888">
            <v>0</v>
          </cell>
          <cell r="D10888">
            <v>1</v>
          </cell>
          <cell r="E10888" t="str">
            <v>ks</v>
          </cell>
        </row>
        <row r="10889">
          <cell r="C10889">
            <v>0</v>
          </cell>
          <cell r="D10889">
            <v>1</v>
          </cell>
          <cell r="E10889" t="str">
            <v>ks</v>
          </cell>
        </row>
        <row r="10890">
          <cell r="C10890">
            <v>0</v>
          </cell>
          <cell r="D10890">
            <v>1</v>
          </cell>
          <cell r="E10890" t="str">
            <v>ks</v>
          </cell>
        </row>
        <row r="10891">
          <cell r="C10891">
            <v>0</v>
          </cell>
          <cell r="D10891">
            <v>1</v>
          </cell>
          <cell r="E10891" t="str">
            <v>ks</v>
          </cell>
        </row>
        <row r="10892">
          <cell r="C10892">
            <v>0</v>
          </cell>
          <cell r="D10892">
            <v>1</v>
          </cell>
          <cell r="E10892" t="str">
            <v>ks</v>
          </cell>
        </row>
        <row r="10893">
          <cell r="C10893">
            <v>0</v>
          </cell>
          <cell r="D10893">
            <v>1</v>
          </cell>
          <cell r="E10893" t="str">
            <v>ks</v>
          </cell>
        </row>
        <row r="10894">
          <cell r="C10894">
            <v>0</v>
          </cell>
          <cell r="D10894">
            <v>1</v>
          </cell>
          <cell r="E10894" t="str">
            <v>ks</v>
          </cell>
        </row>
        <row r="10895">
          <cell r="C10895">
            <v>0</v>
          </cell>
          <cell r="D10895">
            <v>1</v>
          </cell>
          <cell r="E10895" t="str">
            <v>ks</v>
          </cell>
        </row>
        <row r="10896">
          <cell r="C10896">
            <v>0</v>
          </cell>
          <cell r="D10896">
            <v>1</v>
          </cell>
          <cell r="E10896" t="str">
            <v>ks</v>
          </cell>
        </row>
        <row r="10897">
          <cell r="C10897">
            <v>0</v>
          </cell>
          <cell r="D10897">
            <v>1</v>
          </cell>
          <cell r="E10897" t="str">
            <v>ks</v>
          </cell>
        </row>
        <row r="10898">
          <cell r="C10898">
            <v>0</v>
          </cell>
          <cell r="D10898">
            <v>1</v>
          </cell>
          <cell r="E10898" t="str">
            <v>ks</v>
          </cell>
        </row>
        <row r="10899">
          <cell r="C10899">
            <v>0</v>
          </cell>
          <cell r="D10899">
            <v>1</v>
          </cell>
          <cell r="E10899" t="str">
            <v>ks</v>
          </cell>
        </row>
        <row r="10900">
          <cell r="C10900">
            <v>0</v>
          </cell>
          <cell r="D10900">
            <v>1</v>
          </cell>
          <cell r="E10900" t="str">
            <v>ks</v>
          </cell>
        </row>
        <row r="10901">
          <cell r="C10901">
            <v>0</v>
          </cell>
          <cell r="D10901">
            <v>1</v>
          </cell>
          <cell r="E10901" t="str">
            <v>ks</v>
          </cell>
        </row>
        <row r="10902">
          <cell r="C10902">
            <v>0</v>
          </cell>
          <cell r="D10902">
            <v>1</v>
          </cell>
          <cell r="E10902" t="str">
            <v>ks</v>
          </cell>
        </row>
        <row r="10903">
          <cell r="C10903">
            <v>0</v>
          </cell>
          <cell r="D10903">
            <v>1</v>
          </cell>
          <cell r="E10903" t="str">
            <v>ks</v>
          </cell>
        </row>
        <row r="10904">
          <cell r="C10904">
            <v>0</v>
          </cell>
          <cell r="D10904">
            <v>1</v>
          </cell>
          <cell r="E10904" t="str">
            <v>ks</v>
          </cell>
        </row>
        <row r="10905">
          <cell r="C10905">
            <v>0</v>
          </cell>
          <cell r="D10905">
            <v>1</v>
          </cell>
          <cell r="E10905" t="str">
            <v>ks</v>
          </cell>
        </row>
        <row r="10906">
          <cell r="C10906">
            <v>0</v>
          </cell>
          <cell r="D10906">
            <v>1</v>
          </cell>
          <cell r="E10906" t="str">
            <v>ks</v>
          </cell>
        </row>
        <row r="10907">
          <cell r="C10907">
            <v>0</v>
          </cell>
          <cell r="D10907">
            <v>1</v>
          </cell>
          <cell r="E10907" t="str">
            <v>ks</v>
          </cell>
        </row>
        <row r="10908">
          <cell r="C10908">
            <v>0</v>
          </cell>
          <cell r="D10908">
            <v>1</v>
          </cell>
          <cell r="E10908" t="str">
            <v>ks</v>
          </cell>
        </row>
        <row r="10909">
          <cell r="C10909">
            <v>0</v>
          </cell>
          <cell r="D10909">
            <v>1</v>
          </cell>
          <cell r="E10909" t="str">
            <v>ks</v>
          </cell>
        </row>
        <row r="10910">
          <cell r="C10910">
            <v>0</v>
          </cell>
          <cell r="D10910">
            <v>1</v>
          </cell>
          <cell r="E10910" t="str">
            <v>ks</v>
          </cell>
        </row>
        <row r="10911">
          <cell r="C10911">
            <v>0</v>
          </cell>
          <cell r="D10911">
            <v>1</v>
          </cell>
          <cell r="E10911" t="str">
            <v>ks</v>
          </cell>
        </row>
        <row r="10912">
          <cell r="C10912">
            <v>0</v>
          </cell>
          <cell r="D10912">
            <v>1</v>
          </cell>
          <cell r="E10912" t="str">
            <v>ks</v>
          </cell>
        </row>
        <row r="10913">
          <cell r="C10913">
            <v>0</v>
          </cell>
          <cell r="D10913">
            <v>1</v>
          </cell>
          <cell r="E10913" t="str">
            <v>ks</v>
          </cell>
        </row>
        <row r="10914">
          <cell r="C10914">
            <v>0</v>
          </cell>
          <cell r="D10914">
            <v>1</v>
          </cell>
          <cell r="E10914" t="str">
            <v>ks</v>
          </cell>
        </row>
        <row r="10915">
          <cell r="C10915">
            <v>0</v>
          </cell>
          <cell r="D10915">
            <v>1</v>
          </cell>
          <cell r="E10915" t="str">
            <v>ks</v>
          </cell>
        </row>
        <row r="10916">
          <cell r="C10916">
            <v>0</v>
          </cell>
          <cell r="D10916">
            <v>1</v>
          </cell>
          <cell r="E10916" t="str">
            <v>ks</v>
          </cell>
        </row>
        <row r="10917">
          <cell r="C10917">
            <v>0</v>
          </cell>
          <cell r="D10917">
            <v>1</v>
          </cell>
          <cell r="E10917" t="str">
            <v>ks</v>
          </cell>
        </row>
        <row r="10918">
          <cell r="C10918">
            <v>0</v>
          </cell>
          <cell r="D10918">
            <v>1</v>
          </cell>
          <cell r="E10918" t="str">
            <v>ks</v>
          </cell>
        </row>
        <row r="10919">
          <cell r="C10919">
            <v>0</v>
          </cell>
          <cell r="D10919">
            <v>1</v>
          </cell>
          <cell r="E10919" t="str">
            <v>ks</v>
          </cell>
        </row>
        <row r="10920">
          <cell r="C10920">
            <v>0</v>
          </cell>
          <cell r="D10920">
            <v>1</v>
          </cell>
          <cell r="E10920" t="str">
            <v>ks</v>
          </cell>
        </row>
        <row r="10921">
          <cell r="C10921">
            <v>0</v>
          </cell>
          <cell r="D10921">
            <v>1</v>
          </cell>
          <cell r="E10921" t="str">
            <v>ks</v>
          </cell>
        </row>
        <row r="10922">
          <cell r="C10922">
            <v>0</v>
          </cell>
          <cell r="D10922">
            <v>1</v>
          </cell>
          <cell r="E10922" t="str">
            <v>ks</v>
          </cell>
        </row>
        <row r="10923">
          <cell r="C10923">
            <v>0</v>
          </cell>
          <cell r="D10923">
            <v>1</v>
          </cell>
          <cell r="E10923" t="str">
            <v>ks</v>
          </cell>
        </row>
        <row r="10924">
          <cell r="C10924">
            <v>0</v>
          </cell>
          <cell r="D10924">
            <v>1</v>
          </cell>
          <cell r="E10924" t="str">
            <v>ks</v>
          </cell>
        </row>
        <row r="10925">
          <cell r="C10925">
            <v>0</v>
          </cell>
          <cell r="D10925">
            <v>1</v>
          </cell>
          <cell r="E10925" t="str">
            <v>ks</v>
          </cell>
        </row>
        <row r="10926">
          <cell r="C10926">
            <v>0</v>
          </cell>
          <cell r="D10926">
            <v>1</v>
          </cell>
          <cell r="E10926" t="str">
            <v>ks</v>
          </cell>
        </row>
        <row r="10927">
          <cell r="C10927">
            <v>0</v>
          </cell>
          <cell r="D10927">
            <v>1</v>
          </cell>
          <cell r="E10927" t="str">
            <v>ks</v>
          </cell>
        </row>
        <row r="10928">
          <cell r="C10928">
            <v>0</v>
          </cell>
          <cell r="D10928">
            <v>1</v>
          </cell>
          <cell r="E10928" t="str">
            <v>ks</v>
          </cell>
        </row>
        <row r="10929">
          <cell r="C10929">
            <v>0</v>
          </cell>
          <cell r="D10929">
            <v>1</v>
          </cell>
          <cell r="E10929" t="str">
            <v>ks</v>
          </cell>
        </row>
        <row r="10930">
          <cell r="C10930">
            <v>0</v>
          </cell>
          <cell r="D10930">
            <v>1</v>
          </cell>
          <cell r="E10930" t="str">
            <v>ks</v>
          </cell>
        </row>
        <row r="10931">
          <cell r="C10931">
            <v>0</v>
          </cell>
          <cell r="D10931">
            <v>1</v>
          </cell>
          <cell r="E10931" t="str">
            <v>ks</v>
          </cell>
        </row>
        <row r="10932">
          <cell r="C10932">
            <v>0</v>
          </cell>
          <cell r="D10932">
            <v>1</v>
          </cell>
          <cell r="E10932" t="str">
            <v>ks</v>
          </cell>
        </row>
        <row r="10933">
          <cell r="C10933">
            <v>0</v>
          </cell>
          <cell r="D10933">
            <v>1</v>
          </cell>
          <cell r="E10933" t="str">
            <v>ks</v>
          </cell>
        </row>
        <row r="10934">
          <cell r="C10934">
            <v>0</v>
          </cell>
          <cell r="D10934">
            <v>1</v>
          </cell>
          <cell r="E10934" t="str">
            <v>ks</v>
          </cell>
        </row>
        <row r="10935">
          <cell r="C10935">
            <v>0</v>
          </cell>
          <cell r="D10935">
            <v>1</v>
          </cell>
          <cell r="E10935" t="str">
            <v>ks</v>
          </cell>
        </row>
        <row r="10936">
          <cell r="C10936">
            <v>0</v>
          </cell>
          <cell r="D10936">
            <v>1</v>
          </cell>
          <cell r="E10936" t="str">
            <v>ks</v>
          </cell>
        </row>
        <row r="10937">
          <cell r="C10937">
            <v>0</v>
          </cell>
          <cell r="D10937">
            <v>1</v>
          </cell>
          <cell r="E10937" t="str">
            <v>ks</v>
          </cell>
        </row>
        <row r="10938">
          <cell r="C10938">
            <v>0</v>
          </cell>
          <cell r="D10938">
            <v>1</v>
          </cell>
          <cell r="E10938" t="str">
            <v>ks</v>
          </cell>
        </row>
        <row r="10939">
          <cell r="C10939">
            <v>0</v>
          </cell>
          <cell r="D10939">
            <v>1</v>
          </cell>
          <cell r="E10939" t="str">
            <v>ks</v>
          </cell>
        </row>
        <row r="10940">
          <cell r="C10940">
            <v>0</v>
          </cell>
          <cell r="D10940">
            <v>1</v>
          </cell>
          <cell r="E10940" t="str">
            <v>ks</v>
          </cell>
        </row>
        <row r="10941">
          <cell r="C10941">
            <v>0</v>
          </cell>
          <cell r="D10941">
            <v>1</v>
          </cell>
          <cell r="E10941" t="str">
            <v>ks</v>
          </cell>
        </row>
        <row r="10942">
          <cell r="C10942">
            <v>0</v>
          </cell>
          <cell r="D10942">
            <v>1</v>
          </cell>
          <cell r="E10942" t="str">
            <v>ks</v>
          </cell>
        </row>
        <row r="10943">
          <cell r="C10943">
            <v>0</v>
          </cell>
          <cell r="D10943">
            <v>1</v>
          </cell>
          <cell r="E10943" t="str">
            <v>ks</v>
          </cell>
        </row>
        <row r="10944">
          <cell r="C10944">
            <v>0</v>
          </cell>
          <cell r="D10944">
            <v>1</v>
          </cell>
          <cell r="E10944" t="str">
            <v>ks</v>
          </cell>
        </row>
        <row r="10945">
          <cell r="C10945">
            <v>0</v>
          </cell>
          <cell r="D10945">
            <v>1</v>
          </cell>
          <cell r="E10945" t="str">
            <v>ks</v>
          </cell>
        </row>
        <row r="10946">
          <cell r="C10946">
            <v>0</v>
          </cell>
          <cell r="D10946">
            <v>1</v>
          </cell>
          <cell r="E10946" t="str">
            <v>ks</v>
          </cell>
        </row>
        <row r="10947">
          <cell r="C10947">
            <v>0</v>
          </cell>
          <cell r="D10947">
            <v>1</v>
          </cell>
          <cell r="E10947" t="str">
            <v>ks</v>
          </cell>
        </row>
        <row r="10948">
          <cell r="C10948">
            <v>0</v>
          </cell>
          <cell r="D10948">
            <v>1</v>
          </cell>
          <cell r="E10948" t="str">
            <v>ks</v>
          </cell>
        </row>
        <row r="10949">
          <cell r="C10949">
            <v>0</v>
          </cell>
          <cell r="D10949">
            <v>1</v>
          </cell>
          <cell r="E10949" t="str">
            <v>ks</v>
          </cell>
        </row>
        <row r="10950">
          <cell r="C10950">
            <v>0</v>
          </cell>
          <cell r="D10950">
            <v>1</v>
          </cell>
          <cell r="E10950" t="str">
            <v>ks</v>
          </cell>
        </row>
        <row r="10951">
          <cell r="C10951">
            <v>0</v>
          </cell>
          <cell r="D10951">
            <v>1</v>
          </cell>
          <cell r="E10951" t="str">
            <v>ks</v>
          </cell>
        </row>
        <row r="10952">
          <cell r="C10952">
            <v>0</v>
          </cell>
          <cell r="D10952">
            <v>1</v>
          </cell>
          <cell r="E10952" t="str">
            <v>ks</v>
          </cell>
        </row>
        <row r="10953">
          <cell r="C10953">
            <v>0</v>
          </cell>
          <cell r="D10953">
            <v>1</v>
          </cell>
          <cell r="E10953" t="str">
            <v>ks</v>
          </cell>
        </row>
        <row r="10954">
          <cell r="C10954">
            <v>0</v>
          </cell>
          <cell r="D10954">
            <v>1</v>
          </cell>
          <cell r="E10954" t="str">
            <v>ks</v>
          </cell>
        </row>
        <row r="10955">
          <cell r="C10955">
            <v>0</v>
          </cell>
          <cell r="D10955">
            <v>1</v>
          </cell>
          <cell r="E10955" t="str">
            <v>ks</v>
          </cell>
        </row>
        <row r="10956">
          <cell r="C10956">
            <v>0</v>
          </cell>
          <cell r="D10956">
            <v>1</v>
          </cell>
          <cell r="E10956" t="str">
            <v>ks</v>
          </cell>
        </row>
        <row r="10957">
          <cell r="C10957">
            <v>0</v>
          </cell>
          <cell r="D10957">
            <v>1</v>
          </cell>
          <cell r="E10957" t="str">
            <v>ks</v>
          </cell>
        </row>
        <row r="10958">
          <cell r="C10958">
            <v>0</v>
          </cell>
          <cell r="D10958">
            <v>1</v>
          </cell>
          <cell r="E10958" t="str">
            <v>ks</v>
          </cell>
        </row>
        <row r="10959">
          <cell r="C10959">
            <v>0</v>
          </cell>
          <cell r="D10959">
            <v>1</v>
          </cell>
          <cell r="E10959" t="str">
            <v>ks</v>
          </cell>
        </row>
        <row r="10960">
          <cell r="C10960">
            <v>0</v>
          </cell>
          <cell r="D10960">
            <v>1</v>
          </cell>
          <cell r="E10960" t="str">
            <v>ks</v>
          </cell>
        </row>
        <row r="10961">
          <cell r="C10961">
            <v>0</v>
          </cell>
          <cell r="D10961">
            <v>1</v>
          </cell>
          <cell r="E10961" t="str">
            <v>ks</v>
          </cell>
        </row>
        <row r="10962">
          <cell r="C10962">
            <v>0</v>
          </cell>
          <cell r="D10962">
            <v>1</v>
          </cell>
          <cell r="E10962" t="str">
            <v>ks</v>
          </cell>
        </row>
        <row r="10963">
          <cell r="C10963">
            <v>0</v>
          </cell>
          <cell r="D10963">
            <v>1</v>
          </cell>
          <cell r="E10963" t="str">
            <v>ks</v>
          </cell>
        </row>
        <row r="10964">
          <cell r="C10964">
            <v>0</v>
          </cell>
          <cell r="D10964">
            <v>1</v>
          </cell>
          <cell r="E10964" t="str">
            <v>ks</v>
          </cell>
        </row>
        <row r="10965">
          <cell r="C10965">
            <v>0</v>
          </cell>
          <cell r="D10965">
            <v>1</v>
          </cell>
          <cell r="E10965" t="str">
            <v>ks</v>
          </cell>
        </row>
        <row r="10966">
          <cell r="C10966">
            <v>0</v>
          </cell>
          <cell r="D10966">
            <v>1</v>
          </cell>
          <cell r="E10966" t="str">
            <v>ks</v>
          </cell>
        </row>
        <row r="10967">
          <cell r="C10967">
            <v>0</v>
          </cell>
          <cell r="D10967">
            <v>1</v>
          </cell>
          <cell r="E10967" t="str">
            <v>ks</v>
          </cell>
        </row>
        <row r="10968">
          <cell r="C10968">
            <v>0</v>
          </cell>
          <cell r="D10968">
            <v>1</v>
          </cell>
          <cell r="E10968" t="str">
            <v>ks</v>
          </cell>
        </row>
        <row r="10969">
          <cell r="C10969">
            <v>0</v>
          </cell>
          <cell r="D10969">
            <v>1</v>
          </cell>
          <cell r="E10969" t="str">
            <v>ks</v>
          </cell>
        </row>
        <row r="10970">
          <cell r="C10970">
            <v>0</v>
          </cell>
          <cell r="D10970">
            <v>1</v>
          </cell>
          <cell r="E10970" t="str">
            <v>ks</v>
          </cell>
        </row>
        <row r="10971">
          <cell r="C10971">
            <v>0</v>
          </cell>
          <cell r="D10971">
            <v>1</v>
          </cell>
          <cell r="E10971" t="str">
            <v>ks</v>
          </cell>
        </row>
        <row r="10972">
          <cell r="C10972">
            <v>0</v>
          </cell>
          <cell r="D10972">
            <v>1</v>
          </cell>
          <cell r="E10972" t="str">
            <v>ks</v>
          </cell>
        </row>
        <row r="10973">
          <cell r="C10973">
            <v>0</v>
          </cell>
          <cell r="D10973">
            <v>1</v>
          </cell>
          <cell r="E10973" t="str">
            <v>ks</v>
          </cell>
        </row>
        <row r="10974">
          <cell r="C10974">
            <v>0</v>
          </cell>
          <cell r="D10974">
            <v>1</v>
          </cell>
          <cell r="E10974" t="str">
            <v>ks</v>
          </cell>
        </row>
        <row r="10975">
          <cell r="C10975">
            <v>0</v>
          </cell>
          <cell r="D10975">
            <v>1</v>
          </cell>
          <cell r="E10975" t="str">
            <v>ks</v>
          </cell>
        </row>
        <row r="10976">
          <cell r="C10976">
            <v>0</v>
          </cell>
          <cell r="D10976">
            <v>1</v>
          </cell>
          <cell r="E10976" t="str">
            <v>ks</v>
          </cell>
        </row>
        <row r="10977">
          <cell r="C10977">
            <v>0</v>
          </cell>
          <cell r="D10977">
            <v>1</v>
          </cell>
          <cell r="E10977" t="str">
            <v>ks</v>
          </cell>
        </row>
        <row r="10978">
          <cell r="C10978">
            <v>0</v>
          </cell>
          <cell r="D10978">
            <v>1</v>
          </cell>
          <cell r="E10978" t="str">
            <v>ks</v>
          </cell>
        </row>
        <row r="10979">
          <cell r="C10979">
            <v>0</v>
          </cell>
          <cell r="D10979">
            <v>1</v>
          </cell>
          <cell r="E10979" t="str">
            <v>ks</v>
          </cell>
        </row>
        <row r="10980">
          <cell r="C10980">
            <v>0</v>
          </cell>
          <cell r="D10980">
            <v>1</v>
          </cell>
          <cell r="E10980" t="str">
            <v>ks</v>
          </cell>
        </row>
        <row r="10981">
          <cell r="C10981">
            <v>0</v>
          </cell>
          <cell r="D10981">
            <v>1</v>
          </cell>
          <cell r="E10981" t="str">
            <v>ks</v>
          </cell>
        </row>
        <row r="10982">
          <cell r="C10982">
            <v>0</v>
          </cell>
          <cell r="D10982">
            <v>1</v>
          </cell>
          <cell r="E10982" t="str">
            <v>ks</v>
          </cell>
        </row>
        <row r="10983">
          <cell r="C10983">
            <v>0</v>
          </cell>
          <cell r="D10983">
            <v>1</v>
          </cell>
          <cell r="E10983" t="str">
            <v>ks</v>
          </cell>
        </row>
        <row r="10984">
          <cell r="C10984">
            <v>0</v>
          </cell>
          <cell r="D10984">
            <v>1</v>
          </cell>
          <cell r="E10984" t="str">
            <v>ks</v>
          </cell>
        </row>
        <row r="10985">
          <cell r="C10985">
            <v>0</v>
          </cell>
          <cell r="D10985">
            <v>1</v>
          </cell>
          <cell r="E10985" t="str">
            <v>ks</v>
          </cell>
        </row>
        <row r="10986">
          <cell r="C10986">
            <v>0</v>
          </cell>
          <cell r="D10986">
            <v>1</v>
          </cell>
          <cell r="E10986" t="str">
            <v>ks</v>
          </cell>
        </row>
        <row r="10987">
          <cell r="C10987">
            <v>0</v>
          </cell>
          <cell r="D10987">
            <v>1</v>
          </cell>
          <cell r="E10987" t="str">
            <v>ks</v>
          </cell>
        </row>
        <row r="10988">
          <cell r="C10988">
            <v>0</v>
          </cell>
          <cell r="D10988">
            <v>1</v>
          </cell>
          <cell r="E10988" t="str">
            <v>ks</v>
          </cell>
        </row>
        <row r="10989">
          <cell r="C10989">
            <v>0</v>
          </cell>
          <cell r="D10989">
            <v>1</v>
          </cell>
          <cell r="E10989" t="str">
            <v>ks</v>
          </cell>
        </row>
        <row r="10990">
          <cell r="C10990">
            <v>0</v>
          </cell>
          <cell r="D10990">
            <v>1</v>
          </cell>
          <cell r="E10990" t="str">
            <v>ks</v>
          </cell>
        </row>
        <row r="10991">
          <cell r="C10991">
            <v>0</v>
          </cell>
          <cell r="D10991">
            <v>1</v>
          </cell>
          <cell r="E10991" t="str">
            <v>ks</v>
          </cell>
        </row>
        <row r="10992">
          <cell r="C10992">
            <v>0</v>
          </cell>
          <cell r="D10992">
            <v>1</v>
          </cell>
          <cell r="E10992" t="str">
            <v>ks</v>
          </cell>
        </row>
        <row r="10993">
          <cell r="C10993">
            <v>0</v>
          </cell>
          <cell r="D10993">
            <v>1</v>
          </cell>
          <cell r="E10993" t="str">
            <v>ks</v>
          </cell>
        </row>
        <row r="10994">
          <cell r="C10994">
            <v>0</v>
          </cell>
          <cell r="D10994">
            <v>1</v>
          </cell>
          <cell r="E10994" t="str">
            <v>ks</v>
          </cell>
        </row>
        <row r="10995">
          <cell r="C10995">
            <v>0</v>
          </cell>
          <cell r="D10995">
            <v>1</v>
          </cell>
          <cell r="E10995" t="str">
            <v>ks</v>
          </cell>
        </row>
        <row r="10996">
          <cell r="C10996">
            <v>0</v>
          </cell>
          <cell r="D10996">
            <v>1</v>
          </cell>
          <cell r="E10996" t="str">
            <v>ks</v>
          </cell>
        </row>
        <row r="10997">
          <cell r="C10997">
            <v>0</v>
          </cell>
          <cell r="D10997">
            <v>1</v>
          </cell>
          <cell r="E10997" t="str">
            <v>ks</v>
          </cell>
        </row>
        <row r="10998">
          <cell r="C10998">
            <v>0</v>
          </cell>
          <cell r="D10998">
            <v>1</v>
          </cell>
          <cell r="E10998" t="str">
            <v>ks</v>
          </cell>
        </row>
        <row r="10999">
          <cell r="C10999">
            <v>0</v>
          </cell>
          <cell r="D10999">
            <v>1</v>
          </cell>
          <cell r="E10999" t="str">
            <v>ks</v>
          </cell>
        </row>
        <row r="11000">
          <cell r="C11000">
            <v>0</v>
          </cell>
          <cell r="D11000">
            <v>1</v>
          </cell>
          <cell r="E11000" t="str">
            <v>ks</v>
          </cell>
        </row>
        <row r="11001">
          <cell r="C11001">
            <v>0</v>
          </cell>
          <cell r="D11001">
            <v>1</v>
          </cell>
          <cell r="E11001" t="str">
            <v>ks</v>
          </cell>
        </row>
        <row r="11002">
          <cell r="C11002">
            <v>0</v>
          </cell>
          <cell r="D11002">
            <v>1</v>
          </cell>
          <cell r="E11002" t="str">
            <v>ks</v>
          </cell>
        </row>
        <row r="11003">
          <cell r="C11003">
            <v>0</v>
          </cell>
          <cell r="D11003">
            <v>1</v>
          </cell>
          <cell r="E11003" t="str">
            <v>ks</v>
          </cell>
        </row>
        <row r="11004">
          <cell r="C11004">
            <v>0</v>
          </cell>
          <cell r="D11004">
            <v>1</v>
          </cell>
          <cell r="E11004" t="str">
            <v>ks</v>
          </cell>
        </row>
        <row r="11005">
          <cell r="C11005">
            <v>0</v>
          </cell>
          <cell r="D11005">
            <v>1</v>
          </cell>
          <cell r="E11005" t="str">
            <v>ks</v>
          </cell>
        </row>
        <row r="11006">
          <cell r="C11006">
            <v>0</v>
          </cell>
          <cell r="D11006">
            <v>1</v>
          </cell>
          <cell r="E11006" t="str">
            <v>ks</v>
          </cell>
        </row>
        <row r="11007">
          <cell r="C11007">
            <v>0</v>
          </cell>
          <cell r="D11007">
            <v>1</v>
          </cell>
          <cell r="E11007" t="str">
            <v>ks</v>
          </cell>
        </row>
        <row r="11008">
          <cell r="C11008">
            <v>0</v>
          </cell>
          <cell r="D11008">
            <v>1</v>
          </cell>
          <cell r="E11008" t="str">
            <v>ks</v>
          </cell>
        </row>
        <row r="11009">
          <cell r="C11009">
            <v>0</v>
          </cell>
          <cell r="D11009">
            <v>1</v>
          </cell>
          <cell r="E11009" t="str">
            <v>ks</v>
          </cell>
        </row>
        <row r="11010">
          <cell r="C11010">
            <v>0</v>
          </cell>
          <cell r="D11010">
            <v>1</v>
          </cell>
          <cell r="E11010" t="str">
            <v>ks</v>
          </cell>
        </row>
        <row r="11011">
          <cell r="C11011">
            <v>0</v>
          </cell>
          <cell r="D11011">
            <v>1</v>
          </cell>
          <cell r="E11011" t="str">
            <v>ks</v>
          </cell>
        </row>
        <row r="11012">
          <cell r="C11012">
            <v>0</v>
          </cell>
          <cell r="D11012">
            <v>1</v>
          </cell>
          <cell r="E11012" t="str">
            <v>ks</v>
          </cell>
        </row>
        <row r="11013">
          <cell r="C11013">
            <v>0</v>
          </cell>
          <cell r="D11013">
            <v>1</v>
          </cell>
          <cell r="E11013" t="str">
            <v>ks</v>
          </cell>
        </row>
        <row r="11014">
          <cell r="C11014">
            <v>0</v>
          </cell>
          <cell r="D11014">
            <v>1</v>
          </cell>
          <cell r="E11014" t="str">
            <v>ks</v>
          </cell>
        </row>
        <row r="11015">
          <cell r="C11015">
            <v>0</v>
          </cell>
          <cell r="D11015">
            <v>1</v>
          </cell>
          <cell r="E11015" t="str">
            <v>ks</v>
          </cell>
        </row>
        <row r="11016">
          <cell r="C11016">
            <v>0</v>
          </cell>
          <cell r="D11016">
            <v>1</v>
          </cell>
          <cell r="E11016" t="str">
            <v>ks</v>
          </cell>
        </row>
        <row r="11017">
          <cell r="C11017">
            <v>0</v>
          </cell>
          <cell r="D11017">
            <v>1</v>
          </cell>
          <cell r="E11017" t="str">
            <v>ks</v>
          </cell>
        </row>
        <row r="11018">
          <cell r="C11018">
            <v>0</v>
          </cell>
          <cell r="D11018">
            <v>1</v>
          </cell>
          <cell r="E11018" t="str">
            <v>ks</v>
          </cell>
        </row>
        <row r="11019">
          <cell r="C11019">
            <v>0</v>
          </cell>
          <cell r="D11019">
            <v>1</v>
          </cell>
          <cell r="E11019" t="str">
            <v>ks</v>
          </cell>
        </row>
        <row r="11020">
          <cell r="C11020">
            <v>0</v>
          </cell>
          <cell r="D11020">
            <v>1</v>
          </cell>
          <cell r="E11020" t="str">
            <v>ks</v>
          </cell>
        </row>
        <row r="11021">
          <cell r="C11021">
            <v>0</v>
          </cell>
          <cell r="D11021">
            <v>1</v>
          </cell>
          <cell r="E11021" t="str">
            <v>ks</v>
          </cell>
        </row>
        <row r="11022">
          <cell r="C11022">
            <v>0</v>
          </cell>
          <cell r="D11022">
            <v>1</v>
          </cell>
          <cell r="E11022" t="str">
            <v>ks</v>
          </cell>
        </row>
        <row r="11023">
          <cell r="C11023">
            <v>0</v>
          </cell>
          <cell r="D11023">
            <v>1</v>
          </cell>
          <cell r="E11023" t="str">
            <v>ks</v>
          </cell>
        </row>
        <row r="11024">
          <cell r="C11024">
            <v>0</v>
          </cell>
          <cell r="D11024">
            <v>1</v>
          </cell>
          <cell r="E11024" t="str">
            <v>ks</v>
          </cell>
        </row>
        <row r="11025">
          <cell r="C11025">
            <v>0</v>
          </cell>
          <cell r="D11025">
            <v>1</v>
          </cell>
          <cell r="E11025" t="str">
            <v>ks</v>
          </cell>
        </row>
        <row r="11026">
          <cell r="C11026">
            <v>0</v>
          </cell>
          <cell r="D11026">
            <v>1</v>
          </cell>
          <cell r="E11026" t="str">
            <v>ks</v>
          </cell>
        </row>
        <row r="11027">
          <cell r="C11027">
            <v>0</v>
          </cell>
          <cell r="D11027">
            <v>1</v>
          </cell>
          <cell r="E11027" t="str">
            <v>ks</v>
          </cell>
        </row>
        <row r="11028">
          <cell r="C11028">
            <v>0</v>
          </cell>
          <cell r="D11028">
            <v>1</v>
          </cell>
          <cell r="E11028" t="str">
            <v>ks</v>
          </cell>
        </row>
        <row r="11029">
          <cell r="C11029">
            <v>0</v>
          </cell>
          <cell r="D11029">
            <v>1</v>
          </cell>
          <cell r="E11029" t="str">
            <v>ks</v>
          </cell>
        </row>
        <row r="11030">
          <cell r="C11030">
            <v>0</v>
          </cell>
          <cell r="D11030">
            <v>1</v>
          </cell>
          <cell r="E11030" t="str">
            <v>ks</v>
          </cell>
        </row>
        <row r="11031">
          <cell r="C11031">
            <v>0</v>
          </cell>
          <cell r="D11031">
            <v>1</v>
          </cell>
          <cell r="E11031" t="str">
            <v>ks</v>
          </cell>
        </row>
        <row r="11032">
          <cell r="C11032">
            <v>0</v>
          </cell>
          <cell r="D11032">
            <v>1</v>
          </cell>
          <cell r="E11032" t="str">
            <v>ks</v>
          </cell>
        </row>
        <row r="11033">
          <cell r="C11033">
            <v>0</v>
          </cell>
          <cell r="D11033">
            <v>1</v>
          </cell>
          <cell r="E11033" t="str">
            <v>ks</v>
          </cell>
        </row>
        <row r="11034">
          <cell r="C11034">
            <v>0</v>
          </cell>
          <cell r="D11034">
            <v>1</v>
          </cell>
          <cell r="E11034" t="str">
            <v>ks</v>
          </cell>
        </row>
        <row r="11035">
          <cell r="C11035">
            <v>0</v>
          </cell>
          <cell r="D11035">
            <v>1</v>
          </cell>
          <cell r="E11035" t="str">
            <v>ks</v>
          </cell>
        </row>
        <row r="11036">
          <cell r="C11036">
            <v>0</v>
          </cell>
          <cell r="D11036">
            <v>1</v>
          </cell>
          <cell r="E11036" t="str">
            <v>ks</v>
          </cell>
        </row>
        <row r="11037">
          <cell r="C11037">
            <v>0</v>
          </cell>
          <cell r="D11037">
            <v>1</v>
          </cell>
          <cell r="E11037" t="str">
            <v>ks</v>
          </cell>
        </row>
        <row r="11038">
          <cell r="C11038">
            <v>0</v>
          </cell>
          <cell r="D11038">
            <v>1</v>
          </cell>
          <cell r="E11038" t="str">
            <v>ks</v>
          </cell>
        </row>
        <row r="11039">
          <cell r="C11039">
            <v>0</v>
          </cell>
          <cell r="D11039">
            <v>1</v>
          </cell>
          <cell r="E11039" t="str">
            <v>ks</v>
          </cell>
        </row>
        <row r="11040">
          <cell r="C11040">
            <v>0</v>
          </cell>
          <cell r="D11040">
            <v>1</v>
          </cell>
          <cell r="E11040" t="str">
            <v>ks</v>
          </cell>
        </row>
        <row r="11041">
          <cell r="C11041">
            <v>0</v>
          </cell>
          <cell r="D11041">
            <v>1</v>
          </cell>
          <cell r="E11041" t="str">
            <v>ks</v>
          </cell>
        </row>
        <row r="11042">
          <cell r="C11042">
            <v>0</v>
          </cell>
          <cell r="D11042">
            <v>1</v>
          </cell>
          <cell r="E11042" t="str">
            <v>ks</v>
          </cell>
        </row>
        <row r="11043">
          <cell r="C11043">
            <v>0</v>
          </cell>
          <cell r="D11043">
            <v>1</v>
          </cell>
          <cell r="E11043" t="str">
            <v>ks</v>
          </cell>
        </row>
        <row r="11044">
          <cell r="C11044">
            <v>0</v>
          </cell>
          <cell r="D11044">
            <v>1</v>
          </cell>
          <cell r="E11044" t="str">
            <v>ks</v>
          </cell>
        </row>
        <row r="11045">
          <cell r="C11045">
            <v>0</v>
          </cell>
          <cell r="D11045">
            <v>1</v>
          </cell>
          <cell r="E11045" t="str">
            <v>ks</v>
          </cell>
        </row>
        <row r="11046">
          <cell r="C11046">
            <v>0</v>
          </cell>
          <cell r="D11046">
            <v>1</v>
          </cell>
          <cell r="E11046" t="str">
            <v>ks</v>
          </cell>
        </row>
        <row r="11047">
          <cell r="C11047">
            <v>0</v>
          </cell>
          <cell r="D11047">
            <v>1</v>
          </cell>
          <cell r="E11047" t="str">
            <v>ks</v>
          </cell>
        </row>
        <row r="11048">
          <cell r="C11048">
            <v>0</v>
          </cell>
          <cell r="D11048">
            <v>1</v>
          </cell>
          <cell r="E11048" t="str">
            <v>ks</v>
          </cell>
        </row>
        <row r="11049">
          <cell r="C11049">
            <v>0</v>
          </cell>
          <cell r="D11049">
            <v>1</v>
          </cell>
          <cell r="E11049" t="str">
            <v>ks</v>
          </cell>
        </row>
        <row r="11050">
          <cell r="C11050">
            <v>0</v>
          </cell>
          <cell r="D11050">
            <v>1</v>
          </cell>
          <cell r="E11050" t="str">
            <v>ks</v>
          </cell>
        </row>
        <row r="11051">
          <cell r="C11051">
            <v>0</v>
          </cell>
          <cell r="D11051">
            <v>1</v>
          </cell>
          <cell r="E11051" t="str">
            <v>ks</v>
          </cell>
        </row>
        <row r="11052">
          <cell r="C11052">
            <v>0</v>
          </cell>
          <cell r="D11052">
            <v>1</v>
          </cell>
          <cell r="E11052" t="str">
            <v>ks</v>
          </cell>
        </row>
        <row r="11053">
          <cell r="C11053">
            <v>0</v>
          </cell>
          <cell r="D11053">
            <v>1</v>
          </cell>
          <cell r="E11053" t="str">
            <v>ks</v>
          </cell>
        </row>
        <row r="11054">
          <cell r="C11054">
            <v>0</v>
          </cell>
          <cell r="D11054">
            <v>1</v>
          </cell>
          <cell r="E11054" t="str">
            <v>ks</v>
          </cell>
        </row>
        <row r="11055">
          <cell r="C11055">
            <v>0</v>
          </cell>
          <cell r="D11055">
            <v>1</v>
          </cell>
          <cell r="E11055" t="str">
            <v>ks</v>
          </cell>
        </row>
        <row r="11056">
          <cell r="C11056">
            <v>0</v>
          </cell>
          <cell r="D11056">
            <v>1</v>
          </cell>
          <cell r="E11056" t="str">
            <v>ks</v>
          </cell>
        </row>
        <row r="11057">
          <cell r="C11057">
            <v>0</v>
          </cell>
          <cell r="D11057">
            <v>1</v>
          </cell>
          <cell r="E11057" t="str">
            <v>ks</v>
          </cell>
        </row>
        <row r="11058">
          <cell r="C11058">
            <v>0</v>
          </cell>
          <cell r="D11058">
            <v>1</v>
          </cell>
          <cell r="E11058" t="str">
            <v>ks</v>
          </cell>
        </row>
        <row r="11059">
          <cell r="C11059">
            <v>0</v>
          </cell>
          <cell r="D11059">
            <v>1</v>
          </cell>
          <cell r="E11059" t="str">
            <v>ks</v>
          </cell>
        </row>
        <row r="11060">
          <cell r="C11060">
            <v>0</v>
          </cell>
          <cell r="D11060">
            <v>1</v>
          </cell>
          <cell r="E11060" t="str">
            <v>ks</v>
          </cell>
        </row>
        <row r="11061">
          <cell r="C11061">
            <v>0</v>
          </cell>
          <cell r="D11061">
            <v>1</v>
          </cell>
          <cell r="E11061" t="str">
            <v>ks</v>
          </cell>
        </row>
        <row r="11062">
          <cell r="C11062">
            <v>0</v>
          </cell>
          <cell r="D11062">
            <v>1</v>
          </cell>
          <cell r="E11062" t="str">
            <v>ks</v>
          </cell>
        </row>
        <row r="11063">
          <cell r="C11063">
            <v>0</v>
          </cell>
          <cell r="D11063">
            <v>1</v>
          </cell>
          <cell r="E11063" t="str">
            <v>ks</v>
          </cell>
        </row>
        <row r="11064">
          <cell r="C11064">
            <v>0</v>
          </cell>
          <cell r="D11064">
            <v>1</v>
          </cell>
          <cell r="E11064" t="str">
            <v>ks</v>
          </cell>
        </row>
        <row r="11065">
          <cell r="C11065">
            <v>0</v>
          </cell>
          <cell r="D11065">
            <v>1</v>
          </cell>
          <cell r="E11065" t="str">
            <v>ks</v>
          </cell>
        </row>
        <row r="11066">
          <cell r="C11066">
            <v>0</v>
          </cell>
          <cell r="D11066">
            <v>1</v>
          </cell>
          <cell r="E11066" t="str">
            <v>ks</v>
          </cell>
        </row>
        <row r="11067">
          <cell r="C11067">
            <v>0</v>
          </cell>
          <cell r="D11067">
            <v>1</v>
          </cell>
          <cell r="E11067" t="str">
            <v>ks</v>
          </cell>
        </row>
        <row r="11068">
          <cell r="C11068">
            <v>0</v>
          </cell>
          <cell r="D11068">
            <v>1</v>
          </cell>
          <cell r="E11068" t="str">
            <v>ks</v>
          </cell>
        </row>
        <row r="11069">
          <cell r="C11069">
            <v>0</v>
          </cell>
          <cell r="D11069">
            <v>1</v>
          </cell>
          <cell r="E11069" t="str">
            <v>ks</v>
          </cell>
        </row>
        <row r="11070">
          <cell r="C11070">
            <v>0</v>
          </cell>
          <cell r="D11070">
            <v>1</v>
          </cell>
          <cell r="E11070" t="str">
            <v>ks</v>
          </cell>
        </row>
        <row r="11071">
          <cell r="C11071">
            <v>0</v>
          </cell>
          <cell r="D11071">
            <v>1</v>
          </cell>
          <cell r="E11071" t="str">
            <v>ks</v>
          </cell>
        </row>
        <row r="11072">
          <cell r="C11072">
            <v>0</v>
          </cell>
          <cell r="D11072">
            <v>1</v>
          </cell>
          <cell r="E11072" t="str">
            <v>ks</v>
          </cell>
        </row>
        <row r="11073">
          <cell r="C11073">
            <v>0</v>
          </cell>
          <cell r="D11073">
            <v>1</v>
          </cell>
          <cell r="E11073" t="str">
            <v>ks</v>
          </cell>
        </row>
        <row r="11074">
          <cell r="C11074">
            <v>0</v>
          </cell>
          <cell r="D11074">
            <v>1</v>
          </cell>
          <cell r="E11074" t="str">
            <v>ks</v>
          </cell>
        </row>
        <row r="11075">
          <cell r="C11075">
            <v>0</v>
          </cell>
          <cell r="D11075">
            <v>1</v>
          </cell>
          <cell r="E11075" t="str">
            <v>ks</v>
          </cell>
        </row>
        <row r="11076">
          <cell r="C11076">
            <v>0</v>
          </cell>
          <cell r="D11076">
            <v>1</v>
          </cell>
          <cell r="E11076" t="str">
            <v>ks</v>
          </cell>
        </row>
        <row r="11077">
          <cell r="C11077">
            <v>0</v>
          </cell>
          <cell r="D11077">
            <v>1</v>
          </cell>
          <cell r="E11077" t="str">
            <v>ks</v>
          </cell>
        </row>
        <row r="11078">
          <cell r="C11078">
            <v>0</v>
          </cell>
          <cell r="D11078">
            <v>1</v>
          </cell>
          <cell r="E11078" t="str">
            <v>ks</v>
          </cell>
        </row>
        <row r="11079">
          <cell r="C11079">
            <v>0</v>
          </cell>
          <cell r="D11079">
            <v>1</v>
          </cell>
          <cell r="E11079" t="str">
            <v>ks</v>
          </cell>
        </row>
        <row r="11080">
          <cell r="C11080">
            <v>0</v>
          </cell>
          <cell r="D11080">
            <v>1</v>
          </cell>
          <cell r="E11080" t="str">
            <v>ks</v>
          </cell>
        </row>
        <row r="11081">
          <cell r="C11081">
            <v>0</v>
          </cell>
          <cell r="D11081">
            <v>1</v>
          </cell>
          <cell r="E11081" t="str">
            <v>ks</v>
          </cell>
        </row>
        <row r="11082">
          <cell r="C11082">
            <v>0</v>
          </cell>
          <cell r="D11082">
            <v>1</v>
          </cell>
          <cell r="E11082" t="str">
            <v>m</v>
          </cell>
        </row>
        <row r="11083">
          <cell r="C11083">
            <v>0</v>
          </cell>
          <cell r="D11083">
            <v>1</v>
          </cell>
          <cell r="E11083" t="str">
            <v>ks</v>
          </cell>
        </row>
        <row r="11084">
          <cell r="C11084">
            <v>0</v>
          </cell>
          <cell r="D11084">
            <v>1</v>
          </cell>
          <cell r="E11084" t="str">
            <v>ks</v>
          </cell>
        </row>
        <row r="11085">
          <cell r="C11085">
            <v>0</v>
          </cell>
          <cell r="D11085">
            <v>1</v>
          </cell>
          <cell r="E11085" t="str">
            <v>ks</v>
          </cell>
        </row>
        <row r="11086">
          <cell r="C11086">
            <v>0</v>
          </cell>
          <cell r="D11086">
            <v>1</v>
          </cell>
          <cell r="E11086" t="str">
            <v>ks</v>
          </cell>
        </row>
        <row r="11087">
          <cell r="C11087">
            <v>0</v>
          </cell>
          <cell r="D11087">
            <v>1</v>
          </cell>
          <cell r="E11087" t="str">
            <v>ks</v>
          </cell>
        </row>
        <row r="11088">
          <cell r="C11088">
            <v>0</v>
          </cell>
          <cell r="D11088">
            <v>1</v>
          </cell>
          <cell r="E11088" t="str">
            <v>ks</v>
          </cell>
        </row>
        <row r="11089">
          <cell r="C11089">
            <v>0</v>
          </cell>
          <cell r="D11089">
            <v>1</v>
          </cell>
          <cell r="E11089" t="str">
            <v>ks</v>
          </cell>
        </row>
        <row r="11090">
          <cell r="C11090">
            <v>0</v>
          </cell>
          <cell r="D11090">
            <v>1</v>
          </cell>
          <cell r="E11090" t="str">
            <v>ks</v>
          </cell>
        </row>
        <row r="11091">
          <cell r="C11091">
            <v>0</v>
          </cell>
          <cell r="D11091">
            <v>1</v>
          </cell>
          <cell r="E11091" t="str">
            <v>ks</v>
          </cell>
        </row>
        <row r="11092">
          <cell r="C11092">
            <v>0</v>
          </cell>
          <cell r="D11092">
            <v>1</v>
          </cell>
          <cell r="E11092" t="str">
            <v>ks</v>
          </cell>
        </row>
        <row r="11093">
          <cell r="C11093">
            <v>0</v>
          </cell>
          <cell r="D11093">
            <v>1</v>
          </cell>
          <cell r="E11093" t="str">
            <v>ks</v>
          </cell>
        </row>
        <row r="11094">
          <cell r="C11094">
            <v>0</v>
          </cell>
          <cell r="D11094">
            <v>1</v>
          </cell>
          <cell r="E11094" t="str">
            <v>ks</v>
          </cell>
        </row>
        <row r="11095">
          <cell r="C11095">
            <v>0</v>
          </cell>
          <cell r="D11095">
            <v>1</v>
          </cell>
          <cell r="E11095" t="str">
            <v>ks</v>
          </cell>
        </row>
        <row r="11096">
          <cell r="C11096">
            <v>0</v>
          </cell>
          <cell r="D11096">
            <v>1</v>
          </cell>
          <cell r="E11096" t="str">
            <v>ks</v>
          </cell>
        </row>
        <row r="11097">
          <cell r="C11097">
            <v>0</v>
          </cell>
          <cell r="D11097">
            <v>1</v>
          </cell>
          <cell r="E11097" t="str">
            <v>ks</v>
          </cell>
        </row>
        <row r="11098">
          <cell r="C11098">
            <v>0</v>
          </cell>
          <cell r="D11098">
            <v>1</v>
          </cell>
          <cell r="E11098" t="str">
            <v>ks</v>
          </cell>
        </row>
        <row r="11099">
          <cell r="C11099">
            <v>0</v>
          </cell>
          <cell r="D11099">
            <v>1</v>
          </cell>
          <cell r="E11099" t="str">
            <v>ks</v>
          </cell>
        </row>
        <row r="11100">
          <cell r="C11100">
            <v>0</v>
          </cell>
          <cell r="D11100">
            <v>1</v>
          </cell>
          <cell r="E11100" t="str">
            <v>ks</v>
          </cell>
        </row>
        <row r="11101">
          <cell r="C11101">
            <v>0</v>
          </cell>
          <cell r="D11101">
            <v>1</v>
          </cell>
          <cell r="E11101" t="str">
            <v>ks</v>
          </cell>
        </row>
        <row r="11102">
          <cell r="C11102">
            <v>0</v>
          </cell>
          <cell r="D11102">
            <v>1</v>
          </cell>
          <cell r="E11102" t="str">
            <v>ks</v>
          </cell>
        </row>
        <row r="11103">
          <cell r="C11103">
            <v>0</v>
          </cell>
          <cell r="D11103">
            <v>1</v>
          </cell>
          <cell r="E11103" t="str">
            <v>ks</v>
          </cell>
        </row>
        <row r="11104">
          <cell r="C11104">
            <v>0</v>
          </cell>
          <cell r="D11104">
            <v>1</v>
          </cell>
          <cell r="E11104" t="str">
            <v>ks</v>
          </cell>
        </row>
        <row r="11105">
          <cell r="C11105">
            <v>0</v>
          </cell>
          <cell r="D11105">
            <v>1</v>
          </cell>
          <cell r="E11105" t="str">
            <v>ks</v>
          </cell>
        </row>
        <row r="11106">
          <cell r="C11106">
            <v>0</v>
          </cell>
          <cell r="D11106">
            <v>1</v>
          </cell>
          <cell r="E11106" t="str">
            <v>ks</v>
          </cell>
        </row>
        <row r="11107">
          <cell r="C11107">
            <v>0</v>
          </cell>
          <cell r="D11107">
            <v>1</v>
          </cell>
          <cell r="E11107" t="str">
            <v>ks</v>
          </cell>
        </row>
        <row r="11108">
          <cell r="C11108">
            <v>0</v>
          </cell>
          <cell r="D11108">
            <v>1</v>
          </cell>
          <cell r="E11108" t="str">
            <v>ks</v>
          </cell>
        </row>
        <row r="11109">
          <cell r="C11109">
            <v>0</v>
          </cell>
          <cell r="D11109">
            <v>1</v>
          </cell>
          <cell r="E11109" t="str">
            <v>ks</v>
          </cell>
        </row>
        <row r="11110">
          <cell r="C11110">
            <v>0</v>
          </cell>
          <cell r="D11110">
            <v>1</v>
          </cell>
          <cell r="E11110" t="str">
            <v>ks</v>
          </cell>
        </row>
        <row r="11111">
          <cell r="C11111">
            <v>0</v>
          </cell>
          <cell r="D11111">
            <v>1</v>
          </cell>
          <cell r="E11111" t="str">
            <v>ks</v>
          </cell>
        </row>
        <row r="11112">
          <cell r="C11112">
            <v>0</v>
          </cell>
          <cell r="D11112">
            <v>1</v>
          </cell>
          <cell r="E11112" t="str">
            <v>ks</v>
          </cell>
        </row>
        <row r="11113">
          <cell r="C11113">
            <v>0</v>
          </cell>
          <cell r="D11113">
            <v>1</v>
          </cell>
          <cell r="E11113" t="str">
            <v>ks</v>
          </cell>
        </row>
        <row r="11114">
          <cell r="C11114">
            <v>0</v>
          </cell>
          <cell r="D11114">
            <v>1</v>
          </cell>
          <cell r="E11114" t="str">
            <v>ks</v>
          </cell>
        </row>
        <row r="11115">
          <cell r="C11115">
            <v>0</v>
          </cell>
          <cell r="D11115">
            <v>1</v>
          </cell>
          <cell r="E11115" t="str">
            <v>ks</v>
          </cell>
        </row>
        <row r="11116">
          <cell r="C11116">
            <v>0</v>
          </cell>
          <cell r="D11116">
            <v>1</v>
          </cell>
          <cell r="E11116" t="str">
            <v>ks</v>
          </cell>
        </row>
        <row r="11117">
          <cell r="C11117">
            <v>0</v>
          </cell>
          <cell r="D11117">
            <v>1</v>
          </cell>
          <cell r="E11117" t="str">
            <v>ks</v>
          </cell>
        </row>
        <row r="11118">
          <cell r="C11118">
            <v>0</v>
          </cell>
          <cell r="D11118">
            <v>1</v>
          </cell>
          <cell r="E11118" t="str">
            <v>ks</v>
          </cell>
        </row>
        <row r="11119">
          <cell r="C11119">
            <v>0</v>
          </cell>
          <cell r="D11119">
            <v>1</v>
          </cell>
          <cell r="E11119" t="str">
            <v>ks</v>
          </cell>
        </row>
        <row r="11120">
          <cell r="C11120">
            <v>0</v>
          </cell>
          <cell r="D11120">
            <v>1</v>
          </cell>
          <cell r="E11120" t="str">
            <v>ks</v>
          </cell>
        </row>
        <row r="11121">
          <cell r="C11121">
            <v>0</v>
          </cell>
          <cell r="D11121">
            <v>1</v>
          </cell>
          <cell r="E11121" t="str">
            <v>ks</v>
          </cell>
        </row>
        <row r="11122">
          <cell r="C11122">
            <v>0</v>
          </cell>
          <cell r="D11122">
            <v>1</v>
          </cell>
          <cell r="E11122" t="str">
            <v>ks</v>
          </cell>
        </row>
        <row r="11123">
          <cell r="C11123">
            <v>0</v>
          </cell>
          <cell r="D11123">
            <v>1</v>
          </cell>
          <cell r="E11123" t="str">
            <v>ks</v>
          </cell>
        </row>
        <row r="11124">
          <cell r="C11124">
            <v>0</v>
          </cell>
          <cell r="D11124">
            <v>1</v>
          </cell>
          <cell r="E11124" t="str">
            <v>ks</v>
          </cell>
        </row>
        <row r="11125">
          <cell r="C11125">
            <v>0</v>
          </cell>
          <cell r="D11125">
            <v>1</v>
          </cell>
          <cell r="E11125" t="str">
            <v>ks</v>
          </cell>
        </row>
        <row r="11126">
          <cell r="C11126">
            <v>0</v>
          </cell>
          <cell r="D11126">
            <v>1</v>
          </cell>
          <cell r="E11126" t="str">
            <v>ks</v>
          </cell>
        </row>
        <row r="11127">
          <cell r="C11127">
            <v>0</v>
          </cell>
          <cell r="D11127">
            <v>1</v>
          </cell>
          <cell r="E11127" t="str">
            <v>ks</v>
          </cell>
        </row>
        <row r="11128">
          <cell r="C11128">
            <v>0</v>
          </cell>
          <cell r="D11128">
            <v>1</v>
          </cell>
          <cell r="E11128" t="str">
            <v>ks</v>
          </cell>
        </row>
        <row r="11129">
          <cell r="C11129">
            <v>0</v>
          </cell>
          <cell r="D11129">
            <v>1</v>
          </cell>
          <cell r="E11129" t="str">
            <v>ks</v>
          </cell>
        </row>
        <row r="11130">
          <cell r="C11130">
            <v>0</v>
          </cell>
          <cell r="D11130">
            <v>1</v>
          </cell>
          <cell r="E11130" t="str">
            <v>ks</v>
          </cell>
        </row>
        <row r="11131">
          <cell r="C11131">
            <v>0</v>
          </cell>
          <cell r="D11131">
            <v>1</v>
          </cell>
          <cell r="E11131" t="str">
            <v>ks</v>
          </cell>
        </row>
        <row r="11132">
          <cell r="C11132">
            <v>0</v>
          </cell>
          <cell r="D11132">
            <v>1</v>
          </cell>
          <cell r="E11132" t="str">
            <v>ks</v>
          </cell>
        </row>
        <row r="11133">
          <cell r="C11133">
            <v>0</v>
          </cell>
          <cell r="D11133">
            <v>1</v>
          </cell>
          <cell r="E11133" t="str">
            <v>ks</v>
          </cell>
        </row>
        <row r="11134">
          <cell r="C11134">
            <v>0</v>
          </cell>
          <cell r="D11134">
            <v>1</v>
          </cell>
          <cell r="E11134" t="str">
            <v>ks</v>
          </cell>
        </row>
        <row r="11135">
          <cell r="C11135">
            <v>0</v>
          </cell>
          <cell r="D11135">
            <v>1</v>
          </cell>
          <cell r="E11135" t="str">
            <v>ks</v>
          </cell>
        </row>
        <row r="11136">
          <cell r="C11136">
            <v>0</v>
          </cell>
          <cell r="D11136">
            <v>1</v>
          </cell>
          <cell r="E11136" t="str">
            <v>ks</v>
          </cell>
        </row>
        <row r="11137">
          <cell r="C11137">
            <v>0</v>
          </cell>
          <cell r="D11137">
            <v>1</v>
          </cell>
          <cell r="E11137" t="str">
            <v>ks</v>
          </cell>
        </row>
        <row r="11138">
          <cell r="C11138">
            <v>0</v>
          </cell>
          <cell r="D11138">
            <v>1</v>
          </cell>
          <cell r="E11138" t="str">
            <v>ks</v>
          </cell>
        </row>
        <row r="11139">
          <cell r="C11139">
            <v>0</v>
          </cell>
          <cell r="D11139">
            <v>1</v>
          </cell>
          <cell r="E11139" t="str">
            <v>ks</v>
          </cell>
        </row>
        <row r="11140">
          <cell r="C11140">
            <v>0</v>
          </cell>
          <cell r="D11140">
            <v>1</v>
          </cell>
          <cell r="E11140" t="str">
            <v>ks</v>
          </cell>
        </row>
        <row r="11141">
          <cell r="C11141">
            <v>0</v>
          </cell>
          <cell r="D11141">
            <v>1</v>
          </cell>
          <cell r="E11141" t="str">
            <v>ks</v>
          </cell>
        </row>
        <row r="11142">
          <cell r="C11142">
            <v>0</v>
          </cell>
          <cell r="D11142">
            <v>1</v>
          </cell>
          <cell r="E11142" t="str">
            <v>ks</v>
          </cell>
        </row>
        <row r="11143">
          <cell r="C11143">
            <v>0</v>
          </cell>
          <cell r="D11143">
            <v>1</v>
          </cell>
          <cell r="E11143" t="str">
            <v>ks</v>
          </cell>
        </row>
        <row r="11144">
          <cell r="C11144">
            <v>0</v>
          </cell>
          <cell r="D11144">
            <v>1</v>
          </cell>
          <cell r="E11144" t="str">
            <v>ks</v>
          </cell>
        </row>
        <row r="11145">
          <cell r="C11145">
            <v>0</v>
          </cell>
          <cell r="D11145">
            <v>1</v>
          </cell>
          <cell r="E11145" t="str">
            <v>ks</v>
          </cell>
        </row>
        <row r="11146">
          <cell r="C11146">
            <v>0</v>
          </cell>
          <cell r="D11146">
            <v>1</v>
          </cell>
          <cell r="E11146" t="str">
            <v>ks</v>
          </cell>
        </row>
        <row r="11147">
          <cell r="C11147">
            <v>0</v>
          </cell>
          <cell r="D11147">
            <v>1</v>
          </cell>
          <cell r="E11147" t="str">
            <v>ks</v>
          </cell>
        </row>
        <row r="11148">
          <cell r="C11148">
            <v>0</v>
          </cell>
          <cell r="D11148">
            <v>1</v>
          </cell>
          <cell r="E11148" t="str">
            <v>ks</v>
          </cell>
        </row>
        <row r="11149">
          <cell r="C11149">
            <v>0</v>
          </cell>
          <cell r="D11149">
            <v>1</v>
          </cell>
          <cell r="E11149" t="str">
            <v>ks</v>
          </cell>
        </row>
        <row r="11150">
          <cell r="C11150">
            <v>0</v>
          </cell>
          <cell r="D11150">
            <v>1</v>
          </cell>
          <cell r="E11150" t="str">
            <v>ks</v>
          </cell>
        </row>
        <row r="11151">
          <cell r="C11151">
            <v>0</v>
          </cell>
          <cell r="D11151">
            <v>1</v>
          </cell>
          <cell r="E11151" t="str">
            <v>ks</v>
          </cell>
        </row>
        <row r="11152">
          <cell r="C11152">
            <v>0</v>
          </cell>
          <cell r="D11152">
            <v>1</v>
          </cell>
          <cell r="E11152" t="str">
            <v>ks</v>
          </cell>
        </row>
        <row r="11153">
          <cell r="C11153">
            <v>0</v>
          </cell>
          <cell r="D11153">
            <v>1</v>
          </cell>
          <cell r="E11153" t="str">
            <v>ks</v>
          </cell>
        </row>
        <row r="11154">
          <cell r="C11154">
            <v>0</v>
          </cell>
          <cell r="D11154">
            <v>1</v>
          </cell>
          <cell r="E11154" t="str">
            <v>ks</v>
          </cell>
        </row>
        <row r="11155">
          <cell r="C11155">
            <v>0</v>
          </cell>
          <cell r="D11155">
            <v>1</v>
          </cell>
          <cell r="E11155" t="str">
            <v>ks</v>
          </cell>
        </row>
        <row r="11156">
          <cell r="C11156">
            <v>0</v>
          </cell>
          <cell r="D11156">
            <v>1</v>
          </cell>
          <cell r="E11156" t="str">
            <v>ks</v>
          </cell>
        </row>
        <row r="11157">
          <cell r="C11157">
            <v>0</v>
          </cell>
          <cell r="D11157">
            <v>1</v>
          </cell>
          <cell r="E11157" t="str">
            <v>ks</v>
          </cell>
        </row>
        <row r="11158">
          <cell r="C11158">
            <v>0</v>
          </cell>
          <cell r="D11158">
            <v>1</v>
          </cell>
          <cell r="E11158" t="str">
            <v>ks</v>
          </cell>
        </row>
        <row r="11159">
          <cell r="C11159">
            <v>0</v>
          </cell>
          <cell r="D11159">
            <v>1</v>
          </cell>
          <cell r="E11159" t="str">
            <v>ks</v>
          </cell>
        </row>
        <row r="11160">
          <cell r="C11160">
            <v>0</v>
          </cell>
          <cell r="D11160">
            <v>1</v>
          </cell>
          <cell r="E11160" t="str">
            <v>ks</v>
          </cell>
        </row>
        <row r="11161">
          <cell r="C11161">
            <v>0</v>
          </cell>
          <cell r="D11161">
            <v>1</v>
          </cell>
          <cell r="E11161" t="str">
            <v>ks</v>
          </cell>
        </row>
        <row r="11162">
          <cell r="C11162">
            <v>0</v>
          </cell>
          <cell r="D11162">
            <v>1</v>
          </cell>
          <cell r="E11162" t="str">
            <v>ks</v>
          </cell>
        </row>
        <row r="11163">
          <cell r="C11163">
            <v>0</v>
          </cell>
          <cell r="D11163">
            <v>1</v>
          </cell>
          <cell r="E11163" t="str">
            <v>ks</v>
          </cell>
        </row>
        <row r="11164">
          <cell r="C11164">
            <v>0</v>
          </cell>
          <cell r="D11164">
            <v>1</v>
          </cell>
          <cell r="E11164" t="str">
            <v>ks</v>
          </cell>
        </row>
        <row r="11165">
          <cell r="C11165">
            <v>0</v>
          </cell>
          <cell r="D11165">
            <v>1</v>
          </cell>
          <cell r="E11165" t="str">
            <v>ks</v>
          </cell>
        </row>
        <row r="11166">
          <cell r="C11166">
            <v>0</v>
          </cell>
          <cell r="D11166">
            <v>1</v>
          </cell>
          <cell r="E11166" t="str">
            <v>ks</v>
          </cell>
        </row>
        <row r="11167">
          <cell r="C11167">
            <v>0</v>
          </cell>
          <cell r="D11167">
            <v>1</v>
          </cell>
          <cell r="E11167" t="str">
            <v>ks</v>
          </cell>
        </row>
        <row r="11168">
          <cell r="C11168">
            <v>0</v>
          </cell>
          <cell r="D11168">
            <v>1</v>
          </cell>
          <cell r="E11168" t="str">
            <v>ks</v>
          </cell>
        </row>
        <row r="11169">
          <cell r="C11169">
            <v>0</v>
          </cell>
          <cell r="D11169">
            <v>1</v>
          </cell>
          <cell r="E11169" t="str">
            <v>ks</v>
          </cell>
        </row>
        <row r="11170">
          <cell r="C11170">
            <v>0</v>
          </cell>
          <cell r="D11170">
            <v>1</v>
          </cell>
          <cell r="E11170" t="str">
            <v>ks</v>
          </cell>
        </row>
        <row r="11171">
          <cell r="C11171">
            <v>0</v>
          </cell>
          <cell r="D11171">
            <v>1</v>
          </cell>
          <cell r="E11171" t="str">
            <v>ks</v>
          </cell>
        </row>
        <row r="11172">
          <cell r="C11172">
            <v>0</v>
          </cell>
          <cell r="D11172">
            <v>1</v>
          </cell>
          <cell r="E11172" t="str">
            <v>ks</v>
          </cell>
        </row>
        <row r="11173">
          <cell r="C11173">
            <v>0</v>
          </cell>
          <cell r="D11173">
            <v>1</v>
          </cell>
          <cell r="E11173" t="str">
            <v>ks</v>
          </cell>
        </row>
        <row r="11174">
          <cell r="C11174">
            <v>0</v>
          </cell>
          <cell r="D11174">
            <v>1</v>
          </cell>
          <cell r="E11174" t="str">
            <v>ks</v>
          </cell>
        </row>
        <row r="11175">
          <cell r="C11175">
            <v>0</v>
          </cell>
          <cell r="D11175">
            <v>1</v>
          </cell>
          <cell r="E11175" t="str">
            <v>ks</v>
          </cell>
        </row>
        <row r="11176">
          <cell r="C11176">
            <v>0</v>
          </cell>
          <cell r="D11176">
            <v>1</v>
          </cell>
          <cell r="E11176" t="str">
            <v>ks</v>
          </cell>
        </row>
        <row r="11177">
          <cell r="C11177">
            <v>0</v>
          </cell>
          <cell r="D11177">
            <v>1</v>
          </cell>
          <cell r="E11177" t="str">
            <v>ks</v>
          </cell>
        </row>
        <row r="11178">
          <cell r="C11178">
            <v>0</v>
          </cell>
          <cell r="D11178">
            <v>1</v>
          </cell>
          <cell r="E11178" t="str">
            <v>ks</v>
          </cell>
        </row>
        <row r="11179">
          <cell r="C11179">
            <v>0</v>
          </cell>
          <cell r="D11179">
            <v>1</v>
          </cell>
          <cell r="E11179" t="str">
            <v>ks</v>
          </cell>
        </row>
        <row r="11180">
          <cell r="C11180">
            <v>0</v>
          </cell>
          <cell r="D11180">
            <v>1</v>
          </cell>
          <cell r="E11180" t="str">
            <v>ks</v>
          </cell>
        </row>
        <row r="11181">
          <cell r="C11181">
            <v>0</v>
          </cell>
          <cell r="D11181">
            <v>1</v>
          </cell>
          <cell r="E11181" t="str">
            <v>ks</v>
          </cell>
        </row>
        <row r="11182">
          <cell r="C11182">
            <v>0</v>
          </cell>
          <cell r="D11182">
            <v>1</v>
          </cell>
          <cell r="E11182" t="str">
            <v>ks</v>
          </cell>
        </row>
        <row r="11183">
          <cell r="C11183">
            <v>0</v>
          </cell>
          <cell r="D11183">
            <v>1</v>
          </cell>
          <cell r="E11183" t="str">
            <v>ks</v>
          </cell>
        </row>
        <row r="11184">
          <cell r="C11184">
            <v>0</v>
          </cell>
          <cell r="D11184">
            <v>1</v>
          </cell>
          <cell r="E11184" t="str">
            <v>ks</v>
          </cell>
        </row>
        <row r="11185">
          <cell r="C11185">
            <v>0</v>
          </cell>
          <cell r="D11185">
            <v>1</v>
          </cell>
          <cell r="E11185" t="str">
            <v>ks</v>
          </cell>
        </row>
        <row r="11186">
          <cell r="C11186">
            <v>0</v>
          </cell>
          <cell r="D11186">
            <v>1</v>
          </cell>
          <cell r="E11186" t="str">
            <v>ks</v>
          </cell>
        </row>
        <row r="11187">
          <cell r="C11187">
            <v>0</v>
          </cell>
          <cell r="D11187">
            <v>1</v>
          </cell>
          <cell r="E11187" t="str">
            <v>ks</v>
          </cell>
        </row>
        <row r="11188">
          <cell r="C11188">
            <v>0</v>
          </cell>
          <cell r="D11188">
            <v>1</v>
          </cell>
          <cell r="E11188" t="str">
            <v>ks</v>
          </cell>
        </row>
        <row r="11189">
          <cell r="C11189">
            <v>0</v>
          </cell>
          <cell r="D11189">
            <v>1</v>
          </cell>
          <cell r="E11189" t="str">
            <v>ks</v>
          </cell>
        </row>
        <row r="11190">
          <cell r="C11190">
            <v>0</v>
          </cell>
          <cell r="D11190">
            <v>1</v>
          </cell>
          <cell r="E11190" t="str">
            <v>ks</v>
          </cell>
        </row>
        <row r="11191">
          <cell r="C11191">
            <v>0</v>
          </cell>
          <cell r="D11191">
            <v>1</v>
          </cell>
          <cell r="E11191" t="str">
            <v>ks</v>
          </cell>
        </row>
        <row r="11192">
          <cell r="C11192">
            <v>0</v>
          </cell>
          <cell r="D11192">
            <v>1</v>
          </cell>
          <cell r="E11192" t="str">
            <v>ks</v>
          </cell>
        </row>
        <row r="11193">
          <cell r="C11193">
            <v>0</v>
          </cell>
          <cell r="D11193">
            <v>1</v>
          </cell>
          <cell r="E11193" t="str">
            <v>ks</v>
          </cell>
        </row>
        <row r="11194">
          <cell r="C11194">
            <v>0</v>
          </cell>
          <cell r="D11194">
            <v>1</v>
          </cell>
          <cell r="E11194" t="str">
            <v>ks</v>
          </cell>
        </row>
        <row r="11195">
          <cell r="C11195">
            <v>0</v>
          </cell>
          <cell r="D11195">
            <v>1</v>
          </cell>
          <cell r="E11195" t="str">
            <v>ks</v>
          </cell>
        </row>
        <row r="11196">
          <cell r="C11196">
            <v>0</v>
          </cell>
          <cell r="D11196">
            <v>1</v>
          </cell>
          <cell r="E11196" t="str">
            <v>ks</v>
          </cell>
        </row>
        <row r="11197">
          <cell r="C11197">
            <v>0</v>
          </cell>
          <cell r="D11197">
            <v>1</v>
          </cell>
          <cell r="E11197" t="str">
            <v>ks</v>
          </cell>
        </row>
        <row r="11198">
          <cell r="C11198">
            <v>0</v>
          </cell>
          <cell r="D11198">
            <v>1</v>
          </cell>
          <cell r="E11198" t="str">
            <v>ks</v>
          </cell>
        </row>
        <row r="11199">
          <cell r="C11199">
            <v>0</v>
          </cell>
          <cell r="D11199">
            <v>1</v>
          </cell>
          <cell r="E11199" t="str">
            <v>ks</v>
          </cell>
        </row>
        <row r="11200">
          <cell r="C11200">
            <v>0</v>
          </cell>
          <cell r="D11200">
            <v>1</v>
          </cell>
          <cell r="E11200" t="str">
            <v>ks</v>
          </cell>
        </row>
        <row r="11201">
          <cell r="C11201">
            <v>0</v>
          </cell>
          <cell r="D11201">
            <v>1</v>
          </cell>
          <cell r="E11201" t="str">
            <v>ks</v>
          </cell>
        </row>
        <row r="11202">
          <cell r="C11202">
            <v>0</v>
          </cell>
          <cell r="D11202">
            <v>1</v>
          </cell>
          <cell r="E11202" t="str">
            <v>ks</v>
          </cell>
        </row>
        <row r="11203">
          <cell r="C11203">
            <v>0</v>
          </cell>
          <cell r="D11203">
            <v>1</v>
          </cell>
          <cell r="E11203" t="str">
            <v>ks</v>
          </cell>
        </row>
        <row r="11204">
          <cell r="C11204">
            <v>0</v>
          </cell>
          <cell r="D11204">
            <v>1</v>
          </cell>
          <cell r="E11204" t="str">
            <v>ks</v>
          </cell>
        </row>
        <row r="11205">
          <cell r="C11205">
            <v>0</v>
          </cell>
          <cell r="D11205">
            <v>1</v>
          </cell>
          <cell r="E11205" t="str">
            <v>ks</v>
          </cell>
        </row>
        <row r="11206">
          <cell r="C11206">
            <v>0</v>
          </cell>
          <cell r="D11206">
            <v>1</v>
          </cell>
          <cell r="E11206" t="str">
            <v>ks</v>
          </cell>
        </row>
        <row r="11207">
          <cell r="C11207">
            <v>0</v>
          </cell>
          <cell r="D11207">
            <v>1</v>
          </cell>
          <cell r="E11207" t="str">
            <v>ks</v>
          </cell>
        </row>
        <row r="11208">
          <cell r="C11208">
            <v>0</v>
          </cell>
          <cell r="D11208">
            <v>1</v>
          </cell>
          <cell r="E11208" t="str">
            <v>ks</v>
          </cell>
        </row>
        <row r="11209">
          <cell r="C11209">
            <v>0</v>
          </cell>
          <cell r="D11209">
            <v>1</v>
          </cell>
          <cell r="E11209" t="str">
            <v>ks</v>
          </cell>
        </row>
        <row r="11210">
          <cell r="C11210">
            <v>0</v>
          </cell>
          <cell r="D11210">
            <v>1</v>
          </cell>
          <cell r="E11210" t="str">
            <v>ks</v>
          </cell>
        </row>
        <row r="11211">
          <cell r="C11211">
            <v>0</v>
          </cell>
          <cell r="D11211">
            <v>1</v>
          </cell>
          <cell r="E11211" t="str">
            <v>ks</v>
          </cell>
        </row>
        <row r="11212">
          <cell r="C11212">
            <v>0</v>
          </cell>
          <cell r="D11212">
            <v>1</v>
          </cell>
          <cell r="E11212" t="str">
            <v>ks</v>
          </cell>
        </row>
        <row r="11213">
          <cell r="C11213">
            <v>0</v>
          </cell>
          <cell r="D11213">
            <v>1</v>
          </cell>
          <cell r="E11213" t="str">
            <v>ks</v>
          </cell>
        </row>
        <row r="11214">
          <cell r="C11214">
            <v>0</v>
          </cell>
          <cell r="D11214">
            <v>1</v>
          </cell>
          <cell r="E11214" t="str">
            <v>ks</v>
          </cell>
        </row>
        <row r="11215">
          <cell r="C11215">
            <v>0</v>
          </cell>
          <cell r="D11215">
            <v>1</v>
          </cell>
          <cell r="E11215" t="str">
            <v>ks</v>
          </cell>
        </row>
        <row r="11216">
          <cell r="C11216">
            <v>0</v>
          </cell>
          <cell r="D11216">
            <v>1</v>
          </cell>
          <cell r="E11216" t="str">
            <v>ks</v>
          </cell>
        </row>
        <row r="11217">
          <cell r="C11217">
            <v>0</v>
          </cell>
          <cell r="D11217">
            <v>1</v>
          </cell>
          <cell r="E11217" t="str">
            <v>ks</v>
          </cell>
        </row>
        <row r="11218">
          <cell r="C11218">
            <v>0</v>
          </cell>
          <cell r="D11218">
            <v>1</v>
          </cell>
          <cell r="E11218" t="str">
            <v>ks</v>
          </cell>
        </row>
        <row r="11219">
          <cell r="C11219">
            <v>0</v>
          </cell>
          <cell r="D11219">
            <v>1</v>
          </cell>
          <cell r="E11219" t="str">
            <v>ks</v>
          </cell>
        </row>
        <row r="11220">
          <cell r="C11220">
            <v>0</v>
          </cell>
          <cell r="D11220">
            <v>1</v>
          </cell>
          <cell r="E11220" t="str">
            <v>ks</v>
          </cell>
        </row>
        <row r="11221">
          <cell r="C11221">
            <v>0</v>
          </cell>
          <cell r="D11221">
            <v>1</v>
          </cell>
          <cell r="E11221" t="str">
            <v>ks</v>
          </cell>
        </row>
        <row r="11222">
          <cell r="C11222">
            <v>0</v>
          </cell>
          <cell r="D11222">
            <v>1</v>
          </cell>
          <cell r="E11222" t="str">
            <v>ks</v>
          </cell>
        </row>
        <row r="11223">
          <cell r="C11223">
            <v>0</v>
          </cell>
          <cell r="D11223">
            <v>1</v>
          </cell>
          <cell r="E11223" t="str">
            <v>ks</v>
          </cell>
        </row>
        <row r="11224">
          <cell r="C11224">
            <v>0</v>
          </cell>
          <cell r="D11224">
            <v>1</v>
          </cell>
          <cell r="E11224" t="str">
            <v>ks</v>
          </cell>
        </row>
        <row r="11225">
          <cell r="C11225">
            <v>0</v>
          </cell>
          <cell r="D11225">
            <v>1</v>
          </cell>
          <cell r="E11225" t="str">
            <v>ks</v>
          </cell>
        </row>
        <row r="11226">
          <cell r="C11226">
            <v>0</v>
          </cell>
          <cell r="D11226">
            <v>1</v>
          </cell>
          <cell r="E11226" t="str">
            <v>ks</v>
          </cell>
        </row>
        <row r="11227">
          <cell r="C11227">
            <v>0</v>
          </cell>
          <cell r="D11227">
            <v>1</v>
          </cell>
          <cell r="E11227" t="str">
            <v>ks</v>
          </cell>
        </row>
        <row r="11228">
          <cell r="C11228">
            <v>0</v>
          </cell>
          <cell r="D11228">
            <v>1</v>
          </cell>
          <cell r="E11228" t="str">
            <v>ks</v>
          </cell>
        </row>
        <row r="11229">
          <cell r="C11229">
            <v>0</v>
          </cell>
          <cell r="D11229">
            <v>1</v>
          </cell>
          <cell r="E11229" t="str">
            <v>ks</v>
          </cell>
        </row>
        <row r="11230">
          <cell r="C11230">
            <v>0</v>
          </cell>
          <cell r="D11230">
            <v>1</v>
          </cell>
          <cell r="E11230" t="str">
            <v>ks</v>
          </cell>
        </row>
        <row r="11231">
          <cell r="C11231">
            <v>0</v>
          </cell>
          <cell r="D11231">
            <v>1</v>
          </cell>
          <cell r="E11231" t="str">
            <v>ks</v>
          </cell>
        </row>
        <row r="11232">
          <cell r="C11232">
            <v>0</v>
          </cell>
          <cell r="D11232">
            <v>1</v>
          </cell>
          <cell r="E11232" t="str">
            <v>ks</v>
          </cell>
        </row>
        <row r="11233">
          <cell r="C11233">
            <v>0</v>
          </cell>
          <cell r="D11233">
            <v>1</v>
          </cell>
          <cell r="E11233" t="str">
            <v>ks</v>
          </cell>
        </row>
        <row r="11234">
          <cell r="C11234">
            <v>0</v>
          </cell>
          <cell r="D11234">
            <v>1</v>
          </cell>
          <cell r="E11234" t="str">
            <v>ks</v>
          </cell>
        </row>
        <row r="11235">
          <cell r="C11235">
            <v>0</v>
          </cell>
          <cell r="D11235">
            <v>1</v>
          </cell>
          <cell r="E11235" t="str">
            <v>ks</v>
          </cell>
        </row>
        <row r="11236">
          <cell r="C11236">
            <v>0</v>
          </cell>
          <cell r="D11236">
            <v>1</v>
          </cell>
          <cell r="E11236" t="str">
            <v>ks</v>
          </cell>
        </row>
        <row r="11237">
          <cell r="C11237">
            <v>0</v>
          </cell>
          <cell r="D11237">
            <v>1</v>
          </cell>
          <cell r="E11237" t="str">
            <v>ks</v>
          </cell>
        </row>
        <row r="11238">
          <cell r="C11238">
            <v>0</v>
          </cell>
          <cell r="D11238">
            <v>1</v>
          </cell>
          <cell r="E11238" t="str">
            <v>ks</v>
          </cell>
        </row>
        <row r="11239">
          <cell r="C11239">
            <v>0</v>
          </cell>
          <cell r="D11239">
            <v>1</v>
          </cell>
          <cell r="E11239" t="str">
            <v>ks</v>
          </cell>
        </row>
        <row r="11240">
          <cell r="C11240">
            <v>0</v>
          </cell>
          <cell r="D11240">
            <v>1</v>
          </cell>
          <cell r="E11240" t="str">
            <v>ks</v>
          </cell>
        </row>
        <row r="11241">
          <cell r="C11241">
            <v>0</v>
          </cell>
          <cell r="D11241">
            <v>1</v>
          </cell>
          <cell r="E11241" t="str">
            <v>ks</v>
          </cell>
        </row>
        <row r="11242">
          <cell r="C11242">
            <v>0</v>
          </cell>
          <cell r="D11242">
            <v>1</v>
          </cell>
          <cell r="E11242" t="str">
            <v>ks</v>
          </cell>
        </row>
        <row r="11243">
          <cell r="C11243">
            <v>0</v>
          </cell>
          <cell r="D11243">
            <v>1</v>
          </cell>
          <cell r="E11243" t="str">
            <v>ks</v>
          </cell>
        </row>
        <row r="11244">
          <cell r="C11244">
            <v>0</v>
          </cell>
          <cell r="D11244">
            <v>1</v>
          </cell>
          <cell r="E11244" t="str">
            <v>ks</v>
          </cell>
        </row>
        <row r="11245">
          <cell r="C11245">
            <v>0</v>
          </cell>
          <cell r="D11245">
            <v>1</v>
          </cell>
          <cell r="E11245" t="str">
            <v>ks</v>
          </cell>
        </row>
        <row r="11246">
          <cell r="C11246">
            <v>0</v>
          </cell>
          <cell r="D11246">
            <v>1</v>
          </cell>
          <cell r="E11246" t="str">
            <v>ks</v>
          </cell>
        </row>
        <row r="11247">
          <cell r="C11247">
            <v>0</v>
          </cell>
          <cell r="D11247">
            <v>1</v>
          </cell>
          <cell r="E11247" t="str">
            <v>ks</v>
          </cell>
        </row>
        <row r="11248">
          <cell r="C11248">
            <v>0</v>
          </cell>
          <cell r="D11248">
            <v>1</v>
          </cell>
          <cell r="E11248" t="str">
            <v>ks</v>
          </cell>
        </row>
        <row r="11249">
          <cell r="C11249">
            <v>0</v>
          </cell>
          <cell r="D11249">
            <v>1</v>
          </cell>
          <cell r="E11249" t="str">
            <v>ks</v>
          </cell>
        </row>
        <row r="11250">
          <cell r="C11250">
            <v>0</v>
          </cell>
          <cell r="D11250">
            <v>1</v>
          </cell>
          <cell r="E11250" t="str">
            <v>ks</v>
          </cell>
        </row>
        <row r="11251">
          <cell r="C11251">
            <v>0</v>
          </cell>
          <cell r="D11251">
            <v>1</v>
          </cell>
          <cell r="E11251" t="str">
            <v>ks</v>
          </cell>
        </row>
        <row r="11252">
          <cell r="C11252">
            <v>0</v>
          </cell>
          <cell r="D11252">
            <v>1</v>
          </cell>
          <cell r="E11252" t="str">
            <v>ks</v>
          </cell>
        </row>
        <row r="11253">
          <cell r="C11253">
            <v>0</v>
          </cell>
          <cell r="D11253">
            <v>1</v>
          </cell>
          <cell r="E11253" t="str">
            <v>ks</v>
          </cell>
        </row>
        <row r="11254">
          <cell r="C11254">
            <v>0</v>
          </cell>
          <cell r="D11254">
            <v>1</v>
          </cell>
          <cell r="E11254" t="str">
            <v>ks</v>
          </cell>
        </row>
        <row r="11255">
          <cell r="C11255">
            <v>0</v>
          </cell>
          <cell r="D11255">
            <v>1</v>
          </cell>
          <cell r="E11255" t="str">
            <v>ks</v>
          </cell>
        </row>
        <row r="11256">
          <cell r="C11256">
            <v>0</v>
          </cell>
          <cell r="D11256">
            <v>1</v>
          </cell>
          <cell r="E11256" t="str">
            <v>ks</v>
          </cell>
        </row>
        <row r="11257">
          <cell r="C11257">
            <v>0</v>
          </cell>
          <cell r="D11257">
            <v>1</v>
          </cell>
          <cell r="E11257" t="str">
            <v>ks</v>
          </cell>
        </row>
        <row r="11258">
          <cell r="C11258">
            <v>0</v>
          </cell>
          <cell r="D11258">
            <v>1</v>
          </cell>
          <cell r="E11258" t="str">
            <v>ks</v>
          </cell>
        </row>
        <row r="11259">
          <cell r="C11259">
            <v>0</v>
          </cell>
          <cell r="D11259">
            <v>1</v>
          </cell>
          <cell r="E11259" t="str">
            <v>ks</v>
          </cell>
        </row>
        <row r="11260">
          <cell r="C11260">
            <v>0</v>
          </cell>
          <cell r="D11260">
            <v>1</v>
          </cell>
          <cell r="E11260" t="str">
            <v>ks</v>
          </cell>
        </row>
        <row r="11261">
          <cell r="C11261">
            <v>0</v>
          </cell>
          <cell r="D11261">
            <v>1</v>
          </cell>
          <cell r="E11261" t="str">
            <v>ks</v>
          </cell>
        </row>
        <row r="11262">
          <cell r="C11262">
            <v>0</v>
          </cell>
          <cell r="D11262">
            <v>1</v>
          </cell>
          <cell r="E11262" t="str">
            <v>ks</v>
          </cell>
        </row>
        <row r="11263">
          <cell r="C11263">
            <v>0</v>
          </cell>
          <cell r="D11263">
            <v>1</v>
          </cell>
          <cell r="E11263" t="str">
            <v>ks</v>
          </cell>
        </row>
        <row r="11264">
          <cell r="C11264">
            <v>0</v>
          </cell>
          <cell r="D11264">
            <v>1</v>
          </cell>
          <cell r="E11264" t="str">
            <v>ks</v>
          </cell>
        </row>
        <row r="11265">
          <cell r="C11265">
            <v>0</v>
          </cell>
          <cell r="D11265">
            <v>1</v>
          </cell>
          <cell r="E11265" t="str">
            <v>ks</v>
          </cell>
        </row>
        <row r="11266">
          <cell r="C11266">
            <v>0</v>
          </cell>
          <cell r="D11266">
            <v>1</v>
          </cell>
          <cell r="E11266" t="str">
            <v>ks</v>
          </cell>
        </row>
        <row r="11267">
          <cell r="C11267">
            <v>0</v>
          </cell>
          <cell r="D11267">
            <v>1</v>
          </cell>
          <cell r="E11267" t="str">
            <v>ks</v>
          </cell>
        </row>
        <row r="11268">
          <cell r="C11268">
            <v>0</v>
          </cell>
          <cell r="D11268">
            <v>1</v>
          </cell>
          <cell r="E11268" t="str">
            <v>ks</v>
          </cell>
        </row>
        <row r="11269">
          <cell r="C11269">
            <v>0</v>
          </cell>
          <cell r="D11269">
            <v>1</v>
          </cell>
          <cell r="E11269" t="str">
            <v>ks</v>
          </cell>
        </row>
        <row r="11270">
          <cell r="C11270">
            <v>0</v>
          </cell>
          <cell r="D11270">
            <v>1</v>
          </cell>
          <cell r="E11270" t="str">
            <v>ks</v>
          </cell>
        </row>
        <row r="11271">
          <cell r="C11271">
            <v>0</v>
          </cell>
          <cell r="D11271">
            <v>1</v>
          </cell>
          <cell r="E11271" t="str">
            <v>ks</v>
          </cell>
        </row>
        <row r="11272">
          <cell r="C11272">
            <v>0</v>
          </cell>
          <cell r="D11272">
            <v>1</v>
          </cell>
          <cell r="E11272" t="str">
            <v>ks</v>
          </cell>
        </row>
        <row r="11273">
          <cell r="C11273">
            <v>0</v>
          </cell>
          <cell r="D11273">
            <v>1</v>
          </cell>
          <cell r="E11273" t="str">
            <v>ks</v>
          </cell>
        </row>
        <row r="11274">
          <cell r="C11274">
            <v>0</v>
          </cell>
          <cell r="D11274">
            <v>1</v>
          </cell>
          <cell r="E11274" t="str">
            <v>ks</v>
          </cell>
        </row>
        <row r="11275">
          <cell r="C11275">
            <v>0</v>
          </cell>
          <cell r="D11275">
            <v>1</v>
          </cell>
          <cell r="E11275" t="str">
            <v>ks</v>
          </cell>
        </row>
        <row r="11276">
          <cell r="C11276">
            <v>0</v>
          </cell>
          <cell r="D11276">
            <v>1</v>
          </cell>
          <cell r="E11276" t="str">
            <v>ks</v>
          </cell>
        </row>
        <row r="11277">
          <cell r="C11277">
            <v>0</v>
          </cell>
          <cell r="D11277">
            <v>1</v>
          </cell>
          <cell r="E11277" t="str">
            <v>ks</v>
          </cell>
        </row>
        <row r="11278">
          <cell r="C11278">
            <v>0</v>
          </cell>
          <cell r="D11278">
            <v>1</v>
          </cell>
          <cell r="E11278" t="str">
            <v>ks</v>
          </cell>
        </row>
        <row r="11279">
          <cell r="C11279">
            <v>0</v>
          </cell>
          <cell r="D11279">
            <v>1</v>
          </cell>
          <cell r="E11279" t="str">
            <v>ks</v>
          </cell>
        </row>
        <row r="11280">
          <cell r="C11280">
            <v>0</v>
          </cell>
          <cell r="D11280">
            <v>1</v>
          </cell>
          <cell r="E11280" t="str">
            <v>ks</v>
          </cell>
        </row>
        <row r="11281">
          <cell r="C11281">
            <v>0</v>
          </cell>
          <cell r="D11281">
            <v>1</v>
          </cell>
          <cell r="E11281" t="str">
            <v>ks</v>
          </cell>
        </row>
        <row r="11282">
          <cell r="C11282">
            <v>0</v>
          </cell>
          <cell r="D11282">
            <v>1</v>
          </cell>
          <cell r="E11282" t="str">
            <v>ks</v>
          </cell>
        </row>
        <row r="11283">
          <cell r="C11283">
            <v>0</v>
          </cell>
          <cell r="D11283">
            <v>1</v>
          </cell>
          <cell r="E11283" t="str">
            <v>ks</v>
          </cell>
        </row>
        <row r="11284">
          <cell r="C11284">
            <v>0</v>
          </cell>
          <cell r="D11284">
            <v>1</v>
          </cell>
          <cell r="E11284" t="str">
            <v>ks</v>
          </cell>
        </row>
        <row r="11285">
          <cell r="C11285">
            <v>0</v>
          </cell>
          <cell r="D11285">
            <v>1</v>
          </cell>
          <cell r="E11285" t="str">
            <v>ks</v>
          </cell>
        </row>
        <row r="11286">
          <cell r="C11286">
            <v>0</v>
          </cell>
          <cell r="D11286">
            <v>1</v>
          </cell>
          <cell r="E11286" t="str">
            <v>ks</v>
          </cell>
        </row>
        <row r="11287">
          <cell r="C11287">
            <v>0</v>
          </cell>
          <cell r="D11287">
            <v>1</v>
          </cell>
          <cell r="E11287" t="str">
            <v>ks</v>
          </cell>
        </row>
        <row r="11288">
          <cell r="C11288">
            <v>0</v>
          </cell>
          <cell r="D11288">
            <v>1</v>
          </cell>
          <cell r="E11288" t="str">
            <v>ks</v>
          </cell>
        </row>
        <row r="11289">
          <cell r="C11289">
            <v>0</v>
          </cell>
          <cell r="D11289">
            <v>1</v>
          </cell>
          <cell r="E11289" t="str">
            <v>ks</v>
          </cell>
        </row>
        <row r="11290">
          <cell r="C11290">
            <v>0</v>
          </cell>
          <cell r="D11290">
            <v>1</v>
          </cell>
          <cell r="E11290" t="str">
            <v>ks</v>
          </cell>
        </row>
        <row r="11291">
          <cell r="C11291">
            <v>0</v>
          </cell>
          <cell r="D11291">
            <v>1</v>
          </cell>
          <cell r="E11291" t="str">
            <v>ks</v>
          </cell>
        </row>
        <row r="11292">
          <cell r="C11292">
            <v>0</v>
          </cell>
          <cell r="D11292">
            <v>1</v>
          </cell>
          <cell r="E11292" t="str">
            <v>ks</v>
          </cell>
        </row>
        <row r="11293">
          <cell r="C11293">
            <v>0</v>
          </cell>
          <cell r="D11293">
            <v>1</v>
          </cell>
          <cell r="E11293" t="str">
            <v>ks</v>
          </cell>
        </row>
        <row r="11294">
          <cell r="C11294">
            <v>0</v>
          </cell>
          <cell r="D11294">
            <v>1</v>
          </cell>
          <cell r="E11294" t="str">
            <v>ks</v>
          </cell>
        </row>
        <row r="11295">
          <cell r="C11295">
            <v>0</v>
          </cell>
          <cell r="D11295">
            <v>1</v>
          </cell>
          <cell r="E11295" t="str">
            <v>ks</v>
          </cell>
        </row>
        <row r="11296">
          <cell r="C11296">
            <v>0</v>
          </cell>
          <cell r="D11296">
            <v>1</v>
          </cell>
          <cell r="E11296" t="str">
            <v>ks</v>
          </cell>
        </row>
        <row r="11297">
          <cell r="C11297">
            <v>0</v>
          </cell>
          <cell r="D11297">
            <v>1</v>
          </cell>
          <cell r="E11297" t="str">
            <v>ks</v>
          </cell>
        </row>
        <row r="11298">
          <cell r="C11298">
            <v>0</v>
          </cell>
          <cell r="D11298">
            <v>1</v>
          </cell>
          <cell r="E11298" t="str">
            <v>ks</v>
          </cell>
        </row>
        <row r="11299">
          <cell r="C11299">
            <v>0</v>
          </cell>
          <cell r="D11299">
            <v>1</v>
          </cell>
          <cell r="E11299" t="str">
            <v>ks</v>
          </cell>
        </row>
        <row r="11300">
          <cell r="C11300">
            <v>0</v>
          </cell>
          <cell r="D11300">
            <v>1</v>
          </cell>
          <cell r="E11300" t="str">
            <v>ks</v>
          </cell>
        </row>
        <row r="11301">
          <cell r="C11301">
            <v>0</v>
          </cell>
          <cell r="D11301">
            <v>1</v>
          </cell>
          <cell r="E11301" t="str">
            <v>ks</v>
          </cell>
        </row>
        <row r="11302">
          <cell r="C11302">
            <v>0</v>
          </cell>
          <cell r="D11302">
            <v>1</v>
          </cell>
          <cell r="E11302" t="str">
            <v>ks</v>
          </cell>
        </row>
        <row r="11303">
          <cell r="C11303">
            <v>0</v>
          </cell>
          <cell r="D11303">
            <v>1</v>
          </cell>
          <cell r="E11303" t="str">
            <v>ks</v>
          </cell>
        </row>
        <row r="11304">
          <cell r="C11304">
            <v>0</v>
          </cell>
          <cell r="D11304">
            <v>1</v>
          </cell>
          <cell r="E11304" t="str">
            <v>ks</v>
          </cell>
        </row>
        <row r="11305">
          <cell r="C11305">
            <v>0</v>
          </cell>
          <cell r="D11305">
            <v>1</v>
          </cell>
          <cell r="E11305" t="str">
            <v>ks</v>
          </cell>
        </row>
        <row r="11306">
          <cell r="C11306">
            <v>0</v>
          </cell>
          <cell r="D11306">
            <v>1</v>
          </cell>
          <cell r="E11306" t="str">
            <v>ks</v>
          </cell>
        </row>
        <row r="11307">
          <cell r="C11307">
            <v>0</v>
          </cell>
          <cell r="D11307">
            <v>1</v>
          </cell>
          <cell r="E11307" t="str">
            <v>ks</v>
          </cell>
        </row>
        <row r="11308">
          <cell r="C11308">
            <v>0</v>
          </cell>
          <cell r="D11308">
            <v>1</v>
          </cell>
          <cell r="E11308" t="str">
            <v>ks</v>
          </cell>
        </row>
        <row r="11309">
          <cell r="C11309">
            <v>0</v>
          </cell>
          <cell r="D11309">
            <v>1</v>
          </cell>
          <cell r="E11309" t="str">
            <v>ks</v>
          </cell>
        </row>
        <row r="11310">
          <cell r="C11310">
            <v>0</v>
          </cell>
          <cell r="D11310">
            <v>1</v>
          </cell>
          <cell r="E11310" t="str">
            <v>ks</v>
          </cell>
        </row>
        <row r="11311">
          <cell r="C11311">
            <v>0</v>
          </cell>
          <cell r="D11311">
            <v>1</v>
          </cell>
          <cell r="E11311" t="str">
            <v>ks</v>
          </cell>
        </row>
        <row r="11312">
          <cell r="C11312">
            <v>0</v>
          </cell>
          <cell r="D11312">
            <v>1</v>
          </cell>
          <cell r="E11312" t="str">
            <v>ks</v>
          </cell>
        </row>
        <row r="11313">
          <cell r="C11313">
            <v>0</v>
          </cell>
          <cell r="D11313">
            <v>1</v>
          </cell>
          <cell r="E11313" t="str">
            <v>ks</v>
          </cell>
        </row>
        <row r="11314">
          <cell r="C11314">
            <v>0</v>
          </cell>
          <cell r="D11314">
            <v>1</v>
          </cell>
          <cell r="E11314" t="str">
            <v>ks</v>
          </cell>
        </row>
        <row r="11315">
          <cell r="C11315">
            <v>0</v>
          </cell>
          <cell r="D11315">
            <v>1</v>
          </cell>
          <cell r="E11315" t="str">
            <v>ks</v>
          </cell>
        </row>
        <row r="11316">
          <cell r="C11316">
            <v>0</v>
          </cell>
          <cell r="D11316">
            <v>1</v>
          </cell>
          <cell r="E11316" t="str">
            <v>ks</v>
          </cell>
        </row>
        <row r="11317">
          <cell r="C11317">
            <v>0</v>
          </cell>
          <cell r="D11317">
            <v>1</v>
          </cell>
          <cell r="E11317" t="str">
            <v>ks</v>
          </cell>
        </row>
        <row r="11318">
          <cell r="C11318">
            <v>0</v>
          </cell>
          <cell r="D11318">
            <v>1</v>
          </cell>
          <cell r="E11318" t="str">
            <v>ks</v>
          </cell>
        </row>
        <row r="11319">
          <cell r="C11319">
            <v>0</v>
          </cell>
          <cell r="D11319">
            <v>1</v>
          </cell>
          <cell r="E11319" t="str">
            <v>ks</v>
          </cell>
        </row>
        <row r="11320">
          <cell r="C11320">
            <v>0</v>
          </cell>
          <cell r="D11320">
            <v>1</v>
          </cell>
          <cell r="E11320" t="str">
            <v>ks</v>
          </cell>
        </row>
        <row r="11321">
          <cell r="C11321">
            <v>0</v>
          </cell>
          <cell r="D11321">
            <v>1</v>
          </cell>
          <cell r="E11321" t="str">
            <v>ks</v>
          </cell>
        </row>
        <row r="11322">
          <cell r="C11322">
            <v>0</v>
          </cell>
          <cell r="D11322">
            <v>1</v>
          </cell>
          <cell r="E11322" t="str">
            <v>ks</v>
          </cell>
        </row>
        <row r="11323">
          <cell r="C11323">
            <v>0</v>
          </cell>
          <cell r="D11323">
            <v>1</v>
          </cell>
          <cell r="E11323" t="str">
            <v>ks</v>
          </cell>
        </row>
        <row r="11324">
          <cell r="C11324">
            <v>0</v>
          </cell>
          <cell r="D11324">
            <v>1</v>
          </cell>
          <cell r="E11324" t="str">
            <v>ks</v>
          </cell>
        </row>
        <row r="11325">
          <cell r="C11325">
            <v>0</v>
          </cell>
          <cell r="D11325">
            <v>1</v>
          </cell>
          <cell r="E11325" t="str">
            <v>ks</v>
          </cell>
        </row>
        <row r="11326">
          <cell r="C11326">
            <v>0</v>
          </cell>
          <cell r="D11326">
            <v>1</v>
          </cell>
          <cell r="E11326" t="str">
            <v>ks</v>
          </cell>
        </row>
        <row r="11327">
          <cell r="C11327">
            <v>0</v>
          </cell>
          <cell r="D11327">
            <v>1</v>
          </cell>
          <cell r="E11327" t="str">
            <v>ks</v>
          </cell>
        </row>
        <row r="11328">
          <cell r="C11328">
            <v>0</v>
          </cell>
          <cell r="D11328">
            <v>1</v>
          </cell>
          <cell r="E11328" t="str">
            <v>ks</v>
          </cell>
        </row>
        <row r="11329">
          <cell r="C11329">
            <v>0</v>
          </cell>
          <cell r="D11329">
            <v>1</v>
          </cell>
          <cell r="E11329" t="str">
            <v>ks</v>
          </cell>
        </row>
        <row r="11330">
          <cell r="C11330">
            <v>0</v>
          </cell>
          <cell r="D11330">
            <v>1</v>
          </cell>
          <cell r="E11330" t="str">
            <v>ks</v>
          </cell>
        </row>
        <row r="11331">
          <cell r="C11331">
            <v>0</v>
          </cell>
          <cell r="D11331">
            <v>1</v>
          </cell>
          <cell r="E11331" t="str">
            <v>ks</v>
          </cell>
        </row>
        <row r="11332">
          <cell r="C11332">
            <v>0</v>
          </cell>
          <cell r="D11332">
            <v>1</v>
          </cell>
          <cell r="E11332" t="str">
            <v>ks</v>
          </cell>
        </row>
        <row r="11333">
          <cell r="C11333">
            <v>0</v>
          </cell>
          <cell r="D11333">
            <v>1</v>
          </cell>
          <cell r="E11333" t="str">
            <v>ks</v>
          </cell>
        </row>
        <row r="11334">
          <cell r="C11334">
            <v>0</v>
          </cell>
          <cell r="D11334">
            <v>1</v>
          </cell>
          <cell r="E11334" t="str">
            <v>ks</v>
          </cell>
        </row>
        <row r="11335">
          <cell r="C11335">
            <v>0</v>
          </cell>
          <cell r="D11335">
            <v>1</v>
          </cell>
          <cell r="E11335" t="str">
            <v>ks</v>
          </cell>
        </row>
        <row r="11336">
          <cell r="C11336">
            <v>0</v>
          </cell>
          <cell r="D11336">
            <v>1</v>
          </cell>
          <cell r="E11336" t="str">
            <v>ks</v>
          </cell>
        </row>
        <row r="11337">
          <cell r="C11337">
            <v>0</v>
          </cell>
          <cell r="D11337">
            <v>1</v>
          </cell>
          <cell r="E11337" t="str">
            <v>ks</v>
          </cell>
        </row>
        <row r="11338">
          <cell r="C11338">
            <v>0</v>
          </cell>
          <cell r="D11338">
            <v>1</v>
          </cell>
          <cell r="E11338" t="str">
            <v>ks</v>
          </cell>
        </row>
        <row r="11339">
          <cell r="C11339">
            <v>0</v>
          </cell>
          <cell r="D11339">
            <v>1</v>
          </cell>
          <cell r="E11339" t="str">
            <v>ks</v>
          </cell>
        </row>
        <row r="11340">
          <cell r="C11340">
            <v>0</v>
          </cell>
          <cell r="D11340">
            <v>1</v>
          </cell>
          <cell r="E11340" t="str">
            <v>ks</v>
          </cell>
        </row>
        <row r="11341">
          <cell r="C11341">
            <v>0</v>
          </cell>
          <cell r="D11341">
            <v>1</v>
          </cell>
          <cell r="E11341" t="str">
            <v>ks</v>
          </cell>
        </row>
        <row r="11342">
          <cell r="C11342">
            <v>0</v>
          </cell>
          <cell r="D11342">
            <v>1</v>
          </cell>
          <cell r="E11342" t="str">
            <v>ks</v>
          </cell>
        </row>
        <row r="11343">
          <cell r="C11343">
            <v>0</v>
          </cell>
          <cell r="D11343">
            <v>1</v>
          </cell>
          <cell r="E11343" t="str">
            <v>ks</v>
          </cell>
        </row>
        <row r="11344">
          <cell r="C11344">
            <v>0</v>
          </cell>
          <cell r="D11344">
            <v>1</v>
          </cell>
          <cell r="E11344" t="str">
            <v>ks</v>
          </cell>
        </row>
        <row r="11345">
          <cell r="C11345">
            <v>0</v>
          </cell>
          <cell r="D11345">
            <v>1</v>
          </cell>
          <cell r="E11345" t="str">
            <v>ks</v>
          </cell>
        </row>
        <row r="11346">
          <cell r="C11346">
            <v>0</v>
          </cell>
          <cell r="D11346">
            <v>1</v>
          </cell>
          <cell r="E11346" t="str">
            <v>ks</v>
          </cell>
        </row>
        <row r="11347">
          <cell r="C11347">
            <v>0</v>
          </cell>
          <cell r="D11347">
            <v>1</v>
          </cell>
          <cell r="E11347" t="str">
            <v>ks</v>
          </cell>
        </row>
        <row r="11348">
          <cell r="C11348">
            <v>0</v>
          </cell>
          <cell r="D11348">
            <v>1</v>
          </cell>
          <cell r="E11348" t="str">
            <v>ks</v>
          </cell>
        </row>
        <row r="11349">
          <cell r="C11349">
            <v>0</v>
          </cell>
          <cell r="D11349">
            <v>1</v>
          </cell>
          <cell r="E11349" t="str">
            <v>ks</v>
          </cell>
        </row>
        <row r="11350">
          <cell r="C11350">
            <v>0</v>
          </cell>
          <cell r="D11350">
            <v>1</v>
          </cell>
          <cell r="E11350" t="str">
            <v>ks</v>
          </cell>
        </row>
        <row r="11351">
          <cell r="C11351">
            <v>0</v>
          </cell>
          <cell r="D11351">
            <v>1</v>
          </cell>
          <cell r="E11351" t="str">
            <v>ks</v>
          </cell>
        </row>
        <row r="11352">
          <cell r="C11352">
            <v>0</v>
          </cell>
          <cell r="D11352">
            <v>1</v>
          </cell>
          <cell r="E11352" t="str">
            <v>ks</v>
          </cell>
        </row>
        <row r="11353">
          <cell r="C11353">
            <v>0</v>
          </cell>
          <cell r="D11353">
            <v>1</v>
          </cell>
          <cell r="E11353" t="str">
            <v>ks</v>
          </cell>
        </row>
        <row r="11354">
          <cell r="C11354">
            <v>0</v>
          </cell>
          <cell r="D11354">
            <v>1</v>
          </cell>
          <cell r="E11354" t="str">
            <v>ks</v>
          </cell>
        </row>
        <row r="11355">
          <cell r="C11355">
            <v>0</v>
          </cell>
          <cell r="D11355">
            <v>1</v>
          </cell>
          <cell r="E11355" t="str">
            <v>ks</v>
          </cell>
        </row>
        <row r="11356">
          <cell r="C11356">
            <v>0</v>
          </cell>
          <cell r="D11356">
            <v>1</v>
          </cell>
          <cell r="E11356" t="str">
            <v>ks</v>
          </cell>
        </row>
        <row r="11357">
          <cell r="C11357">
            <v>0</v>
          </cell>
          <cell r="D11357">
            <v>1</v>
          </cell>
          <cell r="E11357" t="str">
            <v>ks</v>
          </cell>
        </row>
        <row r="11358">
          <cell r="C11358">
            <v>0</v>
          </cell>
          <cell r="D11358">
            <v>1</v>
          </cell>
          <cell r="E11358" t="str">
            <v>ks</v>
          </cell>
        </row>
        <row r="11359">
          <cell r="C11359">
            <v>0</v>
          </cell>
          <cell r="D11359">
            <v>1</v>
          </cell>
          <cell r="E11359" t="str">
            <v>ks</v>
          </cell>
        </row>
        <row r="11360">
          <cell r="C11360">
            <v>0</v>
          </cell>
          <cell r="D11360">
            <v>1</v>
          </cell>
          <cell r="E11360" t="str">
            <v>ks</v>
          </cell>
        </row>
        <row r="11361">
          <cell r="C11361">
            <v>0</v>
          </cell>
          <cell r="D11361">
            <v>1</v>
          </cell>
          <cell r="E11361" t="str">
            <v>ks</v>
          </cell>
        </row>
        <row r="11362">
          <cell r="C11362">
            <v>0</v>
          </cell>
          <cell r="D11362">
            <v>1</v>
          </cell>
          <cell r="E11362" t="str">
            <v>ks</v>
          </cell>
        </row>
        <row r="11363">
          <cell r="C11363">
            <v>0</v>
          </cell>
          <cell r="D11363">
            <v>1</v>
          </cell>
          <cell r="E11363" t="str">
            <v>ks</v>
          </cell>
        </row>
        <row r="11364">
          <cell r="C11364">
            <v>0</v>
          </cell>
          <cell r="D11364">
            <v>1</v>
          </cell>
          <cell r="E11364" t="str">
            <v>ks</v>
          </cell>
        </row>
        <row r="11365">
          <cell r="C11365">
            <v>0</v>
          </cell>
          <cell r="D11365">
            <v>1</v>
          </cell>
          <cell r="E11365" t="str">
            <v>ks</v>
          </cell>
        </row>
        <row r="11366">
          <cell r="C11366">
            <v>0</v>
          </cell>
          <cell r="D11366">
            <v>1</v>
          </cell>
          <cell r="E11366" t="str">
            <v>ks</v>
          </cell>
        </row>
        <row r="11367">
          <cell r="C11367">
            <v>0</v>
          </cell>
          <cell r="D11367">
            <v>1</v>
          </cell>
          <cell r="E11367" t="str">
            <v>ks</v>
          </cell>
        </row>
        <row r="11368">
          <cell r="C11368">
            <v>0</v>
          </cell>
          <cell r="D11368">
            <v>1</v>
          </cell>
          <cell r="E11368" t="str">
            <v>ks</v>
          </cell>
        </row>
        <row r="11369">
          <cell r="C11369">
            <v>0</v>
          </cell>
          <cell r="D11369">
            <v>1</v>
          </cell>
          <cell r="E11369" t="str">
            <v>ks</v>
          </cell>
        </row>
        <row r="11370">
          <cell r="C11370">
            <v>0</v>
          </cell>
          <cell r="D11370">
            <v>1</v>
          </cell>
          <cell r="E11370" t="str">
            <v>ks</v>
          </cell>
        </row>
        <row r="11371">
          <cell r="C11371">
            <v>0</v>
          </cell>
          <cell r="D11371">
            <v>1</v>
          </cell>
          <cell r="E11371" t="str">
            <v>ks</v>
          </cell>
        </row>
        <row r="11372">
          <cell r="C11372">
            <v>0</v>
          </cell>
          <cell r="D11372">
            <v>1</v>
          </cell>
          <cell r="E11372" t="str">
            <v>ks</v>
          </cell>
        </row>
        <row r="11373">
          <cell r="C11373">
            <v>0</v>
          </cell>
          <cell r="D11373">
            <v>1</v>
          </cell>
          <cell r="E11373" t="str">
            <v>ks</v>
          </cell>
        </row>
        <row r="11374">
          <cell r="C11374">
            <v>0</v>
          </cell>
          <cell r="D11374">
            <v>1</v>
          </cell>
          <cell r="E11374" t="str">
            <v>ks</v>
          </cell>
        </row>
        <row r="11375">
          <cell r="C11375">
            <v>0</v>
          </cell>
          <cell r="D11375">
            <v>1</v>
          </cell>
          <cell r="E11375" t="str">
            <v>ks</v>
          </cell>
        </row>
        <row r="11376">
          <cell r="C11376">
            <v>0</v>
          </cell>
          <cell r="D11376">
            <v>1</v>
          </cell>
          <cell r="E11376" t="str">
            <v>ks</v>
          </cell>
        </row>
        <row r="11377">
          <cell r="C11377">
            <v>0</v>
          </cell>
          <cell r="D11377">
            <v>1</v>
          </cell>
          <cell r="E11377" t="str">
            <v>ks</v>
          </cell>
        </row>
        <row r="11378">
          <cell r="C11378">
            <v>0</v>
          </cell>
          <cell r="D11378">
            <v>1</v>
          </cell>
          <cell r="E11378" t="str">
            <v>ks</v>
          </cell>
        </row>
        <row r="11379">
          <cell r="C11379">
            <v>0</v>
          </cell>
          <cell r="D11379">
            <v>1</v>
          </cell>
          <cell r="E11379" t="str">
            <v>ks</v>
          </cell>
        </row>
        <row r="11380">
          <cell r="C11380">
            <v>0</v>
          </cell>
          <cell r="D11380">
            <v>1</v>
          </cell>
          <cell r="E11380" t="str">
            <v>ks</v>
          </cell>
        </row>
        <row r="11381">
          <cell r="C11381">
            <v>0</v>
          </cell>
          <cell r="D11381">
            <v>1</v>
          </cell>
          <cell r="E11381" t="str">
            <v>ks</v>
          </cell>
        </row>
        <row r="11382">
          <cell r="C11382">
            <v>0</v>
          </cell>
          <cell r="D11382">
            <v>1</v>
          </cell>
          <cell r="E11382" t="str">
            <v>ks</v>
          </cell>
        </row>
        <row r="11383">
          <cell r="C11383">
            <v>0</v>
          </cell>
          <cell r="D11383">
            <v>1</v>
          </cell>
          <cell r="E11383" t="str">
            <v>ks</v>
          </cell>
        </row>
        <row r="11384">
          <cell r="C11384">
            <v>0</v>
          </cell>
          <cell r="D11384">
            <v>1</v>
          </cell>
          <cell r="E11384" t="str">
            <v>ks</v>
          </cell>
        </row>
        <row r="11385">
          <cell r="C11385">
            <v>0</v>
          </cell>
          <cell r="D11385">
            <v>1</v>
          </cell>
          <cell r="E11385" t="str">
            <v>ks</v>
          </cell>
        </row>
        <row r="11386">
          <cell r="C11386">
            <v>0</v>
          </cell>
          <cell r="D11386">
            <v>1</v>
          </cell>
          <cell r="E11386" t="str">
            <v>ks</v>
          </cell>
        </row>
        <row r="11387">
          <cell r="C11387">
            <v>0</v>
          </cell>
          <cell r="D11387">
            <v>1</v>
          </cell>
          <cell r="E11387" t="str">
            <v>ks</v>
          </cell>
        </row>
        <row r="11388">
          <cell r="C11388">
            <v>0</v>
          </cell>
          <cell r="D11388">
            <v>1</v>
          </cell>
          <cell r="E11388" t="str">
            <v>ks</v>
          </cell>
        </row>
        <row r="11389">
          <cell r="C11389">
            <v>0</v>
          </cell>
          <cell r="D11389">
            <v>1</v>
          </cell>
          <cell r="E11389" t="str">
            <v>ks</v>
          </cell>
        </row>
        <row r="11390">
          <cell r="C11390">
            <v>0</v>
          </cell>
          <cell r="D11390">
            <v>1</v>
          </cell>
          <cell r="E11390" t="str">
            <v>ks</v>
          </cell>
        </row>
        <row r="11391">
          <cell r="C11391">
            <v>0</v>
          </cell>
          <cell r="D11391">
            <v>1</v>
          </cell>
          <cell r="E11391" t="str">
            <v>ks</v>
          </cell>
        </row>
        <row r="11392">
          <cell r="C11392">
            <v>0</v>
          </cell>
          <cell r="D11392">
            <v>1</v>
          </cell>
          <cell r="E11392" t="str">
            <v>ks</v>
          </cell>
        </row>
        <row r="11393">
          <cell r="C11393">
            <v>0</v>
          </cell>
          <cell r="D11393">
            <v>1</v>
          </cell>
          <cell r="E11393" t="str">
            <v>ks</v>
          </cell>
        </row>
        <row r="11394">
          <cell r="C11394">
            <v>0</v>
          </cell>
          <cell r="D11394">
            <v>1</v>
          </cell>
          <cell r="E11394" t="str">
            <v>ks</v>
          </cell>
        </row>
        <row r="11395">
          <cell r="C11395">
            <v>0</v>
          </cell>
          <cell r="D11395">
            <v>1</v>
          </cell>
          <cell r="E11395" t="str">
            <v>ks</v>
          </cell>
        </row>
        <row r="11396">
          <cell r="C11396">
            <v>0</v>
          </cell>
          <cell r="D11396">
            <v>1</v>
          </cell>
          <cell r="E11396" t="str">
            <v>ks</v>
          </cell>
        </row>
        <row r="11397">
          <cell r="C11397">
            <v>0</v>
          </cell>
          <cell r="D11397">
            <v>1</v>
          </cell>
          <cell r="E11397" t="str">
            <v>ks</v>
          </cell>
        </row>
        <row r="11398">
          <cell r="C11398">
            <v>0</v>
          </cell>
          <cell r="D11398">
            <v>1</v>
          </cell>
          <cell r="E11398" t="str">
            <v>ks</v>
          </cell>
        </row>
        <row r="11399">
          <cell r="C11399">
            <v>0</v>
          </cell>
          <cell r="D11399">
            <v>1</v>
          </cell>
          <cell r="E11399" t="str">
            <v>ks</v>
          </cell>
        </row>
        <row r="11400">
          <cell r="C11400">
            <v>0</v>
          </cell>
          <cell r="D11400">
            <v>1</v>
          </cell>
          <cell r="E11400" t="str">
            <v>ks</v>
          </cell>
        </row>
        <row r="11401">
          <cell r="C11401">
            <v>0</v>
          </cell>
          <cell r="D11401">
            <v>1</v>
          </cell>
          <cell r="E11401" t="str">
            <v>ks</v>
          </cell>
        </row>
        <row r="11402">
          <cell r="C11402">
            <v>0</v>
          </cell>
          <cell r="D11402">
            <v>1</v>
          </cell>
          <cell r="E11402" t="str">
            <v>ks</v>
          </cell>
        </row>
        <row r="11403">
          <cell r="C11403">
            <v>0</v>
          </cell>
          <cell r="D11403">
            <v>1</v>
          </cell>
          <cell r="E11403" t="str">
            <v>ks</v>
          </cell>
        </row>
        <row r="11404">
          <cell r="C11404">
            <v>0</v>
          </cell>
          <cell r="D11404">
            <v>1</v>
          </cell>
          <cell r="E11404" t="str">
            <v>ks</v>
          </cell>
        </row>
        <row r="11405">
          <cell r="C11405">
            <v>0</v>
          </cell>
          <cell r="D11405">
            <v>1</v>
          </cell>
          <cell r="E11405" t="str">
            <v>ks</v>
          </cell>
        </row>
        <row r="11406">
          <cell r="C11406">
            <v>0</v>
          </cell>
          <cell r="D11406">
            <v>1</v>
          </cell>
          <cell r="E11406" t="str">
            <v>ks</v>
          </cell>
        </row>
        <row r="11407">
          <cell r="C11407">
            <v>0</v>
          </cell>
          <cell r="D11407">
            <v>1</v>
          </cell>
          <cell r="E11407" t="str">
            <v>ks</v>
          </cell>
        </row>
        <row r="11408">
          <cell r="C11408">
            <v>0</v>
          </cell>
          <cell r="D11408">
            <v>1</v>
          </cell>
          <cell r="E11408" t="str">
            <v>ks</v>
          </cell>
        </row>
        <row r="11409">
          <cell r="C11409">
            <v>0</v>
          </cell>
          <cell r="D11409">
            <v>1</v>
          </cell>
          <cell r="E11409" t="str">
            <v>ks</v>
          </cell>
        </row>
        <row r="11410">
          <cell r="C11410">
            <v>0</v>
          </cell>
          <cell r="D11410">
            <v>1</v>
          </cell>
          <cell r="E11410" t="str">
            <v>ks</v>
          </cell>
        </row>
        <row r="11411">
          <cell r="C11411">
            <v>0</v>
          </cell>
          <cell r="D11411">
            <v>1</v>
          </cell>
          <cell r="E11411" t="str">
            <v>ks</v>
          </cell>
        </row>
        <row r="11412">
          <cell r="C11412">
            <v>0</v>
          </cell>
          <cell r="D11412">
            <v>1</v>
          </cell>
          <cell r="E11412" t="str">
            <v>ks</v>
          </cell>
        </row>
        <row r="11413">
          <cell r="C11413">
            <v>0</v>
          </cell>
          <cell r="D11413">
            <v>1</v>
          </cell>
          <cell r="E11413" t="str">
            <v>ks</v>
          </cell>
        </row>
        <row r="11414">
          <cell r="C11414">
            <v>0</v>
          </cell>
          <cell r="D11414">
            <v>1</v>
          </cell>
          <cell r="E11414" t="str">
            <v>ks</v>
          </cell>
        </row>
        <row r="11415">
          <cell r="C11415">
            <v>0</v>
          </cell>
          <cell r="D11415">
            <v>1</v>
          </cell>
          <cell r="E11415" t="str">
            <v>ks</v>
          </cell>
        </row>
        <row r="11416">
          <cell r="C11416">
            <v>0</v>
          </cell>
          <cell r="D11416">
            <v>1</v>
          </cell>
          <cell r="E11416" t="str">
            <v>ks</v>
          </cell>
        </row>
        <row r="11417">
          <cell r="C11417">
            <v>0</v>
          </cell>
          <cell r="D11417">
            <v>1</v>
          </cell>
          <cell r="E11417" t="str">
            <v>ks</v>
          </cell>
        </row>
        <row r="11418">
          <cell r="C11418">
            <v>0</v>
          </cell>
          <cell r="D11418">
            <v>1</v>
          </cell>
          <cell r="E11418" t="str">
            <v>ks</v>
          </cell>
        </row>
        <row r="11419">
          <cell r="C11419">
            <v>0</v>
          </cell>
          <cell r="D11419">
            <v>1</v>
          </cell>
          <cell r="E11419" t="str">
            <v>ks</v>
          </cell>
        </row>
        <row r="11420">
          <cell r="C11420">
            <v>0</v>
          </cell>
          <cell r="D11420">
            <v>1</v>
          </cell>
          <cell r="E11420" t="str">
            <v>ks</v>
          </cell>
        </row>
        <row r="11421">
          <cell r="C11421">
            <v>0</v>
          </cell>
          <cell r="D11421">
            <v>1</v>
          </cell>
          <cell r="E11421" t="str">
            <v>ks</v>
          </cell>
        </row>
        <row r="11422">
          <cell r="C11422">
            <v>0</v>
          </cell>
          <cell r="D11422">
            <v>1</v>
          </cell>
          <cell r="E11422" t="str">
            <v>ks</v>
          </cell>
        </row>
        <row r="11423">
          <cell r="C11423">
            <v>0</v>
          </cell>
          <cell r="D11423">
            <v>1</v>
          </cell>
          <cell r="E11423" t="str">
            <v>ks</v>
          </cell>
        </row>
        <row r="11424">
          <cell r="C11424">
            <v>0</v>
          </cell>
          <cell r="D11424">
            <v>1</v>
          </cell>
          <cell r="E11424" t="str">
            <v>ks</v>
          </cell>
        </row>
        <row r="11425">
          <cell r="C11425">
            <v>0</v>
          </cell>
          <cell r="D11425">
            <v>1</v>
          </cell>
          <cell r="E11425" t="str">
            <v>ks</v>
          </cell>
        </row>
        <row r="11426">
          <cell r="C11426">
            <v>0</v>
          </cell>
          <cell r="D11426">
            <v>1</v>
          </cell>
          <cell r="E11426" t="str">
            <v>ks</v>
          </cell>
        </row>
        <row r="11427">
          <cell r="C11427">
            <v>0</v>
          </cell>
          <cell r="D11427">
            <v>1</v>
          </cell>
          <cell r="E11427" t="str">
            <v>ks</v>
          </cell>
        </row>
        <row r="11428">
          <cell r="C11428">
            <v>0</v>
          </cell>
          <cell r="D11428">
            <v>1</v>
          </cell>
          <cell r="E11428" t="str">
            <v>ks</v>
          </cell>
        </row>
        <row r="11429">
          <cell r="C11429">
            <v>0</v>
          </cell>
          <cell r="D11429">
            <v>1</v>
          </cell>
          <cell r="E11429" t="str">
            <v>ks</v>
          </cell>
        </row>
        <row r="11430">
          <cell r="C11430">
            <v>0</v>
          </cell>
          <cell r="D11430">
            <v>1</v>
          </cell>
          <cell r="E11430" t="str">
            <v>ks</v>
          </cell>
        </row>
        <row r="11431">
          <cell r="C11431">
            <v>0</v>
          </cell>
          <cell r="D11431">
            <v>1</v>
          </cell>
          <cell r="E11431" t="str">
            <v>ks</v>
          </cell>
        </row>
        <row r="11432">
          <cell r="C11432">
            <v>0</v>
          </cell>
          <cell r="D11432">
            <v>1</v>
          </cell>
          <cell r="E11432" t="str">
            <v>ks</v>
          </cell>
        </row>
        <row r="11433">
          <cell r="C11433">
            <v>0</v>
          </cell>
          <cell r="D11433">
            <v>1</v>
          </cell>
          <cell r="E11433" t="str">
            <v>ks</v>
          </cell>
        </row>
        <row r="11434">
          <cell r="C11434">
            <v>0</v>
          </cell>
          <cell r="D11434">
            <v>1</v>
          </cell>
          <cell r="E11434" t="str">
            <v>ks</v>
          </cell>
        </row>
        <row r="11435">
          <cell r="C11435">
            <v>0</v>
          </cell>
          <cell r="D11435">
            <v>1</v>
          </cell>
          <cell r="E11435" t="str">
            <v>ks</v>
          </cell>
        </row>
        <row r="11436">
          <cell r="C11436">
            <v>0</v>
          </cell>
          <cell r="D11436">
            <v>1</v>
          </cell>
          <cell r="E11436" t="str">
            <v>ks</v>
          </cell>
        </row>
        <row r="11437">
          <cell r="C11437">
            <v>0</v>
          </cell>
          <cell r="D11437">
            <v>1</v>
          </cell>
          <cell r="E11437" t="str">
            <v>ks</v>
          </cell>
        </row>
        <row r="11438">
          <cell r="C11438">
            <v>0</v>
          </cell>
          <cell r="D11438">
            <v>1</v>
          </cell>
          <cell r="E11438" t="str">
            <v>ks</v>
          </cell>
        </row>
        <row r="11439">
          <cell r="C11439">
            <v>0</v>
          </cell>
          <cell r="D11439">
            <v>1</v>
          </cell>
          <cell r="E11439" t="str">
            <v>ks</v>
          </cell>
        </row>
        <row r="11440">
          <cell r="C11440">
            <v>0</v>
          </cell>
          <cell r="D11440">
            <v>1</v>
          </cell>
          <cell r="E11440" t="str">
            <v>ks</v>
          </cell>
        </row>
        <row r="11441">
          <cell r="C11441">
            <v>0</v>
          </cell>
          <cell r="D11441">
            <v>1</v>
          </cell>
          <cell r="E11441" t="str">
            <v>ks</v>
          </cell>
        </row>
        <row r="11442">
          <cell r="C11442">
            <v>0</v>
          </cell>
          <cell r="D11442">
            <v>1</v>
          </cell>
          <cell r="E11442" t="str">
            <v>ks</v>
          </cell>
        </row>
        <row r="11443">
          <cell r="C11443">
            <v>0</v>
          </cell>
          <cell r="D11443">
            <v>1</v>
          </cell>
          <cell r="E11443" t="str">
            <v>ks</v>
          </cell>
        </row>
        <row r="11444">
          <cell r="C11444">
            <v>0</v>
          </cell>
          <cell r="D11444">
            <v>1</v>
          </cell>
          <cell r="E11444" t="str">
            <v>ks</v>
          </cell>
        </row>
        <row r="11445">
          <cell r="C11445">
            <v>0</v>
          </cell>
          <cell r="D11445">
            <v>1</v>
          </cell>
          <cell r="E11445" t="str">
            <v>ks</v>
          </cell>
        </row>
        <row r="11446">
          <cell r="C11446">
            <v>0</v>
          </cell>
          <cell r="D11446">
            <v>1</v>
          </cell>
          <cell r="E11446" t="str">
            <v>ks</v>
          </cell>
        </row>
        <row r="11447">
          <cell r="C11447">
            <v>0</v>
          </cell>
          <cell r="D11447">
            <v>1</v>
          </cell>
          <cell r="E11447" t="str">
            <v>ks</v>
          </cell>
        </row>
        <row r="11448">
          <cell r="C11448">
            <v>0</v>
          </cell>
          <cell r="D11448">
            <v>1</v>
          </cell>
          <cell r="E11448" t="str">
            <v>ks</v>
          </cell>
        </row>
        <row r="11449">
          <cell r="C11449">
            <v>0</v>
          </cell>
          <cell r="D11449">
            <v>1</v>
          </cell>
          <cell r="E11449" t="str">
            <v>m</v>
          </cell>
        </row>
        <row r="11450">
          <cell r="C11450">
            <v>0</v>
          </cell>
          <cell r="D11450">
            <v>1</v>
          </cell>
          <cell r="E11450" t="str">
            <v>m</v>
          </cell>
        </row>
        <row r="11451">
          <cell r="C11451">
            <v>0</v>
          </cell>
          <cell r="D11451">
            <v>1</v>
          </cell>
          <cell r="E11451" t="str">
            <v>m</v>
          </cell>
        </row>
        <row r="11452">
          <cell r="C11452">
            <v>0</v>
          </cell>
          <cell r="D11452">
            <v>1</v>
          </cell>
          <cell r="E11452" t="str">
            <v>m</v>
          </cell>
        </row>
        <row r="11453">
          <cell r="C11453">
            <v>0</v>
          </cell>
          <cell r="D11453">
            <v>1</v>
          </cell>
          <cell r="E11453" t="str">
            <v>m</v>
          </cell>
        </row>
        <row r="11454">
          <cell r="C11454">
            <v>0</v>
          </cell>
          <cell r="D11454">
            <v>1</v>
          </cell>
          <cell r="E11454" t="str">
            <v>m</v>
          </cell>
        </row>
        <row r="11455">
          <cell r="C11455">
            <v>0</v>
          </cell>
          <cell r="D11455">
            <v>1</v>
          </cell>
          <cell r="E11455" t="str">
            <v>m</v>
          </cell>
        </row>
        <row r="11456">
          <cell r="C11456">
            <v>0</v>
          </cell>
          <cell r="D11456">
            <v>1</v>
          </cell>
          <cell r="E11456" t="str">
            <v>m</v>
          </cell>
        </row>
        <row r="11457">
          <cell r="C11457">
            <v>0</v>
          </cell>
          <cell r="D11457">
            <v>1</v>
          </cell>
          <cell r="E11457" t="str">
            <v>m</v>
          </cell>
        </row>
        <row r="11458">
          <cell r="C11458">
            <v>0</v>
          </cell>
          <cell r="D11458">
            <v>1</v>
          </cell>
          <cell r="E11458" t="str">
            <v>m</v>
          </cell>
        </row>
        <row r="11459">
          <cell r="C11459">
            <v>0</v>
          </cell>
          <cell r="D11459">
            <v>1</v>
          </cell>
          <cell r="E11459" t="str">
            <v>m</v>
          </cell>
        </row>
        <row r="11460">
          <cell r="C11460">
            <v>0</v>
          </cell>
          <cell r="D11460">
            <v>1</v>
          </cell>
          <cell r="E11460" t="str">
            <v>m</v>
          </cell>
        </row>
        <row r="11461">
          <cell r="C11461">
            <v>0</v>
          </cell>
          <cell r="D11461">
            <v>1</v>
          </cell>
          <cell r="E11461" t="str">
            <v>m</v>
          </cell>
        </row>
        <row r="11462">
          <cell r="C11462">
            <v>0</v>
          </cell>
          <cell r="D11462">
            <v>1</v>
          </cell>
          <cell r="E11462" t="str">
            <v>m</v>
          </cell>
        </row>
        <row r="11463">
          <cell r="C11463">
            <v>0</v>
          </cell>
          <cell r="D11463">
            <v>1</v>
          </cell>
          <cell r="E11463" t="str">
            <v>m</v>
          </cell>
        </row>
        <row r="11464">
          <cell r="C11464">
            <v>0</v>
          </cell>
          <cell r="D11464">
            <v>1</v>
          </cell>
          <cell r="E11464" t="str">
            <v>m</v>
          </cell>
        </row>
        <row r="11465">
          <cell r="C11465">
            <v>0</v>
          </cell>
          <cell r="D11465">
            <v>1</v>
          </cell>
          <cell r="E11465" t="str">
            <v>m</v>
          </cell>
        </row>
        <row r="11466">
          <cell r="C11466">
            <v>0</v>
          </cell>
          <cell r="D11466">
            <v>1</v>
          </cell>
          <cell r="E11466" t="str">
            <v>m</v>
          </cell>
        </row>
        <row r="11467">
          <cell r="C11467">
            <v>0</v>
          </cell>
          <cell r="D11467">
            <v>1</v>
          </cell>
          <cell r="E11467" t="str">
            <v>m</v>
          </cell>
        </row>
        <row r="11468">
          <cell r="C11468">
            <v>0</v>
          </cell>
          <cell r="D11468">
            <v>1</v>
          </cell>
          <cell r="E11468" t="str">
            <v>m</v>
          </cell>
        </row>
        <row r="11469">
          <cell r="C11469">
            <v>0</v>
          </cell>
          <cell r="D11469">
            <v>1</v>
          </cell>
          <cell r="E11469" t="str">
            <v>m</v>
          </cell>
        </row>
        <row r="11470">
          <cell r="C11470">
            <v>0</v>
          </cell>
          <cell r="D11470">
            <v>1</v>
          </cell>
          <cell r="E11470" t="str">
            <v>m</v>
          </cell>
        </row>
        <row r="11471">
          <cell r="C11471">
            <v>0</v>
          </cell>
          <cell r="D11471">
            <v>1</v>
          </cell>
          <cell r="E11471" t="str">
            <v>m</v>
          </cell>
        </row>
        <row r="11472">
          <cell r="C11472">
            <v>0</v>
          </cell>
          <cell r="D11472">
            <v>1</v>
          </cell>
          <cell r="E11472" t="str">
            <v>m</v>
          </cell>
        </row>
        <row r="11473">
          <cell r="C11473">
            <v>0</v>
          </cell>
          <cell r="D11473">
            <v>1</v>
          </cell>
          <cell r="E11473" t="str">
            <v>m</v>
          </cell>
        </row>
        <row r="11474">
          <cell r="C11474">
            <v>0</v>
          </cell>
          <cell r="D11474">
            <v>1</v>
          </cell>
          <cell r="E11474" t="str">
            <v>m</v>
          </cell>
        </row>
        <row r="11475">
          <cell r="C11475">
            <v>0</v>
          </cell>
          <cell r="D11475">
            <v>1</v>
          </cell>
          <cell r="E11475" t="str">
            <v>m</v>
          </cell>
        </row>
        <row r="11476">
          <cell r="C11476">
            <v>0</v>
          </cell>
          <cell r="D11476">
            <v>1</v>
          </cell>
          <cell r="E11476" t="str">
            <v>m</v>
          </cell>
        </row>
        <row r="11477">
          <cell r="C11477">
            <v>0</v>
          </cell>
          <cell r="D11477">
            <v>1</v>
          </cell>
          <cell r="E11477" t="str">
            <v>m</v>
          </cell>
        </row>
        <row r="11478">
          <cell r="C11478">
            <v>0</v>
          </cell>
          <cell r="D11478">
            <v>1</v>
          </cell>
          <cell r="E11478" t="str">
            <v>m</v>
          </cell>
        </row>
        <row r="11479">
          <cell r="C11479">
            <v>0</v>
          </cell>
          <cell r="D11479">
            <v>1</v>
          </cell>
          <cell r="E11479" t="str">
            <v>m</v>
          </cell>
        </row>
        <row r="11480">
          <cell r="C11480">
            <v>0</v>
          </cell>
          <cell r="D11480">
            <v>1</v>
          </cell>
          <cell r="E11480" t="str">
            <v>m</v>
          </cell>
        </row>
        <row r="11481">
          <cell r="C11481">
            <v>0</v>
          </cell>
          <cell r="D11481">
            <v>1</v>
          </cell>
          <cell r="E11481" t="str">
            <v>m</v>
          </cell>
        </row>
        <row r="11482">
          <cell r="C11482">
            <v>0</v>
          </cell>
          <cell r="D11482">
            <v>1</v>
          </cell>
          <cell r="E11482" t="str">
            <v>m</v>
          </cell>
        </row>
        <row r="11483">
          <cell r="C11483">
            <v>0</v>
          </cell>
          <cell r="D11483">
            <v>1</v>
          </cell>
          <cell r="E11483" t="str">
            <v>m</v>
          </cell>
        </row>
        <row r="11484">
          <cell r="C11484">
            <v>0</v>
          </cell>
          <cell r="D11484">
            <v>1</v>
          </cell>
          <cell r="E11484" t="str">
            <v>m</v>
          </cell>
        </row>
        <row r="11485">
          <cell r="C11485">
            <v>0</v>
          </cell>
          <cell r="D11485">
            <v>1</v>
          </cell>
          <cell r="E11485" t="str">
            <v>m</v>
          </cell>
        </row>
        <row r="11486">
          <cell r="C11486">
            <v>0</v>
          </cell>
          <cell r="D11486">
            <v>1</v>
          </cell>
          <cell r="E11486" t="str">
            <v>m</v>
          </cell>
        </row>
        <row r="11487">
          <cell r="C11487">
            <v>0</v>
          </cell>
          <cell r="D11487">
            <v>1</v>
          </cell>
          <cell r="E11487" t="str">
            <v>m</v>
          </cell>
        </row>
        <row r="11488">
          <cell r="C11488">
            <v>0</v>
          </cell>
          <cell r="D11488">
            <v>1</v>
          </cell>
          <cell r="E11488" t="str">
            <v>m</v>
          </cell>
        </row>
        <row r="11489">
          <cell r="C11489">
            <v>0</v>
          </cell>
          <cell r="D11489">
            <v>1</v>
          </cell>
          <cell r="E11489" t="str">
            <v>m</v>
          </cell>
        </row>
        <row r="11490">
          <cell r="C11490">
            <v>0</v>
          </cell>
          <cell r="D11490">
            <v>1</v>
          </cell>
          <cell r="E11490" t="str">
            <v>m</v>
          </cell>
        </row>
        <row r="11491">
          <cell r="C11491">
            <v>0</v>
          </cell>
          <cell r="D11491">
            <v>1</v>
          </cell>
          <cell r="E11491" t="str">
            <v>m</v>
          </cell>
        </row>
        <row r="11492">
          <cell r="C11492">
            <v>0</v>
          </cell>
          <cell r="D11492">
            <v>1</v>
          </cell>
          <cell r="E11492" t="str">
            <v>m</v>
          </cell>
        </row>
        <row r="11493">
          <cell r="C11493">
            <v>0</v>
          </cell>
          <cell r="D11493">
            <v>1</v>
          </cell>
          <cell r="E11493" t="str">
            <v>m</v>
          </cell>
        </row>
        <row r="11494">
          <cell r="C11494">
            <v>0</v>
          </cell>
          <cell r="D11494">
            <v>1</v>
          </cell>
          <cell r="E11494" t="str">
            <v>m</v>
          </cell>
        </row>
        <row r="11495">
          <cell r="C11495">
            <v>0</v>
          </cell>
          <cell r="D11495">
            <v>1</v>
          </cell>
          <cell r="E11495" t="str">
            <v>m</v>
          </cell>
        </row>
        <row r="11496">
          <cell r="C11496">
            <v>0</v>
          </cell>
          <cell r="D11496">
            <v>1</v>
          </cell>
          <cell r="E11496" t="str">
            <v>m</v>
          </cell>
        </row>
        <row r="11497">
          <cell r="C11497">
            <v>0</v>
          </cell>
          <cell r="D11497">
            <v>1</v>
          </cell>
          <cell r="E11497" t="str">
            <v>m</v>
          </cell>
        </row>
        <row r="11498">
          <cell r="C11498">
            <v>0</v>
          </cell>
          <cell r="D11498">
            <v>1</v>
          </cell>
          <cell r="E11498" t="str">
            <v>m</v>
          </cell>
        </row>
        <row r="11499">
          <cell r="C11499">
            <v>0</v>
          </cell>
          <cell r="D11499">
            <v>1</v>
          </cell>
          <cell r="E11499" t="str">
            <v>m</v>
          </cell>
        </row>
        <row r="11500">
          <cell r="C11500">
            <v>0</v>
          </cell>
          <cell r="D11500">
            <v>1</v>
          </cell>
          <cell r="E11500" t="str">
            <v>m</v>
          </cell>
        </row>
        <row r="11501">
          <cell r="C11501">
            <v>0</v>
          </cell>
          <cell r="D11501">
            <v>1</v>
          </cell>
          <cell r="E11501" t="str">
            <v>m</v>
          </cell>
        </row>
        <row r="11502">
          <cell r="C11502">
            <v>0</v>
          </cell>
          <cell r="D11502">
            <v>1</v>
          </cell>
          <cell r="E11502" t="str">
            <v>m</v>
          </cell>
        </row>
        <row r="11503">
          <cell r="C11503">
            <v>0</v>
          </cell>
          <cell r="D11503">
            <v>1</v>
          </cell>
          <cell r="E11503" t="str">
            <v>m</v>
          </cell>
        </row>
        <row r="11504">
          <cell r="C11504">
            <v>0</v>
          </cell>
          <cell r="D11504">
            <v>1</v>
          </cell>
          <cell r="E11504" t="str">
            <v>m</v>
          </cell>
        </row>
        <row r="11505">
          <cell r="C11505">
            <v>0</v>
          </cell>
          <cell r="D11505">
            <v>1</v>
          </cell>
          <cell r="E11505" t="str">
            <v>ks</v>
          </cell>
        </row>
        <row r="11506">
          <cell r="C11506">
            <v>0</v>
          </cell>
          <cell r="D11506">
            <v>1</v>
          </cell>
          <cell r="E11506" t="str">
            <v>ks</v>
          </cell>
        </row>
        <row r="11507">
          <cell r="C11507">
            <v>0</v>
          </cell>
          <cell r="D11507">
            <v>1</v>
          </cell>
          <cell r="E11507" t="str">
            <v>ks</v>
          </cell>
        </row>
        <row r="11508">
          <cell r="C11508">
            <v>0</v>
          </cell>
          <cell r="D11508">
            <v>1</v>
          </cell>
          <cell r="E11508" t="str">
            <v>ks</v>
          </cell>
        </row>
        <row r="11509">
          <cell r="C11509">
            <v>0</v>
          </cell>
          <cell r="D11509">
            <v>1</v>
          </cell>
          <cell r="E11509" t="str">
            <v>ks</v>
          </cell>
        </row>
        <row r="11510">
          <cell r="C11510">
            <v>0</v>
          </cell>
          <cell r="D11510">
            <v>1</v>
          </cell>
          <cell r="E11510" t="str">
            <v>ks</v>
          </cell>
        </row>
        <row r="11511">
          <cell r="C11511">
            <v>0</v>
          </cell>
          <cell r="D11511">
            <v>1</v>
          </cell>
          <cell r="E11511" t="str">
            <v>ks</v>
          </cell>
        </row>
        <row r="11512">
          <cell r="C11512">
            <v>0</v>
          </cell>
          <cell r="D11512">
            <v>1</v>
          </cell>
          <cell r="E11512" t="str">
            <v>ks</v>
          </cell>
        </row>
        <row r="11513">
          <cell r="C11513">
            <v>0</v>
          </cell>
          <cell r="D11513">
            <v>1</v>
          </cell>
          <cell r="E11513" t="str">
            <v>ks</v>
          </cell>
        </row>
        <row r="11514">
          <cell r="C11514">
            <v>0</v>
          </cell>
          <cell r="D11514">
            <v>1</v>
          </cell>
          <cell r="E11514" t="str">
            <v>ks</v>
          </cell>
        </row>
        <row r="11515">
          <cell r="C11515">
            <v>0</v>
          </cell>
          <cell r="D11515">
            <v>1</v>
          </cell>
          <cell r="E11515" t="str">
            <v>ks</v>
          </cell>
        </row>
        <row r="11516">
          <cell r="C11516">
            <v>0</v>
          </cell>
          <cell r="D11516">
            <v>1</v>
          </cell>
          <cell r="E11516" t="str">
            <v>ks</v>
          </cell>
        </row>
        <row r="11517">
          <cell r="C11517">
            <v>0</v>
          </cell>
          <cell r="D11517">
            <v>1</v>
          </cell>
          <cell r="E11517" t="str">
            <v>ks</v>
          </cell>
        </row>
        <row r="11518">
          <cell r="C11518">
            <v>0</v>
          </cell>
          <cell r="D11518">
            <v>1</v>
          </cell>
          <cell r="E11518" t="str">
            <v>ks</v>
          </cell>
        </row>
        <row r="11519">
          <cell r="C11519">
            <v>0</v>
          </cell>
          <cell r="D11519">
            <v>1</v>
          </cell>
          <cell r="E11519" t="str">
            <v>ks</v>
          </cell>
        </row>
        <row r="11520">
          <cell r="C11520">
            <v>0</v>
          </cell>
          <cell r="D11520">
            <v>1</v>
          </cell>
          <cell r="E11520" t="str">
            <v>ks</v>
          </cell>
        </row>
        <row r="11521">
          <cell r="C11521">
            <v>0</v>
          </cell>
          <cell r="D11521">
            <v>1</v>
          </cell>
          <cell r="E11521" t="str">
            <v>ks</v>
          </cell>
        </row>
        <row r="11522">
          <cell r="C11522">
            <v>0</v>
          </cell>
          <cell r="D11522">
            <v>1</v>
          </cell>
          <cell r="E11522" t="str">
            <v>ks</v>
          </cell>
        </row>
        <row r="11523">
          <cell r="C11523">
            <v>0</v>
          </cell>
          <cell r="D11523">
            <v>1</v>
          </cell>
          <cell r="E11523" t="str">
            <v>ks</v>
          </cell>
        </row>
        <row r="11524">
          <cell r="C11524">
            <v>0</v>
          </cell>
          <cell r="D11524">
            <v>1</v>
          </cell>
          <cell r="E11524" t="str">
            <v>ks</v>
          </cell>
        </row>
        <row r="11525">
          <cell r="C11525">
            <v>0</v>
          </cell>
          <cell r="D11525">
            <v>1</v>
          </cell>
          <cell r="E11525" t="str">
            <v>ks</v>
          </cell>
        </row>
        <row r="11526">
          <cell r="C11526">
            <v>0</v>
          </cell>
          <cell r="D11526">
            <v>1</v>
          </cell>
          <cell r="E11526" t="str">
            <v>m</v>
          </cell>
        </row>
        <row r="11527">
          <cell r="C11527">
            <v>0</v>
          </cell>
          <cell r="D11527">
            <v>1</v>
          </cell>
          <cell r="E11527" t="str">
            <v>m</v>
          </cell>
        </row>
        <row r="11528">
          <cell r="C11528">
            <v>0</v>
          </cell>
          <cell r="D11528">
            <v>1</v>
          </cell>
          <cell r="E11528" t="str">
            <v>m</v>
          </cell>
        </row>
        <row r="11529">
          <cell r="C11529">
            <v>0</v>
          </cell>
          <cell r="D11529">
            <v>1</v>
          </cell>
          <cell r="E11529" t="str">
            <v>m</v>
          </cell>
        </row>
        <row r="11530">
          <cell r="C11530">
            <v>0</v>
          </cell>
          <cell r="D11530">
            <v>1</v>
          </cell>
          <cell r="E11530" t="str">
            <v>m</v>
          </cell>
        </row>
        <row r="11531">
          <cell r="C11531">
            <v>0</v>
          </cell>
          <cell r="D11531">
            <v>1</v>
          </cell>
          <cell r="E11531" t="str">
            <v>m</v>
          </cell>
        </row>
        <row r="11532">
          <cell r="C11532">
            <v>0</v>
          </cell>
          <cell r="D11532">
            <v>1</v>
          </cell>
          <cell r="E11532" t="str">
            <v>m</v>
          </cell>
        </row>
        <row r="11533">
          <cell r="C11533">
            <v>0</v>
          </cell>
          <cell r="D11533">
            <v>1</v>
          </cell>
          <cell r="E11533" t="str">
            <v>m</v>
          </cell>
        </row>
        <row r="11534">
          <cell r="C11534">
            <v>0</v>
          </cell>
          <cell r="D11534">
            <v>1</v>
          </cell>
          <cell r="E11534" t="str">
            <v>m</v>
          </cell>
        </row>
        <row r="11535">
          <cell r="C11535">
            <v>0</v>
          </cell>
          <cell r="D11535">
            <v>1</v>
          </cell>
          <cell r="E11535" t="str">
            <v>m</v>
          </cell>
        </row>
        <row r="11536">
          <cell r="C11536">
            <v>0</v>
          </cell>
          <cell r="D11536">
            <v>1</v>
          </cell>
          <cell r="E11536" t="str">
            <v>m</v>
          </cell>
        </row>
        <row r="11537">
          <cell r="C11537">
            <v>0</v>
          </cell>
          <cell r="D11537">
            <v>1</v>
          </cell>
          <cell r="E11537" t="str">
            <v>m</v>
          </cell>
        </row>
        <row r="11538">
          <cell r="C11538">
            <v>0</v>
          </cell>
          <cell r="D11538">
            <v>1</v>
          </cell>
          <cell r="E11538" t="str">
            <v>m</v>
          </cell>
        </row>
        <row r="11539">
          <cell r="C11539">
            <v>0</v>
          </cell>
          <cell r="D11539">
            <v>1</v>
          </cell>
          <cell r="E11539" t="str">
            <v>m</v>
          </cell>
        </row>
        <row r="11540">
          <cell r="C11540">
            <v>0</v>
          </cell>
          <cell r="D11540">
            <v>1</v>
          </cell>
          <cell r="E11540" t="str">
            <v>m</v>
          </cell>
        </row>
        <row r="11541">
          <cell r="C11541">
            <v>0</v>
          </cell>
          <cell r="D11541">
            <v>1</v>
          </cell>
          <cell r="E11541" t="str">
            <v>m</v>
          </cell>
        </row>
        <row r="11542">
          <cell r="C11542">
            <v>0</v>
          </cell>
          <cell r="D11542">
            <v>1</v>
          </cell>
          <cell r="E11542" t="str">
            <v>m</v>
          </cell>
        </row>
        <row r="11543">
          <cell r="C11543">
            <v>0</v>
          </cell>
          <cell r="D11543">
            <v>1</v>
          </cell>
          <cell r="E11543" t="str">
            <v>m</v>
          </cell>
        </row>
        <row r="11544">
          <cell r="C11544">
            <v>0</v>
          </cell>
          <cell r="D11544">
            <v>1</v>
          </cell>
          <cell r="E11544" t="str">
            <v>m</v>
          </cell>
        </row>
        <row r="11545">
          <cell r="C11545">
            <v>0</v>
          </cell>
          <cell r="D11545">
            <v>1</v>
          </cell>
          <cell r="E11545" t="str">
            <v>m</v>
          </cell>
        </row>
        <row r="11546">
          <cell r="C11546">
            <v>0</v>
          </cell>
          <cell r="D11546">
            <v>1</v>
          </cell>
          <cell r="E11546" t="str">
            <v>m</v>
          </cell>
        </row>
        <row r="11547">
          <cell r="C11547">
            <v>0</v>
          </cell>
          <cell r="D11547">
            <v>1</v>
          </cell>
          <cell r="E11547" t="str">
            <v>m</v>
          </cell>
        </row>
        <row r="11548">
          <cell r="C11548">
            <v>0</v>
          </cell>
          <cell r="D11548">
            <v>1</v>
          </cell>
          <cell r="E11548" t="str">
            <v>m</v>
          </cell>
        </row>
        <row r="11549">
          <cell r="C11549">
            <v>0</v>
          </cell>
          <cell r="D11549">
            <v>1</v>
          </cell>
          <cell r="E11549" t="str">
            <v>m</v>
          </cell>
        </row>
        <row r="11550">
          <cell r="C11550">
            <v>0</v>
          </cell>
          <cell r="D11550">
            <v>1</v>
          </cell>
          <cell r="E11550" t="str">
            <v>m</v>
          </cell>
        </row>
        <row r="11551">
          <cell r="C11551">
            <v>0</v>
          </cell>
          <cell r="D11551">
            <v>1</v>
          </cell>
          <cell r="E11551" t="str">
            <v>m</v>
          </cell>
        </row>
        <row r="11552">
          <cell r="C11552">
            <v>0</v>
          </cell>
          <cell r="D11552">
            <v>1</v>
          </cell>
          <cell r="E11552" t="str">
            <v>m</v>
          </cell>
        </row>
        <row r="11553">
          <cell r="C11553">
            <v>0</v>
          </cell>
          <cell r="D11553">
            <v>1</v>
          </cell>
          <cell r="E11553" t="str">
            <v>m</v>
          </cell>
        </row>
        <row r="11554">
          <cell r="C11554">
            <v>0</v>
          </cell>
          <cell r="D11554">
            <v>1</v>
          </cell>
          <cell r="E11554" t="str">
            <v>m</v>
          </cell>
        </row>
        <row r="11555">
          <cell r="C11555">
            <v>0</v>
          </cell>
          <cell r="D11555">
            <v>1</v>
          </cell>
          <cell r="E11555" t="str">
            <v>m</v>
          </cell>
        </row>
        <row r="11556">
          <cell r="C11556">
            <v>0</v>
          </cell>
          <cell r="D11556">
            <v>1</v>
          </cell>
          <cell r="E11556" t="str">
            <v>m</v>
          </cell>
        </row>
        <row r="11557">
          <cell r="C11557">
            <v>0</v>
          </cell>
          <cell r="D11557">
            <v>1</v>
          </cell>
          <cell r="E11557" t="str">
            <v>m</v>
          </cell>
        </row>
        <row r="11558">
          <cell r="C11558">
            <v>0</v>
          </cell>
          <cell r="D11558">
            <v>1</v>
          </cell>
          <cell r="E11558" t="str">
            <v>m</v>
          </cell>
        </row>
        <row r="11559">
          <cell r="C11559">
            <v>0</v>
          </cell>
          <cell r="D11559">
            <v>1</v>
          </cell>
          <cell r="E11559" t="str">
            <v>m</v>
          </cell>
        </row>
        <row r="11560">
          <cell r="C11560">
            <v>0</v>
          </cell>
          <cell r="D11560">
            <v>1</v>
          </cell>
          <cell r="E11560" t="str">
            <v>m</v>
          </cell>
        </row>
        <row r="11561">
          <cell r="C11561">
            <v>0</v>
          </cell>
          <cell r="D11561">
            <v>1</v>
          </cell>
          <cell r="E11561" t="str">
            <v>m</v>
          </cell>
        </row>
        <row r="11562">
          <cell r="C11562">
            <v>0</v>
          </cell>
          <cell r="D11562">
            <v>1</v>
          </cell>
          <cell r="E11562" t="str">
            <v>m</v>
          </cell>
        </row>
        <row r="11563">
          <cell r="C11563">
            <v>0</v>
          </cell>
          <cell r="D11563">
            <v>1</v>
          </cell>
          <cell r="E11563" t="str">
            <v>m</v>
          </cell>
        </row>
        <row r="11564">
          <cell r="C11564">
            <v>0</v>
          </cell>
          <cell r="D11564">
            <v>1</v>
          </cell>
          <cell r="E11564" t="str">
            <v>m</v>
          </cell>
        </row>
        <row r="11565">
          <cell r="C11565">
            <v>0</v>
          </cell>
          <cell r="D11565">
            <v>1</v>
          </cell>
          <cell r="E11565" t="str">
            <v>m</v>
          </cell>
        </row>
        <row r="11566">
          <cell r="C11566">
            <v>0</v>
          </cell>
          <cell r="D11566">
            <v>1</v>
          </cell>
          <cell r="E11566" t="str">
            <v>m</v>
          </cell>
        </row>
        <row r="11567">
          <cell r="C11567">
            <v>0</v>
          </cell>
          <cell r="D11567">
            <v>1</v>
          </cell>
          <cell r="E11567" t="str">
            <v>m</v>
          </cell>
        </row>
        <row r="11568">
          <cell r="C11568">
            <v>0</v>
          </cell>
          <cell r="D11568">
            <v>1</v>
          </cell>
          <cell r="E11568" t="str">
            <v>m</v>
          </cell>
        </row>
        <row r="11569">
          <cell r="C11569">
            <v>0</v>
          </cell>
          <cell r="D11569">
            <v>1</v>
          </cell>
          <cell r="E11569" t="str">
            <v>m</v>
          </cell>
        </row>
        <row r="11570">
          <cell r="C11570">
            <v>0</v>
          </cell>
          <cell r="D11570">
            <v>1</v>
          </cell>
          <cell r="E11570" t="str">
            <v>m</v>
          </cell>
        </row>
        <row r="11571">
          <cell r="C11571">
            <v>0</v>
          </cell>
          <cell r="D11571">
            <v>1</v>
          </cell>
          <cell r="E11571" t="str">
            <v>m</v>
          </cell>
        </row>
        <row r="11572">
          <cell r="C11572">
            <v>0</v>
          </cell>
          <cell r="D11572">
            <v>1</v>
          </cell>
          <cell r="E11572" t="str">
            <v>m</v>
          </cell>
        </row>
        <row r="11573">
          <cell r="C11573">
            <v>0</v>
          </cell>
          <cell r="D11573">
            <v>1</v>
          </cell>
          <cell r="E11573" t="str">
            <v>m</v>
          </cell>
        </row>
        <row r="11574">
          <cell r="C11574">
            <v>0</v>
          </cell>
          <cell r="D11574">
            <v>1</v>
          </cell>
          <cell r="E11574" t="str">
            <v>m</v>
          </cell>
        </row>
        <row r="11575">
          <cell r="C11575">
            <v>0</v>
          </cell>
          <cell r="D11575">
            <v>1</v>
          </cell>
          <cell r="E11575" t="str">
            <v>m</v>
          </cell>
        </row>
        <row r="11576">
          <cell r="C11576">
            <v>0</v>
          </cell>
          <cell r="D11576">
            <v>1</v>
          </cell>
          <cell r="E11576" t="str">
            <v>m</v>
          </cell>
        </row>
        <row r="11577">
          <cell r="C11577">
            <v>0</v>
          </cell>
          <cell r="D11577">
            <v>1</v>
          </cell>
          <cell r="E11577" t="str">
            <v>m</v>
          </cell>
        </row>
        <row r="11578">
          <cell r="C11578">
            <v>0</v>
          </cell>
          <cell r="D11578">
            <v>1</v>
          </cell>
          <cell r="E11578" t="str">
            <v>m</v>
          </cell>
        </row>
        <row r="11579">
          <cell r="C11579">
            <v>0</v>
          </cell>
          <cell r="D11579">
            <v>1</v>
          </cell>
          <cell r="E11579" t="str">
            <v>m</v>
          </cell>
        </row>
        <row r="11580">
          <cell r="C11580">
            <v>0</v>
          </cell>
          <cell r="D11580">
            <v>1</v>
          </cell>
          <cell r="E11580" t="str">
            <v>m</v>
          </cell>
        </row>
        <row r="11581">
          <cell r="C11581">
            <v>0</v>
          </cell>
          <cell r="D11581">
            <v>1</v>
          </cell>
          <cell r="E11581" t="str">
            <v>m</v>
          </cell>
        </row>
        <row r="11582">
          <cell r="C11582">
            <v>0</v>
          </cell>
          <cell r="D11582">
            <v>1</v>
          </cell>
          <cell r="E11582" t="str">
            <v>m</v>
          </cell>
        </row>
        <row r="11583">
          <cell r="C11583">
            <v>0</v>
          </cell>
          <cell r="D11583">
            <v>1</v>
          </cell>
          <cell r="E11583" t="str">
            <v>m</v>
          </cell>
        </row>
        <row r="11584">
          <cell r="C11584">
            <v>0</v>
          </cell>
          <cell r="D11584">
            <v>1</v>
          </cell>
          <cell r="E11584" t="str">
            <v>m</v>
          </cell>
        </row>
        <row r="11585">
          <cell r="C11585">
            <v>0</v>
          </cell>
          <cell r="D11585">
            <v>1</v>
          </cell>
          <cell r="E11585" t="str">
            <v>m</v>
          </cell>
        </row>
        <row r="11586">
          <cell r="C11586">
            <v>0</v>
          </cell>
          <cell r="D11586">
            <v>1</v>
          </cell>
          <cell r="E11586" t="str">
            <v>m</v>
          </cell>
        </row>
        <row r="11587">
          <cell r="C11587">
            <v>0</v>
          </cell>
          <cell r="D11587">
            <v>1</v>
          </cell>
          <cell r="E11587" t="str">
            <v>m</v>
          </cell>
        </row>
        <row r="11588">
          <cell r="C11588">
            <v>0</v>
          </cell>
          <cell r="D11588">
            <v>1</v>
          </cell>
          <cell r="E11588" t="str">
            <v>m</v>
          </cell>
        </row>
        <row r="11589">
          <cell r="C11589">
            <v>0</v>
          </cell>
          <cell r="D11589">
            <v>1</v>
          </cell>
          <cell r="E11589" t="str">
            <v>m</v>
          </cell>
        </row>
        <row r="11590">
          <cell r="C11590">
            <v>0</v>
          </cell>
          <cell r="D11590">
            <v>1</v>
          </cell>
          <cell r="E11590" t="str">
            <v>m</v>
          </cell>
        </row>
        <row r="11591">
          <cell r="C11591">
            <v>0</v>
          </cell>
          <cell r="D11591">
            <v>1</v>
          </cell>
          <cell r="E11591" t="str">
            <v>m</v>
          </cell>
        </row>
        <row r="11592">
          <cell r="C11592">
            <v>0</v>
          </cell>
          <cell r="D11592">
            <v>1</v>
          </cell>
          <cell r="E11592" t="str">
            <v>m</v>
          </cell>
        </row>
        <row r="11593">
          <cell r="C11593">
            <v>0</v>
          </cell>
          <cell r="D11593">
            <v>1</v>
          </cell>
          <cell r="E11593" t="str">
            <v>m</v>
          </cell>
        </row>
        <row r="11594">
          <cell r="C11594">
            <v>0</v>
          </cell>
          <cell r="D11594">
            <v>1</v>
          </cell>
          <cell r="E11594" t="str">
            <v>m</v>
          </cell>
        </row>
        <row r="11595">
          <cell r="C11595">
            <v>0</v>
          </cell>
          <cell r="D11595">
            <v>1</v>
          </cell>
          <cell r="E11595" t="str">
            <v>m</v>
          </cell>
        </row>
        <row r="11596">
          <cell r="C11596">
            <v>0</v>
          </cell>
          <cell r="D11596">
            <v>1</v>
          </cell>
          <cell r="E11596" t="str">
            <v>m</v>
          </cell>
        </row>
        <row r="11597">
          <cell r="C11597">
            <v>0</v>
          </cell>
          <cell r="D11597">
            <v>1</v>
          </cell>
          <cell r="E11597" t="str">
            <v>m</v>
          </cell>
        </row>
        <row r="11598">
          <cell r="C11598">
            <v>0</v>
          </cell>
          <cell r="D11598">
            <v>1</v>
          </cell>
          <cell r="E11598" t="str">
            <v>m</v>
          </cell>
        </row>
        <row r="11599">
          <cell r="C11599">
            <v>0</v>
          </cell>
          <cell r="D11599">
            <v>1</v>
          </cell>
          <cell r="E11599" t="str">
            <v>m</v>
          </cell>
        </row>
        <row r="11600">
          <cell r="C11600">
            <v>0</v>
          </cell>
          <cell r="D11600">
            <v>1</v>
          </cell>
          <cell r="E11600" t="str">
            <v>m</v>
          </cell>
        </row>
        <row r="11601">
          <cell r="C11601">
            <v>0</v>
          </cell>
          <cell r="D11601">
            <v>1</v>
          </cell>
          <cell r="E11601" t="str">
            <v>m</v>
          </cell>
        </row>
        <row r="11602">
          <cell r="C11602">
            <v>0</v>
          </cell>
          <cell r="D11602">
            <v>1</v>
          </cell>
          <cell r="E11602" t="str">
            <v>m</v>
          </cell>
        </row>
        <row r="11603">
          <cell r="C11603">
            <v>0</v>
          </cell>
          <cell r="D11603">
            <v>1</v>
          </cell>
          <cell r="E11603" t="str">
            <v>ks</v>
          </cell>
        </row>
        <row r="11604">
          <cell r="C11604">
            <v>0</v>
          </cell>
          <cell r="D11604">
            <v>1</v>
          </cell>
          <cell r="E11604" t="str">
            <v>m</v>
          </cell>
        </row>
        <row r="11605">
          <cell r="C11605">
            <v>0</v>
          </cell>
          <cell r="D11605">
            <v>1</v>
          </cell>
          <cell r="E11605" t="str">
            <v>ks</v>
          </cell>
        </row>
        <row r="11606">
          <cell r="C11606">
            <v>0</v>
          </cell>
          <cell r="D11606">
            <v>1</v>
          </cell>
          <cell r="E11606" t="str">
            <v>ks</v>
          </cell>
        </row>
        <row r="11607">
          <cell r="C11607">
            <v>0</v>
          </cell>
          <cell r="D11607">
            <v>1</v>
          </cell>
          <cell r="E11607" t="str">
            <v>ks</v>
          </cell>
        </row>
        <row r="11608">
          <cell r="C11608">
            <v>0</v>
          </cell>
          <cell r="D11608">
            <v>1</v>
          </cell>
          <cell r="E11608" t="str">
            <v>ks</v>
          </cell>
        </row>
        <row r="11609">
          <cell r="C11609">
            <v>0</v>
          </cell>
          <cell r="D11609">
            <v>1</v>
          </cell>
          <cell r="E11609" t="str">
            <v>ks</v>
          </cell>
        </row>
        <row r="11610">
          <cell r="C11610">
            <v>0</v>
          </cell>
          <cell r="D11610">
            <v>1</v>
          </cell>
          <cell r="E11610" t="str">
            <v>ks</v>
          </cell>
        </row>
        <row r="11611">
          <cell r="C11611">
            <v>0</v>
          </cell>
          <cell r="D11611">
            <v>1</v>
          </cell>
          <cell r="E11611" t="str">
            <v>ks</v>
          </cell>
        </row>
        <row r="11612">
          <cell r="C11612">
            <v>0</v>
          </cell>
          <cell r="D11612">
            <v>1</v>
          </cell>
          <cell r="E11612" t="str">
            <v>ks</v>
          </cell>
        </row>
        <row r="11613">
          <cell r="C11613">
            <v>0</v>
          </cell>
          <cell r="D11613">
            <v>1</v>
          </cell>
          <cell r="E11613" t="str">
            <v>ks</v>
          </cell>
        </row>
        <row r="11614">
          <cell r="C11614">
            <v>0</v>
          </cell>
          <cell r="D11614">
            <v>1</v>
          </cell>
          <cell r="E11614" t="str">
            <v>ks</v>
          </cell>
        </row>
        <row r="11615">
          <cell r="C11615">
            <v>0</v>
          </cell>
          <cell r="D11615">
            <v>1</v>
          </cell>
          <cell r="E11615" t="str">
            <v>ks</v>
          </cell>
        </row>
        <row r="11616">
          <cell r="C11616">
            <v>0</v>
          </cell>
          <cell r="D11616">
            <v>1</v>
          </cell>
          <cell r="E11616" t="str">
            <v>ks</v>
          </cell>
        </row>
        <row r="11617">
          <cell r="C11617">
            <v>0</v>
          </cell>
          <cell r="D11617">
            <v>1</v>
          </cell>
          <cell r="E11617" t="str">
            <v>ks</v>
          </cell>
        </row>
        <row r="11618">
          <cell r="C11618">
            <v>0</v>
          </cell>
          <cell r="D11618">
            <v>1</v>
          </cell>
          <cell r="E11618" t="str">
            <v>ks</v>
          </cell>
        </row>
        <row r="11619">
          <cell r="C11619">
            <v>0</v>
          </cell>
          <cell r="D11619">
            <v>1</v>
          </cell>
          <cell r="E11619" t="str">
            <v>ks</v>
          </cell>
        </row>
        <row r="11620">
          <cell r="C11620">
            <v>0</v>
          </cell>
          <cell r="D11620">
            <v>1</v>
          </cell>
          <cell r="E11620" t="str">
            <v>ks</v>
          </cell>
        </row>
        <row r="11621">
          <cell r="C11621">
            <v>0</v>
          </cell>
          <cell r="D11621">
            <v>1</v>
          </cell>
          <cell r="E11621" t="str">
            <v>ks</v>
          </cell>
        </row>
        <row r="11622">
          <cell r="C11622">
            <v>0</v>
          </cell>
          <cell r="D11622">
            <v>1</v>
          </cell>
          <cell r="E11622" t="str">
            <v>ks</v>
          </cell>
        </row>
        <row r="11623">
          <cell r="C11623">
            <v>0</v>
          </cell>
          <cell r="D11623">
            <v>1</v>
          </cell>
          <cell r="E11623" t="str">
            <v>ks</v>
          </cell>
        </row>
        <row r="11624">
          <cell r="C11624">
            <v>0</v>
          </cell>
          <cell r="D11624">
            <v>1</v>
          </cell>
          <cell r="E11624" t="str">
            <v>ks</v>
          </cell>
        </row>
        <row r="11625">
          <cell r="C11625">
            <v>0</v>
          </cell>
          <cell r="D11625">
            <v>1</v>
          </cell>
          <cell r="E11625" t="str">
            <v>ks</v>
          </cell>
        </row>
        <row r="11626">
          <cell r="C11626">
            <v>0</v>
          </cell>
          <cell r="D11626">
            <v>1</v>
          </cell>
          <cell r="E11626" t="str">
            <v>ks</v>
          </cell>
        </row>
        <row r="11627">
          <cell r="C11627">
            <v>0</v>
          </cell>
          <cell r="D11627">
            <v>1</v>
          </cell>
          <cell r="E11627" t="str">
            <v>ks</v>
          </cell>
        </row>
        <row r="11628">
          <cell r="C11628">
            <v>0</v>
          </cell>
          <cell r="D11628">
            <v>1</v>
          </cell>
          <cell r="E11628" t="str">
            <v>ks</v>
          </cell>
        </row>
        <row r="11629">
          <cell r="C11629">
            <v>0</v>
          </cell>
          <cell r="D11629">
            <v>1</v>
          </cell>
          <cell r="E11629" t="str">
            <v>ks</v>
          </cell>
        </row>
        <row r="11630">
          <cell r="C11630">
            <v>0</v>
          </cell>
          <cell r="D11630">
            <v>1</v>
          </cell>
          <cell r="E11630" t="str">
            <v>ks</v>
          </cell>
        </row>
        <row r="11631">
          <cell r="C11631">
            <v>0</v>
          </cell>
          <cell r="D11631">
            <v>1</v>
          </cell>
          <cell r="E11631" t="str">
            <v>ks</v>
          </cell>
        </row>
        <row r="11632">
          <cell r="C11632">
            <v>0</v>
          </cell>
          <cell r="D11632">
            <v>1</v>
          </cell>
          <cell r="E11632" t="str">
            <v>ks</v>
          </cell>
        </row>
        <row r="11633">
          <cell r="C11633">
            <v>0</v>
          </cell>
          <cell r="D11633">
            <v>1</v>
          </cell>
          <cell r="E11633" t="str">
            <v>ks</v>
          </cell>
        </row>
        <row r="11634">
          <cell r="C11634">
            <v>0</v>
          </cell>
          <cell r="D11634">
            <v>1</v>
          </cell>
          <cell r="E11634" t="str">
            <v>ks</v>
          </cell>
        </row>
        <row r="11635">
          <cell r="C11635">
            <v>0</v>
          </cell>
          <cell r="D11635">
            <v>1</v>
          </cell>
          <cell r="E11635" t="str">
            <v>ks</v>
          </cell>
        </row>
        <row r="11636">
          <cell r="C11636">
            <v>0</v>
          </cell>
          <cell r="D11636">
            <v>1</v>
          </cell>
          <cell r="E11636" t="str">
            <v>ks</v>
          </cell>
        </row>
        <row r="11637">
          <cell r="C11637">
            <v>0</v>
          </cell>
          <cell r="D11637">
            <v>1</v>
          </cell>
          <cell r="E11637" t="str">
            <v>ks</v>
          </cell>
        </row>
        <row r="11638">
          <cell r="C11638">
            <v>0</v>
          </cell>
          <cell r="D11638">
            <v>1</v>
          </cell>
          <cell r="E11638" t="str">
            <v>ks</v>
          </cell>
        </row>
        <row r="11639">
          <cell r="C11639">
            <v>0</v>
          </cell>
          <cell r="D11639">
            <v>1</v>
          </cell>
          <cell r="E11639" t="str">
            <v>ks</v>
          </cell>
        </row>
        <row r="11640">
          <cell r="C11640">
            <v>0</v>
          </cell>
          <cell r="D11640">
            <v>1</v>
          </cell>
          <cell r="E11640" t="str">
            <v>ks</v>
          </cell>
        </row>
        <row r="11641">
          <cell r="C11641">
            <v>0</v>
          </cell>
          <cell r="D11641">
            <v>1</v>
          </cell>
          <cell r="E11641" t="str">
            <v>ks</v>
          </cell>
        </row>
        <row r="11642">
          <cell r="C11642">
            <v>0</v>
          </cell>
          <cell r="D11642">
            <v>1</v>
          </cell>
          <cell r="E11642" t="str">
            <v>ks</v>
          </cell>
        </row>
        <row r="11643">
          <cell r="C11643">
            <v>0</v>
          </cell>
          <cell r="D11643">
            <v>1</v>
          </cell>
          <cell r="E11643" t="str">
            <v>ks</v>
          </cell>
        </row>
        <row r="11644">
          <cell r="C11644">
            <v>0</v>
          </cell>
          <cell r="D11644">
            <v>1</v>
          </cell>
          <cell r="E11644" t="str">
            <v>ks</v>
          </cell>
        </row>
        <row r="11645">
          <cell r="C11645">
            <v>0</v>
          </cell>
          <cell r="D11645">
            <v>1</v>
          </cell>
          <cell r="E11645" t="str">
            <v>ks</v>
          </cell>
        </row>
        <row r="11646">
          <cell r="C11646">
            <v>0</v>
          </cell>
          <cell r="D11646">
            <v>1</v>
          </cell>
          <cell r="E11646" t="str">
            <v>ks</v>
          </cell>
        </row>
        <row r="11647">
          <cell r="C11647">
            <v>0</v>
          </cell>
          <cell r="D11647">
            <v>1</v>
          </cell>
          <cell r="E11647" t="str">
            <v>ks</v>
          </cell>
        </row>
        <row r="11648">
          <cell r="C11648">
            <v>0</v>
          </cell>
          <cell r="D11648">
            <v>1</v>
          </cell>
          <cell r="E11648" t="str">
            <v>ks</v>
          </cell>
        </row>
        <row r="11649">
          <cell r="C11649">
            <v>0</v>
          </cell>
          <cell r="D11649">
            <v>1</v>
          </cell>
          <cell r="E11649" t="str">
            <v>ks</v>
          </cell>
        </row>
        <row r="11650">
          <cell r="C11650">
            <v>0</v>
          </cell>
          <cell r="D11650">
            <v>1</v>
          </cell>
          <cell r="E11650" t="str">
            <v>ks</v>
          </cell>
        </row>
        <row r="11651">
          <cell r="C11651">
            <v>0</v>
          </cell>
          <cell r="D11651">
            <v>1</v>
          </cell>
          <cell r="E11651" t="str">
            <v>ks</v>
          </cell>
        </row>
        <row r="11652">
          <cell r="C11652">
            <v>0</v>
          </cell>
          <cell r="D11652">
            <v>1</v>
          </cell>
          <cell r="E11652" t="str">
            <v>ks</v>
          </cell>
        </row>
        <row r="11653">
          <cell r="C11653">
            <v>0</v>
          </cell>
          <cell r="D11653">
            <v>1</v>
          </cell>
          <cell r="E11653" t="str">
            <v>ks</v>
          </cell>
        </row>
        <row r="11654">
          <cell r="C11654">
            <v>0</v>
          </cell>
          <cell r="D11654">
            <v>1</v>
          </cell>
          <cell r="E11654" t="str">
            <v>ks</v>
          </cell>
        </row>
        <row r="11655">
          <cell r="C11655">
            <v>0</v>
          </cell>
          <cell r="D11655">
            <v>1</v>
          </cell>
          <cell r="E11655" t="str">
            <v>ks</v>
          </cell>
        </row>
        <row r="11656">
          <cell r="C11656">
            <v>0</v>
          </cell>
          <cell r="D11656">
            <v>1</v>
          </cell>
          <cell r="E11656" t="str">
            <v>ks</v>
          </cell>
        </row>
        <row r="11657">
          <cell r="C11657">
            <v>0</v>
          </cell>
          <cell r="D11657">
            <v>1</v>
          </cell>
          <cell r="E11657" t="str">
            <v>ks</v>
          </cell>
        </row>
        <row r="11658">
          <cell r="C11658">
            <v>0</v>
          </cell>
          <cell r="D11658">
            <v>1</v>
          </cell>
          <cell r="E11658" t="str">
            <v>ks</v>
          </cell>
        </row>
        <row r="11659">
          <cell r="C11659">
            <v>0</v>
          </cell>
          <cell r="D11659">
            <v>1</v>
          </cell>
          <cell r="E11659" t="str">
            <v>ks</v>
          </cell>
        </row>
        <row r="11660">
          <cell r="C11660">
            <v>0</v>
          </cell>
          <cell r="D11660">
            <v>1</v>
          </cell>
          <cell r="E11660" t="str">
            <v>ks</v>
          </cell>
        </row>
        <row r="11661">
          <cell r="C11661">
            <v>0</v>
          </cell>
          <cell r="D11661">
            <v>1</v>
          </cell>
          <cell r="E11661" t="str">
            <v>ks</v>
          </cell>
        </row>
        <row r="11662">
          <cell r="C11662">
            <v>0</v>
          </cell>
          <cell r="D11662">
            <v>1</v>
          </cell>
          <cell r="E11662" t="str">
            <v>ks</v>
          </cell>
        </row>
        <row r="11663">
          <cell r="C11663">
            <v>0</v>
          </cell>
          <cell r="D11663">
            <v>1</v>
          </cell>
          <cell r="E11663" t="str">
            <v>ks</v>
          </cell>
        </row>
        <row r="11664">
          <cell r="C11664">
            <v>0</v>
          </cell>
          <cell r="D11664">
            <v>1</v>
          </cell>
          <cell r="E11664" t="str">
            <v>ks</v>
          </cell>
        </row>
        <row r="11665">
          <cell r="C11665">
            <v>0</v>
          </cell>
          <cell r="D11665">
            <v>1</v>
          </cell>
          <cell r="E11665" t="str">
            <v>ks</v>
          </cell>
        </row>
        <row r="11666">
          <cell r="C11666">
            <v>0</v>
          </cell>
          <cell r="D11666">
            <v>1</v>
          </cell>
          <cell r="E11666" t="str">
            <v>ks</v>
          </cell>
        </row>
        <row r="11667">
          <cell r="C11667">
            <v>0</v>
          </cell>
          <cell r="D11667">
            <v>1</v>
          </cell>
          <cell r="E11667" t="str">
            <v>ks</v>
          </cell>
        </row>
        <row r="11668">
          <cell r="C11668">
            <v>0</v>
          </cell>
          <cell r="D11668">
            <v>1</v>
          </cell>
          <cell r="E11668" t="str">
            <v>ks</v>
          </cell>
        </row>
        <row r="11669">
          <cell r="C11669">
            <v>0</v>
          </cell>
          <cell r="D11669">
            <v>1</v>
          </cell>
          <cell r="E11669" t="str">
            <v>ks</v>
          </cell>
        </row>
        <row r="11670">
          <cell r="C11670">
            <v>0</v>
          </cell>
          <cell r="D11670">
            <v>1</v>
          </cell>
          <cell r="E11670" t="str">
            <v>ks</v>
          </cell>
        </row>
        <row r="11671">
          <cell r="C11671">
            <v>0</v>
          </cell>
          <cell r="D11671">
            <v>1</v>
          </cell>
          <cell r="E11671" t="str">
            <v>ks</v>
          </cell>
        </row>
        <row r="11672">
          <cell r="C11672">
            <v>0</v>
          </cell>
          <cell r="D11672">
            <v>1</v>
          </cell>
          <cell r="E11672" t="str">
            <v>ks</v>
          </cell>
        </row>
        <row r="11673">
          <cell r="C11673">
            <v>0</v>
          </cell>
          <cell r="D11673">
            <v>1</v>
          </cell>
          <cell r="E11673" t="str">
            <v>ks</v>
          </cell>
        </row>
        <row r="11674">
          <cell r="C11674">
            <v>0</v>
          </cell>
          <cell r="D11674">
            <v>1</v>
          </cell>
          <cell r="E11674" t="str">
            <v>ks</v>
          </cell>
        </row>
        <row r="11675">
          <cell r="C11675">
            <v>0</v>
          </cell>
          <cell r="D11675">
            <v>1</v>
          </cell>
          <cell r="E11675" t="str">
            <v>ks</v>
          </cell>
        </row>
        <row r="11676">
          <cell r="C11676">
            <v>0</v>
          </cell>
          <cell r="D11676">
            <v>1</v>
          </cell>
          <cell r="E11676" t="str">
            <v>ks</v>
          </cell>
        </row>
        <row r="11677">
          <cell r="C11677">
            <v>0</v>
          </cell>
          <cell r="D11677">
            <v>1</v>
          </cell>
          <cell r="E11677" t="str">
            <v>ks</v>
          </cell>
        </row>
        <row r="11678">
          <cell r="C11678">
            <v>0</v>
          </cell>
          <cell r="D11678">
            <v>1</v>
          </cell>
          <cell r="E11678" t="str">
            <v>ks</v>
          </cell>
        </row>
        <row r="11679">
          <cell r="C11679">
            <v>0</v>
          </cell>
          <cell r="D11679">
            <v>1</v>
          </cell>
          <cell r="E11679" t="str">
            <v>ks</v>
          </cell>
        </row>
        <row r="11680">
          <cell r="C11680">
            <v>0</v>
          </cell>
          <cell r="D11680">
            <v>1</v>
          </cell>
          <cell r="E11680" t="str">
            <v>ks</v>
          </cell>
        </row>
        <row r="11681">
          <cell r="C11681">
            <v>0</v>
          </cell>
          <cell r="D11681">
            <v>1</v>
          </cell>
          <cell r="E11681" t="str">
            <v>ks</v>
          </cell>
        </row>
        <row r="11682">
          <cell r="C11682">
            <v>0</v>
          </cell>
          <cell r="D11682">
            <v>1</v>
          </cell>
          <cell r="E11682" t="str">
            <v>ks</v>
          </cell>
        </row>
        <row r="11683">
          <cell r="C11683">
            <v>0</v>
          </cell>
          <cell r="D11683">
            <v>1</v>
          </cell>
          <cell r="E11683" t="str">
            <v>ks</v>
          </cell>
        </row>
        <row r="11684">
          <cell r="C11684">
            <v>0</v>
          </cell>
          <cell r="D11684">
            <v>1</v>
          </cell>
          <cell r="E11684" t="str">
            <v>ks</v>
          </cell>
        </row>
        <row r="11685">
          <cell r="C11685">
            <v>0</v>
          </cell>
          <cell r="D11685">
            <v>1</v>
          </cell>
          <cell r="E11685" t="str">
            <v>ks</v>
          </cell>
        </row>
        <row r="11686">
          <cell r="C11686">
            <v>0</v>
          </cell>
          <cell r="D11686">
            <v>1</v>
          </cell>
          <cell r="E11686" t="str">
            <v>ks</v>
          </cell>
        </row>
        <row r="11687">
          <cell r="C11687">
            <v>0</v>
          </cell>
          <cell r="D11687">
            <v>1</v>
          </cell>
          <cell r="E11687" t="str">
            <v>ks</v>
          </cell>
        </row>
        <row r="11688">
          <cell r="C11688">
            <v>0</v>
          </cell>
          <cell r="D11688">
            <v>1</v>
          </cell>
          <cell r="E11688" t="str">
            <v>ks</v>
          </cell>
        </row>
        <row r="11689">
          <cell r="C11689">
            <v>0</v>
          </cell>
          <cell r="D11689">
            <v>1</v>
          </cell>
          <cell r="E11689" t="str">
            <v>ks</v>
          </cell>
        </row>
        <row r="11690">
          <cell r="C11690">
            <v>0</v>
          </cell>
          <cell r="D11690">
            <v>1</v>
          </cell>
          <cell r="E11690" t="str">
            <v>ks</v>
          </cell>
        </row>
        <row r="11691">
          <cell r="C11691">
            <v>0</v>
          </cell>
          <cell r="D11691">
            <v>1</v>
          </cell>
          <cell r="E11691" t="str">
            <v>ks</v>
          </cell>
        </row>
        <row r="11692">
          <cell r="C11692">
            <v>0</v>
          </cell>
          <cell r="D11692">
            <v>1</v>
          </cell>
          <cell r="E11692" t="str">
            <v>ks</v>
          </cell>
        </row>
        <row r="11693">
          <cell r="C11693">
            <v>0</v>
          </cell>
          <cell r="D11693">
            <v>1</v>
          </cell>
          <cell r="E11693" t="str">
            <v>ks</v>
          </cell>
        </row>
        <row r="11694">
          <cell r="C11694">
            <v>0</v>
          </cell>
          <cell r="D11694">
            <v>1</v>
          </cell>
          <cell r="E11694" t="str">
            <v>ks</v>
          </cell>
        </row>
        <row r="11695">
          <cell r="C11695">
            <v>0</v>
          </cell>
          <cell r="D11695">
            <v>1</v>
          </cell>
          <cell r="E11695" t="str">
            <v>ks</v>
          </cell>
        </row>
        <row r="11696">
          <cell r="C11696">
            <v>0</v>
          </cell>
          <cell r="D11696">
            <v>1</v>
          </cell>
          <cell r="E11696" t="str">
            <v>ks</v>
          </cell>
        </row>
        <row r="11697">
          <cell r="C11697">
            <v>0</v>
          </cell>
          <cell r="D11697">
            <v>1</v>
          </cell>
          <cell r="E11697" t="str">
            <v>ks</v>
          </cell>
        </row>
        <row r="11698">
          <cell r="C11698">
            <v>0</v>
          </cell>
          <cell r="D11698">
            <v>1</v>
          </cell>
          <cell r="E11698" t="str">
            <v>ks</v>
          </cell>
        </row>
        <row r="11699">
          <cell r="C11699">
            <v>0</v>
          </cell>
          <cell r="D11699">
            <v>1</v>
          </cell>
          <cell r="E11699" t="str">
            <v>ks</v>
          </cell>
        </row>
        <row r="11700">
          <cell r="C11700">
            <v>0</v>
          </cell>
          <cell r="D11700">
            <v>1</v>
          </cell>
          <cell r="E11700" t="str">
            <v>ks</v>
          </cell>
        </row>
        <row r="11701">
          <cell r="C11701">
            <v>0</v>
          </cell>
          <cell r="D11701">
            <v>1</v>
          </cell>
          <cell r="E11701" t="str">
            <v>ks</v>
          </cell>
        </row>
        <row r="11702">
          <cell r="C11702">
            <v>0</v>
          </cell>
          <cell r="D11702">
            <v>1</v>
          </cell>
          <cell r="E11702" t="str">
            <v>ks</v>
          </cell>
        </row>
        <row r="11703">
          <cell r="C11703">
            <v>0</v>
          </cell>
          <cell r="D11703">
            <v>1</v>
          </cell>
          <cell r="E11703" t="str">
            <v>ks</v>
          </cell>
        </row>
        <row r="11704">
          <cell r="C11704">
            <v>0</v>
          </cell>
          <cell r="D11704">
            <v>1</v>
          </cell>
          <cell r="E11704" t="str">
            <v>ks</v>
          </cell>
        </row>
        <row r="11705">
          <cell r="C11705">
            <v>0</v>
          </cell>
          <cell r="D11705">
            <v>1</v>
          </cell>
          <cell r="E11705" t="str">
            <v>ks</v>
          </cell>
        </row>
        <row r="11706">
          <cell r="C11706">
            <v>0</v>
          </cell>
          <cell r="D11706">
            <v>1</v>
          </cell>
          <cell r="E11706" t="str">
            <v>ks</v>
          </cell>
        </row>
        <row r="11707">
          <cell r="C11707">
            <v>0</v>
          </cell>
          <cell r="D11707">
            <v>1</v>
          </cell>
          <cell r="E11707" t="str">
            <v>ks</v>
          </cell>
        </row>
        <row r="11708">
          <cell r="C11708">
            <v>0</v>
          </cell>
          <cell r="D11708">
            <v>1</v>
          </cell>
          <cell r="E11708" t="str">
            <v>ks</v>
          </cell>
        </row>
        <row r="11709">
          <cell r="C11709">
            <v>0</v>
          </cell>
          <cell r="D11709">
            <v>1</v>
          </cell>
          <cell r="E11709" t="str">
            <v>ks</v>
          </cell>
        </row>
        <row r="11710">
          <cell r="C11710">
            <v>0</v>
          </cell>
          <cell r="D11710">
            <v>1</v>
          </cell>
          <cell r="E11710" t="str">
            <v>ks</v>
          </cell>
        </row>
        <row r="11711">
          <cell r="C11711">
            <v>0</v>
          </cell>
          <cell r="D11711">
            <v>1</v>
          </cell>
          <cell r="E11711" t="str">
            <v>ks</v>
          </cell>
        </row>
        <row r="11712">
          <cell r="C11712">
            <v>0</v>
          </cell>
          <cell r="D11712">
            <v>1</v>
          </cell>
          <cell r="E11712" t="str">
            <v>ks</v>
          </cell>
        </row>
        <row r="11713">
          <cell r="C11713">
            <v>0</v>
          </cell>
          <cell r="D11713">
            <v>1</v>
          </cell>
          <cell r="E11713" t="str">
            <v>ks</v>
          </cell>
        </row>
        <row r="11714">
          <cell r="C11714">
            <v>0</v>
          </cell>
          <cell r="D11714">
            <v>1</v>
          </cell>
          <cell r="E11714" t="str">
            <v>ks</v>
          </cell>
        </row>
        <row r="11715">
          <cell r="C11715">
            <v>0</v>
          </cell>
          <cell r="D11715">
            <v>1</v>
          </cell>
          <cell r="E11715" t="str">
            <v>ks</v>
          </cell>
        </row>
        <row r="11716">
          <cell r="C11716">
            <v>0</v>
          </cell>
          <cell r="D11716">
            <v>1</v>
          </cell>
          <cell r="E11716" t="str">
            <v>ks</v>
          </cell>
        </row>
        <row r="11717">
          <cell r="C11717">
            <v>0</v>
          </cell>
          <cell r="D11717">
            <v>1</v>
          </cell>
          <cell r="E11717" t="str">
            <v>ks</v>
          </cell>
        </row>
        <row r="11718">
          <cell r="C11718">
            <v>0</v>
          </cell>
          <cell r="D11718">
            <v>1</v>
          </cell>
          <cell r="E11718" t="str">
            <v>ks</v>
          </cell>
        </row>
        <row r="11719">
          <cell r="C11719">
            <v>0</v>
          </cell>
          <cell r="D11719">
            <v>1</v>
          </cell>
          <cell r="E11719" t="str">
            <v>m</v>
          </cell>
        </row>
        <row r="11720">
          <cell r="C11720">
            <v>0</v>
          </cell>
          <cell r="D11720">
            <v>1</v>
          </cell>
          <cell r="E11720" t="str">
            <v>m</v>
          </cell>
        </row>
        <row r="11721">
          <cell r="C11721">
            <v>0</v>
          </cell>
          <cell r="D11721">
            <v>1</v>
          </cell>
          <cell r="E11721" t="str">
            <v>m</v>
          </cell>
        </row>
        <row r="11722">
          <cell r="C11722">
            <v>0</v>
          </cell>
          <cell r="D11722">
            <v>1</v>
          </cell>
          <cell r="E11722" t="str">
            <v>ks</v>
          </cell>
        </row>
        <row r="11723">
          <cell r="C11723">
            <v>0</v>
          </cell>
          <cell r="D11723">
            <v>1</v>
          </cell>
          <cell r="E11723" t="str">
            <v>ks</v>
          </cell>
        </row>
        <row r="11724">
          <cell r="C11724">
            <v>0</v>
          </cell>
          <cell r="D11724">
            <v>1</v>
          </cell>
          <cell r="E11724" t="str">
            <v>ks</v>
          </cell>
        </row>
        <row r="11725">
          <cell r="C11725">
            <v>0</v>
          </cell>
          <cell r="D11725">
            <v>1</v>
          </cell>
          <cell r="E11725" t="str">
            <v>ks</v>
          </cell>
        </row>
        <row r="11726">
          <cell r="C11726">
            <v>0</v>
          </cell>
          <cell r="D11726">
            <v>1</v>
          </cell>
          <cell r="E11726" t="str">
            <v>ks</v>
          </cell>
        </row>
        <row r="11727">
          <cell r="C11727">
            <v>0</v>
          </cell>
          <cell r="D11727">
            <v>1</v>
          </cell>
          <cell r="E11727" t="str">
            <v>ks</v>
          </cell>
        </row>
        <row r="11728">
          <cell r="C11728">
            <v>0</v>
          </cell>
          <cell r="D11728">
            <v>1</v>
          </cell>
          <cell r="E11728" t="str">
            <v>ks</v>
          </cell>
        </row>
        <row r="11729">
          <cell r="C11729">
            <v>0</v>
          </cell>
          <cell r="D11729">
            <v>1</v>
          </cell>
          <cell r="E11729" t="str">
            <v>ks</v>
          </cell>
        </row>
        <row r="11730">
          <cell r="C11730">
            <v>0</v>
          </cell>
          <cell r="D11730">
            <v>1</v>
          </cell>
          <cell r="E11730" t="str">
            <v>ks</v>
          </cell>
        </row>
        <row r="11731">
          <cell r="C11731">
            <v>0</v>
          </cell>
          <cell r="D11731">
            <v>1</v>
          </cell>
          <cell r="E11731" t="str">
            <v>ks</v>
          </cell>
        </row>
        <row r="11732">
          <cell r="C11732">
            <v>0</v>
          </cell>
          <cell r="D11732">
            <v>1</v>
          </cell>
          <cell r="E11732" t="str">
            <v>ks</v>
          </cell>
        </row>
        <row r="11733">
          <cell r="C11733">
            <v>0</v>
          </cell>
          <cell r="D11733">
            <v>1</v>
          </cell>
          <cell r="E11733" t="str">
            <v>ks</v>
          </cell>
        </row>
        <row r="11734">
          <cell r="C11734">
            <v>0</v>
          </cell>
          <cell r="D11734">
            <v>1</v>
          </cell>
          <cell r="E11734" t="str">
            <v>ks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sheet"/>
      <sheetName val="BasePL"/>
      <sheetName val="PLB"/>
      <sheetName val="PLA"/>
      <sheetName val="DATA"/>
      <sheetName val="keyword"/>
    </sheetNames>
    <sheetDataSet>
      <sheetData sheetId="0" refreshError="1">
        <row r="1">
          <cell r="A1" t="str">
            <v>Pag</v>
          </cell>
          <cell r="B1" t="str">
            <v>INT</v>
          </cell>
          <cell r="C1" t="str">
            <v>Project</v>
          </cell>
          <cell r="D1" t="str">
            <v>Invoice number</v>
          </cell>
          <cell r="E1" t="str">
            <v>DateRec</v>
          </cell>
          <cell r="F1" t="str">
            <v>DateTax</v>
          </cell>
          <cell r="G1" t="str">
            <v>DateDue</v>
          </cell>
          <cell r="H1" t="str">
            <v>IssuedBy</v>
          </cell>
          <cell r="I1" t="str">
            <v>Account</v>
          </cell>
          <cell r="J1" t="str">
            <v>Bank</v>
          </cell>
          <cell r="K1" t="str">
            <v>NoVAT</v>
          </cell>
          <cell r="L1" t="str">
            <v>Net 5%</v>
          </cell>
          <cell r="M1" t="str">
            <v>5% VAT</v>
          </cell>
          <cell r="N1" t="str">
            <v>Net 22%</v>
          </cell>
          <cell r="O1" t="str">
            <v>22% VAT</v>
          </cell>
          <cell r="P1" t="str">
            <v>Gross</v>
          </cell>
          <cell r="Q1" t="str">
            <v>Prepay</v>
          </cell>
          <cell r="R1" t="str">
            <v>Reten</v>
          </cell>
          <cell r="S1" t="str">
            <v>ToPay</v>
          </cell>
          <cell r="T1" t="str">
            <v>Paylist</v>
          </cell>
          <cell r="U1" t="str">
            <v>PLsent</v>
          </cell>
          <cell r="V1" t="str">
            <v>Delay</v>
          </cell>
          <cell r="W1" t="str">
            <v>Sch.Pay</v>
          </cell>
          <cell r="X1" t="str">
            <v>Paid</v>
          </cell>
          <cell r="Y1" t="str">
            <v>Bank</v>
          </cell>
          <cell r="Z1" t="str">
            <v>Comment, Down pay deducted</v>
          </cell>
          <cell r="AA1" t="str">
            <v>ContrNo</v>
          </cell>
          <cell r="AB1" t="str">
            <v>Curr</v>
          </cell>
        </row>
        <row r="2">
          <cell r="A2">
            <v>5109</v>
          </cell>
          <cell r="B2">
            <v>37603</v>
          </cell>
          <cell r="C2" t="str">
            <v>sh2</v>
          </cell>
          <cell r="D2" t="str">
            <v>2284000007</v>
          </cell>
          <cell r="E2">
            <v>37560</v>
          </cell>
          <cell r="G2">
            <v>37600</v>
          </cell>
          <cell r="H2" t="str">
            <v>Elma-therm</v>
          </cell>
          <cell r="I2">
            <v>521228</v>
          </cell>
          <cell r="J2" t="str">
            <v>4000</v>
          </cell>
          <cell r="M2">
            <v>0</v>
          </cell>
          <cell r="O2">
            <v>0</v>
          </cell>
          <cell r="P2">
            <v>0</v>
          </cell>
          <cell r="Q2">
            <v>111850.2</v>
          </cell>
          <cell r="R2">
            <v>0</v>
          </cell>
          <cell r="S2">
            <v>111850.2</v>
          </cell>
          <cell r="V2">
            <v>32</v>
          </cell>
          <cell r="W2">
            <v>37596</v>
          </cell>
          <cell r="X2">
            <v>37596</v>
          </cell>
          <cell r="Y2" t="str">
            <v>KB</v>
          </cell>
        </row>
        <row r="3">
          <cell r="A3">
            <v>1725</v>
          </cell>
          <cell r="B3">
            <v>37623</v>
          </cell>
          <cell r="C3" t="str">
            <v>mch</v>
          </cell>
          <cell r="D3" t="str">
            <v>2226000261</v>
          </cell>
          <cell r="E3">
            <v>37582</v>
          </cell>
          <cell r="F3">
            <v>37580</v>
          </cell>
          <cell r="G3">
            <v>37612</v>
          </cell>
          <cell r="H3" t="str">
            <v>ELMA-THERM</v>
          </cell>
          <cell r="I3" t="str">
            <v>521228</v>
          </cell>
          <cell r="J3" t="str">
            <v>4000</v>
          </cell>
          <cell r="L3">
            <v>225192</v>
          </cell>
          <cell r="M3">
            <v>11259.6</v>
          </cell>
          <cell r="N3">
            <v>0</v>
          </cell>
          <cell r="O3">
            <v>0</v>
          </cell>
          <cell r="P3">
            <v>236451.6</v>
          </cell>
          <cell r="S3">
            <v>236451.6</v>
          </cell>
          <cell r="T3" t="str">
            <v>Decem192002</v>
          </cell>
          <cell r="U3">
            <v>37609</v>
          </cell>
          <cell r="V3"/>
          <cell r="W3">
            <v>37613</v>
          </cell>
          <cell r="Y3" t="str">
            <v>UFJ</v>
          </cell>
        </row>
        <row r="4">
          <cell r="A4">
            <v>5088</v>
          </cell>
          <cell r="B4">
            <v>37537</v>
          </cell>
          <cell r="C4" t="str">
            <v>ToRG</v>
          </cell>
          <cell r="D4" t="str">
            <v>82002053</v>
          </cell>
          <cell r="E4">
            <v>37498</v>
          </cell>
          <cell r="F4">
            <v>37498</v>
          </cell>
          <cell r="G4">
            <v>37529</v>
          </cell>
          <cell r="H4" t="str">
            <v>MS Praha</v>
          </cell>
          <cell r="I4">
            <v>3949553</v>
          </cell>
          <cell r="J4" t="str">
            <v>0300</v>
          </cell>
          <cell r="M4">
            <v>0</v>
          </cell>
          <cell r="O4">
            <v>0</v>
          </cell>
          <cell r="P4">
            <v>0</v>
          </cell>
          <cell r="Q4">
            <v>483750</v>
          </cell>
          <cell r="S4">
            <v>483750</v>
          </cell>
          <cell r="T4" t="str">
            <v>October2002</v>
          </cell>
          <cell r="V4"/>
          <cell r="W4">
            <v>37534</v>
          </cell>
          <cell r="X4">
            <v>37536</v>
          </cell>
          <cell r="Y4" t="str">
            <v>UFJ</v>
          </cell>
        </row>
        <row r="5">
          <cell r="A5">
            <v>5063</v>
          </cell>
          <cell r="B5">
            <v>37385</v>
          </cell>
          <cell r="C5" t="str">
            <v>SHM-s</v>
          </cell>
          <cell r="D5" t="str">
            <v>225110051</v>
          </cell>
          <cell r="E5">
            <v>37361</v>
          </cell>
          <cell r="F5">
            <v>37340</v>
          </cell>
          <cell r="G5">
            <v>37379</v>
          </cell>
          <cell r="H5" t="str">
            <v>HASIL</v>
          </cell>
          <cell r="I5">
            <v>9980703</v>
          </cell>
          <cell r="J5" t="str">
            <v>0300</v>
          </cell>
          <cell r="M5">
            <v>0</v>
          </cell>
          <cell r="N5">
            <v>11500</v>
          </cell>
          <cell r="O5">
            <v>2530</v>
          </cell>
          <cell r="P5">
            <v>14030</v>
          </cell>
          <cell r="S5">
            <v>14030</v>
          </cell>
          <cell r="U5" t="str">
            <v>b</v>
          </cell>
          <cell r="V5"/>
          <cell r="W5">
            <v>37376</v>
          </cell>
          <cell r="X5">
            <v>37378</v>
          </cell>
          <cell r="Y5" t="str">
            <v>KB</v>
          </cell>
        </row>
        <row r="6">
          <cell r="A6">
            <v>704</v>
          </cell>
          <cell r="B6">
            <v>37425</v>
          </cell>
          <cell r="C6" t="str">
            <v>o</v>
          </cell>
          <cell r="D6" t="str">
            <v>224120298</v>
          </cell>
          <cell r="E6">
            <v>37400</v>
          </cell>
          <cell r="F6">
            <v>37396</v>
          </cell>
          <cell r="G6">
            <v>37412</v>
          </cell>
          <cell r="H6" t="str">
            <v>HASIL</v>
          </cell>
          <cell r="I6">
            <v>9980703</v>
          </cell>
          <cell r="J6" t="str">
            <v>0300</v>
          </cell>
          <cell r="L6">
            <v>24700</v>
          </cell>
          <cell r="M6">
            <v>1235</v>
          </cell>
          <cell r="O6">
            <v>0</v>
          </cell>
          <cell r="P6">
            <v>25935</v>
          </cell>
          <cell r="S6">
            <v>25935</v>
          </cell>
          <cell r="U6" t="str">
            <v>c</v>
          </cell>
          <cell r="V6"/>
          <cell r="W6">
            <v>37413</v>
          </cell>
          <cell r="X6">
            <v>37414</v>
          </cell>
          <cell r="Y6" t="str">
            <v>KB</v>
          </cell>
        </row>
        <row r="7">
          <cell r="A7">
            <v>852</v>
          </cell>
          <cell r="B7">
            <v>37432</v>
          </cell>
          <cell r="C7" t="str">
            <v>shm</v>
          </cell>
          <cell r="D7" t="str">
            <v>225120333</v>
          </cell>
          <cell r="E7">
            <v>37411</v>
          </cell>
          <cell r="F7">
            <v>37385</v>
          </cell>
          <cell r="G7">
            <v>37421</v>
          </cell>
          <cell r="H7" t="str">
            <v>HASIL</v>
          </cell>
          <cell r="I7">
            <v>9980703</v>
          </cell>
          <cell r="J7" t="str">
            <v>0300</v>
          </cell>
          <cell r="L7">
            <v>57800</v>
          </cell>
          <cell r="M7">
            <v>2890</v>
          </cell>
          <cell r="O7">
            <v>0</v>
          </cell>
          <cell r="P7">
            <v>60690</v>
          </cell>
          <cell r="S7">
            <v>60690</v>
          </cell>
          <cell r="V7"/>
          <cell r="W7">
            <v>37431</v>
          </cell>
          <cell r="X7">
            <v>37431</v>
          </cell>
          <cell r="Y7" t="str">
            <v>KB</v>
          </cell>
        </row>
        <row r="8">
          <cell r="A8">
            <v>5124</v>
          </cell>
          <cell r="B8">
            <v>37603</v>
          </cell>
          <cell r="C8" t="str">
            <v>sh2</v>
          </cell>
          <cell r="D8" t="str">
            <v>2021050361</v>
          </cell>
          <cell r="E8">
            <v>37579</v>
          </cell>
          <cell r="F8">
            <v>37579</v>
          </cell>
          <cell r="G8">
            <v>37609</v>
          </cell>
          <cell r="H8" t="str">
            <v>SSK CZ</v>
          </cell>
          <cell r="I8">
            <v>16509661</v>
          </cell>
          <cell r="J8" t="str">
            <v>0100</v>
          </cell>
          <cell r="L8">
            <v>7143000</v>
          </cell>
          <cell r="M8">
            <v>357150</v>
          </cell>
          <cell r="O8">
            <v>0</v>
          </cell>
          <cell r="P8">
            <v>7500150</v>
          </cell>
          <cell r="R8">
            <v>-357150</v>
          </cell>
          <cell r="S8">
            <v>7143000</v>
          </cell>
          <cell r="T8" t="str">
            <v>December2002</v>
          </cell>
          <cell r="V8" t="str">
            <v xml:space="preserve"> </v>
          </cell>
          <cell r="W8">
            <v>37595</v>
          </cell>
          <cell r="X8">
            <v>37596</v>
          </cell>
          <cell r="Y8" t="str">
            <v>UFJ</v>
          </cell>
          <cell r="Z8" t="str">
            <v>precast concrete works</v>
          </cell>
        </row>
        <row r="9">
          <cell r="A9">
            <v>5021</v>
          </cell>
          <cell r="B9">
            <v>37315</v>
          </cell>
          <cell r="C9" t="str">
            <v>o</v>
          </cell>
          <cell r="D9" t="str">
            <v>2002008</v>
          </cell>
          <cell r="E9">
            <v>37295</v>
          </cell>
          <cell r="F9">
            <v>37291</v>
          </cell>
          <cell r="G9">
            <v>37307</v>
          </cell>
          <cell r="H9" t="str">
            <v>Boris Mahdal</v>
          </cell>
          <cell r="I9">
            <v>24105245</v>
          </cell>
          <cell r="J9" t="str">
            <v>3400</v>
          </cell>
          <cell r="L9">
            <v>2002</v>
          </cell>
          <cell r="M9">
            <v>100.1</v>
          </cell>
          <cell r="N9">
            <v>0</v>
          </cell>
          <cell r="O9">
            <v>0</v>
          </cell>
          <cell r="P9">
            <v>2102.1</v>
          </cell>
          <cell r="S9">
            <v>2102.1</v>
          </cell>
          <cell r="V9"/>
          <cell r="W9">
            <v>37306</v>
          </cell>
          <cell r="X9">
            <v>37307</v>
          </cell>
          <cell r="Y9" t="str">
            <v>KB</v>
          </cell>
        </row>
        <row r="10">
          <cell r="A10">
            <v>1828</v>
          </cell>
          <cell r="B10">
            <v>37623</v>
          </cell>
          <cell r="C10" t="str">
            <v>ko</v>
          </cell>
          <cell r="D10" t="str">
            <v>20021521</v>
          </cell>
          <cell r="E10">
            <v>37601</v>
          </cell>
          <cell r="F10">
            <v>37600</v>
          </cell>
          <cell r="G10">
            <v>37631</v>
          </cell>
          <cell r="H10" t="str">
            <v>RHM</v>
          </cell>
          <cell r="I10" t="str">
            <v>282998349</v>
          </cell>
          <cell r="J10" t="str">
            <v>0800</v>
          </cell>
          <cell r="L10">
            <v>63000</v>
          </cell>
          <cell r="M10">
            <v>3150</v>
          </cell>
          <cell r="O10">
            <v>0</v>
          </cell>
          <cell r="P10">
            <v>66150</v>
          </cell>
          <cell r="R10">
            <v>0</v>
          </cell>
          <cell r="S10">
            <v>66150</v>
          </cell>
          <cell r="T10" t="str">
            <v>Decem192002</v>
          </cell>
          <cell r="U10">
            <v>37609</v>
          </cell>
          <cell r="V10"/>
          <cell r="W10">
            <v>37613</v>
          </cell>
          <cell r="Y10" t="str">
            <v>UFJ</v>
          </cell>
        </row>
        <row r="11">
          <cell r="A11">
            <v>5104</v>
          </cell>
          <cell r="B11">
            <v>37603</v>
          </cell>
          <cell r="C11" t="str">
            <v>sh2</v>
          </cell>
          <cell r="D11" t="str">
            <v>2002071</v>
          </cell>
          <cell r="E11">
            <v>37554</v>
          </cell>
          <cell r="G11">
            <v>37595</v>
          </cell>
          <cell r="H11" t="str">
            <v>INTEVO Karviná</v>
          </cell>
          <cell r="I11">
            <v>33305791</v>
          </cell>
          <cell r="J11" t="str">
            <v>0100</v>
          </cell>
          <cell r="K11">
            <v>0</v>
          </cell>
          <cell r="M11">
            <v>0</v>
          </cell>
          <cell r="O11">
            <v>0</v>
          </cell>
          <cell r="P11">
            <v>0</v>
          </cell>
          <cell r="Q11">
            <v>1999700</v>
          </cell>
          <cell r="R11">
            <v>0</v>
          </cell>
          <cell r="S11">
            <v>1999700</v>
          </cell>
          <cell r="T11" t="str">
            <v>December2002</v>
          </cell>
          <cell r="V11" t="str">
            <v xml:space="preserve"> </v>
          </cell>
          <cell r="W11">
            <v>37595</v>
          </cell>
          <cell r="X11">
            <v>37596</v>
          </cell>
          <cell r="Y11" t="str">
            <v>UFJ</v>
          </cell>
        </row>
        <row r="12">
          <cell r="A12">
            <v>998</v>
          </cell>
          <cell r="B12">
            <v>37461</v>
          </cell>
          <cell r="C12" t="str">
            <v>tr</v>
          </cell>
          <cell r="D12" t="str">
            <v>0322002</v>
          </cell>
          <cell r="E12">
            <v>37446</v>
          </cell>
          <cell r="F12">
            <v>37445</v>
          </cell>
          <cell r="G12">
            <v>37452</v>
          </cell>
          <cell r="H12" t="str">
            <v>Šimáně</v>
          </cell>
          <cell r="I12">
            <v>88739028</v>
          </cell>
          <cell r="J12" t="str">
            <v>2400</v>
          </cell>
          <cell r="M12">
            <v>0</v>
          </cell>
          <cell r="N12">
            <v>960</v>
          </cell>
          <cell r="O12">
            <v>211.2</v>
          </cell>
          <cell r="P12">
            <v>1171.2</v>
          </cell>
          <cell r="S12">
            <v>1171.2</v>
          </cell>
          <cell r="U12" t="str">
            <v>a</v>
          </cell>
          <cell r="V12"/>
          <cell r="W12">
            <v>37453</v>
          </cell>
          <cell r="X12">
            <v>37453</v>
          </cell>
          <cell r="Y12" t="str">
            <v>KB</v>
          </cell>
        </row>
        <row r="13">
          <cell r="A13">
            <v>996</v>
          </cell>
          <cell r="B13">
            <v>37461</v>
          </cell>
          <cell r="C13" t="str">
            <v>sh2</v>
          </cell>
          <cell r="D13" t="str">
            <v>0312002</v>
          </cell>
          <cell r="E13">
            <v>37446</v>
          </cell>
          <cell r="F13">
            <v>37445</v>
          </cell>
          <cell r="G13">
            <v>37452</v>
          </cell>
          <cell r="H13" t="str">
            <v>Šimáně</v>
          </cell>
          <cell r="I13">
            <v>88739028</v>
          </cell>
          <cell r="J13" t="str">
            <v>2400</v>
          </cell>
          <cell r="M13">
            <v>0</v>
          </cell>
          <cell r="N13">
            <v>10199</v>
          </cell>
          <cell r="O13">
            <v>2243.7800000000002</v>
          </cell>
          <cell r="P13">
            <v>12442.78</v>
          </cell>
          <cell r="S13">
            <v>12442.78</v>
          </cell>
          <cell r="U13" t="str">
            <v>d</v>
          </cell>
          <cell r="V13"/>
          <cell r="W13">
            <v>37455</v>
          </cell>
          <cell r="X13">
            <v>37455</v>
          </cell>
          <cell r="Y13" t="str">
            <v>KB</v>
          </cell>
        </row>
        <row r="14">
          <cell r="A14">
            <v>997</v>
          </cell>
          <cell r="B14">
            <v>37461</v>
          </cell>
          <cell r="C14" t="str">
            <v>sm</v>
          </cell>
          <cell r="D14" t="str">
            <v>0302002</v>
          </cell>
          <cell r="E14">
            <v>37446</v>
          </cell>
          <cell r="F14">
            <v>37445</v>
          </cell>
          <cell r="G14">
            <v>37452</v>
          </cell>
          <cell r="H14" t="str">
            <v>Šimáně</v>
          </cell>
          <cell r="I14">
            <v>88739028</v>
          </cell>
          <cell r="J14" t="str">
            <v>2400</v>
          </cell>
          <cell r="M14">
            <v>0</v>
          </cell>
          <cell r="N14">
            <v>10199</v>
          </cell>
          <cell r="O14">
            <v>2243.7800000000002</v>
          </cell>
          <cell r="P14">
            <v>12442.78</v>
          </cell>
          <cell r="S14">
            <v>12442.78</v>
          </cell>
          <cell r="U14" t="str">
            <v>d</v>
          </cell>
          <cell r="V14"/>
          <cell r="W14">
            <v>37455</v>
          </cell>
          <cell r="X14">
            <v>37455</v>
          </cell>
          <cell r="Y14" t="str">
            <v>KB</v>
          </cell>
        </row>
        <row r="15">
          <cell r="A15">
            <v>5075</v>
          </cell>
          <cell r="B15">
            <v>37524</v>
          </cell>
          <cell r="C15" t="str">
            <v>sh2</v>
          </cell>
          <cell r="D15" t="str">
            <v>00005188</v>
          </cell>
          <cell r="E15">
            <v>37501</v>
          </cell>
          <cell r="F15">
            <v>37496</v>
          </cell>
          <cell r="G15">
            <v>37515</v>
          </cell>
          <cell r="H15" t="str">
            <v>Milan Gerlich-autoGAMA</v>
          </cell>
          <cell r="I15">
            <v>100015453</v>
          </cell>
          <cell r="J15" t="str">
            <v>0300</v>
          </cell>
          <cell r="M15">
            <v>0</v>
          </cell>
          <cell r="N15">
            <v>364</v>
          </cell>
          <cell r="O15">
            <v>80.099999999999994</v>
          </cell>
          <cell r="P15">
            <v>444.1</v>
          </cell>
          <cell r="S15">
            <v>444.1</v>
          </cell>
          <cell r="U15" t="str">
            <v>c</v>
          </cell>
          <cell r="V15"/>
          <cell r="W15">
            <v>37515</v>
          </cell>
          <cell r="X15">
            <v>37515</v>
          </cell>
          <cell r="Y15" t="str">
            <v>KB</v>
          </cell>
        </row>
        <row r="16">
          <cell r="A16">
            <v>766</v>
          </cell>
          <cell r="B16">
            <v>37432</v>
          </cell>
          <cell r="C16" t="str">
            <v>o</v>
          </cell>
          <cell r="D16" t="str">
            <v>2002058</v>
          </cell>
          <cell r="E16">
            <v>37406</v>
          </cell>
          <cell r="F16">
            <v>37398</v>
          </cell>
          <cell r="G16">
            <v>37419</v>
          </cell>
          <cell r="H16" t="str">
            <v>J.L. SANDOW</v>
          </cell>
          <cell r="I16">
            <v>100504070</v>
          </cell>
          <cell r="J16" t="str">
            <v>0300</v>
          </cell>
          <cell r="L16">
            <v>500</v>
          </cell>
          <cell r="M16">
            <v>25</v>
          </cell>
          <cell r="O16">
            <v>0</v>
          </cell>
          <cell r="P16">
            <v>525</v>
          </cell>
          <cell r="S16">
            <v>525</v>
          </cell>
          <cell r="V16"/>
          <cell r="W16">
            <v>37431</v>
          </cell>
          <cell r="X16">
            <v>37431</v>
          </cell>
          <cell r="Y16" t="str">
            <v>KB</v>
          </cell>
        </row>
        <row r="17">
          <cell r="A17">
            <v>5022</v>
          </cell>
          <cell r="B17">
            <v>37315</v>
          </cell>
          <cell r="C17" t="str">
            <v>o</v>
          </cell>
          <cell r="D17" t="str">
            <v>2002014</v>
          </cell>
          <cell r="E17">
            <v>37295</v>
          </cell>
          <cell r="F17">
            <v>37287</v>
          </cell>
          <cell r="G17">
            <v>37301</v>
          </cell>
          <cell r="H17" t="str">
            <v>J.L. SANDOW</v>
          </cell>
          <cell r="I17">
            <v>100504070</v>
          </cell>
          <cell r="J17" t="str">
            <v>0300</v>
          </cell>
          <cell r="L17">
            <v>8798</v>
          </cell>
          <cell r="M17">
            <v>439.9</v>
          </cell>
          <cell r="N17">
            <v>0</v>
          </cell>
          <cell r="O17">
            <v>0</v>
          </cell>
          <cell r="P17">
            <v>9237.9</v>
          </cell>
          <cell r="S17">
            <v>9237.9</v>
          </cell>
          <cell r="U17" t="str">
            <v>c</v>
          </cell>
          <cell r="V17"/>
          <cell r="W17">
            <v>37301</v>
          </cell>
          <cell r="X17">
            <v>37301</v>
          </cell>
          <cell r="Y17" t="str">
            <v>KB</v>
          </cell>
        </row>
        <row r="18">
          <cell r="A18">
            <v>1010</v>
          </cell>
          <cell r="B18">
            <v>37502</v>
          </cell>
          <cell r="C18" t="str">
            <v>sm</v>
          </cell>
          <cell r="D18" t="str">
            <v>2202206006</v>
          </cell>
          <cell r="E18">
            <v>37447</v>
          </cell>
          <cell r="G18">
            <v>37473</v>
          </cell>
          <cell r="H18" t="str">
            <v>SSŽ</v>
          </cell>
          <cell r="I18">
            <v>141320112</v>
          </cell>
          <cell r="J18" t="str">
            <v>0100</v>
          </cell>
          <cell r="M18">
            <v>0</v>
          </cell>
          <cell r="O18">
            <v>0</v>
          </cell>
          <cell r="P18">
            <v>0</v>
          </cell>
          <cell r="Q18">
            <v>1212750</v>
          </cell>
          <cell r="S18">
            <v>1212750</v>
          </cell>
          <cell r="T18" t="str">
            <v>August2002</v>
          </cell>
          <cell r="U18">
            <v>37468</v>
          </cell>
          <cell r="V18"/>
          <cell r="W18">
            <v>37473</v>
          </cell>
          <cell r="X18">
            <v>37473</v>
          </cell>
          <cell r="Y18" t="str">
            <v>UFJ</v>
          </cell>
        </row>
        <row r="19">
          <cell r="A19">
            <v>631</v>
          </cell>
          <cell r="B19">
            <v>37413</v>
          </cell>
          <cell r="C19" t="str">
            <v>o</v>
          </cell>
          <cell r="D19" t="str">
            <v>200212</v>
          </cell>
          <cell r="E19">
            <v>37389</v>
          </cell>
          <cell r="F19">
            <v>37376</v>
          </cell>
          <cell r="G19">
            <v>37393</v>
          </cell>
          <cell r="H19" t="str">
            <v>Ing. Norbert Weiss</v>
          </cell>
          <cell r="I19">
            <v>153215811</v>
          </cell>
          <cell r="J19" t="str">
            <v>0300</v>
          </cell>
          <cell r="L19">
            <v>3250</v>
          </cell>
          <cell r="M19">
            <v>162.5</v>
          </cell>
          <cell r="O19">
            <v>0</v>
          </cell>
          <cell r="P19">
            <v>3412.5</v>
          </cell>
          <cell r="S19">
            <v>3412.5</v>
          </cell>
          <cell r="T19" t="str">
            <v>free</v>
          </cell>
          <cell r="U19" t="str">
            <v>c</v>
          </cell>
          <cell r="V19"/>
          <cell r="W19">
            <v>37391</v>
          </cell>
          <cell r="X19">
            <v>37393</v>
          </cell>
          <cell r="Y19" t="str">
            <v>KB</v>
          </cell>
        </row>
        <row r="20">
          <cell r="A20">
            <v>5065</v>
          </cell>
          <cell r="B20">
            <v>37385</v>
          </cell>
          <cell r="C20" t="str">
            <v>o</v>
          </cell>
          <cell r="D20" t="str">
            <v>200209</v>
          </cell>
          <cell r="E20">
            <v>37351</v>
          </cell>
          <cell r="F20">
            <v>37346</v>
          </cell>
          <cell r="G20">
            <v>37363</v>
          </cell>
          <cell r="H20" t="str">
            <v>Norbert Weiss</v>
          </cell>
          <cell r="I20">
            <v>153215811</v>
          </cell>
          <cell r="J20" t="str">
            <v>0300</v>
          </cell>
          <cell r="L20">
            <v>5070</v>
          </cell>
          <cell r="M20">
            <v>253.5</v>
          </cell>
          <cell r="O20">
            <v>0</v>
          </cell>
          <cell r="P20">
            <v>5323.5</v>
          </cell>
          <cell r="S20">
            <v>5323.5</v>
          </cell>
          <cell r="V20"/>
          <cell r="W20">
            <v>37370</v>
          </cell>
          <cell r="X20">
            <v>37371</v>
          </cell>
          <cell r="Y20" t="str">
            <v>KB</v>
          </cell>
        </row>
        <row r="21">
          <cell r="A21">
            <v>189</v>
          </cell>
          <cell r="B21">
            <v>37357</v>
          </cell>
          <cell r="C21" t="str">
            <v>o</v>
          </cell>
          <cell r="D21" t="str">
            <v>20202</v>
          </cell>
          <cell r="E21">
            <v>37316</v>
          </cell>
          <cell r="F21">
            <v>37287</v>
          </cell>
          <cell r="G21">
            <v>37320</v>
          </cell>
          <cell r="H21" t="str">
            <v>Ing. Norbert Weiss</v>
          </cell>
          <cell r="I21">
            <v>153215811</v>
          </cell>
          <cell r="J21" t="str">
            <v>0300</v>
          </cell>
          <cell r="L21">
            <v>8710</v>
          </cell>
          <cell r="M21">
            <v>435.5</v>
          </cell>
          <cell r="O21">
            <v>0</v>
          </cell>
          <cell r="P21">
            <v>9145.5</v>
          </cell>
          <cell r="S21">
            <v>9145.5</v>
          </cell>
          <cell r="T21" t="str">
            <v>free</v>
          </cell>
          <cell r="U21" t="str">
            <v>p</v>
          </cell>
          <cell r="V21"/>
          <cell r="W21">
            <v>37322</v>
          </cell>
          <cell r="X21">
            <v>37322</v>
          </cell>
          <cell r="Y21" t="str">
            <v>KB</v>
          </cell>
        </row>
        <row r="22">
          <cell r="A22">
            <v>865</v>
          </cell>
          <cell r="B22">
            <v>37432</v>
          </cell>
          <cell r="C22" t="str">
            <v>sh2</v>
          </cell>
          <cell r="D22" t="str">
            <v>200213</v>
          </cell>
          <cell r="E22">
            <v>37424</v>
          </cell>
          <cell r="F22">
            <v>37407</v>
          </cell>
          <cell r="G22">
            <v>37433</v>
          </cell>
          <cell r="H22" t="str">
            <v>Ing. Norbert Weiss</v>
          </cell>
          <cell r="I22">
            <v>153215811</v>
          </cell>
          <cell r="J22" t="str">
            <v>0300</v>
          </cell>
          <cell r="L22">
            <v>26130</v>
          </cell>
          <cell r="M22">
            <v>1306.5</v>
          </cell>
          <cell r="O22">
            <v>0</v>
          </cell>
          <cell r="P22">
            <v>27436.5</v>
          </cell>
          <cell r="S22">
            <v>27436.5</v>
          </cell>
          <cell r="T22" t="str">
            <v>free</v>
          </cell>
          <cell r="V22"/>
          <cell r="W22">
            <v>37431</v>
          </cell>
          <cell r="X22">
            <v>37431</v>
          </cell>
          <cell r="Y22" t="str">
            <v>KB</v>
          </cell>
        </row>
        <row r="23">
          <cell r="A23">
            <v>1313</v>
          </cell>
          <cell r="B23">
            <v>37524</v>
          </cell>
          <cell r="C23" t="str">
            <v>sh2</v>
          </cell>
          <cell r="D23" t="str">
            <v>200220</v>
          </cell>
          <cell r="E23">
            <v>37505</v>
          </cell>
          <cell r="F23">
            <v>37498</v>
          </cell>
          <cell r="G23">
            <v>37521</v>
          </cell>
          <cell r="H23" t="str">
            <v>Ing. Norbert Weiss</v>
          </cell>
          <cell r="I23">
            <v>153215811</v>
          </cell>
          <cell r="J23" t="str">
            <v>0300</v>
          </cell>
          <cell r="L23">
            <v>28904</v>
          </cell>
          <cell r="M23">
            <v>1445.2</v>
          </cell>
          <cell r="O23">
            <v>0</v>
          </cell>
          <cell r="P23">
            <v>30349.200000000001</v>
          </cell>
          <cell r="S23">
            <v>30349.200000000001</v>
          </cell>
          <cell r="T23" t="str">
            <v>free</v>
          </cell>
          <cell r="U23" t="str">
            <v>f</v>
          </cell>
          <cell r="V23"/>
          <cell r="W23">
            <v>37508</v>
          </cell>
          <cell r="X23">
            <v>37508</v>
          </cell>
          <cell r="Y23" t="str">
            <v>KB</v>
          </cell>
        </row>
        <row r="24">
          <cell r="A24">
            <v>1218</v>
          </cell>
          <cell r="B24">
            <v>37505</v>
          </cell>
          <cell r="C24" t="str">
            <v>sh2</v>
          </cell>
          <cell r="D24" t="str">
            <v>200218</v>
          </cell>
          <cell r="E24">
            <v>37473</v>
          </cell>
          <cell r="F24">
            <v>37468</v>
          </cell>
          <cell r="G24">
            <v>37485</v>
          </cell>
          <cell r="H24" t="str">
            <v>Ing. Norbert Weiss</v>
          </cell>
          <cell r="I24">
            <v>153215811</v>
          </cell>
          <cell r="J24" t="str">
            <v>0300</v>
          </cell>
          <cell r="L24">
            <v>32803</v>
          </cell>
          <cell r="M24">
            <v>1640.2</v>
          </cell>
          <cell r="O24">
            <v>0</v>
          </cell>
          <cell r="P24">
            <v>34443.199999999997</v>
          </cell>
          <cell r="S24">
            <v>34443.199999999997</v>
          </cell>
          <cell r="T24" t="str">
            <v>free</v>
          </cell>
          <cell r="V24"/>
          <cell r="W24">
            <v>37490</v>
          </cell>
          <cell r="X24">
            <v>37490</v>
          </cell>
          <cell r="Y24" t="str">
            <v>KB</v>
          </cell>
        </row>
        <row r="25">
          <cell r="A25">
            <v>1028</v>
          </cell>
          <cell r="B25">
            <v>37469</v>
          </cell>
          <cell r="C25" t="str">
            <v>sh2</v>
          </cell>
          <cell r="D25" t="str">
            <v>200216</v>
          </cell>
          <cell r="E25">
            <v>37450</v>
          </cell>
          <cell r="F25">
            <v>37437</v>
          </cell>
          <cell r="G25">
            <v>37454</v>
          </cell>
          <cell r="H25" t="str">
            <v>Ing. Norbert Weiss</v>
          </cell>
          <cell r="I25">
            <v>153215811</v>
          </cell>
          <cell r="J25" t="str">
            <v>0300</v>
          </cell>
          <cell r="L25">
            <v>34570</v>
          </cell>
          <cell r="M25">
            <v>1728.5</v>
          </cell>
          <cell r="O25">
            <v>0</v>
          </cell>
          <cell r="P25">
            <v>36298.5</v>
          </cell>
          <cell r="S25">
            <v>36298.5</v>
          </cell>
          <cell r="T25" t="str">
            <v>free</v>
          </cell>
          <cell r="V25"/>
          <cell r="W25">
            <v>37452</v>
          </cell>
          <cell r="X25">
            <v>37452</v>
          </cell>
          <cell r="Y25" t="str">
            <v>KB</v>
          </cell>
        </row>
        <row r="26">
          <cell r="A26">
            <v>1886</v>
          </cell>
          <cell r="B26">
            <v>37614</v>
          </cell>
          <cell r="C26" t="str">
            <v>sh2</v>
          </cell>
          <cell r="D26" t="str">
            <v>200227</v>
          </cell>
          <cell r="E26">
            <v>37613</v>
          </cell>
          <cell r="F26">
            <v>37590</v>
          </cell>
          <cell r="G26">
            <v>37618</v>
          </cell>
          <cell r="H26" t="str">
            <v>Ing. Norbert Weiss</v>
          </cell>
          <cell r="I26">
            <v>153215811</v>
          </cell>
          <cell r="J26" t="str">
            <v>0300</v>
          </cell>
          <cell r="L26">
            <v>34906</v>
          </cell>
          <cell r="M26">
            <v>1745.3</v>
          </cell>
          <cell r="O26">
            <v>0</v>
          </cell>
          <cell r="P26">
            <v>36651.300000000003</v>
          </cell>
          <cell r="S26">
            <v>36651.300000000003</v>
          </cell>
          <cell r="T26" t="str">
            <v>free</v>
          </cell>
          <cell r="V26"/>
          <cell r="W26">
            <v>37613</v>
          </cell>
          <cell r="X26">
            <v>37613</v>
          </cell>
          <cell r="Y26" t="str">
            <v>KB</v>
          </cell>
        </row>
        <row r="27">
          <cell r="A27">
            <v>1467</v>
          </cell>
          <cell r="B27">
            <v>37539</v>
          </cell>
          <cell r="C27" t="str">
            <v>sh2</v>
          </cell>
          <cell r="D27" t="str">
            <v>200221</v>
          </cell>
          <cell r="E27">
            <v>37537</v>
          </cell>
          <cell r="F27">
            <v>37529</v>
          </cell>
          <cell r="G27">
            <v>37546</v>
          </cell>
          <cell r="H27" t="str">
            <v>Ing. Norbert Weiss</v>
          </cell>
          <cell r="I27">
            <v>153215811</v>
          </cell>
          <cell r="J27" t="str">
            <v>0300</v>
          </cell>
          <cell r="L27">
            <v>45174</v>
          </cell>
          <cell r="M27">
            <v>2258.6999999999998</v>
          </cell>
          <cell r="O27">
            <v>0</v>
          </cell>
          <cell r="P27">
            <v>47432.7</v>
          </cell>
          <cell r="S27">
            <v>47432.7</v>
          </cell>
          <cell r="T27" t="str">
            <v>free</v>
          </cell>
          <cell r="U27" t="str">
            <v>b</v>
          </cell>
          <cell r="V27"/>
          <cell r="W27">
            <v>37538</v>
          </cell>
          <cell r="X27">
            <v>37538</v>
          </cell>
          <cell r="Y27" t="str">
            <v>KB</v>
          </cell>
        </row>
        <row r="28">
          <cell r="A28">
            <v>1656</v>
          </cell>
          <cell r="B28">
            <v>37578</v>
          </cell>
          <cell r="C28" t="str">
            <v>sh2</v>
          </cell>
          <cell r="D28" t="str">
            <v>200225</v>
          </cell>
          <cell r="E28">
            <v>37567</v>
          </cell>
          <cell r="F28">
            <v>37560</v>
          </cell>
          <cell r="G28">
            <v>37565</v>
          </cell>
          <cell r="H28" t="str">
            <v>Ing. Norbert Weiss</v>
          </cell>
          <cell r="I28">
            <v>153215811</v>
          </cell>
          <cell r="J28" t="str">
            <v>0300</v>
          </cell>
          <cell r="L28">
            <v>46800</v>
          </cell>
          <cell r="M28">
            <v>2340</v>
          </cell>
          <cell r="O28">
            <v>0</v>
          </cell>
          <cell r="P28">
            <v>49140</v>
          </cell>
          <cell r="S28">
            <v>49140</v>
          </cell>
          <cell r="T28" t="str">
            <v>free</v>
          </cell>
          <cell r="V28"/>
          <cell r="W28">
            <v>37580</v>
          </cell>
          <cell r="X28">
            <v>37581</v>
          </cell>
          <cell r="Y28" t="str">
            <v>KB</v>
          </cell>
        </row>
        <row r="29">
          <cell r="A29">
            <v>5038</v>
          </cell>
          <cell r="B29">
            <v>37333</v>
          </cell>
          <cell r="C29" t="str">
            <v>o</v>
          </cell>
          <cell r="D29" t="str">
            <v>212002</v>
          </cell>
          <cell r="E29">
            <v>37312</v>
          </cell>
          <cell r="F29">
            <v>37312</v>
          </cell>
          <cell r="G29">
            <v>37326</v>
          </cell>
          <cell r="H29" t="str">
            <v>Antonin Adam</v>
          </cell>
          <cell r="I29">
            <v>156676162</v>
          </cell>
          <cell r="J29" t="str">
            <v>0300</v>
          </cell>
          <cell r="L29">
            <v>4464</v>
          </cell>
          <cell r="M29">
            <v>223.2</v>
          </cell>
          <cell r="O29">
            <v>0</v>
          </cell>
          <cell r="P29">
            <v>4687.2</v>
          </cell>
          <cell r="S29">
            <v>4687.2</v>
          </cell>
          <cell r="V29"/>
          <cell r="W29">
            <v>37326</v>
          </cell>
          <cell r="X29">
            <v>37326</v>
          </cell>
          <cell r="Y29" t="str">
            <v>KB</v>
          </cell>
        </row>
        <row r="30">
          <cell r="A30">
            <v>5052</v>
          </cell>
          <cell r="B30">
            <v>37349</v>
          </cell>
          <cell r="C30" t="str">
            <v>o</v>
          </cell>
          <cell r="D30" t="str">
            <v>220100049</v>
          </cell>
          <cell r="E30">
            <v>37327</v>
          </cell>
          <cell r="F30">
            <v>37327</v>
          </cell>
          <cell r="G30">
            <v>37334</v>
          </cell>
          <cell r="H30" t="str">
            <v>BCS Computer service</v>
          </cell>
          <cell r="I30">
            <v>157663072</v>
          </cell>
          <cell r="J30" t="str">
            <v>0300</v>
          </cell>
          <cell r="M30">
            <v>0</v>
          </cell>
          <cell r="N30">
            <v>1508</v>
          </cell>
          <cell r="O30">
            <v>331.76</v>
          </cell>
          <cell r="P30">
            <v>1840</v>
          </cell>
          <cell r="S30">
            <v>1840</v>
          </cell>
          <cell r="U30" t="str">
            <v>a</v>
          </cell>
          <cell r="V30"/>
          <cell r="W30">
            <v>37328</v>
          </cell>
          <cell r="X30">
            <v>37328</v>
          </cell>
          <cell r="Y30" t="str">
            <v>KB</v>
          </cell>
        </row>
        <row r="31">
          <cell r="A31">
            <v>5103</v>
          </cell>
          <cell r="B31">
            <v>37578</v>
          </cell>
          <cell r="C31" t="str">
            <v>sh2</v>
          </cell>
          <cell r="D31" t="str">
            <v>3464</v>
          </cell>
          <cell r="E31">
            <v>37558</v>
          </cell>
          <cell r="F31">
            <v>37544</v>
          </cell>
          <cell r="G31">
            <v>37572</v>
          </cell>
          <cell r="H31" t="str">
            <v>Senga s.r.o.</v>
          </cell>
          <cell r="I31">
            <v>159332197</v>
          </cell>
          <cell r="J31" t="str">
            <v>0300</v>
          </cell>
          <cell r="L31">
            <v>450</v>
          </cell>
          <cell r="M31">
            <v>22.5</v>
          </cell>
          <cell r="O31">
            <v>0</v>
          </cell>
          <cell r="P31">
            <v>472.5</v>
          </cell>
          <cell r="S31">
            <v>472.5</v>
          </cell>
          <cell r="U31" t="str">
            <v>g</v>
          </cell>
          <cell r="V31">
            <v>4</v>
          </cell>
          <cell r="W31">
            <v>37575</v>
          </cell>
          <cell r="X31">
            <v>37575</v>
          </cell>
          <cell r="Y31" t="str">
            <v>KB</v>
          </cell>
          <cell r="Z31" t="str">
            <v>building crane</v>
          </cell>
        </row>
        <row r="32">
          <cell r="A32">
            <v>966</v>
          </cell>
          <cell r="B32">
            <v>37461</v>
          </cell>
          <cell r="C32" t="str">
            <v>sh2</v>
          </cell>
          <cell r="D32" t="str">
            <v>2841</v>
          </cell>
          <cell r="E32">
            <v>37439</v>
          </cell>
          <cell r="F32">
            <v>37431</v>
          </cell>
          <cell r="G32">
            <v>37452</v>
          </cell>
          <cell r="H32" t="str">
            <v>Senga s.r.o.</v>
          </cell>
          <cell r="I32">
            <v>159332197</v>
          </cell>
          <cell r="J32" t="str">
            <v>0300</v>
          </cell>
          <cell r="L32">
            <v>1200</v>
          </cell>
          <cell r="M32">
            <v>60</v>
          </cell>
          <cell r="O32">
            <v>0</v>
          </cell>
          <cell r="P32">
            <v>1260</v>
          </cell>
          <cell r="S32">
            <v>1260</v>
          </cell>
          <cell r="U32" t="str">
            <v>c</v>
          </cell>
          <cell r="V32"/>
          <cell r="W32">
            <v>37455</v>
          </cell>
          <cell r="X32">
            <v>37455</v>
          </cell>
          <cell r="Y32" t="str">
            <v>KB</v>
          </cell>
        </row>
        <row r="33">
          <cell r="A33">
            <v>5024</v>
          </cell>
          <cell r="B33">
            <v>37315</v>
          </cell>
          <cell r="C33" t="str">
            <v>sh-s</v>
          </cell>
          <cell r="D33" t="str">
            <v>2196</v>
          </cell>
          <cell r="E33">
            <v>37298</v>
          </cell>
          <cell r="F33">
            <v>37265</v>
          </cell>
          <cell r="G33">
            <v>37305</v>
          </cell>
          <cell r="H33" t="str">
            <v>Senga s.r.o.</v>
          </cell>
          <cell r="I33">
            <v>159332197</v>
          </cell>
          <cell r="J33" t="str">
            <v>0300</v>
          </cell>
          <cell r="L33">
            <v>2360</v>
          </cell>
          <cell r="M33">
            <v>118</v>
          </cell>
          <cell r="O33">
            <v>0</v>
          </cell>
          <cell r="P33">
            <v>2478</v>
          </cell>
          <cell r="S33">
            <v>2478</v>
          </cell>
          <cell r="U33" t="str">
            <v>c</v>
          </cell>
          <cell r="V33"/>
          <cell r="W33">
            <v>37301</v>
          </cell>
          <cell r="X33">
            <v>37301</v>
          </cell>
          <cell r="Y33" t="str">
            <v>KB</v>
          </cell>
        </row>
        <row r="34">
          <cell r="A34">
            <v>5027</v>
          </cell>
          <cell r="B34">
            <v>37315</v>
          </cell>
          <cell r="C34" t="str">
            <v>sh-s</v>
          </cell>
          <cell r="D34" t="str">
            <v>020045</v>
          </cell>
          <cell r="E34">
            <v>37295</v>
          </cell>
          <cell r="F34">
            <v>37272</v>
          </cell>
          <cell r="G34">
            <v>37307</v>
          </cell>
          <cell r="H34" t="str">
            <v>STaRS Karvina s.r.o.</v>
          </cell>
          <cell r="I34">
            <v>166021311</v>
          </cell>
          <cell r="J34" t="str">
            <v>0300</v>
          </cell>
          <cell r="L34">
            <v>4388.6000000000004</v>
          </cell>
          <cell r="M34">
            <v>219.43</v>
          </cell>
          <cell r="O34">
            <v>0</v>
          </cell>
          <cell r="P34">
            <v>4608</v>
          </cell>
          <cell r="S34">
            <v>4608</v>
          </cell>
          <cell r="V34"/>
          <cell r="W34">
            <v>37313</v>
          </cell>
          <cell r="X34">
            <v>37313</v>
          </cell>
          <cell r="Y34" t="str">
            <v>KB</v>
          </cell>
        </row>
        <row r="35">
          <cell r="A35">
            <v>5078</v>
          </cell>
          <cell r="B35">
            <v>37524</v>
          </cell>
          <cell r="C35" t="str">
            <v>sh2</v>
          </cell>
          <cell r="D35" t="str">
            <v>020638</v>
          </cell>
          <cell r="E35">
            <v>37498</v>
          </cell>
          <cell r="F35">
            <v>37497</v>
          </cell>
          <cell r="G35">
            <v>37519</v>
          </cell>
          <cell r="H35" t="str">
            <v>STaRS Karvina s.r.o.</v>
          </cell>
          <cell r="I35">
            <v>166021311</v>
          </cell>
          <cell r="J35" t="str">
            <v>0300</v>
          </cell>
          <cell r="L35">
            <v>6171.5</v>
          </cell>
          <cell r="M35">
            <v>308.60000000000002</v>
          </cell>
          <cell r="O35">
            <v>0</v>
          </cell>
          <cell r="P35">
            <v>6480</v>
          </cell>
          <cell r="S35">
            <v>6480</v>
          </cell>
          <cell r="U35" t="str">
            <v>b</v>
          </cell>
          <cell r="V35"/>
          <cell r="W35">
            <v>37516</v>
          </cell>
          <cell r="X35">
            <v>37516</v>
          </cell>
          <cell r="Y35" t="str">
            <v>KB</v>
          </cell>
        </row>
        <row r="36">
          <cell r="A36">
            <v>1067</v>
          </cell>
          <cell r="B36">
            <v>37469</v>
          </cell>
          <cell r="C36" t="str">
            <v>b</v>
          </cell>
          <cell r="D36" t="str">
            <v>5024326</v>
          </cell>
          <cell r="E36">
            <v>37456</v>
          </cell>
          <cell r="F36">
            <v>37456</v>
          </cell>
          <cell r="G36">
            <v>37470</v>
          </cell>
          <cell r="H36" t="str">
            <v>Přerost a Švorc auto</v>
          </cell>
          <cell r="I36">
            <v>166714329</v>
          </cell>
          <cell r="J36" t="str">
            <v>0800</v>
          </cell>
          <cell r="M36">
            <v>0</v>
          </cell>
          <cell r="N36">
            <v>2955.11</v>
          </cell>
          <cell r="O36">
            <v>650.20000000000005</v>
          </cell>
          <cell r="P36">
            <v>3605.31</v>
          </cell>
          <cell r="S36">
            <v>3605</v>
          </cell>
          <cell r="U36" t="str">
            <v>b</v>
          </cell>
          <cell r="V36"/>
          <cell r="W36">
            <v>37467</v>
          </cell>
          <cell r="X36">
            <v>37467</v>
          </cell>
          <cell r="Y36" t="str">
            <v>KB</v>
          </cell>
        </row>
        <row r="37">
          <cell r="A37">
            <v>891</v>
          </cell>
          <cell r="B37">
            <v>37453</v>
          </cell>
          <cell r="C37" t="str">
            <v>b</v>
          </cell>
          <cell r="D37" t="str">
            <v>502580</v>
          </cell>
          <cell r="E37">
            <v>37426</v>
          </cell>
          <cell r="F37">
            <v>37420</v>
          </cell>
          <cell r="G37">
            <v>37434</v>
          </cell>
          <cell r="H37" t="str">
            <v>Přerost a Švorc auto</v>
          </cell>
          <cell r="I37">
            <v>166714329</v>
          </cell>
          <cell r="J37" t="str">
            <v>0800</v>
          </cell>
          <cell r="M37">
            <v>0</v>
          </cell>
          <cell r="N37">
            <v>3281.97</v>
          </cell>
          <cell r="O37">
            <v>722</v>
          </cell>
          <cell r="P37">
            <v>4004</v>
          </cell>
          <cell r="S37">
            <v>4004</v>
          </cell>
          <cell r="U37" t="str">
            <v>b</v>
          </cell>
          <cell r="V37"/>
          <cell r="W37">
            <v>37445</v>
          </cell>
          <cell r="X37">
            <v>37445</v>
          </cell>
          <cell r="Y37" t="str">
            <v>KB</v>
          </cell>
        </row>
        <row r="38">
          <cell r="A38">
            <v>403</v>
          </cell>
          <cell r="B38">
            <v>37371</v>
          </cell>
          <cell r="C38" t="str">
            <v>tr</v>
          </cell>
          <cell r="D38" t="str">
            <v>500020165</v>
          </cell>
          <cell r="E38">
            <v>37354</v>
          </cell>
          <cell r="F38">
            <v>37348</v>
          </cell>
          <cell r="G38">
            <v>37362</v>
          </cell>
          <cell r="H38" t="str">
            <v>Přerost a Švorc auto</v>
          </cell>
          <cell r="I38">
            <v>166714329</v>
          </cell>
          <cell r="J38" t="str">
            <v>0800</v>
          </cell>
          <cell r="L38">
            <v>3950</v>
          </cell>
          <cell r="M38">
            <v>197.5</v>
          </cell>
          <cell r="O38">
            <v>0</v>
          </cell>
          <cell r="P38">
            <v>4147.5</v>
          </cell>
          <cell r="S38">
            <v>4147.5</v>
          </cell>
          <cell r="U38" t="str">
            <v>a</v>
          </cell>
          <cell r="V38"/>
          <cell r="W38">
            <v>37362</v>
          </cell>
          <cell r="X38">
            <v>37362</v>
          </cell>
          <cell r="Y38" t="str">
            <v>KB</v>
          </cell>
        </row>
        <row r="39">
          <cell r="A39">
            <v>468</v>
          </cell>
          <cell r="B39">
            <v>37396</v>
          </cell>
          <cell r="C39" t="str">
            <v>b</v>
          </cell>
          <cell r="D39" t="str">
            <v>5022324</v>
          </cell>
          <cell r="E39">
            <v>37363</v>
          </cell>
          <cell r="F39">
            <v>37363</v>
          </cell>
          <cell r="G39">
            <v>37377</v>
          </cell>
          <cell r="H39" t="str">
            <v>Přerost a Švorc auto</v>
          </cell>
          <cell r="I39">
            <v>166714329</v>
          </cell>
          <cell r="J39" t="str">
            <v>0800</v>
          </cell>
          <cell r="M39">
            <v>0</v>
          </cell>
          <cell r="N39">
            <v>3461.35</v>
          </cell>
          <cell r="O39">
            <v>761.5</v>
          </cell>
          <cell r="P39">
            <v>4222.8500000000004</v>
          </cell>
          <cell r="S39">
            <v>4223</v>
          </cell>
          <cell r="U39" t="str">
            <v>a</v>
          </cell>
          <cell r="V39"/>
          <cell r="W39">
            <v>37376</v>
          </cell>
          <cell r="X39">
            <v>37378</v>
          </cell>
          <cell r="Y39" t="str">
            <v>KB</v>
          </cell>
        </row>
        <row r="40">
          <cell r="A40">
            <v>904</v>
          </cell>
          <cell r="B40">
            <v>37453</v>
          </cell>
          <cell r="C40" t="str">
            <v>b</v>
          </cell>
          <cell r="D40" t="str">
            <v>5023804</v>
          </cell>
          <cell r="E40">
            <v>37432</v>
          </cell>
          <cell r="F40">
            <v>37431</v>
          </cell>
          <cell r="G40">
            <v>37445</v>
          </cell>
          <cell r="H40" t="str">
            <v>Přerost a Švorc auto</v>
          </cell>
          <cell r="I40">
            <v>166714329</v>
          </cell>
          <cell r="J40" t="str">
            <v>0800</v>
          </cell>
          <cell r="M40">
            <v>0</v>
          </cell>
          <cell r="N40">
            <v>3703.65</v>
          </cell>
          <cell r="O40">
            <v>814.90000000000009</v>
          </cell>
          <cell r="P40">
            <v>4518.6000000000004</v>
          </cell>
          <cell r="S40">
            <v>4519</v>
          </cell>
          <cell r="U40" t="str">
            <v>b</v>
          </cell>
          <cell r="V40"/>
          <cell r="W40">
            <v>37445</v>
          </cell>
          <cell r="X40">
            <v>37445</v>
          </cell>
          <cell r="Y40" t="str">
            <v>KB</v>
          </cell>
        </row>
        <row r="41">
          <cell r="A41">
            <v>470</v>
          </cell>
          <cell r="B41">
            <v>37385</v>
          </cell>
          <cell r="C41" t="str">
            <v>b</v>
          </cell>
          <cell r="D41" t="str">
            <v>5022320</v>
          </cell>
          <cell r="E41">
            <v>37363</v>
          </cell>
          <cell r="F41">
            <v>37363</v>
          </cell>
          <cell r="G41">
            <v>37377</v>
          </cell>
          <cell r="H41" t="str">
            <v>Přerost a Švorc auto</v>
          </cell>
          <cell r="I41">
            <v>166714329</v>
          </cell>
          <cell r="J41" t="str">
            <v>0800</v>
          </cell>
          <cell r="M41">
            <v>0</v>
          </cell>
          <cell r="N41">
            <v>5010.6499999999996</v>
          </cell>
          <cell r="O41">
            <v>1102.3</v>
          </cell>
          <cell r="P41">
            <v>6112.95</v>
          </cell>
          <cell r="S41">
            <v>6113</v>
          </cell>
          <cell r="U41" t="str">
            <v>a</v>
          </cell>
          <cell r="V41"/>
          <cell r="W41">
            <v>37376</v>
          </cell>
          <cell r="X41">
            <v>37378</v>
          </cell>
          <cell r="Y41" t="str">
            <v>KB</v>
          </cell>
        </row>
        <row r="42">
          <cell r="A42">
            <v>552</v>
          </cell>
          <cell r="B42">
            <v>37396</v>
          </cell>
          <cell r="C42" t="str">
            <v>b</v>
          </cell>
          <cell r="D42" t="str">
            <v>5022678</v>
          </cell>
          <cell r="E42">
            <v>37378</v>
          </cell>
          <cell r="F42">
            <v>37378</v>
          </cell>
          <cell r="G42">
            <v>37392</v>
          </cell>
          <cell r="H42" t="str">
            <v>Přerost a Švorc auto</v>
          </cell>
          <cell r="I42">
            <v>166714329</v>
          </cell>
          <cell r="J42" t="str">
            <v>0800</v>
          </cell>
          <cell r="M42">
            <v>0</v>
          </cell>
          <cell r="N42">
            <v>6927.35</v>
          </cell>
          <cell r="O42">
            <v>1524.1000000000001</v>
          </cell>
          <cell r="P42">
            <v>8451.4500000000007</v>
          </cell>
          <cell r="S42">
            <v>8451</v>
          </cell>
          <cell r="U42" t="str">
            <v>a</v>
          </cell>
          <cell r="V42"/>
          <cell r="W42">
            <v>37391</v>
          </cell>
          <cell r="X42">
            <v>37393</v>
          </cell>
          <cell r="Y42" t="str">
            <v>KB</v>
          </cell>
        </row>
        <row r="43">
          <cell r="A43">
            <v>892</v>
          </cell>
          <cell r="B43">
            <v>37453</v>
          </cell>
          <cell r="C43" t="str">
            <v>b</v>
          </cell>
          <cell r="D43" t="str">
            <v>5023565</v>
          </cell>
          <cell r="E43">
            <v>37426</v>
          </cell>
          <cell r="F43">
            <v>37419</v>
          </cell>
          <cell r="G43">
            <v>37433</v>
          </cell>
          <cell r="H43" t="str">
            <v>Přerost a Švorc auto</v>
          </cell>
          <cell r="I43">
            <v>166714329</v>
          </cell>
          <cell r="J43" t="str">
            <v>0800</v>
          </cell>
          <cell r="M43">
            <v>0</v>
          </cell>
          <cell r="N43">
            <v>8058.14</v>
          </cell>
          <cell r="O43">
            <v>1772.8</v>
          </cell>
          <cell r="P43">
            <v>9830.9</v>
          </cell>
          <cell r="S43">
            <v>9831</v>
          </cell>
          <cell r="U43" t="str">
            <v>a</v>
          </cell>
          <cell r="V43"/>
          <cell r="W43">
            <v>37445</v>
          </cell>
          <cell r="X43">
            <v>37445</v>
          </cell>
          <cell r="Y43" t="str">
            <v>KB</v>
          </cell>
        </row>
        <row r="44">
          <cell r="A44">
            <v>516</v>
          </cell>
          <cell r="B44">
            <v>37385</v>
          </cell>
          <cell r="C44" t="str">
            <v>b</v>
          </cell>
          <cell r="D44" t="str">
            <v>5022471</v>
          </cell>
          <cell r="E44">
            <v>37370</v>
          </cell>
          <cell r="F44">
            <v>37370</v>
          </cell>
          <cell r="G44">
            <v>37384</v>
          </cell>
          <cell r="H44" t="str">
            <v>Přerost a Švorc auto</v>
          </cell>
          <cell r="I44">
            <v>166714329</v>
          </cell>
          <cell r="J44" t="str">
            <v>0800</v>
          </cell>
          <cell r="M44">
            <v>0</v>
          </cell>
          <cell r="N44">
            <v>8333.44</v>
          </cell>
          <cell r="O44">
            <v>1833.4</v>
          </cell>
          <cell r="P44">
            <v>10166.84</v>
          </cell>
          <cell r="S44">
            <v>10167</v>
          </cell>
          <cell r="U44" t="str">
            <v>d</v>
          </cell>
          <cell r="V44"/>
          <cell r="W44">
            <v>37382</v>
          </cell>
          <cell r="X44">
            <v>37383</v>
          </cell>
          <cell r="Y44" t="str">
            <v>KB</v>
          </cell>
        </row>
        <row r="45">
          <cell r="A45">
            <v>469</v>
          </cell>
          <cell r="B45">
            <v>37385</v>
          </cell>
          <cell r="C45" t="str">
            <v>b</v>
          </cell>
          <cell r="D45" t="str">
            <v>5022328</v>
          </cell>
          <cell r="E45">
            <v>37363</v>
          </cell>
          <cell r="F45">
            <v>37363</v>
          </cell>
          <cell r="G45">
            <v>37377</v>
          </cell>
          <cell r="H45" t="str">
            <v>Přerost a Švorc auto</v>
          </cell>
          <cell r="I45">
            <v>166714329</v>
          </cell>
          <cell r="J45" t="str">
            <v>0800</v>
          </cell>
          <cell r="M45">
            <v>0</v>
          </cell>
          <cell r="N45">
            <v>8826.07</v>
          </cell>
          <cell r="O45">
            <v>1941.7</v>
          </cell>
          <cell r="P45">
            <v>10767.77</v>
          </cell>
          <cell r="S45">
            <v>10768</v>
          </cell>
          <cell r="U45" t="str">
            <v>a</v>
          </cell>
          <cell r="V45"/>
          <cell r="W45">
            <v>37376</v>
          </cell>
          <cell r="X45">
            <v>37378</v>
          </cell>
          <cell r="Y45" t="str">
            <v>KB</v>
          </cell>
        </row>
        <row r="46">
          <cell r="A46">
            <v>452</v>
          </cell>
          <cell r="B46">
            <v>37371</v>
          </cell>
          <cell r="C46" t="str">
            <v>b</v>
          </cell>
          <cell r="D46" t="str">
            <v>5021624</v>
          </cell>
          <cell r="E46">
            <v>37358</v>
          </cell>
          <cell r="F46">
            <v>37343</v>
          </cell>
          <cell r="G46">
            <v>37329</v>
          </cell>
          <cell r="H46" t="str">
            <v>Přerost a Švorc auto</v>
          </cell>
          <cell r="I46">
            <v>166714329</v>
          </cell>
          <cell r="J46" t="str">
            <v>0800</v>
          </cell>
          <cell r="M46">
            <v>0</v>
          </cell>
          <cell r="N46">
            <v>27388.94</v>
          </cell>
          <cell r="O46">
            <v>6025.6</v>
          </cell>
          <cell r="P46">
            <v>33415</v>
          </cell>
          <cell r="Q46">
            <v>-12986.7</v>
          </cell>
          <cell r="S46">
            <v>20428.3</v>
          </cell>
          <cell r="V46"/>
          <cell r="W46">
            <v>37365</v>
          </cell>
          <cell r="X46">
            <v>37365</v>
          </cell>
          <cell r="Y46" t="str">
            <v>KB</v>
          </cell>
        </row>
        <row r="47">
          <cell r="A47">
            <v>537</v>
          </cell>
          <cell r="B47">
            <v>37385</v>
          </cell>
          <cell r="C47" t="str">
            <v>b</v>
          </cell>
          <cell r="D47" t="str">
            <v>500020203</v>
          </cell>
          <cell r="E47">
            <v>37375</v>
          </cell>
          <cell r="F47">
            <v>37369</v>
          </cell>
          <cell r="G47">
            <v>37383</v>
          </cell>
          <cell r="H47" t="str">
            <v>Přerost a Švorc auto</v>
          </cell>
          <cell r="I47">
            <v>166714329</v>
          </cell>
          <cell r="J47" t="str">
            <v>0800</v>
          </cell>
          <cell r="L47">
            <v>46000</v>
          </cell>
          <cell r="M47">
            <v>2300</v>
          </cell>
          <cell r="O47">
            <v>0</v>
          </cell>
          <cell r="P47">
            <v>48300</v>
          </cell>
          <cell r="S47">
            <v>48300</v>
          </cell>
          <cell r="U47" t="str">
            <v>g</v>
          </cell>
          <cell r="V47"/>
          <cell r="W47">
            <v>37384</v>
          </cell>
          <cell r="X47">
            <v>37385</v>
          </cell>
          <cell r="Y47" t="str">
            <v>KB</v>
          </cell>
        </row>
        <row r="48">
          <cell r="A48">
            <v>725</v>
          </cell>
          <cell r="B48">
            <v>37432</v>
          </cell>
          <cell r="C48" t="str">
            <v>b</v>
          </cell>
          <cell r="D48" t="str">
            <v>500020255</v>
          </cell>
          <cell r="E48">
            <v>37405</v>
          </cell>
          <cell r="F48">
            <v>37398</v>
          </cell>
          <cell r="G48">
            <v>37412</v>
          </cell>
          <cell r="H48" t="str">
            <v>Přerost a Švorc auto</v>
          </cell>
          <cell r="I48">
            <v>166714329</v>
          </cell>
          <cell r="J48" t="str">
            <v>0800</v>
          </cell>
          <cell r="L48">
            <v>46000</v>
          </cell>
          <cell r="M48">
            <v>2300</v>
          </cell>
          <cell r="O48">
            <v>0</v>
          </cell>
          <cell r="P48">
            <v>48300</v>
          </cell>
          <cell r="S48">
            <v>48300</v>
          </cell>
          <cell r="U48" t="str">
            <v>b</v>
          </cell>
          <cell r="V48"/>
          <cell r="W48">
            <v>37424</v>
          </cell>
          <cell r="X48">
            <v>37425</v>
          </cell>
          <cell r="Y48" t="str">
            <v>KB</v>
          </cell>
        </row>
        <row r="49">
          <cell r="A49">
            <v>899</v>
          </cell>
          <cell r="B49">
            <v>37453</v>
          </cell>
          <cell r="C49" t="str">
            <v>b</v>
          </cell>
          <cell r="D49" t="str">
            <v>500020312</v>
          </cell>
          <cell r="E49">
            <v>37409</v>
          </cell>
          <cell r="F49">
            <v>37425</v>
          </cell>
          <cell r="G49">
            <v>37425</v>
          </cell>
          <cell r="H49" t="str">
            <v>Přerost a Švorc auto</v>
          </cell>
          <cell r="I49">
            <v>166714329</v>
          </cell>
          <cell r="J49" t="str">
            <v>0800</v>
          </cell>
          <cell r="L49">
            <v>46000</v>
          </cell>
          <cell r="M49">
            <v>2300</v>
          </cell>
          <cell r="O49">
            <v>0</v>
          </cell>
          <cell r="P49">
            <v>48300</v>
          </cell>
          <cell r="S49">
            <v>48300</v>
          </cell>
          <cell r="U49" t="str">
            <v>b</v>
          </cell>
          <cell r="V49"/>
          <cell r="W49">
            <v>37445</v>
          </cell>
          <cell r="X49">
            <v>37445</v>
          </cell>
          <cell r="Y49" t="str">
            <v>KB</v>
          </cell>
        </row>
        <row r="50">
          <cell r="A50">
            <v>1008</v>
          </cell>
          <cell r="B50">
            <v>37461</v>
          </cell>
          <cell r="C50" t="str">
            <v>b</v>
          </cell>
          <cell r="D50" t="str">
            <v>5024043</v>
          </cell>
          <cell r="E50">
            <v>37447</v>
          </cell>
          <cell r="F50">
            <v>37441</v>
          </cell>
          <cell r="G50">
            <v>37455</v>
          </cell>
          <cell r="H50" t="str">
            <v>Přerost a Švorc auto</v>
          </cell>
          <cell r="I50">
            <v>166714329</v>
          </cell>
          <cell r="J50" t="str">
            <v>0800</v>
          </cell>
          <cell r="M50">
            <v>0</v>
          </cell>
          <cell r="N50">
            <v>40275.31</v>
          </cell>
          <cell r="O50">
            <v>8860.6</v>
          </cell>
          <cell r="P50">
            <v>49136</v>
          </cell>
          <cell r="S50">
            <v>49136</v>
          </cell>
          <cell r="U50" t="str">
            <v>d</v>
          </cell>
          <cell r="V50"/>
          <cell r="W50">
            <v>37455</v>
          </cell>
          <cell r="X50">
            <v>37455</v>
          </cell>
          <cell r="Y50" t="str">
            <v>KB</v>
          </cell>
          <cell r="Z50" t="str">
            <v>Technické zhodnocení FABIA 1,9 Sdi</v>
          </cell>
        </row>
        <row r="51">
          <cell r="A51">
            <v>344</v>
          </cell>
          <cell r="B51">
            <v>37364</v>
          </cell>
          <cell r="C51" t="str">
            <v>b</v>
          </cell>
          <cell r="D51" t="str">
            <v>500020133</v>
          </cell>
          <cell r="E51">
            <v>37342</v>
          </cell>
          <cell r="F51">
            <v>37335</v>
          </cell>
          <cell r="G51">
            <v>37349</v>
          </cell>
          <cell r="H51" t="str">
            <v>Přerost a Švorc auto</v>
          </cell>
          <cell r="I51">
            <v>166714329</v>
          </cell>
          <cell r="J51" t="str">
            <v>0800</v>
          </cell>
          <cell r="L51">
            <v>48380</v>
          </cell>
          <cell r="M51">
            <v>2419</v>
          </cell>
          <cell r="O51">
            <v>0</v>
          </cell>
          <cell r="P51">
            <v>50799</v>
          </cell>
          <cell r="S51">
            <v>50799</v>
          </cell>
          <cell r="U51" t="str">
            <v>c</v>
          </cell>
          <cell r="V51"/>
          <cell r="W51">
            <v>37354</v>
          </cell>
          <cell r="X51">
            <v>37354</v>
          </cell>
          <cell r="Y51" t="str">
            <v>KB</v>
          </cell>
        </row>
        <row r="52">
          <cell r="A52">
            <v>5061</v>
          </cell>
          <cell r="B52">
            <v>37371</v>
          </cell>
          <cell r="C52" t="str">
            <v>o</v>
          </cell>
          <cell r="D52" t="str">
            <v>12002</v>
          </cell>
          <cell r="E52">
            <v>37344</v>
          </cell>
          <cell r="F52">
            <v>37335</v>
          </cell>
          <cell r="G52">
            <v>37354</v>
          </cell>
          <cell r="H52" t="str">
            <v>Stabil</v>
          </cell>
          <cell r="I52">
            <v>174456702</v>
          </cell>
          <cell r="J52" t="str">
            <v>0300</v>
          </cell>
          <cell r="L52">
            <v>33000</v>
          </cell>
          <cell r="M52">
            <v>1650</v>
          </cell>
          <cell r="O52">
            <v>0</v>
          </cell>
          <cell r="P52">
            <v>34650</v>
          </cell>
          <cell r="S52">
            <v>34650</v>
          </cell>
          <cell r="V52"/>
          <cell r="W52">
            <v>37364</v>
          </cell>
          <cell r="X52">
            <v>37364</v>
          </cell>
          <cell r="Y52" t="str">
            <v>KB</v>
          </cell>
        </row>
        <row r="53">
          <cell r="A53">
            <v>1829</v>
          </cell>
          <cell r="B53">
            <v>37623</v>
          </cell>
          <cell r="C53" t="str">
            <v>ky</v>
          </cell>
          <cell r="D53" t="str">
            <v>20021411</v>
          </cell>
          <cell r="E53">
            <v>37601</v>
          </cell>
          <cell r="F53">
            <v>37600</v>
          </cell>
          <cell r="G53">
            <v>37631</v>
          </cell>
          <cell r="H53" t="str">
            <v>RHM</v>
          </cell>
          <cell r="I53" t="str">
            <v>282998349</v>
          </cell>
          <cell r="J53" t="str">
            <v>0800</v>
          </cell>
          <cell r="L53">
            <v>612000</v>
          </cell>
          <cell r="M53">
            <v>30600</v>
          </cell>
          <cell r="O53">
            <v>0</v>
          </cell>
          <cell r="P53">
            <v>642600</v>
          </cell>
          <cell r="R53">
            <v>0</v>
          </cell>
          <cell r="S53">
            <v>642600</v>
          </cell>
          <cell r="T53" t="str">
            <v>Decem192002</v>
          </cell>
          <cell r="U53">
            <v>37609</v>
          </cell>
          <cell r="V53"/>
          <cell r="W53">
            <v>37613</v>
          </cell>
          <cell r="Y53" t="str">
            <v>UFJ</v>
          </cell>
        </row>
        <row r="54">
          <cell r="A54">
            <v>1830</v>
          </cell>
          <cell r="B54">
            <v>37623</v>
          </cell>
          <cell r="C54" t="str">
            <v>a2</v>
          </cell>
          <cell r="D54" t="str">
            <v>20021092</v>
          </cell>
          <cell r="E54">
            <v>37601</v>
          </cell>
          <cell r="F54">
            <v>37600</v>
          </cell>
          <cell r="G54">
            <v>37631</v>
          </cell>
          <cell r="H54" t="str">
            <v>RHM</v>
          </cell>
          <cell r="I54" t="str">
            <v>282998349</v>
          </cell>
          <cell r="J54" t="str">
            <v>0800</v>
          </cell>
          <cell r="L54">
            <v>117000</v>
          </cell>
          <cell r="M54">
            <v>5850</v>
          </cell>
          <cell r="O54">
            <v>0</v>
          </cell>
          <cell r="P54">
            <v>122850</v>
          </cell>
          <cell r="R54">
            <v>0</v>
          </cell>
          <cell r="S54">
            <v>122850</v>
          </cell>
          <cell r="T54" t="str">
            <v>Decem192002</v>
          </cell>
          <cell r="U54">
            <v>37609</v>
          </cell>
          <cell r="V54"/>
          <cell r="W54">
            <v>37613</v>
          </cell>
          <cell r="Y54" t="str">
            <v>UFJ</v>
          </cell>
        </row>
        <row r="55">
          <cell r="A55">
            <v>5101</v>
          </cell>
          <cell r="B55">
            <v>37560</v>
          </cell>
          <cell r="C55" t="str">
            <v>sh1</v>
          </cell>
          <cell r="D55" t="str">
            <v>200206</v>
          </cell>
          <cell r="E55">
            <v>37538</v>
          </cell>
          <cell r="F55">
            <v>37538</v>
          </cell>
          <cell r="G55">
            <v>37559</v>
          </cell>
          <cell r="H55" t="str">
            <v>Shimano</v>
          </cell>
          <cell r="I55">
            <v>209983343</v>
          </cell>
          <cell r="J55" t="str">
            <v>0300</v>
          </cell>
          <cell r="K55">
            <v>18042.46</v>
          </cell>
          <cell r="M55">
            <v>0</v>
          </cell>
          <cell r="N55">
            <v>338076.02</v>
          </cell>
          <cell r="O55">
            <v>74362.8</v>
          </cell>
          <cell r="P55">
            <v>430481.28</v>
          </cell>
          <cell r="S55">
            <v>430481.3</v>
          </cell>
          <cell r="U55" t="str">
            <v>b</v>
          </cell>
          <cell r="V55"/>
          <cell r="W55">
            <v>37551</v>
          </cell>
          <cell r="X55">
            <v>37551</v>
          </cell>
          <cell r="Y55" t="str">
            <v>KB</v>
          </cell>
        </row>
        <row r="56">
          <cell r="A56">
            <v>5009</v>
          </cell>
          <cell r="B56">
            <v>37315</v>
          </cell>
          <cell r="C56" t="str">
            <v>ToRG</v>
          </cell>
          <cell r="D56" t="str">
            <v>02/2002</v>
          </cell>
          <cell r="E56">
            <v>37277</v>
          </cell>
          <cell r="F56">
            <v>37260</v>
          </cell>
          <cell r="G56">
            <v>37280</v>
          </cell>
          <cell r="H56" t="str">
            <v>IN Projekt Ostrava s.r.o.</v>
          </cell>
          <cell r="I56">
            <v>374087913</v>
          </cell>
          <cell r="J56" t="str">
            <v>0300</v>
          </cell>
          <cell r="L56">
            <v>110000</v>
          </cell>
          <cell r="M56">
            <v>5500</v>
          </cell>
          <cell r="O56">
            <v>0</v>
          </cell>
          <cell r="P56">
            <v>115500</v>
          </cell>
          <cell r="R56">
            <v>-38500</v>
          </cell>
          <cell r="S56">
            <v>77000</v>
          </cell>
          <cell r="U56" t="str">
            <v>c</v>
          </cell>
          <cell r="V56"/>
          <cell r="W56">
            <v>37298</v>
          </cell>
          <cell r="X56">
            <v>37301</v>
          </cell>
          <cell r="Y56" t="str">
            <v>KB</v>
          </cell>
        </row>
        <row r="57">
          <cell r="A57">
            <v>1086</v>
          </cell>
          <cell r="B57">
            <v>37491</v>
          </cell>
          <cell r="C57" t="str">
            <v>toe</v>
          </cell>
          <cell r="D57" t="str">
            <v>20020019</v>
          </cell>
          <cell r="E57">
            <v>37459</v>
          </cell>
          <cell r="F57">
            <v>37437</v>
          </cell>
          <cell r="G57">
            <v>37447</v>
          </cell>
          <cell r="H57" t="str">
            <v>UMTS Engineering</v>
          </cell>
          <cell r="I57">
            <v>429919001</v>
          </cell>
          <cell r="J57" t="str">
            <v>2400</v>
          </cell>
          <cell r="M57">
            <v>0</v>
          </cell>
          <cell r="N57">
            <v>9000</v>
          </cell>
          <cell r="O57">
            <v>1980</v>
          </cell>
          <cell r="P57">
            <v>10980</v>
          </cell>
          <cell r="S57">
            <v>10980</v>
          </cell>
          <cell r="T57" t="str">
            <v>free</v>
          </cell>
          <cell r="U57" t="str">
            <v>a</v>
          </cell>
          <cell r="V57"/>
          <cell r="W57">
            <v>37470</v>
          </cell>
          <cell r="X57">
            <v>37474</v>
          </cell>
          <cell r="Y57" t="str">
            <v>KB</v>
          </cell>
        </row>
        <row r="58">
          <cell r="A58">
            <v>1119</v>
          </cell>
          <cell r="B58">
            <v>37491</v>
          </cell>
          <cell r="C58" t="str">
            <v>toe</v>
          </cell>
          <cell r="D58" t="str">
            <v>20020021</v>
          </cell>
          <cell r="E58">
            <v>37470</v>
          </cell>
          <cell r="F58">
            <v>37468</v>
          </cell>
          <cell r="G58">
            <v>37478</v>
          </cell>
          <cell r="H58" t="str">
            <v>UMTS Engineering</v>
          </cell>
          <cell r="I58">
            <v>429919001</v>
          </cell>
          <cell r="J58" t="str">
            <v>2400</v>
          </cell>
          <cell r="M58">
            <v>0</v>
          </cell>
          <cell r="N58">
            <v>9000</v>
          </cell>
          <cell r="O58">
            <v>1980</v>
          </cell>
          <cell r="P58">
            <v>10980</v>
          </cell>
          <cell r="S58">
            <v>10980</v>
          </cell>
          <cell r="T58" t="str">
            <v>free</v>
          </cell>
          <cell r="U58" t="str">
            <v>e</v>
          </cell>
          <cell r="V58"/>
          <cell r="W58">
            <v>37473</v>
          </cell>
          <cell r="X58">
            <v>37473</v>
          </cell>
          <cell r="Y58" t="str">
            <v>KB</v>
          </cell>
        </row>
        <row r="59">
          <cell r="A59">
            <v>1448</v>
          </cell>
          <cell r="B59">
            <v>37537</v>
          </cell>
          <cell r="C59" t="str">
            <v>toe</v>
          </cell>
          <cell r="D59" t="str">
            <v>20020029</v>
          </cell>
          <cell r="E59">
            <v>37532</v>
          </cell>
          <cell r="F59">
            <v>37529</v>
          </cell>
          <cell r="G59">
            <v>37539</v>
          </cell>
          <cell r="H59" t="str">
            <v>UMTS Engineering</v>
          </cell>
          <cell r="I59">
            <v>429919001</v>
          </cell>
          <cell r="J59" t="str">
            <v>2400</v>
          </cell>
          <cell r="L59">
            <v>0</v>
          </cell>
          <cell r="M59">
            <v>0</v>
          </cell>
          <cell r="N59">
            <v>9000</v>
          </cell>
          <cell r="O59">
            <v>1980</v>
          </cell>
          <cell r="P59">
            <v>10980</v>
          </cell>
          <cell r="S59">
            <v>10980</v>
          </cell>
          <cell r="T59" t="str">
            <v>free</v>
          </cell>
          <cell r="U59" t="str">
            <v>d</v>
          </cell>
          <cell r="V59"/>
          <cell r="W59">
            <v>37536</v>
          </cell>
          <cell r="X59">
            <v>37536</v>
          </cell>
          <cell r="Y59" t="str">
            <v>KB</v>
          </cell>
        </row>
        <row r="60">
          <cell r="A60">
            <v>1023</v>
          </cell>
          <cell r="B60">
            <v>37469</v>
          </cell>
          <cell r="C60" t="str">
            <v>toe</v>
          </cell>
          <cell r="D60" t="str">
            <v>20020018</v>
          </cell>
          <cell r="E60">
            <v>37450</v>
          </cell>
          <cell r="F60">
            <v>37437</v>
          </cell>
          <cell r="G60">
            <v>37447</v>
          </cell>
          <cell r="H60" t="str">
            <v>UMTS Engineering</v>
          </cell>
          <cell r="I60">
            <v>429919001</v>
          </cell>
          <cell r="J60" t="str">
            <v>2400</v>
          </cell>
          <cell r="L60">
            <v>48875</v>
          </cell>
          <cell r="M60">
            <v>2443.75</v>
          </cell>
          <cell r="O60">
            <v>0</v>
          </cell>
          <cell r="P60">
            <v>51318.75</v>
          </cell>
          <cell r="S60">
            <v>51318.75</v>
          </cell>
          <cell r="T60" t="str">
            <v>free</v>
          </cell>
          <cell r="V60"/>
          <cell r="W60">
            <v>37452</v>
          </cell>
          <cell r="X60">
            <v>37452</v>
          </cell>
          <cell r="Y60" t="str">
            <v>KB</v>
          </cell>
        </row>
        <row r="61">
          <cell r="A61">
            <v>1449</v>
          </cell>
          <cell r="B61">
            <v>37537</v>
          </cell>
          <cell r="C61" t="str">
            <v>toe</v>
          </cell>
          <cell r="D61" t="str">
            <v>20020030</v>
          </cell>
          <cell r="E61">
            <v>37533</v>
          </cell>
          <cell r="F61">
            <v>37529</v>
          </cell>
          <cell r="G61">
            <v>37539</v>
          </cell>
          <cell r="H61" t="str">
            <v>UMTS Engineering</v>
          </cell>
          <cell r="I61">
            <v>429919001</v>
          </cell>
          <cell r="J61" t="str">
            <v>2400</v>
          </cell>
          <cell r="L61">
            <v>54880</v>
          </cell>
          <cell r="M61">
            <v>2744</v>
          </cell>
          <cell r="O61">
            <v>0</v>
          </cell>
          <cell r="P61">
            <v>57624</v>
          </cell>
          <cell r="S61">
            <v>57624</v>
          </cell>
          <cell r="T61" t="str">
            <v>free</v>
          </cell>
          <cell r="U61" t="str">
            <v>d</v>
          </cell>
          <cell r="V61"/>
          <cell r="W61">
            <v>37536</v>
          </cell>
          <cell r="X61">
            <v>37536</v>
          </cell>
          <cell r="Y61" t="str">
            <v>KB</v>
          </cell>
        </row>
        <row r="62">
          <cell r="A62">
            <v>1120</v>
          </cell>
          <cell r="B62">
            <v>37491</v>
          </cell>
          <cell r="C62" t="str">
            <v>toe</v>
          </cell>
          <cell r="D62" t="str">
            <v>20020022</v>
          </cell>
          <cell r="E62">
            <v>37470</v>
          </cell>
          <cell r="F62">
            <v>37468</v>
          </cell>
          <cell r="G62">
            <v>37478</v>
          </cell>
          <cell r="H62" t="str">
            <v>UMTS Engineering</v>
          </cell>
          <cell r="I62">
            <v>429919001</v>
          </cell>
          <cell r="J62" t="str">
            <v>2400</v>
          </cell>
          <cell r="L62">
            <v>60000</v>
          </cell>
          <cell r="M62">
            <v>3000</v>
          </cell>
          <cell r="O62">
            <v>0</v>
          </cell>
          <cell r="P62">
            <v>63000</v>
          </cell>
          <cell r="S62">
            <v>63000</v>
          </cell>
          <cell r="T62" t="str">
            <v>free</v>
          </cell>
          <cell r="U62" t="str">
            <v>e</v>
          </cell>
          <cell r="V62"/>
          <cell r="W62">
            <v>37473</v>
          </cell>
          <cell r="X62">
            <v>37473</v>
          </cell>
          <cell r="Y62" t="str">
            <v>KB</v>
          </cell>
        </row>
        <row r="63">
          <cell r="A63">
            <v>5010</v>
          </cell>
          <cell r="B63">
            <v>37315</v>
          </cell>
          <cell r="C63" t="str">
            <v>o</v>
          </cell>
          <cell r="D63" t="str">
            <v>8/2002</v>
          </cell>
          <cell r="E63">
            <v>37287</v>
          </cell>
          <cell r="F63">
            <v>37287</v>
          </cell>
          <cell r="G63">
            <v>37294</v>
          </cell>
          <cell r="H63" t="str">
            <v>Ing. Jan Kopečný</v>
          </cell>
          <cell r="I63">
            <v>601383131</v>
          </cell>
          <cell r="J63" t="str">
            <v>3400</v>
          </cell>
          <cell r="L63">
            <v>714.2</v>
          </cell>
          <cell r="M63">
            <v>35.71</v>
          </cell>
          <cell r="O63">
            <v>0</v>
          </cell>
          <cell r="P63">
            <v>750</v>
          </cell>
          <cell r="S63">
            <v>750</v>
          </cell>
          <cell r="U63" t="str">
            <v>c</v>
          </cell>
          <cell r="V63"/>
          <cell r="W63">
            <v>37298</v>
          </cell>
          <cell r="X63">
            <v>37301</v>
          </cell>
          <cell r="Y63" t="str">
            <v>KB</v>
          </cell>
        </row>
        <row r="64">
          <cell r="A64">
            <v>1627</v>
          </cell>
          <cell r="B64">
            <v>37568</v>
          </cell>
          <cell r="C64" t="str">
            <v>b</v>
          </cell>
          <cell r="D64" t="str">
            <v>1502100745</v>
          </cell>
          <cell r="E64">
            <v>37565</v>
          </cell>
          <cell r="F64">
            <v>37559</v>
          </cell>
          <cell r="G64">
            <v>37559</v>
          </cell>
          <cell r="H64" t="str">
            <v>HSW Signal</v>
          </cell>
          <cell r="I64">
            <v>906940111</v>
          </cell>
          <cell r="J64" t="str">
            <v>0100</v>
          </cell>
          <cell r="M64">
            <v>0</v>
          </cell>
          <cell r="N64">
            <v>12258.2</v>
          </cell>
          <cell r="O64">
            <v>2696.8</v>
          </cell>
          <cell r="P64">
            <v>14955</v>
          </cell>
          <cell r="Q64">
            <v>-14955</v>
          </cell>
          <cell r="S64">
            <v>0</v>
          </cell>
          <cell r="W64" t="str">
            <v>n/a</v>
          </cell>
          <cell r="X64" t="str">
            <v>n/a</v>
          </cell>
          <cell r="Y64" t="str">
            <v>KB</v>
          </cell>
        </row>
        <row r="65">
          <cell r="A65">
            <v>1568</v>
          </cell>
          <cell r="B65">
            <v>37564</v>
          </cell>
          <cell r="C65" t="str">
            <v>b</v>
          </cell>
          <cell r="D65" t="str">
            <v>1402100012</v>
          </cell>
          <cell r="E65">
            <v>37552</v>
          </cell>
          <cell r="G65">
            <v>37553</v>
          </cell>
          <cell r="H65" t="str">
            <v>HSW Signal</v>
          </cell>
          <cell r="I65">
            <v>906940111</v>
          </cell>
          <cell r="J65" t="str">
            <v>0100</v>
          </cell>
          <cell r="M65">
            <v>0</v>
          </cell>
          <cell r="N65">
            <v>0</v>
          </cell>
          <cell r="O65">
            <v>0</v>
          </cell>
          <cell r="P65">
            <v>0</v>
          </cell>
          <cell r="Q65">
            <v>14955</v>
          </cell>
          <cell r="S65">
            <v>14955</v>
          </cell>
          <cell r="V65"/>
          <cell r="W65">
            <v>37553</v>
          </cell>
          <cell r="X65">
            <v>37553</v>
          </cell>
          <cell r="Y65" t="str">
            <v>KB</v>
          </cell>
        </row>
        <row r="66">
          <cell r="A66">
            <v>952</v>
          </cell>
          <cell r="B66">
            <v>37453</v>
          </cell>
          <cell r="C66" t="str">
            <v>b</v>
          </cell>
          <cell r="D66" t="str">
            <v>1402070001</v>
          </cell>
          <cell r="E66">
            <v>37438</v>
          </cell>
          <cell r="G66">
            <v>37439</v>
          </cell>
          <cell r="H66" t="str">
            <v>HSW Signal</v>
          </cell>
          <cell r="I66">
            <v>906940111</v>
          </cell>
          <cell r="J66" t="str">
            <v>0100</v>
          </cell>
          <cell r="M66">
            <v>0</v>
          </cell>
          <cell r="N66">
            <v>15030.32</v>
          </cell>
          <cell r="O66">
            <v>3306.7</v>
          </cell>
          <cell r="P66">
            <v>18337.02</v>
          </cell>
          <cell r="S66">
            <v>18337</v>
          </cell>
          <cell r="U66" t="str">
            <v>b</v>
          </cell>
          <cell r="V66"/>
          <cell r="W66">
            <v>37445</v>
          </cell>
          <cell r="X66">
            <v>37445</v>
          </cell>
          <cell r="Y66" t="str">
            <v>KB</v>
          </cell>
        </row>
        <row r="67">
          <cell r="A67">
            <v>1831</v>
          </cell>
          <cell r="B67">
            <v>37623</v>
          </cell>
          <cell r="C67" t="str">
            <v>a2</v>
          </cell>
          <cell r="D67" t="str">
            <v>20021093</v>
          </cell>
          <cell r="E67">
            <v>37601</v>
          </cell>
          <cell r="F67">
            <v>37600</v>
          </cell>
          <cell r="G67">
            <v>37631</v>
          </cell>
          <cell r="H67" t="str">
            <v>RHM</v>
          </cell>
          <cell r="I67" t="str">
            <v>282998349</v>
          </cell>
          <cell r="J67" t="str">
            <v>0800</v>
          </cell>
          <cell r="L67">
            <v>49000</v>
          </cell>
          <cell r="M67">
            <v>2450</v>
          </cell>
          <cell r="O67">
            <v>0</v>
          </cell>
          <cell r="P67">
            <v>51450</v>
          </cell>
          <cell r="R67">
            <v>0</v>
          </cell>
          <cell r="S67">
            <v>51450</v>
          </cell>
          <cell r="T67" t="str">
            <v>Decem192002</v>
          </cell>
          <cell r="U67">
            <v>37609</v>
          </cell>
          <cell r="V67"/>
          <cell r="W67">
            <v>37613</v>
          </cell>
          <cell r="Y67" t="str">
            <v>UFJ</v>
          </cell>
        </row>
        <row r="68">
          <cell r="A68">
            <v>5069</v>
          </cell>
          <cell r="B68">
            <v>37396</v>
          </cell>
          <cell r="C68" t="str">
            <v>o</v>
          </cell>
          <cell r="D68" t="str">
            <v>16902</v>
          </cell>
          <cell r="E68">
            <v>37368</v>
          </cell>
          <cell r="F68">
            <v>37368</v>
          </cell>
          <cell r="G68">
            <v>37382</v>
          </cell>
          <cell r="H68" t="str">
            <v>Sekne, s.r.o.</v>
          </cell>
          <cell r="I68">
            <v>1025501834</v>
          </cell>
          <cell r="J68" t="str">
            <v>5500</v>
          </cell>
          <cell r="L68">
            <v>3850</v>
          </cell>
          <cell r="M68">
            <v>192.5</v>
          </cell>
          <cell r="O68">
            <v>0</v>
          </cell>
          <cell r="P68">
            <v>4042.5</v>
          </cell>
          <cell r="S68">
            <v>4042.5</v>
          </cell>
          <cell r="U68" t="str">
            <v>b</v>
          </cell>
          <cell r="V68"/>
          <cell r="W68">
            <v>37391</v>
          </cell>
          <cell r="X68">
            <v>37393</v>
          </cell>
          <cell r="Y68" t="str">
            <v>KB</v>
          </cell>
        </row>
        <row r="69">
          <cell r="A69">
            <v>1399</v>
          </cell>
          <cell r="B69">
            <v>37544</v>
          </cell>
          <cell r="C69" t="str">
            <v>ko</v>
          </cell>
          <cell r="D69" t="str">
            <v>29600044</v>
          </cell>
          <cell r="E69">
            <v>37516</v>
          </cell>
          <cell r="G69">
            <v>37530</v>
          </cell>
          <cell r="H69" t="str">
            <v>Nationale Niederlanden</v>
          </cell>
          <cell r="I69">
            <v>1330014418</v>
          </cell>
          <cell r="J69" t="str">
            <v>3500</v>
          </cell>
          <cell r="K69">
            <v>0</v>
          </cell>
          <cell r="M69">
            <v>0</v>
          </cell>
          <cell r="O69">
            <v>0</v>
          </cell>
          <cell r="P69">
            <v>0</v>
          </cell>
          <cell r="Q69">
            <v>127317.1</v>
          </cell>
          <cell r="S69">
            <v>127317.1</v>
          </cell>
          <cell r="U69" t="str">
            <v>c</v>
          </cell>
          <cell r="V69"/>
          <cell r="W69">
            <v>37544</v>
          </cell>
          <cell r="X69">
            <v>37544</v>
          </cell>
          <cell r="Y69" t="str">
            <v>KB</v>
          </cell>
        </row>
        <row r="70">
          <cell r="A70">
            <v>343</v>
          </cell>
          <cell r="B70">
            <v>37364</v>
          </cell>
          <cell r="C70" t="str">
            <v>pr3</v>
          </cell>
          <cell r="D70" t="str">
            <v>11220147</v>
          </cell>
          <cell r="E70">
            <v>37342</v>
          </cell>
          <cell r="F70">
            <v>37335</v>
          </cell>
          <cell r="G70">
            <v>37350</v>
          </cell>
          <cell r="H70" t="str">
            <v>K+B</v>
          </cell>
          <cell r="I70">
            <v>1533542501</v>
          </cell>
          <cell r="J70">
            <v>2700</v>
          </cell>
          <cell r="L70">
            <v>34800</v>
          </cell>
          <cell r="M70">
            <v>1740</v>
          </cell>
          <cell r="O70">
            <v>0</v>
          </cell>
          <cell r="P70">
            <v>36540</v>
          </cell>
          <cell r="S70">
            <v>36540</v>
          </cell>
          <cell r="U70" t="str">
            <v>c</v>
          </cell>
          <cell r="V70"/>
          <cell r="W70">
            <v>37354</v>
          </cell>
          <cell r="X70">
            <v>37354</v>
          </cell>
          <cell r="Y70" t="str">
            <v>KB</v>
          </cell>
        </row>
        <row r="71">
          <cell r="A71">
            <v>855</v>
          </cell>
          <cell r="B71">
            <v>37432</v>
          </cell>
          <cell r="C71" t="str">
            <v>shm</v>
          </cell>
          <cell r="D71" t="str">
            <v>0572002</v>
          </cell>
          <cell r="E71">
            <v>37420</v>
          </cell>
          <cell r="F71">
            <v>37416</v>
          </cell>
          <cell r="G71">
            <v>37419</v>
          </cell>
          <cell r="H71" t="str">
            <v>Garre</v>
          </cell>
          <cell r="I71">
            <v>1641184369</v>
          </cell>
          <cell r="J71" t="str">
            <v>0800</v>
          </cell>
          <cell r="L71">
            <v>17412</v>
          </cell>
          <cell r="M71">
            <v>870.6</v>
          </cell>
          <cell r="O71">
            <v>0</v>
          </cell>
          <cell r="P71">
            <v>18282.599999999999</v>
          </cell>
          <cell r="S71">
            <v>18282.599999999999</v>
          </cell>
          <cell r="V71"/>
          <cell r="W71">
            <v>37431</v>
          </cell>
          <cell r="X71">
            <v>37431</v>
          </cell>
          <cell r="Y71" t="str">
            <v>KB</v>
          </cell>
        </row>
        <row r="72">
          <cell r="A72">
            <v>5047</v>
          </cell>
          <cell r="B72">
            <v>37349</v>
          </cell>
          <cell r="C72" t="str">
            <v>SH-s</v>
          </cell>
          <cell r="D72" t="str">
            <v>0212002</v>
          </cell>
          <cell r="E72">
            <v>37320</v>
          </cell>
          <cell r="F72">
            <v>37312</v>
          </cell>
          <cell r="G72">
            <v>37326</v>
          </cell>
          <cell r="H72" t="str">
            <v>Garre</v>
          </cell>
          <cell r="I72">
            <v>1641184369</v>
          </cell>
          <cell r="J72" t="str">
            <v>0800</v>
          </cell>
          <cell r="L72">
            <v>84650</v>
          </cell>
          <cell r="M72">
            <v>4232.5</v>
          </cell>
          <cell r="O72">
            <v>0</v>
          </cell>
          <cell r="P72">
            <v>88882.5</v>
          </cell>
          <cell r="S72">
            <v>88882.5</v>
          </cell>
          <cell r="V72"/>
          <cell r="W72">
            <v>37330</v>
          </cell>
          <cell r="X72">
            <v>37333</v>
          </cell>
          <cell r="Y72" t="str">
            <v>KB</v>
          </cell>
        </row>
        <row r="73">
          <cell r="A73">
            <v>533</v>
          </cell>
          <cell r="B73">
            <v>37425</v>
          </cell>
          <cell r="C73" t="str">
            <v>shm</v>
          </cell>
          <cell r="D73" t="str">
            <v>0362002</v>
          </cell>
          <cell r="E73">
            <v>37375</v>
          </cell>
          <cell r="F73">
            <v>37364</v>
          </cell>
          <cell r="G73">
            <v>37412</v>
          </cell>
          <cell r="H73" t="str">
            <v>Garre</v>
          </cell>
          <cell r="I73">
            <v>1641184369</v>
          </cell>
          <cell r="J73" t="str">
            <v>0800</v>
          </cell>
          <cell r="L73">
            <v>85000</v>
          </cell>
          <cell r="M73">
            <v>4250</v>
          </cell>
          <cell r="O73">
            <v>0</v>
          </cell>
          <cell r="P73">
            <v>89250</v>
          </cell>
          <cell r="S73">
            <v>89250</v>
          </cell>
          <cell r="U73" t="str">
            <v>b</v>
          </cell>
          <cell r="V73"/>
          <cell r="W73">
            <v>37413</v>
          </cell>
          <cell r="X73">
            <v>37414</v>
          </cell>
          <cell r="Y73" t="str">
            <v>KB</v>
          </cell>
        </row>
        <row r="74">
          <cell r="A74">
            <v>5048</v>
          </cell>
          <cell r="B74">
            <v>37349</v>
          </cell>
          <cell r="C74" t="str">
            <v>SH-s</v>
          </cell>
          <cell r="D74" t="str">
            <v>0202002</v>
          </cell>
          <cell r="E74">
            <v>37320</v>
          </cell>
          <cell r="F74">
            <v>37314</v>
          </cell>
          <cell r="G74">
            <v>37327</v>
          </cell>
          <cell r="H74" t="str">
            <v>Garre</v>
          </cell>
          <cell r="I74">
            <v>1641184369</v>
          </cell>
          <cell r="J74" t="str">
            <v>0800</v>
          </cell>
          <cell r="K74">
            <v>0</v>
          </cell>
          <cell r="L74">
            <v>22572.02</v>
          </cell>
          <cell r="M74">
            <v>1128.5999999999999</v>
          </cell>
          <cell r="N74">
            <v>152583.5</v>
          </cell>
          <cell r="O74">
            <v>33568.400000000001</v>
          </cell>
          <cell r="P74">
            <v>209852.6</v>
          </cell>
          <cell r="S74">
            <v>209852.6</v>
          </cell>
          <cell r="V74"/>
          <cell r="W74">
            <v>37330</v>
          </cell>
          <cell r="X74">
            <v>37333</v>
          </cell>
          <cell r="Y74" t="str">
            <v>KB</v>
          </cell>
        </row>
        <row r="75">
          <cell r="A75">
            <v>5017</v>
          </cell>
          <cell r="B75">
            <v>37315</v>
          </cell>
          <cell r="C75" t="str">
            <v>sh-s</v>
          </cell>
          <cell r="D75" t="str">
            <v>2002007</v>
          </cell>
          <cell r="E75">
            <v>37287</v>
          </cell>
          <cell r="F75">
            <v>37285</v>
          </cell>
          <cell r="G75">
            <v>37302</v>
          </cell>
          <cell r="H75" t="str">
            <v>Geoding - Ing.Josef Nycz</v>
          </cell>
          <cell r="I75">
            <v>1642988369</v>
          </cell>
          <cell r="J75" t="str">
            <v>0800</v>
          </cell>
          <cell r="L75">
            <v>2000</v>
          </cell>
          <cell r="M75">
            <v>100</v>
          </cell>
          <cell r="O75">
            <v>0</v>
          </cell>
          <cell r="P75">
            <v>2100</v>
          </cell>
          <cell r="S75">
            <v>2100</v>
          </cell>
          <cell r="U75" t="str">
            <v>c</v>
          </cell>
          <cell r="V75"/>
          <cell r="W75">
            <v>37301</v>
          </cell>
          <cell r="X75">
            <v>37301</v>
          </cell>
          <cell r="Y75" t="str">
            <v>KB</v>
          </cell>
        </row>
        <row r="76">
          <cell r="A76">
            <v>5083</v>
          </cell>
          <cell r="B76">
            <v>37529</v>
          </cell>
          <cell r="C76" t="str">
            <v>sh2</v>
          </cell>
          <cell r="D76" t="str">
            <v>220374</v>
          </cell>
          <cell r="E76">
            <v>37508</v>
          </cell>
          <cell r="F76">
            <v>37501</v>
          </cell>
          <cell r="G76">
            <v>37538</v>
          </cell>
          <cell r="H76" t="str">
            <v>Glanz servis</v>
          </cell>
          <cell r="I76">
            <v>1644537369</v>
          </cell>
          <cell r="J76" t="str">
            <v>0800</v>
          </cell>
          <cell r="L76">
            <v>870</v>
          </cell>
          <cell r="M76">
            <v>43.5</v>
          </cell>
          <cell r="O76">
            <v>0</v>
          </cell>
          <cell r="P76">
            <v>913.5</v>
          </cell>
          <cell r="S76">
            <v>913.5</v>
          </cell>
          <cell r="U76" t="str">
            <v>c</v>
          </cell>
          <cell r="V76"/>
          <cell r="W76">
            <v>37526</v>
          </cell>
          <cell r="X76">
            <v>37526</v>
          </cell>
          <cell r="Y76" t="str">
            <v>KB</v>
          </cell>
        </row>
        <row r="77">
          <cell r="A77">
            <v>5031</v>
          </cell>
          <cell r="B77">
            <v>37315</v>
          </cell>
          <cell r="C77" t="str">
            <v>sh-s</v>
          </cell>
          <cell r="D77" t="str">
            <v>22005</v>
          </cell>
          <cell r="E77">
            <v>37291</v>
          </cell>
          <cell r="F77">
            <v>37270</v>
          </cell>
          <cell r="G77">
            <v>37310</v>
          </cell>
          <cell r="H77" t="str">
            <v>Glanz servis</v>
          </cell>
          <cell r="I77">
            <v>1644537369</v>
          </cell>
          <cell r="J77">
            <v>800</v>
          </cell>
          <cell r="K77">
            <v>0</v>
          </cell>
          <cell r="L77">
            <v>1400</v>
          </cell>
          <cell r="M77">
            <v>70</v>
          </cell>
          <cell r="O77">
            <v>0</v>
          </cell>
          <cell r="P77">
            <v>1470</v>
          </cell>
          <cell r="S77">
            <v>1470</v>
          </cell>
          <cell r="V77"/>
          <cell r="W77">
            <v>37313</v>
          </cell>
          <cell r="X77">
            <v>37313</v>
          </cell>
          <cell r="Y77" t="str">
            <v>KB</v>
          </cell>
        </row>
        <row r="78">
          <cell r="A78">
            <v>1226</v>
          </cell>
          <cell r="B78">
            <v>37505</v>
          </cell>
          <cell r="C78" t="str">
            <v>sh2</v>
          </cell>
          <cell r="D78" t="str">
            <v>220279</v>
          </cell>
          <cell r="E78">
            <v>37476</v>
          </cell>
          <cell r="F78">
            <v>37463</v>
          </cell>
          <cell r="G78">
            <v>37501</v>
          </cell>
          <cell r="H78" t="str">
            <v>Glanz servis</v>
          </cell>
          <cell r="I78">
            <v>1644537369</v>
          </cell>
          <cell r="J78" t="str">
            <v>0800</v>
          </cell>
          <cell r="L78">
            <v>2380</v>
          </cell>
          <cell r="M78">
            <v>119</v>
          </cell>
          <cell r="O78">
            <v>0</v>
          </cell>
          <cell r="P78">
            <v>2499</v>
          </cell>
          <cell r="S78">
            <v>2499</v>
          </cell>
          <cell r="U78" t="str">
            <v>a</v>
          </cell>
          <cell r="V78"/>
          <cell r="W78">
            <v>37502</v>
          </cell>
          <cell r="X78">
            <v>37504</v>
          </cell>
          <cell r="Y78" t="str">
            <v>KB</v>
          </cell>
        </row>
        <row r="79">
          <cell r="A79">
            <v>764</v>
          </cell>
          <cell r="B79">
            <v>37432</v>
          </cell>
          <cell r="C79" t="str">
            <v>sh2</v>
          </cell>
          <cell r="D79" t="str">
            <v>220179</v>
          </cell>
          <cell r="E79">
            <v>37406</v>
          </cell>
          <cell r="F79">
            <v>37392</v>
          </cell>
          <cell r="G79">
            <v>37427</v>
          </cell>
          <cell r="H79" t="str">
            <v>Glanz servis</v>
          </cell>
          <cell r="I79">
            <v>1644537369</v>
          </cell>
          <cell r="J79" t="str">
            <v>0800</v>
          </cell>
          <cell r="L79">
            <v>2720</v>
          </cell>
          <cell r="M79">
            <v>136</v>
          </cell>
          <cell r="O79">
            <v>0</v>
          </cell>
          <cell r="P79">
            <v>2856</v>
          </cell>
          <cell r="S79">
            <v>2856</v>
          </cell>
          <cell r="V79"/>
          <cell r="W79">
            <v>37431</v>
          </cell>
          <cell r="X79">
            <v>37431</v>
          </cell>
          <cell r="Y79" t="str">
            <v>KB</v>
          </cell>
        </row>
        <row r="80">
          <cell r="A80">
            <v>5092</v>
          </cell>
          <cell r="B80">
            <v>37560</v>
          </cell>
          <cell r="C80" t="str">
            <v>sh2</v>
          </cell>
          <cell r="D80" t="str">
            <v>220427</v>
          </cell>
          <cell r="E80">
            <v>37529</v>
          </cell>
          <cell r="F80">
            <v>37529</v>
          </cell>
          <cell r="G80">
            <v>37559</v>
          </cell>
          <cell r="H80" t="str">
            <v>Glanz servis</v>
          </cell>
          <cell r="I80">
            <v>1644537369</v>
          </cell>
          <cell r="J80" t="str">
            <v>0800</v>
          </cell>
          <cell r="L80">
            <v>3000</v>
          </cell>
          <cell r="M80">
            <v>150</v>
          </cell>
          <cell r="O80">
            <v>0</v>
          </cell>
          <cell r="P80">
            <v>3150</v>
          </cell>
          <cell r="S80">
            <v>3150</v>
          </cell>
          <cell r="U80" t="str">
            <v>a</v>
          </cell>
          <cell r="V80"/>
          <cell r="W80">
            <v>37551</v>
          </cell>
          <cell r="X80">
            <v>37551</v>
          </cell>
          <cell r="Y80" t="str">
            <v>KB</v>
          </cell>
        </row>
        <row r="81">
          <cell r="A81">
            <v>5129</v>
          </cell>
          <cell r="B81">
            <v>37613</v>
          </cell>
          <cell r="C81" t="str">
            <v>sh2</v>
          </cell>
          <cell r="D81" t="str">
            <v>220537</v>
          </cell>
          <cell r="E81" t="str">
            <v>30.11.02</v>
          </cell>
          <cell r="F81">
            <v>37590</v>
          </cell>
          <cell r="G81">
            <v>37620</v>
          </cell>
          <cell r="H81" t="str">
            <v>Glanz servis</v>
          </cell>
          <cell r="I81">
            <v>1644537369</v>
          </cell>
          <cell r="J81" t="str">
            <v>0800</v>
          </cell>
          <cell r="L81">
            <v>3275.2</v>
          </cell>
          <cell r="M81">
            <v>163.80000000000001</v>
          </cell>
          <cell r="O81">
            <v>0</v>
          </cell>
          <cell r="P81">
            <v>3439</v>
          </cell>
          <cell r="S81">
            <v>3439</v>
          </cell>
          <cell r="U81" t="str">
            <v>a</v>
          </cell>
          <cell r="V81" t="str">
            <v xml:space="preserve"> </v>
          </cell>
          <cell r="W81">
            <v>37613</v>
          </cell>
          <cell r="X81">
            <v>37613</v>
          </cell>
          <cell r="Y81" t="str">
            <v>KB</v>
          </cell>
          <cell r="Z81" t="str">
            <v>cleaning of site containers</v>
          </cell>
        </row>
        <row r="82">
          <cell r="A82">
            <v>5108</v>
          </cell>
          <cell r="B82">
            <v>37596</v>
          </cell>
          <cell r="C82" t="str">
            <v>sh2</v>
          </cell>
          <cell r="D82" t="str">
            <v>220473</v>
          </cell>
          <cell r="E82">
            <v>37560</v>
          </cell>
          <cell r="F82">
            <v>37560</v>
          </cell>
          <cell r="G82">
            <v>37590</v>
          </cell>
          <cell r="H82" t="str">
            <v>Glanz servis</v>
          </cell>
          <cell r="I82">
            <v>1644537369</v>
          </cell>
          <cell r="J82" t="str">
            <v>0800</v>
          </cell>
          <cell r="L82">
            <v>3275.2</v>
          </cell>
          <cell r="M82">
            <v>163.80000000000001</v>
          </cell>
          <cell r="O82">
            <v>0</v>
          </cell>
          <cell r="P82">
            <v>3439</v>
          </cell>
          <cell r="S82">
            <v>3439</v>
          </cell>
          <cell r="U82" t="str">
            <v>d</v>
          </cell>
          <cell r="V82" t="str">
            <v xml:space="preserve"> </v>
          </cell>
          <cell r="W82">
            <v>37592</v>
          </cell>
          <cell r="X82">
            <v>37594</v>
          </cell>
          <cell r="Y82" t="str">
            <v>KB</v>
          </cell>
        </row>
        <row r="83">
          <cell r="A83">
            <v>5030</v>
          </cell>
          <cell r="B83">
            <v>37315</v>
          </cell>
          <cell r="C83" t="str">
            <v>sh-s</v>
          </cell>
          <cell r="D83" t="str">
            <v>220006</v>
          </cell>
          <cell r="E83">
            <v>37291</v>
          </cell>
          <cell r="F83">
            <v>37281</v>
          </cell>
          <cell r="G83">
            <v>37314</v>
          </cell>
          <cell r="H83" t="str">
            <v>Glanz servis</v>
          </cell>
          <cell r="I83">
            <v>1644537369</v>
          </cell>
          <cell r="J83">
            <v>800</v>
          </cell>
          <cell r="L83">
            <v>680</v>
          </cell>
          <cell r="M83">
            <v>34</v>
          </cell>
          <cell r="N83">
            <v>2342</v>
          </cell>
          <cell r="O83">
            <v>515.24</v>
          </cell>
          <cell r="P83">
            <v>3571.3</v>
          </cell>
          <cell r="S83">
            <v>3571.3</v>
          </cell>
          <cell r="V83"/>
          <cell r="W83">
            <v>37313</v>
          </cell>
          <cell r="X83">
            <v>37313</v>
          </cell>
          <cell r="Y83" t="str">
            <v>KB</v>
          </cell>
        </row>
        <row r="84">
          <cell r="A84">
            <v>848</v>
          </cell>
          <cell r="B84">
            <v>37461</v>
          </cell>
          <cell r="C84" t="str">
            <v>mc</v>
          </cell>
          <cell r="D84" t="str">
            <v>220073</v>
          </cell>
          <cell r="E84">
            <v>37420</v>
          </cell>
          <cell r="F84">
            <v>37321</v>
          </cell>
          <cell r="G84">
            <v>37357</v>
          </cell>
          <cell r="H84" t="str">
            <v>Glanz servis</v>
          </cell>
          <cell r="I84">
            <v>1644537369</v>
          </cell>
          <cell r="J84" t="str">
            <v>0800</v>
          </cell>
          <cell r="L84">
            <v>4800</v>
          </cell>
          <cell r="M84">
            <v>240</v>
          </cell>
          <cell r="O84">
            <v>0</v>
          </cell>
          <cell r="P84">
            <v>5040</v>
          </cell>
          <cell r="S84">
            <v>5040</v>
          </cell>
          <cell r="U84" t="str">
            <v>b</v>
          </cell>
          <cell r="V84"/>
          <cell r="W84">
            <v>37453</v>
          </cell>
          <cell r="X84">
            <v>37453</v>
          </cell>
          <cell r="Y84" t="str">
            <v>KB</v>
          </cell>
        </row>
        <row r="85">
          <cell r="A85">
            <v>5060</v>
          </cell>
          <cell r="B85">
            <v>37371</v>
          </cell>
          <cell r="C85" t="str">
            <v>SHM-s</v>
          </cell>
          <cell r="D85" t="str">
            <v>220083</v>
          </cell>
          <cell r="E85">
            <v>37344</v>
          </cell>
          <cell r="F85">
            <v>37339</v>
          </cell>
          <cell r="G85">
            <v>37371</v>
          </cell>
          <cell r="H85" t="str">
            <v>Glanz servis</v>
          </cell>
          <cell r="I85">
            <v>1644537369</v>
          </cell>
          <cell r="J85" t="str">
            <v>0800</v>
          </cell>
          <cell r="L85">
            <v>5340</v>
          </cell>
          <cell r="M85">
            <v>267</v>
          </cell>
          <cell r="O85">
            <v>0</v>
          </cell>
          <cell r="P85">
            <v>5607</v>
          </cell>
          <cell r="S85">
            <v>5607</v>
          </cell>
          <cell r="U85" t="str">
            <v>a</v>
          </cell>
          <cell r="V85"/>
          <cell r="W85">
            <v>37369</v>
          </cell>
          <cell r="X85">
            <v>37369</v>
          </cell>
          <cell r="Y85" t="str">
            <v>KB</v>
          </cell>
        </row>
        <row r="86">
          <cell r="A86">
            <v>5050</v>
          </cell>
          <cell r="B86">
            <v>37349</v>
          </cell>
          <cell r="C86" t="str">
            <v>SH-s</v>
          </cell>
          <cell r="D86" t="str">
            <v>220036</v>
          </cell>
          <cell r="E86">
            <v>37313</v>
          </cell>
          <cell r="F86">
            <v>37304</v>
          </cell>
          <cell r="G86">
            <v>37334</v>
          </cell>
          <cell r="H86" t="str">
            <v>Glanz servis</v>
          </cell>
          <cell r="I86">
            <v>1644537369</v>
          </cell>
          <cell r="J86" t="str">
            <v>0800</v>
          </cell>
          <cell r="K86">
            <v>0</v>
          </cell>
          <cell r="L86">
            <v>20350</v>
          </cell>
          <cell r="M86">
            <v>1017.5</v>
          </cell>
          <cell r="O86">
            <v>0</v>
          </cell>
          <cell r="P86">
            <v>21367.5</v>
          </cell>
          <cell r="S86">
            <v>21367.5</v>
          </cell>
          <cell r="V86"/>
          <cell r="W86">
            <v>37330</v>
          </cell>
          <cell r="X86">
            <v>37333</v>
          </cell>
          <cell r="Y86" t="str">
            <v>KB</v>
          </cell>
        </row>
        <row r="87">
          <cell r="A87">
            <v>5049</v>
          </cell>
          <cell r="B87">
            <v>37349</v>
          </cell>
          <cell r="C87" t="str">
            <v>SH-s</v>
          </cell>
          <cell r="D87" t="str">
            <v>220047</v>
          </cell>
          <cell r="E87">
            <v>37319</v>
          </cell>
          <cell r="F87">
            <v>37311</v>
          </cell>
          <cell r="G87">
            <v>37341</v>
          </cell>
          <cell r="H87" t="str">
            <v>Glanz servis</v>
          </cell>
          <cell r="I87">
            <v>1644537369</v>
          </cell>
          <cell r="J87" t="str">
            <v>0800</v>
          </cell>
          <cell r="K87">
            <v>0</v>
          </cell>
          <cell r="L87">
            <v>40645</v>
          </cell>
          <cell r="M87">
            <v>2032.25</v>
          </cell>
          <cell r="O87">
            <v>0</v>
          </cell>
          <cell r="P87">
            <v>42677.3</v>
          </cell>
          <cell r="S87">
            <v>42677.3</v>
          </cell>
          <cell r="U87" t="str">
            <v>a</v>
          </cell>
          <cell r="V87"/>
          <cell r="W87">
            <v>37340</v>
          </cell>
          <cell r="X87">
            <v>37340</v>
          </cell>
          <cell r="Y87" t="str">
            <v>KB</v>
          </cell>
        </row>
        <row r="88">
          <cell r="A88">
            <v>405</v>
          </cell>
          <cell r="B88">
            <v>37371</v>
          </cell>
          <cell r="C88" t="str">
            <v>mc</v>
          </cell>
          <cell r="D88" t="str">
            <v>220074</v>
          </cell>
          <cell r="E88">
            <v>37354</v>
          </cell>
          <cell r="F88">
            <v>37319</v>
          </cell>
          <cell r="G88">
            <v>37356</v>
          </cell>
          <cell r="H88" t="str">
            <v>Glanz servis</v>
          </cell>
          <cell r="I88">
            <v>1644537369</v>
          </cell>
          <cell r="J88" t="str">
            <v>0800</v>
          </cell>
          <cell r="L88">
            <v>85503</v>
          </cell>
          <cell r="M88">
            <v>4275.2</v>
          </cell>
          <cell r="O88">
            <v>0</v>
          </cell>
          <cell r="P88">
            <v>89778.2</v>
          </cell>
          <cell r="S88">
            <v>89778.2</v>
          </cell>
          <cell r="V88"/>
          <cell r="W88">
            <v>37365</v>
          </cell>
          <cell r="X88">
            <v>37365</v>
          </cell>
          <cell r="Y88" t="str">
            <v>KB</v>
          </cell>
        </row>
        <row r="89">
          <cell r="A89">
            <v>836</v>
          </cell>
          <cell r="B89">
            <v>37433</v>
          </cell>
          <cell r="C89" t="str">
            <v>sh</v>
          </cell>
          <cell r="D89" t="str">
            <v>200208</v>
          </cell>
          <cell r="E89">
            <v>37419</v>
          </cell>
          <cell r="G89">
            <v>37419</v>
          </cell>
          <cell r="H89" t="str">
            <v>Marta Skotnicová</v>
          </cell>
          <cell r="I89">
            <v>1686755399</v>
          </cell>
          <cell r="J89" t="str">
            <v>0800</v>
          </cell>
          <cell r="K89">
            <v>8265.1</v>
          </cell>
          <cell r="M89">
            <v>0</v>
          </cell>
          <cell r="O89">
            <v>0</v>
          </cell>
          <cell r="P89">
            <v>8265.1</v>
          </cell>
          <cell r="S89">
            <v>8265.1</v>
          </cell>
          <cell r="T89" t="str">
            <v>free</v>
          </cell>
          <cell r="U89" t="str">
            <v>a</v>
          </cell>
          <cell r="V89"/>
          <cell r="W89">
            <v>37424</v>
          </cell>
          <cell r="X89">
            <v>37424</v>
          </cell>
          <cell r="Y89" t="str">
            <v>KB</v>
          </cell>
        </row>
        <row r="90">
          <cell r="A90">
            <v>5070</v>
          </cell>
          <cell r="B90">
            <v>37413</v>
          </cell>
          <cell r="C90" t="str">
            <v>o</v>
          </cell>
          <cell r="D90" t="str">
            <v>200204</v>
          </cell>
          <cell r="E90">
            <v>37376</v>
          </cell>
          <cell r="F90">
            <v>37376</v>
          </cell>
          <cell r="G90">
            <v>37381</v>
          </cell>
          <cell r="H90" t="str">
            <v>Marta Skotnicová</v>
          </cell>
          <cell r="I90">
            <v>1686755399</v>
          </cell>
          <cell r="J90" t="str">
            <v>0800</v>
          </cell>
          <cell r="K90">
            <v>28082.5</v>
          </cell>
          <cell r="M90">
            <v>0</v>
          </cell>
          <cell r="N90">
            <v>0</v>
          </cell>
          <cell r="O90">
            <v>0</v>
          </cell>
          <cell r="P90">
            <v>28082.5</v>
          </cell>
          <cell r="S90">
            <v>28082.5</v>
          </cell>
          <cell r="T90" t="str">
            <v>free</v>
          </cell>
          <cell r="U90" t="str">
            <v>c</v>
          </cell>
          <cell r="V90"/>
          <cell r="W90">
            <v>37391</v>
          </cell>
          <cell r="X90">
            <v>37393</v>
          </cell>
          <cell r="Y90" t="str">
            <v>KB</v>
          </cell>
        </row>
        <row r="91">
          <cell r="A91">
            <v>760</v>
          </cell>
          <cell r="B91">
            <v>37433</v>
          </cell>
          <cell r="C91" t="str">
            <v>o</v>
          </cell>
          <cell r="D91" t="str">
            <v>200206</v>
          </cell>
          <cell r="E91">
            <v>37412</v>
          </cell>
          <cell r="G91">
            <v>37419</v>
          </cell>
          <cell r="H91" t="str">
            <v>Marta Skotnicová</v>
          </cell>
          <cell r="I91">
            <v>1686755399</v>
          </cell>
          <cell r="J91" t="str">
            <v>0800</v>
          </cell>
          <cell r="K91">
            <v>38892.5</v>
          </cell>
          <cell r="M91">
            <v>0</v>
          </cell>
          <cell r="N91">
            <v>0</v>
          </cell>
          <cell r="O91">
            <v>0</v>
          </cell>
          <cell r="P91">
            <v>38892.5</v>
          </cell>
          <cell r="S91">
            <v>38892.5</v>
          </cell>
          <cell r="T91" t="str">
            <v>free</v>
          </cell>
          <cell r="U91" t="str">
            <v>a</v>
          </cell>
          <cell r="V91"/>
          <cell r="W91">
            <v>37419</v>
          </cell>
          <cell r="X91">
            <v>37419</v>
          </cell>
          <cell r="Y91" t="str">
            <v>KB</v>
          </cell>
        </row>
        <row r="92">
          <cell r="A92">
            <v>5051</v>
          </cell>
          <cell r="B92">
            <v>37357</v>
          </cell>
          <cell r="C92" t="str">
            <v>SH-s</v>
          </cell>
          <cell r="D92" t="str">
            <v>200202</v>
          </cell>
          <cell r="E92">
            <v>37316</v>
          </cell>
          <cell r="F92">
            <v>37315</v>
          </cell>
          <cell r="G92">
            <v>37320</v>
          </cell>
          <cell r="H92" t="str">
            <v>Marta Skotnicová</v>
          </cell>
          <cell r="I92">
            <v>1686755399</v>
          </cell>
          <cell r="J92" t="str">
            <v>0800</v>
          </cell>
          <cell r="K92">
            <v>43592.5</v>
          </cell>
          <cell r="L92">
            <v>0</v>
          </cell>
          <cell r="M92">
            <v>0</v>
          </cell>
          <cell r="N92">
            <v>0</v>
          </cell>
          <cell r="O92">
            <v>0</v>
          </cell>
          <cell r="P92">
            <v>43592.5</v>
          </cell>
          <cell r="S92">
            <v>43592.5</v>
          </cell>
          <cell r="T92" t="str">
            <v>free</v>
          </cell>
          <cell r="V92"/>
          <cell r="W92">
            <v>37328</v>
          </cell>
          <cell r="X92">
            <v>37328</v>
          </cell>
          <cell r="Y92" t="str">
            <v>KB</v>
          </cell>
        </row>
        <row r="93">
          <cell r="A93">
            <v>5062</v>
          </cell>
          <cell r="B93">
            <v>37385</v>
          </cell>
          <cell r="C93" t="str">
            <v>sh-s</v>
          </cell>
          <cell r="D93" t="str">
            <v>200203</v>
          </cell>
          <cell r="E93">
            <v>37350</v>
          </cell>
          <cell r="F93">
            <v>37346</v>
          </cell>
          <cell r="G93">
            <v>37351</v>
          </cell>
          <cell r="H93" t="str">
            <v>Marta Skotnicová</v>
          </cell>
          <cell r="I93">
            <v>1686755399</v>
          </cell>
          <cell r="J93" t="str">
            <v>0800</v>
          </cell>
          <cell r="K93">
            <v>47705</v>
          </cell>
          <cell r="M93">
            <v>0</v>
          </cell>
          <cell r="O93">
            <v>0</v>
          </cell>
          <cell r="P93">
            <v>47705</v>
          </cell>
          <cell r="S93">
            <v>47705</v>
          </cell>
          <cell r="T93" t="str">
            <v>free</v>
          </cell>
          <cell r="U93" t="str">
            <v>c</v>
          </cell>
          <cell r="V93"/>
          <cell r="W93">
            <v>37354</v>
          </cell>
          <cell r="X93">
            <v>37354</v>
          </cell>
          <cell r="Y93" t="str">
            <v>KB</v>
          </cell>
        </row>
        <row r="94">
          <cell r="A94">
            <v>938</v>
          </cell>
          <cell r="B94">
            <v>37469</v>
          </cell>
          <cell r="C94" t="str">
            <v>sh2</v>
          </cell>
          <cell r="D94" t="str">
            <v>200209</v>
          </cell>
          <cell r="E94">
            <v>37439</v>
          </cell>
          <cell r="G94">
            <v>37442</v>
          </cell>
          <cell r="H94" t="str">
            <v>Marta Skotnicová</v>
          </cell>
          <cell r="I94">
            <v>1686755399</v>
          </cell>
          <cell r="J94" t="str">
            <v>0800</v>
          </cell>
          <cell r="K94">
            <v>48315.6</v>
          </cell>
          <cell r="M94">
            <v>0</v>
          </cell>
          <cell r="O94">
            <v>0</v>
          </cell>
          <cell r="P94">
            <v>48315.6</v>
          </cell>
          <cell r="S94">
            <v>48315.6</v>
          </cell>
          <cell r="T94" t="str">
            <v>free</v>
          </cell>
          <cell r="U94" t="str">
            <v>q</v>
          </cell>
          <cell r="V94"/>
          <cell r="W94">
            <v>37445</v>
          </cell>
          <cell r="X94">
            <v>37445</v>
          </cell>
          <cell r="Y94" t="str">
            <v>KB</v>
          </cell>
        </row>
        <row r="95">
          <cell r="A95">
            <v>5020</v>
          </cell>
          <cell r="B95">
            <v>37315</v>
          </cell>
          <cell r="C95" t="str">
            <v>sh-s</v>
          </cell>
          <cell r="D95" t="str">
            <v>200201</v>
          </cell>
          <cell r="E95">
            <v>37293</v>
          </cell>
          <cell r="G95">
            <v>37292</v>
          </cell>
          <cell r="H95" t="str">
            <v>Marta Skotnicová</v>
          </cell>
          <cell r="I95">
            <v>1686755399</v>
          </cell>
          <cell r="J95" t="str">
            <v>0800</v>
          </cell>
          <cell r="K95">
            <v>48645</v>
          </cell>
          <cell r="L95">
            <v>0</v>
          </cell>
          <cell r="M95">
            <v>0</v>
          </cell>
          <cell r="N95">
            <v>0</v>
          </cell>
          <cell r="O95">
            <v>0</v>
          </cell>
          <cell r="P95">
            <v>48645</v>
          </cell>
          <cell r="S95">
            <v>48645</v>
          </cell>
          <cell r="T95" t="str">
            <v>free</v>
          </cell>
          <cell r="U95" t="str">
            <v>c</v>
          </cell>
          <cell r="V95"/>
          <cell r="W95">
            <v>37301</v>
          </cell>
          <cell r="X95">
            <v>37301</v>
          </cell>
          <cell r="Y95" t="str">
            <v>KB</v>
          </cell>
        </row>
        <row r="96">
          <cell r="A96">
            <v>1460</v>
          </cell>
          <cell r="B96">
            <v>37539</v>
          </cell>
          <cell r="C96" t="str">
            <v>sh2</v>
          </cell>
          <cell r="D96" t="str">
            <v>200212</v>
          </cell>
          <cell r="E96">
            <v>37536</v>
          </cell>
          <cell r="F96" t="str">
            <v xml:space="preserve"> </v>
          </cell>
          <cell r="G96">
            <v>37536</v>
          </cell>
          <cell r="H96" t="str">
            <v>Marta Skotnicová</v>
          </cell>
          <cell r="I96">
            <v>1686755399</v>
          </cell>
          <cell r="J96" t="str">
            <v>0800</v>
          </cell>
          <cell r="K96">
            <v>48749</v>
          </cell>
          <cell r="M96">
            <v>0</v>
          </cell>
          <cell r="N96">
            <v>0</v>
          </cell>
          <cell r="O96">
            <v>0</v>
          </cell>
          <cell r="P96">
            <v>48749</v>
          </cell>
          <cell r="S96">
            <v>48749</v>
          </cell>
          <cell r="T96" t="str">
            <v>free</v>
          </cell>
          <cell r="V96"/>
          <cell r="W96">
            <v>37538</v>
          </cell>
          <cell r="X96">
            <v>37538</v>
          </cell>
          <cell r="Y96" t="str">
            <v>KB</v>
          </cell>
        </row>
        <row r="97">
          <cell r="A97">
            <v>1128</v>
          </cell>
          <cell r="B97">
            <v>37491</v>
          </cell>
          <cell r="C97" t="str">
            <v>sh2</v>
          </cell>
          <cell r="D97" t="str">
            <v>200210</v>
          </cell>
          <cell r="E97">
            <v>37470</v>
          </cell>
          <cell r="G97">
            <v>37473</v>
          </cell>
          <cell r="H97" t="str">
            <v>Marta Skotnicová</v>
          </cell>
          <cell r="I97">
            <v>1686755399</v>
          </cell>
          <cell r="J97" t="str">
            <v>0800</v>
          </cell>
          <cell r="K97">
            <v>58275.7</v>
          </cell>
          <cell r="M97">
            <v>0</v>
          </cell>
          <cell r="O97">
            <v>0</v>
          </cell>
          <cell r="P97">
            <v>58275.7</v>
          </cell>
          <cell r="S97">
            <v>58275.7</v>
          </cell>
          <cell r="T97" t="str">
            <v>free</v>
          </cell>
          <cell r="U97" t="str">
            <v>e</v>
          </cell>
          <cell r="V97"/>
          <cell r="W97">
            <v>37473</v>
          </cell>
          <cell r="X97">
            <v>37473</v>
          </cell>
          <cell r="Y97" t="str">
            <v>KB</v>
          </cell>
        </row>
        <row r="98">
          <cell r="A98">
            <v>1337</v>
          </cell>
          <cell r="B98">
            <v>37524</v>
          </cell>
          <cell r="C98" t="str">
            <v>sh2</v>
          </cell>
          <cell r="D98" t="str">
            <v>200211</v>
          </cell>
          <cell r="E98">
            <v>37508</v>
          </cell>
          <cell r="G98">
            <v>37504</v>
          </cell>
          <cell r="H98" t="str">
            <v>Marta Skotnicová</v>
          </cell>
          <cell r="I98">
            <v>1686755399</v>
          </cell>
          <cell r="J98" t="str">
            <v>0800</v>
          </cell>
          <cell r="K98">
            <v>60203.7</v>
          </cell>
          <cell r="M98">
            <v>0</v>
          </cell>
          <cell r="O98">
            <v>0</v>
          </cell>
          <cell r="P98">
            <v>60203.7</v>
          </cell>
          <cell r="S98">
            <v>60203.7</v>
          </cell>
          <cell r="T98" t="str">
            <v>free</v>
          </cell>
          <cell r="U98" t="str">
            <v>f</v>
          </cell>
          <cell r="V98"/>
          <cell r="W98">
            <v>37510</v>
          </cell>
          <cell r="X98">
            <v>37511</v>
          </cell>
          <cell r="Y98" t="str">
            <v>KB</v>
          </cell>
        </row>
        <row r="99">
          <cell r="A99">
            <v>1786</v>
          </cell>
          <cell r="B99">
            <v>37599</v>
          </cell>
          <cell r="C99" t="str">
            <v>sh2</v>
          </cell>
          <cell r="D99" t="str">
            <v>200214</v>
          </cell>
          <cell r="E99">
            <v>37599</v>
          </cell>
          <cell r="G99">
            <v>37597</v>
          </cell>
          <cell r="H99" t="str">
            <v>Marta Skotnicová</v>
          </cell>
          <cell r="I99">
            <v>1686755399</v>
          </cell>
          <cell r="J99" t="str">
            <v>0800</v>
          </cell>
          <cell r="K99">
            <v>65850</v>
          </cell>
          <cell r="M99">
            <v>0</v>
          </cell>
          <cell r="N99">
            <v>0</v>
          </cell>
          <cell r="O99">
            <v>0</v>
          </cell>
          <cell r="P99">
            <v>65850</v>
          </cell>
          <cell r="S99">
            <v>65850</v>
          </cell>
          <cell r="T99" t="str">
            <v>free</v>
          </cell>
          <cell r="U99" t="str">
            <v>a</v>
          </cell>
          <cell r="V99"/>
          <cell r="W99">
            <v>37599</v>
          </cell>
          <cell r="X99">
            <v>37599</v>
          </cell>
          <cell r="Y99" t="str">
            <v>KB</v>
          </cell>
        </row>
        <row r="100">
          <cell r="A100">
            <v>1657</v>
          </cell>
          <cell r="B100">
            <v>37578</v>
          </cell>
          <cell r="C100" t="str">
            <v>sh2</v>
          </cell>
          <cell r="D100" t="str">
            <v>200213</v>
          </cell>
          <cell r="E100">
            <v>37572</v>
          </cell>
          <cell r="G100">
            <v>37565</v>
          </cell>
          <cell r="H100" t="str">
            <v>Marta Skotnicová</v>
          </cell>
          <cell r="I100">
            <v>1686755399</v>
          </cell>
          <cell r="J100" t="str">
            <v>0800</v>
          </cell>
          <cell r="K100">
            <v>67650</v>
          </cell>
          <cell r="M100">
            <v>0</v>
          </cell>
          <cell r="N100">
            <v>0</v>
          </cell>
          <cell r="O100">
            <v>0</v>
          </cell>
          <cell r="P100">
            <v>67650</v>
          </cell>
          <cell r="S100">
            <v>67650</v>
          </cell>
          <cell r="T100" t="str">
            <v>free</v>
          </cell>
          <cell r="V100"/>
          <cell r="W100">
            <v>37580</v>
          </cell>
          <cell r="X100">
            <v>37581</v>
          </cell>
          <cell r="Y100" t="str">
            <v>KB</v>
          </cell>
        </row>
        <row r="101">
          <cell r="A101">
            <v>5029</v>
          </cell>
          <cell r="B101">
            <v>37315</v>
          </cell>
          <cell r="C101" t="str">
            <v>sh-s</v>
          </cell>
          <cell r="D101" t="str">
            <v>2002006</v>
          </cell>
          <cell r="E101">
            <v>37292</v>
          </cell>
          <cell r="F101">
            <v>37287</v>
          </cell>
          <cell r="G101">
            <v>37305</v>
          </cell>
          <cell r="H101" t="str">
            <v>OK Mont</v>
          </cell>
          <cell r="I101">
            <v>1713017501</v>
          </cell>
          <cell r="J101">
            <v>2700</v>
          </cell>
          <cell r="L101">
            <v>1800</v>
          </cell>
          <cell r="M101">
            <v>90</v>
          </cell>
          <cell r="O101">
            <v>0</v>
          </cell>
          <cell r="P101">
            <v>1890</v>
          </cell>
          <cell r="S101">
            <v>1890</v>
          </cell>
          <cell r="V101"/>
          <cell r="W101">
            <v>37313</v>
          </cell>
          <cell r="X101">
            <v>37313</v>
          </cell>
          <cell r="Y101" t="str">
            <v>KB</v>
          </cell>
        </row>
        <row r="102">
          <cell r="A102">
            <v>5066</v>
          </cell>
          <cell r="B102">
            <v>37385</v>
          </cell>
          <cell r="C102" t="str">
            <v>SHM-s</v>
          </cell>
          <cell r="D102" t="str">
            <v>20020029</v>
          </cell>
          <cell r="E102">
            <v>37362</v>
          </cell>
          <cell r="F102">
            <v>37344</v>
          </cell>
          <cell r="G102">
            <v>37358</v>
          </cell>
          <cell r="H102" t="str">
            <v>OK Mont</v>
          </cell>
          <cell r="I102">
            <v>1713017501</v>
          </cell>
          <cell r="J102" t="str">
            <v>2700</v>
          </cell>
          <cell r="L102">
            <v>3790</v>
          </cell>
          <cell r="M102">
            <v>189.5</v>
          </cell>
          <cell r="O102">
            <v>0</v>
          </cell>
          <cell r="P102">
            <v>3979.5</v>
          </cell>
          <cell r="S102">
            <v>3979.5</v>
          </cell>
          <cell r="V102"/>
          <cell r="W102">
            <v>37370</v>
          </cell>
          <cell r="X102">
            <v>37371</v>
          </cell>
          <cell r="Y102" t="str">
            <v>KB</v>
          </cell>
        </row>
        <row r="103">
          <cell r="A103">
            <v>1834</v>
          </cell>
          <cell r="B103">
            <v>37623</v>
          </cell>
          <cell r="C103" t="str">
            <v>fki</v>
          </cell>
          <cell r="D103" t="str">
            <v>20021511</v>
          </cell>
          <cell r="E103">
            <v>37601</v>
          </cell>
          <cell r="F103">
            <v>37600</v>
          </cell>
          <cell r="G103">
            <v>37631</v>
          </cell>
          <cell r="H103" t="str">
            <v>RHM</v>
          </cell>
          <cell r="I103" t="str">
            <v>282998349</v>
          </cell>
          <cell r="J103" t="str">
            <v>0800</v>
          </cell>
          <cell r="L103">
            <v>162000</v>
          </cell>
          <cell r="M103">
            <v>8100</v>
          </cell>
          <cell r="O103">
            <v>0</v>
          </cell>
          <cell r="P103">
            <v>170100</v>
          </cell>
          <cell r="R103">
            <v>0</v>
          </cell>
          <cell r="S103">
            <v>170100</v>
          </cell>
          <cell r="T103" t="str">
            <v>Decem192002</v>
          </cell>
          <cell r="U103">
            <v>37609</v>
          </cell>
          <cell r="V103"/>
          <cell r="W103">
            <v>37613</v>
          </cell>
          <cell r="Y103" t="str">
            <v>UFJ</v>
          </cell>
        </row>
        <row r="104">
          <cell r="A104">
            <v>1866</v>
          </cell>
          <cell r="B104">
            <v>37613</v>
          </cell>
          <cell r="C104" t="str">
            <v>sh2</v>
          </cell>
          <cell r="D104" t="str">
            <v>221478</v>
          </cell>
          <cell r="E104">
            <v>37608</v>
          </cell>
          <cell r="F104">
            <v>37596</v>
          </cell>
          <cell r="G104">
            <v>37610</v>
          </cell>
          <cell r="H104" t="str">
            <v>RON SW</v>
          </cell>
          <cell r="I104">
            <v>1720347349</v>
          </cell>
          <cell r="J104" t="str">
            <v>0800</v>
          </cell>
          <cell r="L104">
            <v>400</v>
          </cell>
          <cell r="M104">
            <v>20</v>
          </cell>
          <cell r="N104">
            <v>0</v>
          </cell>
          <cell r="O104">
            <v>0</v>
          </cell>
          <cell r="P104">
            <v>420</v>
          </cell>
          <cell r="S104">
            <v>420</v>
          </cell>
          <cell r="V104"/>
          <cell r="W104">
            <v>37613</v>
          </cell>
          <cell r="X104">
            <v>37613</v>
          </cell>
          <cell r="Y104" t="str">
            <v>KB</v>
          </cell>
        </row>
        <row r="105">
          <cell r="A105">
            <v>5123</v>
          </cell>
          <cell r="B105">
            <v>37596</v>
          </cell>
          <cell r="C105" t="str">
            <v>sh2</v>
          </cell>
          <cell r="D105" t="str">
            <v>221389</v>
          </cell>
          <cell r="E105">
            <v>37580</v>
          </cell>
          <cell r="F105">
            <v>37580</v>
          </cell>
          <cell r="G105">
            <v>37594</v>
          </cell>
          <cell r="H105" t="str">
            <v>RON SW</v>
          </cell>
          <cell r="I105">
            <v>1720347349</v>
          </cell>
          <cell r="J105" t="str">
            <v>0800</v>
          </cell>
          <cell r="L105">
            <v>800</v>
          </cell>
          <cell r="M105">
            <v>40</v>
          </cell>
          <cell r="N105">
            <v>227.87</v>
          </cell>
          <cell r="O105">
            <v>50.1</v>
          </cell>
          <cell r="P105">
            <v>1117.97</v>
          </cell>
          <cell r="S105">
            <v>1118</v>
          </cell>
          <cell r="U105" t="str">
            <v>b</v>
          </cell>
          <cell r="V105" t="str">
            <v xml:space="preserve"> </v>
          </cell>
          <cell r="W105">
            <v>37595</v>
          </cell>
          <cell r="X105">
            <v>37595</v>
          </cell>
          <cell r="Y105" t="str">
            <v>KB</v>
          </cell>
          <cell r="Z105" t="str">
            <v>CDs + CD-ROM lence cleaner, software service</v>
          </cell>
        </row>
        <row r="106">
          <cell r="A106">
            <v>1473</v>
          </cell>
          <cell r="C106" t="str">
            <v>b</v>
          </cell>
          <cell r="D106" t="str">
            <v>221082</v>
          </cell>
          <cell r="E106">
            <v>37536</v>
          </cell>
          <cell r="F106">
            <v>37511</v>
          </cell>
          <cell r="G106">
            <v>37525</v>
          </cell>
          <cell r="H106" t="str">
            <v>RON SW</v>
          </cell>
          <cell r="I106">
            <v>1720347349</v>
          </cell>
          <cell r="J106" t="str">
            <v>0800</v>
          </cell>
          <cell r="L106">
            <v>0</v>
          </cell>
          <cell r="M106">
            <v>0</v>
          </cell>
          <cell r="N106">
            <v>1550</v>
          </cell>
          <cell r="O106">
            <v>341</v>
          </cell>
          <cell r="P106">
            <v>1891</v>
          </cell>
          <cell r="S106">
            <v>1891</v>
          </cell>
          <cell r="V106">
            <v>-99</v>
          </cell>
          <cell r="Y106" t="str">
            <v>KB</v>
          </cell>
        </row>
        <row r="107">
          <cell r="A107">
            <v>5074</v>
          </cell>
          <cell r="B107">
            <v>37524</v>
          </cell>
          <cell r="C107" t="str">
            <v>sh2</v>
          </cell>
          <cell r="D107" t="str">
            <v>221040</v>
          </cell>
          <cell r="E107">
            <v>37502</v>
          </cell>
          <cell r="F107">
            <v>37502</v>
          </cell>
          <cell r="G107">
            <v>37516</v>
          </cell>
          <cell r="H107" t="str">
            <v>RON SW</v>
          </cell>
          <cell r="I107">
            <v>1720347349</v>
          </cell>
          <cell r="J107" t="str">
            <v>0800</v>
          </cell>
          <cell r="L107">
            <v>27380</v>
          </cell>
          <cell r="M107">
            <v>1369</v>
          </cell>
          <cell r="N107">
            <v>37735</v>
          </cell>
          <cell r="O107">
            <v>8301.7000000000007</v>
          </cell>
          <cell r="P107">
            <v>74785.7</v>
          </cell>
          <cell r="S107">
            <v>74785.7</v>
          </cell>
          <cell r="U107" t="str">
            <v>c</v>
          </cell>
          <cell r="V107"/>
          <cell r="W107">
            <v>37515</v>
          </cell>
          <cell r="X107">
            <v>37515</v>
          </cell>
          <cell r="Y107" t="str">
            <v>KB</v>
          </cell>
        </row>
        <row r="108">
          <cell r="A108">
            <v>5068</v>
          </cell>
          <cell r="B108">
            <v>37385</v>
          </cell>
          <cell r="C108" t="str">
            <v>ToRG</v>
          </cell>
          <cell r="D108" t="str">
            <v>43/2002</v>
          </cell>
          <cell r="E108">
            <v>37368</v>
          </cell>
          <cell r="F108">
            <v>37341</v>
          </cell>
          <cell r="G108">
            <v>37363</v>
          </cell>
          <cell r="H108" t="str">
            <v>IZOLMONT</v>
          </cell>
          <cell r="I108">
            <v>1937850287</v>
          </cell>
          <cell r="J108" t="str">
            <v>0100</v>
          </cell>
          <cell r="L108">
            <v>28680</v>
          </cell>
          <cell r="M108">
            <v>1434</v>
          </cell>
          <cell r="O108">
            <v>0</v>
          </cell>
          <cell r="P108">
            <v>30114</v>
          </cell>
          <cell r="S108">
            <v>30114</v>
          </cell>
          <cell r="U108" t="str">
            <v>b</v>
          </cell>
          <cell r="V108"/>
          <cell r="W108">
            <v>37376</v>
          </cell>
          <cell r="X108">
            <v>37378</v>
          </cell>
          <cell r="Y108" t="str">
            <v>KB</v>
          </cell>
        </row>
        <row r="109">
          <cell r="A109">
            <v>5053</v>
          </cell>
          <cell r="B109">
            <v>37349</v>
          </cell>
          <cell r="C109" t="str">
            <v>ToRG</v>
          </cell>
          <cell r="D109" t="str">
            <v>30/2002</v>
          </cell>
          <cell r="E109">
            <v>37326</v>
          </cell>
          <cell r="F109">
            <v>37321</v>
          </cell>
          <cell r="G109">
            <v>37337</v>
          </cell>
          <cell r="H109" t="str">
            <v>IZOLMONT</v>
          </cell>
          <cell r="I109">
            <v>1937850287</v>
          </cell>
          <cell r="J109" t="str">
            <v>0100</v>
          </cell>
          <cell r="K109">
            <v>0</v>
          </cell>
          <cell r="L109">
            <v>77436</v>
          </cell>
          <cell r="M109">
            <v>3871.8</v>
          </cell>
          <cell r="O109">
            <v>0</v>
          </cell>
          <cell r="P109">
            <v>81308</v>
          </cell>
          <cell r="S109">
            <v>81308</v>
          </cell>
          <cell r="U109" t="str">
            <v>c</v>
          </cell>
          <cell r="V109"/>
          <cell r="W109">
            <v>37340</v>
          </cell>
          <cell r="X109">
            <v>37340</v>
          </cell>
          <cell r="Y109" t="str">
            <v>KB</v>
          </cell>
        </row>
        <row r="110">
          <cell r="A110">
            <v>398</v>
          </cell>
          <cell r="B110">
            <v>37385</v>
          </cell>
          <cell r="C110" t="str">
            <v>mch</v>
          </cell>
          <cell r="D110" t="str">
            <v>20020073</v>
          </cell>
          <cell r="E110">
            <v>37354</v>
          </cell>
          <cell r="F110">
            <v>37344</v>
          </cell>
          <cell r="G110">
            <v>37381</v>
          </cell>
          <cell r="H110" t="str">
            <v>MCCZ</v>
          </cell>
          <cell r="I110">
            <v>2035670409</v>
          </cell>
          <cell r="J110">
            <v>2600</v>
          </cell>
          <cell r="L110">
            <v>41460</v>
          </cell>
          <cell r="M110">
            <v>2073</v>
          </cell>
          <cell r="O110">
            <v>0</v>
          </cell>
          <cell r="P110">
            <v>43533</v>
          </cell>
          <cell r="S110">
            <v>43533</v>
          </cell>
          <cell r="U110" t="str">
            <v>a</v>
          </cell>
          <cell r="V110"/>
          <cell r="W110">
            <v>37382</v>
          </cell>
          <cell r="X110">
            <v>37383</v>
          </cell>
          <cell r="Y110" t="str">
            <v>KB</v>
          </cell>
        </row>
        <row r="111">
          <cell r="A111">
            <v>345</v>
          </cell>
          <cell r="B111">
            <v>37371</v>
          </cell>
          <cell r="C111" t="str">
            <v>mc</v>
          </cell>
          <cell r="D111" t="str">
            <v>20020061</v>
          </cell>
          <cell r="E111">
            <v>37342</v>
          </cell>
          <cell r="F111">
            <v>37337</v>
          </cell>
          <cell r="G111">
            <v>37368</v>
          </cell>
          <cell r="H111" t="str">
            <v>MCCZ</v>
          </cell>
          <cell r="I111">
            <v>2035670409</v>
          </cell>
          <cell r="J111">
            <v>2600</v>
          </cell>
          <cell r="M111">
            <v>0</v>
          </cell>
          <cell r="N111">
            <v>290898.96000000002</v>
          </cell>
          <cell r="O111">
            <v>63997.77</v>
          </cell>
          <cell r="P111">
            <v>354896.73</v>
          </cell>
          <cell r="S111">
            <v>354896.7</v>
          </cell>
          <cell r="U111" t="str">
            <v>a</v>
          </cell>
          <cell r="V111"/>
          <cell r="W111">
            <v>37364</v>
          </cell>
          <cell r="X111">
            <v>37364</v>
          </cell>
          <cell r="Y111" t="str">
            <v>KB</v>
          </cell>
        </row>
        <row r="112">
          <cell r="A112">
            <v>554</v>
          </cell>
          <cell r="B112">
            <v>37396</v>
          </cell>
          <cell r="C112" t="str">
            <v>mc</v>
          </cell>
          <cell r="D112" t="str">
            <v>120020001</v>
          </cell>
          <cell r="E112">
            <v>37378</v>
          </cell>
          <cell r="F112">
            <v>37361</v>
          </cell>
          <cell r="G112">
            <v>37391</v>
          </cell>
          <cell r="H112" t="str">
            <v>MCCZ</v>
          </cell>
          <cell r="I112">
            <v>2035670409</v>
          </cell>
          <cell r="J112">
            <v>2600</v>
          </cell>
          <cell r="K112">
            <v>2534.5</v>
          </cell>
          <cell r="L112">
            <v>82240.27</v>
          </cell>
          <cell r="M112">
            <v>4112.01</v>
          </cell>
          <cell r="N112">
            <v>691077.34</v>
          </cell>
          <cell r="O112">
            <v>152037.0148</v>
          </cell>
          <cell r="P112">
            <v>932001.14</v>
          </cell>
          <cell r="S112">
            <v>932001.14</v>
          </cell>
          <cell r="U112" t="str">
            <v>b</v>
          </cell>
          <cell r="V112"/>
          <cell r="W112">
            <v>37393</v>
          </cell>
          <cell r="X112">
            <v>37393</v>
          </cell>
          <cell r="Y112" t="str">
            <v>KB</v>
          </cell>
        </row>
        <row r="113">
          <cell r="A113">
            <v>896</v>
          </cell>
          <cell r="B113">
            <v>37453</v>
          </cell>
          <cell r="C113" t="str">
            <v>tch</v>
          </cell>
          <cell r="D113" t="str">
            <v>200209</v>
          </cell>
          <cell r="E113">
            <v>37427</v>
          </cell>
          <cell r="F113">
            <v>37424</v>
          </cell>
          <cell r="G113">
            <v>37438</v>
          </cell>
          <cell r="H113" t="str">
            <v>Jaroslav Buřič</v>
          </cell>
          <cell r="I113">
            <v>2119720207</v>
          </cell>
          <cell r="J113" t="str">
            <v>0100</v>
          </cell>
          <cell r="L113">
            <v>1620</v>
          </cell>
          <cell r="M113">
            <v>81</v>
          </cell>
          <cell r="O113">
            <v>0</v>
          </cell>
          <cell r="P113">
            <v>1701</v>
          </cell>
          <cell r="S113">
            <v>1701</v>
          </cell>
          <cell r="U113" t="str">
            <v>b</v>
          </cell>
          <cell r="V113"/>
          <cell r="W113">
            <v>37445</v>
          </cell>
          <cell r="X113">
            <v>37445</v>
          </cell>
          <cell r="Y113" t="str">
            <v>KB</v>
          </cell>
        </row>
        <row r="114">
          <cell r="A114">
            <v>5018</v>
          </cell>
          <cell r="B114">
            <v>37315</v>
          </cell>
          <cell r="C114" t="str">
            <v>sh-s</v>
          </cell>
          <cell r="D114" t="str">
            <v>22821013</v>
          </cell>
          <cell r="E114">
            <v>37291</v>
          </cell>
          <cell r="F114">
            <v>37287</v>
          </cell>
          <cell r="G114">
            <v>37301</v>
          </cell>
          <cell r="H114" t="str">
            <v>PST-CLC (celnice Karvina)</v>
          </cell>
          <cell r="I114">
            <v>2261161063</v>
          </cell>
          <cell r="J114" t="str">
            <v>3400</v>
          </cell>
          <cell r="L114">
            <v>2580.9</v>
          </cell>
          <cell r="M114">
            <v>129.05000000000001</v>
          </cell>
          <cell r="N114">
            <v>393.4</v>
          </cell>
          <cell r="O114">
            <v>86.55</v>
          </cell>
          <cell r="P114">
            <v>3190</v>
          </cell>
          <cell r="S114">
            <v>3190</v>
          </cell>
          <cell r="U114" t="str">
            <v>c</v>
          </cell>
          <cell r="V114"/>
          <cell r="W114">
            <v>37301</v>
          </cell>
          <cell r="X114">
            <v>37301</v>
          </cell>
          <cell r="Y114" t="str">
            <v>KB</v>
          </cell>
        </row>
        <row r="115">
          <cell r="A115">
            <v>5150</v>
          </cell>
          <cell r="B115">
            <v>37614</v>
          </cell>
          <cell r="C115" t="str">
            <v>O</v>
          </cell>
          <cell r="D115" t="str">
            <v>100202</v>
          </cell>
          <cell r="E115">
            <v>37608</v>
          </cell>
          <cell r="G115">
            <v>37611</v>
          </cell>
          <cell r="H115" t="str">
            <v>SlaP spec. izolace a povrchy</v>
          </cell>
          <cell r="I115">
            <v>4060018649</v>
          </cell>
          <cell r="J115" t="str">
            <v>6800</v>
          </cell>
          <cell r="M115">
            <v>0</v>
          </cell>
          <cell r="O115">
            <v>0</v>
          </cell>
          <cell r="P115">
            <v>0</v>
          </cell>
          <cell r="Q115">
            <v>300000</v>
          </cell>
          <cell r="S115">
            <v>300000</v>
          </cell>
          <cell r="U115" t="str">
            <v>c</v>
          </cell>
          <cell r="V115" t="str">
            <v xml:space="preserve"> </v>
          </cell>
          <cell r="W115">
            <v>37613</v>
          </cell>
          <cell r="X115">
            <v>37613</v>
          </cell>
          <cell r="Y115" t="str">
            <v>KB</v>
          </cell>
        </row>
        <row r="116">
          <cell r="A116">
            <v>5005</v>
          </cell>
          <cell r="B116" t="str">
            <v>cancel</v>
          </cell>
          <cell r="C116" t="str">
            <v>o</v>
          </cell>
          <cell r="D116" t="str">
            <v>100302</v>
          </cell>
          <cell r="E116">
            <v>37264</v>
          </cell>
          <cell r="F116">
            <v>37260</v>
          </cell>
          <cell r="G116">
            <v>37301</v>
          </cell>
          <cell r="H116" t="str">
            <v>SIaP</v>
          </cell>
          <cell r="I116">
            <v>4060018649</v>
          </cell>
          <cell r="J116" t="str">
            <v>6800</v>
          </cell>
          <cell r="L116">
            <v>288767</v>
          </cell>
          <cell r="M116">
            <v>14438.4</v>
          </cell>
          <cell r="O116">
            <v>0</v>
          </cell>
          <cell r="P116">
            <v>303205</v>
          </cell>
          <cell r="S116">
            <v>303205</v>
          </cell>
          <cell r="V116"/>
          <cell r="W116" t="str">
            <v>cancel</v>
          </cell>
          <cell r="X116" t="str">
            <v>cancel</v>
          </cell>
          <cell r="Y116" t="str">
            <v>KB</v>
          </cell>
        </row>
        <row r="117">
          <cell r="A117">
            <v>5151</v>
          </cell>
          <cell r="B117">
            <v>37614</v>
          </cell>
          <cell r="C117" t="str">
            <v>O</v>
          </cell>
          <cell r="D117" t="str">
            <v>100302</v>
          </cell>
          <cell r="E117">
            <v>37608</v>
          </cell>
          <cell r="G117">
            <v>37611</v>
          </cell>
          <cell r="H117" t="str">
            <v>SIaP</v>
          </cell>
          <cell r="I117">
            <v>4060018649</v>
          </cell>
          <cell r="J117" t="str">
            <v>6800</v>
          </cell>
          <cell r="M117">
            <v>0</v>
          </cell>
          <cell r="O117">
            <v>0</v>
          </cell>
          <cell r="P117">
            <v>0</v>
          </cell>
          <cell r="Q117">
            <v>400000</v>
          </cell>
          <cell r="S117">
            <v>400000</v>
          </cell>
          <cell r="U117" t="str">
            <v>c</v>
          </cell>
          <cell r="V117" t="str">
            <v xml:space="preserve"> </v>
          </cell>
          <cell r="W117">
            <v>37613</v>
          </cell>
          <cell r="X117">
            <v>37613</v>
          </cell>
          <cell r="Y117" t="str">
            <v>KB</v>
          </cell>
        </row>
        <row r="118">
          <cell r="A118">
            <v>5041</v>
          </cell>
          <cell r="B118">
            <v>37614</v>
          </cell>
          <cell r="C118" t="str">
            <v>o</v>
          </cell>
          <cell r="D118" t="str">
            <v>024101</v>
          </cell>
          <cell r="E118">
            <v>37319</v>
          </cell>
          <cell r="F118">
            <v>37308</v>
          </cell>
          <cell r="G118">
            <v>37322</v>
          </cell>
          <cell r="H118" t="str">
            <v>JART-Janda</v>
          </cell>
          <cell r="I118">
            <v>4070002894</v>
          </cell>
          <cell r="J118" t="str">
            <v>6800</v>
          </cell>
          <cell r="L118">
            <v>-7000</v>
          </cell>
          <cell r="M118">
            <v>-350</v>
          </cell>
          <cell r="O118">
            <v>0</v>
          </cell>
          <cell r="P118">
            <v>-7350</v>
          </cell>
          <cell r="S118">
            <v>-7350</v>
          </cell>
          <cell r="V118"/>
          <cell r="W118" t="str">
            <v xml:space="preserve"> </v>
          </cell>
          <cell r="Y118" t="str">
            <v>KB</v>
          </cell>
          <cell r="Z118" t="str">
            <v>Credit note to our invoice 351 from 2001</v>
          </cell>
        </row>
        <row r="119">
          <cell r="A119">
            <v>5146</v>
          </cell>
          <cell r="B119">
            <v>37613</v>
          </cell>
          <cell r="C119" t="str">
            <v>Torm</v>
          </cell>
          <cell r="D119" t="str">
            <v>024026</v>
          </cell>
          <cell r="E119">
            <v>37562</v>
          </cell>
          <cell r="F119">
            <v>37589</v>
          </cell>
          <cell r="G119">
            <v>37606</v>
          </cell>
          <cell r="H119" t="str">
            <v>JART-Janda</v>
          </cell>
          <cell r="I119">
            <v>4070002894</v>
          </cell>
          <cell r="J119" t="str">
            <v>6800</v>
          </cell>
          <cell r="L119">
            <v>8500</v>
          </cell>
          <cell r="M119">
            <v>425</v>
          </cell>
          <cell r="O119">
            <v>0</v>
          </cell>
          <cell r="P119">
            <v>8925</v>
          </cell>
          <cell r="S119">
            <v>8925</v>
          </cell>
          <cell r="V119" t="str">
            <v xml:space="preserve"> </v>
          </cell>
          <cell r="W119">
            <v>37608</v>
          </cell>
          <cell r="X119">
            <v>37608</v>
          </cell>
          <cell r="Y119" t="str">
            <v>KB</v>
          </cell>
        </row>
        <row r="120">
          <cell r="A120">
            <v>1311</v>
          </cell>
          <cell r="B120">
            <v>37524</v>
          </cell>
          <cell r="C120" t="str">
            <v>torg</v>
          </cell>
          <cell r="D120" t="str">
            <v>024011</v>
          </cell>
          <cell r="E120">
            <v>37503</v>
          </cell>
          <cell r="F120">
            <v>37438</v>
          </cell>
          <cell r="G120">
            <v>37452</v>
          </cell>
          <cell r="H120" t="str">
            <v>JART-Janda</v>
          </cell>
          <cell r="I120">
            <v>4070002894</v>
          </cell>
          <cell r="J120" t="str">
            <v>6800</v>
          </cell>
          <cell r="L120">
            <v>132000</v>
          </cell>
          <cell r="M120">
            <v>6600</v>
          </cell>
          <cell r="O120">
            <v>0</v>
          </cell>
          <cell r="P120">
            <v>138600</v>
          </cell>
          <cell r="Q120">
            <v>-79000</v>
          </cell>
          <cell r="S120">
            <v>59600</v>
          </cell>
          <cell r="U120" t="str">
            <v>a</v>
          </cell>
          <cell r="V120"/>
          <cell r="W120">
            <v>37512</v>
          </cell>
          <cell r="X120">
            <v>37512</v>
          </cell>
          <cell r="Y120" t="str">
            <v>KB</v>
          </cell>
        </row>
        <row r="121">
          <cell r="A121">
            <v>1312</v>
          </cell>
          <cell r="B121">
            <v>37524</v>
          </cell>
          <cell r="C121" t="str">
            <v>ToRM</v>
          </cell>
          <cell r="D121" t="str">
            <v>024012</v>
          </cell>
          <cell r="E121">
            <v>37503</v>
          </cell>
          <cell r="F121">
            <v>37438</v>
          </cell>
          <cell r="G121">
            <v>37452</v>
          </cell>
          <cell r="H121" t="str">
            <v>JART-Janda</v>
          </cell>
          <cell r="I121">
            <v>4070002894</v>
          </cell>
          <cell r="J121" t="str">
            <v>6800</v>
          </cell>
          <cell r="L121">
            <v>133000</v>
          </cell>
          <cell r="M121">
            <v>6650</v>
          </cell>
          <cell r="O121">
            <v>0</v>
          </cell>
          <cell r="P121">
            <v>139650</v>
          </cell>
          <cell r="Q121">
            <v>-80000</v>
          </cell>
          <cell r="S121">
            <v>59650</v>
          </cell>
          <cell r="U121" t="str">
            <v>a</v>
          </cell>
          <cell r="V121"/>
          <cell r="W121">
            <v>37512</v>
          </cell>
          <cell r="X121">
            <v>37512</v>
          </cell>
          <cell r="Y121" t="str">
            <v>KB</v>
          </cell>
        </row>
        <row r="122">
          <cell r="A122">
            <v>932</v>
          </cell>
          <cell r="B122">
            <v>37461</v>
          </cell>
          <cell r="C122" t="str">
            <v>torg</v>
          </cell>
          <cell r="D122" t="str">
            <v>024204</v>
          </cell>
          <cell r="E122">
            <v>37435</v>
          </cell>
          <cell r="G122">
            <v>37427</v>
          </cell>
          <cell r="H122" t="str">
            <v>JART-Janda</v>
          </cell>
          <cell r="I122">
            <v>4070002894</v>
          </cell>
          <cell r="J122" t="str">
            <v>6800</v>
          </cell>
          <cell r="M122">
            <v>0</v>
          </cell>
          <cell r="O122">
            <v>0</v>
          </cell>
          <cell r="P122">
            <v>0</v>
          </cell>
          <cell r="Q122">
            <v>79000</v>
          </cell>
          <cell r="S122">
            <v>79000</v>
          </cell>
          <cell r="U122" t="str">
            <v>b</v>
          </cell>
          <cell r="V122"/>
          <cell r="W122">
            <v>37455</v>
          </cell>
          <cell r="X122">
            <v>37455</v>
          </cell>
          <cell r="Y122" t="str">
            <v>KB</v>
          </cell>
        </row>
        <row r="123">
          <cell r="A123">
            <v>931</v>
          </cell>
          <cell r="B123">
            <v>37461</v>
          </cell>
          <cell r="C123" t="str">
            <v>torm</v>
          </cell>
          <cell r="D123" t="str">
            <v>024203</v>
          </cell>
          <cell r="E123">
            <v>37435</v>
          </cell>
          <cell r="G123">
            <v>37427</v>
          </cell>
          <cell r="H123" t="str">
            <v>JART-Janda</v>
          </cell>
          <cell r="I123">
            <v>4070002894</v>
          </cell>
          <cell r="J123" t="str">
            <v>6800</v>
          </cell>
          <cell r="M123">
            <v>0</v>
          </cell>
          <cell r="O123">
            <v>0</v>
          </cell>
          <cell r="P123">
            <v>0</v>
          </cell>
          <cell r="Q123">
            <v>80000</v>
          </cell>
          <cell r="S123">
            <v>80000</v>
          </cell>
          <cell r="U123" t="str">
            <v>b</v>
          </cell>
          <cell r="V123"/>
          <cell r="W123">
            <v>37455</v>
          </cell>
          <cell r="X123">
            <v>37455</v>
          </cell>
          <cell r="Y123" t="str">
            <v>KB</v>
          </cell>
        </row>
        <row r="124">
          <cell r="A124">
            <v>1073</v>
          </cell>
          <cell r="B124">
            <v>37469</v>
          </cell>
          <cell r="C124" t="str">
            <v>o</v>
          </cell>
          <cell r="D124" t="str">
            <v>024013</v>
          </cell>
          <cell r="E124">
            <v>37459</v>
          </cell>
          <cell r="F124">
            <v>37449</v>
          </cell>
          <cell r="G124">
            <v>37468</v>
          </cell>
          <cell r="H124" t="str">
            <v>JART-Janda</v>
          </cell>
          <cell r="I124">
            <v>4070002894</v>
          </cell>
          <cell r="J124" t="str">
            <v>6800</v>
          </cell>
          <cell r="L124">
            <v>85000</v>
          </cell>
          <cell r="M124">
            <v>4250</v>
          </cell>
          <cell r="O124">
            <v>0</v>
          </cell>
          <cell r="P124">
            <v>89250</v>
          </cell>
          <cell r="S124">
            <v>89250</v>
          </cell>
          <cell r="U124" t="str">
            <v>a</v>
          </cell>
          <cell r="V124"/>
          <cell r="W124">
            <v>37468</v>
          </cell>
          <cell r="X124">
            <v>37469</v>
          </cell>
          <cell r="Y124" t="str">
            <v>KB</v>
          </cell>
        </row>
        <row r="125">
          <cell r="A125">
            <v>897</v>
          </cell>
          <cell r="B125">
            <v>37461</v>
          </cell>
          <cell r="C125" t="str">
            <v>mc</v>
          </cell>
          <cell r="D125" t="str">
            <v>202028</v>
          </cell>
          <cell r="E125">
            <v>37427</v>
          </cell>
          <cell r="F125">
            <v>37425</v>
          </cell>
          <cell r="G125">
            <v>37445</v>
          </cell>
          <cell r="H125" t="str">
            <v>DIGIPRO, Rožnov</v>
          </cell>
          <cell r="I125">
            <v>5003002004</v>
          </cell>
          <cell r="J125" t="str">
            <v>2600</v>
          </cell>
          <cell r="L125">
            <v>8000</v>
          </cell>
          <cell r="M125">
            <v>400</v>
          </cell>
          <cell r="O125">
            <v>0</v>
          </cell>
          <cell r="P125">
            <v>8400</v>
          </cell>
          <cell r="S125">
            <v>8400</v>
          </cell>
          <cell r="U125" t="str">
            <v>b</v>
          </cell>
          <cell r="V125"/>
          <cell r="W125">
            <v>37453</v>
          </cell>
          <cell r="X125">
            <v>37453</v>
          </cell>
          <cell r="Y125" t="str">
            <v>KB</v>
          </cell>
        </row>
        <row r="126">
          <cell r="A126">
            <v>647</v>
          </cell>
          <cell r="B126">
            <v>37432</v>
          </cell>
          <cell r="C126" t="str">
            <v>o</v>
          </cell>
          <cell r="D126" t="str">
            <v>1250002512</v>
          </cell>
          <cell r="E126">
            <v>37389</v>
          </cell>
          <cell r="F126">
            <v>37372</v>
          </cell>
          <cell r="G126">
            <v>37379</v>
          </cell>
          <cell r="H126" t="str">
            <v>KOPIER SERVIS s.r.o.</v>
          </cell>
          <cell r="I126">
            <v>5005066001</v>
          </cell>
          <cell r="J126" t="str">
            <v>2600</v>
          </cell>
          <cell r="M126">
            <v>0</v>
          </cell>
          <cell r="N126">
            <v>1000</v>
          </cell>
          <cell r="O126">
            <v>220</v>
          </cell>
          <cell r="P126">
            <v>1220</v>
          </cell>
          <cell r="S126">
            <v>1220</v>
          </cell>
          <cell r="U126" t="str">
            <v>b</v>
          </cell>
          <cell r="V126"/>
          <cell r="W126">
            <v>37424</v>
          </cell>
          <cell r="X126">
            <v>37425</v>
          </cell>
          <cell r="Y126" t="str">
            <v>KB</v>
          </cell>
        </row>
        <row r="127">
          <cell r="A127">
            <v>673</v>
          </cell>
          <cell r="B127">
            <v>37432</v>
          </cell>
          <cell r="C127" t="str">
            <v>o</v>
          </cell>
          <cell r="D127" t="str">
            <v>1250002972</v>
          </cell>
          <cell r="E127">
            <v>37393</v>
          </cell>
          <cell r="F127">
            <v>37392</v>
          </cell>
          <cell r="G127">
            <v>37399</v>
          </cell>
          <cell r="H127" t="str">
            <v>KOPIER SERVIS s.r.o.</v>
          </cell>
          <cell r="I127">
            <v>5005066001</v>
          </cell>
          <cell r="J127" t="str">
            <v>2600</v>
          </cell>
          <cell r="M127">
            <v>0</v>
          </cell>
          <cell r="N127">
            <v>1000</v>
          </cell>
          <cell r="O127">
            <v>220</v>
          </cell>
          <cell r="P127">
            <v>1220</v>
          </cell>
          <cell r="S127">
            <v>1220</v>
          </cell>
          <cell r="U127" t="str">
            <v>b</v>
          </cell>
          <cell r="V127"/>
          <cell r="W127">
            <v>37424</v>
          </cell>
          <cell r="X127">
            <v>37425</v>
          </cell>
          <cell r="Y127" t="str">
            <v>KB</v>
          </cell>
        </row>
        <row r="128">
          <cell r="A128">
            <v>5040</v>
          </cell>
          <cell r="B128">
            <v>37349</v>
          </cell>
          <cell r="C128" t="str">
            <v>o</v>
          </cell>
          <cell r="D128" t="str">
            <v>1250001292</v>
          </cell>
          <cell r="E128">
            <v>37316</v>
          </cell>
          <cell r="F128">
            <v>37314</v>
          </cell>
          <cell r="G128">
            <v>37321</v>
          </cell>
          <cell r="H128" t="str">
            <v>KOPIER SERVIS s.r.o.</v>
          </cell>
          <cell r="I128">
            <v>5005066001</v>
          </cell>
          <cell r="J128" t="str">
            <v>2600</v>
          </cell>
          <cell r="M128">
            <v>0</v>
          </cell>
          <cell r="N128">
            <v>1000</v>
          </cell>
          <cell r="O128">
            <v>220</v>
          </cell>
          <cell r="P128">
            <v>1220</v>
          </cell>
          <cell r="S128">
            <v>1220</v>
          </cell>
          <cell r="V128"/>
          <cell r="W128">
            <v>37330</v>
          </cell>
          <cell r="X128">
            <v>37333</v>
          </cell>
          <cell r="Y128" t="str">
            <v>KB</v>
          </cell>
        </row>
        <row r="129">
          <cell r="A129">
            <v>5059</v>
          </cell>
          <cell r="B129">
            <v>37364</v>
          </cell>
          <cell r="C129" t="str">
            <v>o</v>
          </cell>
          <cell r="D129">
            <v>1250001942</v>
          </cell>
          <cell r="E129">
            <v>37344</v>
          </cell>
          <cell r="F129">
            <v>37341</v>
          </cell>
          <cell r="G129">
            <v>37348</v>
          </cell>
          <cell r="H129" t="str">
            <v>KOPIER SERVIS s.r.o.</v>
          </cell>
          <cell r="I129">
            <v>5005066001</v>
          </cell>
          <cell r="J129" t="str">
            <v>2600</v>
          </cell>
          <cell r="M129">
            <v>0</v>
          </cell>
          <cell r="N129">
            <v>1000.7</v>
          </cell>
          <cell r="O129">
            <v>220.2</v>
          </cell>
          <cell r="P129">
            <v>1220.9000000000001</v>
          </cell>
          <cell r="S129">
            <v>1220.9000000000001</v>
          </cell>
          <cell r="U129" t="str">
            <v>c</v>
          </cell>
          <cell r="V129"/>
          <cell r="W129">
            <v>37354</v>
          </cell>
          <cell r="X129">
            <v>37354</v>
          </cell>
          <cell r="Y129" t="str">
            <v>KB</v>
          </cell>
        </row>
        <row r="130">
          <cell r="A130">
            <v>5013</v>
          </cell>
          <cell r="B130">
            <v>37315</v>
          </cell>
          <cell r="C130" t="str">
            <v>o</v>
          </cell>
          <cell r="D130" t="str">
            <v>1250000612</v>
          </cell>
          <cell r="E130">
            <v>37287</v>
          </cell>
          <cell r="F130">
            <v>37284</v>
          </cell>
          <cell r="G130">
            <v>37291</v>
          </cell>
          <cell r="H130" t="str">
            <v>KOPIER SERVIS s.r.o.</v>
          </cell>
          <cell r="I130">
            <v>5005066001</v>
          </cell>
          <cell r="J130" t="str">
            <v>2600</v>
          </cell>
          <cell r="L130">
            <v>0</v>
          </cell>
          <cell r="M130">
            <v>0</v>
          </cell>
          <cell r="N130">
            <v>1231.7</v>
          </cell>
          <cell r="O130">
            <v>270.97000000000003</v>
          </cell>
          <cell r="P130">
            <v>1502.7</v>
          </cell>
          <cell r="S130">
            <v>1502.7</v>
          </cell>
          <cell r="U130" t="str">
            <v>c</v>
          </cell>
          <cell r="V130"/>
          <cell r="W130">
            <v>37301</v>
          </cell>
          <cell r="X130">
            <v>37301</v>
          </cell>
          <cell r="Y130" t="str">
            <v>KB</v>
          </cell>
        </row>
        <row r="131">
          <cell r="A131">
            <v>393</v>
          </cell>
          <cell r="B131">
            <v>37371</v>
          </cell>
          <cell r="C131" t="str">
            <v>o</v>
          </cell>
          <cell r="D131" t="str">
            <v>141004144</v>
          </cell>
          <cell r="E131">
            <v>37351</v>
          </cell>
          <cell r="F131">
            <v>37342</v>
          </cell>
          <cell r="G131">
            <v>37363</v>
          </cell>
          <cell r="H131" t="str">
            <v>TOI TOI</v>
          </cell>
          <cell r="I131">
            <v>5007079009</v>
          </cell>
          <cell r="J131">
            <v>2600</v>
          </cell>
          <cell r="M131">
            <v>0</v>
          </cell>
          <cell r="N131">
            <v>648.75</v>
          </cell>
          <cell r="O131">
            <v>142.72999999999999</v>
          </cell>
          <cell r="P131">
            <v>791.48</v>
          </cell>
          <cell r="S131">
            <v>791.5</v>
          </cell>
          <cell r="U131" t="str">
            <v>a</v>
          </cell>
          <cell r="V131"/>
          <cell r="W131">
            <v>37362</v>
          </cell>
          <cell r="X131">
            <v>37362</v>
          </cell>
          <cell r="Y131" t="str">
            <v>KB</v>
          </cell>
        </row>
        <row r="132">
          <cell r="A132">
            <v>5141</v>
          </cell>
          <cell r="B132">
            <v>37613</v>
          </cell>
          <cell r="C132" t="str">
            <v>sh2</v>
          </cell>
          <cell r="D132" t="str">
            <v>241024167</v>
          </cell>
          <cell r="E132">
            <v>37590</v>
          </cell>
          <cell r="F132">
            <v>37590</v>
          </cell>
          <cell r="G132">
            <v>37620</v>
          </cell>
          <cell r="H132" t="str">
            <v>TOI TOI Sanitární systémy</v>
          </cell>
          <cell r="I132">
            <v>5007079009</v>
          </cell>
          <cell r="J132" t="str">
            <v>2600</v>
          </cell>
          <cell r="M132">
            <v>0</v>
          </cell>
          <cell r="N132">
            <v>3960</v>
          </cell>
          <cell r="O132">
            <v>871.2</v>
          </cell>
          <cell r="P132">
            <v>4831.2</v>
          </cell>
          <cell r="S132">
            <v>4831.2</v>
          </cell>
          <cell r="U132" t="str">
            <v>a</v>
          </cell>
          <cell r="V132" t="str">
            <v xml:space="preserve"> </v>
          </cell>
          <cell r="W132">
            <v>37613</v>
          </cell>
          <cell r="X132">
            <v>37613</v>
          </cell>
          <cell r="Y132" t="str">
            <v>KB</v>
          </cell>
          <cell r="Z132" t="str">
            <v>fence forn 1.11.02 - 30.11.02</v>
          </cell>
        </row>
        <row r="133">
          <cell r="A133">
            <v>5106</v>
          </cell>
          <cell r="B133">
            <v>37578</v>
          </cell>
          <cell r="C133" t="str">
            <v>sh2</v>
          </cell>
          <cell r="D133" t="str">
            <v>241021139</v>
          </cell>
          <cell r="E133">
            <v>37560</v>
          </cell>
          <cell r="F133">
            <v>37560</v>
          </cell>
          <cell r="G133">
            <v>37574</v>
          </cell>
          <cell r="H133" t="str">
            <v>TOI TOI Sanitární systémy</v>
          </cell>
          <cell r="I133">
            <v>5007079009</v>
          </cell>
          <cell r="J133" t="str">
            <v>2600</v>
          </cell>
          <cell r="L133">
            <v>1000</v>
          </cell>
          <cell r="M133">
            <v>50</v>
          </cell>
          <cell r="N133">
            <v>5052</v>
          </cell>
          <cell r="O133">
            <v>1111.4000000000001</v>
          </cell>
          <cell r="P133">
            <v>7213.4</v>
          </cell>
          <cell r="S133">
            <v>7213.4</v>
          </cell>
          <cell r="U133" t="str">
            <v>g</v>
          </cell>
          <cell r="V133">
            <v>6</v>
          </cell>
          <cell r="W133">
            <v>37575</v>
          </cell>
          <cell r="X133">
            <v>37575</v>
          </cell>
          <cell r="Y133" t="str">
            <v>KB</v>
          </cell>
          <cell r="Z133" t="str">
            <v>fence import, fencing assembly</v>
          </cell>
        </row>
        <row r="134">
          <cell r="A134">
            <v>5054</v>
          </cell>
          <cell r="B134">
            <v>37349</v>
          </cell>
          <cell r="C134" t="str">
            <v>o</v>
          </cell>
          <cell r="D134" t="str">
            <v>12042693</v>
          </cell>
          <cell r="E134">
            <v>37321</v>
          </cell>
          <cell r="F134">
            <v>37311</v>
          </cell>
          <cell r="G134">
            <v>37329</v>
          </cell>
          <cell r="H134" t="str">
            <v>TOI TOI</v>
          </cell>
          <cell r="I134">
            <v>5007079009</v>
          </cell>
          <cell r="J134">
            <v>2600</v>
          </cell>
          <cell r="L134">
            <v>0</v>
          </cell>
          <cell r="M134">
            <v>0</v>
          </cell>
          <cell r="N134">
            <v>6180.19</v>
          </cell>
          <cell r="O134">
            <v>1359.64</v>
          </cell>
          <cell r="P134">
            <v>7539.83</v>
          </cell>
          <cell r="S134">
            <v>7539.83</v>
          </cell>
          <cell r="U134" t="str">
            <v>b</v>
          </cell>
          <cell r="V134"/>
          <cell r="W134">
            <v>37340</v>
          </cell>
          <cell r="X134">
            <v>37340</v>
          </cell>
          <cell r="Y134" t="str">
            <v>KB</v>
          </cell>
          <cell r="Z134" t="str">
            <v>staré číslo faktury bylo 352</v>
          </cell>
        </row>
        <row r="135">
          <cell r="A135">
            <v>5056</v>
          </cell>
          <cell r="B135">
            <v>37371</v>
          </cell>
          <cell r="C135" t="str">
            <v>o</v>
          </cell>
          <cell r="D135" t="str">
            <v>22101281</v>
          </cell>
          <cell r="E135">
            <v>37337</v>
          </cell>
          <cell r="F135">
            <v>37315</v>
          </cell>
          <cell r="G135">
            <v>37340</v>
          </cell>
          <cell r="H135" t="str">
            <v>Středomor. vodárenská a.s.</v>
          </cell>
          <cell r="I135">
            <v>5973905001</v>
          </cell>
          <cell r="J135" t="str">
            <v>2700</v>
          </cell>
          <cell r="L135">
            <v>5224.24</v>
          </cell>
          <cell r="M135">
            <v>261.20999999999998</v>
          </cell>
          <cell r="O135">
            <v>0</v>
          </cell>
          <cell r="P135">
            <v>5485.45</v>
          </cell>
          <cell r="S135">
            <v>5485.5</v>
          </cell>
          <cell r="U135" t="str">
            <v>c</v>
          </cell>
          <cell r="V135"/>
          <cell r="W135">
            <v>37351</v>
          </cell>
          <cell r="X135">
            <v>37351</v>
          </cell>
          <cell r="Y135" t="str">
            <v>KB</v>
          </cell>
        </row>
        <row r="136">
          <cell r="A136">
            <v>1050</v>
          </cell>
          <cell r="B136">
            <v>37469</v>
          </cell>
          <cell r="C136" t="str">
            <v>o</v>
          </cell>
          <cell r="D136" t="str">
            <v>22110259</v>
          </cell>
          <cell r="E136">
            <v>37452</v>
          </cell>
          <cell r="F136">
            <v>37448</v>
          </cell>
          <cell r="G136">
            <v>37462</v>
          </cell>
          <cell r="H136" t="str">
            <v>Středomor. vodárenská a.s.</v>
          </cell>
          <cell r="I136">
            <v>5973905001</v>
          </cell>
          <cell r="J136" t="str">
            <v>2700</v>
          </cell>
          <cell r="L136">
            <v>6031.61</v>
          </cell>
          <cell r="M136">
            <v>301.58</v>
          </cell>
          <cell r="O136">
            <v>0</v>
          </cell>
          <cell r="P136">
            <v>6333.19</v>
          </cell>
          <cell r="S136">
            <v>6333.2</v>
          </cell>
          <cell r="U136" t="str">
            <v>a</v>
          </cell>
          <cell r="V136"/>
          <cell r="W136">
            <v>37468</v>
          </cell>
          <cell r="X136">
            <v>37469</v>
          </cell>
          <cell r="Y136" t="str">
            <v>KB</v>
          </cell>
        </row>
        <row r="137">
          <cell r="A137">
            <v>761</v>
          </cell>
          <cell r="B137">
            <v>37432</v>
          </cell>
          <cell r="C137" t="str">
            <v>o</v>
          </cell>
          <cell r="D137" t="str">
            <v>22106645</v>
          </cell>
          <cell r="E137">
            <v>37407</v>
          </cell>
          <cell r="F137">
            <v>37406</v>
          </cell>
          <cell r="G137">
            <v>37420</v>
          </cell>
          <cell r="H137" t="str">
            <v>Středomor. vodárenská a.s.</v>
          </cell>
          <cell r="I137">
            <v>5973905001</v>
          </cell>
          <cell r="J137" t="str">
            <v>2700</v>
          </cell>
          <cell r="L137">
            <v>8708.36</v>
          </cell>
          <cell r="M137">
            <v>435.4</v>
          </cell>
          <cell r="O137">
            <v>0</v>
          </cell>
          <cell r="P137">
            <v>9143.76</v>
          </cell>
          <cell r="S137">
            <v>9143.7999999999993</v>
          </cell>
          <cell r="V137"/>
          <cell r="W137">
            <v>37431</v>
          </cell>
          <cell r="X137">
            <v>37431</v>
          </cell>
          <cell r="Y137" t="str">
            <v>KB</v>
          </cell>
        </row>
        <row r="138">
          <cell r="A138">
            <v>991</v>
          </cell>
          <cell r="B138">
            <v>37461</v>
          </cell>
          <cell r="C138" t="str">
            <v>sh2</v>
          </cell>
          <cell r="D138" t="str">
            <v>2210907</v>
          </cell>
          <cell r="E138">
            <v>37445</v>
          </cell>
          <cell r="F138">
            <v>37437</v>
          </cell>
          <cell r="G138">
            <v>37454</v>
          </cell>
          <cell r="H138" t="str">
            <v>Algeco</v>
          </cell>
          <cell r="I138">
            <v>7118988001</v>
          </cell>
          <cell r="J138">
            <v>2700</v>
          </cell>
          <cell r="M138">
            <v>0</v>
          </cell>
          <cell r="N138">
            <v>1760</v>
          </cell>
          <cell r="O138">
            <v>387.2</v>
          </cell>
          <cell r="P138">
            <v>2147.1999999999998</v>
          </cell>
          <cell r="S138">
            <v>2147</v>
          </cell>
          <cell r="U138" t="str">
            <v>d</v>
          </cell>
          <cell r="V138"/>
          <cell r="W138">
            <v>37455</v>
          </cell>
          <cell r="X138">
            <v>37455</v>
          </cell>
          <cell r="Y138" t="str">
            <v>KB</v>
          </cell>
        </row>
        <row r="139">
          <cell r="A139">
            <v>5114</v>
          </cell>
          <cell r="B139">
            <v>37586</v>
          </cell>
          <cell r="C139" t="str">
            <v>sh2</v>
          </cell>
          <cell r="D139" t="str">
            <v>2211589</v>
          </cell>
          <cell r="E139">
            <v>37560</v>
          </cell>
          <cell r="F139">
            <v>37560</v>
          </cell>
          <cell r="G139">
            <v>37577</v>
          </cell>
          <cell r="H139" t="str">
            <v>Algeco</v>
          </cell>
          <cell r="I139">
            <v>7118988001</v>
          </cell>
          <cell r="J139" t="str">
            <v>2700</v>
          </cell>
          <cell r="M139">
            <v>0</v>
          </cell>
          <cell r="N139">
            <v>4749.99</v>
          </cell>
          <cell r="O139">
            <v>1045</v>
          </cell>
          <cell r="P139">
            <v>5794.99</v>
          </cell>
          <cell r="S139">
            <v>5795</v>
          </cell>
          <cell r="V139"/>
          <cell r="W139">
            <v>37579</v>
          </cell>
          <cell r="X139">
            <v>37579</v>
          </cell>
          <cell r="Y139" t="str">
            <v>KB</v>
          </cell>
          <cell r="Z139" t="str">
            <v>rent of site sanitary container INS2</v>
          </cell>
        </row>
        <row r="140">
          <cell r="A140">
            <v>5105</v>
          </cell>
          <cell r="B140">
            <v>37578</v>
          </cell>
          <cell r="C140" t="str">
            <v>sh2</v>
          </cell>
          <cell r="D140" t="str">
            <v>2211443</v>
          </cell>
          <cell r="E140">
            <v>37552</v>
          </cell>
          <cell r="F140">
            <v>37544</v>
          </cell>
          <cell r="G140">
            <v>37569</v>
          </cell>
          <cell r="H140" t="str">
            <v>Algeco</v>
          </cell>
          <cell r="I140">
            <v>7118988001</v>
          </cell>
          <cell r="J140" t="str">
            <v>2700</v>
          </cell>
          <cell r="L140">
            <v>600</v>
          </cell>
          <cell r="M140">
            <v>30</v>
          </cell>
          <cell r="N140">
            <v>5376</v>
          </cell>
          <cell r="O140">
            <v>1182.7</v>
          </cell>
          <cell r="P140">
            <v>7189</v>
          </cell>
          <cell r="S140">
            <v>7189</v>
          </cell>
          <cell r="U140" t="str">
            <v>g</v>
          </cell>
          <cell r="V140">
            <v>1</v>
          </cell>
          <cell r="W140">
            <v>37575</v>
          </cell>
          <cell r="X140">
            <v>37575</v>
          </cell>
          <cell r="Y140" t="str">
            <v>KB</v>
          </cell>
        </row>
        <row r="141">
          <cell r="A141">
            <v>5130</v>
          </cell>
          <cell r="B141">
            <v>37613</v>
          </cell>
          <cell r="C141" t="str">
            <v>sh2</v>
          </cell>
          <cell r="D141" t="str">
            <v>2211689</v>
          </cell>
          <cell r="E141">
            <v>37590</v>
          </cell>
          <cell r="F141">
            <v>37590</v>
          </cell>
          <cell r="G141">
            <v>37607</v>
          </cell>
          <cell r="H141" t="str">
            <v>Algeco</v>
          </cell>
          <cell r="I141">
            <v>7118988001</v>
          </cell>
          <cell r="J141" t="str">
            <v>2700</v>
          </cell>
          <cell r="M141">
            <v>0</v>
          </cell>
          <cell r="N141">
            <v>8800</v>
          </cell>
          <cell r="O141">
            <v>1936</v>
          </cell>
          <cell r="P141">
            <v>10736</v>
          </cell>
          <cell r="S141">
            <v>10736</v>
          </cell>
          <cell r="V141">
            <v>8</v>
          </cell>
          <cell r="W141">
            <v>37606</v>
          </cell>
          <cell r="X141">
            <v>37608</v>
          </cell>
          <cell r="Y141" t="str">
            <v>KB</v>
          </cell>
          <cell r="Z141" t="str">
            <v>rent of site containers</v>
          </cell>
        </row>
        <row r="142">
          <cell r="A142">
            <v>5079</v>
          </cell>
          <cell r="B142">
            <v>37524</v>
          </cell>
          <cell r="C142" t="str">
            <v>sh2</v>
          </cell>
          <cell r="D142" t="str">
            <v>2211191</v>
          </cell>
          <cell r="E142">
            <v>37499</v>
          </cell>
          <cell r="F142">
            <v>37499</v>
          </cell>
          <cell r="G142">
            <v>37516</v>
          </cell>
          <cell r="H142" t="str">
            <v>Algeco</v>
          </cell>
          <cell r="I142">
            <v>7118988001</v>
          </cell>
          <cell r="J142">
            <v>2700</v>
          </cell>
          <cell r="M142">
            <v>0</v>
          </cell>
          <cell r="N142">
            <v>8799.99</v>
          </cell>
          <cell r="O142">
            <v>1936</v>
          </cell>
          <cell r="P142">
            <v>10735.99</v>
          </cell>
          <cell r="S142">
            <v>10736</v>
          </cell>
          <cell r="U142" t="str">
            <v>c</v>
          </cell>
          <cell r="V142"/>
          <cell r="W142">
            <v>37515</v>
          </cell>
          <cell r="X142">
            <v>37515</v>
          </cell>
          <cell r="Y142" t="str">
            <v>KB</v>
          </cell>
          <cell r="Z142" t="str">
            <v>rent for new offices of TAKENAKA site Karviná</v>
          </cell>
        </row>
        <row r="143">
          <cell r="A143">
            <v>5093</v>
          </cell>
          <cell r="B143">
            <v>37546</v>
          </cell>
          <cell r="C143" t="str">
            <v>sh2</v>
          </cell>
          <cell r="D143" t="str">
            <v>2211334</v>
          </cell>
          <cell r="E143">
            <v>37529</v>
          </cell>
          <cell r="F143">
            <v>37529</v>
          </cell>
          <cell r="G143">
            <v>37546</v>
          </cell>
          <cell r="H143" t="str">
            <v>Algeco</v>
          </cell>
          <cell r="I143">
            <v>7118988001</v>
          </cell>
          <cell r="J143" t="str">
            <v>2700</v>
          </cell>
          <cell r="M143">
            <v>0</v>
          </cell>
          <cell r="N143">
            <v>8799.99</v>
          </cell>
          <cell r="O143">
            <v>1936</v>
          </cell>
          <cell r="P143">
            <v>10735.99</v>
          </cell>
          <cell r="S143">
            <v>10736</v>
          </cell>
          <cell r="U143" t="str">
            <v>b</v>
          </cell>
          <cell r="V143"/>
          <cell r="W143">
            <v>37544</v>
          </cell>
          <cell r="X143">
            <v>37544</v>
          </cell>
          <cell r="Y143" t="str">
            <v>KB</v>
          </cell>
        </row>
        <row r="144">
          <cell r="A144">
            <v>5113</v>
          </cell>
          <cell r="B144">
            <v>37586</v>
          </cell>
          <cell r="C144" t="str">
            <v>sh2</v>
          </cell>
          <cell r="D144" t="str">
            <v>2211518</v>
          </cell>
          <cell r="E144">
            <v>37560</v>
          </cell>
          <cell r="F144" t="str">
            <v>31.11.02</v>
          </cell>
          <cell r="G144">
            <v>37577</v>
          </cell>
          <cell r="H144" t="str">
            <v>Algeco</v>
          </cell>
          <cell r="I144">
            <v>7118988001</v>
          </cell>
          <cell r="J144" t="str">
            <v>2700</v>
          </cell>
          <cell r="M144">
            <v>0</v>
          </cell>
          <cell r="N144">
            <v>8799.99</v>
          </cell>
          <cell r="O144">
            <v>1936</v>
          </cell>
          <cell r="P144">
            <v>10735.99</v>
          </cell>
          <cell r="S144">
            <v>10736</v>
          </cell>
          <cell r="V144"/>
          <cell r="W144">
            <v>37579</v>
          </cell>
          <cell r="X144">
            <v>37579</v>
          </cell>
          <cell r="Y144" t="str">
            <v>KB</v>
          </cell>
          <cell r="Z144" t="str">
            <v>rent of site containers</v>
          </cell>
        </row>
        <row r="145">
          <cell r="A145">
            <v>5131</v>
          </cell>
          <cell r="B145">
            <v>37613</v>
          </cell>
          <cell r="C145" t="str">
            <v>sh2</v>
          </cell>
          <cell r="D145" t="str">
            <v>2211739</v>
          </cell>
          <cell r="E145">
            <v>37590</v>
          </cell>
          <cell r="F145">
            <v>37590</v>
          </cell>
          <cell r="G145">
            <v>37607</v>
          </cell>
          <cell r="H145" t="str">
            <v>Algeco</v>
          </cell>
          <cell r="I145">
            <v>7118988001</v>
          </cell>
          <cell r="J145" t="str">
            <v>2700</v>
          </cell>
          <cell r="M145">
            <v>0</v>
          </cell>
          <cell r="N145">
            <v>9500</v>
          </cell>
          <cell r="O145">
            <v>2090</v>
          </cell>
          <cell r="P145">
            <v>11590</v>
          </cell>
          <cell r="S145">
            <v>11590</v>
          </cell>
          <cell r="U145" t="str">
            <v>b</v>
          </cell>
          <cell r="V145">
            <v>8</v>
          </cell>
          <cell r="W145">
            <v>37606</v>
          </cell>
          <cell r="X145">
            <v>37608</v>
          </cell>
          <cell r="Y145" t="str">
            <v>KB</v>
          </cell>
          <cell r="Z145" t="str">
            <v>rent of sanitary container</v>
          </cell>
        </row>
        <row r="146">
          <cell r="A146">
            <v>5028</v>
          </cell>
          <cell r="B146">
            <v>37315</v>
          </cell>
          <cell r="C146" t="str">
            <v>sh-s</v>
          </cell>
          <cell r="D146" t="str">
            <v>2210166</v>
          </cell>
          <cell r="E146">
            <v>37293</v>
          </cell>
          <cell r="F146">
            <v>37286</v>
          </cell>
          <cell r="G146">
            <v>37301</v>
          </cell>
          <cell r="H146" t="str">
            <v>Algeco</v>
          </cell>
          <cell r="I146">
            <v>7118988001</v>
          </cell>
          <cell r="J146" t="str">
            <v>2700</v>
          </cell>
          <cell r="L146">
            <v>18500</v>
          </cell>
          <cell r="M146">
            <v>925</v>
          </cell>
          <cell r="O146">
            <v>0</v>
          </cell>
          <cell r="P146">
            <v>19425</v>
          </cell>
          <cell r="S146">
            <v>19425</v>
          </cell>
          <cell r="V146"/>
          <cell r="W146">
            <v>37313</v>
          </cell>
          <cell r="X146">
            <v>37313</v>
          </cell>
          <cell r="Y146" t="str">
            <v>KB</v>
          </cell>
        </row>
        <row r="147">
          <cell r="A147">
            <v>399</v>
          </cell>
          <cell r="B147">
            <v>37371</v>
          </cell>
          <cell r="C147" t="str">
            <v>pr3</v>
          </cell>
          <cell r="D147" t="str">
            <v>2210381</v>
          </cell>
          <cell r="E147">
            <v>37354</v>
          </cell>
          <cell r="F147">
            <v>37346</v>
          </cell>
          <cell r="G147">
            <v>37360</v>
          </cell>
          <cell r="H147" t="str">
            <v>Algeco</v>
          </cell>
          <cell r="I147">
            <v>7118988001</v>
          </cell>
          <cell r="J147">
            <v>2700</v>
          </cell>
          <cell r="M147">
            <v>0</v>
          </cell>
          <cell r="N147">
            <v>20750.099999999999</v>
          </cell>
          <cell r="O147">
            <v>4565.1000000000004</v>
          </cell>
          <cell r="P147">
            <v>25315.200000000001</v>
          </cell>
          <cell r="S147">
            <v>25315</v>
          </cell>
          <cell r="V147"/>
          <cell r="W147">
            <v>37365</v>
          </cell>
          <cell r="X147">
            <v>37365</v>
          </cell>
          <cell r="Y147" t="str">
            <v>KB</v>
          </cell>
        </row>
        <row r="148">
          <cell r="A148">
            <v>616</v>
          </cell>
          <cell r="B148">
            <v>37396</v>
          </cell>
          <cell r="C148" t="str">
            <v>dam</v>
          </cell>
          <cell r="D148" t="str">
            <v>2210521</v>
          </cell>
          <cell r="E148">
            <v>37386</v>
          </cell>
          <cell r="F148">
            <v>37376</v>
          </cell>
          <cell r="G148">
            <v>37393</v>
          </cell>
          <cell r="H148" t="str">
            <v>Algeco</v>
          </cell>
          <cell r="I148">
            <v>7118988001</v>
          </cell>
          <cell r="J148">
            <v>2700</v>
          </cell>
          <cell r="M148">
            <v>0</v>
          </cell>
          <cell r="N148">
            <v>20750.099999999999</v>
          </cell>
          <cell r="O148">
            <v>4565.0200000000004</v>
          </cell>
          <cell r="P148">
            <v>25315.119999999999</v>
          </cell>
          <cell r="S148">
            <v>25315</v>
          </cell>
          <cell r="U148" t="str">
            <v>b</v>
          </cell>
          <cell r="V148"/>
          <cell r="W148">
            <v>37393</v>
          </cell>
          <cell r="X148">
            <v>37393</v>
          </cell>
          <cell r="Y148" t="str">
            <v>KB</v>
          </cell>
        </row>
        <row r="149">
          <cell r="A149">
            <v>812</v>
          </cell>
          <cell r="B149">
            <v>37432</v>
          </cell>
          <cell r="C149" t="str">
            <v>pr3</v>
          </cell>
          <cell r="D149" t="str">
            <v>2210667</v>
          </cell>
          <cell r="E149">
            <v>37417</v>
          </cell>
          <cell r="F149">
            <v>37407</v>
          </cell>
          <cell r="G149">
            <v>37424</v>
          </cell>
          <cell r="H149" t="str">
            <v>Algeco</v>
          </cell>
          <cell r="I149">
            <v>7118988001</v>
          </cell>
          <cell r="J149">
            <v>2700</v>
          </cell>
          <cell r="M149">
            <v>0</v>
          </cell>
          <cell r="N149">
            <v>20750.099999999999</v>
          </cell>
          <cell r="O149">
            <v>4565.1000000000004</v>
          </cell>
          <cell r="P149">
            <v>25315.200000000001</v>
          </cell>
          <cell r="S149">
            <v>25315</v>
          </cell>
          <cell r="V149"/>
          <cell r="W149">
            <v>37431</v>
          </cell>
          <cell r="X149">
            <v>37431</v>
          </cell>
          <cell r="Y149" t="str">
            <v>KB</v>
          </cell>
        </row>
        <row r="150">
          <cell r="A150">
            <v>992</v>
          </cell>
          <cell r="B150">
            <v>37461</v>
          </cell>
          <cell r="C150" t="str">
            <v>sh2</v>
          </cell>
          <cell r="D150" t="str">
            <v>2210796</v>
          </cell>
          <cell r="E150">
            <v>37445</v>
          </cell>
          <cell r="F150">
            <v>37432</v>
          </cell>
          <cell r="G150">
            <v>37449</v>
          </cell>
          <cell r="H150" t="str">
            <v>Algeco</v>
          </cell>
          <cell r="I150">
            <v>7118988001</v>
          </cell>
          <cell r="J150">
            <v>2700</v>
          </cell>
          <cell r="L150">
            <v>31460</v>
          </cell>
          <cell r="M150">
            <v>1573</v>
          </cell>
          <cell r="N150">
            <v>6720</v>
          </cell>
          <cell r="O150">
            <v>1478.4</v>
          </cell>
          <cell r="P150">
            <v>41231.4</v>
          </cell>
          <cell r="S150">
            <v>41231</v>
          </cell>
          <cell r="U150" t="str">
            <v>d</v>
          </cell>
          <cell r="V150"/>
          <cell r="W150">
            <v>37455</v>
          </cell>
          <cell r="X150">
            <v>37455</v>
          </cell>
          <cell r="Y150" t="str">
            <v>KB</v>
          </cell>
        </row>
        <row r="151">
          <cell r="A151">
            <v>5032</v>
          </cell>
          <cell r="B151">
            <v>37315</v>
          </cell>
          <cell r="C151" t="str">
            <v>sh-s</v>
          </cell>
          <cell r="D151" t="str">
            <v>2210165</v>
          </cell>
          <cell r="E151">
            <v>37293</v>
          </cell>
          <cell r="F151">
            <v>37285</v>
          </cell>
          <cell r="G151">
            <v>37301</v>
          </cell>
          <cell r="H151" t="str">
            <v>Algeco</v>
          </cell>
          <cell r="I151">
            <v>7118988001</v>
          </cell>
          <cell r="J151">
            <v>2700</v>
          </cell>
          <cell r="K151">
            <v>57500</v>
          </cell>
          <cell r="M151">
            <v>0</v>
          </cell>
          <cell r="O151">
            <v>0</v>
          </cell>
          <cell r="P151">
            <v>57500</v>
          </cell>
          <cell r="S151">
            <v>57500</v>
          </cell>
          <cell r="V151"/>
          <cell r="W151">
            <v>37313</v>
          </cell>
          <cell r="X151">
            <v>37313</v>
          </cell>
          <cell r="Y151" t="str">
            <v>KB</v>
          </cell>
        </row>
        <row r="152">
          <cell r="A152">
            <v>5140</v>
          </cell>
          <cell r="B152">
            <v>37613</v>
          </cell>
          <cell r="C152" t="str">
            <v>sh2</v>
          </cell>
          <cell r="D152" t="str">
            <v>2021100513</v>
          </cell>
          <cell r="E152">
            <v>37595</v>
          </cell>
          <cell r="F152">
            <v>37590</v>
          </cell>
          <cell r="G152">
            <v>37610</v>
          </cell>
          <cell r="H152" t="str">
            <v>Technické služby a.s.</v>
          </cell>
          <cell r="I152">
            <v>193488910297</v>
          </cell>
          <cell r="J152" t="str">
            <v>0100</v>
          </cell>
          <cell r="L152">
            <v>278.10000000000002</v>
          </cell>
          <cell r="M152">
            <v>13.9</v>
          </cell>
          <cell r="O152">
            <v>0</v>
          </cell>
          <cell r="P152">
            <v>292</v>
          </cell>
          <cell r="S152">
            <v>292</v>
          </cell>
          <cell r="V152" t="str">
            <v xml:space="preserve"> </v>
          </cell>
          <cell r="W152">
            <v>37608</v>
          </cell>
          <cell r="X152">
            <v>37608</v>
          </cell>
          <cell r="Y152" t="str">
            <v>KB</v>
          </cell>
          <cell r="Z152" t="str">
            <v>waste take out for november 02</v>
          </cell>
        </row>
        <row r="153">
          <cell r="A153">
            <v>5067</v>
          </cell>
          <cell r="B153">
            <v>37385</v>
          </cell>
          <cell r="C153" t="str">
            <v>SHM-s</v>
          </cell>
          <cell r="D153" t="str">
            <v>186/02</v>
          </cell>
          <cell r="E153">
            <v>37362</v>
          </cell>
          <cell r="F153">
            <v>37345</v>
          </cell>
          <cell r="G153">
            <v>37360</v>
          </cell>
          <cell r="H153" t="str">
            <v>Václav Daniš</v>
          </cell>
          <cell r="I153">
            <v>193497270287</v>
          </cell>
          <cell r="J153" t="str">
            <v>0100</v>
          </cell>
          <cell r="L153">
            <v>22000</v>
          </cell>
          <cell r="M153">
            <v>1100</v>
          </cell>
          <cell r="O153">
            <v>0</v>
          </cell>
          <cell r="P153">
            <v>23100</v>
          </cell>
          <cell r="S153">
            <v>23100</v>
          </cell>
          <cell r="V153"/>
          <cell r="W153">
            <v>37370</v>
          </cell>
          <cell r="X153">
            <v>37371</v>
          </cell>
          <cell r="Y153" t="str">
            <v>KB</v>
          </cell>
        </row>
        <row r="154">
          <cell r="A154">
            <v>5046</v>
          </cell>
          <cell r="B154">
            <v>37364</v>
          </cell>
          <cell r="C154" t="str">
            <v>o</v>
          </cell>
          <cell r="D154" t="str">
            <v>21020025</v>
          </cell>
          <cell r="E154">
            <v>37319</v>
          </cell>
          <cell r="F154">
            <v>37295</v>
          </cell>
          <cell r="G154">
            <v>37351</v>
          </cell>
          <cell r="H154" t="str">
            <v>NIERSBERGER</v>
          </cell>
          <cell r="I154">
            <v>195606900217</v>
          </cell>
          <cell r="J154" t="str">
            <v>0100</v>
          </cell>
          <cell r="L154">
            <v>10728330</v>
          </cell>
          <cell r="M154">
            <v>536416.5</v>
          </cell>
          <cell r="N154">
            <v>4670</v>
          </cell>
          <cell r="O154">
            <v>1027.4000000000001</v>
          </cell>
          <cell r="P154">
            <v>11270443.9</v>
          </cell>
          <cell r="Q154">
            <v>-6423036</v>
          </cell>
          <cell r="S154">
            <v>4847407.9000000004</v>
          </cell>
          <cell r="T154" t="str">
            <v>April2002</v>
          </cell>
          <cell r="U154">
            <v>37344</v>
          </cell>
          <cell r="V154"/>
          <cell r="W154">
            <v>37350</v>
          </cell>
          <cell r="X154">
            <v>37351</v>
          </cell>
          <cell r="Y154" t="str">
            <v>Sanwa Duss</v>
          </cell>
        </row>
        <row r="155">
          <cell r="A155">
            <v>954</v>
          </cell>
          <cell r="B155">
            <v>37461</v>
          </cell>
          <cell r="C155" t="str">
            <v>sm</v>
          </cell>
          <cell r="D155" t="str">
            <v>2002115</v>
          </cell>
          <cell r="E155">
            <v>37438</v>
          </cell>
          <cell r="F155">
            <v>37431</v>
          </cell>
          <cell r="G155">
            <v>37445</v>
          </cell>
          <cell r="H155" t="str">
            <v>Simbartl</v>
          </cell>
          <cell r="I155">
            <v>198963070227</v>
          </cell>
          <cell r="J155" t="str">
            <v>0100</v>
          </cell>
          <cell r="L155">
            <v>3000</v>
          </cell>
          <cell r="M155">
            <v>150</v>
          </cell>
          <cell r="O155">
            <v>0</v>
          </cell>
          <cell r="P155">
            <v>3150</v>
          </cell>
          <cell r="S155">
            <v>3150</v>
          </cell>
          <cell r="U155" t="str">
            <v>a</v>
          </cell>
          <cell r="V155"/>
          <cell r="W155">
            <v>37460</v>
          </cell>
          <cell r="X155">
            <v>37460</v>
          </cell>
          <cell r="Y155" t="str">
            <v>KB</v>
          </cell>
        </row>
        <row r="156">
          <cell r="A156">
            <v>945</v>
          </cell>
          <cell r="B156">
            <v>37461</v>
          </cell>
          <cell r="C156" t="str">
            <v>sh2</v>
          </cell>
          <cell r="D156" t="str">
            <v>42002</v>
          </cell>
          <cell r="E156">
            <v>37438</v>
          </cell>
          <cell r="G156">
            <v>37456</v>
          </cell>
          <cell r="H156" t="str">
            <v>Ing. Kuboň</v>
          </cell>
          <cell r="I156">
            <v>271186490267</v>
          </cell>
          <cell r="J156" t="str">
            <v>0100</v>
          </cell>
          <cell r="K156">
            <v>6500</v>
          </cell>
          <cell r="M156">
            <v>0</v>
          </cell>
          <cell r="O156">
            <v>0</v>
          </cell>
          <cell r="P156">
            <v>6500</v>
          </cell>
          <cell r="S156">
            <v>6500</v>
          </cell>
          <cell r="U156" t="str">
            <v>b</v>
          </cell>
          <cell r="V156"/>
          <cell r="W156">
            <v>37455</v>
          </cell>
          <cell r="X156">
            <v>37455</v>
          </cell>
          <cell r="Y156" t="str">
            <v>KB</v>
          </cell>
        </row>
        <row r="157">
          <cell r="A157">
            <v>5045</v>
          </cell>
          <cell r="B157">
            <v>37349</v>
          </cell>
          <cell r="C157" t="str">
            <v>o</v>
          </cell>
          <cell r="D157" t="str">
            <v>22010023</v>
          </cell>
          <cell r="E157">
            <v>37322</v>
          </cell>
          <cell r="F157">
            <v>37314</v>
          </cell>
          <cell r="G157">
            <v>37335</v>
          </cell>
          <cell r="H157" t="str">
            <v>Techfloor</v>
          </cell>
          <cell r="I157">
            <v>80100809705363</v>
          </cell>
          <cell r="J157" t="str">
            <v>0300</v>
          </cell>
          <cell r="L157">
            <v>330000</v>
          </cell>
          <cell r="M157">
            <v>16500</v>
          </cell>
          <cell r="O157">
            <v>0</v>
          </cell>
          <cell r="P157">
            <v>346500</v>
          </cell>
          <cell r="Q157">
            <v>-198000</v>
          </cell>
          <cell r="S157">
            <v>148500</v>
          </cell>
          <cell r="V157"/>
          <cell r="W157">
            <v>37330</v>
          </cell>
          <cell r="X157">
            <v>37333</v>
          </cell>
          <cell r="Y157" t="str">
            <v>KB</v>
          </cell>
        </row>
        <row r="158">
          <cell r="A158">
            <v>4223</v>
          </cell>
          <cell r="B158">
            <v>37491</v>
          </cell>
          <cell r="C158" t="str">
            <v>ko</v>
          </cell>
          <cell r="D158" t="str">
            <v>1010133971</v>
          </cell>
          <cell r="E158">
            <v>37463</v>
          </cell>
          <cell r="F158">
            <v>37448</v>
          </cell>
          <cell r="G158">
            <v>37475</v>
          </cell>
          <cell r="H158" t="str">
            <v>Telecom</v>
          </cell>
          <cell r="I158" t="str">
            <v>000000-0069508021</v>
          </cell>
          <cell r="J158" t="str">
            <v>0100</v>
          </cell>
          <cell r="L158">
            <v>444</v>
          </cell>
          <cell r="M158">
            <v>22.2</v>
          </cell>
          <cell r="N158">
            <v>123</v>
          </cell>
          <cell r="O158">
            <v>27.06</v>
          </cell>
          <cell r="P158">
            <v>616</v>
          </cell>
          <cell r="S158">
            <v>616</v>
          </cell>
          <cell r="U158" t="str">
            <v>b</v>
          </cell>
          <cell r="V158"/>
          <cell r="W158">
            <v>37470</v>
          </cell>
          <cell r="X158">
            <v>37474</v>
          </cell>
          <cell r="Y158" t="str">
            <v>KB</v>
          </cell>
        </row>
        <row r="159">
          <cell r="A159">
            <v>6021</v>
          </cell>
          <cell r="B159">
            <v>37461</v>
          </cell>
          <cell r="C159" t="str">
            <v>tr</v>
          </cell>
          <cell r="D159" t="str">
            <v>1010132517</v>
          </cell>
          <cell r="E159">
            <v>37445</v>
          </cell>
          <cell r="F159">
            <v>37397</v>
          </cell>
          <cell r="G159">
            <v>37454</v>
          </cell>
          <cell r="H159" t="str">
            <v>Telecom</v>
          </cell>
          <cell r="I159" t="str">
            <v>000000-0069508021</v>
          </cell>
          <cell r="J159" t="str">
            <v>0100</v>
          </cell>
          <cell r="L159">
            <v>800</v>
          </cell>
          <cell r="M159">
            <v>40</v>
          </cell>
          <cell r="O159">
            <v>0</v>
          </cell>
          <cell r="P159">
            <v>840</v>
          </cell>
          <cell r="R159">
            <v>0</v>
          </cell>
          <cell r="S159">
            <v>840</v>
          </cell>
          <cell r="U159" t="str">
            <v>e</v>
          </cell>
          <cell r="V159"/>
          <cell r="W159">
            <v>37455</v>
          </cell>
          <cell r="X159">
            <v>37455</v>
          </cell>
          <cell r="Y159" t="str">
            <v>KB</v>
          </cell>
        </row>
        <row r="160">
          <cell r="A160">
            <v>4316</v>
          </cell>
          <cell r="B160">
            <v>37572</v>
          </cell>
          <cell r="C160" t="str">
            <v>ko-z</v>
          </cell>
          <cell r="D160" t="str">
            <v>1010143897</v>
          </cell>
          <cell r="E160">
            <v>37560</v>
          </cell>
          <cell r="F160">
            <v>37413</v>
          </cell>
          <cell r="G160">
            <v>37572</v>
          </cell>
          <cell r="H160" t="str">
            <v>Český telekom</v>
          </cell>
          <cell r="I160" t="str">
            <v>000000-0069508021</v>
          </cell>
          <cell r="J160" t="str">
            <v>0100</v>
          </cell>
          <cell r="L160">
            <v>2648</v>
          </cell>
          <cell r="M160">
            <v>132.4</v>
          </cell>
          <cell r="O160">
            <v>0</v>
          </cell>
          <cell r="P160">
            <v>2780</v>
          </cell>
          <cell r="S160">
            <v>2780</v>
          </cell>
          <cell r="V160"/>
          <cell r="W160">
            <v>37568</v>
          </cell>
          <cell r="X160">
            <v>37568</v>
          </cell>
          <cell r="Y160" t="str">
            <v>KB</v>
          </cell>
        </row>
        <row r="161">
          <cell r="A161">
            <v>580</v>
          </cell>
          <cell r="B161">
            <v>37385</v>
          </cell>
          <cell r="C161" t="str">
            <v>b</v>
          </cell>
          <cell r="D161" t="str">
            <v>2</v>
          </cell>
          <cell r="E161">
            <v>37379</v>
          </cell>
          <cell r="G161">
            <v>37381</v>
          </cell>
          <cell r="H161" t="str">
            <v>Vávra</v>
          </cell>
          <cell r="I161" t="str">
            <v>000000-0985817399</v>
          </cell>
          <cell r="J161" t="str">
            <v>0800</v>
          </cell>
          <cell r="K161">
            <v>37600</v>
          </cell>
          <cell r="M161">
            <v>0</v>
          </cell>
          <cell r="O161">
            <v>0</v>
          </cell>
          <cell r="P161">
            <v>37600</v>
          </cell>
          <cell r="S161">
            <v>37600</v>
          </cell>
          <cell r="T161" t="str">
            <v>free</v>
          </cell>
          <cell r="U161" t="str">
            <v>f</v>
          </cell>
          <cell r="V161"/>
          <cell r="W161">
            <v>37382</v>
          </cell>
          <cell r="X161">
            <v>37383</v>
          </cell>
          <cell r="Y161" t="str">
            <v>KB</v>
          </cell>
        </row>
        <row r="162">
          <cell r="A162">
            <v>736</v>
          </cell>
          <cell r="B162">
            <v>37433</v>
          </cell>
          <cell r="C162" t="str">
            <v>b</v>
          </cell>
          <cell r="D162" t="str">
            <v>4</v>
          </cell>
          <cell r="E162">
            <v>37410</v>
          </cell>
          <cell r="G162">
            <v>37412</v>
          </cell>
          <cell r="H162" t="str">
            <v>Vávra</v>
          </cell>
          <cell r="I162" t="str">
            <v>000000-0985817399</v>
          </cell>
          <cell r="J162" t="str">
            <v>0800</v>
          </cell>
          <cell r="K162">
            <v>43329.599999999999</v>
          </cell>
          <cell r="M162">
            <v>0</v>
          </cell>
          <cell r="O162">
            <v>0</v>
          </cell>
          <cell r="P162">
            <v>43329.599999999999</v>
          </cell>
          <cell r="S162">
            <v>43329.599999999999</v>
          </cell>
          <cell r="T162" t="str">
            <v>free</v>
          </cell>
          <cell r="V162"/>
          <cell r="W162">
            <v>37412</v>
          </cell>
          <cell r="X162">
            <v>37412</v>
          </cell>
          <cell r="Y162" t="str">
            <v>KB</v>
          </cell>
        </row>
        <row r="163">
          <cell r="A163">
            <v>941</v>
          </cell>
          <cell r="B163">
            <v>37469</v>
          </cell>
          <cell r="C163" t="str">
            <v>b</v>
          </cell>
          <cell r="D163" t="str">
            <v>6</v>
          </cell>
          <cell r="E163">
            <v>37438</v>
          </cell>
          <cell r="G163">
            <v>37442</v>
          </cell>
          <cell r="H163" t="str">
            <v>Vávra</v>
          </cell>
          <cell r="I163" t="str">
            <v>000000-0985817399</v>
          </cell>
          <cell r="J163" t="str">
            <v>0800</v>
          </cell>
          <cell r="K163">
            <v>46089.599999999999</v>
          </cell>
          <cell r="M163">
            <v>0</v>
          </cell>
          <cell r="O163">
            <v>0</v>
          </cell>
          <cell r="P163">
            <v>46089.599999999999</v>
          </cell>
          <cell r="S163">
            <v>46089.599999999999</v>
          </cell>
          <cell r="T163" t="str">
            <v>free</v>
          </cell>
          <cell r="U163" t="str">
            <v>w</v>
          </cell>
          <cell r="V163"/>
          <cell r="W163">
            <v>37445</v>
          </cell>
          <cell r="X163">
            <v>37445</v>
          </cell>
          <cell r="Y163" t="str">
            <v>KB</v>
          </cell>
        </row>
        <row r="164">
          <cell r="A164">
            <v>1288</v>
          </cell>
          <cell r="B164">
            <v>37524</v>
          </cell>
          <cell r="C164" t="str">
            <v>b</v>
          </cell>
          <cell r="D164" t="str">
            <v>9</v>
          </cell>
          <cell r="E164">
            <v>37501</v>
          </cell>
          <cell r="G164">
            <v>37504</v>
          </cell>
          <cell r="H164" t="str">
            <v>Vávra</v>
          </cell>
          <cell r="I164" t="str">
            <v>000000-0985817399</v>
          </cell>
          <cell r="J164" t="str">
            <v>0800</v>
          </cell>
          <cell r="K164">
            <v>47720</v>
          </cell>
          <cell r="M164">
            <v>0</v>
          </cell>
          <cell r="O164">
            <v>0</v>
          </cell>
          <cell r="P164">
            <v>47720</v>
          </cell>
          <cell r="S164">
            <v>47720</v>
          </cell>
          <cell r="T164" t="str">
            <v>free</v>
          </cell>
          <cell r="U164" t="str">
            <v>i</v>
          </cell>
          <cell r="V164"/>
          <cell r="W164">
            <v>37504</v>
          </cell>
          <cell r="X164">
            <v>37504</v>
          </cell>
          <cell r="Y164" t="str">
            <v>KB</v>
          </cell>
        </row>
        <row r="165">
          <cell r="A165">
            <v>1132</v>
          </cell>
          <cell r="B165">
            <v>37491</v>
          </cell>
          <cell r="C165" t="str">
            <v>b</v>
          </cell>
          <cell r="D165" t="str">
            <v>7</v>
          </cell>
          <cell r="E165">
            <v>37470</v>
          </cell>
          <cell r="G165">
            <v>37473</v>
          </cell>
          <cell r="H165" t="str">
            <v>Vávra</v>
          </cell>
          <cell r="I165" t="str">
            <v>000000-0985817399</v>
          </cell>
          <cell r="J165" t="str">
            <v>0800</v>
          </cell>
          <cell r="K165">
            <v>55770</v>
          </cell>
          <cell r="M165">
            <v>0</v>
          </cell>
          <cell r="O165">
            <v>0</v>
          </cell>
          <cell r="P165">
            <v>55770</v>
          </cell>
          <cell r="S165">
            <v>55770</v>
          </cell>
          <cell r="T165" t="str">
            <v>free</v>
          </cell>
          <cell r="U165" t="str">
            <v>f</v>
          </cell>
          <cell r="V165"/>
          <cell r="W165">
            <v>37473</v>
          </cell>
          <cell r="X165">
            <v>37473</v>
          </cell>
          <cell r="Y165" t="str">
            <v>KB</v>
          </cell>
        </row>
        <row r="166">
          <cell r="A166">
            <v>1452</v>
          </cell>
          <cell r="B166">
            <v>37537</v>
          </cell>
          <cell r="C166" t="str">
            <v>b</v>
          </cell>
          <cell r="D166" t="str">
            <v>10</v>
          </cell>
          <cell r="E166">
            <v>37533</v>
          </cell>
          <cell r="G166">
            <v>37534</v>
          </cell>
          <cell r="H166" t="str">
            <v>Vávra</v>
          </cell>
          <cell r="I166" t="str">
            <v>000000-0985817399</v>
          </cell>
          <cell r="J166" t="str">
            <v>0800</v>
          </cell>
          <cell r="K166">
            <v>58990</v>
          </cell>
          <cell r="M166">
            <v>0</v>
          </cell>
          <cell r="O166">
            <v>0</v>
          </cell>
          <cell r="P166">
            <v>58990</v>
          </cell>
          <cell r="S166">
            <v>58990</v>
          </cell>
          <cell r="T166" t="str">
            <v>free</v>
          </cell>
          <cell r="U166" t="str">
            <v>k</v>
          </cell>
          <cell r="V166"/>
          <cell r="W166">
            <v>37536</v>
          </cell>
          <cell r="X166">
            <v>37536</v>
          </cell>
          <cell r="Y166" t="str">
            <v>KB</v>
          </cell>
        </row>
        <row r="167">
          <cell r="A167">
            <v>1784</v>
          </cell>
          <cell r="B167">
            <v>37599</v>
          </cell>
          <cell r="C167" t="str">
            <v>sm</v>
          </cell>
          <cell r="D167" t="str">
            <v>12</v>
          </cell>
          <cell r="E167">
            <v>37599</v>
          </cell>
          <cell r="G167">
            <v>37595</v>
          </cell>
          <cell r="H167" t="str">
            <v>Vávra</v>
          </cell>
          <cell r="I167" t="str">
            <v>000000-0985817399</v>
          </cell>
          <cell r="J167" t="str">
            <v>0800</v>
          </cell>
          <cell r="K167">
            <v>59450</v>
          </cell>
          <cell r="M167">
            <v>0</v>
          </cell>
          <cell r="O167">
            <v>0</v>
          </cell>
          <cell r="P167">
            <v>59450</v>
          </cell>
          <cell r="S167">
            <v>59450</v>
          </cell>
          <cell r="T167" t="str">
            <v>free</v>
          </cell>
          <cell r="U167" t="str">
            <v>a</v>
          </cell>
          <cell r="V167"/>
          <cell r="W167">
            <v>37599</v>
          </cell>
          <cell r="X167">
            <v>37599</v>
          </cell>
          <cell r="Y167" t="str">
            <v>KB</v>
          </cell>
        </row>
        <row r="168">
          <cell r="A168">
            <v>1613</v>
          </cell>
          <cell r="B168">
            <v>37568</v>
          </cell>
          <cell r="C168" t="str">
            <v>sm</v>
          </cell>
          <cell r="D168" t="str">
            <v>11</v>
          </cell>
          <cell r="E168">
            <v>37565</v>
          </cell>
          <cell r="G168">
            <v>37565</v>
          </cell>
          <cell r="H168" t="str">
            <v>Vávra</v>
          </cell>
          <cell r="I168" t="str">
            <v>000000-0985817399</v>
          </cell>
          <cell r="J168" t="str">
            <v>0800</v>
          </cell>
          <cell r="K168">
            <v>59680</v>
          </cell>
          <cell r="M168">
            <v>0</v>
          </cell>
          <cell r="O168">
            <v>0</v>
          </cell>
          <cell r="P168">
            <v>59680</v>
          </cell>
          <cell r="S168">
            <v>59680</v>
          </cell>
          <cell r="T168" t="str">
            <v>free</v>
          </cell>
          <cell r="U168" t="str">
            <v>a</v>
          </cell>
          <cell r="V168"/>
          <cell r="W168">
            <v>37565</v>
          </cell>
          <cell r="X168">
            <v>37567</v>
          </cell>
          <cell r="Y168" t="str">
            <v>KB</v>
          </cell>
        </row>
        <row r="169">
          <cell r="A169">
            <v>1446</v>
          </cell>
          <cell r="B169">
            <v>37546</v>
          </cell>
          <cell r="C169" t="str">
            <v>b</v>
          </cell>
          <cell r="D169" t="str">
            <v>2430041</v>
          </cell>
          <cell r="E169">
            <v>37532</v>
          </cell>
          <cell r="G169">
            <v>37539</v>
          </cell>
          <cell r="H169" t="str">
            <v>IC Banka a.s.</v>
          </cell>
          <cell r="I169" t="str">
            <v>0010000071</v>
          </cell>
          <cell r="J169" t="str">
            <v>6100</v>
          </cell>
          <cell r="K169">
            <v>55249</v>
          </cell>
          <cell r="L169">
            <v>0</v>
          </cell>
          <cell r="M169">
            <v>0</v>
          </cell>
          <cell r="O169">
            <v>0</v>
          </cell>
          <cell r="P169">
            <v>55249</v>
          </cell>
          <cell r="Q169">
            <v>-51500</v>
          </cell>
          <cell r="S169">
            <v>3749</v>
          </cell>
          <cell r="U169" t="str">
            <v>a</v>
          </cell>
          <cell r="V169"/>
          <cell r="W169">
            <v>37544</v>
          </cell>
          <cell r="X169">
            <v>37544</v>
          </cell>
          <cell r="Y169" t="str">
            <v>KB</v>
          </cell>
        </row>
        <row r="170">
          <cell r="A170">
            <v>1672</v>
          </cell>
          <cell r="B170">
            <v>37586</v>
          </cell>
          <cell r="C170" t="str">
            <v>b</v>
          </cell>
          <cell r="D170" t="str">
            <v>20022082</v>
          </cell>
          <cell r="E170">
            <v>37575</v>
          </cell>
          <cell r="G170">
            <v>37565</v>
          </cell>
          <cell r="H170" t="str">
            <v>AON</v>
          </cell>
          <cell r="I170" t="str">
            <v>00550-002</v>
          </cell>
          <cell r="J170" t="str">
            <v>2700</v>
          </cell>
          <cell r="K170">
            <v>-1568</v>
          </cell>
          <cell r="M170">
            <v>0</v>
          </cell>
          <cell r="O170">
            <v>0</v>
          </cell>
          <cell r="P170">
            <v>-1568</v>
          </cell>
          <cell r="S170">
            <v>-1568</v>
          </cell>
          <cell r="V170"/>
          <cell r="W170">
            <v>37567</v>
          </cell>
          <cell r="X170">
            <v>37567</v>
          </cell>
          <cell r="Y170" t="str">
            <v>KB</v>
          </cell>
        </row>
        <row r="171">
          <cell r="A171">
            <v>1094</v>
          </cell>
          <cell r="B171">
            <v>37491</v>
          </cell>
          <cell r="C171" t="str">
            <v>b</v>
          </cell>
          <cell r="D171" t="str">
            <v>20022105</v>
          </cell>
          <cell r="E171">
            <v>37462</v>
          </cell>
          <cell r="G171">
            <v>37473</v>
          </cell>
          <cell r="H171" t="str">
            <v>AON</v>
          </cell>
          <cell r="I171" t="str">
            <v>00550-002</v>
          </cell>
          <cell r="J171" t="str">
            <v>2700</v>
          </cell>
          <cell r="K171">
            <v>2647</v>
          </cell>
          <cell r="M171">
            <v>0</v>
          </cell>
          <cell r="O171">
            <v>0</v>
          </cell>
          <cell r="P171">
            <v>2647</v>
          </cell>
          <cell r="S171">
            <v>2647</v>
          </cell>
          <cell r="U171" t="str">
            <v>a</v>
          </cell>
          <cell r="V171"/>
          <cell r="W171">
            <v>37470</v>
          </cell>
          <cell r="X171">
            <v>37474</v>
          </cell>
          <cell r="Y171" t="str">
            <v>KB</v>
          </cell>
          <cell r="Z171" t="str">
            <v>Sasao flat</v>
          </cell>
        </row>
        <row r="172">
          <cell r="A172">
            <v>1093</v>
          </cell>
          <cell r="B172">
            <v>37491</v>
          </cell>
          <cell r="C172" t="str">
            <v>b</v>
          </cell>
          <cell r="D172" t="str">
            <v>20022104</v>
          </cell>
          <cell r="E172">
            <v>37462</v>
          </cell>
          <cell r="G172">
            <v>37473</v>
          </cell>
          <cell r="H172" t="str">
            <v>AON</v>
          </cell>
          <cell r="I172" t="str">
            <v>00550-002</v>
          </cell>
          <cell r="J172" t="str">
            <v>2700</v>
          </cell>
          <cell r="K172">
            <v>6238</v>
          </cell>
          <cell r="M172">
            <v>0</v>
          </cell>
          <cell r="O172">
            <v>0</v>
          </cell>
          <cell r="P172">
            <v>6238</v>
          </cell>
          <cell r="S172">
            <v>6238</v>
          </cell>
          <cell r="U172" t="str">
            <v>a</v>
          </cell>
          <cell r="V172"/>
          <cell r="W172">
            <v>37470</v>
          </cell>
          <cell r="X172">
            <v>37474</v>
          </cell>
          <cell r="Y172" t="str">
            <v>KB</v>
          </cell>
          <cell r="Z172" t="str">
            <v>Doi Flat</v>
          </cell>
        </row>
        <row r="173">
          <cell r="A173">
            <v>471</v>
          </cell>
          <cell r="B173">
            <v>37385</v>
          </cell>
          <cell r="C173" t="str">
            <v>b</v>
          </cell>
          <cell r="D173" t="str">
            <v>100010032</v>
          </cell>
          <cell r="E173">
            <v>37364</v>
          </cell>
          <cell r="G173">
            <v>37356</v>
          </cell>
          <cell r="H173" t="str">
            <v>AON</v>
          </cell>
          <cell r="I173" t="str">
            <v>00550-002</v>
          </cell>
          <cell r="J173" t="str">
            <v>2700</v>
          </cell>
          <cell r="K173">
            <v>50000</v>
          </cell>
          <cell r="M173">
            <v>0</v>
          </cell>
          <cell r="O173">
            <v>0</v>
          </cell>
          <cell r="P173">
            <v>50000</v>
          </cell>
          <cell r="S173">
            <v>50000</v>
          </cell>
          <cell r="V173"/>
          <cell r="W173">
            <v>37370</v>
          </cell>
          <cell r="X173">
            <v>37371</v>
          </cell>
          <cell r="Y173" t="str">
            <v>KB</v>
          </cell>
        </row>
        <row r="174">
          <cell r="A174">
            <v>914</v>
          </cell>
          <cell r="B174">
            <v>37461</v>
          </cell>
          <cell r="C174" t="str">
            <v>sm</v>
          </cell>
          <cell r="D174" t="str">
            <v>20021731</v>
          </cell>
          <cell r="E174">
            <v>37432</v>
          </cell>
          <cell r="G174">
            <v>37447</v>
          </cell>
          <cell r="H174" t="str">
            <v>AON</v>
          </cell>
          <cell r="I174" t="str">
            <v>00550-002</v>
          </cell>
          <cell r="J174" t="str">
            <v>2700</v>
          </cell>
          <cell r="K174">
            <v>58715</v>
          </cell>
          <cell r="M174">
            <v>0</v>
          </cell>
          <cell r="O174">
            <v>0</v>
          </cell>
          <cell r="P174">
            <v>58715</v>
          </cell>
          <cell r="S174">
            <v>58715</v>
          </cell>
          <cell r="U174" t="str">
            <v>b</v>
          </cell>
          <cell r="V174"/>
          <cell r="W174">
            <v>37455</v>
          </cell>
          <cell r="X174">
            <v>37455</v>
          </cell>
          <cell r="Y174" t="str">
            <v>KB</v>
          </cell>
        </row>
        <row r="175">
          <cell r="A175">
            <v>1715</v>
          </cell>
          <cell r="B175">
            <v>37596</v>
          </cell>
          <cell r="C175" t="str">
            <v>ko</v>
          </cell>
          <cell r="D175" t="str">
            <v>20023087</v>
          </cell>
          <cell r="E175">
            <v>37580</v>
          </cell>
          <cell r="G175">
            <v>37582</v>
          </cell>
          <cell r="H175" t="str">
            <v>AON</v>
          </cell>
          <cell r="I175" t="str">
            <v>00550-002</v>
          </cell>
          <cell r="J175" t="str">
            <v>2700</v>
          </cell>
          <cell r="K175">
            <v>59220</v>
          </cell>
          <cell r="M175">
            <v>0</v>
          </cell>
          <cell r="O175">
            <v>0</v>
          </cell>
          <cell r="P175">
            <v>59220</v>
          </cell>
          <cell r="S175">
            <v>59220</v>
          </cell>
          <cell r="U175" t="str">
            <v>a</v>
          </cell>
          <cell r="V175"/>
          <cell r="W175">
            <v>37587</v>
          </cell>
          <cell r="X175">
            <v>37589</v>
          </cell>
          <cell r="Y175" t="str">
            <v>KB</v>
          </cell>
        </row>
        <row r="176">
          <cell r="A176">
            <v>1776</v>
          </cell>
          <cell r="B176">
            <v>37603</v>
          </cell>
          <cell r="C176" t="str">
            <v>b</v>
          </cell>
          <cell r="D176" t="str">
            <v>20023278</v>
          </cell>
          <cell r="E176">
            <v>37594</v>
          </cell>
          <cell r="G176">
            <v>37602</v>
          </cell>
          <cell r="H176" t="str">
            <v>AON</v>
          </cell>
          <cell r="I176" t="str">
            <v>00550-002</v>
          </cell>
          <cell r="J176" t="str">
            <v>2700</v>
          </cell>
          <cell r="K176">
            <v>89524</v>
          </cell>
          <cell r="M176">
            <v>0</v>
          </cell>
          <cell r="O176">
            <v>0</v>
          </cell>
          <cell r="P176">
            <v>89524</v>
          </cell>
          <cell r="S176">
            <v>89524</v>
          </cell>
          <cell r="V176"/>
          <cell r="W176">
            <v>37600</v>
          </cell>
          <cell r="X176">
            <v>37601</v>
          </cell>
          <cell r="Y176" t="str">
            <v>KB</v>
          </cell>
        </row>
        <row r="177">
          <cell r="A177">
            <v>1714</v>
          </cell>
          <cell r="B177">
            <v>37596</v>
          </cell>
          <cell r="C177" t="str">
            <v>a2</v>
          </cell>
          <cell r="D177" t="str">
            <v>20023089</v>
          </cell>
          <cell r="E177">
            <v>37580</v>
          </cell>
          <cell r="G177">
            <v>37582</v>
          </cell>
          <cell r="H177" t="str">
            <v>AON</v>
          </cell>
          <cell r="I177" t="str">
            <v>00550-002</v>
          </cell>
          <cell r="J177" t="str">
            <v>2700</v>
          </cell>
          <cell r="K177">
            <v>90000</v>
          </cell>
          <cell r="M177">
            <v>0</v>
          </cell>
          <cell r="O177">
            <v>0</v>
          </cell>
          <cell r="P177">
            <v>90000</v>
          </cell>
          <cell r="S177">
            <v>90000</v>
          </cell>
          <cell r="U177" t="str">
            <v>a</v>
          </cell>
          <cell r="V177"/>
          <cell r="W177">
            <v>37587</v>
          </cell>
          <cell r="X177">
            <v>37589</v>
          </cell>
          <cell r="Y177" t="str">
            <v>KB</v>
          </cell>
        </row>
        <row r="178">
          <cell r="A178">
            <v>1716</v>
          </cell>
          <cell r="B178">
            <v>37596</v>
          </cell>
          <cell r="C178" t="str">
            <v>sh2</v>
          </cell>
          <cell r="D178" t="str">
            <v>20023088</v>
          </cell>
          <cell r="E178">
            <v>37580</v>
          </cell>
          <cell r="G178">
            <v>37582</v>
          </cell>
          <cell r="H178" t="str">
            <v>AON</v>
          </cell>
          <cell r="I178" t="str">
            <v>00550-002</v>
          </cell>
          <cell r="J178" t="str">
            <v>2700</v>
          </cell>
          <cell r="K178">
            <v>109200</v>
          </cell>
          <cell r="M178">
            <v>0</v>
          </cell>
          <cell r="O178">
            <v>0</v>
          </cell>
          <cell r="P178">
            <v>109200</v>
          </cell>
          <cell r="S178">
            <v>109200</v>
          </cell>
          <cell r="U178" t="str">
            <v>a</v>
          </cell>
          <cell r="V178"/>
          <cell r="W178">
            <v>37587</v>
          </cell>
          <cell r="X178">
            <v>37589</v>
          </cell>
          <cell r="Y178" t="str">
            <v>KB</v>
          </cell>
        </row>
        <row r="179">
          <cell r="A179">
            <v>1095</v>
          </cell>
          <cell r="B179">
            <v>37491</v>
          </cell>
          <cell r="C179" t="str">
            <v>sm</v>
          </cell>
          <cell r="D179" t="str">
            <v>20021804</v>
          </cell>
          <cell r="E179">
            <v>37460</v>
          </cell>
          <cell r="G179">
            <v>37473</v>
          </cell>
          <cell r="H179" t="str">
            <v>AON</v>
          </cell>
          <cell r="I179" t="str">
            <v>00550-002</v>
          </cell>
          <cell r="J179" t="str">
            <v>2700</v>
          </cell>
          <cell r="K179">
            <v>147350</v>
          </cell>
          <cell r="M179">
            <v>0</v>
          </cell>
          <cell r="O179">
            <v>0</v>
          </cell>
          <cell r="P179">
            <v>147350</v>
          </cell>
          <cell r="S179">
            <v>147350</v>
          </cell>
          <cell r="U179" t="str">
            <v>a</v>
          </cell>
          <cell r="V179"/>
          <cell r="W179">
            <v>37470</v>
          </cell>
          <cell r="X179">
            <v>37474</v>
          </cell>
          <cell r="Y179" t="str">
            <v>KB</v>
          </cell>
        </row>
        <row r="180">
          <cell r="A180">
            <v>1636</v>
          </cell>
          <cell r="B180">
            <v>37572</v>
          </cell>
          <cell r="C180" t="str">
            <v>aoc</v>
          </cell>
          <cell r="D180" t="str">
            <v>400010427</v>
          </cell>
          <cell r="E180">
            <v>37564</v>
          </cell>
          <cell r="G180">
            <v>37565</v>
          </cell>
          <cell r="H180" t="str">
            <v>AON</v>
          </cell>
          <cell r="I180" t="str">
            <v>00550-002</v>
          </cell>
          <cell r="J180" t="str">
            <v>2700</v>
          </cell>
          <cell r="K180">
            <v>186750</v>
          </cell>
          <cell r="M180">
            <v>0</v>
          </cell>
          <cell r="O180">
            <v>0</v>
          </cell>
          <cell r="P180">
            <v>186750</v>
          </cell>
          <cell r="S180">
            <v>186750</v>
          </cell>
          <cell r="V180"/>
          <cell r="W180">
            <v>37568</v>
          </cell>
          <cell r="X180">
            <v>37568</v>
          </cell>
          <cell r="Y180" t="str">
            <v>KB</v>
          </cell>
        </row>
        <row r="181">
          <cell r="A181">
            <v>850</v>
          </cell>
          <cell r="B181">
            <v>37432</v>
          </cell>
          <cell r="C181" t="str">
            <v>tch</v>
          </cell>
          <cell r="D181" t="str">
            <v>23877</v>
          </cell>
          <cell r="E181">
            <v>37420</v>
          </cell>
          <cell r="F181">
            <v>37413</v>
          </cell>
          <cell r="G181">
            <v>37427</v>
          </cell>
          <cell r="H181" t="str">
            <v>Hotel Novotel</v>
          </cell>
          <cell r="I181" t="str">
            <v>0105070179</v>
          </cell>
          <cell r="J181" t="str">
            <v>1900</v>
          </cell>
          <cell r="L181">
            <v>3428.68</v>
          </cell>
          <cell r="M181">
            <v>171.43</v>
          </cell>
          <cell r="O181">
            <v>0</v>
          </cell>
          <cell r="P181">
            <v>3600.11</v>
          </cell>
          <cell r="S181">
            <v>3600.11</v>
          </cell>
          <cell r="V181"/>
          <cell r="W181">
            <v>37431</v>
          </cell>
          <cell r="X181">
            <v>37431</v>
          </cell>
          <cell r="Y181" t="str">
            <v>KB</v>
          </cell>
        </row>
        <row r="182">
          <cell r="A182">
            <v>3403</v>
          </cell>
          <cell r="B182">
            <v>37564</v>
          </cell>
          <cell r="C182" t="str">
            <v>tch</v>
          </cell>
          <cell r="D182" t="str">
            <v>30678</v>
          </cell>
          <cell r="E182">
            <v>37552</v>
          </cell>
          <cell r="F182">
            <v>37550</v>
          </cell>
          <cell r="G182">
            <v>37564</v>
          </cell>
          <cell r="H182" t="str">
            <v>Hotel Novotel</v>
          </cell>
          <cell r="I182" t="str">
            <v>0105070179</v>
          </cell>
          <cell r="J182" t="str">
            <v>0100</v>
          </cell>
          <cell r="L182">
            <v>6641.52</v>
          </cell>
          <cell r="M182">
            <v>332.08</v>
          </cell>
          <cell r="O182">
            <v>0</v>
          </cell>
          <cell r="P182">
            <v>6973.6</v>
          </cell>
          <cell r="S182">
            <v>6973.6</v>
          </cell>
          <cell r="U182" t="str">
            <v>b</v>
          </cell>
          <cell r="V182"/>
          <cell r="W182">
            <v>37564</v>
          </cell>
          <cell r="X182">
            <v>37564</v>
          </cell>
          <cell r="Y182" t="str">
            <v>KB</v>
          </cell>
          <cell r="Z182" t="str">
            <v xml:space="preserve">Accomodation PRG, Mr. Kakimoto </v>
          </cell>
        </row>
        <row r="183">
          <cell r="A183">
            <v>838</v>
          </cell>
          <cell r="B183">
            <v>37432</v>
          </cell>
          <cell r="C183" t="str">
            <v>tch</v>
          </cell>
          <cell r="D183" t="str">
            <v>24115</v>
          </cell>
          <cell r="E183">
            <v>37420</v>
          </cell>
          <cell r="F183">
            <v>37418</v>
          </cell>
          <cell r="G183">
            <v>37427</v>
          </cell>
          <cell r="H183" t="str">
            <v>Hotel Novotel</v>
          </cell>
          <cell r="I183" t="str">
            <v>0105070179</v>
          </cell>
          <cell r="J183" t="str">
            <v>1900</v>
          </cell>
          <cell r="L183">
            <v>6857.35</v>
          </cell>
          <cell r="M183">
            <v>342.87</v>
          </cell>
          <cell r="O183">
            <v>0</v>
          </cell>
          <cell r="P183">
            <v>7200.22</v>
          </cell>
          <cell r="S183">
            <v>7200.22</v>
          </cell>
          <cell r="V183"/>
          <cell r="W183">
            <v>37431</v>
          </cell>
          <cell r="X183">
            <v>37431</v>
          </cell>
          <cell r="Y183" t="str">
            <v>KB</v>
          </cell>
        </row>
        <row r="184">
          <cell r="A184">
            <v>3235</v>
          </cell>
          <cell r="B184">
            <v>37461</v>
          </cell>
          <cell r="C184" t="str">
            <v>tch</v>
          </cell>
          <cell r="D184" t="str">
            <v>25003</v>
          </cell>
          <cell r="E184">
            <v>37445</v>
          </cell>
          <cell r="F184">
            <v>37435</v>
          </cell>
          <cell r="G184">
            <v>37449</v>
          </cell>
          <cell r="H184" t="str">
            <v>Hotel Novotel</v>
          </cell>
          <cell r="I184" t="str">
            <v>0105070179</v>
          </cell>
          <cell r="J184" t="str">
            <v>0100</v>
          </cell>
          <cell r="L184">
            <v>6857.36</v>
          </cell>
          <cell r="M184">
            <v>342.9</v>
          </cell>
          <cell r="O184">
            <v>0</v>
          </cell>
          <cell r="P184">
            <v>7200.26</v>
          </cell>
          <cell r="S184">
            <v>7200.22</v>
          </cell>
          <cell r="U184" t="str">
            <v>a</v>
          </cell>
          <cell r="V184"/>
          <cell r="W184">
            <v>37460</v>
          </cell>
          <cell r="X184">
            <v>37460</v>
          </cell>
          <cell r="Y184" t="str">
            <v>KB</v>
          </cell>
          <cell r="Z184" t="str">
            <v>Accomod. Mr. Hirsch</v>
          </cell>
        </row>
        <row r="185">
          <cell r="A185">
            <v>3309</v>
          </cell>
          <cell r="B185">
            <v>37505</v>
          </cell>
          <cell r="C185" t="str">
            <v>tch</v>
          </cell>
          <cell r="D185" t="str">
            <v>27769</v>
          </cell>
          <cell r="E185">
            <v>37489</v>
          </cell>
          <cell r="F185">
            <v>37487</v>
          </cell>
          <cell r="G185">
            <v>37501</v>
          </cell>
          <cell r="H185" t="str">
            <v>Hotel Novotel</v>
          </cell>
          <cell r="I185" t="str">
            <v>0105070179</v>
          </cell>
          <cell r="J185" t="str">
            <v>0100</v>
          </cell>
          <cell r="L185">
            <v>6880.04</v>
          </cell>
          <cell r="M185">
            <v>344</v>
          </cell>
          <cell r="O185">
            <v>0</v>
          </cell>
          <cell r="P185">
            <v>7224.04</v>
          </cell>
          <cell r="S185">
            <v>7224.04</v>
          </cell>
          <cell r="U185" t="str">
            <v>b</v>
          </cell>
          <cell r="V185"/>
          <cell r="W185">
            <v>37502</v>
          </cell>
          <cell r="X185">
            <v>37504</v>
          </cell>
          <cell r="Y185" t="str">
            <v>KB</v>
          </cell>
          <cell r="Z185" t="str">
            <v>Accomodation PRG, Mr. Kaneko</v>
          </cell>
        </row>
        <row r="186">
          <cell r="A186">
            <v>3217</v>
          </cell>
          <cell r="B186">
            <v>37453</v>
          </cell>
          <cell r="C186" t="str">
            <v>tch</v>
          </cell>
          <cell r="D186" t="str">
            <v>24449</v>
          </cell>
          <cell r="E186">
            <v>37431</v>
          </cell>
          <cell r="F186">
            <v>37425</v>
          </cell>
          <cell r="G186">
            <v>37409</v>
          </cell>
          <cell r="H186" t="str">
            <v>Hotel Novotel</v>
          </cell>
          <cell r="I186" t="str">
            <v>0105070179</v>
          </cell>
          <cell r="J186" t="str">
            <v>1900</v>
          </cell>
          <cell r="L186">
            <v>10286.040000000001</v>
          </cell>
          <cell r="M186">
            <v>514.29999999999995</v>
          </cell>
          <cell r="O186">
            <v>0</v>
          </cell>
          <cell r="P186">
            <v>10800.34</v>
          </cell>
          <cell r="S186">
            <v>10800.33</v>
          </cell>
          <cell r="U186" t="str">
            <v>c</v>
          </cell>
          <cell r="V186"/>
          <cell r="W186">
            <v>37440</v>
          </cell>
          <cell r="X186">
            <v>37440</v>
          </cell>
          <cell r="Y186" t="str">
            <v>KB</v>
          </cell>
          <cell r="Z186" t="str">
            <v>Hotel, Mizutani</v>
          </cell>
        </row>
        <row r="187">
          <cell r="A187">
            <v>689</v>
          </cell>
          <cell r="B187">
            <v>37425</v>
          </cell>
          <cell r="C187" t="str">
            <v>b</v>
          </cell>
          <cell r="D187" t="str">
            <v>22371</v>
          </cell>
          <cell r="E187">
            <v>37399</v>
          </cell>
          <cell r="F187">
            <v>37393</v>
          </cell>
          <cell r="G187">
            <v>37412</v>
          </cell>
          <cell r="H187" t="str">
            <v>Hotel Novotel</v>
          </cell>
          <cell r="I187" t="str">
            <v>0105070179</v>
          </cell>
          <cell r="J187" t="str">
            <v>1900</v>
          </cell>
          <cell r="L187">
            <v>17143.400000000001</v>
          </cell>
          <cell r="M187">
            <v>857.15</v>
          </cell>
          <cell r="O187">
            <v>0</v>
          </cell>
          <cell r="P187">
            <v>18000.55</v>
          </cell>
          <cell r="S187">
            <v>18000.55</v>
          </cell>
          <cell r="U187" t="str">
            <v>d</v>
          </cell>
          <cell r="V187"/>
          <cell r="W187">
            <v>37417</v>
          </cell>
          <cell r="X187">
            <v>37417</v>
          </cell>
          <cell r="Y187" t="str">
            <v>KB</v>
          </cell>
        </row>
        <row r="188">
          <cell r="A188">
            <v>143</v>
          </cell>
          <cell r="B188">
            <v>37323</v>
          </cell>
          <cell r="C188" t="str">
            <v>pr3</v>
          </cell>
          <cell r="D188" t="str">
            <v>150049793</v>
          </cell>
          <cell r="E188">
            <v>37300</v>
          </cell>
          <cell r="F188">
            <v>37287</v>
          </cell>
          <cell r="G188">
            <v>37309</v>
          </cell>
          <cell r="H188" t="str">
            <v>Group 4</v>
          </cell>
          <cell r="I188" t="str">
            <v>02029018</v>
          </cell>
          <cell r="J188" t="str">
            <v>2700</v>
          </cell>
          <cell r="L188">
            <v>22310</v>
          </cell>
          <cell r="M188">
            <v>1115.5</v>
          </cell>
          <cell r="O188">
            <v>0</v>
          </cell>
          <cell r="P188">
            <v>23425.5</v>
          </cell>
          <cell r="S188">
            <v>23425.5</v>
          </cell>
          <cell r="U188" t="str">
            <v>a</v>
          </cell>
          <cell r="V188"/>
          <cell r="W188">
            <v>37322</v>
          </cell>
          <cell r="X188">
            <v>37322</v>
          </cell>
          <cell r="Y188" t="str">
            <v>KB</v>
          </cell>
        </row>
        <row r="189">
          <cell r="A189">
            <v>1696</v>
          </cell>
          <cell r="B189">
            <v>37586</v>
          </cell>
          <cell r="C189" t="str">
            <v>b</v>
          </cell>
          <cell r="D189" t="str">
            <v>230767</v>
          </cell>
          <cell r="E189">
            <v>37573</v>
          </cell>
          <cell r="F189">
            <v>37571</v>
          </cell>
          <cell r="G189">
            <v>37571</v>
          </cell>
          <cell r="H189" t="str">
            <v>Institut Svazu účetních</v>
          </cell>
          <cell r="I189" t="str">
            <v>0208280005</v>
          </cell>
          <cell r="J189" t="str">
            <v>2700</v>
          </cell>
          <cell r="L189">
            <v>1028.5</v>
          </cell>
          <cell r="M189">
            <v>51.5</v>
          </cell>
          <cell r="O189">
            <v>0</v>
          </cell>
          <cell r="P189">
            <v>1080</v>
          </cell>
          <cell r="Q189">
            <v>-1080</v>
          </cell>
          <cell r="S189">
            <v>0</v>
          </cell>
          <cell r="V189"/>
          <cell r="W189" t="str">
            <v>n/a</v>
          </cell>
          <cell r="X189" t="str">
            <v>n/a</v>
          </cell>
          <cell r="Y189" t="str">
            <v>KB</v>
          </cell>
          <cell r="Z189" t="str">
            <v>advance was paid in cash</v>
          </cell>
        </row>
        <row r="190">
          <cell r="A190">
            <v>3020</v>
          </cell>
          <cell r="B190">
            <v>37315</v>
          </cell>
          <cell r="C190" t="str">
            <v>mc</v>
          </cell>
          <cell r="D190" t="str">
            <v>2002005</v>
          </cell>
          <cell r="E190">
            <v>37288</v>
          </cell>
          <cell r="F190">
            <v>37287</v>
          </cell>
          <cell r="G190">
            <v>37288</v>
          </cell>
          <cell r="H190" t="str">
            <v>Ing. Hájek, Pce</v>
          </cell>
          <cell r="I190" t="str">
            <v>0272183023</v>
          </cell>
          <cell r="J190" t="str">
            <v>0300</v>
          </cell>
          <cell r="L190">
            <v>8245.7000000000007</v>
          </cell>
          <cell r="M190">
            <v>412.3</v>
          </cell>
          <cell r="O190">
            <v>0</v>
          </cell>
          <cell r="P190">
            <v>8658</v>
          </cell>
          <cell r="S190">
            <v>8658</v>
          </cell>
          <cell r="V190"/>
          <cell r="W190">
            <v>37288</v>
          </cell>
          <cell r="X190">
            <v>37288</v>
          </cell>
          <cell r="Y190" t="str">
            <v>Cash</v>
          </cell>
          <cell r="Z190" t="str">
            <v>PAID CASH ON 1.2.2002</v>
          </cell>
        </row>
        <row r="191">
          <cell r="A191">
            <v>3021</v>
          </cell>
          <cell r="B191">
            <v>37315</v>
          </cell>
          <cell r="C191" t="str">
            <v>mc</v>
          </cell>
          <cell r="D191" t="str">
            <v>2002006</v>
          </cell>
          <cell r="E191">
            <v>37288</v>
          </cell>
          <cell r="F191">
            <v>37287</v>
          </cell>
          <cell r="G191">
            <v>37301</v>
          </cell>
          <cell r="H191" t="str">
            <v>Ing. Hájek, Pce</v>
          </cell>
          <cell r="I191" t="str">
            <v>0272183023</v>
          </cell>
          <cell r="J191" t="str">
            <v>0300</v>
          </cell>
          <cell r="L191">
            <v>21070</v>
          </cell>
          <cell r="M191">
            <v>1053.5</v>
          </cell>
          <cell r="O191">
            <v>0</v>
          </cell>
          <cell r="P191">
            <v>22124</v>
          </cell>
          <cell r="S191">
            <v>22124</v>
          </cell>
          <cell r="U191" t="str">
            <v>b</v>
          </cell>
          <cell r="V191"/>
          <cell r="W191">
            <v>37301</v>
          </cell>
          <cell r="X191">
            <v>37301</v>
          </cell>
          <cell r="Y191" t="str">
            <v>KB</v>
          </cell>
        </row>
        <row r="192">
          <cell r="A192">
            <v>3078</v>
          </cell>
          <cell r="B192">
            <v>37349</v>
          </cell>
          <cell r="C192" t="str">
            <v>mc</v>
          </cell>
          <cell r="D192" t="str">
            <v>2002015</v>
          </cell>
          <cell r="E192">
            <v>37327</v>
          </cell>
          <cell r="F192">
            <v>37326</v>
          </cell>
          <cell r="G192">
            <v>37340</v>
          </cell>
          <cell r="H192" t="str">
            <v>Ing. Hájek, Pce</v>
          </cell>
          <cell r="I192" t="str">
            <v>0272183023</v>
          </cell>
          <cell r="J192" t="str">
            <v>0300</v>
          </cell>
          <cell r="L192">
            <v>39124.9</v>
          </cell>
          <cell r="M192">
            <v>1956.3</v>
          </cell>
          <cell r="O192">
            <v>0</v>
          </cell>
          <cell r="P192">
            <v>41082</v>
          </cell>
          <cell r="S192">
            <v>41082</v>
          </cell>
          <cell r="V192"/>
          <cell r="W192">
            <v>37336</v>
          </cell>
          <cell r="X192">
            <v>37336</v>
          </cell>
          <cell r="Y192" t="str">
            <v>KB</v>
          </cell>
        </row>
        <row r="193">
          <cell r="A193">
            <v>3048</v>
          </cell>
          <cell r="B193">
            <v>37319</v>
          </cell>
          <cell r="C193" t="str">
            <v>mc</v>
          </cell>
          <cell r="D193" t="str">
            <v>2002008</v>
          </cell>
          <cell r="E193">
            <v>37306</v>
          </cell>
          <cell r="F193">
            <v>37301</v>
          </cell>
          <cell r="G193">
            <v>37315</v>
          </cell>
          <cell r="H193" t="str">
            <v>Ing. Hájek, Pce</v>
          </cell>
          <cell r="I193" t="str">
            <v>0272183023</v>
          </cell>
          <cell r="J193" t="str">
            <v>0300</v>
          </cell>
          <cell r="L193">
            <v>58171.6</v>
          </cell>
          <cell r="M193">
            <v>2908.6</v>
          </cell>
          <cell r="O193">
            <v>0</v>
          </cell>
          <cell r="P193">
            <v>61080.2</v>
          </cell>
          <cell r="S193">
            <v>61081</v>
          </cell>
          <cell r="V193"/>
          <cell r="W193">
            <v>37315</v>
          </cell>
          <cell r="X193">
            <v>37316</v>
          </cell>
          <cell r="Y193" t="str">
            <v>KB</v>
          </cell>
        </row>
        <row r="194">
          <cell r="A194">
            <v>3064</v>
          </cell>
          <cell r="B194">
            <v>37349</v>
          </cell>
          <cell r="C194" t="str">
            <v>mc</v>
          </cell>
          <cell r="D194" t="str">
            <v>2002011</v>
          </cell>
          <cell r="E194">
            <v>37321</v>
          </cell>
          <cell r="F194">
            <v>37321</v>
          </cell>
          <cell r="G194">
            <v>37335</v>
          </cell>
          <cell r="H194" t="str">
            <v>Ing. Hájek, Pce</v>
          </cell>
          <cell r="I194" t="str">
            <v>0272183023</v>
          </cell>
          <cell r="J194" t="str">
            <v>0300</v>
          </cell>
          <cell r="L194">
            <v>80072.800000000003</v>
          </cell>
          <cell r="M194">
            <v>4003.7</v>
          </cell>
          <cell r="O194">
            <v>0</v>
          </cell>
          <cell r="P194">
            <v>84077</v>
          </cell>
          <cell r="S194">
            <v>84077</v>
          </cell>
          <cell r="V194"/>
          <cell r="W194">
            <v>37336</v>
          </cell>
          <cell r="X194">
            <v>37336</v>
          </cell>
          <cell r="Y194" t="str">
            <v>KB</v>
          </cell>
        </row>
        <row r="195">
          <cell r="A195">
            <v>4262</v>
          </cell>
          <cell r="B195">
            <v>37524</v>
          </cell>
          <cell r="C195" t="str">
            <v>ko</v>
          </cell>
          <cell r="D195" t="str">
            <v>0005302</v>
          </cell>
          <cell r="E195">
            <v>37501</v>
          </cell>
          <cell r="F195">
            <v>37497</v>
          </cell>
          <cell r="G195">
            <v>37511</v>
          </cell>
          <cell r="H195" t="str">
            <v>Team - color s.r.o.</v>
          </cell>
          <cell r="I195" t="str">
            <v>0279650763</v>
          </cell>
          <cell r="J195" t="str">
            <v>0300</v>
          </cell>
          <cell r="L195">
            <v>2960</v>
          </cell>
          <cell r="M195">
            <v>148</v>
          </cell>
          <cell r="O195">
            <v>0</v>
          </cell>
          <cell r="P195">
            <v>3108</v>
          </cell>
          <cell r="S195">
            <v>3108</v>
          </cell>
          <cell r="U195" t="str">
            <v>f</v>
          </cell>
          <cell r="V195"/>
          <cell r="W195">
            <v>37510</v>
          </cell>
          <cell r="X195">
            <v>37511</v>
          </cell>
          <cell r="Y195" t="str">
            <v>KB</v>
          </cell>
        </row>
        <row r="196">
          <cell r="A196">
            <v>4284</v>
          </cell>
          <cell r="B196">
            <v>37544</v>
          </cell>
          <cell r="C196" t="str">
            <v>ko</v>
          </cell>
          <cell r="D196" t="str">
            <v>VFS 0005702</v>
          </cell>
          <cell r="E196">
            <v>37512</v>
          </cell>
          <cell r="F196">
            <v>37505</v>
          </cell>
          <cell r="G196">
            <v>37519</v>
          </cell>
          <cell r="H196" t="str">
            <v>Team - color s.r.o.</v>
          </cell>
          <cell r="I196" t="str">
            <v>0279650763</v>
          </cell>
          <cell r="J196" t="str">
            <v>0300</v>
          </cell>
          <cell r="L196">
            <v>7810</v>
          </cell>
          <cell r="M196">
            <v>390.5</v>
          </cell>
          <cell r="O196">
            <v>0</v>
          </cell>
          <cell r="P196">
            <v>8200.5</v>
          </cell>
          <cell r="S196">
            <v>8200.5</v>
          </cell>
          <cell r="U196" t="str">
            <v>c</v>
          </cell>
          <cell r="V196"/>
          <cell r="W196">
            <v>37544</v>
          </cell>
          <cell r="X196">
            <v>37544</v>
          </cell>
          <cell r="Y196" t="str">
            <v>KB</v>
          </cell>
        </row>
        <row r="197">
          <cell r="A197">
            <v>4168</v>
          </cell>
          <cell r="B197">
            <v>37453</v>
          </cell>
          <cell r="C197" t="str">
            <v>ko</v>
          </cell>
          <cell r="D197" t="str">
            <v>0003702</v>
          </cell>
          <cell r="E197">
            <v>37431</v>
          </cell>
          <cell r="F197">
            <v>37428</v>
          </cell>
          <cell r="G197">
            <v>37442</v>
          </cell>
          <cell r="H197" t="str">
            <v>Team - color s.r.o.</v>
          </cell>
          <cell r="I197" t="str">
            <v>0279650763</v>
          </cell>
          <cell r="J197" t="str">
            <v>0300</v>
          </cell>
          <cell r="L197">
            <v>18899</v>
          </cell>
          <cell r="M197">
            <v>945</v>
          </cell>
          <cell r="N197">
            <v>0</v>
          </cell>
          <cell r="O197">
            <v>0</v>
          </cell>
          <cell r="P197">
            <v>19844</v>
          </cell>
          <cell r="S197">
            <v>19844</v>
          </cell>
          <cell r="U197" t="str">
            <v>d</v>
          </cell>
          <cell r="V197"/>
          <cell r="W197">
            <v>37440</v>
          </cell>
          <cell r="X197">
            <v>37440</v>
          </cell>
          <cell r="Y197" t="str">
            <v>KB</v>
          </cell>
        </row>
        <row r="198">
          <cell r="A198">
            <v>4024</v>
          </cell>
          <cell r="B198">
            <v>37315</v>
          </cell>
          <cell r="C198" t="str">
            <v>ko</v>
          </cell>
          <cell r="D198" t="str">
            <v>0000602</v>
          </cell>
          <cell r="E198">
            <v>37299</v>
          </cell>
          <cell r="F198">
            <v>37294</v>
          </cell>
          <cell r="G198">
            <v>37308</v>
          </cell>
          <cell r="H198" t="str">
            <v>Tex-Color Plzeň</v>
          </cell>
          <cell r="I198" t="str">
            <v>0279650763</v>
          </cell>
          <cell r="J198" t="str">
            <v>0300</v>
          </cell>
          <cell r="L198">
            <v>22360</v>
          </cell>
          <cell r="M198">
            <v>1118</v>
          </cell>
          <cell r="N198">
            <v>0</v>
          </cell>
          <cell r="O198">
            <v>0</v>
          </cell>
          <cell r="P198">
            <v>23478</v>
          </cell>
          <cell r="S198">
            <v>23478</v>
          </cell>
          <cell r="V198"/>
          <cell r="W198">
            <v>37306</v>
          </cell>
          <cell r="X198">
            <v>37307</v>
          </cell>
          <cell r="Y198" t="str">
            <v>KB</v>
          </cell>
        </row>
        <row r="199">
          <cell r="A199">
            <v>4167</v>
          </cell>
          <cell r="B199">
            <v>37433</v>
          </cell>
          <cell r="C199" t="str">
            <v>ko</v>
          </cell>
          <cell r="D199" t="str">
            <v>0003202</v>
          </cell>
          <cell r="E199">
            <v>37431</v>
          </cell>
          <cell r="F199">
            <v>37428</v>
          </cell>
          <cell r="G199">
            <v>37442</v>
          </cell>
          <cell r="H199" t="str">
            <v>Team - color s.r.o.</v>
          </cell>
          <cell r="I199" t="str">
            <v>0279650763</v>
          </cell>
          <cell r="J199" t="str">
            <v>0300</v>
          </cell>
          <cell r="L199">
            <v>40255</v>
          </cell>
          <cell r="M199">
            <v>2012.8</v>
          </cell>
          <cell r="N199">
            <v>0</v>
          </cell>
          <cell r="O199">
            <v>0</v>
          </cell>
          <cell r="P199">
            <v>42267.8</v>
          </cell>
          <cell r="S199">
            <v>42267.8</v>
          </cell>
          <cell r="U199" t="str">
            <v>d</v>
          </cell>
          <cell r="V199"/>
          <cell r="W199">
            <v>37440</v>
          </cell>
          <cell r="X199">
            <v>37440</v>
          </cell>
          <cell r="Y199" t="str">
            <v>KB</v>
          </cell>
        </row>
        <row r="200">
          <cell r="A200">
            <v>4205</v>
          </cell>
          <cell r="B200">
            <v>37461</v>
          </cell>
          <cell r="C200" t="str">
            <v>ko</v>
          </cell>
          <cell r="D200" t="str">
            <v>0004002</v>
          </cell>
          <cell r="E200">
            <v>37447</v>
          </cell>
          <cell r="F200">
            <v>37447</v>
          </cell>
          <cell r="G200">
            <v>37461</v>
          </cell>
          <cell r="H200" t="str">
            <v>Team - color s.r.o.</v>
          </cell>
          <cell r="I200" t="str">
            <v>0279650763</v>
          </cell>
          <cell r="J200" t="str">
            <v>0300</v>
          </cell>
          <cell r="L200">
            <v>99150</v>
          </cell>
          <cell r="M200">
            <v>4957.5</v>
          </cell>
          <cell r="N200">
            <v>0</v>
          </cell>
          <cell r="O200">
            <v>0</v>
          </cell>
          <cell r="P200">
            <v>104107.5</v>
          </cell>
          <cell r="S200">
            <v>104107.5</v>
          </cell>
          <cell r="U200" t="str">
            <v>b</v>
          </cell>
          <cell r="V200"/>
          <cell r="W200">
            <v>37460</v>
          </cell>
          <cell r="X200">
            <v>37460</v>
          </cell>
          <cell r="Y200" t="str">
            <v>KB</v>
          </cell>
        </row>
        <row r="201">
          <cell r="A201">
            <v>4220</v>
          </cell>
          <cell r="B201">
            <v>37469</v>
          </cell>
          <cell r="C201" t="str">
            <v>ko</v>
          </cell>
          <cell r="D201" t="str">
            <v>0003402</v>
          </cell>
          <cell r="E201">
            <v>37447</v>
          </cell>
          <cell r="F201">
            <v>37447</v>
          </cell>
          <cell r="G201">
            <v>37461</v>
          </cell>
          <cell r="H201" t="str">
            <v>Team - color s.r.o.</v>
          </cell>
          <cell r="I201" t="str">
            <v>0279650763</v>
          </cell>
          <cell r="J201" t="str">
            <v>0300</v>
          </cell>
          <cell r="L201">
            <v>102055</v>
          </cell>
          <cell r="M201">
            <v>5102.8</v>
          </cell>
          <cell r="N201">
            <v>0</v>
          </cell>
          <cell r="O201">
            <v>0</v>
          </cell>
          <cell r="P201">
            <v>107157.8</v>
          </cell>
          <cell r="S201">
            <v>107157.8</v>
          </cell>
          <cell r="U201" t="str">
            <v>a</v>
          </cell>
          <cell r="V201"/>
          <cell r="W201">
            <v>37468</v>
          </cell>
          <cell r="X201">
            <v>37469</v>
          </cell>
          <cell r="Y201" t="str">
            <v>KB</v>
          </cell>
        </row>
        <row r="202">
          <cell r="A202">
            <v>8027</v>
          </cell>
          <cell r="B202">
            <v>37613</v>
          </cell>
          <cell r="C202" t="str">
            <v>tp3</v>
          </cell>
          <cell r="D202" t="str">
            <v>267/2002</v>
          </cell>
          <cell r="E202">
            <v>37596</v>
          </cell>
          <cell r="F202">
            <v>37591</v>
          </cell>
          <cell r="G202">
            <v>37610</v>
          </cell>
          <cell r="H202" t="str">
            <v>Ludmila Malinová-úklidové služby</v>
          </cell>
          <cell r="I202" t="str">
            <v>0421707389</v>
          </cell>
          <cell r="J202" t="str">
            <v>0800</v>
          </cell>
          <cell r="L202">
            <v>5915</v>
          </cell>
          <cell r="M202">
            <v>295.8</v>
          </cell>
          <cell r="O202">
            <v>0</v>
          </cell>
          <cell r="P202">
            <v>6210.8</v>
          </cell>
          <cell r="S202">
            <v>6210.8</v>
          </cell>
          <cell r="V202" t="str">
            <v xml:space="preserve"> </v>
          </cell>
          <cell r="W202">
            <v>37608</v>
          </cell>
          <cell r="X202">
            <v>37608</v>
          </cell>
          <cell r="Y202" t="str">
            <v>KB</v>
          </cell>
          <cell r="Z202" t="str">
            <v>Cleaning</v>
          </cell>
        </row>
        <row r="203">
          <cell r="A203">
            <v>191</v>
          </cell>
          <cell r="B203">
            <v>37349</v>
          </cell>
          <cell r="C203" t="str">
            <v>b</v>
          </cell>
          <cell r="D203" t="str">
            <v>3116292</v>
          </cell>
          <cell r="E203">
            <v>37313</v>
          </cell>
          <cell r="G203">
            <v>37320</v>
          </cell>
          <cell r="H203" t="str">
            <v>A.L.L. production</v>
          </cell>
          <cell r="I203" t="str">
            <v>0482742233</v>
          </cell>
          <cell r="J203" t="str">
            <v>0300</v>
          </cell>
          <cell r="K203">
            <v>1200</v>
          </cell>
          <cell r="M203">
            <v>0</v>
          </cell>
          <cell r="O203">
            <v>0</v>
          </cell>
          <cell r="P203">
            <v>1200</v>
          </cell>
          <cell r="S203">
            <v>1200</v>
          </cell>
          <cell r="V203"/>
          <cell r="W203">
            <v>37328</v>
          </cell>
          <cell r="X203">
            <v>37329</v>
          </cell>
          <cell r="Y203" t="str">
            <v>KB</v>
          </cell>
        </row>
        <row r="204">
          <cell r="A204">
            <v>1586</v>
          </cell>
          <cell r="B204">
            <v>37564</v>
          </cell>
          <cell r="C204" t="str">
            <v>toro</v>
          </cell>
          <cell r="D204" t="str">
            <v>128902</v>
          </cell>
          <cell r="E204">
            <v>37553</v>
          </cell>
          <cell r="F204">
            <v>37553</v>
          </cell>
          <cell r="G204">
            <v>37561</v>
          </cell>
          <cell r="H204" t="str">
            <v>Autocentrum DUBA</v>
          </cell>
          <cell r="I204" t="str">
            <v>0553703101</v>
          </cell>
          <cell r="J204" t="str">
            <v>8150</v>
          </cell>
          <cell r="M204">
            <v>0</v>
          </cell>
          <cell r="N204">
            <v>752.8</v>
          </cell>
          <cell r="O204">
            <v>165.7</v>
          </cell>
          <cell r="P204">
            <v>918.5</v>
          </cell>
          <cell r="S204">
            <v>918.5</v>
          </cell>
          <cell r="U204" t="str">
            <v>b</v>
          </cell>
          <cell r="V204"/>
          <cell r="W204">
            <v>37561</v>
          </cell>
          <cell r="X204">
            <v>37564</v>
          </cell>
          <cell r="Y204" t="str">
            <v>KB</v>
          </cell>
          <cell r="Z204" t="str">
            <v>Yasuda</v>
          </cell>
        </row>
        <row r="205">
          <cell r="A205">
            <v>1570</v>
          </cell>
          <cell r="B205">
            <v>37564</v>
          </cell>
          <cell r="C205" t="str">
            <v>b</v>
          </cell>
          <cell r="D205" t="str">
            <v>127502</v>
          </cell>
          <cell r="E205">
            <v>37552</v>
          </cell>
          <cell r="F205">
            <v>37552</v>
          </cell>
          <cell r="G205">
            <v>37560</v>
          </cell>
          <cell r="H205" t="str">
            <v>Autocentrum DUBA</v>
          </cell>
          <cell r="I205" t="str">
            <v>0553703101</v>
          </cell>
          <cell r="J205" t="str">
            <v>8150</v>
          </cell>
          <cell r="M205">
            <v>0</v>
          </cell>
          <cell r="N205">
            <v>820</v>
          </cell>
          <cell r="O205">
            <v>180.4</v>
          </cell>
          <cell r="P205">
            <v>1000.4</v>
          </cell>
          <cell r="S205">
            <v>1000.4</v>
          </cell>
          <cell r="V205"/>
          <cell r="W205">
            <v>37559</v>
          </cell>
          <cell r="X205">
            <v>37560</v>
          </cell>
          <cell r="Y205" t="str">
            <v>KB</v>
          </cell>
          <cell r="Z205" t="str">
            <v>ALA 95-48</v>
          </cell>
        </row>
        <row r="206">
          <cell r="A206">
            <v>1584</v>
          </cell>
          <cell r="B206">
            <v>37564</v>
          </cell>
          <cell r="C206" t="str">
            <v>toro</v>
          </cell>
          <cell r="D206" t="str">
            <v>129102</v>
          </cell>
          <cell r="E206">
            <v>37553</v>
          </cell>
          <cell r="F206">
            <v>37553</v>
          </cell>
          <cell r="G206">
            <v>37561</v>
          </cell>
          <cell r="H206" t="str">
            <v>Autocentrum DUBA</v>
          </cell>
          <cell r="I206" t="str">
            <v>0553703101</v>
          </cell>
          <cell r="J206" t="str">
            <v>8150</v>
          </cell>
          <cell r="M206">
            <v>0</v>
          </cell>
          <cell r="N206">
            <v>1155</v>
          </cell>
          <cell r="O206">
            <v>254.1</v>
          </cell>
          <cell r="P206">
            <v>1409.1</v>
          </cell>
          <cell r="S206">
            <v>1409.1</v>
          </cell>
          <cell r="U206" t="str">
            <v>b</v>
          </cell>
          <cell r="V206"/>
          <cell r="W206">
            <v>37561</v>
          </cell>
          <cell r="X206">
            <v>37564</v>
          </cell>
          <cell r="Y206" t="str">
            <v>KB</v>
          </cell>
          <cell r="Z206" t="str">
            <v>Kojio</v>
          </cell>
        </row>
        <row r="207">
          <cell r="A207">
            <v>1585</v>
          </cell>
          <cell r="B207">
            <v>37564</v>
          </cell>
          <cell r="C207" t="str">
            <v>b</v>
          </cell>
          <cell r="D207" t="str">
            <v>128802</v>
          </cell>
          <cell r="E207">
            <v>37553</v>
          </cell>
          <cell r="F207">
            <v>37553</v>
          </cell>
          <cell r="G207">
            <v>37561</v>
          </cell>
          <cell r="H207" t="str">
            <v>Autocentrum DUBA</v>
          </cell>
          <cell r="I207" t="str">
            <v>0553703101</v>
          </cell>
          <cell r="J207" t="str">
            <v>8150</v>
          </cell>
          <cell r="M207">
            <v>0</v>
          </cell>
          <cell r="N207">
            <v>1155</v>
          </cell>
          <cell r="O207">
            <v>254.1</v>
          </cell>
          <cell r="P207">
            <v>1409.1</v>
          </cell>
          <cell r="S207">
            <v>1409.1</v>
          </cell>
          <cell r="U207" t="str">
            <v>b</v>
          </cell>
          <cell r="V207"/>
          <cell r="W207">
            <v>37561</v>
          </cell>
          <cell r="X207">
            <v>37564</v>
          </cell>
          <cell r="Y207" t="str">
            <v>KB</v>
          </cell>
          <cell r="Z207" t="str">
            <v>Kurata</v>
          </cell>
        </row>
        <row r="208">
          <cell r="A208">
            <v>1587</v>
          </cell>
          <cell r="B208">
            <v>37564</v>
          </cell>
          <cell r="C208" t="str">
            <v>f</v>
          </cell>
          <cell r="D208" t="str">
            <v>128102</v>
          </cell>
          <cell r="E208">
            <v>37552</v>
          </cell>
          <cell r="F208">
            <v>37552</v>
          </cell>
          <cell r="G208">
            <v>37560</v>
          </cell>
          <cell r="H208" t="str">
            <v>Autocentrum DUBA</v>
          </cell>
          <cell r="I208" t="str">
            <v>0553703101</v>
          </cell>
          <cell r="J208" t="str">
            <v>8150</v>
          </cell>
          <cell r="M208">
            <v>0</v>
          </cell>
          <cell r="N208">
            <v>7469.9</v>
          </cell>
          <cell r="O208">
            <v>1643.4</v>
          </cell>
          <cell r="P208">
            <v>9113.2999999999993</v>
          </cell>
          <cell r="S208">
            <v>9113.2999999999993</v>
          </cell>
          <cell r="U208" t="str">
            <v>b</v>
          </cell>
          <cell r="V208"/>
          <cell r="W208">
            <v>37561</v>
          </cell>
          <cell r="X208">
            <v>37564</v>
          </cell>
          <cell r="Y208" t="str">
            <v>KB</v>
          </cell>
          <cell r="Z208" t="str">
            <v>Furukawa</v>
          </cell>
        </row>
        <row r="209">
          <cell r="A209">
            <v>1719</v>
          </cell>
          <cell r="B209">
            <v>37596</v>
          </cell>
          <cell r="C209" t="str">
            <v>b</v>
          </cell>
          <cell r="D209" t="str">
            <v>136902</v>
          </cell>
          <cell r="E209">
            <v>37580</v>
          </cell>
          <cell r="F209">
            <v>37571</v>
          </cell>
          <cell r="G209">
            <v>37579</v>
          </cell>
          <cell r="H209" t="str">
            <v>Autocentrum DUBA</v>
          </cell>
          <cell r="I209" t="str">
            <v>0553703101</v>
          </cell>
          <cell r="J209" t="str">
            <v>8150</v>
          </cell>
          <cell r="M209">
            <v>0</v>
          </cell>
          <cell r="N209">
            <v>72017.100000000006</v>
          </cell>
          <cell r="O209">
            <v>15843.8</v>
          </cell>
          <cell r="P209">
            <v>87860.9</v>
          </cell>
          <cell r="Q209">
            <v>-72017.100000000006</v>
          </cell>
          <cell r="S209">
            <v>15843.799999999988</v>
          </cell>
          <cell r="U209" t="str">
            <v>a</v>
          </cell>
          <cell r="V209"/>
          <cell r="W209">
            <v>37587</v>
          </cell>
          <cell r="X209">
            <v>37589</v>
          </cell>
          <cell r="Y209" t="str">
            <v>KB</v>
          </cell>
          <cell r="Z209" t="str">
            <v>Nakamura</v>
          </cell>
        </row>
        <row r="210">
          <cell r="A210">
            <v>1173</v>
          </cell>
          <cell r="B210">
            <v>37491</v>
          </cell>
          <cell r="C210" t="str">
            <v>b</v>
          </cell>
          <cell r="D210" t="str">
            <v>99902</v>
          </cell>
          <cell r="E210">
            <v>37474</v>
          </cell>
          <cell r="F210">
            <v>37469</v>
          </cell>
          <cell r="G210">
            <v>37477</v>
          </cell>
          <cell r="H210" t="str">
            <v>Autocentrum DUBA</v>
          </cell>
          <cell r="I210" t="str">
            <v>0553703101</v>
          </cell>
          <cell r="J210" t="str">
            <v>8150</v>
          </cell>
          <cell r="M210">
            <v>0</v>
          </cell>
          <cell r="N210">
            <v>211032.1</v>
          </cell>
          <cell r="O210">
            <v>46427.1</v>
          </cell>
          <cell r="P210">
            <v>257459.20000000001</v>
          </cell>
          <cell r="S210">
            <v>257459.20000000001</v>
          </cell>
          <cell r="V210"/>
          <cell r="W210">
            <v>37476</v>
          </cell>
          <cell r="X210">
            <v>37476</v>
          </cell>
          <cell r="Y210" t="str">
            <v>KB</v>
          </cell>
          <cell r="Z210" t="str">
            <v>Car - Nakamura</v>
          </cell>
        </row>
        <row r="211">
          <cell r="A211">
            <v>2253</v>
          </cell>
          <cell r="B211">
            <v>37502</v>
          </cell>
          <cell r="C211" t="str">
            <v>tye</v>
          </cell>
          <cell r="D211" t="str">
            <v>4/2002</v>
          </cell>
          <cell r="E211">
            <v>37470</v>
          </cell>
          <cell r="G211">
            <v>37498</v>
          </cell>
          <cell r="H211" t="str">
            <v>Zámečnictví - Luboš Podlešák</v>
          </cell>
          <cell r="I211" t="str">
            <v>0662056329</v>
          </cell>
          <cell r="J211" t="str">
            <v>0800</v>
          </cell>
          <cell r="K211">
            <v>44500</v>
          </cell>
          <cell r="M211">
            <v>0</v>
          </cell>
          <cell r="O211">
            <v>0</v>
          </cell>
          <cell r="P211">
            <v>44500</v>
          </cell>
          <cell r="S211">
            <v>44500</v>
          </cell>
          <cell r="U211" t="str">
            <v>d</v>
          </cell>
          <cell r="V211"/>
          <cell r="W211">
            <v>37496</v>
          </cell>
          <cell r="X211">
            <v>37497</v>
          </cell>
          <cell r="Y211" t="str">
            <v>KB</v>
          </cell>
        </row>
        <row r="212">
          <cell r="A212">
            <v>6037</v>
          </cell>
          <cell r="B212">
            <v>37469</v>
          </cell>
          <cell r="C212" t="str">
            <v>dam</v>
          </cell>
          <cell r="D212" t="str">
            <v>69/2002</v>
          </cell>
          <cell r="E212">
            <v>37455</v>
          </cell>
          <cell r="F212">
            <v>37440</v>
          </cell>
          <cell r="G212">
            <v>37455</v>
          </cell>
          <cell r="H212" t="str">
            <v>Miroslav Miler</v>
          </cell>
          <cell r="I212" t="str">
            <v>0761085379</v>
          </cell>
          <cell r="J212" t="str">
            <v>0800</v>
          </cell>
          <cell r="L212">
            <v>3200</v>
          </cell>
          <cell r="M212">
            <v>160</v>
          </cell>
          <cell r="O212">
            <v>0</v>
          </cell>
          <cell r="P212">
            <v>3360</v>
          </cell>
          <cell r="R212">
            <v>0</v>
          </cell>
          <cell r="S212">
            <v>3360</v>
          </cell>
          <cell r="U212" t="str">
            <v>b</v>
          </cell>
          <cell r="V212"/>
          <cell r="W212">
            <v>37467</v>
          </cell>
          <cell r="X212">
            <v>37467</v>
          </cell>
          <cell r="Y212" t="str">
            <v>KB</v>
          </cell>
        </row>
        <row r="213">
          <cell r="A213">
            <v>1741</v>
          </cell>
          <cell r="B213">
            <v>37596</v>
          </cell>
          <cell r="C213" t="str">
            <v>dam</v>
          </cell>
          <cell r="D213" t="str">
            <v>1602002</v>
          </cell>
          <cell r="E213">
            <v>37586</v>
          </cell>
          <cell r="F213">
            <v>37571</v>
          </cell>
          <cell r="G213">
            <v>37581</v>
          </cell>
          <cell r="H213" t="str">
            <v>Miroslav Miler</v>
          </cell>
          <cell r="I213" t="str">
            <v>0761085379</v>
          </cell>
          <cell r="J213" t="str">
            <v>0800</v>
          </cell>
          <cell r="L213">
            <v>4732</v>
          </cell>
          <cell r="M213">
            <v>236.6</v>
          </cell>
          <cell r="O213">
            <v>0</v>
          </cell>
          <cell r="P213">
            <v>4968.6000000000004</v>
          </cell>
          <cell r="R213">
            <v>0</v>
          </cell>
          <cell r="S213">
            <v>4968.6000000000004</v>
          </cell>
          <cell r="U213" t="str">
            <v>b</v>
          </cell>
          <cell r="V213"/>
          <cell r="W213">
            <v>37592</v>
          </cell>
          <cell r="X213">
            <v>37594</v>
          </cell>
          <cell r="Y213" t="str">
            <v>KB</v>
          </cell>
        </row>
        <row r="214">
          <cell r="A214">
            <v>686</v>
          </cell>
          <cell r="B214">
            <v>37413</v>
          </cell>
          <cell r="C214" t="str">
            <v>sm</v>
          </cell>
          <cell r="D214" t="str">
            <v>262002</v>
          </cell>
          <cell r="E214">
            <v>37399</v>
          </cell>
          <cell r="F214">
            <v>37392</v>
          </cell>
          <cell r="G214">
            <v>37411</v>
          </cell>
          <cell r="H214" t="str">
            <v>Ekobaze</v>
          </cell>
          <cell r="I214" t="str">
            <v>0820738369</v>
          </cell>
          <cell r="J214" t="str">
            <v>0800</v>
          </cell>
          <cell r="L214">
            <v>20860</v>
          </cell>
          <cell r="M214">
            <v>1043</v>
          </cell>
          <cell r="O214">
            <v>0</v>
          </cell>
          <cell r="P214">
            <v>21903</v>
          </cell>
          <cell r="S214">
            <v>21903</v>
          </cell>
          <cell r="V214"/>
          <cell r="W214">
            <v>37411</v>
          </cell>
          <cell r="X214">
            <v>37411</v>
          </cell>
          <cell r="Y214" t="str">
            <v>KB</v>
          </cell>
        </row>
        <row r="215">
          <cell r="A215">
            <v>7069</v>
          </cell>
          <cell r="B215">
            <v>37613</v>
          </cell>
          <cell r="C215" t="str">
            <v>sm</v>
          </cell>
          <cell r="D215" t="str">
            <v>21100</v>
          </cell>
          <cell r="E215">
            <v>37593</v>
          </cell>
          <cell r="F215">
            <v>37589</v>
          </cell>
          <cell r="G215">
            <v>37613</v>
          </cell>
          <cell r="H215" t="str">
            <v>LIKTO s.r.o.</v>
          </cell>
          <cell r="I215" t="str">
            <v>0983561369</v>
          </cell>
          <cell r="J215" t="str">
            <v>0800</v>
          </cell>
          <cell r="L215">
            <v>26706.5</v>
          </cell>
          <cell r="M215">
            <v>1335.3</v>
          </cell>
          <cell r="N215">
            <v>1372.8</v>
          </cell>
          <cell r="O215">
            <v>302</v>
          </cell>
          <cell r="P215">
            <v>29716.6</v>
          </cell>
          <cell r="S215">
            <v>29717</v>
          </cell>
          <cell r="U215" t="str">
            <v>a</v>
          </cell>
          <cell r="V215" t="str">
            <v xml:space="preserve"> </v>
          </cell>
          <cell r="W215">
            <v>37613</v>
          </cell>
          <cell r="X215">
            <v>37613</v>
          </cell>
          <cell r="Y215" t="str">
            <v>KB</v>
          </cell>
          <cell r="Z215" t="str">
            <v>hall cleaning, chemical means, transport</v>
          </cell>
        </row>
        <row r="216">
          <cell r="A216">
            <v>916</v>
          </cell>
          <cell r="B216">
            <v>37453</v>
          </cell>
          <cell r="C216" t="str">
            <v>dam</v>
          </cell>
          <cell r="D216" t="str">
            <v>141050</v>
          </cell>
          <cell r="E216">
            <v>37433</v>
          </cell>
          <cell r="F216">
            <v>37407</v>
          </cell>
          <cell r="G216">
            <v>37431</v>
          </cell>
          <cell r="H216" t="str">
            <v>STRABAG</v>
          </cell>
          <cell r="I216" t="str">
            <v>1000000953</v>
          </cell>
          <cell r="J216" t="str">
            <v>5500</v>
          </cell>
          <cell r="L216">
            <v>10800</v>
          </cell>
          <cell r="M216">
            <v>540</v>
          </cell>
          <cell r="O216">
            <v>0</v>
          </cell>
          <cell r="P216">
            <v>11340</v>
          </cell>
          <cell r="S216">
            <v>11340</v>
          </cell>
          <cell r="V216"/>
          <cell r="W216">
            <v>37448</v>
          </cell>
          <cell r="X216">
            <v>37448</v>
          </cell>
          <cell r="Y216" t="str">
            <v>KB</v>
          </cell>
        </row>
        <row r="217">
          <cell r="A217">
            <v>599</v>
          </cell>
          <cell r="B217">
            <v>37413</v>
          </cell>
          <cell r="C217" t="str">
            <v>pm</v>
          </cell>
          <cell r="D217" t="str">
            <v>141033</v>
          </cell>
          <cell r="E217">
            <v>37385</v>
          </cell>
          <cell r="F217">
            <v>37376</v>
          </cell>
          <cell r="G217">
            <v>37392</v>
          </cell>
          <cell r="H217" t="str">
            <v>STRABAG</v>
          </cell>
          <cell r="I217" t="str">
            <v>1000000953</v>
          </cell>
          <cell r="J217" t="str">
            <v>5500</v>
          </cell>
          <cell r="L217">
            <v>44586</v>
          </cell>
          <cell r="M217">
            <v>2229.3000000000002</v>
          </cell>
          <cell r="O217">
            <v>0</v>
          </cell>
          <cell r="P217">
            <v>46815.3</v>
          </cell>
          <cell r="S217">
            <v>46815</v>
          </cell>
          <cell r="U217" t="str">
            <v>b</v>
          </cell>
          <cell r="V217"/>
          <cell r="W217">
            <v>37397</v>
          </cell>
          <cell r="X217">
            <v>37397</v>
          </cell>
          <cell r="Y217" t="str">
            <v>KB</v>
          </cell>
        </row>
        <row r="218">
          <cell r="A218">
            <v>1728</v>
          </cell>
          <cell r="B218">
            <v>37603</v>
          </cell>
          <cell r="C218" t="str">
            <v>b</v>
          </cell>
          <cell r="D218" t="str">
            <v>2342</v>
          </cell>
          <cell r="E218">
            <v>37586</v>
          </cell>
          <cell r="F218">
            <v>37573</v>
          </cell>
          <cell r="G218">
            <v>37599</v>
          </cell>
          <cell r="H218" t="str">
            <v>AYS Placements</v>
          </cell>
          <cell r="I218" t="str">
            <v>1000013412</v>
          </cell>
          <cell r="J218" t="str">
            <v>3500</v>
          </cell>
          <cell r="L218">
            <v>1710</v>
          </cell>
          <cell r="M218">
            <v>85.5</v>
          </cell>
          <cell r="O218">
            <v>0</v>
          </cell>
          <cell r="P218">
            <v>1795.5</v>
          </cell>
          <cell r="S218">
            <v>1795.5</v>
          </cell>
          <cell r="V218"/>
          <cell r="W218">
            <v>37599</v>
          </cell>
          <cell r="X218">
            <v>37601</v>
          </cell>
          <cell r="Y218" t="str">
            <v>KB</v>
          </cell>
        </row>
        <row r="219">
          <cell r="A219">
            <v>1844</v>
          </cell>
          <cell r="B219">
            <v>37613</v>
          </cell>
          <cell r="C219" t="str">
            <v>b</v>
          </cell>
          <cell r="D219" t="str">
            <v>2347</v>
          </cell>
          <cell r="E219">
            <v>37602</v>
          </cell>
          <cell r="F219">
            <v>37617</v>
          </cell>
          <cell r="G219">
            <v>37613</v>
          </cell>
          <cell r="H219" t="str">
            <v>AYS Placements</v>
          </cell>
          <cell r="I219" t="str">
            <v>1000013412</v>
          </cell>
          <cell r="J219" t="str">
            <v>3500</v>
          </cell>
          <cell r="L219">
            <v>2520</v>
          </cell>
          <cell r="M219">
            <v>126</v>
          </cell>
          <cell r="O219">
            <v>0</v>
          </cell>
          <cell r="P219">
            <v>2646</v>
          </cell>
          <cell r="S219">
            <v>2646</v>
          </cell>
          <cell r="V219"/>
          <cell r="W219">
            <v>37613</v>
          </cell>
          <cell r="X219">
            <v>37613</v>
          </cell>
          <cell r="Y219" t="str">
            <v>KB</v>
          </cell>
        </row>
        <row r="220">
          <cell r="A220">
            <v>37</v>
          </cell>
          <cell r="B220">
            <v>37294</v>
          </cell>
          <cell r="C220" t="str">
            <v>b</v>
          </cell>
          <cell r="D220" t="str">
            <v>325010</v>
          </cell>
          <cell r="E220">
            <v>37278</v>
          </cell>
          <cell r="F220">
            <v>37277</v>
          </cell>
          <cell r="G220">
            <v>37291</v>
          </cell>
          <cell r="H220" t="str">
            <v>Nationale Niederlanden</v>
          </cell>
          <cell r="I220" t="str">
            <v>1000014415</v>
          </cell>
          <cell r="J220" t="str">
            <v>3500</v>
          </cell>
          <cell r="L220">
            <v>1726.35</v>
          </cell>
          <cell r="M220">
            <v>86.32</v>
          </cell>
          <cell r="N220">
            <v>10890.25</v>
          </cell>
          <cell r="O220">
            <v>2395.86</v>
          </cell>
          <cell r="P220">
            <v>15098.78</v>
          </cell>
          <cell r="Q220">
            <v>-12000</v>
          </cell>
          <cell r="S220">
            <v>3098.7800000000007</v>
          </cell>
          <cell r="U220" t="str">
            <v>a</v>
          </cell>
          <cell r="V220"/>
          <cell r="W220">
            <v>37293</v>
          </cell>
          <cell r="X220">
            <v>37294</v>
          </cell>
          <cell r="Y220" t="str">
            <v>KB</v>
          </cell>
        </row>
        <row r="221">
          <cell r="A221">
            <v>9</v>
          </cell>
          <cell r="B221">
            <v>37284</v>
          </cell>
          <cell r="C221" t="str">
            <v>fk</v>
          </cell>
          <cell r="D221" t="str">
            <v>327008</v>
          </cell>
          <cell r="E221">
            <v>37265</v>
          </cell>
          <cell r="G221">
            <v>37272</v>
          </cell>
          <cell r="H221" t="str">
            <v>Nationale Niederlanden</v>
          </cell>
          <cell r="I221" t="str">
            <v>1000014415</v>
          </cell>
          <cell r="J221" t="str">
            <v>3500</v>
          </cell>
          <cell r="M221">
            <v>0</v>
          </cell>
          <cell r="O221">
            <v>0</v>
          </cell>
          <cell r="P221">
            <v>0</v>
          </cell>
          <cell r="Q221">
            <v>9000</v>
          </cell>
          <cell r="S221">
            <v>9000</v>
          </cell>
          <cell r="U221" t="str">
            <v>d</v>
          </cell>
          <cell r="V221"/>
          <cell r="W221">
            <v>37274</v>
          </cell>
          <cell r="X221">
            <v>37274</v>
          </cell>
          <cell r="Y221" t="str">
            <v>KB</v>
          </cell>
        </row>
        <row r="222">
          <cell r="A222">
            <v>436</v>
          </cell>
          <cell r="B222">
            <v>37371</v>
          </cell>
          <cell r="C222" t="str">
            <v>b</v>
          </cell>
          <cell r="D222" t="str">
            <v>29400015</v>
          </cell>
          <cell r="E222">
            <v>37357</v>
          </cell>
          <cell r="G222">
            <v>37356</v>
          </cell>
          <cell r="H222" t="str">
            <v>Nationale Niederlanden</v>
          </cell>
          <cell r="I222" t="str">
            <v>1000014415</v>
          </cell>
          <cell r="J222" t="str">
            <v>3500</v>
          </cell>
          <cell r="M222">
            <v>0</v>
          </cell>
          <cell r="O222">
            <v>0</v>
          </cell>
          <cell r="P222">
            <v>0</v>
          </cell>
          <cell r="Q222">
            <v>9000</v>
          </cell>
          <cell r="S222">
            <v>9000</v>
          </cell>
          <cell r="V222"/>
          <cell r="W222">
            <v>37365</v>
          </cell>
          <cell r="X222">
            <v>37365</v>
          </cell>
          <cell r="Y222" t="str">
            <v>KB</v>
          </cell>
        </row>
        <row r="223">
          <cell r="A223">
            <v>898</v>
          </cell>
          <cell r="B223">
            <v>37453</v>
          </cell>
          <cell r="C223" t="str">
            <v>b</v>
          </cell>
          <cell r="D223" t="str">
            <v>29400027</v>
          </cell>
          <cell r="E223">
            <v>37427</v>
          </cell>
          <cell r="G223">
            <v>37438</v>
          </cell>
          <cell r="H223" t="str">
            <v>Nationale Niederlanden</v>
          </cell>
          <cell r="I223" t="str">
            <v>1000014415</v>
          </cell>
          <cell r="J223" t="str">
            <v>3500</v>
          </cell>
          <cell r="M223">
            <v>0</v>
          </cell>
          <cell r="O223">
            <v>0</v>
          </cell>
          <cell r="P223">
            <v>0</v>
          </cell>
          <cell r="Q223">
            <v>9000</v>
          </cell>
          <cell r="S223">
            <v>9000</v>
          </cell>
          <cell r="U223" t="str">
            <v>b</v>
          </cell>
          <cell r="V223"/>
          <cell r="W223">
            <v>37445</v>
          </cell>
          <cell r="X223">
            <v>37445</v>
          </cell>
          <cell r="Y223" t="str">
            <v>KB</v>
          </cell>
        </row>
        <row r="224">
          <cell r="A224">
            <v>1398</v>
          </cell>
          <cell r="B224">
            <v>37544</v>
          </cell>
          <cell r="C224" t="str">
            <v>b</v>
          </cell>
          <cell r="D224" t="str">
            <v>29400044</v>
          </cell>
          <cell r="E224">
            <v>37516</v>
          </cell>
          <cell r="G224">
            <v>37530</v>
          </cell>
          <cell r="H224" t="str">
            <v>Nationale Niederlanden</v>
          </cell>
          <cell r="I224" t="str">
            <v>1000385208</v>
          </cell>
          <cell r="J224" t="str">
            <v>3500</v>
          </cell>
          <cell r="K224">
            <v>0</v>
          </cell>
          <cell r="M224">
            <v>0</v>
          </cell>
          <cell r="O224">
            <v>0</v>
          </cell>
          <cell r="P224">
            <v>0</v>
          </cell>
          <cell r="Q224">
            <v>9000</v>
          </cell>
          <cell r="S224">
            <v>9000</v>
          </cell>
          <cell r="U224" t="str">
            <v>b</v>
          </cell>
          <cell r="V224"/>
          <cell r="W224">
            <v>37530</v>
          </cell>
          <cell r="X224">
            <v>37530</v>
          </cell>
          <cell r="Y224" t="str">
            <v>KB</v>
          </cell>
        </row>
        <row r="225">
          <cell r="A225">
            <v>2246</v>
          </cell>
          <cell r="B225">
            <v>37502</v>
          </cell>
          <cell r="C225" t="str">
            <v>amo</v>
          </cell>
          <cell r="D225" t="str">
            <v>14202</v>
          </cell>
          <cell r="E225">
            <v>37467</v>
          </cell>
          <cell r="F225">
            <v>37452</v>
          </cell>
          <cell r="G225">
            <v>37493</v>
          </cell>
          <cell r="H225" t="str">
            <v>Bořivoj Janda - NEON STUDIO</v>
          </cell>
          <cell r="I225" t="str">
            <v>10006-2273831-714</v>
          </cell>
          <cell r="J225" t="str">
            <v>0600</v>
          </cell>
          <cell r="M225">
            <v>0</v>
          </cell>
          <cell r="N225">
            <v>50250</v>
          </cell>
          <cell r="O225">
            <v>11055</v>
          </cell>
          <cell r="P225">
            <v>61305</v>
          </cell>
          <cell r="S225">
            <v>61305</v>
          </cell>
          <cell r="U225" t="str">
            <v>a</v>
          </cell>
          <cell r="V225"/>
          <cell r="W225">
            <v>37504</v>
          </cell>
          <cell r="X225">
            <v>37504</v>
          </cell>
          <cell r="Y225" t="str">
            <v>KB</v>
          </cell>
        </row>
        <row r="226">
          <cell r="A226">
            <v>3335</v>
          </cell>
          <cell r="B226">
            <v>37529</v>
          </cell>
          <cell r="C226" t="str">
            <v>tch</v>
          </cell>
          <cell r="D226" t="str">
            <v>2310610</v>
          </cell>
          <cell r="E226">
            <v>37505</v>
          </cell>
          <cell r="F226">
            <v>37497</v>
          </cell>
          <cell r="G226">
            <v>37518</v>
          </cell>
          <cell r="H226" t="str">
            <v>Technoprojekt, a.s.</v>
          </cell>
          <cell r="I226" t="str">
            <v>10006-62808734</v>
          </cell>
          <cell r="J226" t="str">
            <v>0600</v>
          </cell>
          <cell r="L226">
            <v>1397.3</v>
          </cell>
          <cell r="M226">
            <v>69.900000000000006</v>
          </cell>
          <cell r="O226">
            <v>0</v>
          </cell>
          <cell r="P226">
            <v>1467.2</v>
          </cell>
          <cell r="S226">
            <v>1467.2</v>
          </cell>
          <cell r="V226"/>
          <cell r="W226">
            <v>37526</v>
          </cell>
          <cell r="X226">
            <v>37526</v>
          </cell>
          <cell r="Y226" t="str">
            <v>KB</v>
          </cell>
          <cell r="Z226" t="str">
            <v>Copy shop - Technoprojekt</v>
          </cell>
        </row>
        <row r="227">
          <cell r="A227">
            <v>3281</v>
          </cell>
          <cell r="B227">
            <v>37491</v>
          </cell>
          <cell r="C227" t="str">
            <v>tch</v>
          </cell>
          <cell r="D227" t="str">
            <v>2310475</v>
          </cell>
          <cell r="E227">
            <v>37470</v>
          </cell>
          <cell r="F227">
            <v>37463</v>
          </cell>
          <cell r="G227">
            <v>37483</v>
          </cell>
          <cell r="H227" t="str">
            <v>Technoprojekt, a.s.</v>
          </cell>
          <cell r="I227" t="str">
            <v>10006-62808734</v>
          </cell>
          <cell r="J227" t="str">
            <v>0600</v>
          </cell>
          <cell r="L227">
            <v>1540.6</v>
          </cell>
          <cell r="M227">
            <v>77</v>
          </cell>
          <cell r="O227">
            <v>0</v>
          </cell>
          <cell r="P227">
            <v>1617.6</v>
          </cell>
          <cell r="S227">
            <v>1617.7</v>
          </cell>
          <cell r="U227" t="str">
            <v>b</v>
          </cell>
          <cell r="V227"/>
          <cell r="W227">
            <v>37488</v>
          </cell>
          <cell r="X227">
            <v>37488</v>
          </cell>
          <cell r="Y227" t="str">
            <v>KB</v>
          </cell>
          <cell r="Z227" t="str">
            <v>Technoprojekt, Sationery and Copying</v>
          </cell>
        </row>
        <row r="228">
          <cell r="A228">
            <v>5095</v>
          </cell>
          <cell r="B228">
            <v>37553</v>
          </cell>
          <cell r="C228" t="str">
            <v>sh2</v>
          </cell>
          <cell r="D228" t="str">
            <v>2310688</v>
          </cell>
          <cell r="E228">
            <v>37537</v>
          </cell>
          <cell r="F228">
            <v>37529</v>
          </cell>
          <cell r="G228">
            <v>37551</v>
          </cell>
          <cell r="H228" t="str">
            <v>Technoprojekt, a.s.</v>
          </cell>
          <cell r="I228" t="str">
            <v>10006-62808734</v>
          </cell>
          <cell r="J228" t="str">
            <v>0600</v>
          </cell>
          <cell r="L228">
            <v>2144.9</v>
          </cell>
          <cell r="M228">
            <v>107.3</v>
          </cell>
          <cell r="O228">
            <v>0</v>
          </cell>
          <cell r="P228">
            <v>2252.1999999999998</v>
          </cell>
          <cell r="S228">
            <v>2252.1999999999998</v>
          </cell>
          <cell r="U228" t="str">
            <v>x</v>
          </cell>
          <cell r="V228">
            <v>5</v>
          </cell>
          <cell r="W228">
            <v>37547</v>
          </cell>
          <cell r="X228">
            <v>37550</v>
          </cell>
          <cell r="Y228" t="str">
            <v>KB</v>
          </cell>
        </row>
        <row r="229">
          <cell r="A229">
            <v>3334</v>
          </cell>
          <cell r="B229">
            <v>37529</v>
          </cell>
          <cell r="C229" t="str">
            <v>tch</v>
          </cell>
          <cell r="D229" t="str">
            <v>2310611</v>
          </cell>
          <cell r="E229">
            <v>37505</v>
          </cell>
          <cell r="F229">
            <v>37497</v>
          </cell>
          <cell r="G229">
            <v>37518</v>
          </cell>
          <cell r="H229" t="str">
            <v>Technoprojekt, a.s.</v>
          </cell>
          <cell r="I229" t="str">
            <v>10006-62808734</v>
          </cell>
          <cell r="J229" t="str">
            <v>0600</v>
          </cell>
          <cell r="M229">
            <v>0</v>
          </cell>
          <cell r="N229">
            <v>2244</v>
          </cell>
          <cell r="O229">
            <v>493.7</v>
          </cell>
          <cell r="P229">
            <v>2737.7</v>
          </cell>
          <cell r="S229">
            <v>2737.7</v>
          </cell>
          <cell r="V229"/>
          <cell r="W229">
            <v>37526</v>
          </cell>
          <cell r="X229">
            <v>37526</v>
          </cell>
          <cell r="Y229" t="str">
            <v>KB</v>
          </cell>
          <cell r="Z229" t="str">
            <v>Copy shop - Technoprojekt</v>
          </cell>
        </row>
        <row r="230">
          <cell r="A230">
            <v>5142</v>
          </cell>
          <cell r="B230">
            <v>37613</v>
          </cell>
          <cell r="C230" t="str">
            <v>sh2</v>
          </cell>
          <cell r="D230" t="str">
            <v>2310845</v>
          </cell>
          <cell r="E230">
            <v>37595</v>
          </cell>
          <cell r="F230">
            <v>37580</v>
          </cell>
          <cell r="G230">
            <v>37609</v>
          </cell>
          <cell r="H230" t="str">
            <v>Technoprojekt, a.s.</v>
          </cell>
          <cell r="I230" t="str">
            <v>10006-62808734</v>
          </cell>
          <cell r="J230" t="str">
            <v>0600</v>
          </cell>
          <cell r="L230">
            <v>2682.5</v>
          </cell>
          <cell r="M230">
            <v>134.19999999999999</v>
          </cell>
          <cell r="O230">
            <v>0</v>
          </cell>
          <cell r="P230">
            <v>2816.7</v>
          </cell>
          <cell r="S230">
            <v>2816.7</v>
          </cell>
          <cell r="V230" t="str">
            <v xml:space="preserve"> </v>
          </cell>
          <cell r="W230">
            <v>37608</v>
          </cell>
          <cell r="X230">
            <v>37608</v>
          </cell>
          <cell r="Y230" t="str">
            <v>KB</v>
          </cell>
          <cell r="Z230" t="str">
            <v>retrografic works</v>
          </cell>
        </row>
        <row r="231">
          <cell r="A231">
            <v>3444</v>
          </cell>
          <cell r="B231">
            <v>37613</v>
          </cell>
          <cell r="C231" t="str">
            <v>tch</v>
          </cell>
          <cell r="D231" t="str">
            <v>2310846</v>
          </cell>
          <cell r="E231">
            <v>37595</v>
          </cell>
          <cell r="F231">
            <v>37589</v>
          </cell>
          <cell r="G231">
            <v>37609</v>
          </cell>
          <cell r="H231" t="str">
            <v>Technoprojekt, a.s.</v>
          </cell>
          <cell r="I231" t="str">
            <v>10006-62808734</v>
          </cell>
          <cell r="J231" t="str">
            <v>0600</v>
          </cell>
          <cell r="L231">
            <v>2878.6</v>
          </cell>
          <cell r="M231">
            <v>144</v>
          </cell>
          <cell r="N231">
            <v>442.6</v>
          </cell>
          <cell r="O231">
            <v>97.4</v>
          </cell>
          <cell r="P231">
            <v>3562.6</v>
          </cell>
          <cell r="S231">
            <v>3562.6</v>
          </cell>
          <cell r="U231" t="str">
            <v>a</v>
          </cell>
          <cell r="W231">
            <v>37613</v>
          </cell>
          <cell r="X231">
            <v>37613</v>
          </cell>
          <cell r="Y231" t="str">
            <v>KB</v>
          </cell>
          <cell r="Z231" t="str">
            <v>Copy shop in Technoprojekt</v>
          </cell>
        </row>
        <row r="232">
          <cell r="A232">
            <v>5115</v>
          </cell>
          <cell r="B232">
            <v>37586</v>
          </cell>
          <cell r="C232" t="str">
            <v>sh2</v>
          </cell>
          <cell r="D232" t="str">
            <v>2310765</v>
          </cell>
          <cell r="E232">
            <v>37566</v>
          </cell>
          <cell r="F232">
            <v>37560</v>
          </cell>
          <cell r="G232">
            <v>37580</v>
          </cell>
          <cell r="H232" t="str">
            <v>Technoprojekt, a.s.</v>
          </cell>
          <cell r="I232" t="str">
            <v>10006-62808734</v>
          </cell>
          <cell r="J232" t="str">
            <v>0600</v>
          </cell>
          <cell r="L232">
            <v>8726.4</v>
          </cell>
          <cell r="M232">
            <v>436.4</v>
          </cell>
          <cell r="O232">
            <v>0</v>
          </cell>
          <cell r="P232">
            <v>9162.7999999999993</v>
          </cell>
          <cell r="S232">
            <v>9162.7999999999993</v>
          </cell>
          <cell r="V232" t="str">
            <v xml:space="preserve"> </v>
          </cell>
          <cell r="W232">
            <v>37581</v>
          </cell>
          <cell r="X232">
            <v>37581</v>
          </cell>
          <cell r="Y232" t="str">
            <v>KB</v>
          </cell>
        </row>
        <row r="233">
          <cell r="A233">
            <v>3389</v>
          </cell>
          <cell r="B233">
            <v>37564</v>
          </cell>
          <cell r="C233" t="str">
            <v>tch</v>
          </cell>
          <cell r="D233" t="str">
            <v>2310685</v>
          </cell>
          <cell r="E233">
            <v>37540</v>
          </cell>
          <cell r="F233">
            <v>37529</v>
          </cell>
          <cell r="G233">
            <v>37550</v>
          </cell>
          <cell r="H233" t="str">
            <v>Technoprojekt, a.s.</v>
          </cell>
          <cell r="I233" t="str">
            <v>10006-62808734</v>
          </cell>
          <cell r="J233" t="str">
            <v>0600</v>
          </cell>
          <cell r="L233">
            <v>10243</v>
          </cell>
          <cell r="M233">
            <v>512.20000000000005</v>
          </cell>
          <cell r="N233">
            <v>661</v>
          </cell>
          <cell r="O233">
            <v>145.4</v>
          </cell>
          <cell r="P233">
            <v>11561.6</v>
          </cell>
          <cell r="S233">
            <v>11561.7</v>
          </cell>
          <cell r="V233"/>
          <cell r="W233">
            <v>37559</v>
          </cell>
          <cell r="X233">
            <v>37560</v>
          </cell>
          <cell r="Y233" t="str">
            <v>KB</v>
          </cell>
          <cell r="Z233" t="str">
            <v>Copy Shop OST (see the attachments.)</v>
          </cell>
        </row>
        <row r="234">
          <cell r="A234">
            <v>5073</v>
          </cell>
          <cell r="B234">
            <v>37524</v>
          </cell>
          <cell r="C234" t="str">
            <v>sh2</v>
          </cell>
          <cell r="D234" t="str">
            <v>2310551</v>
          </cell>
          <cell r="E234">
            <v>37501</v>
          </cell>
          <cell r="F234">
            <v>37494</v>
          </cell>
          <cell r="G234">
            <v>37515</v>
          </cell>
          <cell r="H234" t="str">
            <v>Technoprojekt, a.s.</v>
          </cell>
          <cell r="I234" t="str">
            <v>10006-62808734</v>
          </cell>
          <cell r="J234" t="str">
            <v>0600</v>
          </cell>
          <cell r="L234">
            <v>12413.1</v>
          </cell>
          <cell r="M234">
            <v>620.70000000000005</v>
          </cell>
          <cell r="O234">
            <v>0</v>
          </cell>
          <cell r="P234">
            <v>13033.8</v>
          </cell>
          <cell r="S234">
            <v>13033.8</v>
          </cell>
          <cell r="U234" t="str">
            <v>c</v>
          </cell>
          <cell r="V234"/>
          <cell r="W234">
            <v>37515</v>
          </cell>
          <cell r="X234">
            <v>37515</v>
          </cell>
          <cell r="Y234" t="str">
            <v>KB</v>
          </cell>
        </row>
        <row r="235">
          <cell r="A235">
            <v>3428</v>
          </cell>
          <cell r="B235">
            <v>37596</v>
          </cell>
          <cell r="C235" t="str">
            <v>tch</v>
          </cell>
          <cell r="D235" t="str">
            <v>2310767</v>
          </cell>
          <cell r="E235">
            <v>37573</v>
          </cell>
          <cell r="F235">
            <v>37560</v>
          </cell>
          <cell r="G235">
            <v>37581</v>
          </cell>
          <cell r="H235" t="str">
            <v>Technoprojekt, a.s.</v>
          </cell>
          <cell r="I235" t="str">
            <v>10006-62808734</v>
          </cell>
          <cell r="J235" t="str">
            <v>0600</v>
          </cell>
          <cell r="L235">
            <v>11109.5</v>
          </cell>
          <cell r="M235">
            <v>555.5</v>
          </cell>
          <cell r="N235">
            <v>1235.3</v>
          </cell>
          <cell r="O235">
            <v>271.8</v>
          </cell>
          <cell r="P235">
            <v>13172.1</v>
          </cell>
          <cell r="S235">
            <v>13172.1</v>
          </cell>
          <cell r="U235" t="str">
            <v>a</v>
          </cell>
          <cell r="W235">
            <v>37592</v>
          </cell>
          <cell r="X235">
            <v>37594</v>
          </cell>
          <cell r="Y235" t="str">
            <v>KB</v>
          </cell>
          <cell r="Z235" t="str">
            <v>Copy shop in Technoprojekt</v>
          </cell>
        </row>
        <row r="236">
          <cell r="A236">
            <v>5026</v>
          </cell>
          <cell r="B236">
            <v>37315</v>
          </cell>
          <cell r="C236" t="str">
            <v>sh-s</v>
          </cell>
          <cell r="D236" t="str">
            <v>2310075</v>
          </cell>
          <cell r="E236">
            <v>37295</v>
          </cell>
          <cell r="F236">
            <v>37287</v>
          </cell>
          <cell r="G236">
            <v>37307</v>
          </cell>
          <cell r="H236" t="str">
            <v>Technoprojekt, a.s.</v>
          </cell>
          <cell r="I236" t="str">
            <v>10006-62808-734</v>
          </cell>
          <cell r="J236" t="str">
            <v>0600</v>
          </cell>
          <cell r="L236">
            <v>1744.8</v>
          </cell>
          <cell r="M236">
            <v>87.24</v>
          </cell>
          <cell r="O236">
            <v>0</v>
          </cell>
          <cell r="P236">
            <v>1832.1000000000001</v>
          </cell>
          <cell r="S236">
            <v>1832.1000000000001</v>
          </cell>
          <cell r="V236"/>
          <cell r="W236">
            <v>37313</v>
          </cell>
          <cell r="X236">
            <v>37313</v>
          </cell>
          <cell r="Y236" t="str">
            <v>KB</v>
          </cell>
        </row>
        <row r="237">
          <cell r="A237">
            <v>5044</v>
          </cell>
          <cell r="B237">
            <v>37349</v>
          </cell>
          <cell r="C237" t="str">
            <v>SH-s</v>
          </cell>
          <cell r="D237" t="str">
            <v>2310156</v>
          </cell>
          <cell r="E237">
            <v>37322</v>
          </cell>
          <cell r="F237">
            <v>37314</v>
          </cell>
          <cell r="G237">
            <v>37335</v>
          </cell>
          <cell r="H237" t="str">
            <v>Technoprojekt, a.s.</v>
          </cell>
          <cell r="I237" t="str">
            <v>10006-62808-734</v>
          </cell>
          <cell r="J237" t="str">
            <v>0600</v>
          </cell>
          <cell r="L237">
            <v>1934.4</v>
          </cell>
          <cell r="M237">
            <v>96.800000000000011</v>
          </cell>
          <cell r="O237">
            <v>0</v>
          </cell>
          <cell r="P237">
            <v>2031.2</v>
          </cell>
          <cell r="S237">
            <v>2031.2</v>
          </cell>
          <cell r="V237"/>
          <cell r="W237">
            <v>37330</v>
          </cell>
          <cell r="X237">
            <v>37333</v>
          </cell>
          <cell r="Y237" t="str">
            <v>KB</v>
          </cell>
        </row>
        <row r="238">
          <cell r="A238">
            <v>5025</v>
          </cell>
          <cell r="B238">
            <v>37319</v>
          </cell>
          <cell r="C238" t="str">
            <v>SHM-s</v>
          </cell>
          <cell r="D238" t="str">
            <v>2300011</v>
          </cell>
          <cell r="E238">
            <v>37298</v>
          </cell>
          <cell r="F238">
            <v>37287</v>
          </cell>
          <cell r="G238">
            <v>37320</v>
          </cell>
          <cell r="H238" t="str">
            <v>Technoprojekt, a.s.</v>
          </cell>
          <cell r="I238" t="str">
            <v>10006-62808-734</v>
          </cell>
          <cell r="J238" t="str">
            <v>0600</v>
          </cell>
          <cell r="L238">
            <v>5800</v>
          </cell>
          <cell r="M238">
            <v>290</v>
          </cell>
          <cell r="O238">
            <v>0</v>
          </cell>
          <cell r="P238">
            <v>6090</v>
          </cell>
          <cell r="S238">
            <v>6090</v>
          </cell>
          <cell r="V238"/>
          <cell r="W238">
            <v>37319</v>
          </cell>
          <cell r="X238">
            <v>37316</v>
          </cell>
          <cell r="Y238" t="str">
            <v>KB</v>
          </cell>
        </row>
        <row r="239">
          <cell r="A239">
            <v>1066</v>
          </cell>
          <cell r="B239">
            <v>37469</v>
          </cell>
          <cell r="C239" t="str">
            <v>sh2</v>
          </cell>
          <cell r="D239" t="str">
            <v>2300102</v>
          </cell>
          <cell r="E239">
            <v>37455</v>
          </cell>
          <cell r="F239">
            <v>37432</v>
          </cell>
          <cell r="G239">
            <v>37484</v>
          </cell>
          <cell r="H239" t="str">
            <v>Technoprojekt, a.s.</v>
          </cell>
          <cell r="I239" t="str">
            <v>10006-62808-734</v>
          </cell>
          <cell r="J239" t="str">
            <v>0600</v>
          </cell>
          <cell r="L239">
            <v>44387</v>
          </cell>
          <cell r="M239">
            <v>2219.4</v>
          </cell>
          <cell r="O239">
            <v>0</v>
          </cell>
          <cell r="P239">
            <v>46606.400000000001</v>
          </cell>
          <cell r="R239">
            <v>-5222</v>
          </cell>
          <cell r="S239">
            <v>41384.400000000001</v>
          </cell>
          <cell r="U239" t="str">
            <v>a</v>
          </cell>
          <cell r="V239"/>
          <cell r="W239">
            <v>37483</v>
          </cell>
          <cell r="X239">
            <v>37483</v>
          </cell>
          <cell r="Y239" t="str">
            <v>KB</v>
          </cell>
          <cell r="AA239" t="str">
            <v>a</v>
          </cell>
        </row>
        <row r="240">
          <cell r="A240">
            <v>5043</v>
          </cell>
          <cell r="B240">
            <v>37364</v>
          </cell>
          <cell r="C240" t="str">
            <v>SH2</v>
          </cell>
          <cell r="D240" t="str">
            <v>2300020</v>
          </cell>
          <cell r="E240">
            <v>37320</v>
          </cell>
          <cell r="F240">
            <v>37307</v>
          </cell>
          <cell r="G240">
            <v>37350</v>
          </cell>
          <cell r="H240" t="str">
            <v>Technoprojekt, a.s.</v>
          </cell>
          <cell r="I240" t="str">
            <v>10006-62808-734</v>
          </cell>
          <cell r="J240" t="str">
            <v>0600</v>
          </cell>
          <cell r="L240">
            <v>80000</v>
          </cell>
          <cell r="M240">
            <v>4000</v>
          </cell>
          <cell r="O240">
            <v>0</v>
          </cell>
          <cell r="P240">
            <v>84000</v>
          </cell>
          <cell r="S240">
            <v>84000</v>
          </cell>
          <cell r="U240" t="str">
            <v>a</v>
          </cell>
          <cell r="V240"/>
          <cell r="W240">
            <v>37349</v>
          </cell>
          <cell r="X240">
            <v>37349</v>
          </cell>
          <cell r="Y240" t="str">
            <v>KB</v>
          </cell>
          <cell r="AA240" t="str">
            <v>a</v>
          </cell>
        </row>
        <row r="241">
          <cell r="A241">
            <v>1084</v>
          </cell>
          <cell r="B241">
            <v>37469</v>
          </cell>
          <cell r="C241" t="str">
            <v>sh2</v>
          </cell>
          <cell r="D241" t="str">
            <v>2300077</v>
          </cell>
          <cell r="E241">
            <v>37463</v>
          </cell>
          <cell r="F241">
            <v>37407</v>
          </cell>
          <cell r="G241">
            <v>37454</v>
          </cell>
          <cell r="H241" t="str">
            <v>Technoprojekt, a.s.</v>
          </cell>
          <cell r="I241" t="str">
            <v>10006-62808-734</v>
          </cell>
          <cell r="J241" t="str">
            <v>0600</v>
          </cell>
          <cell r="L241">
            <v>233500</v>
          </cell>
          <cell r="M241">
            <v>11675</v>
          </cell>
          <cell r="O241">
            <v>0</v>
          </cell>
          <cell r="P241">
            <v>245175</v>
          </cell>
          <cell r="S241">
            <v>245175</v>
          </cell>
          <cell r="U241" t="str">
            <v>b</v>
          </cell>
          <cell r="V241"/>
          <cell r="W241">
            <v>37466</v>
          </cell>
          <cell r="X241">
            <v>37466</v>
          </cell>
          <cell r="Y241" t="str">
            <v>KB</v>
          </cell>
        </row>
        <row r="242">
          <cell r="A242">
            <v>872</v>
          </cell>
          <cell r="B242">
            <v>37461</v>
          </cell>
          <cell r="C242" t="str">
            <v>SH2</v>
          </cell>
          <cell r="D242" t="str">
            <v>2300078</v>
          </cell>
          <cell r="E242">
            <v>37425</v>
          </cell>
          <cell r="F242">
            <v>37407</v>
          </cell>
          <cell r="G242">
            <v>37454</v>
          </cell>
          <cell r="H242" t="str">
            <v>Technoprojekt, a.s.</v>
          </cell>
          <cell r="I242" t="str">
            <v>10006-62808-734</v>
          </cell>
          <cell r="J242" t="str">
            <v>0600</v>
          </cell>
          <cell r="L242">
            <v>501500</v>
          </cell>
          <cell r="M242">
            <v>25075</v>
          </cell>
          <cell r="O242">
            <v>0</v>
          </cell>
          <cell r="P242">
            <v>526575</v>
          </cell>
          <cell r="R242">
            <v>-59000</v>
          </cell>
          <cell r="S242">
            <v>467575</v>
          </cell>
          <cell r="U242" t="str">
            <v>a</v>
          </cell>
          <cell r="V242"/>
          <cell r="W242">
            <v>37455</v>
          </cell>
          <cell r="X242">
            <v>37455</v>
          </cell>
          <cell r="Y242" t="str">
            <v>KB</v>
          </cell>
          <cell r="AA242" t="str">
            <v>a</v>
          </cell>
        </row>
        <row r="243">
          <cell r="A243">
            <v>6088</v>
          </cell>
          <cell r="B243">
            <v>37553</v>
          </cell>
          <cell r="C243" t="str">
            <v>tr</v>
          </cell>
          <cell r="D243" t="str">
            <v>62/02</v>
          </cell>
          <cell r="E243">
            <v>37540</v>
          </cell>
          <cell r="F243">
            <v>37537</v>
          </cell>
          <cell r="G243">
            <v>37551</v>
          </cell>
          <cell r="H243" t="str">
            <v>Pytloun</v>
          </cell>
          <cell r="I243" t="str">
            <v>1001229389</v>
          </cell>
          <cell r="J243" t="str">
            <v>0800</v>
          </cell>
          <cell r="L243">
            <v>12870</v>
          </cell>
          <cell r="M243">
            <v>643.5</v>
          </cell>
          <cell r="O243">
            <v>0</v>
          </cell>
          <cell r="P243">
            <v>13513.5</v>
          </cell>
          <cell r="R243">
            <v>0</v>
          </cell>
          <cell r="S243">
            <v>13513.5</v>
          </cell>
          <cell r="U243" t="str">
            <v>x</v>
          </cell>
          <cell r="V243"/>
          <cell r="W243">
            <v>37547</v>
          </cell>
          <cell r="X243">
            <v>37550</v>
          </cell>
          <cell r="Y243" t="str">
            <v>KB</v>
          </cell>
        </row>
        <row r="244">
          <cell r="A244">
            <v>6089</v>
          </cell>
          <cell r="B244">
            <v>37560</v>
          </cell>
          <cell r="C244" t="str">
            <v>tr</v>
          </cell>
          <cell r="D244" t="str">
            <v>5020014700</v>
          </cell>
          <cell r="E244">
            <v>37540</v>
          </cell>
          <cell r="F244">
            <v>37538</v>
          </cell>
          <cell r="G244">
            <v>37553</v>
          </cell>
          <cell r="H244" t="str">
            <v>SČE</v>
          </cell>
          <cell r="I244" t="str">
            <v>10014-100431</v>
          </cell>
          <cell r="J244" t="str">
            <v>0100</v>
          </cell>
          <cell r="M244">
            <v>0</v>
          </cell>
          <cell r="N244">
            <v>12764.2</v>
          </cell>
          <cell r="O244">
            <v>2807.7</v>
          </cell>
          <cell r="P244">
            <v>15571.9</v>
          </cell>
          <cell r="Q244">
            <v>-40000</v>
          </cell>
          <cell r="R244">
            <v>0</v>
          </cell>
          <cell r="S244">
            <v>-24428.1</v>
          </cell>
          <cell r="V244"/>
          <cell r="W244">
            <v>37553</v>
          </cell>
          <cell r="X244">
            <v>37553</v>
          </cell>
          <cell r="Y244" t="str">
            <v>KB</v>
          </cell>
        </row>
        <row r="245">
          <cell r="A245">
            <v>155</v>
          </cell>
          <cell r="B245">
            <v>37333</v>
          </cell>
          <cell r="C245" t="str">
            <v>f</v>
          </cell>
          <cell r="D245" t="str">
            <v>572292</v>
          </cell>
          <cell r="E245">
            <v>37305</v>
          </cell>
          <cell r="G245">
            <v>37307</v>
          </cell>
          <cell r="H245" t="str">
            <v>SČE</v>
          </cell>
          <cell r="I245" t="str">
            <v>10014-100431</v>
          </cell>
          <cell r="J245" t="str">
            <v>0100</v>
          </cell>
          <cell r="M245">
            <v>0</v>
          </cell>
          <cell r="O245">
            <v>0</v>
          </cell>
          <cell r="P245">
            <v>0</v>
          </cell>
          <cell r="Q245">
            <v>15870</v>
          </cell>
          <cell r="S245">
            <v>15870</v>
          </cell>
          <cell r="V245"/>
          <cell r="W245">
            <v>37315</v>
          </cell>
          <cell r="X245">
            <v>37316</v>
          </cell>
          <cell r="Y245" t="str">
            <v>KB</v>
          </cell>
          <cell r="Z245" t="str">
            <v>First pre-payments electricity Louny,set standing order</v>
          </cell>
        </row>
        <row r="246">
          <cell r="A246">
            <v>815</v>
          </cell>
          <cell r="B246">
            <v>37432</v>
          </cell>
          <cell r="C246" t="str">
            <v>ko</v>
          </cell>
          <cell r="D246" t="str">
            <v>52682061</v>
          </cell>
          <cell r="E246">
            <v>37417</v>
          </cell>
          <cell r="F246">
            <v>37407</v>
          </cell>
          <cell r="G246">
            <v>37427</v>
          </cell>
          <cell r="H246" t="str">
            <v>SČE</v>
          </cell>
          <cell r="I246" t="str">
            <v>10014-100431</v>
          </cell>
          <cell r="J246" t="str">
            <v>0100</v>
          </cell>
          <cell r="M246">
            <v>0</v>
          </cell>
          <cell r="N246">
            <v>18102.37</v>
          </cell>
          <cell r="O246">
            <v>3981.8</v>
          </cell>
          <cell r="P246">
            <v>22084.17</v>
          </cell>
          <cell r="S246">
            <v>22084</v>
          </cell>
          <cell r="V246"/>
          <cell r="W246">
            <v>37431</v>
          </cell>
          <cell r="X246">
            <v>37431</v>
          </cell>
          <cell r="Y246" t="str">
            <v>KB</v>
          </cell>
        </row>
        <row r="247">
          <cell r="A247">
            <v>1217</v>
          </cell>
          <cell r="B247">
            <v>37491</v>
          </cell>
          <cell r="C247" t="str">
            <v>tr</v>
          </cell>
          <cell r="D247" t="str">
            <v>565802</v>
          </cell>
          <cell r="E247">
            <v>37473</v>
          </cell>
          <cell r="G247">
            <v>37489</v>
          </cell>
          <cell r="H247" t="str">
            <v>SČE</v>
          </cell>
          <cell r="I247" t="str">
            <v>10014-100431</v>
          </cell>
          <cell r="J247" t="str">
            <v>0100</v>
          </cell>
          <cell r="K247">
            <v>556.5</v>
          </cell>
          <cell r="M247">
            <v>0</v>
          </cell>
          <cell r="O247">
            <v>0</v>
          </cell>
          <cell r="P247">
            <v>556.5</v>
          </cell>
          <cell r="Q247">
            <v>24000</v>
          </cell>
          <cell r="S247">
            <v>24556.5</v>
          </cell>
          <cell r="V247"/>
          <cell r="W247">
            <v>37476</v>
          </cell>
          <cell r="X247">
            <v>37476</v>
          </cell>
          <cell r="Y247" t="str">
            <v>KB</v>
          </cell>
          <cell r="Z247" t="str">
            <v>May,June,July + re-connection fee SO till 29.11.2002 settled</v>
          </cell>
        </row>
        <row r="248">
          <cell r="A248">
            <v>666</v>
          </cell>
          <cell r="B248">
            <v>37413</v>
          </cell>
          <cell r="C248" t="str">
            <v>f</v>
          </cell>
          <cell r="D248" t="str">
            <v>205572292</v>
          </cell>
          <cell r="E248">
            <v>37391</v>
          </cell>
          <cell r="F248">
            <v>37385</v>
          </cell>
          <cell r="G248">
            <v>37400</v>
          </cell>
          <cell r="H248" t="str">
            <v>SČE</v>
          </cell>
          <cell r="I248" t="str">
            <v>10014-100431</v>
          </cell>
          <cell r="J248" t="str">
            <v>0100</v>
          </cell>
          <cell r="M248">
            <v>0</v>
          </cell>
          <cell r="N248">
            <v>159603</v>
          </cell>
          <cell r="O248">
            <v>35106.1</v>
          </cell>
          <cell r="P248">
            <v>194709.1</v>
          </cell>
          <cell r="Q248">
            <v>-79350</v>
          </cell>
          <cell r="S248">
            <v>115359.1</v>
          </cell>
          <cell r="V248"/>
          <cell r="W248">
            <v>37411</v>
          </cell>
          <cell r="X248">
            <v>37411</v>
          </cell>
          <cell r="Y248" t="str">
            <v>KB</v>
          </cell>
        </row>
        <row r="249">
          <cell r="A249">
            <v>6101</v>
          </cell>
          <cell r="B249">
            <v>37572</v>
          </cell>
          <cell r="C249" t="str">
            <v>tr</v>
          </cell>
          <cell r="D249" t="str">
            <v>224125</v>
          </cell>
          <cell r="E249">
            <v>37552</v>
          </cell>
          <cell r="F249">
            <v>37537</v>
          </cell>
          <cell r="G249">
            <v>37563</v>
          </cell>
          <cell r="H249" t="str">
            <v>DIRICKX BOHEMIA</v>
          </cell>
          <cell r="I249" t="str">
            <v>10015502</v>
          </cell>
          <cell r="J249" t="str">
            <v>5000</v>
          </cell>
          <cell r="L249">
            <v>352200</v>
          </cell>
          <cell r="M249">
            <v>17610</v>
          </cell>
          <cell r="O249">
            <v>0</v>
          </cell>
          <cell r="P249">
            <v>369810</v>
          </cell>
          <cell r="R249">
            <v>-17610</v>
          </cell>
          <cell r="S249">
            <v>352200</v>
          </cell>
          <cell r="T249" t="str">
            <v>November2002</v>
          </cell>
          <cell r="U249">
            <v>37558</v>
          </cell>
          <cell r="V249"/>
          <cell r="W249">
            <v>37564</v>
          </cell>
          <cell r="X249">
            <v>37565</v>
          </cell>
          <cell r="Y249" t="str">
            <v>UFJ</v>
          </cell>
        </row>
        <row r="250">
          <cell r="A250">
            <v>3084</v>
          </cell>
          <cell r="B250">
            <v>37349</v>
          </cell>
          <cell r="C250" t="str">
            <v>mc</v>
          </cell>
          <cell r="D250" t="str">
            <v>220485</v>
          </cell>
          <cell r="E250">
            <v>37323</v>
          </cell>
          <cell r="F250">
            <v>37315</v>
          </cell>
          <cell r="G250">
            <v>37354</v>
          </cell>
          <cell r="H250" t="str">
            <v>DIRICKX BOHEMIA</v>
          </cell>
          <cell r="I250" t="str">
            <v>100155202</v>
          </cell>
          <cell r="J250" t="str">
            <v>5000</v>
          </cell>
          <cell r="L250">
            <v>2237852</v>
          </cell>
          <cell r="M250">
            <v>111892.7</v>
          </cell>
          <cell r="O250">
            <v>0</v>
          </cell>
          <cell r="P250">
            <v>2349744.7000000002</v>
          </cell>
          <cell r="R250">
            <v>-111892.7</v>
          </cell>
          <cell r="S250">
            <v>2237852</v>
          </cell>
          <cell r="T250" t="str">
            <v>April2002</v>
          </cell>
          <cell r="U250">
            <v>37344</v>
          </cell>
          <cell r="V250"/>
          <cell r="W250">
            <v>37350</v>
          </cell>
          <cell r="X250">
            <v>37351</v>
          </cell>
          <cell r="Y250" t="str">
            <v>Sanwa Duss</v>
          </cell>
        </row>
        <row r="251">
          <cell r="A251">
            <v>571</v>
          </cell>
          <cell r="B251">
            <v>37396</v>
          </cell>
          <cell r="C251" t="str">
            <v>ko</v>
          </cell>
          <cell r="D251" t="str">
            <v>200250120</v>
          </cell>
          <cell r="E251">
            <v>37378</v>
          </cell>
          <cell r="F251">
            <v>37369</v>
          </cell>
          <cell r="G251">
            <v>37389</v>
          </cell>
          <cell r="H251" t="str">
            <v>SČE</v>
          </cell>
          <cell r="I251" t="str">
            <v>100431</v>
          </cell>
          <cell r="J251" t="str">
            <v>0100</v>
          </cell>
          <cell r="K251">
            <v>54284</v>
          </cell>
          <cell r="M251">
            <v>0</v>
          </cell>
          <cell r="O251">
            <v>0</v>
          </cell>
          <cell r="P251">
            <v>54284</v>
          </cell>
          <cell r="S251">
            <v>54284</v>
          </cell>
          <cell r="U251" t="str">
            <v>a</v>
          </cell>
          <cell r="V251"/>
          <cell r="W251">
            <v>37391</v>
          </cell>
          <cell r="X251">
            <v>37393</v>
          </cell>
          <cell r="Y251" t="str">
            <v>KB</v>
          </cell>
        </row>
        <row r="252">
          <cell r="A252">
            <v>44</v>
          </cell>
          <cell r="B252">
            <v>37315</v>
          </cell>
          <cell r="C252" t="str">
            <v>b</v>
          </cell>
          <cell r="D252" t="str">
            <v>200150100</v>
          </cell>
          <cell r="E252">
            <v>37278</v>
          </cell>
          <cell r="G252">
            <v>37292</v>
          </cell>
          <cell r="H252" t="str">
            <v>SČE</v>
          </cell>
          <cell r="I252" t="str">
            <v>100-431</v>
          </cell>
          <cell r="J252" t="str">
            <v>0100</v>
          </cell>
          <cell r="K252">
            <v>1500</v>
          </cell>
          <cell r="M252">
            <v>0</v>
          </cell>
          <cell r="O252">
            <v>0</v>
          </cell>
          <cell r="P252">
            <v>1500</v>
          </cell>
          <cell r="S252">
            <v>1500</v>
          </cell>
          <cell r="U252" t="str">
            <v>a</v>
          </cell>
          <cell r="V252"/>
          <cell r="W252">
            <v>37293</v>
          </cell>
          <cell r="X252">
            <v>37294</v>
          </cell>
          <cell r="Y252" t="str">
            <v>KB</v>
          </cell>
          <cell r="Z252" t="str">
            <v>Sanwa fee</v>
          </cell>
        </row>
        <row r="253">
          <cell r="A253">
            <v>2051</v>
          </cell>
          <cell r="B253">
            <v>37333</v>
          </cell>
          <cell r="C253" t="str">
            <v>f</v>
          </cell>
          <cell r="D253" t="str">
            <v>20730042</v>
          </cell>
          <cell r="E253">
            <v>37320</v>
          </cell>
          <cell r="G253">
            <v>37321</v>
          </cell>
          <cell r="H253" t="str">
            <v>SČE</v>
          </cell>
          <cell r="I253" t="str">
            <v>100-431</v>
          </cell>
          <cell r="J253" t="str">
            <v>0100</v>
          </cell>
          <cell r="K253">
            <v>10000</v>
          </cell>
          <cell r="M253">
            <v>0</v>
          </cell>
          <cell r="O253">
            <v>0</v>
          </cell>
          <cell r="P253">
            <v>10000</v>
          </cell>
          <cell r="S253">
            <v>10000</v>
          </cell>
          <cell r="U253" t="str">
            <v>p</v>
          </cell>
          <cell r="V253"/>
          <cell r="W253">
            <v>37322</v>
          </cell>
          <cell r="X253">
            <v>37322</v>
          </cell>
          <cell r="Y253" t="str">
            <v>KB</v>
          </cell>
        </row>
        <row r="254">
          <cell r="A254">
            <v>2415</v>
          </cell>
          <cell r="B254">
            <v>37623</v>
          </cell>
          <cell r="C254" t="str">
            <v>A2</v>
          </cell>
          <cell r="D254" t="str">
            <v>22516</v>
          </cell>
          <cell r="E254">
            <v>37593</v>
          </cell>
          <cell r="G254">
            <v>37624</v>
          </cell>
          <cell r="H254" t="str">
            <v>HANS</v>
          </cell>
          <cell r="I254" t="str">
            <v>77942004</v>
          </cell>
          <cell r="J254" t="str">
            <v>0400</v>
          </cell>
          <cell r="M254">
            <v>0</v>
          </cell>
          <cell r="O254">
            <v>0</v>
          </cell>
          <cell r="P254">
            <v>0</v>
          </cell>
          <cell r="Q254">
            <v>4931857</v>
          </cell>
          <cell r="S254">
            <v>4931857</v>
          </cell>
          <cell r="T254" t="str">
            <v>Decem192002</v>
          </cell>
          <cell r="U254">
            <v>37609</v>
          </cell>
          <cell r="V254" t="str">
            <v xml:space="preserve"> </v>
          </cell>
          <cell r="W254">
            <v>37613</v>
          </cell>
          <cell r="Y254" t="str">
            <v>UFJ</v>
          </cell>
        </row>
        <row r="255">
          <cell r="A255">
            <v>496</v>
          </cell>
          <cell r="B255">
            <v>37396</v>
          </cell>
          <cell r="C255" t="str">
            <v>mc</v>
          </cell>
          <cell r="D255" t="str">
            <v>0362002</v>
          </cell>
          <cell r="E255">
            <v>37368</v>
          </cell>
          <cell r="F255">
            <v>37368</v>
          </cell>
          <cell r="G255">
            <v>37381</v>
          </cell>
          <cell r="H255" t="str">
            <v>RVR</v>
          </cell>
          <cell r="I255" t="str">
            <v>101358116</v>
          </cell>
          <cell r="J255" t="str">
            <v>0300</v>
          </cell>
          <cell r="L255">
            <v>4830</v>
          </cell>
          <cell r="M255">
            <v>241.5</v>
          </cell>
          <cell r="O255">
            <v>0</v>
          </cell>
          <cell r="P255">
            <v>5071.5</v>
          </cell>
          <cell r="S255">
            <v>5071.5</v>
          </cell>
          <cell r="U255" t="str">
            <v>a</v>
          </cell>
          <cell r="V255"/>
          <cell r="W255">
            <v>37382</v>
          </cell>
          <cell r="X255">
            <v>37383</v>
          </cell>
          <cell r="Y255" t="str">
            <v>KB</v>
          </cell>
        </row>
        <row r="256">
          <cell r="A256">
            <v>2302</v>
          </cell>
          <cell r="B256">
            <v>37529</v>
          </cell>
          <cell r="C256" t="str">
            <v>f</v>
          </cell>
          <cell r="D256" t="str">
            <v>020023639</v>
          </cell>
          <cell r="E256">
            <v>37518</v>
          </cell>
          <cell r="F256">
            <v>37433</v>
          </cell>
          <cell r="G256">
            <v>37463</v>
          </cell>
          <cell r="H256" t="str">
            <v>Pilecký Zdeněk</v>
          </cell>
          <cell r="I256" t="str">
            <v>101894525</v>
          </cell>
          <cell r="J256" t="str">
            <v>0300</v>
          </cell>
          <cell r="L256">
            <v>90000</v>
          </cell>
          <cell r="M256">
            <v>4500</v>
          </cell>
          <cell r="O256">
            <v>0</v>
          </cell>
          <cell r="P256">
            <v>94500</v>
          </cell>
          <cell r="R256">
            <v>-4500</v>
          </cell>
          <cell r="S256">
            <v>90000</v>
          </cell>
          <cell r="U256" t="str">
            <v>c</v>
          </cell>
          <cell r="V256"/>
          <cell r="W256">
            <v>37526</v>
          </cell>
          <cell r="X256">
            <v>37526</v>
          </cell>
          <cell r="Y256" t="str">
            <v>KB</v>
          </cell>
        </row>
        <row r="257">
          <cell r="A257">
            <v>2231</v>
          </cell>
          <cell r="C257" t="str">
            <v>f</v>
          </cell>
          <cell r="D257" t="str">
            <v>020023639</v>
          </cell>
          <cell r="E257">
            <v>37452</v>
          </cell>
          <cell r="F257">
            <v>37433</v>
          </cell>
          <cell r="G257">
            <v>37463</v>
          </cell>
          <cell r="H257" t="str">
            <v>Pilecký Zdeněk</v>
          </cell>
          <cell r="I257" t="str">
            <v>101894525</v>
          </cell>
          <cell r="J257" t="str">
            <v>0300</v>
          </cell>
          <cell r="L257">
            <v>94320.3</v>
          </cell>
          <cell r="M257">
            <v>4716</v>
          </cell>
          <cell r="O257">
            <v>0</v>
          </cell>
          <cell r="P257">
            <v>99036.3</v>
          </cell>
          <cell r="R257">
            <v>-4716</v>
          </cell>
          <cell r="S257">
            <v>99036.4</v>
          </cell>
          <cell r="V257">
            <v>-161</v>
          </cell>
          <cell r="Y257" t="str">
            <v>KB</v>
          </cell>
        </row>
        <row r="258">
          <cell r="A258">
            <v>2123</v>
          </cell>
          <cell r="B258">
            <v>37413</v>
          </cell>
          <cell r="C258" t="str">
            <v>f</v>
          </cell>
          <cell r="D258" t="str">
            <v>020022215</v>
          </cell>
          <cell r="E258">
            <v>37376</v>
          </cell>
          <cell r="F258">
            <v>37372</v>
          </cell>
          <cell r="G258">
            <v>37402</v>
          </cell>
          <cell r="H258" t="str">
            <v>Pilecký Zdeněk</v>
          </cell>
          <cell r="I258" t="str">
            <v>101894525</v>
          </cell>
          <cell r="J258" t="str">
            <v>0300</v>
          </cell>
          <cell r="L258">
            <v>700000</v>
          </cell>
          <cell r="M258">
            <v>35000</v>
          </cell>
          <cell r="O258">
            <v>0</v>
          </cell>
          <cell r="P258">
            <v>735000</v>
          </cell>
          <cell r="R258">
            <v>-35000</v>
          </cell>
          <cell r="S258">
            <v>700000</v>
          </cell>
          <cell r="T258" t="str">
            <v>June2002</v>
          </cell>
          <cell r="U258">
            <v>37407</v>
          </cell>
          <cell r="V258"/>
          <cell r="W258">
            <v>37412</v>
          </cell>
          <cell r="X258">
            <v>37413</v>
          </cell>
          <cell r="Y258" t="str">
            <v>Sanwa Duss</v>
          </cell>
        </row>
        <row r="259">
          <cell r="A259">
            <v>1097</v>
          </cell>
          <cell r="B259">
            <v>37491</v>
          </cell>
          <cell r="C259" t="str">
            <v>b</v>
          </cell>
          <cell r="D259" t="str">
            <v>2002095</v>
          </cell>
          <cell r="E259">
            <v>37461</v>
          </cell>
          <cell r="F259">
            <v>37460</v>
          </cell>
          <cell r="G259">
            <v>37474</v>
          </cell>
          <cell r="H259" t="str">
            <v>ATS-Cetaz</v>
          </cell>
          <cell r="I259" t="str">
            <v>1020672319</v>
          </cell>
          <cell r="J259" t="str">
            <v>0800</v>
          </cell>
          <cell r="L259">
            <v>733</v>
          </cell>
          <cell r="M259">
            <v>36.700000000000003</v>
          </cell>
          <cell r="N259">
            <v>2480</v>
          </cell>
          <cell r="O259">
            <v>545.6</v>
          </cell>
          <cell r="P259">
            <v>3795.3</v>
          </cell>
          <cell r="S259">
            <v>3795.3</v>
          </cell>
          <cell r="U259" t="str">
            <v>b</v>
          </cell>
          <cell r="V259"/>
          <cell r="W259">
            <v>37470</v>
          </cell>
          <cell r="X259">
            <v>37474</v>
          </cell>
          <cell r="Y259" t="str">
            <v>KB</v>
          </cell>
          <cell r="Z259" t="str">
            <v>LAN TOC Office</v>
          </cell>
        </row>
        <row r="260">
          <cell r="A260">
            <v>195</v>
          </cell>
          <cell r="B260">
            <v>37323</v>
          </cell>
          <cell r="C260" t="str">
            <v>tch</v>
          </cell>
          <cell r="D260" t="str">
            <v>2002032</v>
          </cell>
          <cell r="E260">
            <v>37313</v>
          </cell>
          <cell r="F260">
            <v>37313</v>
          </cell>
          <cell r="G260">
            <v>37327</v>
          </cell>
          <cell r="H260" t="str">
            <v>ATS-CETAZ</v>
          </cell>
          <cell r="I260" t="str">
            <v>1020672319</v>
          </cell>
          <cell r="J260" t="str">
            <v>0800</v>
          </cell>
          <cell r="M260">
            <v>0</v>
          </cell>
          <cell r="N260">
            <v>5308</v>
          </cell>
          <cell r="O260">
            <v>1167.8</v>
          </cell>
          <cell r="P260">
            <v>6475.8</v>
          </cell>
          <cell r="S260">
            <v>6475.8</v>
          </cell>
          <cell r="V260"/>
          <cell r="W260">
            <v>37328</v>
          </cell>
          <cell r="X260">
            <v>37329</v>
          </cell>
          <cell r="Y260" t="str">
            <v>KB</v>
          </cell>
          <cell r="Z260" t="str">
            <v>LAN Extension</v>
          </cell>
        </row>
        <row r="261">
          <cell r="A261">
            <v>444</v>
          </cell>
          <cell r="B261">
            <v>37371</v>
          </cell>
          <cell r="C261" t="str">
            <v>b</v>
          </cell>
          <cell r="D261" t="str">
            <v>2002355</v>
          </cell>
          <cell r="E261">
            <v>37357</v>
          </cell>
          <cell r="F261">
            <v>37355</v>
          </cell>
          <cell r="G261">
            <v>37365</v>
          </cell>
          <cell r="H261" t="str">
            <v>ATS-CETAZ</v>
          </cell>
          <cell r="I261" t="str">
            <v>1020672319</v>
          </cell>
          <cell r="J261" t="str">
            <v>0800</v>
          </cell>
          <cell r="L261">
            <v>7150</v>
          </cell>
          <cell r="M261">
            <v>357.5</v>
          </cell>
          <cell r="O261">
            <v>0</v>
          </cell>
          <cell r="P261">
            <v>7507.5</v>
          </cell>
          <cell r="S261">
            <v>7507.5</v>
          </cell>
          <cell r="V261"/>
          <cell r="W261">
            <v>37364</v>
          </cell>
          <cell r="X261">
            <v>37364</v>
          </cell>
          <cell r="Y261" t="str">
            <v>KB</v>
          </cell>
          <cell r="Z261" t="str">
            <v>door keyboard</v>
          </cell>
        </row>
        <row r="262">
          <cell r="A262">
            <v>2084</v>
          </cell>
          <cell r="B262" t="str">
            <v>cancel</v>
          </cell>
          <cell r="C262" t="str">
            <v>f</v>
          </cell>
          <cell r="D262" t="str">
            <v>02/1/13</v>
          </cell>
          <cell r="E262">
            <v>37351</v>
          </cell>
          <cell r="F262">
            <v>37346</v>
          </cell>
          <cell r="G262">
            <v>37380</v>
          </cell>
          <cell r="H262" t="str">
            <v>Rieger-vodoinstalace</v>
          </cell>
          <cell r="I262" t="str">
            <v>1020886309</v>
          </cell>
          <cell r="J262" t="str">
            <v>0800</v>
          </cell>
          <cell r="M262">
            <v>0</v>
          </cell>
          <cell r="O262">
            <v>0</v>
          </cell>
          <cell r="P262">
            <v>0</v>
          </cell>
          <cell r="S262">
            <v>0</v>
          </cell>
          <cell r="V262"/>
          <cell r="W262" t="str">
            <v>n/a</v>
          </cell>
          <cell r="X262" t="str">
            <v>n/a</v>
          </cell>
          <cell r="Y262" t="str">
            <v>KB</v>
          </cell>
        </row>
        <row r="263">
          <cell r="A263">
            <v>2080</v>
          </cell>
          <cell r="B263">
            <v>37371</v>
          </cell>
          <cell r="C263" t="str">
            <v>f</v>
          </cell>
          <cell r="D263" t="str">
            <v>0218</v>
          </cell>
          <cell r="E263">
            <v>37349</v>
          </cell>
          <cell r="F263">
            <v>37326</v>
          </cell>
          <cell r="G263">
            <v>37368</v>
          </cell>
          <cell r="H263" t="str">
            <v>Rieger-vodoinstalace</v>
          </cell>
          <cell r="I263" t="str">
            <v>1020886309</v>
          </cell>
          <cell r="J263" t="str">
            <v>0800</v>
          </cell>
          <cell r="L263">
            <v>2648</v>
          </cell>
          <cell r="M263">
            <v>132.4</v>
          </cell>
          <cell r="O263">
            <v>0</v>
          </cell>
          <cell r="P263">
            <v>2780.4</v>
          </cell>
          <cell r="S263">
            <v>2780</v>
          </cell>
          <cell r="U263" t="str">
            <v>a</v>
          </cell>
          <cell r="V263"/>
          <cell r="W263">
            <v>37364</v>
          </cell>
          <cell r="X263">
            <v>37364</v>
          </cell>
          <cell r="Y263" t="str">
            <v>KB</v>
          </cell>
        </row>
        <row r="264">
          <cell r="A264">
            <v>2434</v>
          </cell>
          <cell r="B264">
            <v>37613</v>
          </cell>
          <cell r="C264" t="str">
            <v>fm</v>
          </cell>
          <cell r="D264" t="str">
            <v>02/1/78</v>
          </cell>
          <cell r="E264">
            <v>37608</v>
          </cell>
          <cell r="F264">
            <v>37596</v>
          </cell>
          <cell r="G264">
            <v>37268</v>
          </cell>
          <cell r="H264" t="str">
            <v>Rieger-vodoinstalace</v>
          </cell>
          <cell r="I264" t="str">
            <v>1020886309</v>
          </cell>
          <cell r="J264" t="str">
            <v>0800</v>
          </cell>
          <cell r="L264">
            <v>7815</v>
          </cell>
          <cell r="M264">
            <v>390.8</v>
          </cell>
          <cell r="O264">
            <v>0</v>
          </cell>
          <cell r="P264">
            <v>8205.7999999999993</v>
          </cell>
          <cell r="S264">
            <v>8206</v>
          </cell>
          <cell r="U264" t="str">
            <v>x</v>
          </cell>
          <cell r="V264" t="str">
            <v xml:space="preserve"> </v>
          </cell>
          <cell r="W264">
            <v>37613</v>
          </cell>
          <cell r="X264">
            <v>37613</v>
          </cell>
          <cell r="Y264" t="str">
            <v>KB</v>
          </cell>
        </row>
        <row r="265">
          <cell r="A265">
            <v>2037</v>
          </cell>
          <cell r="B265">
            <v>37349</v>
          </cell>
          <cell r="C265" t="str">
            <v>ty</v>
          </cell>
          <cell r="D265" t="str">
            <v>02/1/3</v>
          </cell>
          <cell r="E265">
            <v>37308</v>
          </cell>
          <cell r="F265">
            <v>37305</v>
          </cell>
          <cell r="G265">
            <v>37335</v>
          </cell>
          <cell r="H265" t="str">
            <v>Rieger-vodoinstalace</v>
          </cell>
          <cell r="I265" t="str">
            <v>1020886309</v>
          </cell>
          <cell r="J265" t="str">
            <v>0800</v>
          </cell>
          <cell r="L265">
            <v>9600</v>
          </cell>
          <cell r="M265">
            <v>480</v>
          </cell>
          <cell r="O265">
            <v>0</v>
          </cell>
          <cell r="P265">
            <v>10080</v>
          </cell>
          <cell r="R265">
            <v>-480</v>
          </cell>
          <cell r="S265">
            <v>9600</v>
          </cell>
          <cell r="V265"/>
          <cell r="W265">
            <v>37330</v>
          </cell>
          <cell r="X265">
            <v>37333</v>
          </cell>
          <cell r="Y265" t="str">
            <v>KB</v>
          </cell>
        </row>
        <row r="266">
          <cell r="A266">
            <v>2210</v>
          </cell>
          <cell r="B266">
            <v>37524</v>
          </cell>
          <cell r="C266" t="str">
            <v>amo</v>
          </cell>
          <cell r="D266" t="str">
            <v>02/1/36</v>
          </cell>
          <cell r="E266">
            <v>37445</v>
          </cell>
          <cell r="F266">
            <v>37437</v>
          </cell>
          <cell r="G266">
            <v>37470</v>
          </cell>
          <cell r="H266" t="str">
            <v>Rieger-vodoinstalace</v>
          </cell>
          <cell r="I266" t="str">
            <v>1020886309</v>
          </cell>
          <cell r="J266" t="str">
            <v>0800</v>
          </cell>
          <cell r="L266">
            <v>12700.5</v>
          </cell>
          <cell r="M266">
            <v>635</v>
          </cell>
          <cell r="O266">
            <v>0</v>
          </cell>
          <cell r="P266">
            <v>13335.5</v>
          </cell>
          <cell r="S266">
            <v>13336</v>
          </cell>
          <cell r="U266" t="str">
            <v>a</v>
          </cell>
          <cell r="V266"/>
          <cell r="W266">
            <v>37516</v>
          </cell>
          <cell r="X266">
            <v>37516</v>
          </cell>
          <cell r="Y266" t="str">
            <v>KB</v>
          </cell>
        </row>
        <row r="267">
          <cell r="A267">
            <v>2390</v>
          </cell>
          <cell r="B267">
            <v>37596</v>
          </cell>
          <cell r="C267" t="str">
            <v>tye</v>
          </cell>
          <cell r="D267" t="str">
            <v>02/1/66</v>
          </cell>
          <cell r="E267">
            <v>37571</v>
          </cell>
          <cell r="F267">
            <v>37544</v>
          </cell>
          <cell r="G267">
            <v>37582</v>
          </cell>
          <cell r="H267" t="str">
            <v>Rieger-vodoinstalace</v>
          </cell>
          <cell r="I267" t="str">
            <v>1020886309</v>
          </cell>
          <cell r="J267" t="str">
            <v>0800</v>
          </cell>
          <cell r="L267">
            <v>658629</v>
          </cell>
          <cell r="M267">
            <v>32931.5</v>
          </cell>
          <cell r="O267">
            <v>0</v>
          </cell>
          <cell r="P267">
            <v>691560.5</v>
          </cell>
          <cell r="Q267">
            <v>-584145</v>
          </cell>
          <cell r="R267">
            <v>-32931.5</v>
          </cell>
          <cell r="S267">
            <v>74484</v>
          </cell>
          <cell r="U267" t="str">
            <v>b</v>
          </cell>
          <cell r="V267" t="str">
            <v xml:space="preserve"> </v>
          </cell>
          <cell r="W267">
            <v>37592</v>
          </cell>
          <cell r="X267">
            <v>37594</v>
          </cell>
          <cell r="Y267" t="str">
            <v>KB</v>
          </cell>
        </row>
        <row r="268">
          <cell r="A268">
            <v>6099</v>
          </cell>
          <cell r="B268">
            <v>37578</v>
          </cell>
          <cell r="C268" t="str">
            <v>tr</v>
          </cell>
          <cell r="D268" t="str">
            <v>02/1/64</v>
          </cell>
          <cell r="E268">
            <v>37553</v>
          </cell>
          <cell r="F268">
            <v>37539</v>
          </cell>
          <cell r="G268">
            <v>37575</v>
          </cell>
          <cell r="H268" t="str">
            <v>Rieger-vodoinstalace</v>
          </cell>
          <cell r="I268" t="str">
            <v>1020886309</v>
          </cell>
          <cell r="J268" t="str">
            <v>0800</v>
          </cell>
          <cell r="L268">
            <v>803000</v>
          </cell>
          <cell r="M268">
            <v>40150</v>
          </cell>
          <cell r="O268">
            <v>0</v>
          </cell>
          <cell r="P268">
            <v>843150</v>
          </cell>
          <cell r="Q268">
            <v>-727891</v>
          </cell>
          <cell r="R268">
            <v>-40150</v>
          </cell>
          <cell r="S268">
            <v>75109</v>
          </cell>
          <cell r="U268" t="str">
            <v>g</v>
          </cell>
          <cell r="V268"/>
          <cell r="W268">
            <v>37575</v>
          </cell>
          <cell r="X268">
            <v>37575</v>
          </cell>
          <cell r="Y268" t="str">
            <v>KB</v>
          </cell>
        </row>
        <row r="269">
          <cell r="A269">
            <v>2297</v>
          </cell>
          <cell r="B269">
            <v>37533</v>
          </cell>
          <cell r="C269" t="str">
            <v>tye</v>
          </cell>
          <cell r="D269" t="str">
            <v>02/1/53</v>
          </cell>
          <cell r="E269">
            <v>37505</v>
          </cell>
          <cell r="F269">
            <v>37498</v>
          </cell>
          <cell r="G269">
            <v>37534</v>
          </cell>
          <cell r="H269" t="str">
            <v>Rieger-vodoinstalace</v>
          </cell>
          <cell r="I269" t="str">
            <v>1020886309</v>
          </cell>
          <cell r="J269" t="str">
            <v>0800</v>
          </cell>
          <cell r="M269">
            <v>0</v>
          </cell>
          <cell r="O269">
            <v>0</v>
          </cell>
          <cell r="P269">
            <v>0</v>
          </cell>
          <cell r="Q269">
            <v>107885</v>
          </cell>
          <cell r="S269">
            <v>107885</v>
          </cell>
          <cell r="U269" t="str">
            <v>d</v>
          </cell>
          <cell r="V269"/>
          <cell r="W269">
            <v>37533</v>
          </cell>
          <cell r="X269">
            <v>37533</v>
          </cell>
          <cell r="Y269" t="str">
            <v>KB</v>
          </cell>
        </row>
        <row r="270">
          <cell r="A270">
            <v>2015</v>
          </cell>
          <cell r="B270">
            <v>37333</v>
          </cell>
          <cell r="C270" t="str">
            <v>f</v>
          </cell>
          <cell r="D270" t="str">
            <v>02/1/2</v>
          </cell>
          <cell r="E270">
            <v>37292</v>
          </cell>
          <cell r="G270">
            <v>37319</v>
          </cell>
          <cell r="H270" t="str">
            <v>Rieger-vodoinstalace</v>
          </cell>
          <cell r="I270" t="str">
            <v>1020886309</v>
          </cell>
          <cell r="J270" t="str">
            <v>0800</v>
          </cell>
          <cell r="M270">
            <v>0</v>
          </cell>
          <cell r="O270">
            <v>0</v>
          </cell>
          <cell r="P270">
            <v>0</v>
          </cell>
          <cell r="Q270">
            <v>140360</v>
          </cell>
          <cell r="S270">
            <v>140360</v>
          </cell>
          <cell r="U270" t="str">
            <v>a</v>
          </cell>
          <cell r="V270"/>
          <cell r="W270">
            <v>37315</v>
          </cell>
          <cell r="X270">
            <v>37316</v>
          </cell>
          <cell r="Y270" t="str">
            <v>KB</v>
          </cell>
        </row>
        <row r="271">
          <cell r="A271">
            <v>6060</v>
          </cell>
          <cell r="B271">
            <v>37533</v>
          </cell>
          <cell r="C271" t="str">
            <v>tr</v>
          </cell>
          <cell r="D271" t="str">
            <v>02/1/54</v>
          </cell>
          <cell r="E271">
            <v>37511</v>
          </cell>
          <cell r="F271">
            <v>37498</v>
          </cell>
          <cell r="G271">
            <v>37534</v>
          </cell>
          <cell r="H271" t="str">
            <v>Rieger-vodoinstalace</v>
          </cell>
          <cell r="I271" t="str">
            <v>1020886309</v>
          </cell>
          <cell r="J271" t="str">
            <v>0800</v>
          </cell>
          <cell r="M271">
            <v>0</v>
          </cell>
          <cell r="O271">
            <v>0</v>
          </cell>
          <cell r="P271">
            <v>0</v>
          </cell>
          <cell r="Q271">
            <v>152984</v>
          </cell>
          <cell r="S271">
            <v>152984</v>
          </cell>
          <cell r="U271" t="str">
            <v>f</v>
          </cell>
          <cell r="V271"/>
          <cell r="W271">
            <v>37533</v>
          </cell>
          <cell r="X271">
            <v>37533</v>
          </cell>
          <cell r="Y271" t="str">
            <v>KB</v>
          </cell>
        </row>
        <row r="272">
          <cell r="A272">
            <v>972</v>
          </cell>
          <cell r="B272">
            <v>37469</v>
          </cell>
          <cell r="C272" t="str">
            <v>tr</v>
          </cell>
          <cell r="D272" t="str">
            <v>02134</v>
          </cell>
          <cell r="E272">
            <v>37440</v>
          </cell>
          <cell r="F272">
            <v>37437</v>
          </cell>
          <cell r="G272">
            <v>37470</v>
          </cell>
          <cell r="H272" t="str">
            <v>Rieger-vodoinstalace</v>
          </cell>
          <cell r="I272" t="str">
            <v>1020886309</v>
          </cell>
          <cell r="J272" t="str">
            <v>0800</v>
          </cell>
          <cell r="M272">
            <v>0</v>
          </cell>
          <cell r="O272">
            <v>0</v>
          </cell>
          <cell r="P272">
            <v>0</v>
          </cell>
          <cell r="Q272">
            <v>168835.5</v>
          </cell>
          <cell r="S272">
            <v>168835.5</v>
          </cell>
          <cell r="U272" t="str">
            <v>a</v>
          </cell>
          <cell r="V272"/>
          <cell r="W272">
            <v>37467</v>
          </cell>
          <cell r="X272">
            <v>37467</v>
          </cell>
          <cell r="Y272" t="str">
            <v>KB</v>
          </cell>
        </row>
        <row r="273">
          <cell r="A273">
            <v>6074</v>
          </cell>
          <cell r="B273">
            <v>37564</v>
          </cell>
          <cell r="C273" t="str">
            <v>tr</v>
          </cell>
          <cell r="D273" t="str">
            <v>02/1/60</v>
          </cell>
          <cell r="E273">
            <v>37533</v>
          </cell>
          <cell r="F273">
            <v>37529</v>
          </cell>
          <cell r="G273">
            <v>37563</v>
          </cell>
          <cell r="H273" t="str">
            <v>Rieger-vodoinstalace</v>
          </cell>
          <cell r="I273" t="str">
            <v>1020886309</v>
          </cell>
          <cell r="J273" t="str">
            <v>0800</v>
          </cell>
          <cell r="M273">
            <v>0</v>
          </cell>
          <cell r="O273">
            <v>0</v>
          </cell>
          <cell r="P273">
            <v>0</v>
          </cell>
          <cell r="Q273">
            <v>193204</v>
          </cell>
          <cell r="R273">
            <v>0</v>
          </cell>
          <cell r="S273">
            <v>193204</v>
          </cell>
          <cell r="U273" t="str">
            <v>c</v>
          </cell>
          <cell r="V273"/>
          <cell r="W273">
            <v>37564</v>
          </cell>
          <cell r="X273">
            <v>37564</v>
          </cell>
          <cell r="Y273" t="str">
            <v>KB</v>
          </cell>
        </row>
        <row r="274">
          <cell r="A274">
            <v>6045</v>
          </cell>
          <cell r="B274">
            <v>37505</v>
          </cell>
          <cell r="C274" t="str">
            <v>tr</v>
          </cell>
          <cell r="D274" t="str">
            <v>02/01/44</v>
          </cell>
          <cell r="E274">
            <v>37474</v>
          </cell>
          <cell r="G274">
            <v>37504</v>
          </cell>
          <cell r="H274" t="str">
            <v>Rieger-vodoinstalace</v>
          </cell>
          <cell r="I274" t="str">
            <v>1020886309</v>
          </cell>
          <cell r="J274" t="str">
            <v>0800</v>
          </cell>
          <cell r="M274">
            <v>0</v>
          </cell>
          <cell r="O274">
            <v>0</v>
          </cell>
          <cell r="P274">
            <v>0</v>
          </cell>
          <cell r="Q274">
            <v>212867</v>
          </cell>
          <cell r="R274">
            <v>0</v>
          </cell>
          <cell r="S274">
            <v>212867</v>
          </cell>
          <cell r="U274" t="str">
            <v>d</v>
          </cell>
          <cell r="V274"/>
          <cell r="W274">
            <v>37504</v>
          </cell>
          <cell r="X274">
            <v>37504</v>
          </cell>
          <cell r="Y274" t="str">
            <v>KB</v>
          </cell>
        </row>
        <row r="275">
          <cell r="A275">
            <v>2257</v>
          </cell>
          <cell r="B275">
            <v>37505</v>
          </cell>
          <cell r="C275" t="str">
            <v>tye</v>
          </cell>
          <cell r="D275" t="str">
            <v>02/1/46</v>
          </cell>
          <cell r="E275">
            <v>37473</v>
          </cell>
          <cell r="G275">
            <v>37504</v>
          </cell>
          <cell r="H275" t="str">
            <v>Rieger-vodoinstalace</v>
          </cell>
          <cell r="I275" t="str">
            <v>1020886309</v>
          </cell>
          <cell r="J275" t="str">
            <v>0800</v>
          </cell>
          <cell r="M275">
            <v>0</v>
          </cell>
          <cell r="O275">
            <v>0</v>
          </cell>
          <cell r="P275">
            <v>0</v>
          </cell>
          <cell r="Q275">
            <v>221214</v>
          </cell>
          <cell r="S275">
            <v>221214</v>
          </cell>
          <cell r="U275" t="str">
            <v>a</v>
          </cell>
          <cell r="V275"/>
          <cell r="W275">
            <v>37504</v>
          </cell>
          <cell r="X275">
            <v>37504</v>
          </cell>
          <cell r="Y275" t="str">
            <v>KB</v>
          </cell>
        </row>
        <row r="276">
          <cell r="A276">
            <v>2349</v>
          </cell>
          <cell r="B276">
            <v>37578</v>
          </cell>
          <cell r="C276" t="str">
            <v>tye</v>
          </cell>
          <cell r="D276" t="str">
            <v>02/1/61</v>
          </cell>
          <cell r="E276">
            <v>37537</v>
          </cell>
          <cell r="F276">
            <v>37529</v>
          </cell>
          <cell r="G276">
            <v>37565</v>
          </cell>
          <cell r="H276" t="str">
            <v>Rieger-vodoinstalace</v>
          </cell>
          <cell r="I276" t="str">
            <v>1020886309</v>
          </cell>
          <cell r="J276" t="str">
            <v>0800</v>
          </cell>
          <cell r="M276">
            <v>0</v>
          </cell>
          <cell r="O276">
            <v>0</v>
          </cell>
          <cell r="P276">
            <v>0</v>
          </cell>
          <cell r="Q276">
            <v>255046</v>
          </cell>
          <cell r="S276">
            <v>255046</v>
          </cell>
          <cell r="T276" t="str">
            <v xml:space="preserve"> </v>
          </cell>
          <cell r="U276" t="str">
            <v>f</v>
          </cell>
          <cell r="V276"/>
          <cell r="W276">
            <v>37575</v>
          </cell>
          <cell r="X276">
            <v>37575</v>
          </cell>
          <cell r="Y276" t="str">
            <v>KB</v>
          </cell>
        </row>
        <row r="277">
          <cell r="A277">
            <v>2140</v>
          </cell>
          <cell r="B277">
            <v>37425</v>
          </cell>
          <cell r="C277" t="str">
            <v>f</v>
          </cell>
          <cell r="D277" t="str">
            <v>02/1/18</v>
          </cell>
          <cell r="E277">
            <v>37383</v>
          </cell>
          <cell r="F277">
            <v>37374</v>
          </cell>
          <cell r="G277">
            <v>37411</v>
          </cell>
          <cell r="H277" t="str">
            <v>Rieger-vodoinstalace</v>
          </cell>
          <cell r="I277" t="str">
            <v>1020886309</v>
          </cell>
          <cell r="J277" t="str">
            <v>0800</v>
          </cell>
          <cell r="L277">
            <v>1260000</v>
          </cell>
          <cell r="M277">
            <v>63000</v>
          </cell>
          <cell r="O277">
            <v>0</v>
          </cell>
          <cell r="P277">
            <v>1323000</v>
          </cell>
          <cell r="Q277">
            <v>-959543</v>
          </cell>
          <cell r="R277">
            <v>-63000</v>
          </cell>
          <cell r="S277">
            <v>300457</v>
          </cell>
          <cell r="U277" t="str">
            <v>f</v>
          </cell>
          <cell r="V277"/>
          <cell r="W277">
            <v>37413</v>
          </cell>
          <cell r="X277">
            <v>37414</v>
          </cell>
          <cell r="Y277" t="str">
            <v>KB</v>
          </cell>
        </row>
        <row r="278">
          <cell r="A278">
            <v>2085</v>
          </cell>
          <cell r="B278">
            <v>37396</v>
          </cell>
          <cell r="C278" t="str">
            <v>f</v>
          </cell>
          <cell r="D278" t="str">
            <v>02113</v>
          </cell>
          <cell r="E278">
            <v>37351</v>
          </cell>
          <cell r="G278">
            <v>37379</v>
          </cell>
          <cell r="H278" t="str">
            <v>Rieger-vodoinstalace</v>
          </cell>
          <cell r="I278" t="str">
            <v>1020886309</v>
          </cell>
          <cell r="J278" t="str">
            <v>0800</v>
          </cell>
          <cell r="M278">
            <v>0</v>
          </cell>
          <cell r="O278">
            <v>0</v>
          </cell>
          <cell r="P278">
            <v>0</v>
          </cell>
          <cell r="Q278">
            <v>386900</v>
          </cell>
          <cell r="S278">
            <v>386900</v>
          </cell>
          <cell r="V278"/>
          <cell r="W278">
            <v>37389</v>
          </cell>
          <cell r="X278">
            <v>37390</v>
          </cell>
          <cell r="Y278" t="str">
            <v>KB</v>
          </cell>
        </row>
        <row r="279">
          <cell r="A279">
            <v>2436</v>
          </cell>
          <cell r="C279" t="str">
            <v>A2</v>
          </cell>
          <cell r="D279" t="str">
            <v>02/1/81</v>
          </cell>
          <cell r="E279">
            <v>37610</v>
          </cell>
          <cell r="G279">
            <v>37639</v>
          </cell>
          <cell r="H279" t="str">
            <v>Rieger-vodoinstalace</v>
          </cell>
          <cell r="I279" t="str">
            <v>1020886309</v>
          </cell>
          <cell r="J279" t="str">
            <v>0800</v>
          </cell>
          <cell r="M279">
            <v>0</v>
          </cell>
          <cell r="O279">
            <v>0</v>
          </cell>
          <cell r="P279">
            <v>0</v>
          </cell>
          <cell r="Q279">
            <v>417941</v>
          </cell>
          <cell r="S279">
            <v>417941</v>
          </cell>
          <cell r="V279">
            <v>29</v>
          </cell>
          <cell r="Y279" t="str">
            <v>KB</v>
          </cell>
        </row>
        <row r="280">
          <cell r="A280">
            <v>2048</v>
          </cell>
          <cell r="B280">
            <v>37349</v>
          </cell>
          <cell r="C280" t="str">
            <v>f</v>
          </cell>
          <cell r="D280" t="str">
            <v>02/1/5</v>
          </cell>
          <cell r="E280">
            <v>37319</v>
          </cell>
          <cell r="G280">
            <v>37347</v>
          </cell>
          <cell r="H280" t="str">
            <v>Rieger-vodoinstalace</v>
          </cell>
          <cell r="I280" t="str">
            <v>1020886309</v>
          </cell>
          <cell r="J280" t="str">
            <v>0800</v>
          </cell>
          <cell r="M280">
            <v>0</v>
          </cell>
          <cell r="O280">
            <v>0</v>
          </cell>
          <cell r="P280">
            <v>0</v>
          </cell>
          <cell r="Q280">
            <v>432282.6</v>
          </cell>
          <cell r="S280">
            <v>432283</v>
          </cell>
          <cell r="U280" t="str">
            <v>a</v>
          </cell>
          <cell r="V280"/>
          <cell r="W280">
            <v>37344</v>
          </cell>
          <cell r="X280">
            <v>37344</v>
          </cell>
          <cell r="Y280" t="str">
            <v>KB</v>
          </cell>
        </row>
        <row r="281">
          <cell r="A281">
            <v>2097</v>
          </cell>
          <cell r="B281" t="str">
            <v>cancel</v>
          </cell>
          <cell r="C281" t="str">
            <v>f</v>
          </cell>
          <cell r="D281" t="str">
            <v>2002026</v>
          </cell>
          <cell r="E281">
            <v>37356</v>
          </cell>
          <cell r="G281">
            <v>37365</v>
          </cell>
          <cell r="H281" t="str">
            <v>Malířství - Lakýrnictví HRBEK</v>
          </cell>
          <cell r="I281" t="str">
            <v>1021351349</v>
          </cell>
          <cell r="J281" t="str">
            <v>0800</v>
          </cell>
          <cell r="M281">
            <v>0</v>
          </cell>
          <cell r="O281">
            <v>0</v>
          </cell>
          <cell r="P281">
            <v>0</v>
          </cell>
          <cell r="S281">
            <v>0</v>
          </cell>
          <cell r="V281"/>
          <cell r="W281" t="str">
            <v>n/a</v>
          </cell>
          <cell r="X281" t="str">
            <v>n/a</v>
          </cell>
          <cell r="Y281" t="str">
            <v>KB</v>
          </cell>
        </row>
        <row r="282">
          <cell r="A282">
            <v>4162</v>
          </cell>
          <cell r="B282" t="str">
            <v>cancel</v>
          </cell>
          <cell r="C282" t="str">
            <v>ko</v>
          </cell>
          <cell r="D282" t="str">
            <v>2002057</v>
          </cell>
          <cell r="E282">
            <v>37424</v>
          </cell>
          <cell r="G282">
            <v>37439</v>
          </cell>
          <cell r="H282" t="str">
            <v>Malířství - lakýrnictví Hrbek</v>
          </cell>
          <cell r="I282" t="str">
            <v>1021351349</v>
          </cell>
          <cell r="J282" t="str">
            <v>0800</v>
          </cell>
          <cell r="L282">
            <v>0</v>
          </cell>
          <cell r="M282">
            <v>0</v>
          </cell>
          <cell r="N282">
            <v>0</v>
          </cell>
          <cell r="O282">
            <v>0</v>
          </cell>
          <cell r="S282">
            <v>0</v>
          </cell>
          <cell r="V282"/>
          <cell r="W282" t="str">
            <v>n/a</v>
          </cell>
          <cell r="X282" t="str">
            <v>n/a</v>
          </cell>
          <cell r="Y282" t="str">
            <v>KB</v>
          </cell>
        </row>
        <row r="283">
          <cell r="A283">
            <v>4326</v>
          </cell>
          <cell r="B283">
            <v>37596</v>
          </cell>
          <cell r="C283" t="str">
            <v>ko-z</v>
          </cell>
          <cell r="D283" t="str">
            <v>2002117</v>
          </cell>
          <cell r="E283">
            <v>37575</v>
          </cell>
          <cell r="F283">
            <v>37572</v>
          </cell>
          <cell r="G283">
            <v>37587</v>
          </cell>
          <cell r="H283" t="str">
            <v>Malířství - Lakýrnictví HRBEK</v>
          </cell>
          <cell r="I283" t="str">
            <v>1021351349</v>
          </cell>
          <cell r="J283" t="str">
            <v>0800</v>
          </cell>
          <cell r="L283">
            <v>1887</v>
          </cell>
          <cell r="M283">
            <v>94.4</v>
          </cell>
          <cell r="O283">
            <v>0</v>
          </cell>
          <cell r="P283">
            <v>1981</v>
          </cell>
          <cell r="S283">
            <v>1981</v>
          </cell>
          <cell r="W283">
            <v>37587</v>
          </cell>
          <cell r="X283">
            <v>37588</v>
          </cell>
          <cell r="Y283" t="str">
            <v>KB</v>
          </cell>
        </row>
        <row r="284">
          <cell r="A284">
            <v>2067</v>
          </cell>
          <cell r="B284">
            <v>37349</v>
          </cell>
          <cell r="C284" t="str">
            <v>amo</v>
          </cell>
          <cell r="D284" t="str">
            <v>2002025</v>
          </cell>
          <cell r="E284">
            <v>37328</v>
          </cell>
          <cell r="F284">
            <v>37327</v>
          </cell>
          <cell r="G284">
            <v>37342</v>
          </cell>
          <cell r="H284" t="str">
            <v>Malířství - Lakýrnictví HRBEK</v>
          </cell>
          <cell r="I284" t="str">
            <v>1021351349</v>
          </cell>
          <cell r="J284" t="str">
            <v>0800</v>
          </cell>
          <cell r="L284">
            <v>2406.66</v>
          </cell>
          <cell r="M284">
            <v>120.3</v>
          </cell>
          <cell r="O284">
            <v>0</v>
          </cell>
          <cell r="P284">
            <v>2527</v>
          </cell>
          <cell r="S284">
            <v>2527</v>
          </cell>
          <cell r="U284" t="str">
            <v>a</v>
          </cell>
          <cell r="V284"/>
          <cell r="W284">
            <v>37340</v>
          </cell>
          <cell r="X284">
            <v>37340</v>
          </cell>
          <cell r="Y284" t="str">
            <v>KB</v>
          </cell>
        </row>
        <row r="285">
          <cell r="A285">
            <v>2243</v>
          </cell>
          <cell r="B285">
            <v>37491</v>
          </cell>
          <cell r="C285" t="str">
            <v>amo</v>
          </cell>
          <cell r="D285" t="str">
            <v>2002069</v>
          </cell>
          <cell r="E285">
            <v>37466</v>
          </cell>
          <cell r="F285">
            <v>37462</v>
          </cell>
          <cell r="G285">
            <v>37477</v>
          </cell>
          <cell r="H285" t="str">
            <v>Malířství - Lakýrnictví HRBEK</v>
          </cell>
          <cell r="I285" t="str">
            <v>1021351349</v>
          </cell>
          <cell r="J285" t="str">
            <v>0800</v>
          </cell>
          <cell r="L285">
            <v>2747</v>
          </cell>
          <cell r="M285">
            <v>137.4</v>
          </cell>
          <cell r="O285">
            <v>0</v>
          </cell>
          <cell r="P285">
            <v>2884.4</v>
          </cell>
          <cell r="S285">
            <v>2884</v>
          </cell>
          <cell r="U285" t="str">
            <v>b</v>
          </cell>
          <cell r="V285"/>
          <cell r="W285">
            <v>37477</v>
          </cell>
          <cell r="X285">
            <v>37477</v>
          </cell>
          <cell r="Y285" t="str">
            <v>KB</v>
          </cell>
        </row>
        <row r="286">
          <cell r="A286">
            <v>2007</v>
          </cell>
          <cell r="B286">
            <v>37315</v>
          </cell>
          <cell r="C286" t="str">
            <v>a</v>
          </cell>
          <cell r="D286" t="str">
            <v>2002008</v>
          </cell>
          <cell r="E286">
            <v>37277</v>
          </cell>
          <cell r="F286">
            <v>37272</v>
          </cell>
          <cell r="G286">
            <v>37287</v>
          </cell>
          <cell r="H286" t="str">
            <v>Malířství - Lakýrnictví HRBEK</v>
          </cell>
          <cell r="I286" t="str">
            <v>1021351349</v>
          </cell>
          <cell r="J286" t="str">
            <v>0800</v>
          </cell>
          <cell r="L286">
            <v>5937.84</v>
          </cell>
          <cell r="M286">
            <v>296.89</v>
          </cell>
          <cell r="O286">
            <v>0</v>
          </cell>
          <cell r="P286">
            <v>6234.73</v>
          </cell>
          <cell r="S286">
            <v>6234.7</v>
          </cell>
          <cell r="U286" t="str">
            <v>b</v>
          </cell>
          <cell r="V286"/>
          <cell r="W286">
            <v>37293</v>
          </cell>
          <cell r="X286">
            <v>37294</v>
          </cell>
          <cell r="Y286" t="str">
            <v>KB</v>
          </cell>
        </row>
        <row r="287">
          <cell r="A287">
            <v>2356</v>
          </cell>
          <cell r="B287">
            <v>37564</v>
          </cell>
          <cell r="C287" t="str">
            <v>tye</v>
          </cell>
          <cell r="D287" t="str">
            <v>2002098</v>
          </cell>
          <cell r="E287">
            <v>37539</v>
          </cell>
          <cell r="F287">
            <v>37538</v>
          </cell>
          <cell r="G287">
            <v>37553</v>
          </cell>
          <cell r="H287" t="str">
            <v>Malířství - Lakýrnictví HRBEK</v>
          </cell>
          <cell r="I287" t="str">
            <v>1021351349</v>
          </cell>
          <cell r="J287" t="str">
            <v>0800</v>
          </cell>
          <cell r="L287">
            <v>9592.4</v>
          </cell>
          <cell r="M287">
            <v>479.6</v>
          </cell>
          <cell r="O287">
            <v>0</v>
          </cell>
          <cell r="P287">
            <v>10072</v>
          </cell>
          <cell r="S287">
            <v>10072</v>
          </cell>
          <cell r="V287"/>
          <cell r="W287">
            <v>37559</v>
          </cell>
          <cell r="X287">
            <v>37560</v>
          </cell>
          <cell r="Y287" t="str">
            <v>KB</v>
          </cell>
        </row>
        <row r="288">
          <cell r="A288">
            <v>4127</v>
          </cell>
          <cell r="B288">
            <v>37425</v>
          </cell>
          <cell r="C288" t="str">
            <v>ko</v>
          </cell>
          <cell r="D288" t="str">
            <v>2002046</v>
          </cell>
          <cell r="E288">
            <v>37403</v>
          </cell>
          <cell r="F288">
            <v>37403</v>
          </cell>
          <cell r="G288">
            <v>37418</v>
          </cell>
          <cell r="H288" t="str">
            <v>Malířství - Lakýrnictví HRBEK</v>
          </cell>
          <cell r="I288" t="str">
            <v>1021351349</v>
          </cell>
          <cell r="J288" t="str">
            <v>0800</v>
          </cell>
          <cell r="L288">
            <v>10893</v>
          </cell>
          <cell r="M288">
            <v>544.70000000000005</v>
          </cell>
          <cell r="N288">
            <v>0</v>
          </cell>
          <cell r="O288">
            <v>0</v>
          </cell>
          <cell r="P288">
            <v>11437.7</v>
          </cell>
          <cell r="S288">
            <v>11438</v>
          </cell>
          <cell r="U288" t="str">
            <v>c</v>
          </cell>
          <cell r="V288"/>
          <cell r="W288">
            <v>37417</v>
          </cell>
          <cell r="X288">
            <v>37417</v>
          </cell>
          <cell r="Y288" t="str">
            <v>KB</v>
          </cell>
        </row>
        <row r="289">
          <cell r="A289">
            <v>4281</v>
          </cell>
          <cell r="B289">
            <v>37524</v>
          </cell>
          <cell r="C289" t="str">
            <v>ko</v>
          </cell>
          <cell r="D289" t="str">
            <v>2002086</v>
          </cell>
          <cell r="E289">
            <v>37505</v>
          </cell>
          <cell r="F289">
            <v>37503</v>
          </cell>
          <cell r="G289">
            <v>37518</v>
          </cell>
          <cell r="H289" t="str">
            <v>Malířství - Lakýrnictví HRBEK</v>
          </cell>
          <cell r="I289" t="str">
            <v>1021351349</v>
          </cell>
          <cell r="J289" t="str">
            <v>0800</v>
          </cell>
          <cell r="L289">
            <v>11814.11</v>
          </cell>
          <cell r="M289">
            <v>590.70000000000005</v>
          </cell>
          <cell r="O289">
            <v>0</v>
          </cell>
          <cell r="P289">
            <v>12405</v>
          </cell>
          <cell r="S289">
            <v>12405</v>
          </cell>
          <cell r="U289" t="str">
            <v>b</v>
          </cell>
          <cell r="V289"/>
          <cell r="W289">
            <v>37516</v>
          </cell>
          <cell r="X289">
            <v>37516</v>
          </cell>
          <cell r="Y289" t="str">
            <v>KB</v>
          </cell>
        </row>
        <row r="290">
          <cell r="A290">
            <v>4280</v>
          </cell>
          <cell r="B290">
            <v>37524</v>
          </cell>
          <cell r="C290" t="str">
            <v>ko</v>
          </cell>
          <cell r="D290" t="str">
            <v>2002081</v>
          </cell>
          <cell r="E290">
            <v>37505</v>
          </cell>
          <cell r="F290">
            <v>37498</v>
          </cell>
          <cell r="G290">
            <v>37515</v>
          </cell>
          <cell r="H290" t="str">
            <v>Malířství - Lakýrnictví HRBEK</v>
          </cell>
          <cell r="I290" t="str">
            <v>1021351349</v>
          </cell>
          <cell r="J290" t="str">
            <v>0800</v>
          </cell>
          <cell r="L290">
            <v>21957</v>
          </cell>
          <cell r="M290">
            <v>1097.9000000000001</v>
          </cell>
          <cell r="O290">
            <v>0</v>
          </cell>
          <cell r="P290">
            <v>23055</v>
          </cell>
          <cell r="S290">
            <v>23055</v>
          </cell>
          <cell r="U290" t="str">
            <v>b</v>
          </cell>
          <cell r="V290"/>
          <cell r="W290">
            <v>37515</v>
          </cell>
          <cell r="X290">
            <v>37515</v>
          </cell>
          <cell r="Y290" t="str">
            <v>KB</v>
          </cell>
        </row>
        <row r="291">
          <cell r="A291">
            <v>4056</v>
          </cell>
          <cell r="B291">
            <v>37349</v>
          </cell>
          <cell r="C291" t="str">
            <v>ko</v>
          </cell>
          <cell r="D291" t="str">
            <v>2002027</v>
          </cell>
          <cell r="E291">
            <v>37333</v>
          </cell>
          <cell r="F291">
            <v>37327</v>
          </cell>
          <cell r="G291">
            <v>37342</v>
          </cell>
          <cell r="H291" t="str">
            <v>Malířství - Lakýrnictví HRBEK</v>
          </cell>
          <cell r="I291" t="str">
            <v>1021351349</v>
          </cell>
          <cell r="J291" t="str">
            <v>0800</v>
          </cell>
          <cell r="L291">
            <v>34197</v>
          </cell>
          <cell r="M291">
            <v>1709.9</v>
          </cell>
          <cell r="N291">
            <v>0</v>
          </cell>
          <cell r="O291">
            <v>0</v>
          </cell>
          <cell r="P291">
            <v>35907</v>
          </cell>
          <cell r="S291">
            <v>35907</v>
          </cell>
          <cell r="U291" t="str">
            <v>a</v>
          </cell>
          <cell r="V291"/>
          <cell r="W291">
            <v>37340</v>
          </cell>
          <cell r="X291">
            <v>37340</v>
          </cell>
          <cell r="Y291" t="str">
            <v>KB</v>
          </cell>
        </row>
        <row r="292">
          <cell r="A292">
            <v>2165</v>
          </cell>
          <cell r="B292">
            <v>37425</v>
          </cell>
          <cell r="C292" t="str">
            <v>f</v>
          </cell>
          <cell r="D292" t="str">
            <v>2002045</v>
          </cell>
          <cell r="E292">
            <v>37396</v>
          </cell>
          <cell r="F292">
            <v>37396</v>
          </cell>
          <cell r="G292">
            <v>37411</v>
          </cell>
          <cell r="H292" t="str">
            <v>Malířství - Lakýrnictví HRBEK</v>
          </cell>
          <cell r="I292" t="str">
            <v>1021351349</v>
          </cell>
          <cell r="J292" t="str">
            <v>0800</v>
          </cell>
          <cell r="L292">
            <v>113747</v>
          </cell>
          <cell r="M292">
            <v>5687.4</v>
          </cell>
          <cell r="O292">
            <v>0</v>
          </cell>
          <cell r="P292">
            <v>119434.4</v>
          </cell>
          <cell r="Q292">
            <v>-70000</v>
          </cell>
          <cell r="R292">
            <v>-5687.4</v>
          </cell>
          <cell r="S292">
            <v>43746.999999999993</v>
          </cell>
          <cell r="U292" t="str">
            <v>c</v>
          </cell>
          <cell r="V292"/>
          <cell r="W292">
            <v>37417</v>
          </cell>
          <cell r="X292">
            <v>37417</v>
          </cell>
          <cell r="Y292" t="str">
            <v>KB</v>
          </cell>
        </row>
        <row r="293">
          <cell r="A293">
            <v>4100</v>
          </cell>
          <cell r="B293">
            <v>37396</v>
          </cell>
          <cell r="C293" t="str">
            <v>ko</v>
          </cell>
          <cell r="D293" t="str">
            <v>2002039</v>
          </cell>
          <cell r="E293">
            <v>37379</v>
          </cell>
          <cell r="G293">
            <v>37393</v>
          </cell>
          <cell r="H293" t="str">
            <v>Malířství - Lakýrnictví HRBEK</v>
          </cell>
          <cell r="I293" t="str">
            <v>1021351349</v>
          </cell>
          <cell r="J293" t="str">
            <v>0800</v>
          </cell>
          <cell r="L293">
            <v>0</v>
          </cell>
          <cell r="M293">
            <v>0</v>
          </cell>
          <cell r="N293">
            <v>0</v>
          </cell>
          <cell r="O293">
            <v>0</v>
          </cell>
          <cell r="Q293">
            <v>44278</v>
          </cell>
          <cell r="S293">
            <v>44278</v>
          </cell>
          <cell r="U293" t="str">
            <v>d</v>
          </cell>
          <cell r="V293"/>
          <cell r="W293">
            <v>37391</v>
          </cell>
          <cell r="X293">
            <v>37393</v>
          </cell>
          <cell r="Y293" t="str">
            <v>KB</v>
          </cell>
        </row>
        <row r="294">
          <cell r="A294">
            <v>2088</v>
          </cell>
          <cell r="B294">
            <v>37382</v>
          </cell>
          <cell r="C294" t="str">
            <v>f</v>
          </cell>
          <cell r="D294" t="str">
            <v>2002031</v>
          </cell>
          <cell r="E294">
            <v>37351</v>
          </cell>
          <cell r="G294">
            <v>37381</v>
          </cell>
          <cell r="H294" t="str">
            <v>Malířství - Lakýrnictví HRBEK</v>
          </cell>
          <cell r="I294" t="str">
            <v>1021351349</v>
          </cell>
          <cell r="J294" t="str">
            <v>0800</v>
          </cell>
          <cell r="M294">
            <v>0</v>
          </cell>
          <cell r="O294">
            <v>0</v>
          </cell>
          <cell r="P294">
            <v>0</v>
          </cell>
          <cell r="Q294">
            <v>70000</v>
          </cell>
          <cell r="S294">
            <v>70000</v>
          </cell>
          <cell r="U294" t="str">
            <v>b</v>
          </cell>
          <cell r="V294"/>
          <cell r="W294">
            <v>37382</v>
          </cell>
          <cell r="X294">
            <v>37383</v>
          </cell>
          <cell r="Y294" t="str">
            <v>KB</v>
          </cell>
        </row>
        <row r="295">
          <cell r="A295">
            <v>4063</v>
          </cell>
          <cell r="B295">
            <v>37371</v>
          </cell>
          <cell r="C295" t="str">
            <v>ko</v>
          </cell>
          <cell r="D295" t="str">
            <v>2002030</v>
          </cell>
          <cell r="E295">
            <v>37350</v>
          </cell>
          <cell r="G295">
            <v>37364</v>
          </cell>
          <cell r="H295" t="str">
            <v>Malířství - Lakýrnictví HRBEK</v>
          </cell>
          <cell r="I295" t="str">
            <v>1021351349</v>
          </cell>
          <cell r="J295" t="str">
            <v>0800</v>
          </cell>
          <cell r="L295">
            <v>0</v>
          </cell>
          <cell r="M295">
            <v>0</v>
          </cell>
          <cell r="N295">
            <v>0</v>
          </cell>
          <cell r="O295">
            <v>0</v>
          </cell>
          <cell r="Q295">
            <v>76000</v>
          </cell>
          <cell r="S295">
            <v>76000</v>
          </cell>
          <cell r="V295"/>
          <cell r="W295">
            <v>37364</v>
          </cell>
          <cell r="X295">
            <v>37364</v>
          </cell>
          <cell r="Y295" t="str">
            <v>KB</v>
          </cell>
        </row>
        <row r="296">
          <cell r="A296">
            <v>6084</v>
          </cell>
          <cell r="B296">
            <v>37560</v>
          </cell>
          <cell r="C296" t="str">
            <v>tr</v>
          </cell>
          <cell r="D296" t="str">
            <v>2002100</v>
          </cell>
          <cell r="E296">
            <v>37539</v>
          </cell>
          <cell r="F296">
            <v>37538</v>
          </cell>
          <cell r="G296">
            <v>37553</v>
          </cell>
          <cell r="H296" t="str">
            <v>Malířství - Lakýrnictví HRBEK</v>
          </cell>
          <cell r="I296" t="str">
            <v>1021351349</v>
          </cell>
          <cell r="J296" t="str">
            <v>0800</v>
          </cell>
          <cell r="L296">
            <v>91707.65</v>
          </cell>
          <cell r="M296">
            <v>4585.3999999999996</v>
          </cell>
          <cell r="O296">
            <v>0</v>
          </cell>
          <cell r="P296">
            <v>96293.05</v>
          </cell>
          <cell r="R296">
            <v>0</v>
          </cell>
          <cell r="S296">
            <v>96293</v>
          </cell>
          <cell r="U296" t="str">
            <v>a</v>
          </cell>
          <cell r="V296"/>
          <cell r="W296">
            <v>37550</v>
          </cell>
          <cell r="X296">
            <v>37551</v>
          </cell>
          <cell r="Y296" t="str">
            <v>KB</v>
          </cell>
        </row>
        <row r="297">
          <cell r="A297">
            <v>4099</v>
          </cell>
          <cell r="B297">
            <v>37413</v>
          </cell>
          <cell r="C297" t="str">
            <v>ko</v>
          </cell>
          <cell r="D297" t="str">
            <v>2002038</v>
          </cell>
          <cell r="E297">
            <v>37379</v>
          </cell>
          <cell r="G297">
            <v>37393</v>
          </cell>
          <cell r="H297" t="str">
            <v>Malířství - Lakýrnictví HRBEK</v>
          </cell>
          <cell r="I297" t="str">
            <v>1021351349</v>
          </cell>
          <cell r="J297" t="str">
            <v>0800</v>
          </cell>
          <cell r="L297">
            <v>0</v>
          </cell>
          <cell r="M297">
            <v>0</v>
          </cell>
          <cell r="N297">
            <v>0</v>
          </cell>
          <cell r="O297">
            <v>0</v>
          </cell>
          <cell r="Q297">
            <v>102446</v>
          </cell>
          <cell r="S297">
            <v>102282</v>
          </cell>
          <cell r="U297" t="str">
            <v>b</v>
          </cell>
          <cell r="V297"/>
          <cell r="W297">
            <v>37405</v>
          </cell>
          <cell r="X297">
            <v>37406</v>
          </cell>
          <cell r="Y297" t="str">
            <v>KB</v>
          </cell>
        </row>
        <row r="298">
          <cell r="A298">
            <v>4218</v>
          </cell>
          <cell r="B298">
            <v>37502</v>
          </cell>
          <cell r="C298" t="str">
            <v>ko</v>
          </cell>
          <cell r="D298" t="str">
            <v>2002068</v>
          </cell>
          <cell r="E298">
            <v>37456</v>
          </cell>
          <cell r="F298">
            <v>37455</v>
          </cell>
          <cell r="G298">
            <v>37470</v>
          </cell>
          <cell r="H298" t="str">
            <v>Malířství - Lakýrnictví HRBEK</v>
          </cell>
          <cell r="I298" t="str">
            <v>1021351349</v>
          </cell>
          <cell r="J298" t="str">
            <v>0800</v>
          </cell>
          <cell r="L298">
            <v>511273</v>
          </cell>
          <cell r="M298">
            <v>25563.7</v>
          </cell>
          <cell r="N298">
            <v>0</v>
          </cell>
          <cell r="O298">
            <v>0</v>
          </cell>
          <cell r="P298">
            <v>536836.69999999995</v>
          </cell>
          <cell r="Q298">
            <v>-390007</v>
          </cell>
          <cell r="R298">
            <v>-25563.7</v>
          </cell>
          <cell r="S298">
            <v>121265.99999999996</v>
          </cell>
          <cell r="U298" t="str">
            <v>d</v>
          </cell>
          <cell r="V298"/>
          <cell r="W298">
            <v>37496</v>
          </cell>
          <cell r="X298">
            <v>37497</v>
          </cell>
          <cell r="Y298" t="str">
            <v>KB</v>
          </cell>
        </row>
        <row r="299">
          <cell r="A299">
            <v>4130</v>
          </cell>
          <cell r="B299">
            <v>37432</v>
          </cell>
          <cell r="C299" t="str">
            <v>ko</v>
          </cell>
          <cell r="D299" t="str">
            <v>2002048</v>
          </cell>
          <cell r="E299">
            <v>37404</v>
          </cell>
          <cell r="G299">
            <v>37418</v>
          </cell>
          <cell r="H299" t="str">
            <v>Malířství - Lakýrnictví HRBEK</v>
          </cell>
          <cell r="I299" t="str">
            <v>1021351349</v>
          </cell>
          <cell r="J299" t="str">
            <v>0800</v>
          </cell>
          <cell r="L299">
            <v>0</v>
          </cell>
          <cell r="M299">
            <v>0</v>
          </cell>
          <cell r="N299">
            <v>0</v>
          </cell>
          <cell r="O299">
            <v>0</v>
          </cell>
          <cell r="Q299">
            <v>167447</v>
          </cell>
          <cell r="S299">
            <v>167447</v>
          </cell>
          <cell r="U299" t="str">
            <v>b</v>
          </cell>
          <cell r="V299"/>
          <cell r="W299">
            <v>37419</v>
          </cell>
          <cell r="X299">
            <v>37419</v>
          </cell>
          <cell r="Y299" t="str">
            <v>KB</v>
          </cell>
        </row>
        <row r="300">
          <cell r="A300">
            <v>2119</v>
          </cell>
          <cell r="B300">
            <v>37396</v>
          </cell>
          <cell r="C300" t="str">
            <v>f</v>
          </cell>
          <cell r="D300" t="str">
            <v>20021018</v>
          </cell>
          <cell r="E300">
            <v>37370</v>
          </cell>
          <cell r="F300">
            <v>37365</v>
          </cell>
          <cell r="G300">
            <v>37379</v>
          </cell>
          <cell r="H300" t="str">
            <v>Josef Klesal, P+K, Louny</v>
          </cell>
          <cell r="I300" t="str">
            <v>1021571309</v>
          </cell>
          <cell r="J300" t="str">
            <v>0800</v>
          </cell>
          <cell r="L300">
            <v>1900</v>
          </cell>
          <cell r="M300">
            <v>95</v>
          </cell>
          <cell r="O300">
            <v>0</v>
          </cell>
          <cell r="P300">
            <v>1995</v>
          </cell>
          <cell r="S300">
            <v>1995</v>
          </cell>
          <cell r="U300" t="str">
            <v>c</v>
          </cell>
          <cell r="V300"/>
          <cell r="W300">
            <v>37382</v>
          </cell>
          <cell r="X300">
            <v>37383</v>
          </cell>
          <cell r="Y300" t="str">
            <v>KB</v>
          </cell>
        </row>
        <row r="301">
          <cell r="A301">
            <v>2192</v>
          </cell>
          <cell r="B301">
            <v>37433</v>
          </cell>
          <cell r="C301" t="str">
            <v>tye</v>
          </cell>
          <cell r="D301" t="str">
            <v>20021023</v>
          </cell>
          <cell r="E301">
            <v>37427</v>
          </cell>
          <cell r="F301">
            <v>37427</v>
          </cell>
          <cell r="G301">
            <v>37441</v>
          </cell>
          <cell r="H301" t="str">
            <v>Josef Klesal, P+K, Louny</v>
          </cell>
          <cell r="I301" t="str">
            <v>1021571309</v>
          </cell>
          <cell r="J301" t="str">
            <v>0800</v>
          </cell>
          <cell r="M301">
            <v>0</v>
          </cell>
          <cell r="N301">
            <v>4880</v>
          </cell>
          <cell r="O301">
            <v>1073.5999999999999</v>
          </cell>
          <cell r="P301">
            <v>5953.6</v>
          </cell>
          <cell r="S301">
            <v>5953.6</v>
          </cell>
          <cell r="U301" t="str">
            <v>c</v>
          </cell>
          <cell r="V301"/>
          <cell r="W301">
            <v>37440</v>
          </cell>
          <cell r="X301">
            <v>37440</v>
          </cell>
          <cell r="Y301" t="str">
            <v>KB</v>
          </cell>
        </row>
        <row r="302">
          <cell r="A302">
            <v>2095</v>
          </cell>
          <cell r="B302">
            <v>37371</v>
          </cell>
          <cell r="C302" t="str">
            <v>f</v>
          </cell>
          <cell r="D302" t="str">
            <v>20021017</v>
          </cell>
          <cell r="E302">
            <v>37356</v>
          </cell>
          <cell r="F302">
            <v>37355</v>
          </cell>
          <cell r="G302">
            <v>37384</v>
          </cell>
          <cell r="H302" t="str">
            <v>Josef Klesal, P+K, Louny</v>
          </cell>
          <cell r="I302" t="str">
            <v>1021571309</v>
          </cell>
          <cell r="J302" t="str">
            <v>0800</v>
          </cell>
          <cell r="L302">
            <v>39500</v>
          </cell>
          <cell r="M302">
            <v>1975</v>
          </cell>
          <cell r="O302">
            <v>0</v>
          </cell>
          <cell r="P302">
            <v>41475</v>
          </cell>
          <cell r="Q302">
            <v>-1975</v>
          </cell>
          <cell r="S302">
            <v>39500</v>
          </cell>
          <cell r="U302" t="str">
            <v>b</v>
          </cell>
          <cell r="V302"/>
          <cell r="W302">
            <v>37382</v>
          </cell>
          <cell r="X302">
            <v>37383</v>
          </cell>
          <cell r="Y302" t="str">
            <v>KB</v>
          </cell>
        </row>
        <row r="303">
          <cell r="A303">
            <v>2060</v>
          </cell>
          <cell r="B303">
            <v>37371</v>
          </cell>
          <cell r="C303" t="str">
            <v>f</v>
          </cell>
          <cell r="D303" t="str">
            <v>20021003</v>
          </cell>
          <cell r="E303">
            <v>37323</v>
          </cell>
          <cell r="F303">
            <v>37323</v>
          </cell>
          <cell r="G303">
            <v>37353</v>
          </cell>
          <cell r="H303" t="str">
            <v>Josef Klesal, P+K, Louny</v>
          </cell>
          <cell r="I303" t="str">
            <v>1021571309</v>
          </cell>
          <cell r="J303" t="str">
            <v>0800</v>
          </cell>
          <cell r="L303">
            <v>55280.5</v>
          </cell>
          <cell r="M303">
            <v>2764.03</v>
          </cell>
          <cell r="O303">
            <v>0</v>
          </cell>
          <cell r="P303">
            <v>58044.53</v>
          </cell>
          <cell r="S303">
            <v>58044.6</v>
          </cell>
          <cell r="U303" t="str">
            <v>b</v>
          </cell>
          <cell r="V303"/>
          <cell r="W303">
            <v>37362</v>
          </cell>
          <cell r="X303">
            <v>37362</v>
          </cell>
          <cell r="Y303" t="str">
            <v>KB</v>
          </cell>
        </row>
        <row r="304">
          <cell r="A304">
            <v>2433</v>
          </cell>
          <cell r="B304">
            <v>37613</v>
          </cell>
          <cell r="C304" t="str">
            <v>A2</v>
          </cell>
          <cell r="D304" t="str">
            <v>20021051</v>
          </cell>
          <cell r="E304">
            <v>37608</v>
          </cell>
          <cell r="F304">
            <v>37607</v>
          </cell>
          <cell r="G304">
            <v>37272</v>
          </cell>
          <cell r="H304" t="str">
            <v>Josef Klesal, P+K, Louny</v>
          </cell>
          <cell r="I304" t="str">
            <v>1021571309</v>
          </cell>
          <cell r="J304" t="str">
            <v>0800</v>
          </cell>
          <cell r="M304">
            <v>0</v>
          </cell>
          <cell r="N304">
            <v>90000</v>
          </cell>
          <cell r="O304">
            <v>19800</v>
          </cell>
          <cell r="P304">
            <v>109800</v>
          </cell>
          <cell r="S304">
            <v>109800</v>
          </cell>
          <cell r="U304" t="str">
            <v>x</v>
          </cell>
          <cell r="V304" t="str">
            <v xml:space="preserve"> </v>
          </cell>
          <cell r="W304">
            <v>37613</v>
          </cell>
          <cell r="X304">
            <v>37613</v>
          </cell>
          <cell r="Y304" t="str">
            <v>KB</v>
          </cell>
        </row>
        <row r="305">
          <cell r="A305">
            <v>2177</v>
          </cell>
          <cell r="B305">
            <v>37425</v>
          </cell>
          <cell r="C305" t="str">
            <v>f</v>
          </cell>
          <cell r="D305" t="str">
            <v>82/02</v>
          </cell>
          <cell r="E305">
            <v>37411</v>
          </cell>
          <cell r="F305">
            <v>37407</v>
          </cell>
          <cell r="G305">
            <v>37417</v>
          </cell>
          <cell r="H305" t="str">
            <v>K&amp;D Hotelier</v>
          </cell>
          <cell r="I305" t="str">
            <v>1022378359</v>
          </cell>
          <cell r="J305" t="str">
            <v>0800</v>
          </cell>
          <cell r="L305">
            <v>3658.1</v>
          </cell>
          <cell r="M305">
            <v>182.9</v>
          </cell>
          <cell r="O305">
            <v>0</v>
          </cell>
          <cell r="P305">
            <v>3841</v>
          </cell>
          <cell r="S305">
            <v>3841</v>
          </cell>
          <cell r="U305" t="str">
            <v>c</v>
          </cell>
          <cell r="V305"/>
          <cell r="W305">
            <v>37417</v>
          </cell>
          <cell r="X305">
            <v>37417</v>
          </cell>
          <cell r="Y305" t="str">
            <v>KB</v>
          </cell>
        </row>
        <row r="306">
          <cell r="A306">
            <v>2417</v>
          </cell>
          <cell r="B306">
            <v>37613</v>
          </cell>
          <cell r="C306" t="str">
            <v>A2</v>
          </cell>
          <cell r="D306" t="str">
            <v>154/02</v>
          </cell>
          <cell r="E306">
            <v>37594</v>
          </cell>
          <cell r="F306">
            <v>37590</v>
          </cell>
          <cell r="G306">
            <v>37600</v>
          </cell>
          <cell r="H306" t="str">
            <v>K&amp;D Hotelier Oharka</v>
          </cell>
          <cell r="I306" t="str">
            <v>1022378359</v>
          </cell>
          <cell r="J306" t="str">
            <v>0800</v>
          </cell>
          <cell r="L306">
            <v>4761.8999999999996</v>
          </cell>
          <cell r="M306">
            <v>238.1</v>
          </cell>
          <cell r="O306">
            <v>0</v>
          </cell>
          <cell r="P306">
            <v>5000</v>
          </cell>
          <cell r="S306">
            <v>5000</v>
          </cell>
          <cell r="U306" t="str">
            <v>x</v>
          </cell>
          <cell r="V306" t="str">
            <v xml:space="preserve"> </v>
          </cell>
          <cell r="W306">
            <v>37606</v>
          </cell>
          <cell r="X306">
            <v>37608</v>
          </cell>
          <cell r="Y306" t="str">
            <v>KB</v>
          </cell>
        </row>
        <row r="307">
          <cell r="A307">
            <v>2228</v>
          </cell>
          <cell r="B307">
            <v>37469</v>
          </cell>
          <cell r="C307" t="str">
            <v>f</v>
          </cell>
          <cell r="D307" t="str">
            <v>103/02</v>
          </cell>
          <cell r="E307">
            <v>37452</v>
          </cell>
          <cell r="F307">
            <v>37437</v>
          </cell>
          <cell r="G307">
            <v>37447</v>
          </cell>
          <cell r="H307" t="str">
            <v>K&amp;D Hotelier</v>
          </cell>
          <cell r="I307" t="str">
            <v>1022378359</v>
          </cell>
          <cell r="J307" t="str">
            <v>0800</v>
          </cell>
          <cell r="L307">
            <v>4761.8999999999996</v>
          </cell>
          <cell r="M307">
            <v>238.1</v>
          </cell>
          <cell r="O307">
            <v>0</v>
          </cell>
          <cell r="P307">
            <v>5000</v>
          </cell>
          <cell r="S307">
            <v>5000</v>
          </cell>
          <cell r="U307" t="str">
            <v>a</v>
          </cell>
          <cell r="V307"/>
          <cell r="W307">
            <v>37468</v>
          </cell>
          <cell r="X307">
            <v>37469</v>
          </cell>
          <cell r="Y307" t="str">
            <v>KB</v>
          </cell>
        </row>
        <row r="308">
          <cell r="A308">
            <v>2259</v>
          </cell>
          <cell r="B308">
            <v>37502</v>
          </cell>
          <cell r="C308" t="str">
            <v>f</v>
          </cell>
          <cell r="D308" t="str">
            <v>111/02</v>
          </cell>
          <cell r="E308">
            <v>37474</v>
          </cell>
          <cell r="F308">
            <v>37468</v>
          </cell>
          <cell r="G308">
            <v>37478</v>
          </cell>
          <cell r="H308" t="str">
            <v>K&amp;D Hotelier</v>
          </cell>
          <cell r="I308" t="str">
            <v>1022378359</v>
          </cell>
          <cell r="J308" t="str">
            <v>0800</v>
          </cell>
          <cell r="L308">
            <v>4761.8999999999996</v>
          </cell>
          <cell r="M308">
            <v>238.1</v>
          </cell>
          <cell r="O308">
            <v>0</v>
          </cell>
          <cell r="P308">
            <v>5000</v>
          </cell>
          <cell r="S308">
            <v>5000</v>
          </cell>
          <cell r="U308" t="str">
            <v>c</v>
          </cell>
          <cell r="V308"/>
          <cell r="W308">
            <v>37496</v>
          </cell>
          <cell r="X308">
            <v>37497</v>
          </cell>
          <cell r="Y308" t="str">
            <v>KB</v>
          </cell>
        </row>
        <row r="309">
          <cell r="A309">
            <v>2283</v>
          </cell>
          <cell r="B309">
            <v>37524</v>
          </cell>
          <cell r="C309" t="str">
            <v>f</v>
          </cell>
          <cell r="D309" t="str">
            <v>121/02</v>
          </cell>
          <cell r="E309">
            <v>37502</v>
          </cell>
          <cell r="F309">
            <v>37501</v>
          </cell>
          <cell r="G309">
            <v>37511</v>
          </cell>
          <cell r="H309" t="str">
            <v>K&amp;D Hotelier</v>
          </cell>
          <cell r="I309" t="str">
            <v>1022378359</v>
          </cell>
          <cell r="J309" t="str">
            <v>0800</v>
          </cell>
          <cell r="L309">
            <v>4761.8999999999996</v>
          </cell>
          <cell r="M309">
            <v>238.1</v>
          </cell>
          <cell r="O309">
            <v>0</v>
          </cell>
          <cell r="P309">
            <v>5000</v>
          </cell>
          <cell r="S309">
            <v>5000</v>
          </cell>
          <cell r="U309" t="str">
            <v>f</v>
          </cell>
          <cell r="V309"/>
          <cell r="W309">
            <v>37510</v>
          </cell>
          <cell r="X309">
            <v>37511</v>
          </cell>
          <cell r="Y309" t="str">
            <v>KB</v>
          </cell>
        </row>
        <row r="310">
          <cell r="A310">
            <v>2324</v>
          </cell>
          <cell r="B310">
            <v>37546</v>
          </cell>
          <cell r="C310" t="str">
            <v>f</v>
          </cell>
          <cell r="D310" t="str">
            <v>134/02</v>
          </cell>
          <cell r="E310">
            <v>37531</v>
          </cell>
          <cell r="F310">
            <v>37529</v>
          </cell>
          <cell r="G310">
            <v>37539</v>
          </cell>
          <cell r="H310" t="str">
            <v>K&amp;D Hotelier</v>
          </cell>
          <cell r="I310" t="str">
            <v>1022378359</v>
          </cell>
          <cell r="J310" t="str">
            <v>0800</v>
          </cell>
          <cell r="L310">
            <v>4761.8999999999996</v>
          </cell>
          <cell r="M310">
            <v>238.1</v>
          </cell>
          <cell r="O310">
            <v>0</v>
          </cell>
          <cell r="P310">
            <v>5000</v>
          </cell>
          <cell r="S310">
            <v>5000</v>
          </cell>
          <cell r="U310" t="str">
            <v>b</v>
          </cell>
          <cell r="V310"/>
          <cell r="W310">
            <v>37544</v>
          </cell>
          <cell r="X310">
            <v>37544</v>
          </cell>
          <cell r="Y310" t="str">
            <v>KB</v>
          </cell>
        </row>
        <row r="311">
          <cell r="A311">
            <v>2101</v>
          </cell>
          <cell r="B311">
            <v>37371</v>
          </cell>
          <cell r="C311" t="str">
            <v>f</v>
          </cell>
          <cell r="D311" t="str">
            <v>53/02</v>
          </cell>
          <cell r="E311">
            <v>37357</v>
          </cell>
          <cell r="F311">
            <v>37346</v>
          </cell>
          <cell r="G311">
            <v>37356</v>
          </cell>
          <cell r="H311" t="str">
            <v>K&amp;D Hotelier</v>
          </cell>
          <cell r="I311" t="str">
            <v>1022378359</v>
          </cell>
          <cell r="J311" t="str">
            <v>0800</v>
          </cell>
          <cell r="L311">
            <v>6095.2</v>
          </cell>
          <cell r="M311">
            <v>304.8</v>
          </cell>
          <cell r="O311">
            <v>0</v>
          </cell>
          <cell r="P311">
            <v>6400</v>
          </cell>
          <cell r="S311">
            <v>6400</v>
          </cell>
          <cell r="V311"/>
          <cell r="W311">
            <v>37365</v>
          </cell>
          <cell r="X311">
            <v>37365</v>
          </cell>
          <cell r="Y311" t="str">
            <v>KB</v>
          </cell>
        </row>
        <row r="312">
          <cell r="A312">
            <v>2376</v>
          </cell>
          <cell r="B312">
            <v>37586</v>
          </cell>
          <cell r="C312" t="str">
            <v>A2</v>
          </cell>
          <cell r="D312" t="str">
            <v>148/02</v>
          </cell>
          <cell r="E312">
            <v>37564</v>
          </cell>
          <cell r="F312">
            <v>37560</v>
          </cell>
          <cell r="G312">
            <v>37570</v>
          </cell>
          <cell r="H312" t="str">
            <v>K&amp;D Hotelier</v>
          </cell>
          <cell r="I312" t="str">
            <v>1022378359</v>
          </cell>
          <cell r="J312" t="str">
            <v>0800</v>
          </cell>
          <cell r="L312">
            <v>6095.2</v>
          </cell>
          <cell r="M312">
            <v>304.8</v>
          </cell>
          <cell r="O312">
            <v>0</v>
          </cell>
          <cell r="P312">
            <v>6400</v>
          </cell>
          <cell r="S312">
            <v>6400</v>
          </cell>
          <cell r="V312">
            <v>2</v>
          </cell>
          <cell r="W312">
            <v>37581</v>
          </cell>
          <cell r="X312">
            <v>37581</v>
          </cell>
          <cell r="Y312" t="str">
            <v>KB</v>
          </cell>
        </row>
        <row r="313">
          <cell r="A313">
            <v>2057</v>
          </cell>
          <cell r="B313">
            <v>37349</v>
          </cell>
          <cell r="C313" t="str">
            <v>f</v>
          </cell>
          <cell r="D313" t="str">
            <v>26/02</v>
          </cell>
          <cell r="E313">
            <v>37322</v>
          </cell>
          <cell r="F313">
            <v>37315</v>
          </cell>
          <cell r="G313">
            <v>37325</v>
          </cell>
          <cell r="H313" t="str">
            <v>K&amp;D Hotelier</v>
          </cell>
          <cell r="I313" t="str">
            <v>1022378359</v>
          </cell>
          <cell r="J313" t="str">
            <v>0800</v>
          </cell>
          <cell r="L313">
            <v>7428.5</v>
          </cell>
          <cell r="M313">
            <v>371.43</v>
          </cell>
          <cell r="O313">
            <v>0</v>
          </cell>
          <cell r="P313">
            <v>7799.93</v>
          </cell>
          <cell r="S313">
            <v>7800</v>
          </cell>
          <cell r="U313" t="str">
            <v>a</v>
          </cell>
          <cell r="V313"/>
          <cell r="W313">
            <v>37328</v>
          </cell>
          <cell r="X313">
            <v>37328</v>
          </cell>
          <cell r="Y313" t="str">
            <v>KB</v>
          </cell>
        </row>
        <row r="314">
          <cell r="A314">
            <v>2031</v>
          </cell>
          <cell r="B314">
            <v>37315</v>
          </cell>
          <cell r="C314" t="str">
            <v>f</v>
          </cell>
          <cell r="D314" t="str">
            <v>8/02</v>
          </cell>
          <cell r="E314">
            <v>37300</v>
          </cell>
          <cell r="F314">
            <v>37287</v>
          </cell>
          <cell r="G314">
            <v>37297</v>
          </cell>
          <cell r="H314" t="str">
            <v>K&amp;D Hotelier</v>
          </cell>
          <cell r="I314" t="str">
            <v>1022378359</v>
          </cell>
          <cell r="J314" t="str">
            <v>0800</v>
          </cell>
          <cell r="L314">
            <v>7619</v>
          </cell>
          <cell r="M314">
            <v>380.95</v>
          </cell>
          <cell r="O314">
            <v>0</v>
          </cell>
          <cell r="P314">
            <v>7999.95</v>
          </cell>
          <cell r="S314">
            <v>8000</v>
          </cell>
          <cell r="U314" t="str">
            <v>a</v>
          </cell>
          <cell r="V314"/>
          <cell r="W314">
            <v>37312</v>
          </cell>
          <cell r="X314">
            <v>37313</v>
          </cell>
          <cell r="Y314" t="str">
            <v>KB</v>
          </cell>
        </row>
        <row r="315">
          <cell r="A315">
            <v>4008</v>
          </cell>
          <cell r="B315">
            <v>37315</v>
          </cell>
          <cell r="C315" t="str">
            <v>ko</v>
          </cell>
          <cell r="D315" t="str">
            <v>202</v>
          </cell>
          <cell r="E315">
            <v>37279</v>
          </cell>
          <cell r="F315">
            <v>37278</v>
          </cell>
          <cell r="G315">
            <v>37291</v>
          </cell>
          <cell r="H315" t="str">
            <v>Truhlářství Kákona</v>
          </cell>
          <cell r="I315" t="str">
            <v>1022767389</v>
          </cell>
          <cell r="J315" t="str">
            <v>0800</v>
          </cell>
          <cell r="L315">
            <v>2142.9</v>
          </cell>
          <cell r="M315">
            <v>107.1</v>
          </cell>
          <cell r="N315">
            <v>3220.08</v>
          </cell>
          <cell r="O315">
            <v>708.29</v>
          </cell>
          <cell r="P315">
            <v>6178.37</v>
          </cell>
          <cell r="S315">
            <v>6178.37</v>
          </cell>
          <cell r="U315" t="str">
            <v>b</v>
          </cell>
          <cell r="V315"/>
          <cell r="W315">
            <v>37293</v>
          </cell>
          <cell r="X315">
            <v>37294</v>
          </cell>
          <cell r="Y315" t="str">
            <v>KB</v>
          </cell>
        </row>
        <row r="316">
          <cell r="A316">
            <v>3045</v>
          </cell>
          <cell r="B316">
            <v>37319</v>
          </cell>
          <cell r="C316" t="str">
            <v>mch</v>
          </cell>
          <cell r="D316" t="str">
            <v>90586923</v>
          </cell>
          <cell r="E316">
            <v>37302</v>
          </cell>
          <cell r="F316">
            <v>37287</v>
          </cell>
          <cell r="G316">
            <v>37301</v>
          </cell>
          <cell r="H316" t="str">
            <v>Kaeser kompressoren</v>
          </cell>
          <cell r="I316" t="str">
            <v>10233</v>
          </cell>
          <cell r="J316" t="str">
            <v>0300</v>
          </cell>
          <cell r="M316">
            <v>0</v>
          </cell>
          <cell r="N316">
            <v>4000</v>
          </cell>
          <cell r="O316">
            <v>880</v>
          </cell>
          <cell r="P316">
            <v>4880</v>
          </cell>
          <cell r="S316">
            <v>4880</v>
          </cell>
          <cell r="U316" t="str">
            <v>a</v>
          </cell>
          <cell r="V316"/>
          <cell r="W316">
            <v>37315</v>
          </cell>
          <cell r="X316">
            <v>37316</v>
          </cell>
          <cell r="Y316" t="str">
            <v>KB</v>
          </cell>
        </row>
        <row r="317">
          <cell r="A317">
            <v>3089</v>
          </cell>
          <cell r="B317">
            <v>37349</v>
          </cell>
          <cell r="C317" t="str">
            <v>mch</v>
          </cell>
          <cell r="D317" t="str">
            <v>90604069</v>
          </cell>
          <cell r="E317">
            <v>37335</v>
          </cell>
          <cell r="F317">
            <v>37315</v>
          </cell>
          <cell r="G317">
            <v>37329</v>
          </cell>
          <cell r="H317" t="str">
            <v>Kaeser kompressoren</v>
          </cell>
          <cell r="I317" t="str">
            <v>10233</v>
          </cell>
          <cell r="J317" t="str">
            <v>0300</v>
          </cell>
          <cell r="M317">
            <v>0</v>
          </cell>
          <cell r="N317">
            <v>4000</v>
          </cell>
          <cell r="O317">
            <v>880</v>
          </cell>
          <cell r="P317">
            <v>4880</v>
          </cell>
          <cell r="S317">
            <v>4880</v>
          </cell>
          <cell r="V317"/>
          <cell r="W317">
            <v>37337</v>
          </cell>
          <cell r="X317">
            <v>37340</v>
          </cell>
          <cell r="Y317" t="str">
            <v>KB</v>
          </cell>
        </row>
        <row r="318">
          <cell r="A318">
            <v>1304</v>
          </cell>
          <cell r="B318">
            <v>37524</v>
          </cell>
          <cell r="C318" t="str">
            <v>b</v>
          </cell>
          <cell r="D318" t="str">
            <v>20020029</v>
          </cell>
          <cell r="E318">
            <v>37503</v>
          </cell>
          <cell r="F318">
            <v>37495</v>
          </cell>
          <cell r="G318">
            <v>37509</v>
          </cell>
          <cell r="H318" t="str">
            <v>ADUT</v>
          </cell>
          <cell r="I318" t="str">
            <v>1030009828</v>
          </cell>
          <cell r="J318" t="str">
            <v>6800</v>
          </cell>
          <cell r="L318">
            <v>3455.79</v>
          </cell>
          <cell r="M318">
            <v>172.8</v>
          </cell>
          <cell r="O318">
            <v>0</v>
          </cell>
          <cell r="P318">
            <v>3628.59</v>
          </cell>
          <cell r="S318">
            <v>3628.59</v>
          </cell>
          <cell r="V318"/>
          <cell r="W318">
            <v>37516</v>
          </cell>
          <cell r="X318">
            <v>37518</v>
          </cell>
          <cell r="Y318" t="str">
            <v>KB</v>
          </cell>
          <cell r="Z318" t="str">
            <v>Amend</v>
          </cell>
          <cell r="AB318" t="str">
            <v>EUR</v>
          </cell>
        </row>
        <row r="319">
          <cell r="A319">
            <v>1178</v>
          </cell>
          <cell r="B319">
            <v>37502</v>
          </cell>
          <cell r="C319" t="str">
            <v>b</v>
          </cell>
          <cell r="D319" t="str">
            <v>20020027</v>
          </cell>
          <cell r="E319">
            <v>37475</v>
          </cell>
          <cell r="F319">
            <v>37469</v>
          </cell>
          <cell r="G319">
            <v>37483</v>
          </cell>
          <cell r="H319" t="str">
            <v>Adut</v>
          </cell>
          <cell r="I319" t="str">
            <v>1030009828</v>
          </cell>
          <cell r="J319" t="str">
            <v>6800</v>
          </cell>
          <cell r="L319">
            <v>5404.86</v>
          </cell>
          <cell r="M319">
            <v>270.25</v>
          </cell>
          <cell r="O319">
            <v>0</v>
          </cell>
          <cell r="P319">
            <v>5675.11</v>
          </cell>
          <cell r="S319">
            <v>5675.11</v>
          </cell>
          <cell r="V319"/>
          <cell r="W319">
            <v>37496</v>
          </cell>
          <cell r="X319">
            <v>37497</v>
          </cell>
          <cell r="Y319" t="str">
            <v>KB</v>
          </cell>
          <cell r="AB319" t="str">
            <v>EUR</v>
          </cell>
        </row>
        <row r="320">
          <cell r="A320">
            <v>1327</v>
          </cell>
          <cell r="B320">
            <v>37524</v>
          </cell>
          <cell r="C320" t="str">
            <v>b</v>
          </cell>
          <cell r="D320" t="str">
            <v>20020036</v>
          </cell>
          <cell r="E320">
            <v>37505</v>
          </cell>
          <cell r="F320">
            <v>37501</v>
          </cell>
          <cell r="G320">
            <v>37515</v>
          </cell>
          <cell r="H320" t="str">
            <v>ADUT</v>
          </cell>
          <cell r="I320" t="str">
            <v>1030009828</v>
          </cell>
          <cell r="J320" t="str">
            <v>6800</v>
          </cell>
          <cell r="L320">
            <v>6556.79</v>
          </cell>
          <cell r="M320">
            <v>327.85</v>
          </cell>
          <cell r="O320">
            <v>0</v>
          </cell>
          <cell r="P320">
            <v>6884.64</v>
          </cell>
          <cell r="S320">
            <v>6884.64</v>
          </cell>
          <cell r="V320"/>
          <cell r="W320">
            <v>37516</v>
          </cell>
          <cell r="X320">
            <v>37518</v>
          </cell>
          <cell r="Y320" t="str">
            <v>KB</v>
          </cell>
          <cell r="AB320" t="str">
            <v>EUR</v>
          </cell>
        </row>
        <row r="321">
          <cell r="A321">
            <v>109</v>
          </cell>
          <cell r="B321">
            <v>37315</v>
          </cell>
          <cell r="C321" t="str">
            <v>b</v>
          </cell>
          <cell r="D321" t="str">
            <v>20020002</v>
          </cell>
          <cell r="E321">
            <v>37294</v>
          </cell>
          <cell r="F321">
            <v>37288</v>
          </cell>
          <cell r="G321">
            <v>37302</v>
          </cell>
          <cell r="H321" t="str">
            <v>ADUT</v>
          </cell>
          <cell r="I321" t="str">
            <v>1030009828</v>
          </cell>
          <cell r="J321" t="str">
            <v>6800</v>
          </cell>
          <cell r="L321">
            <v>141721.94</v>
          </cell>
          <cell r="M321">
            <v>7086.22</v>
          </cell>
          <cell r="O321">
            <v>0</v>
          </cell>
          <cell r="P321">
            <v>148808.16</v>
          </cell>
          <cell r="S321">
            <v>148808.16</v>
          </cell>
          <cell r="U321" t="str">
            <v>a</v>
          </cell>
          <cell r="V321"/>
          <cell r="W321">
            <v>37301</v>
          </cell>
          <cell r="X321">
            <v>37301</v>
          </cell>
          <cell r="Y321" t="str">
            <v>KB</v>
          </cell>
        </row>
        <row r="322">
          <cell r="A322">
            <v>1648</v>
          </cell>
          <cell r="B322">
            <v>37578</v>
          </cell>
          <cell r="C322" t="str">
            <v>b</v>
          </cell>
          <cell r="D322" t="str">
            <v>20020041</v>
          </cell>
          <cell r="E322">
            <v>37566</v>
          </cell>
          <cell r="F322">
            <v>37561</v>
          </cell>
          <cell r="G322">
            <v>37575</v>
          </cell>
          <cell r="H322" t="str">
            <v>ADUT</v>
          </cell>
          <cell r="I322" t="str">
            <v>1030009828</v>
          </cell>
          <cell r="J322" t="str">
            <v>6800</v>
          </cell>
          <cell r="L322">
            <v>202309.76000000001</v>
          </cell>
          <cell r="M322">
            <v>10115.81</v>
          </cell>
          <cell r="O322">
            <v>0</v>
          </cell>
          <cell r="P322">
            <v>212425.57</v>
          </cell>
          <cell r="S322">
            <v>212425.57</v>
          </cell>
          <cell r="U322" t="str">
            <v xml:space="preserve"> </v>
          </cell>
          <cell r="V322"/>
          <cell r="W322">
            <v>37578</v>
          </cell>
          <cell r="X322">
            <v>37578</v>
          </cell>
          <cell r="Y322" t="str">
            <v>KB</v>
          </cell>
          <cell r="AB322" t="str">
            <v>EUR</v>
          </cell>
        </row>
        <row r="323">
          <cell r="A323">
            <v>1787</v>
          </cell>
          <cell r="B323">
            <v>37599</v>
          </cell>
          <cell r="C323" t="str">
            <v>ao</v>
          </cell>
          <cell r="D323" t="str">
            <v>702</v>
          </cell>
          <cell r="E323">
            <v>37599</v>
          </cell>
          <cell r="G323">
            <v>37618</v>
          </cell>
          <cell r="H323" t="str">
            <v>Ing. Jiří Valenta</v>
          </cell>
          <cell r="I323" t="str">
            <v>1031620418</v>
          </cell>
          <cell r="J323" t="str">
            <v>0800</v>
          </cell>
          <cell r="K323">
            <v>73699</v>
          </cell>
          <cell r="M323">
            <v>0</v>
          </cell>
          <cell r="N323">
            <v>0</v>
          </cell>
          <cell r="O323">
            <v>0</v>
          </cell>
          <cell r="P323">
            <v>73699</v>
          </cell>
          <cell r="S323">
            <v>73699</v>
          </cell>
          <cell r="T323" t="str">
            <v>free</v>
          </cell>
          <cell r="U323" t="str">
            <v>b</v>
          </cell>
          <cell r="V323"/>
          <cell r="W323">
            <v>37599</v>
          </cell>
          <cell r="X323">
            <v>37599</v>
          </cell>
          <cell r="Y323" t="str">
            <v>KB</v>
          </cell>
        </row>
        <row r="324">
          <cell r="A324">
            <v>1658</v>
          </cell>
          <cell r="B324">
            <v>37578</v>
          </cell>
          <cell r="C324" t="str">
            <v>ao</v>
          </cell>
          <cell r="D324" t="str">
            <v>602</v>
          </cell>
          <cell r="E324">
            <v>37571</v>
          </cell>
          <cell r="G324">
            <v>37582</v>
          </cell>
          <cell r="H324" t="str">
            <v>Ing. Jiří Valenta</v>
          </cell>
          <cell r="I324" t="str">
            <v>1031620418</v>
          </cell>
          <cell r="J324" t="str">
            <v>0800</v>
          </cell>
          <cell r="K324">
            <v>82094</v>
          </cell>
          <cell r="M324">
            <v>0</v>
          </cell>
          <cell r="N324">
            <v>0</v>
          </cell>
          <cell r="O324">
            <v>0</v>
          </cell>
          <cell r="P324">
            <v>82094</v>
          </cell>
          <cell r="S324">
            <v>82094</v>
          </cell>
          <cell r="T324" t="str">
            <v>free</v>
          </cell>
          <cell r="V324"/>
          <cell r="W324">
            <v>37580</v>
          </cell>
          <cell r="X324">
            <v>37581</v>
          </cell>
          <cell r="Y324" t="str">
            <v>KB</v>
          </cell>
        </row>
        <row r="325">
          <cell r="A325">
            <v>1437</v>
          </cell>
          <cell r="B325">
            <v>37537</v>
          </cell>
          <cell r="C325" t="str">
            <v>mch</v>
          </cell>
          <cell r="D325" t="str">
            <v>102002</v>
          </cell>
          <cell r="E325">
            <v>37531</v>
          </cell>
          <cell r="F325">
            <v>37529</v>
          </cell>
          <cell r="G325">
            <v>37539</v>
          </cell>
          <cell r="H325" t="str">
            <v>Jezdinsky</v>
          </cell>
          <cell r="I325" t="str">
            <v>1031621568</v>
          </cell>
          <cell r="J325" t="str">
            <v>0800</v>
          </cell>
          <cell r="L325">
            <v>47800</v>
          </cell>
          <cell r="M325">
            <v>2390</v>
          </cell>
          <cell r="N325">
            <v>749</v>
          </cell>
          <cell r="O325">
            <v>164.8</v>
          </cell>
          <cell r="P325">
            <v>51103.8</v>
          </cell>
          <cell r="S325">
            <v>51103.8</v>
          </cell>
          <cell r="T325" t="str">
            <v>free</v>
          </cell>
          <cell r="U325" t="str">
            <v>d</v>
          </cell>
          <cell r="V325"/>
          <cell r="W325">
            <v>37536</v>
          </cell>
          <cell r="X325">
            <v>37536</v>
          </cell>
          <cell r="Y325" t="str">
            <v>KB</v>
          </cell>
        </row>
        <row r="326">
          <cell r="A326">
            <v>1827</v>
          </cell>
          <cell r="B326">
            <v>37614</v>
          </cell>
          <cell r="C326" t="str">
            <v>mch</v>
          </cell>
          <cell r="D326" t="str">
            <v>122002</v>
          </cell>
          <cell r="E326">
            <v>37601</v>
          </cell>
          <cell r="F326">
            <v>37590</v>
          </cell>
          <cell r="G326">
            <v>37604</v>
          </cell>
          <cell r="H326" t="str">
            <v>Jezdinsky</v>
          </cell>
          <cell r="I326" t="str">
            <v>1031621568</v>
          </cell>
          <cell r="J326" t="str">
            <v>0800</v>
          </cell>
          <cell r="L326">
            <v>56687.5</v>
          </cell>
          <cell r="M326">
            <v>2834.4</v>
          </cell>
          <cell r="N326">
            <v>2688.1</v>
          </cell>
          <cell r="O326">
            <v>591.4</v>
          </cell>
          <cell r="P326">
            <v>62801.4</v>
          </cell>
          <cell r="S326">
            <v>62801.4</v>
          </cell>
          <cell r="T326" t="str">
            <v>free</v>
          </cell>
          <cell r="V326"/>
          <cell r="W326">
            <v>37607</v>
          </cell>
          <cell r="X326">
            <v>37608</v>
          </cell>
          <cell r="Y326" t="str">
            <v>KB</v>
          </cell>
        </row>
        <row r="327">
          <cell r="A327">
            <v>1644</v>
          </cell>
          <cell r="B327">
            <v>37568</v>
          </cell>
          <cell r="C327" t="str">
            <v>mch</v>
          </cell>
          <cell r="D327" t="str">
            <v>112002</v>
          </cell>
          <cell r="E327">
            <v>37565</v>
          </cell>
          <cell r="F327">
            <v>37560</v>
          </cell>
          <cell r="G327">
            <v>37574</v>
          </cell>
          <cell r="H327" t="str">
            <v>Jezdinsky</v>
          </cell>
          <cell r="I327" t="str">
            <v>1031621568</v>
          </cell>
          <cell r="J327" t="str">
            <v>0800</v>
          </cell>
          <cell r="L327">
            <v>58500</v>
          </cell>
          <cell r="M327">
            <v>2925</v>
          </cell>
          <cell r="N327">
            <v>4186.1000000000004</v>
          </cell>
          <cell r="O327">
            <v>920.9</v>
          </cell>
          <cell r="P327">
            <v>66532</v>
          </cell>
          <cell r="S327">
            <v>66532</v>
          </cell>
          <cell r="T327" t="str">
            <v>free</v>
          </cell>
          <cell r="V327"/>
          <cell r="W327">
            <v>37582</v>
          </cell>
          <cell r="X327">
            <v>37588</v>
          </cell>
          <cell r="Y327" t="str">
            <v>KB</v>
          </cell>
        </row>
        <row r="328">
          <cell r="A328">
            <v>181</v>
          </cell>
          <cell r="B328">
            <v>37333</v>
          </cell>
          <cell r="C328" t="str">
            <v>tch</v>
          </cell>
          <cell r="D328" t="str">
            <v>4</v>
          </cell>
          <cell r="E328">
            <v>37306</v>
          </cell>
          <cell r="G328">
            <v>37312</v>
          </cell>
          <cell r="H328" t="str">
            <v>Martin Preiss</v>
          </cell>
          <cell r="I328" t="str">
            <v>103738083</v>
          </cell>
          <cell r="J328" t="str">
            <v>0300</v>
          </cell>
          <cell r="K328">
            <v>12936</v>
          </cell>
          <cell r="M328">
            <v>0</v>
          </cell>
          <cell r="O328">
            <v>0</v>
          </cell>
          <cell r="P328">
            <v>12936</v>
          </cell>
          <cell r="S328">
            <v>12936</v>
          </cell>
          <cell r="U328" t="str">
            <v>a</v>
          </cell>
          <cell r="V328"/>
          <cell r="W328">
            <v>37322</v>
          </cell>
          <cell r="X328">
            <v>37322</v>
          </cell>
          <cell r="Y328" t="str">
            <v>KB</v>
          </cell>
        </row>
        <row r="329">
          <cell r="A329">
            <v>4296</v>
          </cell>
          <cell r="B329">
            <v>37537</v>
          </cell>
          <cell r="C329" t="str">
            <v>ko</v>
          </cell>
          <cell r="D329" t="str">
            <v>p0200903</v>
          </cell>
          <cell r="E329">
            <v>37526</v>
          </cell>
          <cell r="F329">
            <v>37501</v>
          </cell>
          <cell r="G329">
            <v>37532</v>
          </cell>
          <cell r="H329" t="str">
            <v>HELOS</v>
          </cell>
          <cell r="I329" t="str">
            <v>1040277359</v>
          </cell>
          <cell r="J329" t="str">
            <v>0800</v>
          </cell>
          <cell r="L329">
            <v>1350</v>
          </cell>
          <cell r="M329">
            <v>67.5</v>
          </cell>
          <cell r="N329">
            <v>15557.4</v>
          </cell>
          <cell r="O329">
            <v>3422.6</v>
          </cell>
          <cell r="P329">
            <v>20397.5</v>
          </cell>
          <cell r="S329">
            <v>20397.5</v>
          </cell>
          <cell r="U329" t="str">
            <v>b</v>
          </cell>
          <cell r="V329"/>
          <cell r="W329">
            <v>37536</v>
          </cell>
          <cell r="X329">
            <v>37536</v>
          </cell>
          <cell r="Y329" t="str">
            <v>KB</v>
          </cell>
        </row>
        <row r="330">
          <cell r="A330">
            <v>4263</v>
          </cell>
          <cell r="B330">
            <v>37524</v>
          </cell>
          <cell r="C330" t="str">
            <v>ko</v>
          </cell>
          <cell r="D330" t="str">
            <v>0200902</v>
          </cell>
          <cell r="E330">
            <v>37501</v>
          </cell>
          <cell r="F330">
            <v>37501</v>
          </cell>
          <cell r="G330">
            <v>37508</v>
          </cell>
          <cell r="H330" t="str">
            <v>HELOS</v>
          </cell>
          <cell r="I330" t="str">
            <v>1040277359</v>
          </cell>
          <cell r="J330" t="str">
            <v>0800</v>
          </cell>
          <cell r="L330">
            <v>1260</v>
          </cell>
          <cell r="M330">
            <v>63</v>
          </cell>
          <cell r="N330">
            <v>59169.599999999999</v>
          </cell>
          <cell r="O330">
            <v>13017.3</v>
          </cell>
          <cell r="P330">
            <v>73509.899999999994</v>
          </cell>
          <cell r="S330">
            <v>73509.899999999994</v>
          </cell>
          <cell r="U330" t="str">
            <v>b</v>
          </cell>
          <cell r="V330"/>
          <cell r="W330">
            <v>37508</v>
          </cell>
          <cell r="X330">
            <v>37508</v>
          </cell>
          <cell r="Y330" t="str">
            <v>KB</v>
          </cell>
        </row>
        <row r="331">
          <cell r="A331">
            <v>2201</v>
          </cell>
          <cell r="B331">
            <v>37453</v>
          </cell>
          <cell r="C331" t="str">
            <v>f</v>
          </cell>
          <cell r="D331" t="str">
            <v>02397</v>
          </cell>
          <cell r="E331">
            <v>37439</v>
          </cell>
          <cell r="F331">
            <v>37435</v>
          </cell>
          <cell r="G331">
            <v>37440</v>
          </cell>
          <cell r="H331" t="str">
            <v>BLACK STAR - Švec Jiří</v>
          </cell>
          <cell r="I331" t="str">
            <v>1040434369</v>
          </cell>
          <cell r="J331" t="str">
            <v>0800</v>
          </cell>
          <cell r="M331">
            <v>0</v>
          </cell>
          <cell r="N331">
            <v>230</v>
          </cell>
          <cell r="O331">
            <v>50.6</v>
          </cell>
          <cell r="P331">
            <v>280.60000000000002</v>
          </cell>
          <cell r="S331">
            <v>280.60000000000002</v>
          </cell>
          <cell r="U331" t="str">
            <v>c</v>
          </cell>
          <cell r="V331"/>
          <cell r="W331">
            <v>37445</v>
          </cell>
          <cell r="X331">
            <v>37445</v>
          </cell>
          <cell r="Y331" t="str">
            <v>KB</v>
          </cell>
        </row>
        <row r="332">
          <cell r="A332">
            <v>2121</v>
          </cell>
          <cell r="B332">
            <v>37396</v>
          </cell>
          <cell r="C332" t="str">
            <v>f</v>
          </cell>
          <cell r="D332" t="str">
            <v>02244</v>
          </cell>
          <cell r="E332">
            <v>37372</v>
          </cell>
          <cell r="F332">
            <v>37370</v>
          </cell>
          <cell r="G332">
            <v>37384</v>
          </cell>
          <cell r="H332" t="str">
            <v>BLACK STAR - Švec Jiří</v>
          </cell>
          <cell r="I332" t="str">
            <v>1040434369</v>
          </cell>
          <cell r="J332" t="str">
            <v>0800</v>
          </cell>
          <cell r="L332">
            <v>0</v>
          </cell>
          <cell r="M332">
            <v>0</v>
          </cell>
          <cell r="N332">
            <v>270</v>
          </cell>
          <cell r="O332">
            <v>59.4</v>
          </cell>
          <cell r="P332">
            <v>329.4</v>
          </cell>
          <cell r="S332">
            <v>329.4</v>
          </cell>
          <cell r="U332" t="str">
            <v>c</v>
          </cell>
          <cell r="V332"/>
          <cell r="W332">
            <v>37382</v>
          </cell>
          <cell r="X332">
            <v>37383</v>
          </cell>
          <cell r="Y332" t="str">
            <v>KB</v>
          </cell>
        </row>
        <row r="333">
          <cell r="A333">
            <v>2191</v>
          </cell>
          <cell r="B333">
            <v>37461</v>
          </cell>
          <cell r="C333" t="str">
            <v>f</v>
          </cell>
          <cell r="D333" t="str">
            <v>02378</v>
          </cell>
          <cell r="E333">
            <v>37427</v>
          </cell>
          <cell r="F333">
            <v>37427</v>
          </cell>
          <cell r="G333">
            <v>37457</v>
          </cell>
          <cell r="H333" t="str">
            <v>BLACK STAR - Švec Jiří</v>
          </cell>
          <cell r="I333" t="str">
            <v>1040434369</v>
          </cell>
          <cell r="J333" t="str">
            <v>0800</v>
          </cell>
          <cell r="M333">
            <v>0</v>
          </cell>
          <cell r="N333">
            <v>825</v>
          </cell>
          <cell r="O333">
            <v>181.5</v>
          </cell>
          <cell r="P333">
            <v>1006.5</v>
          </cell>
          <cell r="S333">
            <v>1006.5</v>
          </cell>
          <cell r="U333" t="str">
            <v>e</v>
          </cell>
          <cell r="V333"/>
          <cell r="W333">
            <v>37455</v>
          </cell>
          <cell r="X333">
            <v>37455</v>
          </cell>
          <cell r="Y333" t="str">
            <v>KB</v>
          </cell>
        </row>
        <row r="334">
          <cell r="A334">
            <v>2108</v>
          </cell>
          <cell r="B334">
            <v>37396</v>
          </cell>
          <cell r="C334" t="str">
            <v>f</v>
          </cell>
          <cell r="D334" t="str">
            <v>02234</v>
          </cell>
          <cell r="E334">
            <v>37364</v>
          </cell>
          <cell r="F334">
            <v>37363</v>
          </cell>
          <cell r="G334">
            <v>37377</v>
          </cell>
          <cell r="H334" t="str">
            <v>Jiří Švec - BLACK STAR</v>
          </cell>
          <cell r="I334" t="str">
            <v>1040434369</v>
          </cell>
          <cell r="J334" t="str">
            <v>0800</v>
          </cell>
          <cell r="L334">
            <v>0</v>
          </cell>
          <cell r="M334">
            <v>0</v>
          </cell>
          <cell r="N334">
            <v>1485</v>
          </cell>
          <cell r="O334">
            <v>326.7</v>
          </cell>
          <cell r="P334">
            <v>1811.7</v>
          </cell>
          <cell r="S334">
            <v>1811.7</v>
          </cell>
          <cell r="U334" t="str">
            <v>a</v>
          </cell>
          <cell r="V334"/>
          <cell r="W334">
            <v>37376</v>
          </cell>
          <cell r="X334">
            <v>37378</v>
          </cell>
          <cell r="Y334" t="str">
            <v>KB</v>
          </cell>
        </row>
        <row r="335">
          <cell r="A335">
            <v>6013</v>
          </cell>
          <cell r="B335">
            <v>37466</v>
          </cell>
          <cell r="C335" t="str">
            <v>tr</v>
          </cell>
          <cell r="D335" t="str">
            <v>1020369</v>
          </cell>
          <cell r="E335">
            <v>37420</v>
          </cell>
          <cell r="F335">
            <v>37417</v>
          </cell>
          <cell r="G335">
            <v>37473</v>
          </cell>
          <cell r="H335" t="str">
            <v>Prefa</v>
          </cell>
          <cell r="I335" t="str">
            <v>104467836</v>
          </cell>
          <cell r="J335" t="str">
            <v>0300</v>
          </cell>
          <cell r="L335">
            <v>2400668</v>
          </cell>
          <cell r="M335">
            <v>120033.4</v>
          </cell>
          <cell r="O335">
            <v>0</v>
          </cell>
          <cell r="P335">
            <v>2520701.4</v>
          </cell>
          <cell r="Q335">
            <v>-2155410</v>
          </cell>
          <cell r="R335">
            <v>-120033.4</v>
          </cell>
          <cell r="S335">
            <v>245258</v>
          </cell>
          <cell r="U335" t="str">
            <v>c</v>
          </cell>
          <cell r="V335"/>
          <cell r="W335">
            <v>37470</v>
          </cell>
          <cell r="X335">
            <v>37474</v>
          </cell>
          <cell r="Y335" t="str">
            <v>KB</v>
          </cell>
        </row>
        <row r="336">
          <cell r="A336">
            <v>1804</v>
          </cell>
          <cell r="B336">
            <v>37613</v>
          </cell>
          <cell r="C336" t="str">
            <v>b</v>
          </cell>
          <cell r="D336" t="str">
            <v>5020922</v>
          </cell>
          <cell r="E336">
            <v>37600</v>
          </cell>
          <cell r="F336">
            <v>37568</v>
          </cell>
          <cell r="G336">
            <v>37608</v>
          </cell>
          <cell r="H336" t="str">
            <v>Najbert</v>
          </cell>
          <cell r="I336" t="str">
            <v>104876699</v>
          </cell>
          <cell r="J336" t="str">
            <v>0300</v>
          </cell>
          <cell r="L336">
            <v>360</v>
          </cell>
          <cell r="M336">
            <v>18</v>
          </cell>
          <cell r="O336">
            <v>0</v>
          </cell>
          <cell r="P336">
            <v>378</v>
          </cell>
          <cell r="S336">
            <v>378</v>
          </cell>
          <cell r="V336"/>
          <cell r="W336">
            <v>37606</v>
          </cell>
          <cell r="X336">
            <v>37608</v>
          </cell>
          <cell r="Y336" t="str">
            <v>KB</v>
          </cell>
        </row>
        <row r="337">
          <cell r="A337">
            <v>610</v>
          </cell>
          <cell r="B337">
            <v>37413</v>
          </cell>
          <cell r="C337" t="str">
            <v>b</v>
          </cell>
          <cell r="D337" t="str">
            <v>5020328</v>
          </cell>
          <cell r="E337">
            <v>37386</v>
          </cell>
          <cell r="F337">
            <v>37376</v>
          </cell>
          <cell r="G337">
            <v>37394</v>
          </cell>
          <cell r="H337" t="str">
            <v>Najbert</v>
          </cell>
          <cell r="I337" t="str">
            <v>104876699</v>
          </cell>
          <cell r="J337" t="str">
            <v>0300</v>
          </cell>
          <cell r="L337">
            <v>960</v>
          </cell>
          <cell r="M337">
            <v>48</v>
          </cell>
          <cell r="O337">
            <v>0</v>
          </cell>
          <cell r="P337">
            <v>1008</v>
          </cell>
          <cell r="S337">
            <v>1008</v>
          </cell>
          <cell r="U337" t="str">
            <v>b</v>
          </cell>
          <cell r="V337"/>
          <cell r="W337">
            <v>37393</v>
          </cell>
          <cell r="X337">
            <v>37393</v>
          </cell>
          <cell r="Y337" t="str">
            <v>KB</v>
          </cell>
        </row>
        <row r="338">
          <cell r="A338">
            <v>3230</v>
          </cell>
          <cell r="B338">
            <v>37461</v>
          </cell>
          <cell r="C338" t="str">
            <v>tch</v>
          </cell>
          <cell r="D338" t="str">
            <v>5020496</v>
          </cell>
          <cell r="E338">
            <v>37441</v>
          </cell>
          <cell r="F338">
            <v>37428</v>
          </cell>
          <cell r="G338">
            <v>37454</v>
          </cell>
          <cell r="H338" t="str">
            <v>Najbert</v>
          </cell>
          <cell r="I338" t="str">
            <v>104876699</v>
          </cell>
          <cell r="J338" t="str">
            <v>0300</v>
          </cell>
          <cell r="L338">
            <v>1560</v>
          </cell>
          <cell r="M338">
            <v>78</v>
          </cell>
          <cell r="O338">
            <v>0</v>
          </cell>
          <cell r="P338">
            <v>1638</v>
          </cell>
          <cell r="S338">
            <v>1638</v>
          </cell>
          <cell r="U338" t="str">
            <v>a</v>
          </cell>
          <cell r="V338"/>
          <cell r="W338">
            <v>37460</v>
          </cell>
          <cell r="X338">
            <v>37460</v>
          </cell>
          <cell r="Y338" t="str">
            <v>KB</v>
          </cell>
        </row>
        <row r="339">
          <cell r="A339">
            <v>3407</v>
          </cell>
          <cell r="B339">
            <v>37578</v>
          </cell>
          <cell r="C339" t="str">
            <v>tch</v>
          </cell>
          <cell r="D339" t="str">
            <v>5020833</v>
          </cell>
          <cell r="E339">
            <v>37564</v>
          </cell>
          <cell r="F339">
            <v>37552</v>
          </cell>
          <cell r="G339">
            <v>37578</v>
          </cell>
          <cell r="H339" t="str">
            <v>Najbert</v>
          </cell>
          <cell r="I339" t="str">
            <v>104876699</v>
          </cell>
          <cell r="J339" t="str">
            <v>0300</v>
          </cell>
          <cell r="L339">
            <v>2110</v>
          </cell>
          <cell r="M339">
            <v>105.5</v>
          </cell>
          <cell r="O339">
            <v>0</v>
          </cell>
          <cell r="P339">
            <v>2110</v>
          </cell>
          <cell r="S339">
            <v>2215.5</v>
          </cell>
          <cell r="U339" t="str">
            <v>g</v>
          </cell>
          <cell r="W339">
            <v>37575</v>
          </cell>
          <cell r="X339">
            <v>37575</v>
          </cell>
          <cell r="Y339" t="str">
            <v>KB</v>
          </cell>
          <cell r="Z339" t="str">
            <v>Messenger</v>
          </cell>
        </row>
        <row r="340">
          <cell r="A340">
            <v>3280</v>
          </cell>
          <cell r="B340">
            <v>37491</v>
          </cell>
          <cell r="C340" t="str">
            <v>tch</v>
          </cell>
          <cell r="D340" t="str">
            <v>5020583</v>
          </cell>
          <cell r="E340">
            <v>37470</v>
          </cell>
          <cell r="F340">
            <v>37468</v>
          </cell>
          <cell r="G340">
            <v>37484</v>
          </cell>
          <cell r="H340" t="str">
            <v>Najbert</v>
          </cell>
          <cell r="I340" t="str">
            <v>104876699</v>
          </cell>
          <cell r="J340" t="str">
            <v>0300</v>
          </cell>
          <cell r="L340">
            <v>2239</v>
          </cell>
          <cell r="M340">
            <v>112</v>
          </cell>
          <cell r="O340">
            <v>0</v>
          </cell>
          <cell r="P340">
            <v>2351</v>
          </cell>
          <cell r="S340">
            <v>2351</v>
          </cell>
          <cell r="U340" t="str">
            <v>b</v>
          </cell>
          <cell r="V340"/>
          <cell r="W340">
            <v>37488</v>
          </cell>
          <cell r="X340">
            <v>37488</v>
          </cell>
          <cell r="Y340" t="str">
            <v>KB</v>
          </cell>
          <cell r="Z340" t="str">
            <v>Messenger</v>
          </cell>
        </row>
        <row r="341">
          <cell r="A341">
            <v>3376</v>
          </cell>
          <cell r="B341">
            <v>37546</v>
          </cell>
          <cell r="C341" t="str">
            <v>tch</v>
          </cell>
          <cell r="D341" t="str">
            <v>5020742</v>
          </cell>
          <cell r="E341">
            <v>37503</v>
          </cell>
          <cell r="F341">
            <v>37524</v>
          </cell>
          <cell r="G341">
            <v>37547</v>
          </cell>
          <cell r="H341" t="str">
            <v>Najbert</v>
          </cell>
          <cell r="I341" t="str">
            <v>104876699</v>
          </cell>
          <cell r="J341" t="str">
            <v>0300</v>
          </cell>
          <cell r="L341">
            <v>2400</v>
          </cell>
          <cell r="M341">
            <v>120</v>
          </cell>
          <cell r="O341">
            <v>0</v>
          </cell>
          <cell r="P341">
            <v>2520</v>
          </cell>
          <cell r="S341">
            <v>2520</v>
          </cell>
          <cell r="U341" t="str">
            <v>b</v>
          </cell>
          <cell r="W341">
            <v>37544</v>
          </cell>
          <cell r="X341">
            <v>37544</v>
          </cell>
          <cell r="Y341" t="str">
            <v>KB</v>
          </cell>
          <cell r="Z341" t="str">
            <v>Messenger</v>
          </cell>
        </row>
        <row r="342">
          <cell r="A342">
            <v>3325</v>
          </cell>
          <cell r="B342">
            <v>37524</v>
          </cell>
          <cell r="C342" t="str">
            <v>tch</v>
          </cell>
          <cell r="D342" t="str">
            <v>5020660</v>
          </cell>
          <cell r="E342">
            <v>37502</v>
          </cell>
          <cell r="F342">
            <v>37498</v>
          </cell>
          <cell r="G342">
            <v>37517</v>
          </cell>
          <cell r="H342" t="str">
            <v>Najbert</v>
          </cell>
          <cell r="I342" t="str">
            <v>104876699</v>
          </cell>
          <cell r="J342" t="str">
            <v>0300</v>
          </cell>
          <cell r="L342">
            <v>2670</v>
          </cell>
          <cell r="M342">
            <v>133.5</v>
          </cell>
          <cell r="O342">
            <v>0</v>
          </cell>
          <cell r="P342">
            <v>2803.5</v>
          </cell>
          <cell r="S342">
            <v>2803.5</v>
          </cell>
          <cell r="U342" t="str">
            <v>b</v>
          </cell>
          <cell r="V342"/>
          <cell r="W342">
            <v>37516</v>
          </cell>
          <cell r="X342">
            <v>37516</v>
          </cell>
          <cell r="Y342" t="str">
            <v>KB</v>
          </cell>
          <cell r="Z342" t="str">
            <v>Messenger</v>
          </cell>
        </row>
        <row r="343">
          <cell r="A343">
            <v>261</v>
          </cell>
          <cell r="B343">
            <v>37349</v>
          </cell>
          <cell r="C343" t="str">
            <v>b</v>
          </cell>
          <cell r="D343" t="str">
            <v>5020156</v>
          </cell>
          <cell r="E343">
            <v>37323</v>
          </cell>
          <cell r="F343">
            <v>37315</v>
          </cell>
          <cell r="G343">
            <v>37330</v>
          </cell>
          <cell r="H343" t="str">
            <v>Najbert</v>
          </cell>
          <cell r="I343" t="str">
            <v>104876699</v>
          </cell>
          <cell r="J343" t="str">
            <v>0300</v>
          </cell>
          <cell r="L343">
            <v>4500</v>
          </cell>
          <cell r="M343">
            <v>225</v>
          </cell>
          <cell r="O343">
            <v>0</v>
          </cell>
          <cell r="P343">
            <v>4725</v>
          </cell>
          <cell r="S343">
            <v>4725</v>
          </cell>
          <cell r="V343"/>
          <cell r="W343">
            <v>37329</v>
          </cell>
          <cell r="X343">
            <v>37330</v>
          </cell>
          <cell r="Y343" t="str">
            <v>KB</v>
          </cell>
        </row>
        <row r="344">
          <cell r="A344">
            <v>784</v>
          </cell>
          <cell r="B344">
            <v>37432</v>
          </cell>
          <cell r="C344" t="str">
            <v>b</v>
          </cell>
          <cell r="D344" t="str">
            <v>5020408</v>
          </cell>
          <cell r="E344">
            <v>37413</v>
          </cell>
          <cell r="F344">
            <v>37407</v>
          </cell>
          <cell r="G344">
            <v>37424</v>
          </cell>
          <cell r="H344" t="str">
            <v>Najbert</v>
          </cell>
          <cell r="I344" t="str">
            <v>104876699</v>
          </cell>
          <cell r="J344" t="str">
            <v>0300</v>
          </cell>
          <cell r="L344">
            <v>5070</v>
          </cell>
          <cell r="M344">
            <v>253.5</v>
          </cell>
          <cell r="O344">
            <v>0</v>
          </cell>
          <cell r="P344">
            <v>5323.5</v>
          </cell>
          <cell r="S344">
            <v>5323.5</v>
          </cell>
          <cell r="U344" t="str">
            <v>a</v>
          </cell>
          <cell r="V344"/>
          <cell r="W344">
            <v>37424</v>
          </cell>
          <cell r="X344">
            <v>37424</v>
          </cell>
          <cell r="Y344" t="str">
            <v>KB</v>
          </cell>
        </row>
        <row r="345">
          <cell r="A345">
            <v>102</v>
          </cell>
          <cell r="B345">
            <v>37315</v>
          </cell>
          <cell r="C345" t="str">
            <v>b</v>
          </cell>
          <cell r="D345" t="str">
            <v>5020072</v>
          </cell>
          <cell r="E345">
            <v>37293</v>
          </cell>
          <cell r="F345">
            <v>37286</v>
          </cell>
          <cell r="G345">
            <v>37301</v>
          </cell>
          <cell r="H345" t="str">
            <v>Najbert</v>
          </cell>
          <cell r="I345" t="str">
            <v>104876699</v>
          </cell>
          <cell r="J345" t="str">
            <v>0300</v>
          </cell>
          <cell r="L345">
            <v>5119</v>
          </cell>
          <cell r="M345">
            <v>256</v>
          </cell>
          <cell r="O345">
            <v>0</v>
          </cell>
          <cell r="P345">
            <v>5375</v>
          </cell>
          <cell r="S345">
            <v>5375</v>
          </cell>
          <cell r="V345"/>
          <cell r="W345">
            <v>37306</v>
          </cell>
          <cell r="X345">
            <v>37307</v>
          </cell>
          <cell r="Y345" t="str">
            <v>KB</v>
          </cell>
        </row>
        <row r="346">
          <cell r="A346">
            <v>385</v>
          </cell>
          <cell r="B346">
            <v>37371</v>
          </cell>
          <cell r="C346" t="str">
            <v>b</v>
          </cell>
          <cell r="D346" t="str">
            <v>5020238</v>
          </cell>
          <cell r="E346">
            <v>37350</v>
          </cell>
          <cell r="F346">
            <v>37344</v>
          </cell>
          <cell r="G346">
            <v>37331</v>
          </cell>
          <cell r="H346" t="str">
            <v>Najbert</v>
          </cell>
          <cell r="I346" t="str">
            <v>104876699</v>
          </cell>
          <cell r="J346" t="str">
            <v>0300</v>
          </cell>
          <cell r="L346">
            <v>5160</v>
          </cell>
          <cell r="M346">
            <v>258</v>
          </cell>
          <cell r="O346">
            <v>0</v>
          </cell>
          <cell r="P346">
            <v>5418</v>
          </cell>
          <cell r="S346">
            <v>5418</v>
          </cell>
          <cell r="V346"/>
          <cell r="W346">
            <v>37364</v>
          </cell>
          <cell r="X346">
            <v>37364</v>
          </cell>
          <cell r="Y346" t="str">
            <v>KB</v>
          </cell>
        </row>
        <row r="347">
          <cell r="A347">
            <v>1803</v>
          </cell>
          <cell r="B347">
            <v>37613</v>
          </cell>
          <cell r="C347" t="str">
            <v>tch</v>
          </cell>
          <cell r="D347" t="str">
            <v>5020912</v>
          </cell>
          <cell r="E347">
            <v>37600</v>
          </cell>
          <cell r="F347">
            <v>37589</v>
          </cell>
          <cell r="G347">
            <v>37607</v>
          </cell>
          <cell r="H347" t="str">
            <v>Najbert</v>
          </cell>
          <cell r="I347" t="str">
            <v>104876699</v>
          </cell>
          <cell r="J347" t="str">
            <v>0300</v>
          </cell>
          <cell r="L347">
            <v>5400</v>
          </cell>
          <cell r="M347">
            <v>270</v>
          </cell>
          <cell r="O347">
            <v>0</v>
          </cell>
          <cell r="P347">
            <v>5670</v>
          </cell>
          <cell r="S347">
            <v>5670</v>
          </cell>
          <cell r="V347"/>
          <cell r="W347">
            <v>37606</v>
          </cell>
          <cell r="X347">
            <v>37608</v>
          </cell>
          <cell r="Y347" t="str">
            <v>KB</v>
          </cell>
        </row>
        <row r="348">
          <cell r="A348">
            <v>1629</v>
          </cell>
          <cell r="B348">
            <v>37578</v>
          </cell>
          <cell r="C348" t="str">
            <v>b</v>
          </cell>
          <cell r="D348" t="str">
            <v>5020820</v>
          </cell>
          <cell r="E348">
            <v>37564</v>
          </cell>
          <cell r="F348">
            <v>37560</v>
          </cell>
          <cell r="G348">
            <v>37576</v>
          </cell>
          <cell r="H348" t="str">
            <v>Najbert</v>
          </cell>
          <cell r="I348" t="str">
            <v>104876699</v>
          </cell>
          <cell r="J348" t="str">
            <v>0300</v>
          </cell>
          <cell r="L348">
            <v>5880</v>
          </cell>
          <cell r="M348">
            <v>294</v>
          </cell>
          <cell r="O348">
            <v>0</v>
          </cell>
          <cell r="P348">
            <v>6174</v>
          </cell>
          <cell r="S348">
            <v>6174</v>
          </cell>
          <cell r="U348" t="str">
            <v>c</v>
          </cell>
          <cell r="V348"/>
          <cell r="W348">
            <v>37575</v>
          </cell>
          <cell r="X348">
            <v>37575</v>
          </cell>
          <cell r="Y348" t="str">
            <v>KB</v>
          </cell>
        </row>
        <row r="349">
          <cell r="A349">
            <v>1317</v>
          </cell>
          <cell r="B349">
            <v>37524</v>
          </cell>
          <cell r="C349" t="str">
            <v>b</v>
          </cell>
          <cell r="D349" t="str">
            <v>5020652</v>
          </cell>
          <cell r="E349">
            <v>37502</v>
          </cell>
          <cell r="F349">
            <v>37498</v>
          </cell>
          <cell r="G349">
            <v>37515</v>
          </cell>
          <cell r="H349" t="str">
            <v>Najbert</v>
          </cell>
          <cell r="I349" t="str">
            <v>104876699</v>
          </cell>
          <cell r="J349" t="str">
            <v>0300</v>
          </cell>
          <cell r="L349">
            <v>7429</v>
          </cell>
          <cell r="M349">
            <v>371.5</v>
          </cell>
          <cell r="O349">
            <v>0</v>
          </cell>
          <cell r="P349">
            <v>7800.5</v>
          </cell>
          <cell r="S349">
            <v>7800.5</v>
          </cell>
          <cell r="U349" t="str">
            <v>b</v>
          </cell>
          <cell r="V349"/>
          <cell r="W349">
            <v>37515</v>
          </cell>
          <cell r="X349">
            <v>37515</v>
          </cell>
          <cell r="Y349" t="str">
            <v>KB</v>
          </cell>
        </row>
        <row r="350">
          <cell r="A350">
            <v>1137</v>
          </cell>
          <cell r="B350">
            <v>37491</v>
          </cell>
          <cell r="C350" t="str">
            <v>b</v>
          </cell>
          <cell r="D350" t="str">
            <v>5020575</v>
          </cell>
          <cell r="E350">
            <v>37470</v>
          </cell>
          <cell r="F350">
            <v>37468</v>
          </cell>
          <cell r="G350">
            <v>37484</v>
          </cell>
          <cell r="H350" t="str">
            <v>Najbert</v>
          </cell>
          <cell r="I350" t="str">
            <v>104876699</v>
          </cell>
          <cell r="J350" t="str">
            <v>0300</v>
          </cell>
          <cell r="L350">
            <v>8990</v>
          </cell>
          <cell r="M350">
            <v>449.5</v>
          </cell>
          <cell r="O350">
            <v>0</v>
          </cell>
          <cell r="P350">
            <v>9439.5</v>
          </cell>
          <cell r="S350">
            <v>9439.5</v>
          </cell>
          <cell r="V350"/>
          <cell r="W350">
            <v>37482</v>
          </cell>
          <cell r="X350">
            <v>37482</v>
          </cell>
          <cell r="Y350" t="str">
            <v>KB</v>
          </cell>
        </row>
        <row r="351">
          <cell r="A351">
            <v>609</v>
          </cell>
          <cell r="B351">
            <v>37396</v>
          </cell>
          <cell r="C351" t="str">
            <v>b</v>
          </cell>
          <cell r="D351" t="str">
            <v>5020315</v>
          </cell>
          <cell r="E351">
            <v>37386</v>
          </cell>
          <cell r="F351">
            <v>37376</v>
          </cell>
          <cell r="G351">
            <v>37394</v>
          </cell>
          <cell r="H351" t="str">
            <v>Najbert</v>
          </cell>
          <cell r="I351" t="str">
            <v>104876699</v>
          </cell>
          <cell r="J351" t="str">
            <v>0300</v>
          </cell>
          <cell r="L351">
            <v>10240</v>
          </cell>
          <cell r="M351">
            <v>512</v>
          </cell>
          <cell r="O351">
            <v>0</v>
          </cell>
          <cell r="P351">
            <v>10752</v>
          </cell>
          <cell r="S351">
            <v>10752</v>
          </cell>
          <cell r="U351" t="str">
            <v>d</v>
          </cell>
          <cell r="V351"/>
          <cell r="W351">
            <v>37391</v>
          </cell>
          <cell r="X351">
            <v>37393</v>
          </cell>
          <cell r="Y351" t="str">
            <v>KB</v>
          </cell>
        </row>
        <row r="352">
          <cell r="A352">
            <v>1477</v>
          </cell>
          <cell r="B352">
            <v>37547</v>
          </cell>
          <cell r="C352" t="str">
            <v>b</v>
          </cell>
          <cell r="D352" t="str">
            <v>5020734</v>
          </cell>
          <cell r="E352">
            <v>37533</v>
          </cell>
          <cell r="F352">
            <v>37529</v>
          </cell>
          <cell r="G352">
            <v>37545</v>
          </cell>
          <cell r="H352" t="str">
            <v>Najbert</v>
          </cell>
          <cell r="I352" t="str">
            <v>104876699</v>
          </cell>
          <cell r="J352" t="str">
            <v>0300</v>
          </cell>
          <cell r="L352">
            <v>10580</v>
          </cell>
          <cell r="M352">
            <v>529</v>
          </cell>
          <cell r="O352">
            <v>0</v>
          </cell>
          <cell r="P352">
            <v>11109</v>
          </cell>
          <cell r="S352">
            <v>11109</v>
          </cell>
          <cell r="U352" t="str">
            <v>a</v>
          </cell>
          <cell r="V352"/>
          <cell r="W352">
            <v>37547</v>
          </cell>
          <cell r="X352">
            <v>37550</v>
          </cell>
          <cell r="Y352" t="str">
            <v>KB</v>
          </cell>
        </row>
        <row r="353">
          <cell r="A353">
            <v>978</v>
          </cell>
          <cell r="B353">
            <v>37453</v>
          </cell>
          <cell r="C353" t="str">
            <v>b</v>
          </cell>
          <cell r="D353" t="str">
            <v>5020487</v>
          </cell>
          <cell r="E353">
            <v>37441</v>
          </cell>
          <cell r="F353">
            <v>37435</v>
          </cell>
          <cell r="G353">
            <v>37453</v>
          </cell>
          <cell r="H353" t="str">
            <v>Najbert</v>
          </cell>
          <cell r="I353" t="str">
            <v>104876699</v>
          </cell>
          <cell r="J353" t="str">
            <v>0300</v>
          </cell>
          <cell r="L353">
            <v>13200</v>
          </cell>
          <cell r="M353">
            <v>660</v>
          </cell>
          <cell r="O353">
            <v>0</v>
          </cell>
          <cell r="P353">
            <v>13860</v>
          </cell>
          <cell r="S353">
            <v>13860</v>
          </cell>
          <cell r="V353"/>
          <cell r="W353">
            <v>37448</v>
          </cell>
          <cell r="X353">
            <v>37438</v>
          </cell>
          <cell r="Y353" t="str">
            <v>KB</v>
          </cell>
        </row>
        <row r="354">
          <cell r="A354">
            <v>16</v>
          </cell>
          <cell r="B354">
            <v>37294</v>
          </cell>
          <cell r="C354" t="str">
            <v>a</v>
          </cell>
          <cell r="D354" t="str">
            <v>0203</v>
          </cell>
          <cell r="E354">
            <v>37267</v>
          </cell>
          <cell r="G354">
            <v>37280</v>
          </cell>
          <cell r="H354" t="str">
            <v>Irena Mandič</v>
          </cell>
          <cell r="I354" t="str">
            <v>1054369</v>
          </cell>
          <cell r="J354" t="str">
            <v>0800</v>
          </cell>
          <cell r="K354">
            <v>5950</v>
          </cell>
          <cell r="M354">
            <v>0</v>
          </cell>
          <cell r="O354">
            <v>0</v>
          </cell>
          <cell r="P354">
            <v>5950</v>
          </cell>
          <cell r="S354">
            <v>5950</v>
          </cell>
          <cell r="V354"/>
          <cell r="W354">
            <v>37285</v>
          </cell>
          <cell r="X354">
            <v>37285</v>
          </cell>
          <cell r="Y354" t="str">
            <v>KB</v>
          </cell>
        </row>
        <row r="355">
          <cell r="A355">
            <v>1027</v>
          </cell>
          <cell r="B355">
            <v>37461</v>
          </cell>
          <cell r="C355" t="str">
            <v>o</v>
          </cell>
          <cell r="D355" t="str">
            <v>0226</v>
          </cell>
          <cell r="E355">
            <v>37450</v>
          </cell>
          <cell r="G355">
            <v>37459</v>
          </cell>
          <cell r="H355" t="str">
            <v>Irena Mandič</v>
          </cell>
          <cell r="I355" t="str">
            <v>1054369</v>
          </cell>
          <cell r="J355" t="str">
            <v>0800</v>
          </cell>
          <cell r="K355">
            <v>6390</v>
          </cell>
          <cell r="M355">
            <v>0</v>
          </cell>
          <cell r="O355">
            <v>0</v>
          </cell>
          <cell r="P355">
            <v>6390</v>
          </cell>
          <cell r="S355">
            <v>6390</v>
          </cell>
          <cell r="U355" t="str">
            <v>a</v>
          </cell>
          <cell r="V355"/>
          <cell r="W355">
            <v>37460</v>
          </cell>
          <cell r="X355">
            <v>37460</v>
          </cell>
          <cell r="Y355" t="str">
            <v>KB</v>
          </cell>
        </row>
        <row r="356">
          <cell r="A356">
            <v>1566</v>
          </cell>
          <cell r="B356">
            <v>37564</v>
          </cell>
          <cell r="C356" t="str">
            <v>mc</v>
          </cell>
          <cell r="D356" t="str">
            <v>235</v>
          </cell>
          <cell r="E356">
            <v>37552</v>
          </cell>
          <cell r="G356">
            <v>37560</v>
          </cell>
          <cell r="H356" t="str">
            <v>Irena Mandič</v>
          </cell>
          <cell r="I356" t="str">
            <v>1054369</v>
          </cell>
          <cell r="J356" t="str">
            <v>0800</v>
          </cell>
          <cell r="K356">
            <v>7900</v>
          </cell>
          <cell r="M356">
            <v>0</v>
          </cell>
          <cell r="O356">
            <v>0</v>
          </cell>
          <cell r="P356">
            <v>7900</v>
          </cell>
          <cell r="S356">
            <v>7900</v>
          </cell>
          <cell r="U356" t="str">
            <v>b</v>
          </cell>
          <cell r="V356"/>
          <cell r="W356">
            <v>37561</v>
          </cell>
          <cell r="X356">
            <v>37564</v>
          </cell>
          <cell r="Y356" t="str">
            <v>KB</v>
          </cell>
        </row>
        <row r="357">
          <cell r="A357">
            <v>60</v>
          </cell>
          <cell r="B357">
            <v>37315</v>
          </cell>
          <cell r="C357" t="str">
            <v>ty</v>
          </cell>
          <cell r="D357" t="str">
            <v>0205</v>
          </cell>
          <cell r="E357">
            <v>37281</v>
          </cell>
          <cell r="G357">
            <v>37291</v>
          </cell>
          <cell r="H357" t="str">
            <v>Irena Mandič</v>
          </cell>
          <cell r="I357" t="str">
            <v>1054369</v>
          </cell>
          <cell r="J357" t="str">
            <v>0800</v>
          </cell>
          <cell r="K357">
            <v>8130</v>
          </cell>
          <cell r="M357">
            <v>0</v>
          </cell>
          <cell r="O357">
            <v>0</v>
          </cell>
          <cell r="P357">
            <v>8130</v>
          </cell>
          <cell r="S357">
            <v>8130</v>
          </cell>
          <cell r="U357" t="str">
            <v>e</v>
          </cell>
          <cell r="V357"/>
          <cell r="W357">
            <v>37298</v>
          </cell>
          <cell r="X357">
            <v>37301</v>
          </cell>
          <cell r="Y357" t="str">
            <v>KB</v>
          </cell>
        </row>
        <row r="358">
          <cell r="A358">
            <v>5089</v>
          </cell>
          <cell r="B358">
            <v>37544</v>
          </cell>
          <cell r="C358" t="str">
            <v>sh2</v>
          </cell>
          <cell r="D358" t="str">
            <v>0233</v>
          </cell>
          <cell r="E358">
            <v>37515</v>
          </cell>
          <cell r="G358">
            <v>37524</v>
          </cell>
          <cell r="H358" t="str">
            <v>Irena Mandič</v>
          </cell>
          <cell r="I358" t="str">
            <v>1054369</v>
          </cell>
          <cell r="J358" t="str">
            <v>0800</v>
          </cell>
          <cell r="K358">
            <v>8900</v>
          </cell>
          <cell r="M358">
            <v>0</v>
          </cell>
          <cell r="O358">
            <v>0</v>
          </cell>
          <cell r="P358">
            <v>8900</v>
          </cell>
          <cell r="S358">
            <v>8900</v>
          </cell>
          <cell r="U358" t="str">
            <v>c</v>
          </cell>
          <cell r="V358"/>
          <cell r="W358">
            <v>37544</v>
          </cell>
          <cell r="X358">
            <v>37544</v>
          </cell>
          <cell r="Y358" t="str">
            <v>KB</v>
          </cell>
          <cell r="Z358" t="str">
            <v>Shimano - photo album</v>
          </cell>
        </row>
        <row r="359">
          <cell r="A359">
            <v>17</v>
          </cell>
          <cell r="B359">
            <v>37294</v>
          </cell>
          <cell r="C359" t="str">
            <v>p4</v>
          </cell>
          <cell r="D359" t="str">
            <v>0202</v>
          </cell>
          <cell r="E359">
            <v>37267</v>
          </cell>
          <cell r="G359">
            <v>37280</v>
          </cell>
          <cell r="H359" t="str">
            <v>Irena Mandič</v>
          </cell>
          <cell r="I359" t="str">
            <v>1054369</v>
          </cell>
          <cell r="J359" t="str">
            <v>0800</v>
          </cell>
          <cell r="K359">
            <v>9520</v>
          </cell>
          <cell r="M359">
            <v>0</v>
          </cell>
          <cell r="O359">
            <v>0</v>
          </cell>
          <cell r="P359">
            <v>9520</v>
          </cell>
          <cell r="S359">
            <v>9520</v>
          </cell>
          <cell r="V359"/>
          <cell r="W359">
            <v>37285</v>
          </cell>
          <cell r="X359">
            <v>37285</v>
          </cell>
          <cell r="Y359" t="str">
            <v>KB</v>
          </cell>
        </row>
        <row r="360">
          <cell r="A360">
            <v>1277</v>
          </cell>
          <cell r="B360">
            <v>37524</v>
          </cell>
          <cell r="C360" t="str">
            <v>f</v>
          </cell>
          <cell r="D360" t="str">
            <v>0231</v>
          </cell>
          <cell r="E360">
            <v>37497</v>
          </cell>
          <cell r="G360">
            <v>37511</v>
          </cell>
          <cell r="H360" t="str">
            <v>Irena Mandič</v>
          </cell>
          <cell r="I360" t="str">
            <v>1054369</v>
          </cell>
          <cell r="J360" t="str">
            <v>0800</v>
          </cell>
          <cell r="K360">
            <v>10850</v>
          </cell>
          <cell r="M360">
            <v>0</v>
          </cell>
          <cell r="O360">
            <v>0</v>
          </cell>
          <cell r="P360">
            <v>10850</v>
          </cell>
          <cell r="S360">
            <v>10850</v>
          </cell>
          <cell r="U360" t="str">
            <v>a</v>
          </cell>
          <cell r="V360"/>
          <cell r="W360">
            <v>37515</v>
          </cell>
          <cell r="X360">
            <v>37515</v>
          </cell>
          <cell r="Y360" t="str">
            <v>KB</v>
          </cell>
        </row>
        <row r="361">
          <cell r="A361">
            <v>1727</v>
          </cell>
          <cell r="B361">
            <v>37613</v>
          </cell>
          <cell r="C361" t="str">
            <v>ko</v>
          </cell>
          <cell r="D361" t="str">
            <v>245</v>
          </cell>
          <cell r="E361">
            <v>37606</v>
          </cell>
          <cell r="G361">
            <v>37606</v>
          </cell>
          <cell r="H361" t="str">
            <v>Mandic Irena</v>
          </cell>
          <cell r="I361" t="str">
            <v>1054369</v>
          </cell>
          <cell r="J361" t="str">
            <v>0800</v>
          </cell>
          <cell r="K361">
            <v>13950</v>
          </cell>
          <cell r="L361">
            <v>0</v>
          </cell>
          <cell r="M361">
            <v>0</v>
          </cell>
          <cell r="O361">
            <v>0</v>
          </cell>
          <cell r="P361">
            <v>13950</v>
          </cell>
          <cell r="S361">
            <v>13950</v>
          </cell>
          <cell r="V361"/>
          <cell r="W361">
            <v>37608</v>
          </cell>
          <cell r="X361">
            <v>37608</v>
          </cell>
          <cell r="Y361" t="str">
            <v>KB</v>
          </cell>
        </row>
        <row r="362">
          <cell r="A362">
            <v>1108</v>
          </cell>
          <cell r="B362">
            <v>37491</v>
          </cell>
          <cell r="C362" t="str">
            <v>mc</v>
          </cell>
          <cell r="D362" t="str">
            <v>0224</v>
          </cell>
          <cell r="E362">
            <v>37466</v>
          </cell>
          <cell r="G362">
            <v>37468</v>
          </cell>
          <cell r="H362" t="str">
            <v>Irena Mandič</v>
          </cell>
          <cell r="I362" t="str">
            <v>1054369</v>
          </cell>
          <cell r="J362" t="str">
            <v>0800</v>
          </cell>
          <cell r="K362">
            <v>14700</v>
          </cell>
          <cell r="M362">
            <v>0</v>
          </cell>
          <cell r="O362">
            <v>0</v>
          </cell>
          <cell r="P362">
            <v>14700</v>
          </cell>
          <cell r="S362">
            <v>14700</v>
          </cell>
          <cell r="U362" t="str">
            <v>b</v>
          </cell>
          <cell r="V362"/>
          <cell r="W362">
            <v>37470</v>
          </cell>
          <cell r="X362">
            <v>37474</v>
          </cell>
          <cell r="Y362" t="str">
            <v>KB</v>
          </cell>
        </row>
        <row r="363">
          <cell r="A363">
            <v>435</v>
          </cell>
          <cell r="B363">
            <v>37371</v>
          </cell>
          <cell r="C363" t="str">
            <v>b</v>
          </cell>
          <cell r="D363" t="str">
            <v>29600010</v>
          </cell>
          <cell r="E363">
            <v>37357</v>
          </cell>
          <cell r="G363">
            <v>37356</v>
          </cell>
          <cell r="H363" t="str">
            <v>Nationale Niederlanden</v>
          </cell>
          <cell r="I363" t="str">
            <v>1060014409</v>
          </cell>
          <cell r="J363" t="str">
            <v>3500</v>
          </cell>
          <cell r="M363">
            <v>0</v>
          </cell>
          <cell r="O363">
            <v>0</v>
          </cell>
          <cell r="P363">
            <v>0</v>
          </cell>
          <cell r="Q363">
            <v>133962</v>
          </cell>
          <cell r="S363">
            <v>133962</v>
          </cell>
          <cell r="V363"/>
          <cell r="W363">
            <v>37365</v>
          </cell>
          <cell r="X363">
            <v>37365</v>
          </cell>
          <cell r="Y363" t="str">
            <v>KB</v>
          </cell>
        </row>
        <row r="364">
          <cell r="A364">
            <v>598</v>
          </cell>
          <cell r="B364">
            <v>37396</v>
          </cell>
          <cell r="C364" t="str">
            <v>b</v>
          </cell>
          <cell r="D364" t="str">
            <v>23190023</v>
          </cell>
          <cell r="E364">
            <v>37383</v>
          </cell>
          <cell r="G364">
            <v>37379</v>
          </cell>
          <cell r="H364" t="str">
            <v>Nationale Niederlanden</v>
          </cell>
          <cell r="I364" t="str">
            <v>1060014409</v>
          </cell>
          <cell r="J364" t="str">
            <v>3500</v>
          </cell>
          <cell r="K364">
            <v>133961.69</v>
          </cell>
          <cell r="M364">
            <v>0</v>
          </cell>
          <cell r="O364">
            <v>0</v>
          </cell>
          <cell r="P364">
            <v>133962</v>
          </cell>
          <cell r="S364">
            <v>133962</v>
          </cell>
          <cell r="U364" t="str">
            <v>b</v>
          </cell>
          <cell r="V364"/>
          <cell r="W364">
            <v>37391</v>
          </cell>
          <cell r="X364">
            <v>37393</v>
          </cell>
          <cell r="Y364" t="str">
            <v>KB</v>
          </cell>
        </row>
        <row r="365">
          <cell r="A365">
            <v>10</v>
          </cell>
          <cell r="B365">
            <v>37284</v>
          </cell>
          <cell r="C365" t="str">
            <v>fk</v>
          </cell>
          <cell r="D365" t="str">
            <v>32611</v>
          </cell>
          <cell r="E365">
            <v>37265</v>
          </cell>
          <cell r="F365">
            <v>37258</v>
          </cell>
          <cell r="G365">
            <v>37272</v>
          </cell>
          <cell r="H365" t="str">
            <v>Nationale Niederlanden</v>
          </cell>
          <cell r="I365" t="str">
            <v>1060014409</v>
          </cell>
          <cell r="J365" t="str">
            <v>3500</v>
          </cell>
          <cell r="K365">
            <v>137057</v>
          </cell>
          <cell r="M365">
            <v>0</v>
          </cell>
          <cell r="O365">
            <v>0</v>
          </cell>
          <cell r="P365">
            <v>137057</v>
          </cell>
          <cell r="S365">
            <v>137057</v>
          </cell>
          <cell r="U365" t="str">
            <v>d</v>
          </cell>
          <cell r="V365"/>
          <cell r="W365">
            <v>37274</v>
          </cell>
          <cell r="X365">
            <v>37274</v>
          </cell>
          <cell r="Y365" t="str">
            <v>KB</v>
          </cell>
        </row>
        <row r="366">
          <cell r="A366">
            <v>536</v>
          </cell>
          <cell r="B366">
            <v>37385</v>
          </cell>
          <cell r="C366" t="str">
            <v>tr</v>
          </cell>
          <cell r="D366" t="str">
            <v>20020246</v>
          </cell>
          <cell r="E366">
            <v>37375</v>
          </cell>
          <cell r="F366">
            <v>37370</v>
          </cell>
          <cell r="G366">
            <v>37386</v>
          </cell>
          <cell r="H366" t="str">
            <v>Diamant Expo</v>
          </cell>
          <cell r="I366" t="str">
            <v>107154026</v>
          </cell>
          <cell r="J366" t="str">
            <v>0300</v>
          </cell>
          <cell r="M366">
            <v>0</v>
          </cell>
          <cell r="N366">
            <v>12000</v>
          </cell>
          <cell r="O366">
            <v>2640</v>
          </cell>
          <cell r="P366">
            <v>14640</v>
          </cell>
          <cell r="S366">
            <v>14640</v>
          </cell>
          <cell r="U366" t="str">
            <v>g</v>
          </cell>
          <cell r="V366"/>
          <cell r="W366">
            <v>37384</v>
          </cell>
          <cell r="X366">
            <v>37385</v>
          </cell>
          <cell r="Y366" t="str">
            <v>KB</v>
          </cell>
        </row>
        <row r="367">
          <cell r="A367">
            <v>3083.1</v>
          </cell>
          <cell r="B367">
            <v>37382</v>
          </cell>
          <cell r="C367" t="str">
            <v>mc</v>
          </cell>
          <cell r="D367" t="str">
            <v>12001811</v>
          </cell>
          <cell r="E367">
            <v>37349</v>
          </cell>
          <cell r="G367">
            <v>37381</v>
          </cell>
          <cell r="H367" t="str">
            <v>Otis, Břeclav</v>
          </cell>
          <cell r="I367" t="str">
            <v>10804651</v>
          </cell>
          <cell r="J367" t="str">
            <v>0100</v>
          </cell>
          <cell r="M367">
            <v>0</v>
          </cell>
          <cell r="O367">
            <v>0</v>
          </cell>
          <cell r="P367">
            <v>0</v>
          </cell>
          <cell r="R367">
            <v>65474</v>
          </cell>
          <cell r="S367">
            <v>65474</v>
          </cell>
          <cell r="T367" t="str">
            <v>May2002</v>
          </cell>
          <cell r="U367">
            <v>37376</v>
          </cell>
          <cell r="V367"/>
          <cell r="W367">
            <v>37380</v>
          </cell>
          <cell r="X367">
            <v>37382</v>
          </cell>
          <cell r="Y367" t="str">
            <v>Sanwa Duss</v>
          </cell>
        </row>
        <row r="368">
          <cell r="A368">
            <v>3083</v>
          </cell>
          <cell r="B368">
            <v>37382</v>
          </cell>
          <cell r="C368" t="str">
            <v>mc</v>
          </cell>
          <cell r="D368" t="str">
            <v>12001811</v>
          </cell>
          <cell r="E368">
            <v>37340</v>
          </cell>
          <cell r="F368">
            <v>37319</v>
          </cell>
          <cell r="G368">
            <v>37381</v>
          </cell>
          <cell r="H368" t="str">
            <v>Otis, Břeclav</v>
          </cell>
          <cell r="I368" t="str">
            <v>10804651</v>
          </cell>
          <cell r="J368" t="str">
            <v>0100</v>
          </cell>
          <cell r="L368">
            <v>1309480</v>
          </cell>
          <cell r="M368">
            <v>65474</v>
          </cell>
          <cell r="O368">
            <v>0</v>
          </cell>
          <cell r="P368">
            <v>1374954</v>
          </cell>
          <cell r="R368">
            <v>-65474</v>
          </cell>
          <cell r="S368">
            <v>1309480</v>
          </cell>
          <cell r="T368" t="str">
            <v>May2002</v>
          </cell>
          <cell r="U368">
            <v>37376</v>
          </cell>
          <cell r="V368"/>
          <cell r="W368">
            <v>37380</v>
          </cell>
          <cell r="X368">
            <v>37382</v>
          </cell>
          <cell r="Y368" t="str">
            <v>Sanwa Duss</v>
          </cell>
        </row>
        <row r="369">
          <cell r="A369">
            <v>3009</v>
          </cell>
          <cell r="B369">
            <v>37315</v>
          </cell>
          <cell r="C369" t="str">
            <v>mc</v>
          </cell>
          <cell r="D369" t="str">
            <v>0022001</v>
          </cell>
          <cell r="E369">
            <v>37266</v>
          </cell>
          <cell r="G369">
            <v>37292</v>
          </cell>
          <cell r="H369" t="str">
            <v>Rýdl-podlahy, Pha</v>
          </cell>
          <cell r="I369" t="str">
            <v>109283358</v>
          </cell>
          <cell r="J369" t="str">
            <v>5100</v>
          </cell>
          <cell r="M369">
            <v>0</v>
          </cell>
          <cell r="O369">
            <v>0</v>
          </cell>
          <cell r="P369">
            <v>0</v>
          </cell>
          <cell r="Q369">
            <v>4464476</v>
          </cell>
          <cell r="S369">
            <v>4464476</v>
          </cell>
          <cell r="T369" t="str">
            <v>February2002</v>
          </cell>
          <cell r="U369">
            <v>37288</v>
          </cell>
          <cell r="V369"/>
          <cell r="W369">
            <v>37292</v>
          </cell>
          <cell r="X369">
            <v>37293</v>
          </cell>
          <cell r="Y369" t="str">
            <v>Sanwa Duss</v>
          </cell>
        </row>
        <row r="370">
          <cell r="A370">
            <v>1296</v>
          </cell>
          <cell r="B370">
            <v>37524</v>
          </cell>
          <cell r="C370" t="str">
            <v>ko</v>
          </cell>
          <cell r="D370" t="str">
            <v>902</v>
          </cell>
          <cell r="E370">
            <v>37502</v>
          </cell>
          <cell r="G370">
            <v>37514</v>
          </cell>
          <cell r="H370" t="str">
            <v>Holomíček</v>
          </cell>
          <cell r="I370" t="str">
            <v>109666260</v>
          </cell>
          <cell r="J370" t="str">
            <v>0300</v>
          </cell>
          <cell r="K370">
            <v>35295.4</v>
          </cell>
          <cell r="M370">
            <v>0</v>
          </cell>
          <cell r="O370">
            <v>0</v>
          </cell>
          <cell r="P370">
            <v>35295.4</v>
          </cell>
          <cell r="S370">
            <v>35295.4</v>
          </cell>
          <cell r="T370" t="str">
            <v>free</v>
          </cell>
          <cell r="U370" t="str">
            <v>f</v>
          </cell>
          <cell r="V370"/>
          <cell r="W370">
            <v>37508</v>
          </cell>
          <cell r="X370">
            <v>37508</v>
          </cell>
          <cell r="Y370" t="str">
            <v>KB</v>
          </cell>
        </row>
        <row r="371">
          <cell r="A371">
            <v>420</v>
          </cell>
          <cell r="B371">
            <v>37385</v>
          </cell>
          <cell r="C371" t="str">
            <v>ko</v>
          </cell>
          <cell r="D371" t="str">
            <v>402</v>
          </cell>
          <cell r="E371">
            <v>37355</v>
          </cell>
          <cell r="G371">
            <v>37361</v>
          </cell>
          <cell r="H371" t="str">
            <v>Holomíček</v>
          </cell>
          <cell r="I371" t="str">
            <v>109666260</v>
          </cell>
          <cell r="J371" t="str">
            <v>0300</v>
          </cell>
          <cell r="K371">
            <v>52595</v>
          </cell>
          <cell r="M371">
            <v>0</v>
          </cell>
          <cell r="O371">
            <v>0</v>
          </cell>
          <cell r="P371">
            <v>52595</v>
          </cell>
          <cell r="S371">
            <v>52595</v>
          </cell>
          <cell r="T371" t="str">
            <v>free</v>
          </cell>
          <cell r="U371" t="str">
            <v>a</v>
          </cell>
          <cell r="V371"/>
          <cell r="W371">
            <v>37362</v>
          </cell>
          <cell r="X371">
            <v>37362</v>
          </cell>
          <cell r="Y371" t="str">
            <v>KB</v>
          </cell>
        </row>
        <row r="372">
          <cell r="A372">
            <v>1499</v>
          </cell>
          <cell r="B372">
            <v>37546</v>
          </cell>
          <cell r="C372" t="str">
            <v>ko</v>
          </cell>
          <cell r="D372" t="str">
            <v>1002</v>
          </cell>
          <cell r="E372">
            <v>37540</v>
          </cell>
          <cell r="G372">
            <v>37549</v>
          </cell>
          <cell r="H372" t="str">
            <v>Holomíček</v>
          </cell>
          <cell r="I372" t="str">
            <v>109666260</v>
          </cell>
          <cell r="J372" t="str">
            <v>0300</v>
          </cell>
          <cell r="K372">
            <v>53561.4</v>
          </cell>
          <cell r="M372">
            <v>0</v>
          </cell>
          <cell r="O372">
            <v>0</v>
          </cell>
          <cell r="P372">
            <v>53561.4</v>
          </cell>
          <cell r="S372">
            <v>53561.4</v>
          </cell>
          <cell r="T372" t="str">
            <v>free</v>
          </cell>
          <cell r="U372" t="str">
            <v>k</v>
          </cell>
          <cell r="V372"/>
          <cell r="W372">
            <v>37544</v>
          </cell>
          <cell r="X372">
            <v>37544</v>
          </cell>
          <cell r="Y372" t="str">
            <v>KB</v>
          </cell>
        </row>
        <row r="373">
          <cell r="A373">
            <v>217</v>
          </cell>
          <cell r="B373">
            <v>37357</v>
          </cell>
          <cell r="C373" t="str">
            <v>ko</v>
          </cell>
          <cell r="D373" t="str">
            <v>202</v>
          </cell>
          <cell r="E373">
            <v>37316</v>
          </cell>
          <cell r="G373">
            <v>37330</v>
          </cell>
          <cell r="H373" t="str">
            <v>Holomíček</v>
          </cell>
          <cell r="I373" t="str">
            <v>109666260</v>
          </cell>
          <cell r="J373" t="str">
            <v>0300</v>
          </cell>
          <cell r="K373">
            <v>60132.5</v>
          </cell>
          <cell r="M373">
            <v>0</v>
          </cell>
          <cell r="O373">
            <v>0</v>
          </cell>
          <cell r="P373">
            <v>60132.5</v>
          </cell>
          <cell r="S373">
            <v>60132.5</v>
          </cell>
          <cell r="T373" t="str">
            <v>free</v>
          </cell>
          <cell r="V373"/>
          <cell r="W373">
            <v>37328</v>
          </cell>
          <cell r="X373">
            <v>37328</v>
          </cell>
          <cell r="Y373" t="str">
            <v>KB</v>
          </cell>
        </row>
        <row r="374">
          <cell r="A374">
            <v>92</v>
          </cell>
          <cell r="B374">
            <v>37319</v>
          </cell>
          <cell r="C374" t="str">
            <v>ko</v>
          </cell>
          <cell r="D374" t="str">
            <v>102</v>
          </cell>
          <cell r="E374">
            <v>37292</v>
          </cell>
          <cell r="G374">
            <v>37295</v>
          </cell>
          <cell r="H374" t="str">
            <v>Holomíček</v>
          </cell>
          <cell r="I374" t="str">
            <v>109666260</v>
          </cell>
          <cell r="J374" t="str">
            <v>0300</v>
          </cell>
          <cell r="K374">
            <v>67670</v>
          </cell>
          <cell r="M374">
            <v>0</v>
          </cell>
          <cell r="O374">
            <v>0</v>
          </cell>
          <cell r="P374">
            <v>67670</v>
          </cell>
          <cell r="S374">
            <v>67670</v>
          </cell>
          <cell r="T374" t="str">
            <v>free</v>
          </cell>
          <cell r="V374"/>
          <cell r="W374">
            <v>37293</v>
          </cell>
          <cell r="X374">
            <v>37294</v>
          </cell>
          <cell r="Y374" t="str">
            <v>KB</v>
          </cell>
        </row>
        <row r="375">
          <cell r="A375">
            <v>1177</v>
          </cell>
          <cell r="B375">
            <v>37505</v>
          </cell>
          <cell r="C375" t="str">
            <v>ko</v>
          </cell>
          <cell r="D375" t="str">
            <v>802</v>
          </cell>
          <cell r="E375">
            <v>37478</v>
          </cell>
          <cell r="G375">
            <v>37498</v>
          </cell>
          <cell r="H375" t="str">
            <v>Holomíček</v>
          </cell>
          <cell r="I375" t="str">
            <v>109666260</v>
          </cell>
          <cell r="J375" t="str">
            <v>0300</v>
          </cell>
          <cell r="K375">
            <v>69381.600000000006</v>
          </cell>
          <cell r="M375">
            <v>0</v>
          </cell>
          <cell r="O375">
            <v>0</v>
          </cell>
          <cell r="P375">
            <v>69381.600000000006</v>
          </cell>
          <cell r="S375">
            <v>69381.600000000006</v>
          </cell>
          <cell r="T375" t="str">
            <v>free</v>
          </cell>
          <cell r="V375"/>
          <cell r="W375">
            <v>37490</v>
          </cell>
          <cell r="X375">
            <v>37490</v>
          </cell>
          <cell r="Y375" t="str">
            <v>KB</v>
          </cell>
        </row>
        <row r="376">
          <cell r="A376">
            <v>1788</v>
          </cell>
          <cell r="B376">
            <v>37599</v>
          </cell>
          <cell r="C376" t="str">
            <v>ko</v>
          </cell>
          <cell r="D376" t="str">
            <v>1102</v>
          </cell>
          <cell r="E376">
            <v>37599</v>
          </cell>
          <cell r="G376">
            <v>37610</v>
          </cell>
          <cell r="H376" t="str">
            <v>Holomíček</v>
          </cell>
          <cell r="I376" t="str">
            <v>109666260</v>
          </cell>
          <cell r="J376" t="str">
            <v>0300</v>
          </cell>
          <cell r="K376">
            <v>71141.3</v>
          </cell>
          <cell r="M376">
            <v>0</v>
          </cell>
          <cell r="O376">
            <v>0</v>
          </cell>
          <cell r="P376">
            <v>71141.3</v>
          </cell>
          <cell r="S376">
            <v>71141.3</v>
          </cell>
          <cell r="T376" t="str">
            <v>free</v>
          </cell>
          <cell r="U376" t="str">
            <v>b</v>
          </cell>
          <cell r="V376"/>
          <cell r="W376">
            <v>37599</v>
          </cell>
          <cell r="X376">
            <v>37599</v>
          </cell>
          <cell r="Y376" t="str">
            <v>KB</v>
          </cell>
        </row>
        <row r="377">
          <cell r="A377">
            <v>1659</v>
          </cell>
          <cell r="B377">
            <v>37578</v>
          </cell>
          <cell r="C377" t="str">
            <v>ko</v>
          </cell>
          <cell r="D377" t="str">
            <v>1002</v>
          </cell>
          <cell r="E377">
            <v>37571</v>
          </cell>
          <cell r="G377">
            <v>37580</v>
          </cell>
          <cell r="H377" t="str">
            <v>Holomíček</v>
          </cell>
          <cell r="I377" t="str">
            <v>109666260</v>
          </cell>
          <cell r="J377" t="str">
            <v>0300</v>
          </cell>
          <cell r="K377">
            <v>72978.600000000006</v>
          </cell>
          <cell r="M377">
            <v>0</v>
          </cell>
          <cell r="O377">
            <v>0</v>
          </cell>
          <cell r="P377">
            <v>72978.600000000006</v>
          </cell>
          <cell r="S377">
            <v>72978.600000000006</v>
          </cell>
          <cell r="T377" t="str">
            <v>free</v>
          </cell>
          <cell r="V377"/>
          <cell r="W377">
            <v>37580</v>
          </cell>
          <cell r="X377">
            <v>37581</v>
          </cell>
          <cell r="Y377" t="str">
            <v>KB</v>
          </cell>
        </row>
        <row r="378">
          <cell r="A378">
            <v>624</v>
          </cell>
          <cell r="B378">
            <v>37413</v>
          </cell>
          <cell r="C378" t="str">
            <v>ko</v>
          </cell>
          <cell r="D378" t="str">
            <v>502</v>
          </cell>
          <cell r="E378">
            <v>37386</v>
          </cell>
          <cell r="G378">
            <v>37391</v>
          </cell>
          <cell r="H378" t="str">
            <v>Holomíček</v>
          </cell>
          <cell r="I378" t="str">
            <v>109666260</v>
          </cell>
          <cell r="J378" t="str">
            <v>0300</v>
          </cell>
          <cell r="K378">
            <v>75877.5</v>
          </cell>
          <cell r="M378">
            <v>0</v>
          </cell>
          <cell r="O378">
            <v>0</v>
          </cell>
          <cell r="P378">
            <v>75877.5</v>
          </cell>
          <cell r="S378">
            <v>75877.5</v>
          </cell>
          <cell r="T378" t="str">
            <v>free</v>
          </cell>
          <cell r="U378" t="str">
            <v>c</v>
          </cell>
          <cell r="V378"/>
          <cell r="W378">
            <v>37391</v>
          </cell>
          <cell r="X378">
            <v>37393</v>
          </cell>
          <cell r="Y378" t="str">
            <v>KB</v>
          </cell>
        </row>
        <row r="379">
          <cell r="A379">
            <v>982</v>
          </cell>
          <cell r="B379">
            <v>37469</v>
          </cell>
          <cell r="C379" t="str">
            <v>ko</v>
          </cell>
          <cell r="D379" t="str">
            <v>702</v>
          </cell>
          <cell r="E379">
            <v>37445</v>
          </cell>
          <cell r="G379">
            <v>37422</v>
          </cell>
          <cell r="H379" t="str">
            <v>Holomíček</v>
          </cell>
          <cell r="I379" t="str">
            <v>109666260</v>
          </cell>
          <cell r="J379" t="str">
            <v>0300</v>
          </cell>
          <cell r="K379">
            <v>81143.899999999994</v>
          </cell>
          <cell r="M379">
            <v>0</v>
          </cell>
          <cell r="O379">
            <v>0</v>
          </cell>
          <cell r="P379">
            <v>81143.899999999994</v>
          </cell>
          <cell r="S379">
            <v>81143.899999999994</v>
          </cell>
          <cell r="T379" t="str">
            <v>free</v>
          </cell>
          <cell r="U379" t="str">
            <v>d</v>
          </cell>
          <cell r="V379"/>
          <cell r="W379">
            <v>37455</v>
          </cell>
          <cell r="X379">
            <v>37455</v>
          </cell>
          <cell r="Y379" t="str">
            <v>KB</v>
          </cell>
        </row>
        <row r="380">
          <cell r="A380">
            <v>756</v>
          </cell>
          <cell r="B380">
            <v>37433</v>
          </cell>
          <cell r="C380" t="str">
            <v>ko</v>
          </cell>
          <cell r="D380" t="str">
            <v>602</v>
          </cell>
          <cell r="E380">
            <v>37414</v>
          </cell>
          <cell r="G380">
            <v>37422</v>
          </cell>
          <cell r="H380" t="str">
            <v>Holomíček</v>
          </cell>
          <cell r="I380" t="str">
            <v>109666260</v>
          </cell>
          <cell r="J380" t="str">
            <v>0300</v>
          </cell>
          <cell r="K380">
            <v>81572.5</v>
          </cell>
          <cell r="M380">
            <v>0</v>
          </cell>
          <cell r="O380">
            <v>0</v>
          </cell>
          <cell r="P380">
            <v>81572.5</v>
          </cell>
          <cell r="S380">
            <v>81572.5</v>
          </cell>
          <cell r="T380" t="str">
            <v>free</v>
          </cell>
          <cell r="U380" t="str">
            <v>f</v>
          </cell>
          <cell r="V380"/>
          <cell r="W380">
            <v>37414</v>
          </cell>
          <cell r="X380">
            <v>37414</v>
          </cell>
          <cell r="Y380" t="str">
            <v>KB</v>
          </cell>
        </row>
        <row r="381">
          <cell r="A381">
            <v>234</v>
          </cell>
          <cell r="B381">
            <v>37349</v>
          </cell>
          <cell r="C381" t="str">
            <v>b</v>
          </cell>
          <cell r="D381" t="str">
            <v>4220020100</v>
          </cell>
          <cell r="E381">
            <v>37321</v>
          </cell>
          <cell r="F381">
            <v>37320</v>
          </cell>
          <cell r="G381">
            <v>37335</v>
          </cell>
          <cell r="H381" t="str">
            <v>VUT  Brno</v>
          </cell>
          <cell r="I381" t="str">
            <v>111044081</v>
          </cell>
          <cell r="J381" t="str">
            <v>0300</v>
          </cell>
          <cell r="K381">
            <v>360</v>
          </cell>
          <cell r="M381">
            <v>0</v>
          </cell>
          <cell r="O381">
            <v>0</v>
          </cell>
          <cell r="P381">
            <v>360</v>
          </cell>
          <cell r="S381">
            <v>360</v>
          </cell>
          <cell r="V381"/>
          <cell r="W381">
            <v>37330</v>
          </cell>
          <cell r="X381">
            <v>37333</v>
          </cell>
          <cell r="Y381" t="str">
            <v>KB</v>
          </cell>
        </row>
        <row r="382">
          <cell r="A382">
            <v>1802</v>
          </cell>
          <cell r="B382">
            <v>37603</v>
          </cell>
          <cell r="C382" t="str">
            <v>b</v>
          </cell>
          <cell r="D382" t="str">
            <v>602002723</v>
          </cell>
          <cell r="E382">
            <v>37595</v>
          </cell>
          <cell r="F382">
            <v>37589</v>
          </cell>
          <cell r="G382">
            <v>37602</v>
          </cell>
          <cell r="H382" t="str">
            <v>LCS International a.s.</v>
          </cell>
          <cell r="I382" t="str">
            <v>111263671</v>
          </cell>
          <cell r="J382" t="str">
            <v>0300</v>
          </cell>
          <cell r="K382">
            <v>0</v>
          </cell>
          <cell r="L382">
            <v>15411.6</v>
          </cell>
          <cell r="M382">
            <v>770.58</v>
          </cell>
          <cell r="O382">
            <v>0</v>
          </cell>
          <cell r="P382">
            <v>16182.18</v>
          </cell>
          <cell r="S382">
            <v>16182.18</v>
          </cell>
          <cell r="U382" t="str">
            <v>a</v>
          </cell>
          <cell r="V382"/>
          <cell r="W382">
            <v>37601</v>
          </cell>
          <cell r="X382">
            <v>37602</v>
          </cell>
          <cell r="Y382" t="str">
            <v>KB</v>
          </cell>
        </row>
        <row r="383">
          <cell r="A383">
            <v>1801</v>
          </cell>
          <cell r="B383">
            <v>37603</v>
          </cell>
          <cell r="C383" t="str">
            <v>b</v>
          </cell>
          <cell r="D383" t="str">
            <v>602002722</v>
          </cell>
          <cell r="E383">
            <v>37595</v>
          </cell>
          <cell r="F383">
            <v>37589</v>
          </cell>
          <cell r="G383">
            <v>37602</v>
          </cell>
          <cell r="H383" t="str">
            <v>LCS International a.s.</v>
          </cell>
          <cell r="I383" t="str">
            <v>111263671</v>
          </cell>
          <cell r="J383" t="str">
            <v>0300</v>
          </cell>
          <cell r="K383">
            <v>0</v>
          </cell>
          <cell r="L383">
            <v>85620</v>
          </cell>
          <cell r="M383">
            <v>4281</v>
          </cell>
          <cell r="O383">
            <v>0</v>
          </cell>
          <cell r="P383">
            <v>89901</v>
          </cell>
          <cell r="S383">
            <v>89901</v>
          </cell>
          <cell r="U383" t="str">
            <v>a</v>
          </cell>
          <cell r="V383"/>
          <cell r="W383">
            <v>37601</v>
          </cell>
          <cell r="X383">
            <v>37602</v>
          </cell>
          <cell r="Y383" t="str">
            <v>KB</v>
          </cell>
        </row>
        <row r="384">
          <cell r="A384">
            <v>8038</v>
          </cell>
          <cell r="B384">
            <v>37613</v>
          </cell>
          <cell r="C384" t="str">
            <v>tp3</v>
          </cell>
          <cell r="D384" t="str">
            <v>5979/02</v>
          </cell>
          <cell r="E384">
            <v>37606</v>
          </cell>
          <cell r="F384">
            <v>37601</v>
          </cell>
          <cell r="G384">
            <v>37615</v>
          </cell>
          <cell r="H384" t="str">
            <v>Trio Zlin OOPP, s.r.o.</v>
          </cell>
          <cell r="I384" t="str">
            <v>1118507661</v>
          </cell>
          <cell r="J384" t="str">
            <v>0100</v>
          </cell>
          <cell r="L384">
            <v>0</v>
          </cell>
          <cell r="M384">
            <v>0</v>
          </cell>
          <cell r="N384">
            <v>4004</v>
          </cell>
          <cell r="O384">
            <v>880.9</v>
          </cell>
          <cell r="P384">
            <v>4885</v>
          </cell>
          <cell r="S384">
            <v>4885</v>
          </cell>
          <cell r="V384" t="str">
            <v xml:space="preserve"> </v>
          </cell>
          <cell r="W384">
            <v>37613</v>
          </cell>
          <cell r="X384">
            <v>37613</v>
          </cell>
          <cell r="Y384" t="str">
            <v>KB</v>
          </cell>
          <cell r="Z384" t="str">
            <v>Working boots</v>
          </cell>
        </row>
        <row r="385">
          <cell r="A385">
            <v>8034</v>
          </cell>
          <cell r="B385">
            <v>37613</v>
          </cell>
          <cell r="C385" t="str">
            <v>tp3</v>
          </cell>
          <cell r="D385" t="str">
            <v>5748/02</v>
          </cell>
          <cell r="E385">
            <v>37602</v>
          </cell>
          <cell r="F385">
            <v>37594</v>
          </cell>
          <cell r="G385">
            <v>37608</v>
          </cell>
          <cell r="H385" t="str">
            <v>Trio Zlin OOPP, s.r.o.</v>
          </cell>
          <cell r="I385" t="str">
            <v>1118507-661</v>
          </cell>
          <cell r="J385" t="str">
            <v>0100</v>
          </cell>
          <cell r="L385">
            <v>0</v>
          </cell>
          <cell r="M385">
            <v>0</v>
          </cell>
          <cell r="N385">
            <v>10209.799999999999</v>
          </cell>
          <cell r="O385">
            <v>2246.1999999999998</v>
          </cell>
          <cell r="P385">
            <v>12456</v>
          </cell>
          <cell r="S385">
            <v>12456</v>
          </cell>
          <cell r="U385" t="str">
            <v>a</v>
          </cell>
          <cell r="V385" t="str">
            <v xml:space="preserve"> </v>
          </cell>
          <cell r="W385">
            <v>37613</v>
          </cell>
          <cell r="X385">
            <v>37613</v>
          </cell>
          <cell r="Y385" t="str">
            <v>KB</v>
          </cell>
          <cell r="Z385" t="str">
            <v>Shoes+coats</v>
          </cell>
        </row>
        <row r="386">
          <cell r="A386">
            <v>8035</v>
          </cell>
          <cell r="B386">
            <v>37613</v>
          </cell>
          <cell r="C386" t="str">
            <v>tp3</v>
          </cell>
          <cell r="D386" t="str">
            <v>5745/02</v>
          </cell>
          <cell r="E386">
            <v>37602</v>
          </cell>
          <cell r="F386">
            <v>37594</v>
          </cell>
          <cell r="G386">
            <v>37608</v>
          </cell>
          <cell r="H386" t="str">
            <v>Trio Zlin OOPP, s.r.o.</v>
          </cell>
          <cell r="I386" t="str">
            <v>1118507-661</v>
          </cell>
          <cell r="J386" t="str">
            <v>0100</v>
          </cell>
          <cell r="L386">
            <v>0</v>
          </cell>
          <cell r="M386">
            <v>0</v>
          </cell>
          <cell r="N386">
            <v>11800</v>
          </cell>
          <cell r="O386">
            <v>2596</v>
          </cell>
          <cell r="P386">
            <v>14396</v>
          </cell>
          <cell r="S386">
            <v>14396</v>
          </cell>
          <cell r="V386" t="str">
            <v xml:space="preserve"> </v>
          </cell>
          <cell r="W386">
            <v>37613</v>
          </cell>
          <cell r="X386">
            <v>37613</v>
          </cell>
          <cell r="Y386" t="str">
            <v>KB</v>
          </cell>
          <cell r="Z386" t="str">
            <v>Shoes+coats</v>
          </cell>
        </row>
        <row r="387">
          <cell r="A387">
            <v>4036</v>
          </cell>
          <cell r="B387">
            <v>37349</v>
          </cell>
          <cell r="C387" t="str">
            <v>ko</v>
          </cell>
          <cell r="D387" t="str">
            <v>2/2002</v>
          </cell>
          <cell r="E387">
            <v>37312</v>
          </cell>
          <cell r="F387">
            <v>37312</v>
          </cell>
          <cell r="G387">
            <v>37342</v>
          </cell>
          <cell r="H387" t="str">
            <v>Ladislav Marton</v>
          </cell>
          <cell r="I387" t="str">
            <v>112614832</v>
          </cell>
          <cell r="J387" t="str">
            <v>0300</v>
          </cell>
          <cell r="L387">
            <v>15538</v>
          </cell>
          <cell r="M387">
            <v>776.9</v>
          </cell>
          <cell r="N387">
            <v>0</v>
          </cell>
          <cell r="O387">
            <v>0</v>
          </cell>
          <cell r="P387">
            <v>16314.9</v>
          </cell>
          <cell r="S387">
            <v>16314.9</v>
          </cell>
          <cell r="U387" t="str">
            <v>a</v>
          </cell>
          <cell r="V387"/>
          <cell r="W387">
            <v>37340</v>
          </cell>
          <cell r="X387">
            <v>37340</v>
          </cell>
          <cell r="Y387" t="str">
            <v>KB</v>
          </cell>
        </row>
        <row r="388">
          <cell r="A388">
            <v>4217</v>
          </cell>
          <cell r="B388">
            <v>37466</v>
          </cell>
          <cell r="C388" t="str">
            <v>ko</v>
          </cell>
          <cell r="D388" t="str">
            <v>2002040001</v>
          </cell>
          <cell r="E388">
            <v>37455</v>
          </cell>
          <cell r="F388">
            <v>37448</v>
          </cell>
          <cell r="G388">
            <v>37462</v>
          </cell>
          <cell r="H388" t="str">
            <v>SIKLA BOHEMIA</v>
          </cell>
          <cell r="I388" t="str">
            <v>1131070003</v>
          </cell>
          <cell r="J388" t="str">
            <v>2700</v>
          </cell>
          <cell r="L388">
            <v>37350</v>
          </cell>
          <cell r="M388">
            <v>1867.5</v>
          </cell>
          <cell r="N388">
            <v>0</v>
          </cell>
          <cell r="O388">
            <v>0</v>
          </cell>
          <cell r="P388">
            <v>39217.5</v>
          </cell>
          <cell r="S388">
            <v>39217.5</v>
          </cell>
          <cell r="V388"/>
          <cell r="W388">
            <v>37463</v>
          </cell>
          <cell r="X388">
            <v>37463</v>
          </cell>
          <cell r="Y388" t="str">
            <v>KB</v>
          </cell>
        </row>
        <row r="389">
          <cell r="A389">
            <v>492</v>
          </cell>
          <cell r="B389">
            <v>37382</v>
          </cell>
          <cell r="C389" t="str">
            <v>mc</v>
          </cell>
          <cell r="D389" t="str">
            <v>2002020253</v>
          </cell>
          <cell r="E389">
            <v>37372</v>
          </cell>
          <cell r="F389">
            <v>37315</v>
          </cell>
          <cell r="G389">
            <v>37412</v>
          </cell>
          <cell r="H389" t="str">
            <v>SIKLA Bohemia</v>
          </cell>
          <cell r="I389" t="str">
            <v>1131070003</v>
          </cell>
          <cell r="J389" t="str">
            <v>2700</v>
          </cell>
          <cell r="L389">
            <v>4249751</v>
          </cell>
          <cell r="M389">
            <v>212488</v>
          </cell>
          <cell r="O389">
            <v>0</v>
          </cell>
          <cell r="P389">
            <v>4462239</v>
          </cell>
          <cell r="Q389">
            <v>-3342669</v>
          </cell>
          <cell r="R389">
            <v>-212488</v>
          </cell>
          <cell r="S389">
            <v>907082</v>
          </cell>
          <cell r="T389" t="str">
            <v>June2002</v>
          </cell>
          <cell r="U389">
            <v>37407</v>
          </cell>
          <cell r="V389"/>
          <cell r="W389">
            <v>37412</v>
          </cell>
          <cell r="X389">
            <v>37413</v>
          </cell>
          <cell r="Y389" t="str">
            <v>Sanwa Duss</v>
          </cell>
          <cell r="Z389" t="str">
            <v>6 years retention !!!</v>
          </cell>
        </row>
        <row r="390">
          <cell r="A390">
            <v>2420</v>
          </cell>
          <cell r="B390">
            <v>37623</v>
          </cell>
          <cell r="C390" t="str">
            <v>A2</v>
          </cell>
          <cell r="D390" t="str">
            <v>32/ŠT</v>
          </cell>
          <cell r="E390">
            <v>37596</v>
          </cell>
          <cell r="G390">
            <v>37627</v>
          </cell>
          <cell r="H390" t="str">
            <v>Josef Štayr, Jirkov</v>
          </cell>
          <cell r="I390" t="str">
            <v>940959369</v>
          </cell>
          <cell r="J390" t="str">
            <v>0800</v>
          </cell>
          <cell r="M390">
            <v>0</v>
          </cell>
          <cell r="O390">
            <v>0</v>
          </cell>
          <cell r="P390">
            <v>0</v>
          </cell>
          <cell r="Q390">
            <v>101205</v>
          </cell>
          <cell r="S390">
            <v>101205</v>
          </cell>
          <cell r="T390" t="str">
            <v>Decem192002</v>
          </cell>
          <cell r="U390">
            <v>37609</v>
          </cell>
          <cell r="V390" t="str">
            <v xml:space="preserve"> </v>
          </cell>
          <cell r="W390">
            <v>37613</v>
          </cell>
          <cell r="Y390" t="str">
            <v>UFJ</v>
          </cell>
        </row>
        <row r="391">
          <cell r="A391">
            <v>0</v>
          </cell>
          <cell r="B391">
            <v>37246</v>
          </cell>
          <cell r="C391" t="str">
            <v>mc</v>
          </cell>
          <cell r="D391" t="str">
            <v>2001021728</v>
          </cell>
          <cell r="E391">
            <v>37200</v>
          </cell>
          <cell r="G391">
            <v>37225</v>
          </cell>
          <cell r="H391" t="str">
            <v>SIKLA Bohemia</v>
          </cell>
          <cell r="I391" t="str">
            <v>1131070003</v>
          </cell>
          <cell r="J391" t="str">
            <v>2700</v>
          </cell>
          <cell r="M391">
            <v>0</v>
          </cell>
          <cell r="O391">
            <v>0</v>
          </cell>
          <cell r="P391">
            <v>0</v>
          </cell>
          <cell r="Q391">
            <v>3342669</v>
          </cell>
          <cell r="S391">
            <v>3342669</v>
          </cell>
          <cell r="T391" t="str">
            <v>December2001</v>
          </cell>
          <cell r="U391">
            <v>37224</v>
          </cell>
          <cell r="V391"/>
          <cell r="W391">
            <v>37231</v>
          </cell>
          <cell r="X391">
            <v>37230</v>
          </cell>
          <cell r="Y391" t="str">
            <v>Sanwa Duss</v>
          </cell>
        </row>
        <row r="392">
          <cell r="A392">
            <v>7040</v>
          </cell>
          <cell r="B392">
            <v>37603</v>
          </cell>
          <cell r="C392" t="str">
            <v>sm</v>
          </cell>
          <cell r="D392" t="str">
            <v>2002021359</v>
          </cell>
          <cell r="E392">
            <v>37539</v>
          </cell>
          <cell r="F392">
            <v>37539</v>
          </cell>
          <cell r="G392">
            <v>37590</v>
          </cell>
          <cell r="H392" t="str">
            <v>SIKLA BOHEMIA</v>
          </cell>
          <cell r="I392" t="str">
            <v>1131070003</v>
          </cell>
          <cell r="J392" t="str">
            <v>2700</v>
          </cell>
          <cell r="Q392">
            <v>3423789</v>
          </cell>
          <cell r="S392">
            <v>3423789</v>
          </cell>
          <cell r="T392" t="str">
            <v>December2002</v>
          </cell>
          <cell r="V392"/>
          <cell r="W392">
            <v>37595</v>
          </cell>
          <cell r="X392">
            <v>37596</v>
          </cell>
          <cell r="Y392" t="str">
            <v>UFJ</v>
          </cell>
          <cell r="Z392" t="str">
            <v>fixing center AXIS A 1-14, B 3-14</v>
          </cell>
        </row>
        <row r="393">
          <cell r="A393">
            <v>2252</v>
          </cell>
          <cell r="B393">
            <v>37502</v>
          </cell>
          <cell r="C393" t="str">
            <v>tye</v>
          </cell>
          <cell r="D393" t="str">
            <v>2002508</v>
          </cell>
          <cell r="E393">
            <v>37470</v>
          </cell>
          <cell r="F393">
            <v>37462</v>
          </cell>
          <cell r="G393">
            <v>37499</v>
          </cell>
          <cell r="H393" t="str">
            <v>Belting</v>
          </cell>
          <cell r="I393" t="str">
            <v>116018923</v>
          </cell>
          <cell r="J393" t="str">
            <v>0300</v>
          </cell>
          <cell r="L393">
            <v>45500</v>
          </cell>
          <cell r="M393">
            <v>2275</v>
          </cell>
          <cell r="O393">
            <v>0</v>
          </cell>
          <cell r="P393">
            <v>47775</v>
          </cell>
          <cell r="S393">
            <v>47775</v>
          </cell>
          <cell r="U393" t="str">
            <v>b</v>
          </cell>
          <cell r="V393"/>
          <cell r="W393">
            <v>37496</v>
          </cell>
          <cell r="X393">
            <v>37497</v>
          </cell>
          <cell r="Y393" t="str">
            <v>KB</v>
          </cell>
        </row>
        <row r="394">
          <cell r="A394">
            <v>2076</v>
          </cell>
          <cell r="B394">
            <v>37371</v>
          </cell>
          <cell r="C394" t="str">
            <v>f</v>
          </cell>
          <cell r="D394" t="str">
            <v>2002123</v>
          </cell>
          <cell r="E394">
            <v>37342</v>
          </cell>
          <cell r="F394">
            <v>37321</v>
          </cell>
          <cell r="G394">
            <v>37359</v>
          </cell>
          <cell r="H394" t="str">
            <v>Belting</v>
          </cell>
          <cell r="I394" t="str">
            <v>116018923</v>
          </cell>
          <cell r="J394" t="str">
            <v>0300</v>
          </cell>
          <cell r="L394">
            <v>113800</v>
          </cell>
          <cell r="M394">
            <v>5690</v>
          </cell>
          <cell r="O394">
            <v>0</v>
          </cell>
          <cell r="P394">
            <v>119490</v>
          </cell>
          <cell r="R394">
            <v>-5690</v>
          </cell>
          <cell r="S394">
            <v>113800</v>
          </cell>
          <cell r="V394"/>
          <cell r="W394">
            <v>37364</v>
          </cell>
          <cell r="X394">
            <v>37364</v>
          </cell>
          <cell r="Y394" t="str">
            <v>KB</v>
          </cell>
        </row>
        <row r="395">
          <cell r="A395">
            <v>6119</v>
          </cell>
          <cell r="B395">
            <v>37613</v>
          </cell>
          <cell r="C395" t="str">
            <v>tr</v>
          </cell>
          <cell r="D395" t="str">
            <v>2078</v>
          </cell>
          <cell r="E395">
            <v>37581</v>
          </cell>
          <cell r="F395">
            <v>37579</v>
          </cell>
          <cell r="G395">
            <v>37607</v>
          </cell>
          <cell r="H395" t="str">
            <v>Budil Pavel</v>
          </cell>
          <cell r="I395" t="str">
            <v>1165039-784</v>
          </cell>
          <cell r="J395" t="str">
            <v>0600</v>
          </cell>
          <cell r="L395">
            <v>15750</v>
          </cell>
          <cell r="M395">
            <v>787.5</v>
          </cell>
          <cell r="O395">
            <v>0</v>
          </cell>
          <cell r="P395">
            <v>16537.5</v>
          </cell>
          <cell r="R395">
            <v>0</v>
          </cell>
          <cell r="S395">
            <v>16537.5</v>
          </cell>
          <cell r="U395" t="str">
            <v>b</v>
          </cell>
          <cell r="W395">
            <v>37606</v>
          </cell>
          <cell r="X395">
            <v>37608</v>
          </cell>
          <cell r="Y395" t="str">
            <v>KB</v>
          </cell>
        </row>
        <row r="396">
          <cell r="A396">
            <v>6036</v>
          </cell>
          <cell r="B396">
            <v>37469</v>
          </cell>
          <cell r="C396" t="str">
            <v>aod</v>
          </cell>
          <cell r="D396" t="str">
            <v>200213</v>
          </cell>
          <cell r="E396">
            <v>37455</v>
          </cell>
          <cell r="F396">
            <v>37452</v>
          </cell>
          <cell r="G396">
            <v>37466</v>
          </cell>
          <cell r="H396" t="str">
            <v>DZCL</v>
          </cell>
          <cell r="I396" t="str">
            <v>1171201-784</v>
          </cell>
          <cell r="J396" t="str">
            <v>0600</v>
          </cell>
          <cell r="L396">
            <v>150000</v>
          </cell>
          <cell r="M396">
            <v>7500</v>
          </cell>
          <cell r="O396">
            <v>0</v>
          </cell>
          <cell r="P396">
            <v>157500</v>
          </cell>
          <cell r="R396">
            <v>0</v>
          </cell>
          <cell r="S396">
            <v>157500</v>
          </cell>
          <cell r="U396" t="str">
            <v>b</v>
          </cell>
          <cell r="V396"/>
          <cell r="W396">
            <v>37467</v>
          </cell>
          <cell r="X396">
            <v>37467</v>
          </cell>
          <cell r="Y396" t="str">
            <v>KB</v>
          </cell>
        </row>
        <row r="397">
          <cell r="A397">
            <v>89</v>
          </cell>
          <cell r="B397">
            <v>37315</v>
          </cell>
          <cell r="C397" t="str">
            <v>b</v>
          </cell>
          <cell r="D397" t="str">
            <v>2002</v>
          </cell>
          <cell r="E397">
            <v>37292</v>
          </cell>
          <cell r="G397">
            <v>37295</v>
          </cell>
          <cell r="H397" t="str">
            <v>Jap. Industrial Assoc.</v>
          </cell>
          <cell r="I397" t="str">
            <v>119386983</v>
          </cell>
          <cell r="J397" t="str">
            <v>0300</v>
          </cell>
          <cell r="K397">
            <v>15000</v>
          </cell>
          <cell r="M397">
            <v>0</v>
          </cell>
          <cell r="O397">
            <v>0</v>
          </cell>
          <cell r="P397">
            <v>15000</v>
          </cell>
          <cell r="S397">
            <v>15000</v>
          </cell>
          <cell r="U397" t="str">
            <v>b</v>
          </cell>
          <cell r="V397"/>
          <cell r="W397">
            <v>37293</v>
          </cell>
          <cell r="X397">
            <v>37294</v>
          </cell>
          <cell r="Y397" t="str">
            <v>KB</v>
          </cell>
        </row>
        <row r="398">
          <cell r="A398">
            <v>1884</v>
          </cell>
          <cell r="B398">
            <v>37614</v>
          </cell>
          <cell r="C398" t="str">
            <v>b</v>
          </cell>
          <cell r="D398" t="str">
            <v>142002</v>
          </cell>
          <cell r="E398">
            <v>37613</v>
          </cell>
          <cell r="G398">
            <v>37610</v>
          </cell>
          <cell r="H398" t="str">
            <v>Zatko</v>
          </cell>
          <cell r="I398" t="str">
            <v>119587283</v>
          </cell>
          <cell r="J398" t="str">
            <v>0300</v>
          </cell>
          <cell r="K398">
            <v>9660</v>
          </cell>
          <cell r="M398">
            <v>0</v>
          </cell>
          <cell r="O398">
            <v>0</v>
          </cell>
          <cell r="P398">
            <v>9660</v>
          </cell>
          <cell r="S398">
            <v>9660</v>
          </cell>
          <cell r="T398" t="str">
            <v>free</v>
          </cell>
          <cell r="V398"/>
          <cell r="W398">
            <v>37613</v>
          </cell>
          <cell r="X398">
            <v>37613</v>
          </cell>
          <cell r="Y398" t="str">
            <v>KB</v>
          </cell>
        </row>
        <row r="399">
          <cell r="A399">
            <v>1610</v>
          </cell>
          <cell r="B399">
            <v>37568</v>
          </cell>
          <cell r="C399" t="str">
            <v>b</v>
          </cell>
          <cell r="D399" t="str">
            <v>112002</v>
          </cell>
          <cell r="E399">
            <v>37565</v>
          </cell>
          <cell r="G399">
            <v>37567</v>
          </cell>
          <cell r="H399" t="str">
            <v>Zatko</v>
          </cell>
          <cell r="I399" t="str">
            <v>119587283</v>
          </cell>
          <cell r="J399" t="str">
            <v>0300</v>
          </cell>
          <cell r="K399">
            <v>12600</v>
          </cell>
          <cell r="M399">
            <v>0</v>
          </cell>
          <cell r="O399">
            <v>0</v>
          </cell>
          <cell r="P399">
            <v>12600</v>
          </cell>
          <cell r="S399">
            <v>12600</v>
          </cell>
          <cell r="T399" t="str">
            <v>free</v>
          </cell>
          <cell r="U399" t="str">
            <v>a</v>
          </cell>
          <cell r="V399"/>
          <cell r="W399">
            <v>37565</v>
          </cell>
          <cell r="X399">
            <v>37567</v>
          </cell>
          <cell r="Y399" t="str">
            <v>KB</v>
          </cell>
        </row>
        <row r="400">
          <cell r="A400">
            <v>1763</v>
          </cell>
          <cell r="B400">
            <v>37599</v>
          </cell>
          <cell r="C400" t="str">
            <v>b</v>
          </cell>
          <cell r="D400" t="str">
            <v>132002</v>
          </cell>
          <cell r="E400">
            <v>37595</v>
          </cell>
          <cell r="G400">
            <v>37595</v>
          </cell>
          <cell r="H400" t="str">
            <v>Zatko</v>
          </cell>
          <cell r="I400" t="str">
            <v>119587283</v>
          </cell>
          <cell r="J400" t="str">
            <v>0300</v>
          </cell>
          <cell r="K400">
            <v>14400</v>
          </cell>
          <cell r="M400">
            <v>0</v>
          </cell>
          <cell r="O400">
            <v>0</v>
          </cell>
          <cell r="P400">
            <v>14400</v>
          </cell>
          <cell r="S400">
            <v>14400</v>
          </cell>
          <cell r="T400" t="str">
            <v>free</v>
          </cell>
          <cell r="W400">
            <v>37596</v>
          </cell>
          <cell r="X400">
            <v>37596</v>
          </cell>
          <cell r="Y400" t="str">
            <v>KB</v>
          </cell>
        </row>
        <row r="401">
          <cell r="A401">
            <v>1434</v>
          </cell>
          <cell r="B401">
            <v>37537</v>
          </cell>
          <cell r="C401" t="str">
            <v>b</v>
          </cell>
          <cell r="D401" t="str">
            <v>92002</v>
          </cell>
          <cell r="E401">
            <v>37531</v>
          </cell>
          <cell r="G401">
            <v>37536</v>
          </cell>
          <cell r="H401" t="str">
            <v>Zatko</v>
          </cell>
          <cell r="I401" t="str">
            <v>119587283</v>
          </cell>
          <cell r="J401" t="str">
            <v>0300</v>
          </cell>
          <cell r="K401">
            <v>14940</v>
          </cell>
          <cell r="M401">
            <v>0</v>
          </cell>
          <cell r="O401">
            <v>0</v>
          </cell>
          <cell r="P401">
            <v>14940</v>
          </cell>
          <cell r="S401">
            <v>14940</v>
          </cell>
          <cell r="T401" t="str">
            <v>free</v>
          </cell>
          <cell r="U401" t="str">
            <v>d</v>
          </cell>
          <cell r="W401">
            <v>37536</v>
          </cell>
          <cell r="X401">
            <v>37536</v>
          </cell>
          <cell r="Y401" t="str">
            <v>KB</v>
          </cell>
        </row>
        <row r="402">
          <cell r="A402">
            <v>1281</v>
          </cell>
          <cell r="B402">
            <v>37524</v>
          </cell>
          <cell r="C402" t="str">
            <v>b</v>
          </cell>
          <cell r="D402" t="str">
            <v>82002</v>
          </cell>
          <cell r="E402">
            <v>37501</v>
          </cell>
          <cell r="G402">
            <v>37504</v>
          </cell>
          <cell r="H402" t="str">
            <v>Zatko</v>
          </cell>
          <cell r="I402" t="str">
            <v>119587283</v>
          </cell>
          <cell r="J402" t="str">
            <v>0300</v>
          </cell>
          <cell r="K402">
            <v>16200</v>
          </cell>
          <cell r="M402">
            <v>0</v>
          </cell>
          <cell r="O402">
            <v>0</v>
          </cell>
          <cell r="P402">
            <v>16200</v>
          </cell>
          <cell r="S402">
            <v>16200</v>
          </cell>
          <cell r="T402" t="str">
            <v>free</v>
          </cell>
          <cell r="U402" t="str">
            <v>i</v>
          </cell>
          <cell r="V402"/>
          <cell r="W402">
            <v>37504</v>
          </cell>
          <cell r="X402">
            <v>37504</v>
          </cell>
          <cell r="Y402" t="str">
            <v>KB</v>
          </cell>
        </row>
        <row r="403">
          <cell r="A403">
            <v>1133</v>
          </cell>
          <cell r="B403">
            <v>37491</v>
          </cell>
          <cell r="C403" t="str">
            <v>b</v>
          </cell>
          <cell r="D403" t="str">
            <v>82002</v>
          </cell>
          <cell r="E403">
            <v>37470</v>
          </cell>
          <cell r="G403">
            <v>37473</v>
          </cell>
          <cell r="H403" t="str">
            <v>Zatko</v>
          </cell>
          <cell r="I403" t="str">
            <v>119587283</v>
          </cell>
          <cell r="J403" t="str">
            <v>0300</v>
          </cell>
          <cell r="K403">
            <v>16740</v>
          </cell>
          <cell r="M403">
            <v>0</v>
          </cell>
          <cell r="O403">
            <v>0</v>
          </cell>
          <cell r="P403">
            <v>16740</v>
          </cell>
          <cell r="S403">
            <v>16740</v>
          </cell>
          <cell r="T403" t="str">
            <v>free</v>
          </cell>
          <cell r="U403" t="str">
            <v>f</v>
          </cell>
          <cell r="V403"/>
          <cell r="W403">
            <v>37473</v>
          </cell>
          <cell r="X403">
            <v>37473</v>
          </cell>
          <cell r="Y403" t="str">
            <v>KB</v>
          </cell>
        </row>
        <row r="404">
          <cell r="A404">
            <v>1080</v>
          </cell>
          <cell r="B404">
            <v>37469</v>
          </cell>
          <cell r="C404" t="str">
            <v>b</v>
          </cell>
          <cell r="D404" t="str">
            <v>72002</v>
          </cell>
          <cell r="E404">
            <v>37459</v>
          </cell>
          <cell r="G404">
            <v>37463</v>
          </cell>
          <cell r="H404" t="str">
            <v>Zatko</v>
          </cell>
          <cell r="I404" t="str">
            <v>119587283</v>
          </cell>
          <cell r="J404" t="str">
            <v>0300</v>
          </cell>
          <cell r="K404">
            <v>25680</v>
          </cell>
          <cell r="M404">
            <v>0</v>
          </cell>
          <cell r="O404">
            <v>0</v>
          </cell>
          <cell r="P404">
            <v>25680</v>
          </cell>
          <cell r="S404">
            <v>25680</v>
          </cell>
          <cell r="T404" t="str">
            <v>free</v>
          </cell>
          <cell r="U404" t="str">
            <v>b</v>
          </cell>
          <cell r="V404"/>
          <cell r="W404">
            <v>37466</v>
          </cell>
          <cell r="X404">
            <v>37466</v>
          </cell>
          <cell r="Y404" t="str">
            <v>KB</v>
          </cell>
        </row>
        <row r="405">
          <cell r="A405">
            <v>35</v>
          </cell>
          <cell r="B405">
            <v>37284</v>
          </cell>
          <cell r="C405" t="str">
            <v>b</v>
          </cell>
          <cell r="D405" t="str">
            <v>9</v>
          </cell>
          <cell r="E405">
            <v>37277</v>
          </cell>
          <cell r="G405">
            <v>37277</v>
          </cell>
          <cell r="H405" t="str">
            <v>David Lesch</v>
          </cell>
          <cell r="I405" t="str">
            <v>120102001</v>
          </cell>
          <cell r="J405" t="str">
            <v>2400</v>
          </cell>
          <cell r="K405">
            <v>30000</v>
          </cell>
          <cell r="M405">
            <v>0</v>
          </cell>
          <cell r="O405">
            <v>0</v>
          </cell>
          <cell r="P405">
            <v>30000</v>
          </cell>
          <cell r="Q405">
            <v>30000</v>
          </cell>
          <cell r="S405">
            <v>60000</v>
          </cell>
          <cell r="V405"/>
          <cell r="W405">
            <v>37277</v>
          </cell>
          <cell r="X405">
            <v>37294</v>
          </cell>
          <cell r="Y405" t="str">
            <v>KB</v>
          </cell>
          <cell r="Z405" t="str">
            <v>Kurata san flat Dec2001+deposit</v>
          </cell>
        </row>
        <row r="406">
          <cell r="A406">
            <v>2106</v>
          </cell>
          <cell r="B406">
            <v>37385</v>
          </cell>
          <cell r="C406" t="str">
            <v>f</v>
          </cell>
          <cell r="D406" t="str">
            <v>71020327</v>
          </cell>
          <cell r="E406">
            <v>37364</v>
          </cell>
          <cell r="F406">
            <v>37315</v>
          </cell>
          <cell r="G406">
            <v>37336</v>
          </cell>
          <cell r="H406" t="str">
            <v>VIDOCQ,s.r.o.,Pardubice</v>
          </cell>
          <cell r="I406" t="str">
            <v>1201234369</v>
          </cell>
          <cell r="J406" t="str">
            <v>0800</v>
          </cell>
          <cell r="L406">
            <v>31575.599999999999</v>
          </cell>
          <cell r="M406">
            <v>1578.8</v>
          </cell>
          <cell r="O406">
            <v>0</v>
          </cell>
          <cell r="P406">
            <v>33154.400000000001</v>
          </cell>
          <cell r="S406">
            <v>33154.400000000001</v>
          </cell>
          <cell r="U406" t="str">
            <v>a</v>
          </cell>
          <cell r="V406"/>
          <cell r="W406">
            <v>37372</v>
          </cell>
          <cell r="X406">
            <v>37375</v>
          </cell>
          <cell r="Y406" t="str">
            <v>KB</v>
          </cell>
        </row>
        <row r="407">
          <cell r="A407">
            <v>2032</v>
          </cell>
          <cell r="B407">
            <v>37315</v>
          </cell>
          <cell r="C407" t="str">
            <v>f</v>
          </cell>
          <cell r="D407" t="str">
            <v>71020153</v>
          </cell>
          <cell r="E407">
            <v>37300</v>
          </cell>
          <cell r="F407">
            <v>37287</v>
          </cell>
          <cell r="G407">
            <v>37313</v>
          </cell>
          <cell r="H407" t="str">
            <v>VIDOCQ,s.r.o.,Pardubice</v>
          </cell>
          <cell r="I407" t="str">
            <v>1201234369</v>
          </cell>
          <cell r="J407" t="str">
            <v>0800</v>
          </cell>
          <cell r="L407">
            <v>31818.6</v>
          </cell>
          <cell r="M407">
            <v>1590.93</v>
          </cell>
          <cell r="O407">
            <v>0</v>
          </cell>
          <cell r="P407">
            <v>33409.53</v>
          </cell>
          <cell r="S407">
            <v>33409.599999999999</v>
          </cell>
          <cell r="V407"/>
          <cell r="W407">
            <v>37306</v>
          </cell>
          <cell r="X407">
            <v>37307</v>
          </cell>
          <cell r="Y407" t="str">
            <v>KB</v>
          </cell>
        </row>
        <row r="408">
          <cell r="A408">
            <v>2096</v>
          </cell>
          <cell r="B408">
            <v>37371</v>
          </cell>
          <cell r="C408" t="str">
            <v>f</v>
          </cell>
          <cell r="D408" t="str">
            <v>71020496</v>
          </cell>
          <cell r="E408">
            <v>37356</v>
          </cell>
          <cell r="F408">
            <v>37346</v>
          </cell>
          <cell r="G408">
            <v>37371</v>
          </cell>
          <cell r="H408" t="str">
            <v>VIDOCQ,s.r.o.,Pardubice</v>
          </cell>
          <cell r="I408" t="str">
            <v>1201234369</v>
          </cell>
          <cell r="J408" t="str">
            <v>0800</v>
          </cell>
          <cell r="L408">
            <v>36963.800000000003</v>
          </cell>
          <cell r="M408">
            <v>1848.2</v>
          </cell>
          <cell r="O408">
            <v>0</v>
          </cell>
          <cell r="P408">
            <v>38812</v>
          </cell>
          <cell r="S408">
            <v>38812</v>
          </cell>
          <cell r="U408" t="str">
            <v>a</v>
          </cell>
          <cell r="V408"/>
          <cell r="W408">
            <v>37369</v>
          </cell>
          <cell r="X408">
            <v>37369</v>
          </cell>
          <cell r="Y408" t="str">
            <v>KB</v>
          </cell>
        </row>
        <row r="409">
          <cell r="A409">
            <v>2153</v>
          </cell>
          <cell r="B409">
            <v>37413</v>
          </cell>
          <cell r="C409" t="str">
            <v>f</v>
          </cell>
          <cell r="D409" t="str">
            <v>71020659</v>
          </cell>
          <cell r="E409">
            <v>37390</v>
          </cell>
          <cell r="F409">
            <v>37376</v>
          </cell>
          <cell r="G409">
            <v>37403</v>
          </cell>
          <cell r="H409" t="str">
            <v>VIDOCQ,s.r.o.,Pardubice</v>
          </cell>
          <cell r="I409" t="str">
            <v>1201234369</v>
          </cell>
          <cell r="J409" t="str">
            <v>0800</v>
          </cell>
          <cell r="L409">
            <v>38485.800000000003</v>
          </cell>
          <cell r="M409">
            <v>1924.3</v>
          </cell>
          <cell r="O409">
            <v>0</v>
          </cell>
          <cell r="P409">
            <v>40410.1</v>
          </cell>
          <cell r="S409">
            <v>40410.1</v>
          </cell>
          <cell r="V409"/>
          <cell r="W409">
            <v>37400</v>
          </cell>
          <cell r="X409">
            <v>37404</v>
          </cell>
          <cell r="Y409" t="str">
            <v>KB</v>
          </cell>
        </row>
        <row r="410">
          <cell r="A410">
            <v>895</v>
          </cell>
          <cell r="B410">
            <v>37461</v>
          </cell>
          <cell r="C410" t="str">
            <v>mch</v>
          </cell>
          <cell r="D410" t="str">
            <v>521252002</v>
          </cell>
          <cell r="E410">
            <v>37427</v>
          </cell>
          <cell r="F410">
            <v>37426</v>
          </cell>
          <cell r="G410">
            <v>37436</v>
          </cell>
          <cell r="H410" t="str">
            <v>Elektrosystém, Pce</v>
          </cell>
          <cell r="I410" t="str">
            <v>1201252399</v>
          </cell>
          <cell r="J410" t="str">
            <v>0800</v>
          </cell>
          <cell r="L410">
            <v>2020</v>
          </cell>
          <cell r="M410">
            <v>101</v>
          </cell>
          <cell r="O410">
            <v>0</v>
          </cell>
          <cell r="P410">
            <v>2121</v>
          </cell>
          <cell r="S410">
            <v>2121</v>
          </cell>
          <cell r="U410" t="str">
            <v>p</v>
          </cell>
          <cell r="V410"/>
          <cell r="W410">
            <v>37453</v>
          </cell>
          <cell r="X410">
            <v>37453</v>
          </cell>
          <cell r="Y410" t="str">
            <v>KB</v>
          </cell>
        </row>
        <row r="411">
          <cell r="A411">
            <v>893</v>
          </cell>
          <cell r="B411">
            <v>37461</v>
          </cell>
          <cell r="C411" t="str">
            <v>mch</v>
          </cell>
          <cell r="D411" t="str">
            <v>521262002</v>
          </cell>
          <cell r="E411">
            <v>37427</v>
          </cell>
          <cell r="F411">
            <v>37426</v>
          </cell>
          <cell r="G411">
            <v>37426</v>
          </cell>
          <cell r="H411" t="str">
            <v>Elektrosystém, Pce</v>
          </cell>
          <cell r="I411" t="str">
            <v>1201252399</v>
          </cell>
          <cell r="J411" t="str">
            <v>0800</v>
          </cell>
          <cell r="L411">
            <v>3500</v>
          </cell>
          <cell r="M411">
            <v>175</v>
          </cell>
          <cell r="O411">
            <v>0</v>
          </cell>
          <cell r="P411">
            <v>3675</v>
          </cell>
          <cell r="S411">
            <v>3675</v>
          </cell>
          <cell r="U411" t="str">
            <v>p</v>
          </cell>
          <cell r="V411"/>
          <cell r="W411">
            <v>37453</v>
          </cell>
          <cell r="X411">
            <v>37453</v>
          </cell>
          <cell r="Y411" t="str">
            <v>KB</v>
          </cell>
        </row>
        <row r="412">
          <cell r="A412">
            <v>3044</v>
          </cell>
          <cell r="B412">
            <v>37315</v>
          </cell>
          <cell r="C412" t="str">
            <v>mc</v>
          </cell>
          <cell r="D412" t="str">
            <v>52023/2002</v>
          </cell>
          <cell r="E412">
            <v>37301</v>
          </cell>
          <cell r="F412">
            <v>37301</v>
          </cell>
          <cell r="G412">
            <v>37311</v>
          </cell>
          <cell r="H412" t="str">
            <v>Elektrosystém, Pce</v>
          </cell>
          <cell r="I412" t="str">
            <v>1201252399</v>
          </cell>
          <cell r="J412" t="str">
            <v>0800</v>
          </cell>
          <cell r="L412">
            <v>6850</v>
          </cell>
          <cell r="M412">
            <v>342.5</v>
          </cell>
          <cell r="O412">
            <v>0</v>
          </cell>
          <cell r="P412">
            <v>7192.5</v>
          </cell>
          <cell r="S412">
            <v>7192.5</v>
          </cell>
          <cell r="U412" t="str">
            <v>a</v>
          </cell>
          <cell r="V412"/>
          <cell r="W412">
            <v>37312</v>
          </cell>
          <cell r="X412">
            <v>37313</v>
          </cell>
          <cell r="Y412" t="str">
            <v>KB</v>
          </cell>
        </row>
        <row r="413">
          <cell r="A413">
            <v>868</v>
          </cell>
          <cell r="B413">
            <v>37461</v>
          </cell>
          <cell r="C413" t="str">
            <v>mch</v>
          </cell>
          <cell r="D413" t="str">
            <v>520062002</v>
          </cell>
          <cell r="E413">
            <v>37427</v>
          </cell>
          <cell r="F413">
            <v>37291</v>
          </cell>
          <cell r="G413">
            <v>37436</v>
          </cell>
          <cell r="H413" t="str">
            <v>Elektrosystém, Pce</v>
          </cell>
          <cell r="I413" t="str">
            <v>1201252399</v>
          </cell>
          <cell r="J413" t="str">
            <v>0800</v>
          </cell>
          <cell r="L413">
            <v>9940</v>
          </cell>
          <cell r="M413">
            <v>497</v>
          </cell>
          <cell r="O413">
            <v>0</v>
          </cell>
          <cell r="P413">
            <v>10437</v>
          </cell>
          <cell r="S413">
            <v>10437</v>
          </cell>
          <cell r="U413" t="str">
            <v>p</v>
          </cell>
          <cell r="V413"/>
          <cell r="W413">
            <v>37453</v>
          </cell>
          <cell r="X413">
            <v>37453</v>
          </cell>
          <cell r="Y413" t="str">
            <v>KB</v>
          </cell>
        </row>
        <row r="414">
          <cell r="A414">
            <v>3035</v>
          </cell>
          <cell r="B414">
            <v>37315</v>
          </cell>
          <cell r="C414" t="str">
            <v>mc</v>
          </cell>
          <cell r="D414" t="str">
            <v>52007/2002</v>
          </cell>
          <cell r="E414">
            <v>37295</v>
          </cell>
          <cell r="F414">
            <v>37291</v>
          </cell>
          <cell r="G414">
            <v>37301</v>
          </cell>
          <cell r="H414" t="str">
            <v>Elektrosystém, Pce</v>
          </cell>
          <cell r="I414" t="str">
            <v>1201252399</v>
          </cell>
          <cell r="J414" t="str">
            <v>0800</v>
          </cell>
          <cell r="L414">
            <v>18800</v>
          </cell>
          <cell r="M414">
            <v>940</v>
          </cell>
          <cell r="O414">
            <v>0</v>
          </cell>
          <cell r="P414">
            <v>19740</v>
          </cell>
          <cell r="S414">
            <v>19740</v>
          </cell>
          <cell r="U414" t="str">
            <v>c</v>
          </cell>
          <cell r="V414"/>
          <cell r="W414">
            <v>37301</v>
          </cell>
          <cell r="X414">
            <v>37301</v>
          </cell>
          <cell r="Y414" t="str">
            <v>KB</v>
          </cell>
        </row>
        <row r="415">
          <cell r="A415">
            <v>3019</v>
          </cell>
          <cell r="B415">
            <v>37315</v>
          </cell>
          <cell r="C415" t="str">
            <v>mc</v>
          </cell>
          <cell r="D415" t="str">
            <v>01/2002</v>
          </cell>
          <cell r="E415">
            <v>37286</v>
          </cell>
          <cell r="F415">
            <v>37284</v>
          </cell>
          <cell r="G415">
            <v>37298</v>
          </cell>
          <cell r="H415" t="str">
            <v>Mácal Libor, Pce</v>
          </cell>
          <cell r="I415" t="str">
            <v>1201791309</v>
          </cell>
          <cell r="J415" t="str">
            <v>0800</v>
          </cell>
          <cell r="L415">
            <v>223547.3</v>
          </cell>
          <cell r="M415">
            <v>11177.4</v>
          </cell>
          <cell r="O415">
            <v>0</v>
          </cell>
          <cell r="P415">
            <v>234724.7</v>
          </cell>
          <cell r="S415">
            <v>234724.7</v>
          </cell>
          <cell r="U415" t="str">
            <v>d</v>
          </cell>
          <cell r="V415"/>
          <cell r="W415">
            <v>37301</v>
          </cell>
          <cell r="X415">
            <v>37301</v>
          </cell>
          <cell r="Y415" t="str">
            <v>KB</v>
          </cell>
        </row>
        <row r="416">
          <cell r="A416">
            <v>3057</v>
          </cell>
          <cell r="B416">
            <v>37349</v>
          </cell>
          <cell r="C416" t="str">
            <v>mc</v>
          </cell>
          <cell r="D416" t="str">
            <v>02/2002</v>
          </cell>
          <cell r="E416">
            <v>37316</v>
          </cell>
          <cell r="F416">
            <v>37315</v>
          </cell>
          <cell r="G416">
            <v>37329</v>
          </cell>
          <cell r="H416" t="str">
            <v>Mácal Libor, Pce</v>
          </cell>
          <cell r="I416" t="str">
            <v>1201791309</v>
          </cell>
          <cell r="J416" t="str">
            <v>0800</v>
          </cell>
          <cell r="L416">
            <v>325506</v>
          </cell>
          <cell r="M416">
            <v>16275.3</v>
          </cell>
          <cell r="O416">
            <v>0</v>
          </cell>
          <cell r="P416">
            <v>341781.3</v>
          </cell>
          <cell r="S416">
            <v>341781.3</v>
          </cell>
          <cell r="V416"/>
          <cell r="W416">
            <v>37336</v>
          </cell>
          <cell r="X416">
            <v>37336</v>
          </cell>
          <cell r="Y416" t="str">
            <v>KB</v>
          </cell>
        </row>
        <row r="417">
          <cell r="A417">
            <v>3067</v>
          </cell>
          <cell r="B417">
            <v>37349</v>
          </cell>
          <cell r="C417" t="str">
            <v>mc</v>
          </cell>
          <cell r="D417" t="str">
            <v>22 0302</v>
          </cell>
          <cell r="E417">
            <v>37322</v>
          </cell>
          <cell r="F417">
            <v>37320</v>
          </cell>
          <cell r="G417">
            <v>37336</v>
          </cell>
          <cell r="H417" t="str">
            <v>Geoding, Pce</v>
          </cell>
          <cell r="I417" t="str">
            <v>1204564339</v>
          </cell>
          <cell r="J417" t="str">
            <v>0800</v>
          </cell>
          <cell r="L417">
            <v>4400</v>
          </cell>
          <cell r="M417">
            <v>220</v>
          </cell>
          <cell r="O417">
            <v>0</v>
          </cell>
          <cell r="P417">
            <v>4620</v>
          </cell>
          <cell r="S417">
            <v>4620</v>
          </cell>
          <cell r="V417"/>
          <cell r="W417">
            <v>37336</v>
          </cell>
          <cell r="X417">
            <v>37336</v>
          </cell>
          <cell r="Y417" t="str">
            <v>KB</v>
          </cell>
        </row>
        <row r="418">
          <cell r="A418">
            <v>884</v>
          </cell>
          <cell r="B418">
            <v>37461</v>
          </cell>
          <cell r="C418" t="str">
            <v>mc</v>
          </cell>
          <cell r="D418" t="str">
            <v>220512</v>
          </cell>
          <cell r="E418">
            <v>37425</v>
          </cell>
          <cell r="F418">
            <v>37407</v>
          </cell>
          <cell r="G418">
            <v>37421</v>
          </cell>
          <cell r="H418" t="str">
            <v>Geoding, Pce</v>
          </cell>
          <cell r="I418" t="str">
            <v>1204564339</v>
          </cell>
          <cell r="J418" t="str">
            <v>0800</v>
          </cell>
          <cell r="L418">
            <v>4500</v>
          </cell>
          <cell r="M418">
            <v>225</v>
          </cell>
          <cell r="O418">
            <v>0</v>
          </cell>
          <cell r="P418">
            <v>4725</v>
          </cell>
          <cell r="S418">
            <v>4725</v>
          </cell>
          <cell r="U418" t="str">
            <v>b</v>
          </cell>
          <cell r="V418"/>
          <cell r="W418">
            <v>37453</v>
          </cell>
          <cell r="X418">
            <v>37453</v>
          </cell>
          <cell r="Y418" t="str">
            <v>KB</v>
          </cell>
        </row>
        <row r="419">
          <cell r="A419">
            <v>3066</v>
          </cell>
          <cell r="B419">
            <v>37349</v>
          </cell>
          <cell r="C419" t="str">
            <v>mc</v>
          </cell>
          <cell r="D419" t="str">
            <v>22 0301</v>
          </cell>
          <cell r="E419">
            <v>37322</v>
          </cell>
          <cell r="F419">
            <v>37320</v>
          </cell>
          <cell r="G419">
            <v>37336</v>
          </cell>
          <cell r="H419" t="str">
            <v>Geoding, Pce</v>
          </cell>
          <cell r="I419" t="str">
            <v>1204564339</v>
          </cell>
          <cell r="J419" t="str">
            <v>0800</v>
          </cell>
          <cell r="L419">
            <v>28080</v>
          </cell>
          <cell r="M419">
            <v>1404</v>
          </cell>
          <cell r="O419">
            <v>0</v>
          </cell>
          <cell r="P419">
            <v>29484</v>
          </cell>
          <cell r="S419">
            <v>29484</v>
          </cell>
          <cell r="V419"/>
          <cell r="W419">
            <v>37336</v>
          </cell>
          <cell r="X419">
            <v>37336</v>
          </cell>
          <cell r="Y419" t="str">
            <v>KB</v>
          </cell>
        </row>
        <row r="420">
          <cell r="A420">
            <v>1298</v>
          </cell>
          <cell r="B420">
            <v>37524</v>
          </cell>
          <cell r="C420" t="str">
            <v>tok</v>
          </cell>
          <cell r="D420" t="str">
            <v>220805</v>
          </cell>
          <cell r="E420">
            <v>37497</v>
          </cell>
          <cell r="F420">
            <v>37495</v>
          </cell>
          <cell r="G420">
            <v>37511</v>
          </cell>
          <cell r="H420" t="str">
            <v>Geoding, Pce</v>
          </cell>
          <cell r="I420" t="str">
            <v>1204564339</v>
          </cell>
          <cell r="J420" t="str">
            <v>0800</v>
          </cell>
          <cell r="L420">
            <v>35000</v>
          </cell>
          <cell r="M420">
            <v>1750</v>
          </cell>
          <cell r="O420">
            <v>0</v>
          </cell>
          <cell r="P420">
            <v>36750</v>
          </cell>
          <cell r="S420">
            <v>36750</v>
          </cell>
          <cell r="U420" t="str">
            <v>a</v>
          </cell>
          <cell r="V420"/>
          <cell r="W420">
            <v>37515</v>
          </cell>
          <cell r="X420">
            <v>37515</v>
          </cell>
          <cell r="Y420" t="str">
            <v>KB</v>
          </cell>
        </row>
        <row r="421">
          <cell r="A421">
            <v>520</v>
          </cell>
          <cell r="B421">
            <v>37385</v>
          </cell>
          <cell r="C421" t="str">
            <v>mc</v>
          </cell>
          <cell r="D421" t="str">
            <v>204</v>
          </cell>
          <cell r="E421">
            <v>37372</v>
          </cell>
          <cell r="F421">
            <v>37369</v>
          </cell>
          <cell r="G421">
            <v>37412</v>
          </cell>
          <cell r="H421" t="str">
            <v>Zahradnictvi na Ostrove</v>
          </cell>
          <cell r="I421" t="str">
            <v>1205737369</v>
          </cell>
          <cell r="J421" t="str">
            <v>0800</v>
          </cell>
          <cell r="L421">
            <v>1063000</v>
          </cell>
          <cell r="M421">
            <v>53150</v>
          </cell>
          <cell r="O421">
            <v>0</v>
          </cell>
          <cell r="P421">
            <v>1116150</v>
          </cell>
          <cell r="Q421">
            <v>-798626</v>
          </cell>
          <cell r="R421">
            <v>-53150</v>
          </cell>
          <cell r="S421">
            <v>264374</v>
          </cell>
          <cell r="U421" t="str">
            <v>a</v>
          </cell>
          <cell r="V421"/>
          <cell r="W421">
            <v>37413</v>
          </cell>
          <cell r="X421">
            <v>37414</v>
          </cell>
          <cell r="Y421" t="str">
            <v>KB</v>
          </cell>
        </row>
        <row r="422">
          <cell r="A422">
            <v>421</v>
          </cell>
          <cell r="B422">
            <v>37382</v>
          </cell>
          <cell r="C422" t="str">
            <v>mc</v>
          </cell>
          <cell r="D422" t="str">
            <v>104</v>
          </cell>
          <cell r="E422">
            <v>37354</v>
          </cell>
          <cell r="G422">
            <v>37384</v>
          </cell>
          <cell r="H422" t="str">
            <v>Zahradnictvi na Ostrove</v>
          </cell>
          <cell r="I422" t="str">
            <v>1205737369</v>
          </cell>
          <cell r="J422" t="str">
            <v>0800</v>
          </cell>
          <cell r="M422">
            <v>0</v>
          </cell>
          <cell r="O422">
            <v>0</v>
          </cell>
          <cell r="P422">
            <v>0</v>
          </cell>
          <cell r="Q422">
            <v>798626</v>
          </cell>
          <cell r="S422">
            <v>798626</v>
          </cell>
          <cell r="T422" t="str">
            <v>May2002</v>
          </cell>
          <cell r="U422">
            <v>37376</v>
          </cell>
          <cell r="V422"/>
          <cell r="W422">
            <v>37380</v>
          </cell>
          <cell r="X422">
            <v>37382</v>
          </cell>
          <cell r="Y422" t="str">
            <v>Sanwa Duss</v>
          </cell>
        </row>
        <row r="423">
          <cell r="A423">
            <v>1693</v>
          </cell>
          <cell r="B423">
            <v>37586</v>
          </cell>
          <cell r="C423" t="str">
            <v>kom</v>
          </cell>
          <cell r="D423" t="str">
            <v>2162002</v>
          </cell>
          <cell r="E423">
            <v>37575</v>
          </cell>
          <cell r="F423">
            <v>37566</v>
          </cell>
          <cell r="G423">
            <v>37582</v>
          </cell>
          <cell r="H423" t="str">
            <v>RSBP s.r.o.</v>
          </cell>
          <cell r="I423" t="str">
            <v>1208742-761</v>
          </cell>
          <cell r="J423" t="str">
            <v>0100</v>
          </cell>
          <cell r="K423">
            <v>0</v>
          </cell>
          <cell r="L423">
            <v>174600</v>
          </cell>
          <cell r="M423">
            <v>8730</v>
          </cell>
          <cell r="O423">
            <v>0</v>
          </cell>
          <cell r="P423">
            <v>183330</v>
          </cell>
          <cell r="Q423">
            <v>0</v>
          </cell>
          <cell r="S423">
            <v>183330</v>
          </cell>
          <cell r="U423" t="str">
            <v>a</v>
          </cell>
          <cell r="V423"/>
          <cell r="W423">
            <v>37581</v>
          </cell>
          <cell r="X423">
            <v>37582</v>
          </cell>
          <cell r="Y423" t="str">
            <v>KB</v>
          </cell>
        </row>
        <row r="424">
          <cell r="A424">
            <v>985</v>
          </cell>
          <cell r="B424">
            <v>37469</v>
          </cell>
          <cell r="C424" t="str">
            <v>b</v>
          </cell>
          <cell r="D424" t="str">
            <v>22002296</v>
          </cell>
          <cell r="E424">
            <v>37445</v>
          </cell>
          <cell r="F424">
            <v>37435</v>
          </cell>
          <cell r="G424">
            <v>37449</v>
          </cell>
          <cell r="H424" t="str">
            <v>Grafton Recruitment</v>
          </cell>
          <cell r="I424" t="str">
            <v>1210537011</v>
          </cell>
          <cell r="J424" t="str">
            <v>2700</v>
          </cell>
          <cell r="L424">
            <v>5200</v>
          </cell>
          <cell r="M424">
            <v>260</v>
          </cell>
          <cell r="O424">
            <v>0</v>
          </cell>
          <cell r="P424">
            <v>5460</v>
          </cell>
          <cell r="S424">
            <v>5460</v>
          </cell>
          <cell r="U424" t="str">
            <v>a</v>
          </cell>
          <cell r="V424"/>
          <cell r="W424">
            <v>37455</v>
          </cell>
          <cell r="X424">
            <v>37455</v>
          </cell>
          <cell r="Y424" t="str">
            <v>KB</v>
          </cell>
        </row>
        <row r="425">
          <cell r="A425">
            <v>1179</v>
          </cell>
          <cell r="B425">
            <v>37491</v>
          </cell>
          <cell r="C425" t="str">
            <v>b</v>
          </cell>
          <cell r="D425" t="str">
            <v>22002636</v>
          </cell>
          <cell r="E425">
            <v>37475</v>
          </cell>
          <cell r="F425">
            <v>37449</v>
          </cell>
          <cell r="G425">
            <v>37484</v>
          </cell>
          <cell r="H425" t="str">
            <v>Grafton Recruitment</v>
          </cell>
          <cell r="I425" t="str">
            <v>1210537011</v>
          </cell>
          <cell r="J425" t="str">
            <v>2700</v>
          </cell>
          <cell r="L425">
            <v>8125</v>
          </cell>
          <cell r="M425">
            <v>406.3</v>
          </cell>
          <cell r="O425">
            <v>0</v>
          </cell>
          <cell r="P425">
            <v>8531.2999999999993</v>
          </cell>
          <cell r="S425">
            <v>8531.2999999999993</v>
          </cell>
          <cell r="V425"/>
          <cell r="W425">
            <v>37482</v>
          </cell>
          <cell r="X425">
            <v>37482</v>
          </cell>
          <cell r="Y425" t="str">
            <v>KB</v>
          </cell>
        </row>
        <row r="426">
          <cell r="A426">
            <v>1878</v>
          </cell>
          <cell r="B426">
            <v>37613</v>
          </cell>
          <cell r="C426" t="str">
            <v>b</v>
          </cell>
          <cell r="D426" t="str">
            <v>22004355</v>
          </cell>
          <cell r="E426">
            <v>37609</v>
          </cell>
          <cell r="F426">
            <v>37606</v>
          </cell>
          <cell r="G426">
            <v>37621</v>
          </cell>
          <cell r="H426" t="str">
            <v>Grafton Recruitment</v>
          </cell>
          <cell r="I426" t="str">
            <v>1210537011</v>
          </cell>
          <cell r="J426" t="str">
            <v>2700</v>
          </cell>
          <cell r="L426">
            <v>0</v>
          </cell>
          <cell r="M426">
            <v>0</v>
          </cell>
          <cell r="N426">
            <v>30000</v>
          </cell>
          <cell r="O426">
            <v>6600</v>
          </cell>
          <cell r="P426">
            <v>36600</v>
          </cell>
          <cell r="S426">
            <v>36600</v>
          </cell>
          <cell r="V426"/>
          <cell r="W426">
            <v>37613</v>
          </cell>
          <cell r="X426">
            <v>37613</v>
          </cell>
          <cell r="Y426" t="str">
            <v>KB</v>
          </cell>
        </row>
        <row r="427">
          <cell r="A427">
            <v>967</v>
          </cell>
          <cell r="B427">
            <v>37461</v>
          </cell>
          <cell r="C427" t="str">
            <v>sm</v>
          </cell>
          <cell r="D427" t="str">
            <v>22002158</v>
          </cell>
          <cell r="E427">
            <v>37439</v>
          </cell>
          <cell r="F427">
            <v>37431</v>
          </cell>
          <cell r="G427">
            <v>37449</v>
          </cell>
          <cell r="H427" t="str">
            <v>Grafton Recruitment</v>
          </cell>
          <cell r="I427" t="str">
            <v>1210537011</v>
          </cell>
          <cell r="J427" t="str">
            <v>2700</v>
          </cell>
          <cell r="M427">
            <v>0</v>
          </cell>
          <cell r="N427">
            <v>50000</v>
          </cell>
          <cell r="O427">
            <v>11000</v>
          </cell>
          <cell r="P427">
            <v>61000</v>
          </cell>
          <cell r="S427">
            <v>61000</v>
          </cell>
          <cell r="U427" t="str">
            <v>c</v>
          </cell>
          <cell r="V427"/>
          <cell r="W427">
            <v>37455</v>
          </cell>
          <cell r="X427">
            <v>37455</v>
          </cell>
          <cell r="Y427" t="str">
            <v>KB</v>
          </cell>
        </row>
        <row r="428">
          <cell r="A428">
            <v>1712</v>
          </cell>
          <cell r="B428">
            <v>37596</v>
          </cell>
          <cell r="C428" t="str">
            <v>b</v>
          </cell>
          <cell r="D428" t="str">
            <v>22004076</v>
          </cell>
          <cell r="E428">
            <v>37580</v>
          </cell>
          <cell r="F428">
            <v>37578</v>
          </cell>
          <cell r="G428">
            <v>37593</v>
          </cell>
          <cell r="H428" t="str">
            <v>Grafton Recruitment</v>
          </cell>
          <cell r="I428" t="str">
            <v>1210537011</v>
          </cell>
          <cell r="J428" t="str">
            <v>2700</v>
          </cell>
          <cell r="L428">
            <v>0</v>
          </cell>
          <cell r="M428">
            <v>0</v>
          </cell>
          <cell r="N428">
            <v>50000</v>
          </cell>
          <cell r="O428">
            <v>11000</v>
          </cell>
          <cell r="P428">
            <v>61000</v>
          </cell>
          <cell r="S428">
            <v>61000</v>
          </cell>
          <cell r="U428" t="str">
            <v>a</v>
          </cell>
          <cell r="V428"/>
          <cell r="W428">
            <v>37592</v>
          </cell>
          <cell r="X428">
            <v>37594</v>
          </cell>
          <cell r="Y428" t="str">
            <v>KB</v>
          </cell>
        </row>
        <row r="429">
          <cell r="A429">
            <v>1809</v>
          </cell>
          <cell r="B429">
            <v>37613</v>
          </cell>
          <cell r="C429" t="str">
            <v>b</v>
          </cell>
          <cell r="D429" t="str">
            <v>22004269</v>
          </cell>
          <cell r="E429">
            <v>37596</v>
          </cell>
          <cell r="F429">
            <v>37595</v>
          </cell>
          <cell r="G429">
            <v>37610</v>
          </cell>
          <cell r="H429" t="str">
            <v>Grafton Recruitment</v>
          </cell>
          <cell r="I429" t="str">
            <v>1210537011</v>
          </cell>
          <cell r="J429" t="str">
            <v>2700</v>
          </cell>
          <cell r="L429">
            <v>0</v>
          </cell>
          <cell r="M429">
            <v>0</v>
          </cell>
          <cell r="N429">
            <v>50000</v>
          </cell>
          <cell r="O429">
            <v>11000</v>
          </cell>
          <cell r="P429">
            <v>61000</v>
          </cell>
          <cell r="S429">
            <v>61000</v>
          </cell>
          <cell r="V429"/>
          <cell r="W429">
            <v>37613</v>
          </cell>
          <cell r="X429">
            <v>37613</v>
          </cell>
          <cell r="Y429" t="str">
            <v>KB</v>
          </cell>
        </row>
        <row r="430">
          <cell r="A430">
            <v>1697</v>
          </cell>
          <cell r="B430">
            <v>37586</v>
          </cell>
          <cell r="C430" t="str">
            <v>toro</v>
          </cell>
          <cell r="D430" t="str">
            <v>22003975</v>
          </cell>
          <cell r="E430">
            <v>37573</v>
          </cell>
          <cell r="F430">
            <v>37564</v>
          </cell>
          <cell r="G430">
            <v>37580</v>
          </cell>
          <cell r="H430" t="str">
            <v>Grafton Recruitment</v>
          </cell>
          <cell r="I430" t="str">
            <v>1210537011</v>
          </cell>
          <cell r="J430" t="str">
            <v>2700</v>
          </cell>
          <cell r="L430">
            <v>0</v>
          </cell>
          <cell r="M430">
            <v>0</v>
          </cell>
          <cell r="N430">
            <v>60000</v>
          </cell>
          <cell r="O430">
            <v>13200</v>
          </cell>
          <cell r="P430">
            <v>73200</v>
          </cell>
          <cell r="S430">
            <v>73200</v>
          </cell>
          <cell r="V430"/>
          <cell r="W430">
            <v>37581</v>
          </cell>
          <cell r="X430">
            <v>37581</v>
          </cell>
          <cell r="Y430" t="str">
            <v>KB</v>
          </cell>
        </row>
        <row r="431">
          <cell r="A431">
            <v>968</v>
          </cell>
          <cell r="B431">
            <v>37461</v>
          </cell>
          <cell r="C431" t="str">
            <v>sm</v>
          </cell>
          <cell r="D431" t="str">
            <v>22002157</v>
          </cell>
          <cell r="E431">
            <v>37439</v>
          </cell>
          <cell r="F431">
            <v>37431</v>
          </cell>
          <cell r="G431">
            <v>37449</v>
          </cell>
          <cell r="H431" t="str">
            <v>Grafton Recruitment</v>
          </cell>
          <cell r="I431" t="str">
            <v>1210537011</v>
          </cell>
          <cell r="J431" t="str">
            <v>2700</v>
          </cell>
          <cell r="M431">
            <v>0</v>
          </cell>
          <cell r="N431">
            <v>64000</v>
          </cell>
          <cell r="O431">
            <v>14080</v>
          </cell>
          <cell r="P431">
            <v>78080</v>
          </cell>
          <cell r="S431">
            <v>78080</v>
          </cell>
          <cell r="U431" t="str">
            <v>c</v>
          </cell>
          <cell r="V431"/>
          <cell r="W431">
            <v>37455</v>
          </cell>
          <cell r="X431">
            <v>37455</v>
          </cell>
          <cell r="Y431" t="str">
            <v>KB</v>
          </cell>
        </row>
        <row r="432">
          <cell r="A432">
            <v>1039</v>
          </cell>
          <cell r="B432">
            <v>37461</v>
          </cell>
          <cell r="C432" t="str">
            <v>b</v>
          </cell>
          <cell r="D432" t="str">
            <v>22002452</v>
          </cell>
          <cell r="E432">
            <v>37449</v>
          </cell>
          <cell r="F432">
            <v>37445</v>
          </cell>
          <cell r="G432">
            <v>37462</v>
          </cell>
          <cell r="H432" t="str">
            <v>Grafton Recruitment</v>
          </cell>
          <cell r="I432" t="str">
            <v>1210537011</v>
          </cell>
          <cell r="J432" t="str">
            <v>2700</v>
          </cell>
          <cell r="M432">
            <v>0</v>
          </cell>
          <cell r="N432">
            <v>70000</v>
          </cell>
          <cell r="O432">
            <v>15400</v>
          </cell>
          <cell r="P432">
            <v>85400</v>
          </cell>
          <cell r="S432">
            <v>85400</v>
          </cell>
          <cell r="U432" t="str">
            <v>a</v>
          </cell>
          <cell r="V432"/>
          <cell r="W432">
            <v>37460</v>
          </cell>
          <cell r="X432">
            <v>37460</v>
          </cell>
          <cell r="Y432" t="str">
            <v>KB</v>
          </cell>
        </row>
        <row r="433">
          <cell r="A433">
            <v>1089</v>
          </cell>
          <cell r="B433">
            <v>37491</v>
          </cell>
          <cell r="C433" t="str">
            <v>tp1</v>
          </cell>
          <cell r="D433" t="str">
            <v>22002475</v>
          </cell>
          <cell r="E433">
            <v>37460</v>
          </cell>
          <cell r="F433">
            <v>37448</v>
          </cell>
          <cell r="G433">
            <v>37469</v>
          </cell>
          <cell r="H433" t="str">
            <v>Grafton Recruitment</v>
          </cell>
          <cell r="I433" t="str">
            <v>1210537011</v>
          </cell>
          <cell r="J433" t="str">
            <v>2700</v>
          </cell>
          <cell r="M433">
            <v>0</v>
          </cell>
          <cell r="N433">
            <v>70000</v>
          </cell>
          <cell r="O433">
            <v>15400</v>
          </cell>
          <cell r="P433">
            <v>85400</v>
          </cell>
          <cell r="S433">
            <v>85400</v>
          </cell>
          <cell r="U433" t="str">
            <v>a</v>
          </cell>
          <cell r="V433"/>
          <cell r="W433">
            <v>37470</v>
          </cell>
          <cell r="X433">
            <v>37474</v>
          </cell>
          <cell r="Y433" t="str">
            <v>KB</v>
          </cell>
        </row>
        <row r="434">
          <cell r="A434">
            <v>1090</v>
          </cell>
          <cell r="B434">
            <v>37491</v>
          </cell>
          <cell r="C434" t="str">
            <v>tp1</v>
          </cell>
          <cell r="D434" t="str">
            <v>22002476</v>
          </cell>
          <cell r="E434">
            <v>37460</v>
          </cell>
          <cell r="F434">
            <v>37448</v>
          </cell>
          <cell r="G434">
            <v>37469</v>
          </cell>
          <cell r="H434" t="str">
            <v>Grafton Recruitment</v>
          </cell>
          <cell r="I434" t="str">
            <v>1210537011</v>
          </cell>
          <cell r="J434" t="str">
            <v>2700</v>
          </cell>
          <cell r="M434">
            <v>0</v>
          </cell>
          <cell r="N434">
            <v>80000</v>
          </cell>
          <cell r="O434">
            <v>17600</v>
          </cell>
          <cell r="P434">
            <v>97600</v>
          </cell>
          <cell r="S434">
            <v>97600</v>
          </cell>
          <cell r="U434" t="str">
            <v>a</v>
          </cell>
          <cell r="V434"/>
          <cell r="W434">
            <v>37470</v>
          </cell>
          <cell r="X434">
            <v>37474</v>
          </cell>
          <cell r="Y434" t="str">
            <v>KB</v>
          </cell>
        </row>
        <row r="435">
          <cell r="A435">
            <v>740</v>
          </cell>
          <cell r="B435">
            <v>37432</v>
          </cell>
          <cell r="C435" t="str">
            <v>tp1</v>
          </cell>
          <cell r="D435" t="str">
            <v>220001735</v>
          </cell>
          <cell r="E435">
            <v>37410</v>
          </cell>
          <cell r="F435">
            <v>37403</v>
          </cell>
          <cell r="G435">
            <v>37420</v>
          </cell>
          <cell r="H435" t="str">
            <v>Grafton Recruitment</v>
          </cell>
          <cell r="I435" t="str">
            <v>1210537011</v>
          </cell>
          <cell r="J435" t="str">
            <v>2700</v>
          </cell>
          <cell r="M435">
            <v>0</v>
          </cell>
          <cell r="N435">
            <v>90000</v>
          </cell>
          <cell r="O435">
            <v>19800</v>
          </cell>
          <cell r="P435">
            <v>109800</v>
          </cell>
          <cell r="S435">
            <v>109800</v>
          </cell>
          <cell r="U435" t="str">
            <v>a</v>
          </cell>
          <cell r="V435"/>
          <cell r="W435">
            <v>37424</v>
          </cell>
          <cell r="X435">
            <v>37425</v>
          </cell>
          <cell r="Y435" t="str">
            <v>KB</v>
          </cell>
        </row>
        <row r="436">
          <cell r="A436">
            <v>1713</v>
          </cell>
          <cell r="B436">
            <v>37596</v>
          </cell>
          <cell r="C436" t="str">
            <v>tp2</v>
          </cell>
          <cell r="D436" t="str">
            <v>22004075</v>
          </cell>
          <cell r="E436">
            <v>37580</v>
          </cell>
          <cell r="F436">
            <v>37578</v>
          </cell>
          <cell r="G436">
            <v>37593</v>
          </cell>
          <cell r="H436" t="str">
            <v>Grafton Recruitment</v>
          </cell>
          <cell r="I436" t="str">
            <v>1210537011</v>
          </cell>
          <cell r="J436" t="str">
            <v>2700</v>
          </cell>
          <cell r="L436">
            <v>0</v>
          </cell>
          <cell r="M436">
            <v>0</v>
          </cell>
          <cell r="N436">
            <v>95000</v>
          </cell>
          <cell r="O436">
            <v>20900</v>
          </cell>
          <cell r="P436">
            <v>115900</v>
          </cell>
          <cell r="S436">
            <v>115900</v>
          </cell>
          <cell r="U436" t="str">
            <v>a</v>
          </cell>
          <cell r="V436"/>
          <cell r="W436">
            <v>37592</v>
          </cell>
          <cell r="X436">
            <v>37594</v>
          </cell>
          <cell r="Y436" t="str">
            <v>KB</v>
          </cell>
        </row>
        <row r="437">
          <cell r="A437">
            <v>1503</v>
          </cell>
          <cell r="B437">
            <v>37553</v>
          </cell>
          <cell r="C437" t="str">
            <v>b</v>
          </cell>
          <cell r="D437" t="str">
            <v>22003523</v>
          </cell>
          <cell r="E437">
            <v>37540</v>
          </cell>
          <cell r="F437">
            <v>37530</v>
          </cell>
          <cell r="G437">
            <v>37551</v>
          </cell>
          <cell r="H437" t="str">
            <v>Grafton Recruitment</v>
          </cell>
          <cell r="I437" t="str">
            <v>1210537011</v>
          </cell>
          <cell r="J437" t="str">
            <v>2700</v>
          </cell>
          <cell r="L437">
            <v>0</v>
          </cell>
          <cell r="M437">
            <v>0</v>
          </cell>
          <cell r="N437">
            <v>100000</v>
          </cell>
          <cell r="O437">
            <v>22000</v>
          </cell>
          <cell r="P437">
            <v>122000</v>
          </cell>
          <cell r="S437">
            <v>122000</v>
          </cell>
          <cell r="U437" t="str">
            <v>x</v>
          </cell>
          <cell r="V437"/>
          <cell r="W437">
            <v>37547</v>
          </cell>
          <cell r="X437">
            <v>37550</v>
          </cell>
          <cell r="Y437" t="str">
            <v>KB</v>
          </cell>
        </row>
        <row r="438">
          <cell r="A438">
            <v>1505</v>
          </cell>
          <cell r="B438">
            <v>37564</v>
          </cell>
          <cell r="C438" t="str">
            <v>b</v>
          </cell>
          <cell r="D438" t="str">
            <v>22003528</v>
          </cell>
          <cell r="E438">
            <v>37540</v>
          </cell>
          <cell r="F438">
            <v>37530</v>
          </cell>
          <cell r="G438">
            <v>37551</v>
          </cell>
          <cell r="H438" t="str">
            <v>Grafton Recruitment</v>
          </cell>
          <cell r="I438" t="str">
            <v>1210537011</v>
          </cell>
          <cell r="J438" t="str">
            <v>2700</v>
          </cell>
          <cell r="L438">
            <v>0</v>
          </cell>
          <cell r="M438">
            <v>0</v>
          </cell>
          <cell r="N438">
            <v>112140</v>
          </cell>
          <cell r="O438">
            <v>24670.799999999999</v>
          </cell>
          <cell r="P438">
            <v>136810.79999999999</v>
          </cell>
          <cell r="S438">
            <v>136810.79999999999</v>
          </cell>
          <cell r="U438" t="str">
            <v>a</v>
          </cell>
          <cell r="V438"/>
          <cell r="W438">
            <v>37561</v>
          </cell>
          <cell r="X438">
            <v>37564</v>
          </cell>
          <cell r="Y438" t="str">
            <v>KB</v>
          </cell>
        </row>
        <row r="439">
          <cell r="A439">
            <v>1504</v>
          </cell>
          <cell r="B439">
            <v>37564</v>
          </cell>
          <cell r="C439" t="str">
            <v>b</v>
          </cell>
          <cell r="D439" t="str">
            <v>22003525</v>
          </cell>
          <cell r="E439">
            <v>37540</v>
          </cell>
          <cell r="F439">
            <v>37530</v>
          </cell>
          <cell r="G439">
            <v>37551</v>
          </cell>
          <cell r="H439" t="str">
            <v>Grafton Recruitment</v>
          </cell>
          <cell r="I439" t="str">
            <v>1210537011</v>
          </cell>
          <cell r="J439" t="str">
            <v>2700</v>
          </cell>
          <cell r="L439">
            <v>0</v>
          </cell>
          <cell r="M439">
            <v>0</v>
          </cell>
          <cell r="N439">
            <v>200000</v>
          </cell>
          <cell r="O439">
            <v>44000</v>
          </cell>
          <cell r="P439">
            <v>244000</v>
          </cell>
          <cell r="S439">
            <v>244000</v>
          </cell>
          <cell r="U439" t="str">
            <v>a</v>
          </cell>
          <cell r="V439"/>
          <cell r="W439">
            <v>37561</v>
          </cell>
          <cell r="X439">
            <v>37564</v>
          </cell>
          <cell r="Y439" t="str">
            <v>KB</v>
          </cell>
        </row>
        <row r="440">
          <cell r="A440">
            <v>4245</v>
          </cell>
          <cell r="B440">
            <v>37502</v>
          </cell>
          <cell r="C440" t="str">
            <v>ko</v>
          </cell>
          <cell r="D440" t="str">
            <v>87186</v>
          </cell>
          <cell r="E440">
            <v>37480</v>
          </cell>
          <cell r="F440">
            <v>37475</v>
          </cell>
          <cell r="G440">
            <v>37504</v>
          </cell>
          <cell r="H440" t="str">
            <v>FERRO OK</v>
          </cell>
          <cell r="I440" t="str">
            <v>1221572111</v>
          </cell>
          <cell r="J440" t="str">
            <v>2700</v>
          </cell>
          <cell r="L440">
            <v>4187000</v>
          </cell>
          <cell r="M440">
            <v>209350</v>
          </cell>
          <cell r="N440">
            <v>0</v>
          </cell>
          <cell r="O440">
            <v>0</v>
          </cell>
          <cell r="P440">
            <v>4396350</v>
          </cell>
          <cell r="Q440">
            <v>-3768300</v>
          </cell>
          <cell r="R440">
            <v>-418700</v>
          </cell>
          <cell r="S440">
            <v>209350</v>
          </cell>
          <cell r="U440" t="str">
            <v>d</v>
          </cell>
          <cell r="V440"/>
          <cell r="W440">
            <v>37504</v>
          </cell>
          <cell r="X440">
            <v>37504</v>
          </cell>
          <cell r="Y440" t="str">
            <v>KB</v>
          </cell>
        </row>
        <row r="441">
          <cell r="A441">
            <v>4142</v>
          </cell>
          <cell r="B441">
            <v>37453</v>
          </cell>
          <cell r="C441" t="str">
            <v>ko</v>
          </cell>
          <cell r="D441" t="str">
            <v>87103</v>
          </cell>
          <cell r="E441">
            <v>37412</v>
          </cell>
          <cell r="G441">
            <v>37442</v>
          </cell>
          <cell r="H441" t="str">
            <v>FERRO OK</v>
          </cell>
          <cell r="I441" t="str">
            <v>1221572111</v>
          </cell>
          <cell r="J441" t="str">
            <v>2700</v>
          </cell>
          <cell r="L441">
            <v>0</v>
          </cell>
          <cell r="M441">
            <v>0</v>
          </cell>
          <cell r="N441">
            <v>0</v>
          </cell>
          <cell r="O441">
            <v>0</v>
          </cell>
          <cell r="Q441">
            <v>442800</v>
          </cell>
          <cell r="S441">
            <v>442800</v>
          </cell>
          <cell r="T441" t="str">
            <v>July2002</v>
          </cell>
          <cell r="U441">
            <v>37433</v>
          </cell>
          <cell r="V441"/>
          <cell r="W441">
            <v>37447</v>
          </cell>
          <cell r="X441">
            <v>37446</v>
          </cell>
          <cell r="Y441" t="str">
            <v>Sanwa Duss</v>
          </cell>
        </row>
        <row r="442">
          <cell r="A442">
            <v>7026</v>
          </cell>
          <cell r="B442">
            <v>37572</v>
          </cell>
          <cell r="C442" t="str">
            <v>sm</v>
          </cell>
          <cell r="D442" t="str">
            <v>87253</v>
          </cell>
          <cell r="E442">
            <v>37523</v>
          </cell>
          <cell r="G442">
            <v>37565</v>
          </cell>
          <cell r="H442" t="str">
            <v>FERRO OK</v>
          </cell>
          <cell r="I442" t="str">
            <v>1221572111</v>
          </cell>
          <cell r="J442" t="str">
            <v>2700</v>
          </cell>
          <cell r="M442">
            <v>0</v>
          </cell>
          <cell r="Q442">
            <v>585000</v>
          </cell>
          <cell r="R442">
            <v>0</v>
          </cell>
          <cell r="S442">
            <v>585000</v>
          </cell>
          <cell r="T442" t="str">
            <v>November2002</v>
          </cell>
          <cell r="U442">
            <v>37558</v>
          </cell>
          <cell r="V442"/>
          <cell r="W442">
            <v>37564</v>
          </cell>
          <cell r="X442">
            <v>37565</v>
          </cell>
          <cell r="Y442" t="str">
            <v>UFJ</v>
          </cell>
          <cell r="Z442" t="str">
            <v>tracks delivery and assemgly, position C1-C2</v>
          </cell>
        </row>
        <row r="443">
          <cell r="A443">
            <v>4064</v>
          </cell>
          <cell r="B443">
            <v>37382</v>
          </cell>
          <cell r="C443" t="str">
            <v>ko</v>
          </cell>
          <cell r="D443" t="str">
            <v>87063</v>
          </cell>
          <cell r="E443">
            <v>37350</v>
          </cell>
          <cell r="G443">
            <v>37381</v>
          </cell>
          <cell r="H443" t="str">
            <v>FERRO OK</v>
          </cell>
          <cell r="I443" t="str">
            <v>1221572111</v>
          </cell>
          <cell r="J443" t="str">
            <v>2700</v>
          </cell>
          <cell r="L443">
            <v>0</v>
          </cell>
          <cell r="M443">
            <v>0</v>
          </cell>
          <cell r="N443">
            <v>0</v>
          </cell>
          <cell r="O443">
            <v>0</v>
          </cell>
          <cell r="Q443">
            <v>710346</v>
          </cell>
          <cell r="S443">
            <v>710346</v>
          </cell>
          <cell r="T443" t="str">
            <v>May2002</v>
          </cell>
          <cell r="U443">
            <v>37376</v>
          </cell>
          <cell r="V443"/>
          <cell r="W443">
            <v>37380</v>
          </cell>
          <cell r="X443">
            <v>37382</v>
          </cell>
          <cell r="Y443" t="str">
            <v>Sanwa Duss</v>
          </cell>
          <cell r="Z443"/>
          <cell r="AA443"/>
          <cell r="AB443"/>
        </row>
        <row r="444">
          <cell r="A444">
            <v>4135</v>
          </cell>
          <cell r="B444">
            <v>37453</v>
          </cell>
          <cell r="C444" t="str">
            <v>ko</v>
          </cell>
          <cell r="D444" t="str">
            <v>87107</v>
          </cell>
          <cell r="E444">
            <v>37410</v>
          </cell>
          <cell r="G444">
            <v>37442</v>
          </cell>
          <cell r="H444" t="str">
            <v>FERRO OK</v>
          </cell>
          <cell r="I444" t="str">
            <v>1221572111</v>
          </cell>
          <cell r="J444" t="str">
            <v>2700</v>
          </cell>
          <cell r="L444">
            <v>0</v>
          </cell>
          <cell r="M444">
            <v>0</v>
          </cell>
          <cell r="N444">
            <v>0</v>
          </cell>
          <cell r="O444">
            <v>0</v>
          </cell>
          <cell r="Q444">
            <v>1904808</v>
          </cell>
          <cell r="S444">
            <v>1904808</v>
          </cell>
          <cell r="T444" t="str">
            <v>July2002</v>
          </cell>
          <cell r="U444">
            <v>37433</v>
          </cell>
          <cell r="V444"/>
          <cell r="W444">
            <v>37447</v>
          </cell>
          <cell r="X444">
            <v>37446</v>
          </cell>
          <cell r="Y444" t="str">
            <v>Sanwa Duss</v>
          </cell>
        </row>
        <row r="445">
          <cell r="A445">
            <v>7027</v>
          </cell>
          <cell r="B445">
            <v>37572</v>
          </cell>
          <cell r="C445" t="str">
            <v>sm</v>
          </cell>
          <cell r="D445" t="str">
            <v>87268</v>
          </cell>
          <cell r="E445">
            <v>37538</v>
          </cell>
          <cell r="G445">
            <v>37565</v>
          </cell>
          <cell r="H445" t="str">
            <v>FERRO OK</v>
          </cell>
          <cell r="I445" t="str">
            <v>1221572111</v>
          </cell>
          <cell r="J445" t="str">
            <v>2700</v>
          </cell>
          <cell r="Q445">
            <v>3556000</v>
          </cell>
          <cell r="R445">
            <v>0</v>
          </cell>
          <cell r="S445">
            <v>3556000</v>
          </cell>
          <cell r="T445" t="str">
            <v>November2002</v>
          </cell>
          <cell r="U445">
            <v>37558</v>
          </cell>
          <cell r="V445"/>
          <cell r="W445">
            <v>37564</v>
          </cell>
          <cell r="X445">
            <v>37565</v>
          </cell>
          <cell r="Y445" t="str">
            <v>UFJ</v>
          </cell>
          <cell r="Z445" t="str">
            <v>tracks delivery and assemgly, position C3-C5</v>
          </cell>
        </row>
        <row r="446">
          <cell r="A446">
            <v>7047</v>
          </cell>
          <cell r="B446">
            <v>37603</v>
          </cell>
          <cell r="C446" t="str">
            <v>sm</v>
          </cell>
          <cell r="D446" t="str">
            <v>87290</v>
          </cell>
          <cell r="E446">
            <v>37565</v>
          </cell>
          <cell r="G446">
            <v>37600</v>
          </cell>
          <cell r="H446" t="str">
            <v>FERRO OK</v>
          </cell>
          <cell r="I446" t="str">
            <v>1221572111</v>
          </cell>
          <cell r="J446" t="str">
            <v>2700</v>
          </cell>
          <cell r="Q446">
            <v>5079636</v>
          </cell>
          <cell r="R446">
            <v>0</v>
          </cell>
          <cell r="S446">
            <v>5079636</v>
          </cell>
          <cell r="T446" t="str">
            <v>December2002</v>
          </cell>
          <cell r="V446"/>
          <cell r="W446">
            <v>37595</v>
          </cell>
          <cell r="X446">
            <v>37596</v>
          </cell>
          <cell r="Y446" t="str">
            <v>UFJ</v>
          </cell>
          <cell r="Z446" t="str">
            <v>crane delivery and assembly</v>
          </cell>
        </row>
        <row r="447">
          <cell r="A447">
            <v>98</v>
          </cell>
          <cell r="B447">
            <v>37315</v>
          </cell>
          <cell r="C447" t="str">
            <v>b</v>
          </cell>
          <cell r="D447" t="str">
            <v>20271</v>
          </cell>
          <cell r="E447">
            <v>37293</v>
          </cell>
          <cell r="F447">
            <v>37292</v>
          </cell>
          <cell r="G447">
            <v>37299</v>
          </cell>
          <cell r="H447" t="str">
            <v>AV Media</v>
          </cell>
          <cell r="I447" t="str">
            <v>124277319</v>
          </cell>
          <cell r="J447" t="str">
            <v>0800</v>
          </cell>
          <cell r="M447">
            <v>0</v>
          </cell>
          <cell r="N447">
            <v>1295</v>
          </cell>
          <cell r="O447">
            <v>284.89999999999998</v>
          </cell>
          <cell r="P447">
            <v>1579.9</v>
          </cell>
          <cell r="S447">
            <v>1579.9</v>
          </cell>
          <cell r="U447" t="str">
            <v>b</v>
          </cell>
          <cell r="V447"/>
          <cell r="W447">
            <v>37301</v>
          </cell>
          <cell r="X447">
            <v>37301</v>
          </cell>
          <cell r="Y447" t="str">
            <v>KB</v>
          </cell>
          <cell r="Z447" t="str">
            <v>Panaboard Film</v>
          </cell>
        </row>
        <row r="448">
          <cell r="A448">
            <v>934</v>
          </cell>
          <cell r="B448">
            <v>37469</v>
          </cell>
          <cell r="C448" t="str">
            <v>mc</v>
          </cell>
          <cell r="D448" t="str">
            <v>802001</v>
          </cell>
          <cell r="E448">
            <v>37438</v>
          </cell>
          <cell r="F448">
            <v>37422</v>
          </cell>
          <cell r="G448">
            <v>37431</v>
          </cell>
          <cell r="H448" t="str">
            <v>Jezdinsky</v>
          </cell>
          <cell r="I448" t="str">
            <v>126447561</v>
          </cell>
          <cell r="J448" t="str">
            <v>0100</v>
          </cell>
          <cell r="M448">
            <v>0</v>
          </cell>
          <cell r="N448">
            <v>12308.3</v>
          </cell>
          <cell r="O448">
            <v>2707.8</v>
          </cell>
          <cell r="P448">
            <v>15016.1</v>
          </cell>
          <cell r="S448">
            <v>15016.1</v>
          </cell>
          <cell r="T448" t="str">
            <v>free</v>
          </cell>
          <cell r="U448" t="str">
            <v>q</v>
          </cell>
          <cell r="V448"/>
          <cell r="W448">
            <v>37445</v>
          </cell>
          <cell r="X448">
            <v>37445</v>
          </cell>
          <cell r="Y448" t="str">
            <v>KB</v>
          </cell>
        </row>
        <row r="449">
          <cell r="A449">
            <v>1308</v>
          </cell>
          <cell r="B449">
            <v>37524</v>
          </cell>
          <cell r="C449" t="str">
            <v>mch</v>
          </cell>
          <cell r="D449" t="str">
            <v>92002</v>
          </cell>
          <cell r="E449">
            <v>37503</v>
          </cell>
          <cell r="F449">
            <v>37499</v>
          </cell>
          <cell r="G449">
            <v>37517</v>
          </cell>
          <cell r="H449" t="str">
            <v>Jezdinsky</v>
          </cell>
          <cell r="I449" t="str">
            <v>126447561</v>
          </cell>
          <cell r="J449" t="str">
            <v>0100</v>
          </cell>
          <cell r="L449">
            <v>22050</v>
          </cell>
          <cell r="M449">
            <v>1102.5</v>
          </cell>
          <cell r="N449">
            <v>2144.3000000000002</v>
          </cell>
          <cell r="O449">
            <v>471.8</v>
          </cell>
          <cell r="P449">
            <v>25768.6</v>
          </cell>
          <cell r="S449">
            <v>25768.6</v>
          </cell>
          <cell r="T449" t="str">
            <v>free</v>
          </cell>
          <cell r="U449" t="str">
            <v>f</v>
          </cell>
          <cell r="V449"/>
          <cell r="W449">
            <v>37508</v>
          </cell>
          <cell r="X449">
            <v>37508</v>
          </cell>
          <cell r="Y449" t="str">
            <v>KB</v>
          </cell>
        </row>
        <row r="450">
          <cell r="A450">
            <v>981</v>
          </cell>
          <cell r="B450">
            <v>37469</v>
          </cell>
          <cell r="C450" t="str">
            <v>mch</v>
          </cell>
          <cell r="D450" t="str">
            <v>72002</v>
          </cell>
          <cell r="E450">
            <v>37445</v>
          </cell>
          <cell r="F450">
            <v>37437</v>
          </cell>
          <cell r="G450">
            <v>37454</v>
          </cell>
          <cell r="H450" t="str">
            <v>Jezdinsky</v>
          </cell>
          <cell r="I450" t="str">
            <v>126447561</v>
          </cell>
          <cell r="J450" t="str">
            <v>0100</v>
          </cell>
          <cell r="L450">
            <v>33239</v>
          </cell>
          <cell r="M450">
            <v>1661.95</v>
          </cell>
          <cell r="N450">
            <v>507.9</v>
          </cell>
          <cell r="O450">
            <v>111.74</v>
          </cell>
          <cell r="P450">
            <v>35520.589999999997</v>
          </cell>
          <cell r="S450">
            <v>35520.6</v>
          </cell>
          <cell r="T450" t="str">
            <v>free</v>
          </cell>
          <cell r="U450" t="str">
            <v>d</v>
          </cell>
          <cell r="V450"/>
          <cell r="W450">
            <v>37455</v>
          </cell>
          <cell r="X450">
            <v>37455</v>
          </cell>
          <cell r="Y450" t="str">
            <v>KB</v>
          </cell>
        </row>
        <row r="451">
          <cell r="A451">
            <v>874</v>
          </cell>
          <cell r="B451">
            <v>37469</v>
          </cell>
          <cell r="C451" t="str">
            <v>mc</v>
          </cell>
          <cell r="D451" t="str">
            <v>42002</v>
          </cell>
          <cell r="E451">
            <v>37427</v>
          </cell>
          <cell r="F451">
            <v>37407</v>
          </cell>
          <cell r="G451">
            <v>37437</v>
          </cell>
          <cell r="H451" t="str">
            <v>Jezdinsky</v>
          </cell>
          <cell r="I451" t="str">
            <v>126447561</v>
          </cell>
          <cell r="J451" t="str">
            <v>0100</v>
          </cell>
          <cell r="L451">
            <v>35673.300000000003</v>
          </cell>
          <cell r="M451">
            <v>1783.7</v>
          </cell>
          <cell r="O451">
            <v>0</v>
          </cell>
          <cell r="P451">
            <v>37457</v>
          </cell>
          <cell r="S451">
            <v>37457</v>
          </cell>
          <cell r="T451" t="str">
            <v>free</v>
          </cell>
          <cell r="V451"/>
          <cell r="W451">
            <v>37432</v>
          </cell>
          <cell r="X451">
            <v>37432</v>
          </cell>
          <cell r="Y451" t="str">
            <v>KB</v>
          </cell>
        </row>
        <row r="452">
          <cell r="A452">
            <v>574</v>
          </cell>
          <cell r="B452">
            <v>37385</v>
          </cell>
          <cell r="C452" t="str">
            <v>mc</v>
          </cell>
          <cell r="D452" t="str">
            <v>32002</v>
          </cell>
          <cell r="E452">
            <v>37382</v>
          </cell>
          <cell r="F452">
            <v>37376</v>
          </cell>
          <cell r="G452">
            <v>37391</v>
          </cell>
          <cell r="H452" t="str">
            <v>Jezdinsky</v>
          </cell>
          <cell r="I452" t="str">
            <v>126447561</v>
          </cell>
          <cell r="J452" t="str">
            <v>0100</v>
          </cell>
          <cell r="L452">
            <v>37685.199999999997</v>
          </cell>
          <cell r="M452">
            <v>1884.26</v>
          </cell>
          <cell r="O452">
            <v>0</v>
          </cell>
          <cell r="P452">
            <v>39569.5</v>
          </cell>
          <cell r="S452">
            <v>39569.5</v>
          </cell>
          <cell r="T452" t="str">
            <v>free</v>
          </cell>
          <cell r="U452" t="str">
            <v>h</v>
          </cell>
          <cell r="V452"/>
          <cell r="W452">
            <v>37384</v>
          </cell>
          <cell r="X452">
            <v>37385</v>
          </cell>
          <cell r="Y452" t="str">
            <v>KB</v>
          </cell>
        </row>
        <row r="453">
          <cell r="A453">
            <v>1131</v>
          </cell>
          <cell r="B453">
            <v>37491</v>
          </cell>
          <cell r="C453" t="str">
            <v>mch</v>
          </cell>
          <cell r="D453" t="str">
            <v>82002</v>
          </cell>
          <cell r="E453">
            <v>37470</v>
          </cell>
          <cell r="F453">
            <v>37468</v>
          </cell>
          <cell r="G453">
            <v>37481</v>
          </cell>
          <cell r="H453" t="str">
            <v>Jezdinsky</v>
          </cell>
          <cell r="I453" t="str">
            <v>126447561</v>
          </cell>
          <cell r="J453" t="str">
            <v>0100</v>
          </cell>
          <cell r="L453">
            <v>40000</v>
          </cell>
          <cell r="M453">
            <v>2000</v>
          </cell>
          <cell r="N453">
            <v>1928.9</v>
          </cell>
          <cell r="O453">
            <v>424.36</v>
          </cell>
          <cell r="P453">
            <v>44353.26</v>
          </cell>
          <cell r="S453">
            <v>44353.3</v>
          </cell>
          <cell r="T453" t="str">
            <v>free</v>
          </cell>
          <cell r="U453" t="str">
            <v>f</v>
          </cell>
          <cell r="V453"/>
          <cell r="W453">
            <v>37477</v>
          </cell>
          <cell r="X453">
            <v>37473</v>
          </cell>
          <cell r="Y453" t="str">
            <v>KB</v>
          </cell>
        </row>
        <row r="454">
          <cell r="A454">
            <v>94</v>
          </cell>
          <cell r="B454">
            <v>37319</v>
          </cell>
          <cell r="C454" t="str">
            <v>mc</v>
          </cell>
          <cell r="D454" t="str">
            <v>12002</v>
          </cell>
          <cell r="E454">
            <v>37292</v>
          </cell>
          <cell r="G454">
            <v>37295</v>
          </cell>
          <cell r="H454" t="str">
            <v>Jezdinsky</v>
          </cell>
          <cell r="I454" t="str">
            <v>126447561</v>
          </cell>
          <cell r="J454" t="str">
            <v>0100</v>
          </cell>
          <cell r="L454">
            <v>48203</v>
          </cell>
          <cell r="M454">
            <v>2410</v>
          </cell>
          <cell r="O454">
            <v>0</v>
          </cell>
          <cell r="P454">
            <v>50613</v>
          </cell>
          <cell r="S454">
            <v>50613</v>
          </cell>
          <cell r="T454" t="str">
            <v>free</v>
          </cell>
          <cell r="V454"/>
          <cell r="W454">
            <v>37293</v>
          </cell>
          <cell r="X454">
            <v>37294</v>
          </cell>
          <cell r="Y454" t="str">
            <v>KB</v>
          </cell>
        </row>
        <row r="455">
          <cell r="A455">
            <v>449</v>
          </cell>
          <cell r="B455">
            <v>37371</v>
          </cell>
          <cell r="C455" t="str">
            <v>mc</v>
          </cell>
          <cell r="D455" t="str">
            <v>22002</v>
          </cell>
          <cell r="E455">
            <v>37357</v>
          </cell>
          <cell r="F455">
            <v>37346</v>
          </cell>
          <cell r="G455">
            <v>37366</v>
          </cell>
          <cell r="H455" t="str">
            <v>Jezdinsky</v>
          </cell>
          <cell r="I455" t="str">
            <v>126447561</v>
          </cell>
          <cell r="J455" t="str">
            <v>0100</v>
          </cell>
          <cell r="L455">
            <v>83046.759999999995</v>
          </cell>
          <cell r="M455">
            <v>4152.38</v>
          </cell>
          <cell r="O455">
            <v>0</v>
          </cell>
          <cell r="P455">
            <v>87199.14</v>
          </cell>
          <cell r="S455">
            <v>87199.1</v>
          </cell>
          <cell r="T455" t="str">
            <v>free</v>
          </cell>
          <cell r="U455" t="str">
            <v>b</v>
          </cell>
          <cell r="V455"/>
          <cell r="W455">
            <v>37364</v>
          </cell>
          <cell r="X455">
            <v>37364</v>
          </cell>
          <cell r="Y455" t="str">
            <v>KB</v>
          </cell>
        </row>
        <row r="456">
          <cell r="A456">
            <v>1690</v>
          </cell>
          <cell r="B456">
            <v>37596</v>
          </cell>
          <cell r="C456" t="str">
            <v>tp3</v>
          </cell>
          <cell r="D456" t="str">
            <v>2000055</v>
          </cell>
          <cell r="E456">
            <v>37575</v>
          </cell>
          <cell r="G456">
            <v>37585</v>
          </cell>
          <cell r="H456" t="str">
            <v>Unicontractor a.s.</v>
          </cell>
          <cell r="I456" t="str">
            <v>127731003</v>
          </cell>
          <cell r="J456" t="str">
            <v>0400</v>
          </cell>
          <cell r="K456">
            <v>0</v>
          </cell>
          <cell r="M456">
            <v>0</v>
          </cell>
          <cell r="O456">
            <v>0</v>
          </cell>
          <cell r="P456">
            <v>0</v>
          </cell>
          <cell r="Q456">
            <v>14024.5</v>
          </cell>
          <cell r="S456">
            <v>14024.5</v>
          </cell>
          <cell r="V456"/>
          <cell r="W456">
            <v>37587</v>
          </cell>
          <cell r="X456">
            <v>37588</v>
          </cell>
          <cell r="Y456" t="str">
            <v>KB</v>
          </cell>
        </row>
        <row r="457">
          <cell r="A457">
            <v>8009</v>
          </cell>
          <cell r="B457">
            <v>37596</v>
          </cell>
          <cell r="C457" t="str">
            <v>tp2</v>
          </cell>
          <cell r="D457" t="str">
            <v>FT0074/02</v>
          </cell>
          <cell r="E457">
            <v>37581</v>
          </cell>
          <cell r="F457">
            <v>37592</v>
          </cell>
          <cell r="G457">
            <v>37578</v>
          </cell>
          <cell r="H457" t="str">
            <v>Unicontractor a.s.</v>
          </cell>
          <cell r="I457" t="str">
            <v>127731003</v>
          </cell>
          <cell r="J457" t="str">
            <v>0400</v>
          </cell>
          <cell r="L457">
            <v>33438</v>
          </cell>
          <cell r="M457">
            <v>1671.9</v>
          </cell>
          <cell r="O457">
            <v>0</v>
          </cell>
          <cell r="P457">
            <v>35109.9</v>
          </cell>
          <cell r="S457">
            <v>35109.9</v>
          </cell>
          <cell r="U457" t="str">
            <v>d</v>
          </cell>
          <cell r="V457" t="str">
            <v xml:space="preserve"> </v>
          </cell>
          <cell r="W457">
            <v>37592</v>
          </cell>
          <cell r="X457">
            <v>37594</v>
          </cell>
          <cell r="Y457" t="str">
            <v>KB</v>
          </cell>
          <cell r="Z457" t="str">
            <v>Telephone bill</v>
          </cell>
        </row>
        <row r="458">
          <cell r="A458">
            <v>1688</v>
          </cell>
          <cell r="B458">
            <v>37596</v>
          </cell>
          <cell r="C458" t="str">
            <v>b</v>
          </cell>
          <cell r="D458" t="str">
            <v>59203907</v>
          </cell>
          <cell r="E458">
            <v>37574</v>
          </cell>
          <cell r="G458">
            <v>37592</v>
          </cell>
          <cell r="H458" t="str">
            <v>BertelsmannSpringer</v>
          </cell>
          <cell r="I458" t="str">
            <v>1277795023</v>
          </cell>
          <cell r="J458" t="str">
            <v>2700</v>
          </cell>
          <cell r="L458">
            <v>0</v>
          </cell>
          <cell r="M458">
            <v>0</v>
          </cell>
          <cell r="O458">
            <v>0</v>
          </cell>
          <cell r="P458">
            <v>0</v>
          </cell>
          <cell r="Q458">
            <v>710</v>
          </cell>
          <cell r="S458">
            <v>710</v>
          </cell>
          <cell r="U458" t="str">
            <v>a</v>
          </cell>
          <cell r="V458"/>
          <cell r="W458">
            <v>37592</v>
          </cell>
          <cell r="X458">
            <v>37594</v>
          </cell>
          <cell r="Y458" t="str">
            <v>KB</v>
          </cell>
        </row>
        <row r="459">
          <cell r="A459">
            <v>2205</v>
          </cell>
          <cell r="B459">
            <v>37491</v>
          </cell>
          <cell r="C459" t="str">
            <v>amo</v>
          </cell>
          <cell r="D459" t="str">
            <v>021000281</v>
          </cell>
          <cell r="E459">
            <v>37440</v>
          </cell>
          <cell r="F459">
            <v>37433</v>
          </cell>
          <cell r="G459">
            <v>37468</v>
          </cell>
          <cell r="H459" t="str">
            <v>Stomi, s.r.o.</v>
          </cell>
          <cell r="I459" t="str">
            <v>1286140-811</v>
          </cell>
          <cell r="J459" t="str">
            <v>0100</v>
          </cell>
          <cell r="L459">
            <v>19110</v>
          </cell>
          <cell r="M459">
            <v>955.5</v>
          </cell>
          <cell r="O459">
            <v>0</v>
          </cell>
          <cell r="P459">
            <v>20065.5</v>
          </cell>
          <cell r="S459">
            <v>20065.5</v>
          </cell>
          <cell r="U459" t="str">
            <v>b</v>
          </cell>
          <cell r="V459"/>
          <cell r="W459">
            <v>37470</v>
          </cell>
          <cell r="X459">
            <v>37474</v>
          </cell>
          <cell r="Y459" t="str">
            <v>KB</v>
          </cell>
        </row>
        <row r="460">
          <cell r="A460">
            <v>2193</v>
          </cell>
          <cell r="B460">
            <v>37491</v>
          </cell>
          <cell r="C460" t="str">
            <v>amo</v>
          </cell>
          <cell r="D460" t="str">
            <v>021000268</v>
          </cell>
          <cell r="E460">
            <v>37434</v>
          </cell>
          <cell r="F460">
            <v>37419</v>
          </cell>
          <cell r="G460">
            <v>37462</v>
          </cell>
          <cell r="H460" t="str">
            <v>Stomi, s.r.o.</v>
          </cell>
          <cell r="I460" t="str">
            <v>1286140-811</v>
          </cell>
          <cell r="J460" t="str">
            <v>0100</v>
          </cell>
          <cell r="L460">
            <v>21800</v>
          </cell>
          <cell r="M460">
            <v>1090</v>
          </cell>
          <cell r="O460">
            <v>0</v>
          </cell>
          <cell r="P460">
            <v>22890</v>
          </cell>
          <cell r="S460">
            <v>22890</v>
          </cell>
          <cell r="U460" t="str">
            <v>b</v>
          </cell>
          <cell r="V460"/>
          <cell r="W460">
            <v>37470</v>
          </cell>
          <cell r="X460">
            <v>37474</v>
          </cell>
          <cell r="Y460" t="str">
            <v>KB</v>
          </cell>
        </row>
        <row r="461">
          <cell r="A461">
            <v>1703</v>
          </cell>
          <cell r="B461">
            <v>37586</v>
          </cell>
          <cell r="C461" t="str">
            <v>b</v>
          </cell>
          <cell r="D461" t="str">
            <v>2037</v>
          </cell>
          <cell r="E461">
            <v>37578</v>
          </cell>
          <cell r="G461">
            <v>37578</v>
          </cell>
          <cell r="H461" t="str">
            <v>Personae s.r.o.</v>
          </cell>
          <cell r="I461" t="str">
            <v>130925001</v>
          </cell>
          <cell r="J461" t="str">
            <v>2400</v>
          </cell>
          <cell r="L461">
            <v>0</v>
          </cell>
          <cell r="M461">
            <v>0</v>
          </cell>
          <cell r="N461">
            <v>0</v>
          </cell>
          <cell r="O461">
            <v>0</v>
          </cell>
          <cell r="P461">
            <v>0</v>
          </cell>
          <cell r="Q461">
            <v>427</v>
          </cell>
          <cell r="S461">
            <v>427</v>
          </cell>
          <cell r="U461" t="str">
            <v>a</v>
          </cell>
          <cell r="V461"/>
          <cell r="W461">
            <v>37581</v>
          </cell>
          <cell r="X461">
            <v>37582</v>
          </cell>
          <cell r="Y461" t="str">
            <v>KB</v>
          </cell>
        </row>
        <row r="462">
          <cell r="A462">
            <v>1848</v>
          </cell>
          <cell r="B462">
            <v>37613</v>
          </cell>
          <cell r="C462" t="str">
            <v>aoy</v>
          </cell>
          <cell r="D462" t="str">
            <v>2001</v>
          </cell>
          <cell r="E462">
            <v>37606</v>
          </cell>
          <cell r="F462">
            <v>37610</v>
          </cell>
          <cell r="G462">
            <v>37620</v>
          </cell>
          <cell r="H462" t="str">
            <v>VECTOR Brno, s.r.o.</v>
          </cell>
          <cell r="I462" t="str">
            <v>130941511</v>
          </cell>
          <cell r="J462" t="str">
            <v>0300</v>
          </cell>
          <cell r="L462">
            <v>10000</v>
          </cell>
          <cell r="M462">
            <v>500</v>
          </cell>
          <cell r="P462">
            <v>10500</v>
          </cell>
          <cell r="S462">
            <v>10500</v>
          </cell>
          <cell r="V462"/>
          <cell r="W462">
            <v>37613</v>
          </cell>
          <cell r="X462">
            <v>37613</v>
          </cell>
          <cell r="Y462" t="str">
            <v>KB</v>
          </cell>
        </row>
        <row r="463">
          <cell r="A463">
            <v>1266</v>
          </cell>
          <cell r="B463">
            <v>37524</v>
          </cell>
          <cell r="C463" t="str">
            <v>dam</v>
          </cell>
          <cell r="D463" t="str">
            <v>1202002</v>
          </cell>
          <cell r="E463">
            <v>37496</v>
          </cell>
          <cell r="F463">
            <v>37489</v>
          </cell>
          <cell r="G463">
            <v>37496</v>
          </cell>
          <cell r="H463" t="str">
            <v>Josef Benedík</v>
          </cell>
          <cell r="I463" t="str">
            <v>131224231</v>
          </cell>
          <cell r="J463" t="str">
            <v>0300</v>
          </cell>
          <cell r="L463">
            <v>875</v>
          </cell>
          <cell r="M463">
            <v>43.75</v>
          </cell>
          <cell r="O463">
            <v>0</v>
          </cell>
          <cell r="P463">
            <v>918.8</v>
          </cell>
          <cell r="S463">
            <v>918.8</v>
          </cell>
          <cell r="U463" t="str">
            <v>a</v>
          </cell>
          <cell r="V463"/>
          <cell r="W463">
            <v>37515</v>
          </cell>
          <cell r="X463">
            <v>37515</v>
          </cell>
          <cell r="Y463" t="str">
            <v>KB</v>
          </cell>
        </row>
        <row r="464">
          <cell r="A464">
            <v>6108</v>
          </cell>
          <cell r="B464">
            <v>37586</v>
          </cell>
          <cell r="C464" t="str">
            <v>tr</v>
          </cell>
          <cell r="D464" t="str">
            <v>1692002</v>
          </cell>
          <cell r="E464">
            <v>37572</v>
          </cell>
          <cell r="F464">
            <v>37559</v>
          </cell>
          <cell r="G464">
            <v>37567</v>
          </cell>
          <cell r="H464" t="str">
            <v>Josef Benedík</v>
          </cell>
          <cell r="I464" t="str">
            <v>131224231</v>
          </cell>
          <cell r="J464" t="str">
            <v>0300</v>
          </cell>
          <cell r="L464">
            <v>7975</v>
          </cell>
          <cell r="M464">
            <v>398.8</v>
          </cell>
          <cell r="O464">
            <v>0</v>
          </cell>
          <cell r="P464">
            <v>8373.7999999999993</v>
          </cell>
          <cell r="R464">
            <v>0</v>
          </cell>
          <cell r="S464">
            <v>8373.7999999999993</v>
          </cell>
          <cell r="V464"/>
          <cell r="W464">
            <v>37579</v>
          </cell>
          <cell r="X464">
            <v>37579</v>
          </cell>
          <cell r="Y464" t="str">
            <v>KB</v>
          </cell>
        </row>
        <row r="465">
          <cell r="A465">
            <v>112</v>
          </cell>
          <cell r="B465">
            <v>37323</v>
          </cell>
          <cell r="C465" t="str">
            <v>pr3</v>
          </cell>
          <cell r="D465" t="str">
            <v>5021000017</v>
          </cell>
          <cell r="E465">
            <v>37295</v>
          </cell>
          <cell r="F465">
            <v>37287</v>
          </cell>
          <cell r="G465">
            <v>37301</v>
          </cell>
          <cell r="H465" t="str">
            <v>Impromat</v>
          </cell>
          <cell r="I465" t="str">
            <v>13149111</v>
          </cell>
          <cell r="J465" t="str">
            <v>0100</v>
          </cell>
          <cell r="M465">
            <v>0</v>
          </cell>
          <cell r="N465">
            <v>5030</v>
          </cell>
          <cell r="O465">
            <v>1106.5999999999999</v>
          </cell>
          <cell r="P465">
            <v>6136.6</v>
          </cell>
          <cell r="Q465">
            <v>-6136.6</v>
          </cell>
          <cell r="S465">
            <v>0</v>
          </cell>
          <cell r="V465"/>
          <cell r="W465" t="str">
            <v>n/a</v>
          </cell>
          <cell r="X465" t="str">
            <v>n/a</v>
          </cell>
          <cell r="Y465" t="str">
            <v>KB</v>
          </cell>
        </row>
        <row r="466">
          <cell r="A466">
            <v>6066</v>
          </cell>
          <cell r="B466" t="str">
            <v>cancel</v>
          </cell>
          <cell r="C466" t="str">
            <v>tr</v>
          </cell>
          <cell r="D466" t="str">
            <v>5021000361</v>
          </cell>
          <cell r="E466">
            <v>37524</v>
          </cell>
          <cell r="F466">
            <v>37519</v>
          </cell>
          <cell r="G466">
            <v>37533</v>
          </cell>
          <cell r="H466" t="str">
            <v>Impromat</v>
          </cell>
          <cell r="I466" t="str">
            <v>13149111</v>
          </cell>
          <cell r="J466" t="str">
            <v>0100</v>
          </cell>
          <cell r="M466">
            <v>0</v>
          </cell>
          <cell r="O466">
            <v>0</v>
          </cell>
          <cell r="P466">
            <v>0</v>
          </cell>
          <cell r="R466">
            <v>0</v>
          </cell>
          <cell r="S466">
            <v>0</v>
          </cell>
          <cell r="V466"/>
          <cell r="W466" t="str">
            <v>n/a</v>
          </cell>
          <cell r="X466" t="str">
            <v>n/a</v>
          </cell>
          <cell r="Y466" t="str">
            <v>KB</v>
          </cell>
        </row>
        <row r="467">
          <cell r="A467">
            <v>260</v>
          </cell>
          <cell r="B467">
            <v>37349</v>
          </cell>
          <cell r="C467" t="str">
            <v>b</v>
          </cell>
          <cell r="D467" t="str">
            <v>1023001202</v>
          </cell>
          <cell r="E467">
            <v>37323</v>
          </cell>
          <cell r="F467">
            <v>37313</v>
          </cell>
          <cell r="G467">
            <v>37328</v>
          </cell>
          <cell r="H467" t="str">
            <v>Impromat</v>
          </cell>
          <cell r="I467" t="str">
            <v>13149111</v>
          </cell>
          <cell r="J467" t="str">
            <v>0100</v>
          </cell>
          <cell r="M467">
            <v>0</v>
          </cell>
          <cell r="N467">
            <v>526</v>
          </cell>
          <cell r="O467">
            <v>115.80000000000001</v>
          </cell>
          <cell r="P467">
            <v>641.79999999999995</v>
          </cell>
          <cell r="S467">
            <v>641.79999999999995</v>
          </cell>
          <cell r="U467" t="str">
            <v>a</v>
          </cell>
          <cell r="V467"/>
          <cell r="W467">
            <v>37328</v>
          </cell>
          <cell r="X467">
            <v>37328</v>
          </cell>
          <cell r="Y467" t="str">
            <v>KB</v>
          </cell>
        </row>
        <row r="468">
          <cell r="A468">
            <v>482</v>
          </cell>
          <cell r="B468">
            <v>37396</v>
          </cell>
          <cell r="C468" t="str">
            <v>pm</v>
          </cell>
          <cell r="D468" t="str">
            <v>1021000946</v>
          </cell>
          <cell r="E468">
            <v>37365</v>
          </cell>
          <cell r="F468">
            <v>37358</v>
          </cell>
          <cell r="G468">
            <v>37378</v>
          </cell>
          <cell r="H468" t="str">
            <v>Impromat</v>
          </cell>
          <cell r="I468" t="str">
            <v>13149111</v>
          </cell>
          <cell r="J468" t="str">
            <v>0100</v>
          </cell>
          <cell r="M468">
            <v>0</v>
          </cell>
          <cell r="N468">
            <v>800</v>
          </cell>
          <cell r="O468">
            <v>176</v>
          </cell>
          <cell r="P468">
            <v>976</v>
          </cell>
          <cell r="S468">
            <v>976</v>
          </cell>
          <cell r="U468" t="str">
            <v>a</v>
          </cell>
          <cell r="V468"/>
          <cell r="W468">
            <v>37376</v>
          </cell>
          <cell r="X468">
            <v>37378</v>
          </cell>
          <cell r="Y468" t="str">
            <v>KB</v>
          </cell>
        </row>
        <row r="469">
          <cell r="A469">
            <v>483</v>
          </cell>
          <cell r="B469">
            <v>37385</v>
          </cell>
          <cell r="C469" t="str">
            <v>pm</v>
          </cell>
          <cell r="D469" t="str">
            <v>5021000155</v>
          </cell>
          <cell r="E469">
            <v>37365</v>
          </cell>
          <cell r="F469">
            <v>37361</v>
          </cell>
          <cell r="G469">
            <v>37375</v>
          </cell>
          <cell r="H469" t="str">
            <v>Impromat</v>
          </cell>
          <cell r="I469" t="str">
            <v>13149111</v>
          </cell>
          <cell r="J469" t="str">
            <v>0100</v>
          </cell>
          <cell r="M469">
            <v>0</v>
          </cell>
          <cell r="N469">
            <v>1632</v>
          </cell>
          <cell r="O469">
            <v>359.1</v>
          </cell>
          <cell r="P469">
            <v>1991.1</v>
          </cell>
          <cell r="S469">
            <v>1991.1</v>
          </cell>
          <cell r="U469" t="str">
            <v>a</v>
          </cell>
          <cell r="V469"/>
          <cell r="W469">
            <v>37372</v>
          </cell>
          <cell r="X469">
            <v>37375</v>
          </cell>
          <cell r="Y469" t="str">
            <v>KB</v>
          </cell>
        </row>
        <row r="470">
          <cell r="A470">
            <v>680</v>
          </cell>
          <cell r="B470">
            <v>37432</v>
          </cell>
          <cell r="C470" t="str">
            <v>pm</v>
          </cell>
          <cell r="D470" t="str">
            <v>5021000197</v>
          </cell>
          <cell r="E470">
            <v>37397</v>
          </cell>
          <cell r="F470">
            <v>37388</v>
          </cell>
          <cell r="G470">
            <v>37404</v>
          </cell>
          <cell r="H470" t="str">
            <v>Impromat</v>
          </cell>
          <cell r="I470" t="str">
            <v>13149111</v>
          </cell>
          <cell r="J470" t="str">
            <v>0100</v>
          </cell>
          <cell r="M470">
            <v>0</v>
          </cell>
          <cell r="N470">
            <v>1632</v>
          </cell>
          <cell r="O470">
            <v>359.1</v>
          </cell>
          <cell r="P470">
            <v>1991.1</v>
          </cell>
          <cell r="S470">
            <v>1991.1</v>
          </cell>
          <cell r="U470" t="str">
            <v>c</v>
          </cell>
          <cell r="V470"/>
          <cell r="W470">
            <v>37424</v>
          </cell>
          <cell r="X470">
            <v>37425</v>
          </cell>
          <cell r="Y470" t="str">
            <v>KB</v>
          </cell>
        </row>
        <row r="471">
          <cell r="A471">
            <v>905</v>
          </cell>
          <cell r="B471">
            <v>37453</v>
          </cell>
          <cell r="C471" t="str">
            <v>pm</v>
          </cell>
          <cell r="D471" t="str">
            <v>5021000237</v>
          </cell>
          <cell r="E471">
            <v>37431</v>
          </cell>
          <cell r="F471">
            <v>37419</v>
          </cell>
          <cell r="G471">
            <v>37440</v>
          </cell>
          <cell r="H471" t="str">
            <v>Impromat</v>
          </cell>
          <cell r="I471" t="str">
            <v>13149111</v>
          </cell>
          <cell r="J471" t="str">
            <v>0100</v>
          </cell>
          <cell r="M471">
            <v>0</v>
          </cell>
          <cell r="N471">
            <v>1632</v>
          </cell>
          <cell r="O471">
            <v>359.1</v>
          </cell>
          <cell r="P471">
            <v>1991.1</v>
          </cell>
          <cell r="S471">
            <v>1991.1</v>
          </cell>
          <cell r="U471" t="str">
            <v>c</v>
          </cell>
          <cell r="V471"/>
          <cell r="W471">
            <v>37440</v>
          </cell>
          <cell r="X471">
            <v>37440</v>
          </cell>
          <cell r="Y471" t="str">
            <v>KB</v>
          </cell>
        </row>
        <row r="472">
          <cell r="A472">
            <v>479</v>
          </cell>
          <cell r="B472">
            <v>37396</v>
          </cell>
          <cell r="C472" t="str">
            <v>tr</v>
          </cell>
          <cell r="D472" t="str">
            <v>1021000917</v>
          </cell>
          <cell r="E472">
            <v>37365</v>
          </cell>
          <cell r="F472">
            <v>37349</v>
          </cell>
          <cell r="G472">
            <v>37376</v>
          </cell>
          <cell r="H472" t="str">
            <v>Impromat</v>
          </cell>
          <cell r="I472" t="str">
            <v>13149111</v>
          </cell>
          <cell r="J472" t="str">
            <v>0100</v>
          </cell>
          <cell r="M472">
            <v>0</v>
          </cell>
          <cell r="N472">
            <v>1917</v>
          </cell>
          <cell r="O472">
            <v>421.8</v>
          </cell>
          <cell r="P472">
            <v>2338.8000000000002</v>
          </cell>
          <cell r="S472">
            <v>2338.8000000000002</v>
          </cell>
          <cell r="U472" t="str">
            <v>a</v>
          </cell>
          <cell r="V472"/>
          <cell r="W472">
            <v>37376</v>
          </cell>
          <cell r="X472">
            <v>37378</v>
          </cell>
          <cell r="Y472" t="str">
            <v>KB</v>
          </cell>
        </row>
        <row r="473">
          <cell r="A473">
            <v>6142</v>
          </cell>
          <cell r="C473" t="str">
            <v>tr</v>
          </cell>
          <cell r="D473" t="str">
            <v>1028001692</v>
          </cell>
          <cell r="E473">
            <v>37608</v>
          </cell>
          <cell r="F473">
            <v>37573</v>
          </cell>
          <cell r="G473">
            <v>37589</v>
          </cell>
          <cell r="H473" t="str">
            <v>Impromat</v>
          </cell>
          <cell r="I473" t="str">
            <v>13149111</v>
          </cell>
          <cell r="J473" t="str">
            <v>0100</v>
          </cell>
          <cell r="M473">
            <v>0</v>
          </cell>
          <cell r="N473">
            <v>2976</v>
          </cell>
          <cell r="O473">
            <v>654.72</v>
          </cell>
          <cell r="P473">
            <v>3630.72</v>
          </cell>
          <cell r="R473">
            <v>0</v>
          </cell>
          <cell r="S473">
            <v>3630.8</v>
          </cell>
          <cell r="Y473" t="str">
            <v>KB</v>
          </cell>
        </row>
        <row r="474">
          <cell r="A474">
            <v>7064</v>
          </cell>
          <cell r="B474">
            <v>37613</v>
          </cell>
          <cell r="C474" t="str">
            <v>sm</v>
          </cell>
          <cell r="D474" t="str">
            <v>5025000526</v>
          </cell>
          <cell r="E474">
            <v>37589</v>
          </cell>
          <cell r="F474">
            <v>37589</v>
          </cell>
          <cell r="G474">
            <v>37608</v>
          </cell>
          <cell r="H474" t="str">
            <v>IMPROMAT-PRAHA s.r.o.</v>
          </cell>
          <cell r="I474" t="str">
            <v>13149111</v>
          </cell>
          <cell r="J474" t="str">
            <v>0100</v>
          </cell>
          <cell r="N474">
            <v>3012.1</v>
          </cell>
          <cell r="O474">
            <v>662.7</v>
          </cell>
          <cell r="P474">
            <v>3674.8</v>
          </cell>
          <cell r="S474">
            <v>3674.8</v>
          </cell>
          <cell r="U474" t="str">
            <v>b</v>
          </cell>
          <cell r="V474">
            <v>5</v>
          </cell>
          <cell r="W474">
            <v>37606</v>
          </cell>
          <cell r="X474">
            <v>37608</v>
          </cell>
          <cell r="Y474" t="str">
            <v>KB</v>
          </cell>
          <cell r="Z474" t="str">
            <v>lease of printer</v>
          </cell>
        </row>
        <row r="475">
          <cell r="A475">
            <v>833</v>
          </cell>
          <cell r="B475">
            <v>37432</v>
          </cell>
          <cell r="C475" t="str">
            <v>pm</v>
          </cell>
          <cell r="D475" t="str">
            <v>2021000005</v>
          </cell>
          <cell r="E475">
            <v>37417</v>
          </cell>
          <cell r="F475">
            <v>37361</v>
          </cell>
          <cell r="G475">
            <v>37375</v>
          </cell>
          <cell r="H475" t="str">
            <v>Impromat</v>
          </cell>
          <cell r="I475" t="str">
            <v>13149111</v>
          </cell>
          <cell r="J475" t="str">
            <v>0100</v>
          </cell>
          <cell r="M475">
            <v>0</v>
          </cell>
          <cell r="O475">
            <v>0</v>
          </cell>
          <cell r="P475">
            <v>0</v>
          </cell>
          <cell r="Q475">
            <v>3982.2</v>
          </cell>
          <cell r="S475">
            <v>3982.2</v>
          </cell>
          <cell r="U475" t="str">
            <v>c</v>
          </cell>
          <cell r="V475"/>
          <cell r="W475">
            <v>37424</v>
          </cell>
          <cell r="X475">
            <v>37424</v>
          </cell>
          <cell r="Y475" t="str">
            <v>KB</v>
          </cell>
        </row>
        <row r="476">
          <cell r="A476">
            <v>7025</v>
          </cell>
          <cell r="B476">
            <v>37553</v>
          </cell>
          <cell r="C476" t="str">
            <v>sm</v>
          </cell>
          <cell r="D476" t="str">
            <v>5025000431</v>
          </cell>
          <cell r="E476">
            <v>37529</v>
          </cell>
          <cell r="F476">
            <v>37529</v>
          </cell>
          <cell r="G476">
            <v>37543</v>
          </cell>
          <cell r="H476" t="str">
            <v>IMPROMAT-PRAHA s.r.o.</v>
          </cell>
          <cell r="I476" t="str">
            <v>13149111</v>
          </cell>
          <cell r="J476" t="str">
            <v>0100</v>
          </cell>
          <cell r="M476">
            <v>0</v>
          </cell>
          <cell r="N476">
            <v>3680.4</v>
          </cell>
          <cell r="O476">
            <v>809.7</v>
          </cell>
          <cell r="P476">
            <v>4490.1000000000004</v>
          </cell>
          <cell r="S476">
            <v>4490.1000000000004</v>
          </cell>
          <cell r="U476" t="str">
            <v>x</v>
          </cell>
          <cell r="V476">
            <v>-3</v>
          </cell>
          <cell r="W476">
            <v>37547</v>
          </cell>
          <cell r="X476">
            <v>37550</v>
          </cell>
          <cell r="Y476" t="str">
            <v>KB</v>
          </cell>
          <cell r="Z476" t="str">
            <v>lease of printer</v>
          </cell>
        </row>
        <row r="477">
          <cell r="A477">
            <v>168</v>
          </cell>
          <cell r="B477">
            <v>37319</v>
          </cell>
          <cell r="C477" t="str">
            <v>pr3</v>
          </cell>
          <cell r="D477" t="str">
            <v>5021000071</v>
          </cell>
          <cell r="E477">
            <v>37308</v>
          </cell>
          <cell r="F477">
            <v>37306</v>
          </cell>
          <cell r="G477">
            <v>37320</v>
          </cell>
          <cell r="H477" t="str">
            <v>Impromat</v>
          </cell>
          <cell r="I477" t="str">
            <v>13149111</v>
          </cell>
          <cell r="J477" t="str">
            <v>0100</v>
          </cell>
          <cell r="M477">
            <v>0</v>
          </cell>
          <cell r="N477">
            <v>5030</v>
          </cell>
          <cell r="O477">
            <v>1106.5999999999999</v>
          </cell>
          <cell r="P477">
            <v>6136.6</v>
          </cell>
          <cell r="S477">
            <v>6136.6</v>
          </cell>
          <cell r="U477" t="str">
            <v>a</v>
          </cell>
          <cell r="V477"/>
          <cell r="W477">
            <v>37319</v>
          </cell>
          <cell r="X477">
            <v>37316</v>
          </cell>
          <cell r="Y477" t="str">
            <v>KB</v>
          </cell>
        </row>
        <row r="478">
          <cell r="A478">
            <v>313</v>
          </cell>
          <cell r="B478">
            <v>37371</v>
          </cell>
          <cell r="C478" t="str">
            <v>pr3</v>
          </cell>
          <cell r="D478" t="str">
            <v>5021000113</v>
          </cell>
          <cell r="E478">
            <v>37336</v>
          </cell>
          <cell r="F478">
            <v>37335</v>
          </cell>
          <cell r="G478">
            <v>37349</v>
          </cell>
          <cell r="H478" t="str">
            <v>Impromat</v>
          </cell>
          <cell r="I478" t="str">
            <v>13149111</v>
          </cell>
          <cell r="J478" t="str">
            <v>0100</v>
          </cell>
          <cell r="M478">
            <v>0</v>
          </cell>
          <cell r="N478">
            <v>5030</v>
          </cell>
          <cell r="O478">
            <v>1106.5999999999999</v>
          </cell>
          <cell r="P478">
            <v>6136.6</v>
          </cell>
          <cell r="S478">
            <v>6136.6</v>
          </cell>
          <cell r="U478" t="str">
            <v>c</v>
          </cell>
          <cell r="V478"/>
          <cell r="W478">
            <v>37351</v>
          </cell>
          <cell r="X478">
            <v>37351</v>
          </cell>
          <cell r="Y478" t="str">
            <v>KB</v>
          </cell>
        </row>
        <row r="479">
          <cell r="A479">
            <v>688</v>
          </cell>
          <cell r="B479">
            <v>37413</v>
          </cell>
          <cell r="C479" t="str">
            <v>tr</v>
          </cell>
          <cell r="D479" t="str">
            <v>5021000200</v>
          </cell>
          <cell r="E479">
            <v>37399</v>
          </cell>
          <cell r="F479">
            <v>37394</v>
          </cell>
          <cell r="G479">
            <v>37410</v>
          </cell>
          <cell r="H479" t="str">
            <v>Impromat</v>
          </cell>
          <cell r="I479" t="str">
            <v>13149111</v>
          </cell>
          <cell r="J479" t="str">
            <v>0100</v>
          </cell>
          <cell r="M479">
            <v>0</v>
          </cell>
          <cell r="N479">
            <v>5030</v>
          </cell>
          <cell r="O479">
            <v>1106.5999999999999</v>
          </cell>
          <cell r="P479">
            <v>6136.6</v>
          </cell>
          <cell r="S479">
            <v>6136.6</v>
          </cell>
          <cell r="V479"/>
          <cell r="W479">
            <v>37411</v>
          </cell>
          <cell r="X479">
            <v>37411</v>
          </cell>
          <cell r="Y479" t="str">
            <v>KB</v>
          </cell>
        </row>
        <row r="480">
          <cell r="A480">
            <v>911</v>
          </cell>
          <cell r="B480">
            <v>37453</v>
          </cell>
          <cell r="C480" t="str">
            <v>tr</v>
          </cell>
          <cell r="D480" t="str">
            <v>5021000244</v>
          </cell>
          <cell r="E480">
            <v>37432</v>
          </cell>
          <cell r="F480">
            <v>37425</v>
          </cell>
          <cell r="G480">
            <v>37445</v>
          </cell>
          <cell r="H480" t="str">
            <v>Impromat</v>
          </cell>
          <cell r="I480" t="str">
            <v>13149111</v>
          </cell>
          <cell r="J480" t="str">
            <v>0100</v>
          </cell>
          <cell r="M480">
            <v>0</v>
          </cell>
          <cell r="N480">
            <v>5030</v>
          </cell>
          <cell r="O480">
            <v>1106.5999999999999</v>
          </cell>
          <cell r="P480">
            <v>6136.6</v>
          </cell>
          <cell r="S480">
            <v>6136.6</v>
          </cell>
          <cell r="U480" t="str">
            <v>b</v>
          </cell>
          <cell r="V480"/>
          <cell r="W480">
            <v>37445</v>
          </cell>
          <cell r="X480">
            <v>37445</v>
          </cell>
          <cell r="Y480" t="str">
            <v>KB</v>
          </cell>
        </row>
        <row r="481">
          <cell r="A481">
            <v>1074</v>
          </cell>
          <cell r="B481">
            <v>37469</v>
          </cell>
          <cell r="C481" t="str">
            <v>tr</v>
          </cell>
          <cell r="D481" t="str">
            <v>5021000282</v>
          </cell>
          <cell r="E481">
            <v>37459</v>
          </cell>
          <cell r="F481">
            <v>37455</v>
          </cell>
          <cell r="G481">
            <v>37469</v>
          </cell>
          <cell r="H481" t="str">
            <v>Impromat</v>
          </cell>
          <cell r="I481" t="str">
            <v>13149111</v>
          </cell>
          <cell r="J481" t="str">
            <v>0100</v>
          </cell>
          <cell r="M481">
            <v>0</v>
          </cell>
          <cell r="N481">
            <v>5030</v>
          </cell>
          <cell r="O481">
            <v>1106.5999999999999</v>
          </cell>
          <cell r="P481">
            <v>6136.6</v>
          </cell>
          <cell r="S481">
            <v>6136.6</v>
          </cell>
          <cell r="U481" t="str">
            <v>b</v>
          </cell>
          <cell r="V481"/>
          <cell r="W481">
            <v>37467</v>
          </cell>
          <cell r="X481">
            <v>37467</v>
          </cell>
          <cell r="Y481" t="str">
            <v>KB</v>
          </cell>
        </row>
        <row r="482">
          <cell r="A482">
            <v>1222</v>
          </cell>
          <cell r="B482">
            <v>37502</v>
          </cell>
          <cell r="C482" t="str">
            <v>tr</v>
          </cell>
          <cell r="D482" t="str">
            <v>5021000321</v>
          </cell>
          <cell r="E482">
            <v>37488</v>
          </cell>
          <cell r="F482">
            <v>37486</v>
          </cell>
          <cell r="G482">
            <v>37501</v>
          </cell>
          <cell r="H482" t="str">
            <v>Impromat</v>
          </cell>
          <cell r="I482" t="str">
            <v>13149111</v>
          </cell>
          <cell r="J482" t="str">
            <v>0100</v>
          </cell>
          <cell r="M482">
            <v>0</v>
          </cell>
          <cell r="N482">
            <v>5030</v>
          </cell>
          <cell r="O482">
            <v>1106.5999999999999</v>
          </cell>
          <cell r="P482">
            <v>6136.6</v>
          </cell>
          <cell r="S482">
            <v>6136.6</v>
          </cell>
          <cell r="U482" t="str">
            <v>a</v>
          </cell>
          <cell r="V482"/>
          <cell r="W482">
            <v>37502</v>
          </cell>
          <cell r="X482">
            <v>37504</v>
          </cell>
          <cell r="Y482" t="str">
            <v>KB</v>
          </cell>
        </row>
        <row r="483">
          <cell r="A483">
            <v>6031</v>
          </cell>
          <cell r="B483">
            <v>37461</v>
          </cell>
          <cell r="C483" t="str">
            <v>tr</v>
          </cell>
          <cell r="D483" t="str">
            <v>1028001048</v>
          </cell>
          <cell r="E483">
            <v>37453</v>
          </cell>
          <cell r="F483">
            <v>37448</v>
          </cell>
          <cell r="G483">
            <v>37463</v>
          </cell>
          <cell r="H483" t="str">
            <v>Impromat</v>
          </cell>
          <cell r="I483" t="str">
            <v>13149111</v>
          </cell>
          <cell r="J483" t="str">
            <v>0100</v>
          </cell>
          <cell r="M483">
            <v>0</v>
          </cell>
          <cell r="N483">
            <v>6650</v>
          </cell>
          <cell r="O483">
            <v>1463</v>
          </cell>
          <cell r="P483">
            <v>8113</v>
          </cell>
          <cell r="R483">
            <v>0</v>
          </cell>
          <cell r="S483">
            <v>8113</v>
          </cell>
          <cell r="U483" t="str">
            <v>b</v>
          </cell>
          <cell r="V483"/>
          <cell r="W483">
            <v>37460</v>
          </cell>
          <cell r="X483">
            <v>37460</v>
          </cell>
          <cell r="Y483" t="str">
            <v>KB</v>
          </cell>
        </row>
        <row r="484">
          <cell r="A484">
            <v>7048</v>
          </cell>
          <cell r="B484">
            <v>37578</v>
          </cell>
          <cell r="C484" t="str">
            <v>sm</v>
          </cell>
          <cell r="D484" t="str">
            <v>5025000476</v>
          </cell>
          <cell r="E484">
            <v>37559</v>
          </cell>
          <cell r="F484">
            <v>37559</v>
          </cell>
          <cell r="G484">
            <v>37573</v>
          </cell>
          <cell r="H484" t="str">
            <v>IMPROMAT-PRAHA s.r.o.</v>
          </cell>
          <cell r="I484" t="str">
            <v>13149111</v>
          </cell>
          <cell r="J484" t="str">
            <v>0100</v>
          </cell>
          <cell r="N484">
            <v>7909.6</v>
          </cell>
          <cell r="O484">
            <v>1740.1</v>
          </cell>
          <cell r="P484">
            <v>9649.7000000000007</v>
          </cell>
          <cell r="S484">
            <v>9650</v>
          </cell>
          <cell r="U484" t="str">
            <v>h</v>
          </cell>
          <cell r="V484"/>
          <cell r="W484">
            <v>37575</v>
          </cell>
          <cell r="X484">
            <v>37575</v>
          </cell>
          <cell r="Y484" t="str">
            <v>KB</v>
          </cell>
          <cell r="Z484" t="str">
            <v>lease of printer</v>
          </cell>
        </row>
        <row r="485">
          <cell r="A485">
            <v>6092</v>
          </cell>
          <cell r="B485">
            <v>37560</v>
          </cell>
          <cell r="C485" t="str">
            <v>tr</v>
          </cell>
          <cell r="D485" t="str">
            <v>1028001497</v>
          </cell>
          <cell r="E485">
            <v>37544</v>
          </cell>
          <cell r="F485">
            <v>37539</v>
          </cell>
          <cell r="G485">
            <v>37554</v>
          </cell>
          <cell r="H485" t="str">
            <v>Impromat</v>
          </cell>
          <cell r="I485" t="str">
            <v>13149111</v>
          </cell>
          <cell r="J485" t="str">
            <v>0100</v>
          </cell>
          <cell r="M485">
            <v>0</v>
          </cell>
          <cell r="N485">
            <v>8475.5</v>
          </cell>
          <cell r="O485">
            <v>1864.7</v>
          </cell>
          <cell r="P485">
            <v>10340.200000000001</v>
          </cell>
          <cell r="R485">
            <v>0</v>
          </cell>
          <cell r="S485">
            <v>10340.200000000001</v>
          </cell>
          <cell r="U485" t="str">
            <v>a</v>
          </cell>
          <cell r="V485"/>
          <cell r="W485">
            <v>37550</v>
          </cell>
          <cell r="X485">
            <v>37551</v>
          </cell>
          <cell r="Y485" t="str">
            <v>KB</v>
          </cell>
        </row>
        <row r="486">
          <cell r="A486">
            <v>6069</v>
          </cell>
          <cell r="B486">
            <v>37537</v>
          </cell>
          <cell r="C486" t="str">
            <v>tr</v>
          </cell>
          <cell r="D486" t="str">
            <v>1021002181</v>
          </cell>
          <cell r="E486">
            <v>37530</v>
          </cell>
          <cell r="F486">
            <v>37529</v>
          </cell>
          <cell r="G486">
            <v>37543</v>
          </cell>
          <cell r="H486" t="str">
            <v>Impromat</v>
          </cell>
          <cell r="I486" t="str">
            <v>13149111</v>
          </cell>
          <cell r="J486" t="str">
            <v>0100</v>
          </cell>
          <cell r="M486">
            <v>0</v>
          </cell>
          <cell r="N486">
            <v>68870</v>
          </cell>
          <cell r="O486">
            <v>15151.4</v>
          </cell>
          <cell r="P486">
            <v>84021.4</v>
          </cell>
          <cell r="R486">
            <v>0</v>
          </cell>
          <cell r="S486">
            <v>84021.4</v>
          </cell>
          <cell r="U486" t="str">
            <v>b</v>
          </cell>
          <cell r="V486"/>
          <cell r="W486">
            <v>37536</v>
          </cell>
          <cell r="X486">
            <v>37536</v>
          </cell>
          <cell r="Y486" t="str">
            <v>KB</v>
          </cell>
        </row>
        <row r="487">
          <cell r="A487">
            <v>1070</v>
          </cell>
          <cell r="B487">
            <v>37469</v>
          </cell>
          <cell r="C487" t="str">
            <v>b</v>
          </cell>
          <cell r="D487" t="str">
            <v>231900028</v>
          </cell>
          <cell r="E487">
            <v>37456</v>
          </cell>
          <cell r="F487">
            <v>37455</v>
          </cell>
          <cell r="G487">
            <v>37473</v>
          </cell>
          <cell r="H487" t="str">
            <v>Nationale Niederlanden</v>
          </cell>
          <cell r="I487" t="str">
            <v>1330014418</v>
          </cell>
          <cell r="J487" t="str">
            <v>3500</v>
          </cell>
          <cell r="K487">
            <v>130522.01</v>
          </cell>
          <cell r="M487">
            <v>0</v>
          </cell>
          <cell r="O487">
            <v>0</v>
          </cell>
          <cell r="P487">
            <v>130522.01</v>
          </cell>
          <cell r="Q487">
            <v>-130522.01</v>
          </cell>
          <cell r="S487">
            <v>0</v>
          </cell>
          <cell r="V487"/>
          <cell r="W487" t="str">
            <v>n/a</v>
          </cell>
          <cell r="X487" t="str">
            <v>n/a</v>
          </cell>
          <cell r="Y487" t="str">
            <v>KB</v>
          </cell>
        </row>
        <row r="488">
          <cell r="A488">
            <v>1583</v>
          </cell>
          <cell r="B488">
            <v>37560</v>
          </cell>
          <cell r="C488" t="str">
            <v>ko</v>
          </cell>
          <cell r="D488" t="str">
            <v>23190060</v>
          </cell>
          <cell r="E488">
            <v>37553</v>
          </cell>
          <cell r="F488">
            <v>37552</v>
          </cell>
          <cell r="G488">
            <v>37552</v>
          </cell>
          <cell r="H488" t="str">
            <v>Nationale Niederlanden</v>
          </cell>
          <cell r="I488" t="str">
            <v>1330014418</v>
          </cell>
          <cell r="J488" t="str">
            <v>3500</v>
          </cell>
          <cell r="K488">
            <v>127317.1</v>
          </cell>
          <cell r="M488">
            <v>0</v>
          </cell>
          <cell r="O488">
            <v>0</v>
          </cell>
          <cell r="P488">
            <v>128501.91</v>
          </cell>
          <cell r="Q488">
            <v>-128501.91</v>
          </cell>
          <cell r="S488">
            <v>0</v>
          </cell>
          <cell r="V488"/>
          <cell r="W488" t="str">
            <v>n/a</v>
          </cell>
          <cell r="X488" t="str">
            <v>n/a</v>
          </cell>
          <cell r="Y488" t="str">
            <v>KB</v>
          </cell>
        </row>
        <row r="489">
          <cell r="A489">
            <v>264</v>
          </cell>
          <cell r="B489">
            <v>37349</v>
          </cell>
          <cell r="C489" t="str">
            <v>mc</v>
          </cell>
          <cell r="D489" t="str">
            <v>22016</v>
          </cell>
          <cell r="E489">
            <v>37323</v>
          </cell>
          <cell r="F489">
            <v>37323</v>
          </cell>
          <cell r="G489">
            <v>37337</v>
          </cell>
          <cell r="H489" t="str">
            <v>Pavel Štecha</v>
          </cell>
          <cell r="I489" t="str">
            <v>133022</v>
          </cell>
          <cell r="J489" t="str">
            <v>0300</v>
          </cell>
          <cell r="L489">
            <v>13400</v>
          </cell>
          <cell r="M489">
            <v>670</v>
          </cell>
          <cell r="O489">
            <v>0</v>
          </cell>
          <cell r="P489">
            <v>14070</v>
          </cell>
          <cell r="S489">
            <v>14070</v>
          </cell>
          <cell r="V489"/>
          <cell r="W489">
            <v>37336</v>
          </cell>
          <cell r="X489">
            <v>37336</v>
          </cell>
          <cell r="Y489" t="str">
            <v>KB</v>
          </cell>
        </row>
        <row r="490">
          <cell r="A490">
            <v>3224</v>
          </cell>
          <cell r="B490">
            <v>37453</v>
          </cell>
          <cell r="C490" t="str">
            <v>tch</v>
          </cell>
          <cell r="D490" t="str">
            <v>110246</v>
          </cell>
          <cell r="E490">
            <v>37434</v>
          </cell>
          <cell r="F490">
            <v>37426</v>
          </cell>
          <cell r="G490">
            <v>37449</v>
          </cell>
          <cell r="H490" t="str">
            <v>Hotel Imperial Ostrava</v>
          </cell>
          <cell r="I490" t="str">
            <v>1332211028</v>
          </cell>
          <cell r="J490" t="str">
            <v>2700</v>
          </cell>
          <cell r="L490">
            <v>2476</v>
          </cell>
          <cell r="M490">
            <v>123.8</v>
          </cell>
          <cell r="O490">
            <v>0</v>
          </cell>
          <cell r="P490">
            <v>2599.8000000000002</v>
          </cell>
          <cell r="S490">
            <v>2600</v>
          </cell>
          <cell r="V490"/>
          <cell r="W490">
            <v>37446</v>
          </cell>
          <cell r="X490">
            <v>37447</v>
          </cell>
          <cell r="Y490" t="str">
            <v>KB</v>
          </cell>
          <cell r="Z490" t="str">
            <v>Imperial, OST, Takahashi</v>
          </cell>
        </row>
        <row r="491">
          <cell r="A491">
            <v>3207</v>
          </cell>
          <cell r="B491">
            <v>37432</v>
          </cell>
          <cell r="C491" t="str">
            <v>tch</v>
          </cell>
          <cell r="D491" t="str">
            <v>110213</v>
          </cell>
          <cell r="E491">
            <v>37424</v>
          </cell>
          <cell r="F491">
            <v>37419</v>
          </cell>
          <cell r="G491">
            <v>37438</v>
          </cell>
          <cell r="H491" t="str">
            <v>Hotel Imperial Ostrava</v>
          </cell>
          <cell r="I491" t="str">
            <v>1332211028</v>
          </cell>
          <cell r="J491" t="str">
            <v>2700</v>
          </cell>
          <cell r="L491">
            <v>2857.1</v>
          </cell>
          <cell r="M491">
            <v>142.9</v>
          </cell>
          <cell r="O491">
            <v>0</v>
          </cell>
          <cell r="P491">
            <v>3000</v>
          </cell>
          <cell r="S491">
            <v>3000</v>
          </cell>
          <cell r="V491"/>
          <cell r="W491">
            <v>37435</v>
          </cell>
          <cell r="X491">
            <v>37438</v>
          </cell>
          <cell r="Y491" t="str">
            <v>KB</v>
          </cell>
        </row>
        <row r="492">
          <cell r="A492">
            <v>3219</v>
          </cell>
          <cell r="B492">
            <v>37453</v>
          </cell>
          <cell r="C492" t="str">
            <v>tch</v>
          </cell>
          <cell r="D492" t="str">
            <v>110237</v>
          </cell>
          <cell r="E492">
            <v>37426</v>
          </cell>
          <cell r="F492">
            <v>37422</v>
          </cell>
          <cell r="G492">
            <v>37442</v>
          </cell>
          <cell r="H492" t="str">
            <v>Hotel Imperial Ostrava</v>
          </cell>
          <cell r="I492" t="str">
            <v>1332211028</v>
          </cell>
          <cell r="J492" t="str">
            <v>2700</v>
          </cell>
          <cell r="L492">
            <v>51269.8</v>
          </cell>
          <cell r="M492">
            <v>2563.5</v>
          </cell>
          <cell r="O492">
            <v>0</v>
          </cell>
          <cell r="P492">
            <v>53833.3</v>
          </cell>
          <cell r="S492">
            <v>53834</v>
          </cell>
          <cell r="U492" t="str">
            <v>d</v>
          </cell>
          <cell r="V492"/>
          <cell r="W492">
            <v>37440</v>
          </cell>
          <cell r="X492">
            <v>37440</v>
          </cell>
          <cell r="Y492" t="str">
            <v>KB</v>
          </cell>
          <cell r="Z492" t="str">
            <v>Koj, Kanes, Kak, Spur, Mizut.</v>
          </cell>
        </row>
        <row r="493">
          <cell r="A493">
            <v>4324</v>
          </cell>
          <cell r="B493">
            <v>37596</v>
          </cell>
          <cell r="C493" t="str">
            <v>ko-z</v>
          </cell>
          <cell r="D493" t="str">
            <v>2002-151</v>
          </cell>
          <cell r="E493">
            <v>37571</v>
          </cell>
          <cell r="F493">
            <v>37565</v>
          </cell>
          <cell r="G493">
            <v>37596</v>
          </cell>
          <cell r="H493" t="str">
            <v>RODA s.r.o.</v>
          </cell>
          <cell r="I493" t="str">
            <v>134420289</v>
          </cell>
          <cell r="J493" t="str">
            <v>0300</v>
          </cell>
          <cell r="M493">
            <v>0</v>
          </cell>
          <cell r="N493">
            <v>3600</v>
          </cell>
          <cell r="O493">
            <v>792</v>
          </cell>
          <cell r="P493">
            <v>4392</v>
          </cell>
          <cell r="S493">
            <v>4392</v>
          </cell>
          <cell r="U493" t="str">
            <v>b</v>
          </cell>
          <cell r="V493" t="str">
            <v xml:space="preserve"> </v>
          </cell>
          <cell r="W493">
            <v>37595</v>
          </cell>
          <cell r="X493">
            <v>37595</v>
          </cell>
          <cell r="Y493" t="str">
            <v>KB</v>
          </cell>
        </row>
        <row r="494">
          <cell r="A494">
            <v>4163</v>
          </cell>
          <cell r="B494">
            <v>37433</v>
          </cell>
          <cell r="C494" t="str">
            <v>ko</v>
          </cell>
          <cell r="D494" t="str">
            <v>206008</v>
          </cell>
          <cell r="E494">
            <v>37425</v>
          </cell>
          <cell r="F494">
            <v>37417</v>
          </cell>
          <cell r="G494">
            <v>37448</v>
          </cell>
          <cell r="H494" t="str">
            <v>SEIDL a spol.</v>
          </cell>
          <cell r="I494" t="str">
            <v>13443601</v>
          </cell>
          <cell r="J494" t="str">
            <v>0100</v>
          </cell>
          <cell r="L494">
            <v>55256.4</v>
          </cell>
          <cell r="M494">
            <v>2762.82</v>
          </cell>
          <cell r="N494">
            <v>0</v>
          </cell>
          <cell r="O494">
            <v>0</v>
          </cell>
          <cell r="P494">
            <v>58019.22</v>
          </cell>
          <cell r="S494">
            <v>58019.22</v>
          </cell>
          <cell r="V494"/>
          <cell r="W494">
            <v>37448</v>
          </cell>
          <cell r="X494">
            <v>37448</v>
          </cell>
          <cell r="Y494" t="str">
            <v>KB</v>
          </cell>
        </row>
        <row r="495">
          <cell r="A495">
            <v>3049</v>
          </cell>
          <cell r="B495">
            <v>37349</v>
          </cell>
          <cell r="C495" t="str">
            <v>mc</v>
          </cell>
          <cell r="D495" t="str">
            <v>00203002</v>
          </cell>
          <cell r="E495">
            <v>37319</v>
          </cell>
          <cell r="F495">
            <v>37333</v>
          </cell>
          <cell r="G495">
            <v>37320</v>
          </cell>
          <cell r="H495" t="str">
            <v>J.Seidl</v>
          </cell>
          <cell r="I495" t="str">
            <v>13443601</v>
          </cell>
          <cell r="J495" t="str">
            <v>0100</v>
          </cell>
          <cell r="L495">
            <v>63660</v>
          </cell>
          <cell r="M495">
            <v>3183</v>
          </cell>
          <cell r="O495">
            <v>0</v>
          </cell>
          <cell r="P495">
            <v>66843</v>
          </cell>
          <cell r="S495">
            <v>66843</v>
          </cell>
          <cell r="V495"/>
          <cell r="W495">
            <v>37336</v>
          </cell>
          <cell r="X495">
            <v>37336</v>
          </cell>
          <cell r="Y495" t="str">
            <v>KB</v>
          </cell>
        </row>
        <row r="496">
          <cell r="A496">
            <v>4123</v>
          </cell>
          <cell r="B496">
            <v>37425</v>
          </cell>
          <cell r="C496" t="str">
            <v>ko</v>
          </cell>
          <cell r="D496" t="str">
            <v>205006</v>
          </cell>
          <cell r="E496">
            <v>37393</v>
          </cell>
          <cell r="F496">
            <v>37385</v>
          </cell>
          <cell r="G496">
            <v>37414</v>
          </cell>
          <cell r="H496" t="str">
            <v>SEIDL a spol.</v>
          </cell>
          <cell r="I496" t="str">
            <v>13443601</v>
          </cell>
          <cell r="J496" t="str">
            <v>0100</v>
          </cell>
          <cell r="L496">
            <v>71700</v>
          </cell>
          <cell r="M496">
            <v>3585</v>
          </cell>
          <cell r="N496">
            <v>0</v>
          </cell>
          <cell r="O496">
            <v>0</v>
          </cell>
          <cell r="P496">
            <v>75285</v>
          </cell>
          <cell r="S496">
            <v>75285</v>
          </cell>
          <cell r="U496" t="str">
            <v>g</v>
          </cell>
          <cell r="V496"/>
          <cell r="W496">
            <v>37413</v>
          </cell>
          <cell r="X496">
            <v>37414</v>
          </cell>
          <cell r="Y496" t="str">
            <v>KB</v>
          </cell>
        </row>
        <row r="497">
          <cell r="A497">
            <v>2194</v>
          </cell>
          <cell r="B497">
            <v>37453</v>
          </cell>
          <cell r="C497" t="str">
            <v>tye</v>
          </cell>
          <cell r="D497" t="str">
            <v>02/289</v>
          </cell>
          <cell r="E497">
            <v>37434</v>
          </cell>
          <cell r="F497">
            <v>37433</v>
          </cell>
          <cell r="G497">
            <v>37447</v>
          </cell>
          <cell r="H497" t="str">
            <v>ing.Jan Wied, Chomutov</v>
          </cell>
          <cell r="I497" t="str">
            <v>13646-441</v>
          </cell>
          <cell r="J497" t="str">
            <v>0100</v>
          </cell>
          <cell r="L497">
            <v>35000</v>
          </cell>
          <cell r="M497">
            <v>1750</v>
          </cell>
          <cell r="O497">
            <v>0</v>
          </cell>
          <cell r="P497">
            <v>36750</v>
          </cell>
          <cell r="S497">
            <v>36750</v>
          </cell>
          <cell r="U497" t="str">
            <v>c</v>
          </cell>
          <cell r="V497"/>
          <cell r="W497">
            <v>37445</v>
          </cell>
          <cell r="X497">
            <v>37445</v>
          </cell>
          <cell r="Y497" t="str">
            <v>KB</v>
          </cell>
        </row>
        <row r="498">
          <cell r="A498">
            <v>2122</v>
          </cell>
          <cell r="B498">
            <v>37413</v>
          </cell>
          <cell r="C498" t="str">
            <v>f</v>
          </cell>
          <cell r="D498" t="str">
            <v>64</v>
          </cell>
          <cell r="E498">
            <v>37375</v>
          </cell>
          <cell r="F498">
            <v>37368</v>
          </cell>
          <cell r="G498">
            <v>37386</v>
          </cell>
          <cell r="H498" t="str">
            <v>COMAC, s.r.o.</v>
          </cell>
          <cell r="I498" t="str">
            <v>136848-051</v>
          </cell>
          <cell r="J498" t="str">
            <v>0100</v>
          </cell>
          <cell r="L498">
            <v>0</v>
          </cell>
          <cell r="M498">
            <v>0</v>
          </cell>
          <cell r="N498">
            <v>9800</v>
          </cell>
          <cell r="O498">
            <v>2156</v>
          </cell>
          <cell r="P498">
            <v>11956</v>
          </cell>
          <cell r="Q498">
            <v>-6000</v>
          </cell>
          <cell r="S498">
            <v>5956</v>
          </cell>
          <cell r="U498" t="str">
            <v>b</v>
          </cell>
          <cell r="V498"/>
          <cell r="W498">
            <v>37405</v>
          </cell>
          <cell r="X498">
            <v>37406</v>
          </cell>
          <cell r="Y498" t="str">
            <v>KB</v>
          </cell>
        </row>
        <row r="499">
          <cell r="A499">
            <v>2358</v>
          </cell>
          <cell r="B499">
            <v>37564</v>
          </cell>
          <cell r="C499" t="str">
            <v>tye</v>
          </cell>
          <cell r="D499" t="str">
            <v>179</v>
          </cell>
          <cell r="E499">
            <v>37544</v>
          </cell>
          <cell r="F499">
            <v>37531</v>
          </cell>
          <cell r="G499">
            <v>37554</v>
          </cell>
          <cell r="H499" t="str">
            <v>COMAC, s.r.o.</v>
          </cell>
          <cell r="I499" t="str">
            <v>136848-051</v>
          </cell>
          <cell r="J499" t="str">
            <v>0100</v>
          </cell>
          <cell r="M499">
            <v>0</v>
          </cell>
          <cell r="N499">
            <v>8008</v>
          </cell>
          <cell r="O499">
            <v>1761.8</v>
          </cell>
          <cell r="P499">
            <v>9769.7999999999993</v>
          </cell>
          <cell r="S499">
            <v>9769.7999999999993</v>
          </cell>
          <cell r="V499"/>
          <cell r="W499">
            <v>37559</v>
          </cell>
          <cell r="X499">
            <v>37560</v>
          </cell>
          <cell r="Y499" t="str">
            <v>KB</v>
          </cell>
        </row>
        <row r="500">
          <cell r="A500">
            <v>371</v>
          </cell>
          <cell r="B500">
            <v>37364</v>
          </cell>
          <cell r="C500" t="str">
            <v>tr</v>
          </cell>
          <cell r="D500" t="str">
            <v>220043</v>
          </cell>
          <cell r="E500">
            <v>37349</v>
          </cell>
          <cell r="F500">
            <v>37342</v>
          </cell>
          <cell r="G500">
            <v>37352</v>
          </cell>
          <cell r="H500" t="str">
            <v>Jan Pokorný</v>
          </cell>
          <cell r="I500" t="str">
            <v>137544-041</v>
          </cell>
          <cell r="J500" t="str">
            <v>0100</v>
          </cell>
          <cell r="L500">
            <v>15000</v>
          </cell>
          <cell r="M500">
            <v>750</v>
          </cell>
          <cell r="O500">
            <v>0</v>
          </cell>
          <cell r="P500">
            <v>15750</v>
          </cell>
          <cell r="S500">
            <v>15750</v>
          </cell>
          <cell r="U500" t="str">
            <v>c</v>
          </cell>
          <cell r="V500"/>
          <cell r="W500">
            <v>37354</v>
          </cell>
          <cell r="X500">
            <v>37354</v>
          </cell>
          <cell r="Y500" t="str">
            <v>KB</v>
          </cell>
        </row>
        <row r="501">
          <cell r="A501">
            <v>724</v>
          </cell>
          <cell r="B501">
            <v>37432</v>
          </cell>
          <cell r="C501" t="str">
            <v>o</v>
          </cell>
          <cell r="D501" t="str">
            <v>200102</v>
          </cell>
          <cell r="E501">
            <v>37405</v>
          </cell>
          <cell r="F501">
            <v>37403</v>
          </cell>
          <cell r="G501">
            <v>37437</v>
          </cell>
          <cell r="H501" t="str">
            <v>Faksa Straka</v>
          </cell>
          <cell r="I501" t="str">
            <v>1393205</v>
          </cell>
          <cell r="J501" t="str">
            <v>0300</v>
          </cell>
          <cell r="M501">
            <v>0</v>
          </cell>
          <cell r="N501">
            <v>5146</v>
          </cell>
          <cell r="O501">
            <v>1132.2</v>
          </cell>
          <cell r="P501">
            <v>6278.2</v>
          </cell>
          <cell r="S501">
            <v>6278.2</v>
          </cell>
          <cell r="V501"/>
          <cell r="W501">
            <v>37435</v>
          </cell>
          <cell r="X501">
            <v>37438</v>
          </cell>
          <cell r="Y501" t="str">
            <v>KB</v>
          </cell>
        </row>
        <row r="502">
          <cell r="A502">
            <v>227</v>
          </cell>
          <cell r="B502">
            <v>37333</v>
          </cell>
          <cell r="C502" t="str">
            <v>b</v>
          </cell>
          <cell r="D502" t="str">
            <v>371020</v>
          </cell>
          <cell r="E502">
            <v>37319</v>
          </cell>
          <cell r="G502">
            <v>37325</v>
          </cell>
          <cell r="H502" t="str">
            <v>SP Klatovy</v>
          </cell>
          <cell r="I502" t="str">
            <v>1402-351</v>
          </cell>
          <cell r="J502" t="str">
            <v>0100</v>
          </cell>
          <cell r="K502">
            <v>1500</v>
          </cell>
          <cell r="M502">
            <v>0</v>
          </cell>
          <cell r="O502">
            <v>0</v>
          </cell>
          <cell r="P502">
            <v>1500</v>
          </cell>
          <cell r="S502">
            <v>1500</v>
          </cell>
          <cell r="V502"/>
          <cell r="W502">
            <v>37326</v>
          </cell>
          <cell r="X502">
            <v>37326</v>
          </cell>
          <cell r="Y502" t="str">
            <v>KB</v>
          </cell>
          <cell r="Z502" t="str">
            <v>Sanwa fee</v>
          </cell>
        </row>
        <row r="503">
          <cell r="A503">
            <v>223</v>
          </cell>
          <cell r="B503">
            <v>37364</v>
          </cell>
          <cell r="C503" t="str">
            <v>pr3</v>
          </cell>
          <cell r="D503" t="str">
            <v>371021</v>
          </cell>
          <cell r="E503">
            <v>37319</v>
          </cell>
          <cell r="F503">
            <v>37315</v>
          </cell>
          <cell r="G503">
            <v>37351</v>
          </cell>
          <cell r="H503" t="str">
            <v>SP Klatovy</v>
          </cell>
          <cell r="I503" t="str">
            <v>1402-351</v>
          </cell>
          <cell r="J503" t="str">
            <v>0100</v>
          </cell>
          <cell r="L503">
            <v>132249</v>
          </cell>
          <cell r="M503">
            <v>6612.5</v>
          </cell>
          <cell r="O503">
            <v>0</v>
          </cell>
          <cell r="P503">
            <v>138861.5</v>
          </cell>
          <cell r="Q503">
            <v>-132249</v>
          </cell>
          <cell r="S503">
            <v>6612.5</v>
          </cell>
          <cell r="U503" t="str">
            <v>a</v>
          </cell>
          <cell r="V503"/>
          <cell r="W503">
            <v>37351</v>
          </cell>
          <cell r="X503">
            <v>37351</v>
          </cell>
          <cell r="Y503" t="str">
            <v>KB</v>
          </cell>
        </row>
        <row r="504">
          <cell r="A504">
            <v>222</v>
          </cell>
          <cell r="B504">
            <v>37364</v>
          </cell>
          <cell r="C504" t="str">
            <v>pr3</v>
          </cell>
          <cell r="D504" t="str">
            <v>371019</v>
          </cell>
          <cell r="E504">
            <v>37319</v>
          </cell>
          <cell r="F504">
            <v>37315</v>
          </cell>
          <cell r="G504">
            <v>37351</v>
          </cell>
          <cell r="H504" t="str">
            <v>SP Klatovy</v>
          </cell>
          <cell r="I504" t="str">
            <v>1402-351</v>
          </cell>
          <cell r="J504" t="str">
            <v>0100</v>
          </cell>
          <cell r="L504">
            <v>6308</v>
          </cell>
          <cell r="M504">
            <v>315.39999999999998</v>
          </cell>
          <cell r="O504">
            <v>0</v>
          </cell>
          <cell r="P504">
            <v>6623.4</v>
          </cell>
          <cell r="S504">
            <v>6623.4</v>
          </cell>
          <cell r="U504" t="str">
            <v>a</v>
          </cell>
          <cell r="V504"/>
          <cell r="W504">
            <v>37351</v>
          </cell>
          <cell r="X504">
            <v>37351</v>
          </cell>
          <cell r="Y504" t="str">
            <v>KB</v>
          </cell>
        </row>
        <row r="505">
          <cell r="A505">
            <v>2</v>
          </cell>
          <cell r="B505">
            <v>37315</v>
          </cell>
          <cell r="C505" t="str">
            <v>pr3</v>
          </cell>
          <cell r="D505" t="str">
            <v>41201</v>
          </cell>
          <cell r="E505">
            <v>37246</v>
          </cell>
          <cell r="G505">
            <v>37291</v>
          </cell>
          <cell r="H505" t="str">
            <v>SP Klatovy</v>
          </cell>
          <cell r="I505" t="str">
            <v>1402-351</v>
          </cell>
          <cell r="J505" t="str">
            <v>0100</v>
          </cell>
          <cell r="M505">
            <v>0</v>
          </cell>
          <cell r="O505">
            <v>0</v>
          </cell>
          <cell r="P505">
            <v>0</v>
          </cell>
          <cell r="Q505">
            <v>37690</v>
          </cell>
          <cell r="S505">
            <v>37690</v>
          </cell>
          <cell r="U505" t="str">
            <v>a</v>
          </cell>
          <cell r="V505"/>
          <cell r="W505">
            <v>37293</v>
          </cell>
          <cell r="X505">
            <v>37294</v>
          </cell>
          <cell r="Y505" t="str">
            <v>KB</v>
          </cell>
        </row>
        <row r="506">
          <cell r="A506">
            <v>748</v>
          </cell>
          <cell r="B506">
            <v>37425</v>
          </cell>
          <cell r="C506" t="str">
            <v>da</v>
          </cell>
          <cell r="D506" t="str">
            <v>371092</v>
          </cell>
          <cell r="E506">
            <v>37410</v>
          </cell>
          <cell r="F506">
            <v>37405</v>
          </cell>
          <cell r="G506">
            <v>37419</v>
          </cell>
          <cell r="H506" t="str">
            <v>SP Klatovy</v>
          </cell>
          <cell r="I506" t="str">
            <v>1402-351</v>
          </cell>
          <cell r="J506" t="str">
            <v>0100</v>
          </cell>
          <cell r="L506">
            <v>37000</v>
          </cell>
          <cell r="M506">
            <v>1850</v>
          </cell>
          <cell r="O506">
            <v>0</v>
          </cell>
          <cell r="P506">
            <v>38850</v>
          </cell>
          <cell r="S506">
            <v>38850</v>
          </cell>
          <cell r="U506" t="str">
            <v>d</v>
          </cell>
          <cell r="V506"/>
          <cell r="W506">
            <v>37417</v>
          </cell>
          <cell r="X506">
            <v>37417</v>
          </cell>
          <cell r="Y506" t="str">
            <v>KB</v>
          </cell>
        </row>
        <row r="507">
          <cell r="A507">
            <v>6042</v>
          </cell>
          <cell r="B507">
            <v>37498</v>
          </cell>
          <cell r="C507" t="str">
            <v>dam</v>
          </cell>
          <cell r="D507" t="str">
            <v>371 146</v>
          </cell>
          <cell r="E507">
            <v>37470</v>
          </cell>
          <cell r="F507">
            <v>37468</v>
          </cell>
          <cell r="G507">
            <v>37504</v>
          </cell>
          <cell r="H507" t="str">
            <v>SP Klatovy</v>
          </cell>
          <cell r="I507" t="str">
            <v>1402-351</v>
          </cell>
          <cell r="J507" t="str">
            <v>0100</v>
          </cell>
          <cell r="L507">
            <v>120000</v>
          </cell>
          <cell r="M507">
            <v>6000</v>
          </cell>
          <cell r="O507">
            <v>0</v>
          </cell>
          <cell r="P507">
            <v>126000</v>
          </cell>
          <cell r="R507">
            <v>0</v>
          </cell>
          <cell r="S507">
            <v>126000</v>
          </cell>
          <cell r="T507" t="str">
            <v>September2002</v>
          </cell>
          <cell r="U507">
            <v>37497</v>
          </cell>
          <cell r="V507"/>
          <cell r="W507">
            <v>37503</v>
          </cell>
          <cell r="X507">
            <v>37504</v>
          </cell>
          <cell r="Y507" t="str">
            <v>UFJ</v>
          </cell>
        </row>
        <row r="508">
          <cell r="A508">
            <v>3</v>
          </cell>
          <cell r="B508">
            <v>37315</v>
          </cell>
          <cell r="C508" t="str">
            <v>pr3</v>
          </cell>
          <cell r="D508" t="str">
            <v>31201</v>
          </cell>
          <cell r="E508">
            <v>37246</v>
          </cell>
          <cell r="G508">
            <v>37291</v>
          </cell>
          <cell r="H508" t="str">
            <v>SP Klatovy</v>
          </cell>
          <cell r="I508" t="str">
            <v>1402-351</v>
          </cell>
          <cell r="J508" t="str">
            <v>0100</v>
          </cell>
          <cell r="M508">
            <v>0</v>
          </cell>
          <cell r="O508">
            <v>0</v>
          </cell>
          <cell r="P508">
            <v>0</v>
          </cell>
          <cell r="Q508">
            <v>253265</v>
          </cell>
          <cell r="S508">
            <v>253265</v>
          </cell>
          <cell r="U508" t="str">
            <v>a</v>
          </cell>
          <cell r="V508"/>
          <cell r="W508">
            <v>37293</v>
          </cell>
          <cell r="X508">
            <v>37294</v>
          </cell>
          <cell r="Y508" t="str">
            <v>KB</v>
          </cell>
        </row>
        <row r="509">
          <cell r="A509">
            <v>224</v>
          </cell>
          <cell r="B509">
            <v>37364</v>
          </cell>
          <cell r="C509" t="str">
            <v>pr3</v>
          </cell>
          <cell r="D509" t="str">
            <v>371020</v>
          </cell>
          <cell r="E509">
            <v>37319</v>
          </cell>
          <cell r="F509">
            <v>37315</v>
          </cell>
          <cell r="G509">
            <v>37351</v>
          </cell>
          <cell r="H509" t="str">
            <v>SP Klatovy</v>
          </cell>
          <cell r="I509" t="str">
            <v>1402-351</v>
          </cell>
          <cell r="J509" t="str">
            <v>0100</v>
          </cell>
          <cell r="L509">
            <v>1941800</v>
          </cell>
          <cell r="M509">
            <v>97090</v>
          </cell>
          <cell r="O509">
            <v>0</v>
          </cell>
          <cell r="P509">
            <v>2038890</v>
          </cell>
          <cell r="Q509">
            <v>-1672738</v>
          </cell>
          <cell r="R509">
            <v>-97090</v>
          </cell>
          <cell r="S509">
            <v>269062</v>
          </cell>
          <cell r="U509" t="str">
            <v>a</v>
          </cell>
          <cell r="V509"/>
          <cell r="W509">
            <v>37351</v>
          </cell>
          <cell r="X509">
            <v>37351</v>
          </cell>
          <cell r="Y509" t="str">
            <v>KB</v>
          </cell>
        </row>
        <row r="510">
          <cell r="A510">
            <v>6061</v>
          </cell>
          <cell r="B510">
            <v>37537</v>
          </cell>
          <cell r="C510" t="str">
            <v>tr</v>
          </cell>
          <cell r="D510" t="str">
            <v>02/08/02</v>
          </cell>
          <cell r="E510">
            <v>37516</v>
          </cell>
          <cell r="G510">
            <v>37529</v>
          </cell>
          <cell r="H510" t="str">
            <v>Stavební podnik Klatovy</v>
          </cell>
          <cell r="I510" t="str">
            <v>1402-351</v>
          </cell>
          <cell r="J510" t="str">
            <v>0100</v>
          </cell>
          <cell r="M510">
            <v>0</v>
          </cell>
          <cell r="O510">
            <v>0</v>
          </cell>
          <cell r="P510">
            <v>0</v>
          </cell>
          <cell r="Q510">
            <v>1300000</v>
          </cell>
          <cell r="R510">
            <v>0</v>
          </cell>
          <cell r="S510">
            <v>1300000</v>
          </cell>
          <cell r="T510" t="str">
            <v>October2002</v>
          </cell>
          <cell r="V510"/>
          <cell r="W510">
            <v>37534</v>
          </cell>
          <cell r="X510">
            <v>37536</v>
          </cell>
          <cell r="Y510" t="str">
            <v>UFJ</v>
          </cell>
        </row>
        <row r="511">
          <cell r="A511">
            <v>6091</v>
          </cell>
          <cell r="B511">
            <v>37572</v>
          </cell>
          <cell r="C511" t="str">
            <v>tr</v>
          </cell>
          <cell r="D511" t="str">
            <v>371209</v>
          </cell>
          <cell r="E511">
            <v>37544</v>
          </cell>
          <cell r="F511">
            <v>37543</v>
          </cell>
          <cell r="G511">
            <v>37564</v>
          </cell>
          <cell r="H511" t="str">
            <v>Stavební podnik Klatovy</v>
          </cell>
          <cell r="I511" t="str">
            <v>1402-351</v>
          </cell>
          <cell r="J511" t="str">
            <v>0100</v>
          </cell>
          <cell r="L511">
            <v>4322360</v>
          </cell>
          <cell r="M511">
            <v>216118</v>
          </cell>
          <cell r="O511">
            <v>0</v>
          </cell>
          <cell r="P511">
            <v>4538478</v>
          </cell>
          <cell r="Q511">
            <v>-2873333</v>
          </cell>
          <cell r="R511">
            <v>-216118</v>
          </cell>
          <cell r="S511">
            <v>1449027</v>
          </cell>
          <cell r="T511" t="str">
            <v>November2002</v>
          </cell>
          <cell r="U511">
            <v>37558</v>
          </cell>
          <cell r="V511"/>
          <cell r="W511">
            <v>37564</v>
          </cell>
          <cell r="X511">
            <v>37565</v>
          </cell>
          <cell r="Y511" t="str">
            <v>UFJ</v>
          </cell>
        </row>
        <row r="512">
          <cell r="A512">
            <v>6043</v>
          </cell>
          <cell r="B512">
            <v>37498</v>
          </cell>
          <cell r="C512" t="str">
            <v>tr</v>
          </cell>
          <cell r="D512" t="str">
            <v>01/08/02</v>
          </cell>
          <cell r="E512">
            <v>37470</v>
          </cell>
          <cell r="G512">
            <v>37504</v>
          </cell>
          <cell r="H512" t="str">
            <v>SP Klatovy</v>
          </cell>
          <cell r="I512" t="str">
            <v>1402-351</v>
          </cell>
          <cell r="J512" t="str">
            <v>0100</v>
          </cell>
          <cell r="M512">
            <v>0</v>
          </cell>
          <cell r="O512">
            <v>0</v>
          </cell>
          <cell r="P512">
            <v>0</v>
          </cell>
          <cell r="Q512">
            <v>1573333</v>
          </cell>
          <cell r="S512">
            <v>1573333</v>
          </cell>
          <cell r="T512" t="str">
            <v>September2002</v>
          </cell>
          <cell r="U512">
            <v>37497</v>
          </cell>
          <cell r="V512"/>
          <cell r="W512">
            <v>37503</v>
          </cell>
          <cell r="X512">
            <v>37504</v>
          </cell>
          <cell r="Y512" t="str">
            <v>UFJ</v>
          </cell>
        </row>
        <row r="513">
          <cell r="A513">
            <v>4309</v>
          </cell>
          <cell r="B513">
            <v>37553</v>
          </cell>
          <cell r="C513" t="str">
            <v>ko</v>
          </cell>
          <cell r="D513" t="str">
            <v>2202002</v>
          </cell>
          <cell r="E513">
            <v>37537</v>
          </cell>
          <cell r="F513">
            <v>37537</v>
          </cell>
          <cell r="G513">
            <v>37551</v>
          </cell>
          <cell r="H513" t="str">
            <v>Vladimír Řasa</v>
          </cell>
          <cell r="I513" t="str">
            <v>140548-481</v>
          </cell>
          <cell r="J513" t="str">
            <v>0100</v>
          </cell>
          <cell r="K513">
            <v>3650</v>
          </cell>
          <cell r="M513">
            <v>0</v>
          </cell>
          <cell r="O513">
            <v>0</v>
          </cell>
          <cell r="P513">
            <v>3650</v>
          </cell>
          <cell r="S513">
            <v>3650</v>
          </cell>
          <cell r="U513" t="str">
            <v>x</v>
          </cell>
          <cell r="V513"/>
          <cell r="W513">
            <v>37547</v>
          </cell>
          <cell r="X513">
            <v>37550</v>
          </cell>
          <cell r="Y513" t="str">
            <v>KB</v>
          </cell>
        </row>
        <row r="514">
          <cell r="A514">
            <v>4035</v>
          </cell>
          <cell r="B514">
            <v>37333</v>
          </cell>
          <cell r="C514" t="str">
            <v>ko</v>
          </cell>
          <cell r="D514" t="str">
            <v>009/2002</v>
          </cell>
          <cell r="E514">
            <v>37312</v>
          </cell>
          <cell r="F514">
            <v>37312</v>
          </cell>
          <cell r="G514">
            <v>37326</v>
          </cell>
          <cell r="H514" t="str">
            <v>Vladimír Řasa</v>
          </cell>
          <cell r="I514" t="str">
            <v>140548-481</v>
          </cell>
          <cell r="J514" t="str">
            <v>0100</v>
          </cell>
          <cell r="K514">
            <v>8004</v>
          </cell>
          <cell r="L514">
            <v>0</v>
          </cell>
          <cell r="M514">
            <v>0</v>
          </cell>
          <cell r="N514">
            <v>0</v>
          </cell>
          <cell r="O514">
            <v>0</v>
          </cell>
          <cell r="P514">
            <v>8004</v>
          </cell>
          <cell r="S514">
            <v>8004</v>
          </cell>
          <cell r="V514"/>
          <cell r="W514">
            <v>37326</v>
          </cell>
          <cell r="X514">
            <v>37326</v>
          </cell>
          <cell r="Y514" t="str">
            <v>KB</v>
          </cell>
        </row>
        <row r="515">
          <cell r="A515">
            <v>7050</v>
          </cell>
          <cell r="B515">
            <v>37603</v>
          </cell>
          <cell r="C515" t="str">
            <v>sm</v>
          </cell>
          <cell r="D515" t="str">
            <v>1002240274</v>
          </cell>
          <cell r="E515">
            <v>37566</v>
          </cell>
          <cell r="F515">
            <v>37560</v>
          </cell>
          <cell r="G515">
            <v>37590</v>
          </cell>
          <cell r="H515" t="str">
            <v>SSŽ</v>
          </cell>
          <cell r="I515" t="str">
            <v>141320112</v>
          </cell>
          <cell r="J515" t="str">
            <v>0100</v>
          </cell>
          <cell r="Q515">
            <v>452260</v>
          </cell>
          <cell r="R515">
            <v>0</v>
          </cell>
          <cell r="S515">
            <v>452260</v>
          </cell>
          <cell r="T515" t="str">
            <v>December2002</v>
          </cell>
          <cell r="V515"/>
          <cell r="W515">
            <v>37595</v>
          </cell>
          <cell r="X515">
            <v>37596</v>
          </cell>
          <cell r="Y515" t="str">
            <v>UFJ</v>
          </cell>
          <cell r="Z515" t="str">
            <v>underground utilities</v>
          </cell>
        </row>
        <row r="516">
          <cell r="A516">
            <v>7015</v>
          </cell>
          <cell r="B516">
            <v>37603</v>
          </cell>
          <cell r="C516" t="str">
            <v>sm</v>
          </cell>
          <cell r="D516" t="str">
            <v>2202206011</v>
          </cell>
          <cell r="E516">
            <v>37511</v>
          </cell>
          <cell r="F516">
            <v>37510</v>
          </cell>
          <cell r="G516">
            <v>37540</v>
          </cell>
          <cell r="H516" t="str">
            <v>SSŽ</v>
          </cell>
          <cell r="I516" t="str">
            <v>141320112</v>
          </cell>
          <cell r="J516" t="str">
            <v>0100</v>
          </cell>
          <cell r="M516">
            <v>0</v>
          </cell>
          <cell r="O516">
            <v>0</v>
          </cell>
          <cell r="P516">
            <v>0</v>
          </cell>
          <cell r="Q516">
            <v>535914</v>
          </cell>
          <cell r="S516">
            <v>535914</v>
          </cell>
          <cell r="T516" t="str">
            <v>December2002</v>
          </cell>
          <cell r="V516"/>
          <cell r="W516">
            <v>37595</v>
          </cell>
          <cell r="X516">
            <v>37596</v>
          </cell>
          <cell r="Y516" t="str">
            <v>UFJ</v>
          </cell>
          <cell r="Z516" t="str">
            <v>Grading works</v>
          </cell>
        </row>
        <row r="517">
          <cell r="A517">
            <v>7016</v>
          </cell>
          <cell r="B517">
            <v>37572</v>
          </cell>
          <cell r="C517" t="str">
            <v>sm</v>
          </cell>
          <cell r="D517" t="str">
            <v>2202206010</v>
          </cell>
          <cell r="E517">
            <v>37511</v>
          </cell>
          <cell r="F517">
            <v>37510</v>
          </cell>
          <cell r="G517">
            <v>37540</v>
          </cell>
          <cell r="H517" t="str">
            <v>SSŽ</v>
          </cell>
          <cell r="I517" t="str">
            <v>141320112</v>
          </cell>
          <cell r="J517" t="str">
            <v>0100</v>
          </cell>
          <cell r="M517">
            <v>0</v>
          </cell>
          <cell r="O517">
            <v>0</v>
          </cell>
          <cell r="P517">
            <v>0</v>
          </cell>
          <cell r="Q517">
            <v>575269</v>
          </cell>
          <cell r="S517">
            <v>575269</v>
          </cell>
          <cell r="T517" t="str">
            <v>November2002</v>
          </cell>
          <cell r="U517">
            <v>37558</v>
          </cell>
          <cell r="V517"/>
          <cell r="W517">
            <v>37564</v>
          </cell>
          <cell r="X517">
            <v>37565</v>
          </cell>
          <cell r="Y517" t="str">
            <v>UFJ</v>
          </cell>
          <cell r="Z517" t="str">
            <v xml:space="preserve">Lime stabilizations </v>
          </cell>
        </row>
        <row r="518">
          <cell r="A518">
            <v>7022</v>
          </cell>
          <cell r="B518">
            <v>37572</v>
          </cell>
          <cell r="C518" t="str">
            <v>sm</v>
          </cell>
          <cell r="D518" t="str">
            <v>1002240225</v>
          </cell>
          <cell r="E518">
            <v>37531</v>
          </cell>
          <cell r="F518">
            <v>37529</v>
          </cell>
          <cell r="G518">
            <v>37559</v>
          </cell>
          <cell r="H518" t="str">
            <v>SSŽ</v>
          </cell>
          <cell r="I518" t="str">
            <v>141320112</v>
          </cell>
          <cell r="J518" t="str">
            <v>0100</v>
          </cell>
          <cell r="M518">
            <v>0</v>
          </cell>
          <cell r="O518">
            <v>0</v>
          </cell>
          <cell r="P518">
            <v>0</v>
          </cell>
          <cell r="Q518">
            <v>1055364</v>
          </cell>
          <cell r="S518">
            <v>1055364</v>
          </cell>
          <cell r="T518" t="str">
            <v>November2002</v>
          </cell>
          <cell r="U518">
            <v>37558</v>
          </cell>
          <cell r="V518"/>
          <cell r="W518">
            <v>37564</v>
          </cell>
          <cell r="X518">
            <v>37565</v>
          </cell>
          <cell r="Y518" t="str">
            <v>UFJ</v>
          </cell>
          <cell r="Z518" t="str">
            <v>sewages, waterpipes, gas connection</v>
          </cell>
        </row>
        <row r="519">
          <cell r="A519">
            <v>7023</v>
          </cell>
          <cell r="B519">
            <v>37572</v>
          </cell>
          <cell r="C519" t="str">
            <v>sm</v>
          </cell>
          <cell r="D519" t="str">
            <v>1002240226</v>
          </cell>
          <cell r="E519">
            <v>37531</v>
          </cell>
          <cell r="F519">
            <v>37529</v>
          </cell>
          <cell r="G519">
            <v>37559</v>
          </cell>
          <cell r="H519" t="str">
            <v>SSŽ</v>
          </cell>
          <cell r="I519" t="str">
            <v>141320112</v>
          </cell>
          <cell r="J519" t="str">
            <v>0100</v>
          </cell>
          <cell r="M519">
            <v>0</v>
          </cell>
          <cell r="O519">
            <v>0</v>
          </cell>
          <cell r="P519">
            <v>0</v>
          </cell>
          <cell r="Q519">
            <v>1113795</v>
          </cell>
          <cell r="S519">
            <v>1113795</v>
          </cell>
          <cell r="T519" t="str">
            <v>November2002</v>
          </cell>
          <cell r="U519">
            <v>37558</v>
          </cell>
          <cell r="V519"/>
          <cell r="W519">
            <v>37564</v>
          </cell>
          <cell r="X519">
            <v>37565</v>
          </cell>
          <cell r="Y519" t="str">
            <v>UFJ</v>
          </cell>
          <cell r="Z519" t="str">
            <v>roads, pavements,  landscaping and grading work</v>
          </cell>
        </row>
        <row r="520">
          <cell r="A520">
            <v>7007</v>
          </cell>
          <cell r="B520">
            <v>37537</v>
          </cell>
          <cell r="C520" t="str">
            <v>sm</v>
          </cell>
          <cell r="D520" t="str">
            <v>1002240188</v>
          </cell>
          <cell r="E520">
            <v>37498</v>
          </cell>
          <cell r="F520">
            <v>37498</v>
          </cell>
          <cell r="G520">
            <v>37529</v>
          </cell>
          <cell r="H520" t="str">
            <v>SSŽ</v>
          </cell>
          <cell r="I520" t="str">
            <v>141320112</v>
          </cell>
          <cell r="J520" t="str">
            <v>0100</v>
          </cell>
          <cell r="M520">
            <v>0</v>
          </cell>
          <cell r="O520">
            <v>0</v>
          </cell>
          <cell r="P520">
            <v>0</v>
          </cell>
          <cell r="Q520">
            <v>1383177</v>
          </cell>
          <cell r="S520">
            <v>1383177</v>
          </cell>
          <cell r="T520" t="str">
            <v>October2002</v>
          </cell>
          <cell r="V520"/>
          <cell r="W520">
            <v>37534</v>
          </cell>
          <cell r="X520">
            <v>37536</v>
          </cell>
          <cell r="Y520" t="str">
            <v>UFJ</v>
          </cell>
          <cell r="Z520" t="str">
            <v>Underground utilities</v>
          </cell>
        </row>
        <row r="521">
          <cell r="A521">
            <v>7049</v>
          </cell>
          <cell r="B521">
            <v>37603</v>
          </cell>
          <cell r="C521" t="str">
            <v>sm</v>
          </cell>
          <cell r="D521" t="str">
            <v>1002240275</v>
          </cell>
          <cell r="E521">
            <v>37566</v>
          </cell>
          <cell r="F521">
            <v>37560</v>
          </cell>
          <cell r="G521">
            <v>37590</v>
          </cell>
          <cell r="H521" t="str">
            <v>SSŽ</v>
          </cell>
          <cell r="I521" t="str">
            <v>141320112</v>
          </cell>
          <cell r="J521" t="str">
            <v>0100</v>
          </cell>
          <cell r="Q521">
            <v>2617290</v>
          </cell>
          <cell r="R521">
            <v>0</v>
          </cell>
          <cell r="S521">
            <v>2617290</v>
          </cell>
          <cell r="T521" t="str">
            <v>December2002</v>
          </cell>
          <cell r="V521"/>
          <cell r="W521">
            <v>37595</v>
          </cell>
          <cell r="X521">
            <v>37596</v>
          </cell>
          <cell r="Y521" t="str">
            <v>UFJ</v>
          </cell>
          <cell r="Z521" t="str">
            <v>roads, pavements,  landscaping and grading work</v>
          </cell>
        </row>
        <row r="522">
          <cell r="A522">
            <v>2427</v>
          </cell>
          <cell r="B522">
            <v>37623</v>
          </cell>
          <cell r="C522" t="str">
            <v>A2</v>
          </cell>
          <cell r="D522" t="str">
            <v>5000378802</v>
          </cell>
          <cell r="E522">
            <v>37599</v>
          </cell>
          <cell r="G522">
            <v>37626</v>
          </cell>
          <cell r="H522" t="str">
            <v>Ekostavby</v>
          </cell>
          <cell r="I522" t="str">
            <v>545-481</v>
          </cell>
          <cell r="J522" t="str">
            <v>0100</v>
          </cell>
          <cell r="M522">
            <v>0</v>
          </cell>
          <cell r="O522">
            <v>0</v>
          </cell>
          <cell r="P522">
            <v>0</v>
          </cell>
          <cell r="Q522">
            <v>450000</v>
          </cell>
          <cell r="S522">
            <v>450000</v>
          </cell>
          <cell r="T522" t="str">
            <v>Decem192002</v>
          </cell>
          <cell r="U522">
            <v>37609</v>
          </cell>
          <cell r="V522" t="str">
            <v xml:space="preserve"> </v>
          </cell>
          <cell r="W522">
            <v>37613</v>
          </cell>
          <cell r="Y522" t="str">
            <v>UFJ</v>
          </cell>
        </row>
        <row r="523">
          <cell r="A523">
            <v>7005</v>
          </cell>
          <cell r="B523">
            <v>37498</v>
          </cell>
          <cell r="C523" t="str">
            <v>sm</v>
          </cell>
          <cell r="D523" t="str">
            <v>2202206007</v>
          </cell>
          <cell r="E523">
            <v>37491</v>
          </cell>
          <cell r="F523">
            <v>37468</v>
          </cell>
          <cell r="G523">
            <v>37508</v>
          </cell>
          <cell r="H523" t="str">
            <v>SSŽ</v>
          </cell>
          <cell r="I523" t="str">
            <v>141320112</v>
          </cell>
          <cell r="J523" t="str">
            <v>0100</v>
          </cell>
          <cell r="M523">
            <v>0</v>
          </cell>
          <cell r="O523">
            <v>0</v>
          </cell>
          <cell r="P523">
            <v>0</v>
          </cell>
          <cell r="Q523">
            <v>5341176</v>
          </cell>
          <cell r="S523">
            <v>5341176</v>
          </cell>
          <cell r="T523" t="str">
            <v>September2002</v>
          </cell>
          <cell r="U523">
            <v>37497</v>
          </cell>
          <cell r="V523"/>
          <cell r="W523">
            <v>37503</v>
          </cell>
          <cell r="X523">
            <v>37504</v>
          </cell>
          <cell r="Y523" t="str">
            <v>UFJ</v>
          </cell>
          <cell r="Z523" t="str">
            <v>Top soll stripping and removals, grading works</v>
          </cell>
        </row>
        <row r="524">
          <cell r="A524">
            <v>7006</v>
          </cell>
          <cell r="B524">
            <v>37498</v>
          </cell>
          <cell r="C524" t="str">
            <v>sm</v>
          </cell>
          <cell r="D524" t="str">
            <v>2202206008</v>
          </cell>
          <cell r="E524">
            <v>37491</v>
          </cell>
          <cell r="F524">
            <v>37468</v>
          </cell>
          <cell r="G524">
            <v>37508</v>
          </cell>
          <cell r="H524" t="str">
            <v>SSŽ</v>
          </cell>
          <cell r="I524" t="str">
            <v>141320112</v>
          </cell>
          <cell r="J524" t="str">
            <v>0100</v>
          </cell>
          <cell r="M524">
            <v>0</v>
          </cell>
          <cell r="O524">
            <v>0</v>
          </cell>
          <cell r="P524">
            <v>0</v>
          </cell>
          <cell r="Q524">
            <v>10930102</v>
          </cell>
          <cell r="S524">
            <v>10930102</v>
          </cell>
          <cell r="T524" t="str">
            <v>September2002</v>
          </cell>
          <cell r="U524">
            <v>37497</v>
          </cell>
          <cell r="V524"/>
          <cell r="W524">
            <v>37503</v>
          </cell>
          <cell r="X524">
            <v>37504</v>
          </cell>
          <cell r="Y524" t="str">
            <v>UFJ</v>
          </cell>
          <cell r="Z524" t="str">
            <v>Lime stabilizations and mixing</v>
          </cell>
        </row>
        <row r="525">
          <cell r="A525">
            <v>6012</v>
          </cell>
          <cell r="B525">
            <v>37433</v>
          </cell>
          <cell r="C525" t="str">
            <v>tr</v>
          </cell>
          <cell r="D525" t="str">
            <v>2120054</v>
          </cell>
          <cell r="E525">
            <v>37413</v>
          </cell>
          <cell r="F525">
            <v>37403</v>
          </cell>
          <cell r="G525">
            <v>37431</v>
          </cell>
          <cell r="H525" t="str">
            <v>Pragis</v>
          </cell>
          <cell r="I525" t="str">
            <v>1414141414</v>
          </cell>
          <cell r="J525" t="str">
            <v>2400</v>
          </cell>
          <cell r="L525">
            <v>750000</v>
          </cell>
          <cell r="M525">
            <v>37500</v>
          </cell>
          <cell r="O525">
            <v>0</v>
          </cell>
          <cell r="P525">
            <v>787500</v>
          </cell>
          <cell r="R525">
            <v>-37500</v>
          </cell>
          <cell r="S525">
            <v>750000</v>
          </cell>
          <cell r="T525" t="str">
            <v>July2002</v>
          </cell>
          <cell r="U525">
            <v>37433</v>
          </cell>
          <cell r="V525"/>
          <cell r="W525">
            <v>37447</v>
          </cell>
          <cell r="X525">
            <v>37446</v>
          </cell>
          <cell r="Y525" t="str">
            <v>Sanwa Duss</v>
          </cell>
        </row>
        <row r="526">
          <cell r="A526">
            <v>6116</v>
          </cell>
          <cell r="B526">
            <v>37603</v>
          </cell>
          <cell r="C526" t="str">
            <v>aoc</v>
          </cell>
          <cell r="D526" t="str">
            <v>2120127</v>
          </cell>
          <cell r="E526">
            <v>37573</v>
          </cell>
          <cell r="F526">
            <v>37559</v>
          </cell>
          <cell r="G526">
            <v>37595</v>
          </cell>
          <cell r="H526" t="str">
            <v>Pragis</v>
          </cell>
          <cell r="I526" t="str">
            <v>1414141414</v>
          </cell>
          <cell r="J526" t="str">
            <v>2400</v>
          </cell>
          <cell r="L526">
            <v>4936000</v>
          </cell>
          <cell r="M526">
            <v>246800</v>
          </cell>
          <cell r="O526">
            <v>0</v>
          </cell>
          <cell r="P526">
            <v>5182800</v>
          </cell>
          <cell r="R526">
            <v>-246800</v>
          </cell>
          <cell r="S526">
            <v>4936000</v>
          </cell>
          <cell r="T526" t="str">
            <v>December2002</v>
          </cell>
          <cell r="W526">
            <v>37595</v>
          </cell>
          <cell r="X526">
            <v>37596</v>
          </cell>
          <cell r="Y526" t="str">
            <v>UFJ</v>
          </cell>
        </row>
        <row r="527">
          <cell r="A527">
            <v>1421</v>
          </cell>
          <cell r="B527">
            <v>37546</v>
          </cell>
          <cell r="C527" t="str">
            <v>b</v>
          </cell>
          <cell r="D527" t="str">
            <v>22914487</v>
          </cell>
          <cell r="E527">
            <v>37529</v>
          </cell>
          <cell r="F527">
            <v>37525</v>
          </cell>
          <cell r="G527">
            <v>37540</v>
          </cell>
          <cell r="H527" t="str">
            <v>XERTEC</v>
          </cell>
          <cell r="I527" t="str">
            <v>141473004</v>
          </cell>
          <cell r="J527" t="str">
            <v>0400</v>
          </cell>
          <cell r="M527">
            <v>0</v>
          </cell>
          <cell r="N527">
            <v>450</v>
          </cell>
          <cell r="O527">
            <v>99</v>
          </cell>
          <cell r="P527">
            <v>549</v>
          </cell>
          <cell r="S527">
            <v>549</v>
          </cell>
          <cell r="U527" t="str">
            <v>a</v>
          </cell>
          <cell r="V527"/>
          <cell r="W527">
            <v>37544</v>
          </cell>
          <cell r="X527">
            <v>37544</v>
          </cell>
          <cell r="Y527" t="str">
            <v>KB</v>
          </cell>
        </row>
        <row r="528">
          <cell r="A528">
            <v>1422</v>
          </cell>
          <cell r="B528">
            <v>37546</v>
          </cell>
          <cell r="C528" t="str">
            <v>b</v>
          </cell>
          <cell r="D528" t="str">
            <v>22914392</v>
          </cell>
          <cell r="E528">
            <v>37526</v>
          </cell>
          <cell r="F528">
            <v>37524</v>
          </cell>
          <cell r="G528">
            <v>37539</v>
          </cell>
          <cell r="H528" t="str">
            <v>XERTEC</v>
          </cell>
          <cell r="I528" t="str">
            <v>141473004</v>
          </cell>
          <cell r="J528" t="str">
            <v>0400</v>
          </cell>
          <cell r="M528">
            <v>0</v>
          </cell>
          <cell r="N528">
            <v>1545</v>
          </cell>
          <cell r="O528">
            <v>339.9</v>
          </cell>
          <cell r="P528">
            <v>1884.9</v>
          </cell>
          <cell r="S528">
            <v>1884.9</v>
          </cell>
          <cell r="U528" t="str">
            <v>a</v>
          </cell>
          <cell r="V528"/>
          <cell r="W528">
            <v>37544</v>
          </cell>
          <cell r="X528">
            <v>37544</v>
          </cell>
          <cell r="Y528" t="str">
            <v>KB</v>
          </cell>
        </row>
        <row r="529">
          <cell r="A529">
            <v>196</v>
          </cell>
          <cell r="B529">
            <v>37349</v>
          </cell>
          <cell r="C529" t="str">
            <v>b</v>
          </cell>
          <cell r="D529" t="str">
            <v>22903063</v>
          </cell>
          <cell r="E529">
            <v>37313</v>
          </cell>
          <cell r="F529">
            <v>37312</v>
          </cell>
          <cell r="G529">
            <v>37327</v>
          </cell>
          <cell r="H529" t="str">
            <v>XERTEC</v>
          </cell>
          <cell r="I529" t="str">
            <v>141473004</v>
          </cell>
          <cell r="J529" t="str">
            <v>0400</v>
          </cell>
          <cell r="M529">
            <v>0</v>
          </cell>
          <cell r="N529">
            <v>1700</v>
          </cell>
          <cell r="O529">
            <v>374</v>
          </cell>
          <cell r="P529">
            <v>2074</v>
          </cell>
          <cell r="S529">
            <v>2074</v>
          </cell>
          <cell r="V529"/>
          <cell r="W529">
            <v>37328</v>
          </cell>
          <cell r="X529">
            <v>37329</v>
          </cell>
          <cell r="Y529" t="str">
            <v>KB</v>
          </cell>
        </row>
        <row r="530">
          <cell r="A530">
            <v>4283</v>
          </cell>
          <cell r="B530">
            <v>37546</v>
          </cell>
          <cell r="C530" t="str">
            <v>ko</v>
          </cell>
          <cell r="D530" t="str">
            <v>2200018</v>
          </cell>
          <cell r="E530">
            <v>37512</v>
          </cell>
          <cell r="F530">
            <v>37501</v>
          </cell>
          <cell r="G530">
            <v>37540</v>
          </cell>
          <cell r="H530" t="str">
            <v>Kinnarps,a.s.</v>
          </cell>
          <cell r="I530" t="str">
            <v>145429</v>
          </cell>
          <cell r="J530" t="str">
            <v>5400</v>
          </cell>
          <cell r="M530">
            <v>0</v>
          </cell>
          <cell r="N530">
            <v>190627.20000000001</v>
          </cell>
          <cell r="O530">
            <v>41938</v>
          </cell>
          <cell r="P530">
            <v>232565.2</v>
          </cell>
          <cell r="S530">
            <v>232565.2</v>
          </cell>
          <cell r="U530" t="str">
            <v>e</v>
          </cell>
          <cell r="V530"/>
          <cell r="W530">
            <v>37544</v>
          </cell>
          <cell r="X530">
            <v>37544</v>
          </cell>
          <cell r="Y530" t="str">
            <v>KB</v>
          </cell>
        </row>
        <row r="531">
          <cell r="A531">
            <v>2004</v>
          </cell>
          <cell r="B531">
            <v>37315</v>
          </cell>
          <cell r="C531" t="str">
            <v>f</v>
          </cell>
          <cell r="D531" t="str">
            <v>2100267</v>
          </cell>
          <cell r="E531">
            <v>37260</v>
          </cell>
          <cell r="G531">
            <v>37276</v>
          </cell>
          <cell r="H531" t="str">
            <v>J + B</v>
          </cell>
          <cell r="I531" t="str">
            <v>1466275</v>
          </cell>
          <cell r="J531" t="str">
            <v>0300</v>
          </cell>
          <cell r="M531">
            <v>0</v>
          </cell>
          <cell r="O531">
            <v>0</v>
          </cell>
          <cell r="P531">
            <v>0</v>
          </cell>
          <cell r="S531">
            <v>0</v>
          </cell>
          <cell r="T531" t="str">
            <v>February2002</v>
          </cell>
          <cell r="U531">
            <v>37288</v>
          </cell>
          <cell r="V531"/>
          <cell r="W531">
            <v>37292</v>
          </cell>
          <cell r="X531">
            <v>37293</v>
          </cell>
          <cell r="Y531" t="str">
            <v>Sanwa Duss</v>
          </cell>
        </row>
        <row r="532">
          <cell r="A532">
            <v>2005</v>
          </cell>
          <cell r="B532">
            <v>37315</v>
          </cell>
          <cell r="C532" t="str">
            <v>f</v>
          </cell>
          <cell r="D532" t="str">
            <v>2100273</v>
          </cell>
          <cell r="E532">
            <v>37265</v>
          </cell>
          <cell r="G532">
            <v>37291</v>
          </cell>
          <cell r="H532" t="str">
            <v>J + B</v>
          </cell>
          <cell r="I532" t="str">
            <v>1466275</v>
          </cell>
          <cell r="J532" t="str">
            <v>0300</v>
          </cell>
          <cell r="M532">
            <v>0</v>
          </cell>
          <cell r="O532">
            <v>0</v>
          </cell>
          <cell r="P532">
            <v>0</v>
          </cell>
          <cell r="S532">
            <v>0</v>
          </cell>
          <cell r="T532" t="str">
            <v>February2002</v>
          </cell>
          <cell r="U532">
            <v>37288</v>
          </cell>
          <cell r="V532"/>
          <cell r="W532">
            <v>37292</v>
          </cell>
          <cell r="X532">
            <v>37293</v>
          </cell>
          <cell r="Y532" t="str">
            <v>Sanwa Duss</v>
          </cell>
        </row>
        <row r="533">
          <cell r="A533">
            <v>2111</v>
          </cell>
          <cell r="B533">
            <v>37385</v>
          </cell>
          <cell r="C533" t="str">
            <v>f</v>
          </cell>
          <cell r="D533" t="str">
            <v>2200076</v>
          </cell>
          <cell r="E533">
            <v>37368</v>
          </cell>
          <cell r="F533">
            <v>37361</v>
          </cell>
          <cell r="G533">
            <v>37394</v>
          </cell>
          <cell r="H533" t="str">
            <v>J + B</v>
          </cell>
          <cell r="I533" t="str">
            <v>1466275</v>
          </cell>
          <cell r="J533" t="str">
            <v>0300</v>
          </cell>
          <cell r="L533">
            <v>268108</v>
          </cell>
          <cell r="M533">
            <v>13405.4</v>
          </cell>
          <cell r="O533">
            <v>0</v>
          </cell>
          <cell r="P533">
            <v>281513.40000000002</v>
          </cell>
          <cell r="Q533">
            <v>-13405.4</v>
          </cell>
          <cell r="S533">
            <v>268108</v>
          </cell>
          <cell r="U533" t="str">
            <v>a</v>
          </cell>
          <cell r="V533"/>
          <cell r="W533">
            <v>37393</v>
          </cell>
          <cell r="X533">
            <v>37393</v>
          </cell>
          <cell r="Y533" t="str">
            <v>KB</v>
          </cell>
        </row>
        <row r="534">
          <cell r="A534">
            <v>857</v>
          </cell>
          <cell r="B534">
            <v>37433</v>
          </cell>
          <cell r="C534" t="str">
            <v>pr3</v>
          </cell>
          <cell r="D534" t="str">
            <v>2200139</v>
          </cell>
          <cell r="E534">
            <v>37420</v>
          </cell>
          <cell r="F534">
            <v>37419</v>
          </cell>
          <cell r="G534">
            <v>37450</v>
          </cell>
          <cell r="H534" t="str">
            <v>J + B</v>
          </cell>
          <cell r="I534" t="str">
            <v>1466275</v>
          </cell>
          <cell r="J534" t="str">
            <v>0300</v>
          </cell>
          <cell r="L534">
            <v>957000</v>
          </cell>
          <cell r="M534">
            <v>47850</v>
          </cell>
          <cell r="O534">
            <v>0</v>
          </cell>
          <cell r="P534">
            <v>1004850</v>
          </cell>
          <cell r="R534">
            <v>-47850</v>
          </cell>
          <cell r="S534">
            <v>957000</v>
          </cell>
          <cell r="T534" t="str">
            <v>July2002</v>
          </cell>
          <cell r="U534">
            <v>37433</v>
          </cell>
          <cell r="V534"/>
          <cell r="W534">
            <v>37447</v>
          </cell>
          <cell r="X534">
            <v>37447</v>
          </cell>
          <cell r="Y534" t="str">
            <v>Sanwa Duss</v>
          </cell>
        </row>
        <row r="535">
          <cell r="A535">
            <v>8022</v>
          </cell>
          <cell r="B535">
            <v>37603</v>
          </cell>
          <cell r="C535" t="str">
            <v>tp2</v>
          </cell>
          <cell r="D535" t="str">
            <v>0201689</v>
          </cell>
          <cell r="E535">
            <v>37594</v>
          </cell>
          <cell r="F535">
            <v>37589</v>
          </cell>
          <cell r="G535">
            <v>37603</v>
          </cell>
          <cell r="H535" t="str">
            <v>Exner nábytek</v>
          </cell>
          <cell r="I535" t="str">
            <v>146749161</v>
          </cell>
          <cell r="J535" t="str">
            <v>0100</v>
          </cell>
          <cell r="M535">
            <v>0</v>
          </cell>
          <cell r="N535">
            <v>25500</v>
          </cell>
          <cell r="O535">
            <v>5610</v>
          </cell>
          <cell r="P535">
            <v>31110</v>
          </cell>
          <cell r="S535">
            <v>31110</v>
          </cell>
          <cell r="U535" t="str">
            <v>b</v>
          </cell>
          <cell r="V535">
            <v>4</v>
          </cell>
          <cell r="W535">
            <v>37601</v>
          </cell>
          <cell r="X535">
            <v>37602</v>
          </cell>
          <cell r="Y535" t="str">
            <v>KB</v>
          </cell>
          <cell r="Z535" t="str">
            <v>Furniture</v>
          </cell>
        </row>
        <row r="536">
          <cell r="A536">
            <v>8023</v>
          </cell>
          <cell r="B536">
            <v>37603</v>
          </cell>
          <cell r="C536" t="str">
            <v>tp2</v>
          </cell>
          <cell r="D536" t="str">
            <v>0201707</v>
          </cell>
          <cell r="E536">
            <v>37594</v>
          </cell>
          <cell r="F536">
            <v>37589</v>
          </cell>
          <cell r="G536">
            <v>37603</v>
          </cell>
          <cell r="H536" t="str">
            <v>Exner nábytek</v>
          </cell>
          <cell r="I536" t="str">
            <v>146749161</v>
          </cell>
          <cell r="J536" t="str">
            <v>0100</v>
          </cell>
          <cell r="M536">
            <v>0</v>
          </cell>
          <cell r="N536">
            <v>26500</v>
          </cell>
          <cell r="O536">
            <v>5830</v>
          </cell>
          <cell r="P536">
            <v>32330</v>
          </cell>
          <cell r="S536">
            <v>32330</v>
          </cell>
          <cell r="U536" t="str">
            <v>b</v>
          </cell>
          <cell r="V536">
            <v>4</v>
          </cell>
          <cell r="W536">
            <v>37601</v>
          </cell>
          <cell r="X536">
            <v>37602</v>
          </cell>
          <cell r="Y536" t="str">
            <v>KB</v>
          </cell>
          <cell r="Z536" t="str">
            <v>Furniture</v>
          </cell>
        </row>
        <row r="537">
          <cell r="A537">
            <v>8011</v>
          </cell>
          <cell r="B537">
            <v>37596</v>
          </cell>
          <cell r="C537" t="str">
            <v>tp2</v>
          </cell>
          <cell r="D537" t="str">
            <v>0201665</v>
          </cell>
          <cell r="E537">
            <v>37585</v>
          </cell>
          <cell r="F537">
            <v>37580</v>
          </cell>
          <cell r="G537">
            <v>37594</v>
          </cell>
          <cell r="H537" t="str">
            <v>Exner nábytek</v>
          </cell>
          <cell r="I537" t="str">
            <v>146749161</v>
          </cell>
          <cell r="J537" t="str">
            <v>0100</v>
          </cell>
          <cell r="M537">
            <v>0</v>
          </cell>
          <cell r="N537">
            <v>30000</v>
          </cell>
          <cell r="O537">
            <v>6600</v>
          </cell>
          <cell r="P537">
            <v>36600</v>
          </cell>
          <cell r="S537">
            <v>36600</v>
          </cell>
          <cell r="U537" t="str">
            <v>a</v>
          </cell>
          <cell r="V537" t="str">
            <v xml:space="preserve"> </v>
          </cell>
          <cell r="W537">
            <v>37595</v>
          </cell>
          <cell r="X537">
            <v>37595</v>
          </cell>
          <cell r="Y537" t="str">
            <v>KB</v>
          </cell>
          <cell r="Z537" t="str">
            <v>Furniture</v>
          </cell>
        </row>
        <row r="538">
          <cell r="A538">
            <v>2049</v>
          </cell>
          <cell r="B538">
            <v>37364</v>
          </cell>
          <cell r="C538" t="str">
            <v>f</v>
          </cell>
          <cell r="D538" t="str">
            <v>2100000004</v>
          </cell>
          <cell r="E538">
            <v>37319</v>
          </cell>
          <cell r="G538">
            <v>37351</v>
          </cell>
          <cell r="H538" t="str">
            <v>Elma-Therm</v>
          </cell>
          <cell r="I538" t="str">
            <v>1480701319</v>
          </cell>
          <cell r="J538" t="str">
            <v>0800</v>
          </cell>
          <cell r="M538">
            <v>0</v>
          </cell>
          <cell r="O538">
            <v>0</v>
          </cell>
          <cell r="P538">
            <v>0</v>
          </cell>
          <cell r="Q538">
            <v>5553339</v>
          </cell>
          <cell r="S538">
            <v>5553339</v>
          </cell>
          <cell r="T538" t="str">
            <v>April2002</v>
          </cell>
          <cell r="U538">
            <v>37344</v>
          </cell>
          <cell r="V538"/>
          <cell r="W538">
            <v>37350</v>
          </cell>
          <cell r="X538">
            <v>37351</v>
          </cell>
          <cell r="Y538" t="str">
            <v>Sanwa Duss</v>
          </cell>
        </row>
        <row r="539">
          <cell r="A539">
            <v>1228</v>
          </cell>
          <cell r="B539">
            <v>37524</v>
          </cell>
          <cell r="C539" t="str">
            <v>jsr</v>
          </cell>
          <cell r="D539" t="str">
            <v>2221000128</v>
          </cell>
          <cell r="E539">
            <v>37481</v>
          </cell>
          <cell r="F539">
            <v>37467</v>
          </cell>
          <cell r="G539">
            <v>37507</v>
          </cell>
          <cell r="H539" t="str">
            <v>Elma-therm</v>
          </cell>
          <cell r="I539" t="str">
            <v>1480701379</v>
          </cell>
          <cell r="J539" t="str">
            <v>0800</v>
          </cell>
          <cell r="L539">
            <v>4055</v>
          </cell>
          <cell r="M539">
            <v>202.75</v>
          </cell>
          <cell r="O539">
            <v>0</v>
          </cell>
          <cell r="P539">
            <v>4257.8</v>
          </cell>
          <cell r="S539">
            <v>4257.8</v>
          </cell>
          <cell r="U539" t="str">
            <v>a</v>
          </cell>
          <cell r="V539"/>
          <cell r="W539">
            <v>37508</v>
          </cell>
          <cell r="X539">
            <v>37508</v>
          </cell>
          <cell r="Y539" t="str">
            <v>KB</v>
          </cell>
        </row>
        <row r="540">
          <cell r="A540">
            <v>2199</v>
          </cell>
          <cell r="B540">
            <v>37469</v>
          </cell>
          <cell r="C540" t="str">
            <v>tye</v>
          </cell>
          <cell r="D540" t="str">
            <v>2221000106</v>
          </cell>
          <cell r="E540">
            <v>37438</v>
          </cell>
          <cell r="F540">
            <v>37420</v>
          </cell>
          <cell r="G540">
            <v>37473</v>
          </cell>
          <cell r="H540" t="str">
            <v>Elma-Therm</v>
          </cell>
          <cell r="I540" t="str">
            <v>1480701379</v>
          </cell>
          <cell r="J540" t="str">
            <v>0800</v>
          </cell>
          <cell r="L540">
            <v>204500</v>
          </cell>
          <cell r="M540">
            <v>10225</v>
          </cell>
          <cell r="O540">
            <v>0</v>
          </cell>
          <cell r="P540">
            <v>214725</v>
          </cell>
          <cell r="R540">
            <v>-10225</v>
          </cell>
          <cell r="S540">
            <v>204500</v>
          </cell>
          <cell r="T540" t="str">
            <v>August2002</v>
          </cell>
          <cell r="U540">
            <v>37468</v>
          </cell>
          <cell r="V540"/>
          <cell r="W540">
            <v>37473</v>
          </cell>
          <cell r="X540">
            <v>37473</v>
          </cell>
          <cell r="Y540" t="str">
            <v>UFJ</v>
          </cell>
        </row>
        <row r="541">
          <cell r="A541">
            <v>2149</v>
          </cell>
          <cell r="B541">
            <v>37413</v>
          </cell>
          <cell r="C541" t="str">
            <v>f</v>
          </cell>
          <cell r="D541" t="str">
            <v>2221000060</v>
          </cell>
          <cell r="E541">
            <v>37389</v>
          </cell>
          <cell r="F541">
            <v>37376</v>
          </cell>
          <cell r="G541">
            <v>37413</v>
          </cell>
          <cell r="H541" t="str">
            <v>Elma-Therm</v>
          </cell>
          <cell r="I541" t="str">
            <v>1480701379</v>
          </cell>
          <cell r="J541" t="str">
            <v>0800</v>
          </cell>
          <cell r="L541">
            <v>9157565</v>
          </cell>
          <cell r="M541">
            <v>457878.3</v>
          </cell>
          <cell r="N541">
            <v>215773</v>
          </cell>
          <cell r="O541">
            <v>47470.1</v>
          </cell>
          <cell r="P541">
            <v>9878686</v>
          </cell>
          <cell r="Q541">
            <v>-8039431</v>
          </cell>
          <cell r="R541">
            <v>-468667</v>
          </cell>
          <cell r="S541">
            <v>1370588</v>
          </cell>
          <cell r="T541" t="str">
            <v>June2002</v>
          </cell>
          <cell r="U541">
            <v>37407</v>
          </cell>
          <cell r="V541"/>
          <cell r="W541">
            <v>37412</v>
          </cell>
          <cell r="X541">
            <v>37413</v>
          </cell>
          <cell r="Y541" t="str">
            <v>Sanwa Duss</v>
          </cell>
        </row>
        <row r="542">
          <cell r="A542">
            <v>2020</v>
          </cell>
          <cell r="B542">
            <v>37333</v>
          </cell>
          <cell r="C542" t="str">
            <v>f</v>
          </cell>
          <cell r="D542" t="str">
            <v>2100000002</v>
          </cell>
          <cell r="E542">
            <v>37293</v>
          </cell>
          <cell r="G542">
            <v>37320</v>
          </cell>
          <cell r="H542" t="str">
            <v>Elma-Therm</v>
          </cell>
          <cell r="I542" t="str">
            <v>1480701379</v>
          </cell>
          <cell r="J542" t="str">
            <v>0800</v>
          </cell>
          <cell r="M542">
            <v>0</v>
          </cell>
          <cell r="O542">
            <v>0</v>
          </cell>
          <cell r="P542">
            <v>0</v>
          </cell>
          <cell r="Q542">
            <v>1609295</v>
          </cell>
          <cell r="S542">
            <v>1609295</v>
          </cell>
          <cell r="T542" t="str">
            <v>March2002</v>
          </cell>
          <cell r="U542">
            <v>37315</v>
          </cell>
          <cell r="V542"/>
          <cell r="W542">
            <v>37320</v>
          </cell>
          <cell r="X542">
            <v>37320</v>
          </cell>
          <cell r="Y542" t="str">
            <v>Sanwa Duss</v>
          </cell>
        </row>
        <row r="543">
          <cell r="A543">
            <v>180</v>
          </cell>
          <cell r="B543">
            <v>37364</v>
          </cell>
          <cell r="C543" t="str">
            <v>o</v>
          </cell>
          <cell r="D543" t="str">
            <v>2221000008</v>
          </cell>
          <cell r="E543">
            <v>37312</v>
          </cell>
          <cell r="F543">
            <v>37287</v>
          </cell>
          <cell r="G543">
            <v>37351</v>
          </cell>
          <cell r="H543" t="str">
            <v>Elma-Therm</v>
          </cell>
          <cell r="I543" t="str">
            <v>1480701379</v>
          </cell>
          <cell r="J543" t="str">
            <v>0800</v>
          </cell>
          <cell r="L543">
            <v>7539381.4699999997</v>
          </cell>
          <cell r="M543">
            <v>376969.1</v>
          </cell>
          <cell r="N543">
            <v>1937618.53</v>
          </cell>
          <cell r="O543">
            <v>426276.1</v>
          </cell>
          <cell r="P543">
            <v>10280245.199999999</v>
          </cell>
          <cell r="Q543">
            <v>-8151300</v>
          </cell>
          <cell r="R543">
            <v>-473850</v>
          </cell>
          <cell r="S543">
            <v>1655095.1999999993</v>
          </cell>
          <cell r="T543" t="str">
            <v>April2002</v>
          </cell>
          <cell r="U543">
            <v>37344</v>
          </cell>
          <cell r="V543"/>
          <cell r="W543">
            <v>37350</v>
          </cell>
          <cell r="X543">
            <v>37351</v>
          </cell>
          <cell r="Y543" t="str">
            <v>Sanwa Duss</v>
          </cell>
          <cell r="Z543" t="str">
            <v>a</v>
          </cell>
        </row>
        <row r="544">
          <cell r="A544">
            <v>1205</v>
          </cell>
          <cell r="B544">
            <v>37505</v>
          </cell>
          <cell r="D544" t="str">
            <v>112002</v>
          </cell>
          <cell r="E544">
            <v>37481</v>
          </cell>
          <cell r="G544">
            <v>37501</v>
          </cell>
          <cell r="H544" t="str">
            <v>Ing. Václav Obluk</v>
          </cell>
          <cell r="I544" t="str">
            <v>150943717</v>
          </cell>
          <cell r="J544" t="str">
            <v>0300</v>
          </cell>
          <cell r="K544">
            <v>3600</v>
          </cell>
          <cell r="M544">
            <v>0</v>
          </cell>
          <cell r="O544">
            <v>0</v>
          </cell>
          <cell r="P544">
            <v>3600</v>
          </cell>
          <cell r="S544">
            <v>3600</v>
          </cell>
          <cell r="U544" t="str">
            <v>a</v>
          </cell>
          <cell r="V544"/>
          <cell r="W544">
            <v>37502</v>
          </cell>
          <cell r="X544">
            <v>37504</v>
          </cell>
          <cell r="Y544" t="str">
            <v>KB</v>
          </cell>
        </row>
        <row r="545">
          <cell r="A545">
            <v>1096</v>
          </cell>
          <cell r="B545">
            <v>37491</v>
          </cell>
          <cell r="C545" t="str">
            <v>sh2</v>
          </cell>
          <cell r="D545" t="str">
            <v>242002</v>
          </cell>
          <cell r="E545">
            <v>37461</v>
          </cell>
          <cell r="F545">
            <v>37461</v>
          </cell>
          <cell r="G545">
            <v>37476</v>
          </cell>
          <cell r="H545" t="str">
            <v>Holztom</v>
          </cell>
          <cell r="I545" t="str">
            <v>151574175</v>
          </cell>
          <cell r="J545" t="str">
            <v>0300</v>
          </cell>
          <cell r="M545">
            <v>0</v>
          </cell>
          <cell r="N545">
            <v>14145</v>
          </cell>
          <cell r="O545">
            <v>3111.9</v>
          </cell>
          <cell r="P545">
            <v>17256.900000000001</v>
          </cell>
          <cell r="S545">
            <v>17256.900000000001</v>
          </cell>
          <cell r="U545" t="str">
            <v>a</v>
          </cell>
          <cell r="V545"/>
          <cell r="W545">
            <v>37477</v>
          </cell>
          <cell r="X545">
            <v>37477</v>
          </cell>
          <cell r="Y545" t="str">
            <v>KB</v>
          </cell>
        </row>
        <row r="546">
          <cell r="A546">
            <v>2432</v>
          </cell>
          <cell r="B546">
            <v>37613</v>
          </cell>
          <cell r="C546" t="str">
            <v>A2</v>
          </cell>
          <cell r="D546" t="str">
            <v>02000205</v>
          </cell>
          <cell r="E546">
            <v>37607</v>
          </cell>
          <cell r="F546">
            <v>37607</v>
          </cell>
          <cell r="G546">
            <v>37614</v>
          </cell>
          <cell r="H546" t="str">
            <v>RYSKA JAROSLAV-PSW COMPUTER</v>
          </cell>
          <cell r="I546" t="str">
            <v>152039828</v>
          </cell>
          <cell r="J546" t="str">
            <v>0600</v>
          </cell>
          <cell r="M546">
            <v>0</v>
          </cell>
          <cell r="N546">
            <v>766.39</v>
          </cell>
          <cell r="O546">
            <v>168.6</v>
          </cell>
          <cell r="P546">
            <v>935</v>
          </cell>
          <cell r="S546">
            <v>935</v>
          </cell>
          <cell r="U546" t="str">
            <v>a</v>
          </cell>
          <cell r="V546" t="str">
            <v xml:space="preserve"> </v>
          </cell>
          <cell r="W546">
            <v>37613</v>
          </cell>
          <cell r="X546">
            <v>37613</v>
          </cell>
          <cell r="Y546" t="str">
            <v>KB</v>
          </cell>
        </row>
        <row r="547">
          <cell r="A547">
            <v>2419</v>
          </cell>
          <cell r="B547">
            <v>37613</v>
          </cell>
          <cell r="C547" t="str">
            <v>A2</v>
          </cell>
          <cell r="D547" t="str">
            <v>02000194</v>
          </cell>
          <cell r="E547">
            <v>37596</v>
          </cell>
          <cell r="F547">
            <v>37594</v>
          </cell>
          <cell r="G547">
            <v>37604</v>
          </cell>
          <cell r="H547" t="str">
            <v>RYSKA JAROSLAV-PSW COMPUTER</v>
          </cell>
          <cell r="I547" t="str">
            <v>152039828</v>
          </cell>
          <cell r="J547" t="str">
            <v>0600</v>
          </cell>
          <cell r="M547">
            <v>0</v>
          </cell>
          <cell r="N547">
            <v>2000</v>
          </cell>
          <cell r="O547">
            <v>440</v>
          </cell>
          <cell r="P547">
            <v>2440</v>
          </cell>
          <cell r="S547">
            <v>2440</v>
          </cell>
          <cell r="U547" t="str">
            <v>x</v>
          </cell>
          <cell r="V547" t="str">
            <v xml:space="preserve"> </v>
          </cell>
          <cell r="W547">
            <v>37606</v>
          </cell>
          <cell r="X547">
            <v>37608</v>
          </cell>
          <cell r="Y547" t="str">
            <v>KB</v>
          </cell>
        </row>
        <row r="548">
          <cell r="A548">
            <v>3082</v>
          </cell>
          <cell r="B548" t="str">
            <v>cancel</v>
          </cell>
          <cell r="C548" t="str">
            <v>mc</v>
          </cell>
          <cell r="D548" t="str">
            <v>2502009</v>
          </cell>
          <cell r="E548">
            <v>37326</v>
          </cell>
          <cell r="F548">
            <v>37323</v>
          </cell>
          <cell r="G548">
            <v>37351</v>
          </cell>
          <cell r="H548" t="str">
            <v>Rýdl-podlahy, Pha</v>
          </cell>
          <cell r="I548" t="str">
            <v>152324530</v>
          </cell>
          <cell r="J548" t="str">
            <v>0300</v>
          </cell>
          <cell r="M548">
            <v>0</v>
          </cell>
          <cell r="O548">
            <v>0</v>
          </cell>
          <cell r="P548">
            <v>0</v>
          </cell>
          <cell r="S548">
            <v>0</v>
          </cell>
          <cell r="V548"/>
          <cell r="W548" t="str">
            <v>n/a</v>
          </cell>
          <cell r="X548" t="str">
            <v>n/a</v>
          </cell>
          <cell r="Y548" t="str">
            <v>KB</v>
          </cell>
        </row>
        <row r="549">
          <cell r="A549">
            <v>499</v>
          </cell>
          <cell r="B549">
            <v>37385</v>
          </cell>
          <cell r="C549" t="str">
            <v>mc</v>
          </cell>
          <cell r="D549" t="str">
            <v>2502019</v>
          </cell>
          <cell r="E549">
            <v>37369</v>
          </cell>
          <cell r="F549">
            <v>37354</v>
          </cell>
          <cell r="G549">
            <v>37382</v>
          </cell>
          <cell r="H549" t="str">
            <v>Rýdl-podlahy, Pha</v>
          </cell>
          <cell r="I549" t="str">
            <v>152324530</v>
          </cell>
          <cell r="J549" t="str">
            <v>0300</v>
          </cell>
          <cell r="L549">
            <v>23800</v>
          </cell>
          <cell r="M549">
            <v>1190</v>
          </cell>
          <cell r="O549">
            <v>0</v>
          </cell>
          <cell r="P549">
            <v>24990</v>
          </cell>
          <cell r="S549">
            <v>24990</v>
          </cell>
          <cell r="U549" t="str">
            <v>d</v>
          </cell>
          <cell r="V549"/>
          <cell r="W549">
            <v>37382</v>
          </cell>
          <cell r="X549">
            <v>37383</v>
          </cell>
          <cell r="Y549" t="str">
            <v>KB</v>
          </cell>
        </row>
        <row r="550">
          <cell r="A550">
            <v>3108</v>
          </cell>
          <cell r="B550">
            <v>37382</v>
          </cell>
          <cell r="C550" t="str">
            <v>mc</v>
          </cell>
          <cell r="D550" t="str">
            <v>2502014</v>
          </cell>
          <cell r="E550">
            <v>37341</v>
          </cell>
          <cell r="F550">
            <v>37341</v>
          </cell>
          <cell r="G550">
            <v>37382</v>
          </cell>
          <cell r="H550" t="str">
            <v>Rýdl-podlahy, Pha</v>
          </cell>
          <cell r="I550" t="str">
            <v>152324530</v>
          </cell>
          <cell r="J550" t="str">
            <v>0300</v>
          </cell>
          <cell r="L550">
            <v>17818250</v>
          </cell>
          <cell r="M550">
            <v>890912.5</v>
          </cell>
          <cell r="O550">
            <v>0</v>
          </cell>
          <cell r="P550">
            <v>18709162.5</v>
          </cell>
          <cell r="Q550">
            <v>-15975000</v>
          </cell>
          <cell r="R550">
            <v>-890912.5</v>
          </cell>
          <cell r="S550">
            <v>1843250</v>
          </cell>
          <cell r="T550" t="str">
            <v>May2002</v>
          </cell>
          <cell r="U550">
            <v>37376</v>
          </cell>
          <cell r="V550"/>
          <cell r="W550">
            <v>37380</v>
          </cell>
          <cell r="X550">
            <v>37382</v>
          </cell>
          <cell r="Y550" t="str">
            <v>Sanwa Duss</v>
          </cell>
        </row>
        <row r="551">
          <cell r="A551">
            <v>3079</v>
          </cell>
          <cell r="B551">
            <v>37364</v>
          </cell>
          <cell r="C551" t="str">
            <v>mc</v>
          </cell>
          <cell r="D551" t="str">
            <v>6004</v>
          </cell>
          <cell r="E551">
            <v>37328</v>
          </cell>
          <cell r="G551">
            <v>37351</v>
          </cell>
          <cell r="H551" t="str">
            <v>Rýdl-podlahy, Pha</v>
          </cell>
          <cell r="I551" t="str">
            <v>152324530</v>
          </cell>
          <cell r="J551" t="str">
            <v>0300</v>
          </cell>
          <cell r="M551">
            <v>0</v>
          </cell>
          <cell r="O551">
            <v>0</v>
          </cell>
          <cell r="P551">
            <v>0</v>
          </cell>
          <cell r="Q551">
            <v>2742982</v>
          </cell>
          <cell r="S551">
            <v>2742982</v>
          </cell>
          <cell r="T551" t="str">
            <v>April2002</v>
          </cell>
          <cell r="U551">
            <v>37344</v>
          </cell>
          <cell r="V551"/>
          <cell r="W551">
            <v>37350</v>
          </cell>
          <cell r="X551">
            <v>37351</v>
          </cell>
          <cell r="Y551" t="str">
            <v>Sanwa Duss</v>
          </cell>
        </row>
        <row r="552">
          <cell r="A552">
            <v>0</v>
          </cell>
          <cell r="B552">
            <v>37278</v>
          </cell>
          <cell r="C552" t="str">
            <v>mc</v>
          </cell>
          <cell r="D552" t="str">
            <v>2102049</v>
          </cell>
          <cell r="E552">
            <v>37235</v>
          </cell>
          <cell r="G552">
            <v>37261</v>
          </cell>
          <cell r="H552" t="str">
            <v>Rýdl-podlahy, Pha</v>
          </cell>
          <cell r="I552" t="str">
            <v>152324530</v>
          </cell>
          <cell r="J552" t="str">
            <v>0300</v>
          </cell>
          <cell r="M552">
            <v>0</v>
          </cell>
          <cell r="O552">
            <v>0</v>
          </cell>
          <cell r="P552">
            <v>0</v>
          </cell>
          <cell r="Q552">
            <v>4315811</v>
          </cell>
          <cell r="S552">
            <v>4315811</v>
          </cell>
          <cell r="T552" t="str">
            <v>January2002</v>
          </cell>
          <cell r="U552">
            <v>37246</v>
          </cell>
          <cell r="V552"/>
          <cell r="W552">
            <v>37261</v>
          </cell>
          <cell r="X552">
            <v>37265</v>
          </cell>
          <cell r="Y552" t="str">
            <v>Sanwa Duss</v>
          </cell>
        </row>
        <row r="553">
          <cell r="A553">
            <v>3032</v>
          </cell>
          <cell r="B553">
            <v>37333</v>
          </cell>
          <cell r="C553" t="str">
            <v>mc</v>
          </cell>
          <cell r="D553" t="str">
            <v>6002</v>
          </cell>
          <cell r="E553">
            <v>37294</v>
          </cell>
          <cell r="G553">
            <v>37323</v>
          </cell>
          <cell r="H553" t="str">
            <v>Rýdl-podlahy, Pha</v>
          </cell>
          <cell r="I553" t="str">
            <v>152324530</v>
          </cell>
          <cell r="J553" t="str">
            <v>0300</v>
          </cell>
          <cell r="M553">
            <v>0</v>
          </cell>
          <cell r="O553">
            <v>0</v>
          </cell>
          <cell r="P553">
            <v>0</v>
          </cell>
          <cell r="Q553">
            <v>4451731</v>
          </cell>
          <cell r="S553">
            <v>4451731</v>
          </cell>
          <cell r="T553" t="str">
            <v>March2002</v>
          </cell>
          <cell r="U553">
            <v>37326</v>
          </cell>
          <cell r="V553"/>
          <cell r="W553">
            <v>37328</v>
          </cell>
          <cell r="X553">
            <v>37328</v>
          </cell>
          <cell r="Y553" t="str">
            <v>Sanwa Duss</v>
          </cell>
        </row>
        <row r="554">
          <cell r="A554">
            <v>1152</v>
          </cell>
          <cell r="B554">
            <v>37491</v>
          </cell>
          <cell r="C554" t="str">
            <v>mch</v>
          </cell>
          <cell r="D554" t="str">
            <v>H3/2002/2256</v>
          </cell>
          <cell r="E554">
            <v>37473</v>
          </cell>
          <cell r="F554">
            <v>37459</v>
          </cell>
          <cell r="G554">
            <v>37482</v>
          </cell>
          <cell r="H554" t="str">
            <v>Spálovský</v>
          </cell>
          <cell r="I554" t="str">
            <v>152608349</v>
          </cell>
          <cell r="J554" t="str">
            <v>0600</v>
          </cell>
          <cell r="M554">
            <v>0</v>
          </cell>
          <cell r="N554">
            <v>32204</v>
          </cell>
          <cell r="O554">
            <v>7084.9</v>
          </cell>
          <cell r="P554">
            <v>39289</v>
          </cell>
          <cell r="S554">
            <v>39289</v>
          </cell>
          <cell r="U554" t="str">
            <v>b</v>
          </cell>
          <cell r="V554"/>
          <cell r="W554">
            <v>37489</v>
          </cell>
          <cell r="X554">
            <v>37490</v>
          </cell>
          <cell r="Y554" t="str">
            <v>KB</v>
          </cell>
        </row>
        <row r="555">
          <cell r="A555">
            <v>719</v>
          </cell>
          <cell r="B555">
            <v>37529</v>
          </cell>
          <cell r="C555" t="str">
            <v>b</v>
          </cell>
          <cell r="D555" t="str">
            <v>62696564</v>
          </cell>
          <cell r="E555">
            <v>37405</v>
          </cell>
          <cell r="F555">
            <v>37405</v>
          </cell>
          <cell r="G555">
            <v>37419</v>
          </cell>
          <cell r="H555" t="str">
            <v>Agro Rubin</v>
          </cell>
          <cell r="I555" t="str">
            <v>1526514</v>
          </cell>
          <cell r="J555" t="str">
            <v>0300</v>
          </cell>
          <cell r="M555">
            <v>0</v>
          </cell>
          <cell r="N555">
            <v>2861.75</v>
          </cell>
          <cell r="O555">
            <v>629.6</v>
          </cell>
          <cell r="P555">
            <v>3491.35</v>
          </cell>
          <cell r="S555">
            <v>3491</v>
          </cell>
          <cell r="U555" t="str">
            <v>a</v>
          </cell>
          <cell r="V555"/>
          <cell r="W555">
            <v>37518</v>
          </cell>
          <cell r="X555">
            <v>37518</v>
          </cell>
          <cell r="Y555" t="str">
            <v>KB</v>
          </cell>
        </row>
        <row r="556">
          <cell r="A556">
            <v>4154</v>
          </cell>
          <cell r="B556">
            <v>37432</v>
          </cell>
          <cell r="C556" t="str">
            <v>ko</v>
          </cell>
          <cell r="D556" t="str">
            <v>02510281</v>
          </cell>
          <cell r="E556">
            <v>37418</v>
          </cell>
          <cell r="F556">
            <v>37414</v>
          </cell>
          <cell r="G556">
            <v>37428</v>
          </cell>
          <cell r="H556" t="str">
            <v>ELBEN s.r.o.</v>
          </cell>
          <cell r="I556" t="str">
            <v>153089915</v>
          </cell>
          <cell r="J556" t="str">
            <v>0600</v>
          </cell>
          <cell r="L556">
            <v>1329</v>
          </cell>
          <cell r="M556">
            <v>66.5</v>
          </cell>
          <cell r="N556">
            <v>0</v>
          </cell>
          <cell r="O556">
            <v>0</v>
          </cell>
          <cell r="P556">
            <v>1395.5</v>
          </cell>
          <cell r="S556">
            <v>1395.5</v>
          </cell>
          <cell r="V556"/>
          <cell r="W556">
            <v>37431</v>
          </cell>
          <cell r="X556">
            <v>37431</v>
          </cell>
          <cell r="Y556" t="str">
            <v>KB</v>
          </cell>
        </row>
        <row r="557">
          <cell r="A557">
            <v>4153</v>
          </cell>
          <cell r="B557">
            <v>37432</v>
          </cell>
          <cell r="C557" t="str">
            <v>ko</v>
          </cell>
          <cell r="D557" t="str">
            <v>02510253</v>
          </cell>
          <cell r="E557">
            <v>37418</v>
          </cell>
          <cell r="F557">
            <v>37406</v>
          </cell>
          <cell r="G557">
            <v>37420</v>
          </cell>
          <cell r="H557" t="str">
            <v>ELBEN s.r.o.</v>
          </cell>
          <cell r="I557" t="str">
            <v>153089915</v>
          </cell>
          <cell r="J557" t="str">
            <v>0600</v>
          </cell>
          <cell r="L557">
            <v>78702</v>
          </cell>
          <cell r="M557">
            <v>3935.1</v>
          </cell>
          <cell r="N557">
            <v>734</v>
          </cell>
          <cell r="O557">
            <v>161.5</v>
          </cell>
          <cell r="P557">
            <v>83532.600000000006</v>
          </cell>
          <cell r="S557">
            <v>83532.600000000006</v>
          </cell>
          <cell r="V557"/>
          <cell r="W557">
            <v>37431</v>
          </cell>
          <cell r="X557">
            <v>37431</v>
          </cell>
          <cell r="Y557" t="str">
            <v>KB</v>
          </cell>
        </row>
        <row r="558">
          <cell r="A558">
            <v>2412</v>
          </cell>
          <cell r="B558">
            <v>37613</v>
          </cell>
          <cell r="C558" t="str">
            <v>A2</v>
          </cell>
          <cell r="D558" t="str">
            <v>22072</v>
          </cell>
          <cell r="E558">
            <v>37588</v>
          </cell>
          <cell r="G558">
            <v>37593</v>
          </cell>
          <cell r="H558" t="str">
            <v>ing.Miloš Muller</v>
          </cell>
          <cell r="I558" t="str">
            <v>153152427</v>
          </cell>
          <cell r="J558" t="str">
            <v>0600</v>
          </cell>
          <cell r="K558">
            <v>1248</v>
          </cell>
          <cell r="M558">
            <v>0</v>
          </cell>
          <cell r="O558">
            <v>0</v>
          </cell>
          <cell r="P558">
            <v>1248</v>
          </cell>
          <cell r="S558">
            <v>1248</v>
          </cell>
          <cell r="U558" t="str">
            <v>x</v>
          </cell>
          <cell r="V558" t="str">
            <v xml:space="preserve"> </v>
          </cell>
          <cell r="W558">
            <v>37606</v>
          </cell>
          <cell r="X558">
            <v>37608</v>
          </cell>
          <cell r="Y558" t="str">
            <v>KB</v>
          </cell>
        </row>
        <row r="559">
          <cell r="A559">
            <v>2413</v>
          </cell>
          <cell r="B559">
            <v>37613</v>
          </cell>
          <cell r="C559" t="str">
            <v>A2</v>
          </cell>
          <cell r="D559" t="str">
            <v>22081</v>
          </cell>
          <cell r="E559">
            <v>37593</v>
          </cell>
          <cell r="G559">
            <v>37600</v>
          </cell>
          <cell r="H559" t="str">
            <v>ing.Miloš Muller</v>
          </cell>
          <cell r="I559" t="str">
            <v>153152427</v>
          </cell>
          <cell r="J559" t="str">
            <v>0600</v>
          </cell>
          <cell r="K559">
            <v>1344</v>
          </cell>
          <cell r="M559">
            <v>0</v>
          </cell>
          <cell r="O559">
            <v>0</v>
          </cell>
          <cell r="P559">
            <v>1344</v>
          </cell>
          <cell r="S559">
            <v>1344</v>
          </cell>
          <cell r="U559" t="str">
            <v>x</v>
          </cell>
          <cell r="V559" t="str">
            <v xml:space="preserve"> </v>
          </cell>
          <cell r="W559">
            <v>37606</v>
          </cell>
          <cell r="X559">
            <v>37608</v>
          </cell>
          <cell r="Y559" t="str">
            <v>KB</v>
          </cell>
        </row>
        <row r="560">
          <cell r="A560">
            <v>1259</v>
          </cell>
          <cell r="B560">
            <v>37502</v>
          </cell>
          <cell r="C560" t="str">
            <v>F</v>
          </cell>
          <cell r="D560" t="str">
            <v>22036</v>
          </cell>
          <cell r="E560">
            <v>37491</v>
          </cell>
          <cell r="G560">
            <v>37494</v>
          </cell>
          <cell r="H560" t="str">
            <v>Ing. Muller</v>
          </cell>
          <cell r="I560" t="str">
            <v>153152427</v>
          </cell>
          <cell r="J560" t="str">
            <v>0600</v>
          </cell>
          <cell r="K560">
            <v>1368</v>
          </cell>
          <cell r="M560">
            <v>0</v>
          </cell>
          <cell r="O560">
            <v>0</v>
          </cell>
          <cell r="P560">
            <v>1368</v>
          </cell>
          <cell r="S560">
            <v>1368</v>
          </cell>
          <cell r="U560" t="str">
            <v>d</v>
          </cell>
          <cell r="V560"/>
          <cell r="W560">
            <v>37496</v>
          </cell>
          <cell r="X560">
            <v>37497</v>
          </cell>
          <cell r="Y560" t="str">
            <v>KB</v>
          </cell>
          <cell r="Z560" t="str">
            <v>Service IT Louny</v>
          </cell>
        </row>
        <row r="561">
          <cell r="A561">
            <v>125</v>
          </cell>
          <cell r="B561">
            <v>37315</v>
          </cell>
          <cell r="C561" t="str">
            <v>f</v>
          </cell>
          <cell r="D561" t="str">
            <v>22004</v>
          </cell>
          <cell r="E561">
            <v>37297</v>
          </cell>
          <cell r="G561">
            <v>37304</v>
          </cell>
          <cell r="H561" t="str">
            <v>Ing. Muller</v>
          </cell>
          <cell r="I561" t="str">
            <v>153152427</v>
          </cell>
          <cell r="J561" t="str">
            <v>0600</v>
          </cell>
          <cell r="K561">
            <v>1396</v>
          </cell>
          <cell r="M561">
            <v>0</v>
          </cell>
          <cell r="O561">
            <v>0</v>
          </cell>
          <cell r="P561">
            <v>1396</v>
          </cell>
          <cell r="S561">
            <v>1396</v>
          </cell>
          <cell r="U561" t="str">
            <v>a</v>
          </cell>
          <cell r="V561"/>
          <cell r="W561">
            <v>37312</v>
          </cell>
          <cell r="X561">
            <v>37313</v>
          </cell>
          <cell r="Y561" t="str">
            <v>KB</v>
          </cell>
        </row>
        <row r="562">
          <cell r="A562">
            <v>1447</v>
          </cell>
          <cell r="B562">
            <v>37546</v>
          </cell>
          <cell r="C562" t="str">
            <v>tp3</v>
          </cell>
          <cell r="D562" t="str">
            <v>22053</v>
          </cell>
          <cell r="E562">
            <v>37533</v>
          </cell>
          <cell r="G562">
            <v>37537</v>
          </cell>
          <cell r="H562" t="str">
            <v>Ing. Muller</v>
          </cell>
          <cell r="I562" t="str">
            <v>153152427</v>
          </cell>
          <cell r="J562" t="str">
            <v>0600</v>
          </cell>
          <cell r="K562">
            <v>2730</v>
          </cell>
          <cell r="M562">
            <v>0</v>
          </cell>
          <cell r="O562">
            <v>0</v>
          </cell>
          <cell r="P562">
            <v>2730</v>
          </cell>
          <cell r="S562">
            <v>2730</v>
          </cell>
          <cell r="U562" t="str">
            <v>a</v>
          </cell>
          <cell r="V562"/>
          <cell r="W562">
            <v>37544</v>
          </cell>
          <cell r="X562">
            <v>37544</v>
          </cell>
          <cell r="Y562" t="str">
            <v>KB</v>
          </cell>
        </row>
        <row r="563">
          <cell r="A563">
            <v>1405</v>
          </cell>
          <cell r="B563">
            <v>37544</v>
          </cell>
          <cell r="C563" t="str">
            <v>b</v>
          </cell>
          <cell r="D563" t="str">
            <v>22047</v>
          </cell>
          <cell r="E563">
            <v>37524</v>
          </cell>
          <cell r="G563">
            <v>37528</v>
          </cell>
          <cell r="H563" t="str">
            <v>Ing. Muller</v>
          </cell>
          <cell r="I563" t="str">
            <v>153152427</v>
          </cell>
          <cell r="J563" t="str">
            <v>0600</v>
          </cell>
          <cell r="K563">
            <v>3050</v>
          </cell>
          <cell r="M563">
            <v>0</v>
          </cell>
          <cell r="O563">
            <v>0</v>
          </cell>
          <cell r="P563">
            <v>3050</v>
          </cell>
          <cell r="S563">
            <v>3050</v>
          </cell>
          <cell r="U563" t="str">
            <v>c</v>
          </cell>
          <cell r="V563"/>
          <cell r="W563">
            <v>37544</v>
          </cell>
          <cell r="X563">
            <v>37544</v>
          </cell>
          <cell r="Y563" t="str">
            <v>KB</v>
          </cell>
        </row>
        <row r="564">
          <cell r="A564">
            <v>1265</v>
          </cell>
          <cell r="B564">
            <v>37524</v>
          </cell>
          <cell r="C564" t="str">
            <v>b</v>
          </cell>
          <cell r="D564" t="str">
            <v>22038</v>
          </cell>
          <cell r="E564">
            <v>37496</v>
          </cell>
          <cell r="G564">
            <v>37498</v>
          </cell>
          <cell r="H564" t="str">
            <v>Ing. Muller</v>
          </cell>
          <cell r="I564" t="str">
            <v>153152427</v>
          </cell>
          <cell r="J564" t="str">
            <v>0600</v>
          </cell>
          <cell r="K564">
            <v>5080</v>
          </cell>
          <cell r="M564">
            <v>0</v>
          </cell>
          <cell r="O564">
            <v>0</v>
          </cell>
          <cell r="P564">
            <v>5080</v>
          </cell>
          <cell r="S564">
            <v>5080</v>
          </cell>
          <cell r="U564" t="str">
            <v>a</v>
          </cell>
          <cell r="V564"/>
          <cell r="W564">
            <v>37508</v>
          </cell>
          <cell r="X564">
            <v>37508</v>
          </cell>
          <cell r="Y564" t="str">
            <v>KB</v>
          </cell>
          <cell r="Z564" t="str">
            <v>PBX Re-confing (New SW) + transport</v>
          </cell>
        </row>
        <row r="565">
          <cell r="A565">
            <v>1521</v>
          </cell>
          <cell r="B565">
            <v>37560</v>
          </cell>
          <cell r="C565" t="str">
            <v>b</v>
          </cell>
          <cell r="D565" t="str">
            <v>22056</v>
          </cell>
          <cell r="E565">
            <v>37544</v>
          </cell>
          <cell r="G565">
            <v>37548</v>
          </cell>
          <cell r="H565" t="str">
            <v>Ing. Muller</v>
          </cell>
          <cell r="I565" t="str">
            <v>153152427</v>
          </cell>
          <cell r="J565" t="str">
            <v>0600</v>
          </cell>
          <cell r="K565">
            <v>6080</v>
          </cell>
          <cell r="M565">
            <v>0</v>
          </cell>
          <cell r="O565">
            <v>0</v>
          </cell>
          <cell r="P565">
            <v>6080</v>
          </cell>
          <cell r="S565">
            <v>6080</v>
          </cell>
          <cell r="U565" t="str">
            <v>a</v>
          </cell>
          <cell r="V565"/>
          <cell r="W565">
            <v>37550</v>
          </cell>
          <cell r="X565">
            <v>37551</v>
          </cell>
          <cell r="Y565" t="str">
            <v>KB</v>
          </cell>
        </row>
        <row r="566">
          <cell r="A566">
            <v>1048</v>
          </cell>
          <cell r="B566">
            <v>37461</v>
          </cell>
          <cell r="C566" t="str">
            <v>b</v>
          </cell>
          <cell r="D566" t="str">
            <v>22031</v>
          </cell>
          <cell r="E566">
            <v>37453</v>
          </cell>
          <cell r="G566">
            <v>37453</v>
          </cell>
          <cell r="H566" t="str">
            <v>Ing. Muller</v>
          </cell>
          <cell r="I566" t="str">
            <v>153152427</v>
          </cell>
          <cell r="J566" t="str">
            <v>0600</v>
          </cell>
          <cell r="K566">
            <v>6756</v>
          </cell>
          <cell r="M566">
            <v>0</v>
          </cell>
          <cell r="O566">
            <v>0</v>
          </cell>
          <cell r="P566">
            <v>6756</v>
          </cell>
          <cell r="S566">
            <v>6756</v>
          </cell>
          <cell r="U566" t="str">
            <v>e</v>
          </cell>
          <cell r="V566"/>
          <cell r="W566">
            <v>37455</v>
          </cell>
          <cell r="X566">
            <v>37455</v>
          </cell>
          <cell r="Y566" t="str">
            <v>KB</v>
          </cell>
          <cell r="Z566" t="str">
            <v>Telecomunn services Feb,Mar,May,Jun</v>
          </cell>
        </row>
        <row r="567">
          <cell r="A567">
            <v>4025</v>
          </cell>
          <cell r="B567">
            <v>37333</v>
          </cell>
          <cell r="C567" t="str">
            <v>ko</v>
          </cell>
          <cell r="D567" t="str">
            <v>11220064</v>
          </cell>
          <cell r="E567">
            <v>37299</v>
          </cell>
          <cell r="F567">
            <v>37294</v>
          </cell>
          <cell r="G567">
            <v>37324</v>
          </cell>
          <cell r="H567" t="str">
            <v>K+B</v>
          </cell>
          <cell r="I567" t="str">
            <v>1533542501</v>
          </cell>
          <cell r="J567" t="str">
            <v>2700</v>
          </cell>
          <cell r="L567">
            <v>2812</v>
          </cell>
          <cell r="M567">
            <v>140.6</v>
          </cell>
          <cell r="N567">
            <v>0</v>
          </cell>
          <cell r="O567">
            <v>0</v>
          </cell>
          <cell r="P567">
            <v>2952.6</v>
          </cell>
          <cell r="S567">
            <v>2953</v>
          </cell>
          <cell r="V567"/>
          <cell r="W567">
            <v>37326</v>
          </cell>
          <cell r="X567">
            <v>37326</v>
          </cell>
          <cell r="Y567" t="str">
            <v>KB</v>
          </cell>
        </row>
        <row r="568">
          <cell r="A568">
            <v>6097</v>
          </cell>
          <cell r="B568">
            <v>37564</v>
          </cell>
          <cell r="C568" t="str">
            <v>da</v>
          </cell>
          <cell r="D568" t="str">
            <v>11220596</v>
          </cell>
          <cell r="E568">
            <v>37552</v>
          </cell>
          <cell r="F568">
            <v>37540</v>
          </cell>
          <cell r="G568">
            <v>37559</v>
          </cell>
          <cell r="H568" t="str">
            <v>K+B</v>
          </cell>
          <cell r="I568" t="str">
            <v>1533542501</v>
          </cell>
          <cell r="J568" t="str">
            <v>2700</v>
          </cell>
          <cell r="L568">
            <v>3250</v>
          </cell>
          <cell r="M568">
            <v>162.5</v>
          </cell>
          <cell r="O568">
            <v>0</v>
          </cell>
          <cell r="P568">
            <v>3412.5</v>
          </cell>
          <cell r="R568">
            <v>0</v>
          </cell>
          <cell r="S568">
            <v>3413</v>
          </cell>
          <cell r="U568" t="str">
            <v>a</v>
          </cell>
          <cell r="V568"/>
          <cell r="W568">
            <v>37559</v>
          </cell>
          <cell r="X568">
            <v>37560</v>
          </cell>
          <cell r="Y568" t="str">
            <v>KB</v>
          </cell>
        </row>
        <row r="569">
          <cell r="A569">
            <v>348</v>
          </cell>
          <cell r="B569">
            <v>37364</v>
          </cell>
          <cell r="C569" t="str">
            <v>pr3</v>
          </cell>
          <cell r="D569" t="str">
            <v>11220148</v>
          </cell>
          <cell r="E569">
            <v>37343</v>
          </cell>
          <cell r="F569">
            <v>37329</v>
          </cell>
          <cell r="G569">
            <v>37351</v>
          </cell>
          <cell r="H569" t="str">
            <v>K+B</v>
          </cell>
          <cell r="I569" t="str">
            <v>1533542501</v>
          </cell>
          <cell r="J569" t="str">
            <v>2700</v>
          </cell>
          <cell r="L569">
            <v>3450</v>
          </cell>
          <cell r="M569">
            <v>172.5</v>
          </cell>
          <cell r="O569">
            <v>0</v>
          </cell>
          <cell r="P569">
            <v>3623</v>
          </cell>
          <cell r="S569">
            <v>3623</v>
          </cell>
          <cell r="U569" t="str">
            <v>c</v>
          </cell>
          <cell r="V569"/>
          <cell r="W569">
            <v>37354</v>
          </cell>
          <cell r="X569">
            <v>37354</v>
          </cell>
          <cell r="Y569" t="str">
            <v>KB</v>
          </cell>
        </row>
        <row r="570">
          <cell r="A570">
            <v>4111</v>
          </cell>
          <cell r="B570">
            <v>37425</v>
          </cell>
          <cell r="C570" t="str">
            <v>ko</v>
          </cell>
          <cell r="D570" t="str">
            <v>11220225</v>
          </cell>
          <cell r="E570">
            <v>37385</v>
          </cell>
          <cell r="F570">
            <v>37383</v>
          </cell>
          <cell r="G570">
            <v>37414</v>
          </cell>
          <cell r="H570" t="str">
            <v>K+B</v>
          </cell>
          <cell r="I570" t="str">
            <v>1533542501</v>
          </cell>
          <cell r="J570" t="str">
            <v>2700</v>
          </cell>
          <cell r="L570">
            <v>7188</v>
          </cell>
          <cell r="M570">
            <v>359.4</v>
          </cell>
          <cell r="N570">
            <v>0</v>
          </cell>
          <cell r="O570">
            <v>0</v>
          </cell>
          <cell r="P570">
            <v>7547.4</v>
          </cell>
          <cell r="S570">
            <v>7547</v>
          </cell>
          <cell r="U570" t="str">
            <v>f</v>
          </cell>
          <cell r="V570"/>
          <cell r="W570">
            <v>37413</v>
          </cell>
          <cell r="X570">
            <v>37414</v>
          </cell>
          <cell r="Y570" t="str">
            <v>KB</v>
          </cell>
        </row>
        <row r="571">
          <cell r="A571">
            <v>4088</v>
          </cell>
          <cell r="B571">
            <v>37396</v>
          </cell>
          <cell r="C571" t="str">
            <v>ko</v>
          </cell>
          <cell r="D571" t="str">
            <v>11220186</v>
          </cell>
          <cell r="E571">
            <v>37371</v>
          </cell>
          <cell r="F571">
            <v>37361</v>
          </cell>
          <cell r="G571">
            <v>37391</v>
          </cell>
          <cell r="H571" t="str">
            <v>K+B</v>
          </cell>
          <cell r="I571" t="str">
            <v>1533542501</v>
          </cell>
          <cell r="J571" t="str">
            <v>2700</v>
          </cell>
          <cell r="L571">
            <v>9329</v>
          </cell>
          <cell r="M571">
            <v>466.5</v>
          </cell>
          <cell r="N571">
            <v>0</v>
          </cell>
          <cell r="O571">
            <v>0</v>
          </cell>
          <cell r="P571">
            <v>9795.5</v>
          </cell>
          <cell r="S571">
            <v>9796</v>
          </cell>
          <cell r="U571" t="str">
            <v>c</v>
          </cell>
          <cell r="V571"/>
          <cell r="W571">
            <v>37391</v>
          </cell>
          <cell r="X571">
            <v>37393</v>
          </cell>
          <cell r="Y571" t="str">
            <v>KB</v>
          </cell>
        </row>
        <row r="572">
          <cell r="A572">
            <v>4080</v>
          </cell>
          <cell r="B572">
            <v>37382</v>
          </cell>
          <cell r="C572" t="str">
            <v>ko</v>
          </cell>
          <cell r="D572" t="str">
            <v>11220167</v>
          </cell>
          <cell r="E572">
            <v>37351</v>
          </cell>
          <cell r="F572">
            <v>37349</v>
          </cell>
          <cell r="G572">
            <v>37379</v>
          </cell>
          <cell r="H572" t="str">
            <v>K+B</v>
          </cell>
          <cell r="I572" t="str">
            <v>1533542501</v>
          </cell>
          <cell r="J572" t="str">
            <v>2700</v>
          </cell>
          <cell r="L572">
            <v>12037</v>
          </cell>
          <cell r="M572">
            <v>601.9</v>
          </cell>
          <cell r="N572">
            <v>0</v>
          </cell>
          <cell r="O572">
            <v>0</v>
          </cell>
          <cell r="P572">
            <v>12639</v>
          </cell>
          <cell r="S572">
            <v>12639</v>
          </cell>
          <cell r="U572" t="str">
            <v>b</v>
          </cell>
          <cell r="V572"/>
          <cell r="W572">
            <v>37376</v>
          </cell>
          <cell r="X572">
            <v>37378</v>
          </cell>
          <cell r="Y572" t="str">
            <v>KB</v>
          </cell>
        </row>
        <row r="573">
          <cell r="A573">
            <v>4081</v>
          </cell>
          <cell r="B573">
            <v>37382</v>
          </cell>
          <cell r="C573" t="str">
            <v>ko</v>
          </cell>
          <cell r="D573" t="str">
            <v>11220168</v>
          </cell>
          <cell r="E573">
            <v>37351</v>
          </cell>
          <cell r="F573">
            <v>37349</v>
          </cell>
          <cell r="G573">
            <v>37379</v>
          </cell>
          <cell r="H573" t="str">
            <v>K+B</v>
          </cell>
          <cell r="I573" t="str">
            <v>1533542501</v>
          </cell>
          <cell r="J573" t="str">
            <v>2700</v>
          </cell>
          <cell r="L573">
            <v>14929</v>
          </cell>
          <cell r="M573">
            <v>746.5</v>
          </cell>
          <cell r="N573">
            <v>0</v>
          </cell>
          <cell r="O573">
            <v>0</v>
          </cell>
          <cell r="P573">
            <v>15676</v>
          </cell>
          <cell r="S573">
            <v>15676</v>
          </cell>
          <cell r="U573" t="str">
            <v>b</v>
          </cell>
          <cell r="V573"/>
          <cell r="W573">
            <v>37376</v>
          </cell>
          <cell r="X573">
            <v>37378</v>
          </cell>
          <cell r="Y573" t="str">
            <v>KB</v>
          </cell>
        </row>
        <row r="574">
          <cell r="A574">
            <v>105</v>
          </cell>
          <cell r="B574">
            <v>37319</v>
          </cell>
          <cell r="C574" t="str">
            <v>pr3</v>
          </cell>
          <cell r="D574" t="str">
            <v>11220042</v>
          </cell>
          <cell r="E574">
            <v>37294</v>
          </cell>
          <cell r="F574">
            <v>37287</v>
          </cell>
          <cell r="G574">
            <v>37320</v>
          </cell>
          <cell r="H574" t="str">
            <v>K+B</v>
          </cell>
          <cell r="I574" t="str">
            <v>1533542501</v>
          </cell>
          <cell r="J574" t="str">
            <v>2700</v>
          </cell>
          <cell r="L574">
            <v>16000</v>
          </cell>
          <cell r="M574">
            <v>800</v>
          </cell>
          <cell r="O574">
            <v>0</v>
          </cell>
          <cell r="P574">
            <v>16800</v>
          </cell>
          <cell r="S574">
            <v>16800</v>
          </cell>
          <cell r="U574" t="str">
            <v>a</v>
          </cell>
          <cell r="V574"/>
          <cell r="W574">
            <v>37319</v>
          </cell>
          <cell r="X574">
            <v>37316</v>
          </cell>
          <cell r="Y574" t="str">
            <v>KB</v>
          </cell>
        </row>
        <row r="575">
          <cell r="A575">
            <v>254</v>
          </cell>
          <cell r="B575">
            <v>37364</v>
          </cell>
          <cell r="C575" t="str">
            <v>pr3</v>
          </cell>
          <cell r="D575" t="str">
            <v>11220118</v>
          </cell>
          <cell r="E575">
            <v>37321</v>
          </cell>
          <cell r="F575">
            <v>37315</v>
          </cell>
          <cell r="G575">
            <v>37351</v>
          </cell>
          <cell r="H575" t="str">
            <v>K+B</v>
          </cell>
          <cell r="I575" t="str">
            <v>1533542501</v>
          </cell>
          <cell r="J575" t="str">
            <v>2700</v>
          </cell>
          <cell r="L575">
            <v>16000</v>
          </cell>
          <cell r="M575">
            <v>800</v>
          </cell>
          <cell r="O575">
            <v>0</v>
          </cell>
          <cell r="P575">
            <v>16800</v>
          </cell>
          <cell r="S575">
            <v>16800</v>
          </cell>
          <cell r="U575" t="str">
            <v>a</v>
          </cell>
          <cell r="V575"/>
          <cell r="W575">
            <v>37351</v>
          </cell>
          <cell r="X575">
            <v>37351</v>
          </cell>
          <cell r="Y575" t="str">
            <v>KB</v>
          </cell>
        </row>
        <row r="576">
          <cell r="A576">
            <v>400</v>
          </cell>
          <cell r="B576">
            <v>37396</v>
          </cell>
          <cell r="C576" t="str">
            <v>pr3</v>
          </cell>
          <cell r="D576" t="str">
            <v>11220171</v>
          </cell>
          <cell r="E576">
            <v>37354</v>
          </cell>
          <cell r="F576">
            <v>37346</v>
          </cell>
          <cell r="G576">
            <v>37381</v>
          </cell>
          <cell r="H576" t="str">
            <v>K+B</v>
          </cell>
          <cell r="I576" t="str">
            <v>1533542501</v>
          </cell>
          <cell r="J576" t="str">
            <v>2700</v>
          </cell>
          <cell r="L576">
            <v>16000</v>
          </cell>
          <cell r="M576">
            <v>800</v>
          </cell>
          <cell r="O576">
            <v>0</v>
          </cell>
          <cell r="P576">
            <v>16800</v>
          </cell>
          <cell r="S576">
            <v>16800</v>
          </cell>
          <cell r="U576" t="str">
            <v>a</v>
          </cell>
          <cell r="V576"/>
          <cell r="W576">
            <v>37382</v>
          </cell>
          <cell r="X576">
            <v>37383</v>
          </cell>
          <cell r="Y576" t="str">
            <v>KB</v>
          </cell>
        </row>
        <row r="577">
          <cell r="A577">
            <v>615</v>
          </cell>
          <cell r="B577">
            <v>37425</v>
          </cell>
          <cell r="C577" t="str">
            <v>dam</v>
          </cell>
          <cell r="D577" t="str">
            <v>11220222</v>
          </cell>
          <cell r="E577">
            <v>37386</v>
          </cell>
          <cell r="F577">
            <v>37376</v>
          </cell>
          <cell r="G577">
            <v>37412</v>
          </cell>
          <cell r="H577" t="str">
            <v>K+B</v>
          </cell>
          <cell r="I577" t="str">
            <v>1533542501</v>
          </cell>
          <cell r="J577" t="str">
            <v>2700</v>
          </cell>
          <cell r="M577">
            <v>0</v>
          </cell>
          <cell r="N577">
            <v>16000</v>
          </cell>
          <cell r="O577">
            <v>3520</v>
          </cell>
          <cell r="P577">
            <v>19520</v>
          </cell>
          <cell r="S577">
            <v>19520</v>
          </cell>
          <cell r="U577" t="str">
            <v>a</v>
          </cell>
          <cell r="V577"/>
          <cell r="W577">
            <v>37413</v>
          </cell>
          <cell r="X577">
            <v>37414</v>
          </cell>
          <cell r="Y577" t="str">
            <v>KB</v>
          </cell>
        </row>
        <row r="578">
          <cell r="A578">
            <v>810</v>
          </cell>
          <cell r="B578">
            <v>37432</v>
          </cell>
          <cell r="C578" t="str">
            <v>pr3</v>
          </cell>
          <cell r="D578" t="str">
            <v>11220279</v>
          </cell>
          <cell r="E578">
            <v>37417</v>
          </cell>
          <cell r="F578">
            <v>37407</v>
          </cell>
          <cell r="G578">
            <v>37442</v>
          </cell>
          <cell r="H578" t="str">
            <v>K+B</v>
          </cell>
          <cell r="I578" t="str">
            <v>1533542501</v>
          </cell>
          <cell r="J578" t="str">
            <v>2700</v>
          </cell>
          <cell r="M578">
            <v>0</v>
          </cell>
          <cell r="N578">
            <v>16000</v>
          </cell>
          <cell r="O578">
            <v>3520</v>
          </cell>
          <cell r="P578">
            <v>19520</v>
          </cell>
          <cell r="S578">
            <v>19520</v>
          </cell>
          <cell r="U578" t="str">
            <v>a</v>
          </cell>
          <cell r="V578"/>
          <cell r="W578">
            <v>37445</v>
          </cell>
          <cell r="X578">
            <v>37445</v>
          </cell>
          <cell r="Y578" t="str">
            <v>KB</v>
          </cell>
        </row>
        <row r="579">
          <cell r="A579">
            <v>6024</v>
          </cell>
          <cell r="B579">
            <v>37466</v>
          </cell>
          <cell r="C579" t="str">
            <v>p4</v>
          </cell>
          <cell r="D579" t="str">
            <v>11220352</v>
          </cell>
          <cell r="E579">
            <v>37446</v>
          </cell>
          <cell r="F579">
            <v>37437</v>
          </cell>
          <cell r="G579">
            <v>37473</v>
          </cell>
          <cell r="H579" t="str">
            <v>K+B</v>
          </cell>
          <cell r="I579" t="str">
            <v>1533542501</v>
          </cell>
          <cell r="J579" t="str">
            <v>2700</v>
          </cell>
          <cell r="M579">
            <v>0</v>
          </cell>
          <cell r="N579">
            <v>16000</v>
          </cell>
          <cell r="O579">
            <v>3520</v>
          </cell>
          <cell r="P579">
            <v>19520</v>
          </cell>
          <cell r="R579">
            <v>0</v>
          </cell>
          <cell r="S579">
            <v>19520</v>
          </cell>
          <cell r="U579" t="str">
            <v>b</v>
          </cell>
          <cell r="V579"/>
          <cell r="W579">
            <v>37472</v>
          </cell>
          <cell r="X579">
            <v>37473</v>
          </cell>
          <cell r="Y579" t="str">
            <v>KB</v>
          </cell>
        </row>
        <row r="580">
          <cell r="A580">
            <v>4026</v>
          </cell>
          <cell r="B580">
            <v>37323</v>
          </cell>
          <cell r="C580" t="str">
            <v>ko</v>
          </cell>
          <cell r="D580" t="str">
            <v>11220065</v>
          </cell>
          <cell r="E580">
            <v>37299</v>
          </cell>
          <cell r="F580">
            <v>37294</v>
          </cell>
          <cell r="G580">
            <v>37324</v>
          </cell>
          <cell r="H580" t="str">
            <v>K+B</v>
          </cell>
          <cell r="I580" t="str">
            <v>1533542501</v>
          </cell>
          <cell r="J580" t="str">
            <v>2700</v>
          </cell>
          <cell r="L580">
            <v>45535</v>
          </cell>
          <cell r="M580">
            <v>2276.8000000000002</v>
          </cell>
          <cell r="N580">
            <v>0</v>
          </cell>
          <cell r="O580">
            <v>0</v>
          </cell>
          <cell r="P580">
            <v>47811.8</v>
          </cell>
          <cell r="S580">
            <v>47812</v>
          </cell>
          <cell r="V580"/>
          <cell r="W580">
            <v>37326</v>
          </cell>
          <cell r="X580">
            <v>37326</v>
          </cell>
          <cell r="Y580" t="str">
            <v>KB</v>
          </cell>
        </row>
        <row r="581">
          <cell r="A581">
            <v>50</v>
          </cell>
          <cell r="B581">
            <v>37315</v>
          </cell>
          <cell r="C581" t="str">
            <v>ko</v>
          </cell>
          <cell r="D581" t="str">
            <v>11220009</v>
          </cell>
          <cell r="E581">
            <v>37278</v>
          </cell>
          <cell r="F581">
            <v>37266</v>
          </cell>
          <cell r="G581">
            <v>37296</v>
          </cell>
          <cell r="H581" t="str">
            <v>K+B</v>
          </cell>
          <cell r="I581" t="str">
            <v>1533542501</v>
          </cell>
          <cell r="J581" t="str">
            <v>2700</v>
          </cell>
          <cell r="L581">
            <v>83160</v>
          </cell>
          <cell r="M581">
            <v>4158</v>
          </cell>
          <cell r="O581">
            <v>0</v>
          </cell>
          <cell r="P581">
            <v>87318</v>
          </cell>
          <cell r="S581">
            <v>87318</v>
          </cell>
          <cell r="U581" t="str">
            <v>e</v>
          </cell>
          <cell r="V581"/>
          <cell r="W581">
            <v>37298</v>
          </cell>
          <cell r="X581">
            <v>37301</v>
          </cell>
          <cell r="Y581" t="str">
            <v>KB</v>
          </cell>
        </row>
        <row r="582">
          <cell r="A582">
            <v>51</v>
          </cell>
          <cell r="B582">
            <v>37315</v>
          </cell>
          <cell r="C582" t="str">
            <v>ko</v>
          </cell>
          <cell r="D582" t="str">
            <v>11220008</v>
          </cell>
          <cell r="E582">
            <v>37278</v>
          </cell>
          <cell r="F582">
            <v>37266</v>
          </cell>
          <cell r="G582">
            <v>37296</v>
          </cell>
          <cell r="H582" t="str">
            <v>K+B</v>
          </cell>
          <cell r="I582" t="str">
            <v>1533542501</v>
          </cell>
          <cell r="J582" t="str">
            <v>2700</v>
          </cell>
          <cell r="L582">
            <v>122588</v>
          </cell>
          <cell r="M582">
            <v>6129.4</v>
          </cell>
          <cell r="O582">
            <v>0</v>
          </cell>
          <cell r="P582">
            <v>128717</v>
          </cell>
          <cell r="S582">
            <v>128717</v>
          </cell>
          <cell r="U582" t="str">
            <v>a</v>
          </cell>
          <cell r="V582"/>
          <cell r="W582">
            <v>37298</v>
          </cell>
          <cell r="X582">
            <v>37301</v>
          </cell>
          <cell r="Y582" t="str">
            <v>KB</v>
          </cell>
        </row>
        <row r="583">
          <cell r="A583">
            <v>2429</v>
          </cell>
          <cell r="B583">
            <v>37623</v>
          </cell>
          <cell r="C583" t="str">
            <v>tym</v>
          </cell>
          <cell r="D583" t="str">
            <v>17602</v>
          </cell>
          <cell r="E583">
            <v>37603</v>
          </cell>
          <cell r="F583">
            <v>37590</v>
          </cell>
          <cell r="G583">
            <v>37610</v>
          </cell>
          <cell r="H583" t="str">
            <v>Euromont - izolační, s.r.o.</v>
          </cell>
          <cell r="I583" t="str">
            <v>3407500297</v>
          </cell>
          <cell r="J583" t="str">
            <v>0100</v>
          </cell>
          <cell r="L583">
            <v>590000</v>
          </cell>
          <cell r="M583">
            <v>29500</v>
          </cell>
          <cell r="O583">
            <v>0</v>
          </cell>
          <cell r="P583">
            <v>619500</v>
          </cell>
          <cell r="R583">
            <v>-29500</v>
          </cell>
          <cell r="S583">
            <v>590000</v>
          </cell>
          <cell r="T583" t="str">
            <v>Decem192002</v>
          </cell>
          <cell r="U583">
            <v>37609</v>
          </cell>
          <cell r="V583">
            <v>2</v>
          </cell>
          <cell r="W583">
            <v>37620</v>
          </cell>
          <cell r="Y583" t="str">
            <v>UFJ</v>
          </cell>
        </row>
        <row r="584">
          <cell r="A584">
            <v>152.1</v>
          </cell>
          <cell r="B584">
            <v>37432</v>
          </cell>
          <cell r="C584" t="str">
            <v>pr3</v>
          </cell>
          <cell r="D584" t="str">
            <v>11220053</v>
          </cell>
          <cell r="E584">
            <v>37399</v>
          </cell>
          <cell r="G584">
            <v>37412</v>
          </cell>
          <cell r="H584" t="str">
            <v>K+B</v>
          </cell>
          <cell r="I584" t="str">
            <v>1533542501</v>
          </cell>
          <cell r="J584" t="str">
            <v>2700</v>
          </cell>
          <cell r="M584">
            <v>0</v>
          </cell>
          <cell r="O584">
            <v>0</v>
          </cell>
          <cell r="P584">
            <v>0</v>
          </cell>
          <cell r="R584">
            <v>276058.8</v>
          </cell>
          <cell r="S584">
            <v>276059</v>
          </cell>
          <cell r="U584" t="str">
            <v>a</v>
          </cell>
          <cell r="V584"/>
          <cell r="W584">
            <v>37419</v>
          </cell>
          <cell r="X584">
            <v>37419</v>
          </cell>
          <cell r="Y584" t="str">
            <v>KB</v>
          </cell>
        </row>
        <row r="585">
          <cell r="A585">
            <v>4336</v>
          </cell>
          <cell r="B585">
            <v>37603</v>
          </cell>
          <cell r="C585" t="str">
            <v>ko</v>
          </cell>
          <cell r="D585" t="str">
            <v>11220688</v>
          </cell>
          <cell r="E585">
            <v>37588</v>
          </cell>
          <cell r="F585">
            <v>37580</v>
          </cell>
          <cell r="G585">
            <v>37611</v>
          </cell>
          <cell r="H585" t="str">
            <v xml:space="preserve">K+B </v>
          </cell>
          <cell r="I585" t="str">
            <v>1533542501</v>
          </cell>
          <cell r="J585" t="str">
            <v>2700</v>
          </cell>
          <cell r="L585">
            <v>508501</v>
          </cell>
          <cell r="M585">
            <v>25425.1</v>
          </cell>
          <cell r="N585">
            <v>24930</v>
          </cell>
          <cell r="O585">
            <v>5484.6</v>
          </cell>
          <cell r="P585">
            <v>564341</v>
          </cell>
          <cell r="S585">
            <v>564341</v>
          </cell>
          <cell r="T585" t="str">
            <v>December2002</v>
          </cell>
          <cell r="V585" t="str">
            <v xml:space="preserve"> </v>
          </cell>
          <cell r="W585">
            <v>37595</v>
          </cell>
          <cell r="X585">
            <v>37596</v>
          </cell>
          <cell r="Y585" t="str">
            <v>UFJ</v>
          </cell>
        </row>
        <row r="586">
          <cell r="A586">
            <v>4295</v>
          </cell>
          <cell r="B586">
            <v>37572</v>
          </cell>
          <cell r="C586" t="str">
            <v>ko</v>
          </cell>
          <cell r="D586" t="str">
            <v>10220027</v>
          </cell>
          <cell r="E586">
            <v>37524</v>
          </cell>
          <cell r="G586">
            <v>37565</v>
          </cell>
          <cell r="H586" t="str">
            <v>K+B</v>
          </cell>
          <cell r="I586" t="str">
            <v>1533542501</v>
          </cell>
          <cell r="J586" t="str">
            <v>2700</v>
          </cell>
          <cell r="M586">
            <v>0</v>
          </cell>
          <cell r="O586">
            <v>0</v>
          </cell>
          <cell r="P586">
            <v>0</v>
          </cell>
          <cell r="Q586">
            <v>1453751</v>
          </cell>
          <cell r="S586">
            <v>1453751</v>
          </cell>
          <cell r="T586" t="str">
            <v>November2002</v>
          </cell>
          <cell r="U586">
            <v>37558</v>
          </cell>
          <cell r="V586"/>
          <cell r="W586">
            <v>37564</v>
          </cell>
          <cell r="X586">
            <v>37565</v>
          </cell>
          <cell r="Y586" t="str">
            <v>UFJ</v>
          </cell>
        </row>
        <row r="587">
          <cell r="A587">
            <v>4260</v>
          </cell>
          <cell r="B587">
            <v>37524</v>
          </cell>
          <cell r="C587" t="str">
            <v>ko</v>
          </cell>
          <cell r="D587" t="str">
            <v>10220024</v>
          </cell>
          <cell r="E587">
            <v>37487</v>
          </cell>
          <cell r="G587">
            <v>37524</v>
          </cell>
          <cell r="H587" t="str">
            <v>K+B</v>
          </cell>
          <cell r="I587" t="str">
            <v>1533542501</v>
          </cell>
          <cell r="J587" t="str">
            <v>2700</v>
          </cell>
          <cell r="M587">
            <v>0</v>
          </cell>
          <cell r="O587">
            <v>0</v>
          </cell>
          <cell r="P587">
            <v>0</v>
          </cell>
          <cell r="Q587">
            <v>2272827</v>
          </cell>
          <cell r="S587">
            <v>2272827</v>
          </cell>
          <cell r="T587" t="str">
            <v>September2002</v>
          </cell>
          <cell r="U587">
            <v>37522</v>
          </cell>
          <cell r="V587"/>
          <cell r="W587">
            <v>37524</v>
          </cell>
          <cell r="X587">
            <v>37525</v>
          </cell>
          <cell r="Y587" t="str">
            <v>UFJ</v>
          </cell>
        </row>
        <row r="588">
          <cell r="A588">
            <v>152</v>
          </cell>
          <cell r="B588">
            <v>37323</v>
          </cell>
          <cell r="C588" t="str">
            <v>pr3</v>
          </cell>
          <cell r="D588" t="str">
            <v>11220053</v>
          </cell>
          <cell r="E588">
            <v>37301</v>
          </cell>
          <cell r="F588">
            <v>37287</v>
          </cell>
          <cell r="G588">
            <v>37320</v>
          </cell>
          <cell r="H588" t="str">
            <v>K+B</v>
          </cell>
          <cell r="I588" t="str">
            <v>1533542501</v>
          </cell>
          <cell r="J588" t="str">
            <v>2700</v>
          </cell>
          <cell r="L588">
            <v>5439665</v>
          </cell>
          <cell r="M588">
            <v>271983.3</v>
          </cell>
          <cell r="N588">
            <v>81511</v>
          </cell>
          <cell r="O588">
            <v>17932.5</v>
          </cell>
          <cell r="P588">
            <v>5811091.7999999998</v>
          </cell>
          <cell r="Q588">
            <v>-2858226</v>
          </cell>
          <cell r="R588">
            <v>-276058.8</v>
          </cell>
          <cell r="S588">
            <v>2676807</v>
          </cell>
          <cell r="T588" t="str">
            <v>March2002</v>
          </cell>
          <cell r="U588">
            <v>37326</v>
          </cell>
          <cell r="V588"/>
          <cell r="W588">
            <v>37328</v>
          </cell>
          <cell r="X588">
            <v>37328</v>
          </cell>
          <cell r="Y588" t="str">
            <v>Sanwa Duss</v>
          </cell>
        </row>
        <row r="589">
          <cell r="A589">
            <v>33</v>
          </cell>
          <cell r="B589">
            <v>37315</v>
          </cell>
          <cell r="C589" t="str">
            <v>pr3</v>
          </cell>
          <cell r="D589" t="str">
            <v>10210039</v>
          </cell>
          <cell r="E589">
            <v>37277</v>
          </cell>
          <cell r="G589">
            <v>37292</v>
          </cell>
          <cell r="H589" t="str">
            <v>K+B</v>
          </cell>
          <cell r="I589" t="str">
            <v>1533542501</v>
          </cell>
          <cell r="J589" t="str">
            <v>2700</v>
          </cell>
          <cell r="M589">
            <v>0</v>
          </cell>
          <cell r="O589">
            <v>0</v>
          </cell>
          <cell r="P589">
            <v>0</v>
          </cell>
          <cell r="Q589">
            <v>2858226</v>
          </cell>
          <cell r="S589">
            <v>2858226</v>
          </cell>
          <cell r="T589" t="str">
            <v>February2002</v>
          </cell>
          <cell r="U589">
            <v>37288</v>
          </cell>
          <cell r="V589"/>
          <cell r="W589">
            <v>37292</v>
          </cell>
          <cell r="X589">
            <v>37293</v>
          </cell>
          <cell r="Y589" t="str">
            <v>Sanwa Duss</v>
          </cell>
        </row>
        <row r="590">
          <cell r="A590">
            <v>4203</v>
          </cell>
          <cell r="B590">
            <v>37502</v>
          </cell>
          <cell r="C590" t="str">
            <v>ko</v>
          </cell>
          <cell r="D590" t="str">
            <v>10220020</v>
          </cell>
          <cell r="E590">
            <v>37446</v>
          </cell>
          <cell r="G590">
            <v>37477</v>
          </cell>
          <cell r="H590" t="str">
            <v>K+B</v>
          </cell>
          <cell r="I590" t="str">
            <v>1533542501</v>
          </cell>
          <cell r="J590" t="str">
            <v>2700</v>
          </cell>
          <cell r="L590">
            <v>0</v>
          </cell>
          <cell r="M590">
            <v>0</v>
          </cell>
          <cell r="N590">
            <v>0</v>
          </cell>
          <cell r="O590">
            <v>0</v>
          </cell>
          <cell r="Q590">
            <v>3612832</v>
          </cell>
          <cell r="S590">
            <v>3612832</v>
          </cell>
          <cell r="T590" t="str">
            <v>August2002</v>
          </cell>
          <cell r="U590">
            <v>37468</v>
          </cell>
          <cell r="V590"/>
          <cell r="W590">
            <v>37473</v>
          </cell>
          <cell r="X590">
            <v>37473</v>
          </cell>
          <cell r="Y590" t="str">
            <v>UFJ</v>
          </cell>
        </row>
        <row r="591">
          <cell r="A591">
            <v>828</v>
          </cell>
          <cell r="B591">
            <v>37453</v>
          </cell>
          <cell r="C591" t="str">
            <v>ko</v>
          </cell>
          <cell r="D591" t="str">
            <v>10220015</v>
          </cell>
          <cell r="E591">
            <v>37419</v>
          </cell>
          <cell r="G591">
            <v>37442</v>
          </cell>
          <cell r="H591" t="str">
            <v>K+B</v>
          </cell>
          <cell r="I591" t="str">
            <v>1533542501</v>
          </cell>
          <cell r="J591" t="str">
            <v>2700</v>
          </cell>
          <cell r="M591">
            <v>0</v>
          </cell>
          <cell r="O591">
            <v>0</v>
          </cell>
          <cell r="P591">
            <v>0</v>
          </cell>
          <cell r="Q591">
            <v>3863701</v>
          </cell>
          <cell r="S591">
            <v>3863701</v>
          </cell>
          <cell r="T591" t="str">
            <v>July2002</v>
          </cell>
          <cell r="U591">
            <v>37433</v>
          </cell>
          <cell r="V591"/>
          <cell r="W591">
            <v>37447</v>
          </cell>
          <cell r="X591">
            <v>37447</v>
          </cell>
          <cell r="Y591" t="str">
            <v>Sanwa Duss</v>
          </cell>
        </row>
        <row r="592">
          <cell r="A592">
            <v>153</v>
          </cell>
          <cell r="B592">
            <v>37333</v>
          </cell>
          <cell r="C592" t="str">
            <v>ko</v>
          </cell>
          <cell r="D592" t="str">
            <v>10220002</v>
          </cell>
          <cell r="E592">
            <v>37302</v>
          </cell>
          <cell r="G592">
            <v>37320</v>
          </cell>
          <cell r="H592" t="str">
            <v>K+B</v>
          </cell>
          <cell r="I592" t="str">
            <v>1533542501</v>
          </cell>
          <cell r="J592" t="str">
            <v>2700</v>
          </cell>
          <cell r="M592">
            <v>0</v>
          </cell>
          <cell r="O592">
            <v>0</v>
          </cell>
          <cell r="P592">
            <v>0</v>
          </cell>
          <cell r="Q592">
            <v>4015000</v>
          </cell>
          <cell r="S592">
            <v>4015000</v>
          </cell>
          <cell r="T592" t="str">
            <v>March2002</v>
          </cell>
          <cell r="U592">
            <v>37315</v>
          </cell>
          <cell r="V592"/>
          <cell r="W592">
            <v>37320</v>
          </cell>
          <cell r="X592">
            <v>37320</v>
          </cell>
          <cell r="Y592" t="str">
            <v>Sanwa Duss</v>
          </cell>
        </row>
        <row r="593">
          <cell r="A593">
            <v>4323</v>
          </cell>
          <cell r="B593">
            <v>37603</v>
          </cell>
          <cell r="C593" t="str">
            <v>ko</v>
          </cell>
          <cell r="D593" t="str">
            <v>11220656</v>
          </cell>
          <cell r="E593">
            <v>37568</v>
          </cell>
          <cell r="F593">
            <v>37567</v>
          </cell>
          <cell r="G593">
            <v>37596</v>
          </cell>
          <cell r="H593" t="str">
            <v>K+B</v>
          </cell>
          <cell r="I593" t="str">
            <v>1533542501</v>
          </cell>
          <cell r="J593" t="str">
            <v>2700</v>
          </cell>
          <cell r="L593">
            <v>34737813</v>
          </cell>
          <cell r="M593">
            <v>1736890.65</v>
          </cell>
          <cell r="N593">
            <v>4364397</v>
          </cell>
          <cell r="O593">
            <v>960167.4</v>
          </cell>
          <cell r="P593">
            <v>41799268</v>
          </cell>
          <cell r="Q593">
            <v>-35191989</v>
          </cell>
          <cell r="R593">
            <v>-1955111</v>
          </cell>
          <cell r="S593">
            <v>4652169</v>
          </cell>
          <cell r="T593" t="str">
            <v>December2002</v>
          </cell>
          <cell r="V593" t="str">
            <v xml:space="preserve"> </v>
          </cell>
          <cell r="W593">
            <v>37595</v>
          </cell>
          <cell r="X593">
            <v>37596</v>
          </cell>
          <cell r="Y593" t="str">
            <v>UFJ</v>
          </cell>
        </row>
        <row r="594">
          <cell r="A594">
            <v>396</v>
          </cell>
          <cell r="B594">
            <v>37382</v>
          </cell>
          <cell r="C594" t="str">
            <v>ko</v>
          </cell>
          <cell r="D594" t="str">
            <v>10220008</v>
          </cell>
          <cell r="E594">
            <v>37351</v>
          </cell>
          <cell r="G594">
            <v>37381</v>
          </cell>
          <cell r="H594" t="str">
            <v>K+B</v>
          </cell>
          <cell r="I594" t="str">
            <v>1533542501</v>
          </cell>
          <cell r="J594" t="str">
            <v>2700</v>
          </cell>
          <cell r="M594">
            <v>0</v>
          </cell>
          <cell r="O594">
            <v>0</v>
          </cell>
          <cell r="P594">
            <v>0</v>
          </cell>
          <cell r="Q594">
            <v>5144199</v>
          </cell>
          <cell r="S594">
            <v>5144199</v>
          </cell>
          <cell r="T594" t="str">
            <v>May2002</v>
          </cell>
          <cell r="U594">
            <v>37376</v>
          </cell>
          <cell r="V594"/>
          <cell r="W594">
            <v>37380</v>
          </cell>
          <cell r="X594">
            <v>37382</v>
          </cell>
          <cell r="Y594" t="str">
            <v>Sanwa Duss</v>
          </cell>
        </row>
        <row r="595">
          <cell r="A595">
            <v>306</v>
          </cell>
          <cell r="B595">
            <v>37364</v>
          </cell>
          <cell r="C595" t="str">
            <v>ko</v>
          </cell>
          <cell r="D595" t="str">
            <v>10220004</v>
          </cell>
          <cell r="E595">
            <v>37330</v>
          </cell>
          <cell r="G595">
            <v>37351</v>
          </cell>
          <cell r="H595" t="str">
            <v>K+B</v>
          </cell>
          <cell r="I595" t="str">
            <v>1533542501</v>
          </cell>
          <cell r="J595" t="str">
            <v>2700</v>
          </cell>
          <cell r="M595">
            <v>0</v>
          </cell>
          <cell r="O595">
            <v>0</v>
          </cell>
          <cell r="P595">
            <v>0</v>
          </cell>
          <cell r="Q595">
            <v>6204330</v>
          </cell>
          <cell r="S595">
            <v>6204330</v>
          </cell>
          <cell r="T595" t="str">
            <v>April2002</v>
          </cell>
          <cell r="U595">
            <v>37344</v>
          </cell>
          <cell r="V595"/>
          <cell r="W595">
            <v>37350</v>
          </cell>
          <cell r="X595">
            <v>37351</v>
          </cell>
          <cell r="Y595" t="str">
            <v>Sanwa Duss</v>
          </cell>
        </row>
        <row r="596">
          <cell r="A596">
            <v>4118</v>
          </cell>
          <cell r="B596">
            <v>37413</v>
          </cell>
          <cell r="C596" t="str">
            <v>ko</v>
          </cell>
          <cell r="D596" t="str">
            <v>10220011</v>
          </cell>
          <cell r="E596">
            <v>37390</v>
          </cell>
          <cell r="G596">
            <v>37412</v>
          </cell>
          <cell r="H596" t="str">
            <v>K+B</v>
          </cell>
          <cell r="I596" t="str">
            <v>1533542501</v>
          </cell>
          <cell r="J596" t="str">
            <v>2700</v>
          </cell>
          <cell r="L596">
            <v>0</v>
          </cell>
          <cell r="M596">
            <v>0</v>
          </cell>
          <cell r="N596">
            <v>0</v>
          </cell>
          <cell r="O596">
            <v>0</v>
          </cell>
          <cell r="Q596">
            <v>8625349</v>
          </cell>
          <cell r="S596">
            <v>8625349</v>
          </cell>
          <cell r="T596" t="str">
            <v>June2002</v>
          </cell>
          <cell r="U596">
            <v>37407</v>
          </cell>
          <cell r="V596"/>
          <cell r="W596">
            <v>37412</v>
          </cell>
          <cell r="X596">
            <v>37413</v>
          </cell>
          <cell r="Y596" t="str">
            <v>Sanwa Duss</v>
          </cell>
        </row>
        <row r="597">
          <cell r="A597">
            <v>219</v>
          </cell>
          <cell r="B597">
            <v>37349</v>
          </cell>
          <cell r="C597" t="str">
            <v>t</v>
          </cell>
          <cell r="D597" t="str">
            <v>43</v>
          </cell>
          <cell r="E597">
            <v>37316</v>
          </cell>
          <cell r="G597">
            <v>37327</v>
          </cell>
          <cell r="H597" t="str">
            <v>Zeleny-TAXI</v>
          </cell>
          <cell r="I597" t="str">
            <v>153412671</v>
          </cell>
          <cell r="J597" t="str">
            <v>0300</v>
          </cell>
          <cell r="K597">
            <v>4906.5</v>
          </cell>
          <cell r="M597">
            <v>0</v>
          </cell>
          <cell r="O597">
            <v>0</v>
          </cell>
          <cell r="P597">
            <v>4906.5</v>
          </cell>
          <cell r="S597">
            <v>4906.5</v>
          </cell>
          <cell r="V597"/>
          <cell r="W597">
            <v>37328</v>
          </cell>
          <cell r="X597">
            <v>37329</v>
          </cell>
          <cell r="Y597" t="str">
            <v>KB</v>
          </cell>
        </row>
        <row r="598">
          <cell r="A598">
            <v>2100</v>
          </cell>
          <cell r="B598">
            <v>37396</v>
          </cell>
          <cell r="C598" t="str">
            <v>tye</v>
          </cell>
          <cell r="D598" t="str">
            <v>104005/02</v>
          </cell>
          <cell r="E598">
            <v>37357</v>
          </cell>
          <cell r="F598">
            <v>37350</v>
          </cell>
          <cell r="G598">
            <v>37381</v>
          </cell>
          <cell r="H598" t="str">
            <v>Stavby Prunéřov, Klášterec n./O.</v>
          </cell>
          <cell r="I598" t="str">
            <v>153781522</v>
          </cell>
          <cell r="J598" t="str">
            <v>0300</v>
          </cell>
          <cell r="L598">
            <v>4520</v>
          </cell>
          <cell r="M598">
            <v>226</v>
          </cell>
          <cell r="O598">
            <v>0</v>
          </cell>
          <cell r="P598">
            <v>4746</v>
          </cell>
          <cell r="S598">
            <v>4746</v>
          </cell>
          <cell r="U598" t="str">
            <v>b</v>
          </cell>
          <cell r="V598"/>
          <cell r="W598">
            <v>37382</v>
          </cell>
          <cell r="X598">
            <v>37383</v>
          </cell>
          <cell r="Y598" t="str">
            <v>KB</v>
          </cell>
        </row>
        <row r="599">
          <cell r="A599">
            <v>2402</v>
          </cell>
          <cell r="B599">
            <v>37596</v>
          </cell>
          <cell r="C599" t="str">
            <v>tye</v>
          </cell>
          <cell r="D599" t="str">
            <v>111033/02</v>
          </cell>
          <cell r="E599">
            <v>37582</v>
          </cell>
          <cell r="F599">
            <v>37573</v>
          </cell>
          <cell r="G599">
            <v>37592</v>
          </cell>
          <cell r="H599" t="str">
            <v>Stavby Prunéřov, Klášterec n./O.</v>
          </cell>
          <cell r="I599" t="str">
            <v>153781522</v>
          </cell>
          <cell r="J599" t="str">
            <v>0300</v>
          </cell>
          <cell r="L599">
            <v>60500</v>
          </cell>
          <cell r="M599">
            <v>3025</v>
          </cell>
          <cell r="O599">
            <v>0</v>
          </cell>
          <cell r="P599">
            <v>63525</v>
          </cell>
          <cell r="S599">
            <v>63525</v>
          </cell>
          <cell r="U599" t="str">
            <v>b</v>
          </cell>
          <cell r="V599" t="str">
            <v xml:space="preserve"> </v>
          </cell>
          <cell r="W599">
            <v>37592</v>
          </cell>
          <cell r="X599">
            <v>37594</v>
          </cell>
          <cell r="Y599" t="str">
            <v>KB</v>
          </cell>
        </row>
        <row r="600">
          <cell r="A600">
            <v>2055</v>
          </cell>
          <cell r="B600">
            <v>37364</v>
          </cell>
          <cell r="C600" t="str">
            <v>ty</v>
          </cell>
          <cell r="D600" t="str">
            <v>302017/02</v>
          </cell>
          <cell r="E600">
            <v>37321</v>
          </cell>
          <cell r="F600">
            <v>37301</v>
          </cell>
          <cell r="G600">
            <v>37359</v>
          </cell>
          <cell r="H600" t="str">
            <v>Stavby Prunéřov, Klášterec n./O.</v>
          </cell>
          <cell r="I600" t="str">
            <v>153781522</v>
          </cell>
          <cell r="J600" t="str">
            <v>0300</v>
          </cell>
          <cell r="L600">
            <v>101975</v>
          </cell>
          <cell r="M600">
            <v>5098.8</v>
          </cell>
          <cell r="O600">
            <v>0</v>
          </cell>
          <cell r="P600">
            <v>107073.8</v>
          </cell>
          <cell r="R600">
            <v>-5098.8</v>
          </cell>
          <cell r="S600">
            <v>101975</v>
          </cell>
          <cell r="U600" t="str">
            <v>a</v>
          </cell>
          <cell r="V600"/>
          <cell r="W600">
            <v>37354</v>
          </cell>
          <cell r="X600">
            <v>37354</v>
          </cell>
          <cell r="Y600" t="str">
            <v>KB</v>
          </cell>
        </row>
        <row r="601">
          <cell r="A601">
            <v>539</v>
          </cell>
          <cell r="B601">
            <v>37396</v>
          </cell>
          <cell r="C601" t="str">
            <v>tch</v>
          </cell>
          <cell r="D601" t="str">
            <v>23020</v>
          </cell>
          <cell r="E601">
            <v>37375</v>
          </cell>
          <cell r="F601">
            <v>37359</v>
          </cell>
          <cell r="G601">
            <v>37385</v>
          </cell>
          <cell r="H601" t="str">
            <v>S-projekt plus</v>
          </cell>
          <cell r="I601" t="str">
            <v>1543170297</v>
          </cell>
          <cell r="J601" t="str">
            <v>0100</v>
          </cell>
          <cell r="L601">
            <v>5120</v>
          </cell>
          <cell r="M601">
            <v>256</v>
          </cell>
          <cell r="O601">
            <v>0</v>
          </cell>
          <cell r="P601">
            <v>5376</v>
          </cell>
          <cell r="S601">
            <v>5376</v>
          </cell>
          <cell r="V601"/>
          <cell r="W601">
            <v>37389</v>
          </cell>
          <cell r="X601">
            <v>37390</v>
          </cell>
          <cell r="Y601" t="str">
            <v>KB</v>
          </cell>
        </row>
        <row r="602">
          <cell r="A602">
            <v>660</v>
          </cell>
          <cell r="B602">
            <v>37425</v>
          </cell>
          <cell r="C602" t="str">
            <v>jsr</v>
          </cell>
          <cell r="D602" t="str">
            <v>20025</v>
          </cell>
          <cell r="E602">
            <v>37391</v>
          </cell>
          <cell r="F602">
            <v>37386</v>
          </cell>
          <cell r="G602">
            <v>37417</v>
          </cell>
          <cell r="H602" t="str">
            <v>Petr Dufek</v>
          </cell>
          <cell r="I602" t="str">
            <v>154390179</v>
          </cell>
          <cell r="J602" t="str">
            <v>0600</v>
          </cell>
          <cell r="L602">
            <v>13568</v>
          </cell>
          <cell r="M602">
            <v>678.4</v>
          </cell>
          <cell r="O602">
            <v>0</v>
          </cell>
          <cell r="P602">
            <v>14246.4</v>
          </cell>
          <cell r="S602">
            <v>14246.4</v>
          </cell>
          <cell r="U602" t="str">
            <v>d</v>
          </cell>
          <cell r="V602"/>
          <cell r="W602">
            <v>37417</v>
          </cell>
          <cell r="X602">
            <v>37417</v>
          </cell>
          <cell r="Y602" t="str">
            <v>KB</v>
          </cell>
        </row>
        <row r="603">
          <cell r="A603">
            <v>425</v>
          </cell>
          <cell r="B603">
            <v>37371</v>
          </cell>
          <cell r="C603" t="str">
            <v>b</v>
          </cell>
          <cell r="D603" t="str">
            <v>2012</v>
          </cell>
          <cell r="E603">
            <v>37355</v>
          </cell>
          <cell r="F603">
            <v>37354</v>
          </cell>
          <cell r="G603">
            <v>37368</v>
          </cell>
          <cell r="H603" t="str">
            <v>TMP Personnel Select</v>
          </cell>
          <cell r="I603" t="str">
            <v>154602928</v>
          </cell>
          <cell r="J603" t="str">
            <v>0300</v>
          </cell>
          <cell r="M603">
            <v>0</v>
          </cell>
          <cell r="N603">
            <v>132480</v>
          </cell>
          <cell r="O603">
            <v>29145.599999999999</v>
          </cell>
          <cell r="P603">
            <v>161625.60000000001</v>
          </cell>
          <cell r="S603">
            <v>161625.60000000001</v>
          </cell>
          <cell r="U603" t="str">
            <v>b</v>
          </cell>
          <cell r="V603"/>
          <cell r="W603">
            <v>37364</v>
          </cell>
          <cell r="X603">
            <v>37364</v>
          </cell>
          <cell r="Y603" t="str">
            <v>KB</v>
          </cell>
        </row>
        <row r="604">
          <cell r="A604">
            <v>1273</v>
          </cell>
          <cell r="B604">
            <v>37529</v>
          </cell>
          <cell r="C604" t="str">
            <v>b</v>
          </cell>
          <cell r="D604" t="str">
            <v>1000004462</v>
          </cell>
          <cell r="E604">
            <v>37496</v>
          </cell>
          <cell r="F604">
            <v>37494</v>
          </cell>
          <cell r="G604">
            <v>37508</v>
          </cell>
          <cell r="H604" t="str">
            <v>TMP Personnel Select</v>
          </cell>
          <cell r="I604" t="str">
            <v>154602928</v>
          </cell>
          <cell r="J604" t="str">
            <v>0300</v>
          </cell>
          <cell r="M604">
            <v>0</v>
          </cell>
          <cell r="N604">
            <v>230000</v>
          </cell>
          <cell r="O604">
            <v>50600</v>
          </cell>
          <cell r="P604">
            <v>280600</v>
          </cell>
          <cell r="S604">
            <v>280600</v>
          </cell>
          <cell r="U604" t="str">
            <v>b</v>
          </cell>
          <cell r="V604"/>
          <cell r="W604">
            <v>37523</v>
          </cell>
          <cell r="X604">
            <v>37525</v>
          </cell>
          <cell r="Y604" t="str">
            <v>KB</v>
          </cell>
        </row>
        <row r="605">
          <cell r="A605">
            <v>4186</v>
          </cell>
          <cell r="B605">
            <v>37461</v>
          </cell>
          <cell r="C605" t="str">
            <v>ko</v>
          </cell>
          <cell r="D605" t="str">
            <v>2002546</v>
          </cell>
          <cell r="E605">
            <v>37435</v>
          </cell>
          <cell r="F605">
            <v>37434</v>
          </cell>
          <cell r="G605">
            <v>37464</v>
          </cell>
          <cell r="H605" t="str">
            <v>Požární služby Ústí n/L</v>
          </cell>
          <cell r="I605" t="str">
            <v>155493022</v>
          </cell>
          <cell r="J605" t="str">
            <v>0300</v>
          </cell>
          <cell r="L605">
            <v>0</v>
          </cell>
          <cell r="M605">
            <v>0</v>
          </cell>
          <cell r="N605">
            <v>4745</v>
          </cell>
          <cell r="O605">
            <v>1043.9000000000001</v>
          </cell>
          <cell r="P605">
            <v>5788.9</v>
          </cell>
          <cell r="S605">
            <v>5788.9</v>
          </cell>
          <cell r="U605" t="str">
            <v>a</v>
          </cell>
          <cell r="V605"/>
          <cell r="W605">
            <v>37462</v>
          </cell>
          <cell r="X605">
            <v>37462</v>
          </cell>
          <cell r="Y605" t="str">
            <v>KB</v>
          </cell>
        </row>
        <row r="606">
          <cell r="A606">
            <v>4151</v>
          </cell>
          <cell r="B606">
            <v>37432</v>
          </cell>
          <cell r="C606" t="str">
            <v>ko</v>
          </cell>
          <cell r="D606" t="str">
            <v>2002497</v>
          </cell>
          <cell r="E606">
            <v>37417</v>
          </cell>
          <cell r="F606">
            <v>37417</v>
          </cell>
          <cell r="G606">
            <v>37447</v>
          </cell>
          <cell r="H606" t="str">
            <v>Požární služby Ústí n/L</v>
          </cell>
          <cell r="I606" t="str">
            <v>155493022</v>
          </cell>
          <cell r="J606" t="str">
            <v>0300</v>
          </cell>
          <cell r="L606">
            <v>5301</v>
          </cell>
          <cell r="M606">
            <v>265.10000000000002</v>
          </cell>
          <cell r="N606">
            <v>81201</v>
          </cell>
          <cell r="O606">
            <v>17864.3</v>
          </cell>
          <cell r="P606">
            <v>104631.4</v>
          </cell>
          <cell r="S606">
            <v>104631.4</v>
          </cell>
          <cell r="U606" t="str">
            <v>q</v>
          </cell>
          <cell r="V606"/>
          <cell r="W606">
            <v>37445</v>
          </cell>
          <cell r="X606">
            <v>37445</v>
          </cell>
          <cell r="Y606" t="str">
            <v>KB</v>
          </cell>
        </row>
        <row r="607">
          <cell r="A607">
            <v>4315</v>
          </cell>
          <cell r="B607">
            <v>37596</v>
          </cell>
          <cell r="C607" t="str">
            <v>ko-z</v>
          </cell>
          <cell r="D607" t="str">
            <v>25/02</v>
          </cell>
          <cell r="E607">
            <v>37560</v>
          </cell>
          <cell r="F607">
            <v>37560</v>
          </cell>
          <cell r="G607">
            <v>37590</v>
          </cell>
          <cell r="H607" t="str">
            <v>INSTAS</v>
          </cell>
          <cell r="I607" t="str">
            <v>155787901</v>
          </cell>
          <cell r="J607" t="str">
            <v>0600</v>
          </cell>
          <cell r="K607">
            <v>4000</v>
          </cell>
          <cell r="M607">
            <v>0</v>
          </cell>
          <cell r="O607">
            <v>0</v>
          </cell>
          <cell r="P607">
            <v>4000</v>
          </cell>
          <cell r="S607">
            <v>4000</v>
          </cell>
          <cell r="U607" t="str">
            <v>d</v>
          </cell>
          <cell r="V607"/>
          <cell r="W607">
            <v>37592</v>
          </cell>
          <cell r="X607">
            <v>37594</v>
          </cell>
          <cell r="Y607" t="str">
            <v>KB</v>
          </cell>
        </row>
        <row r="608">
          <cell r="A608">
            <v>8033</v>
          </cell>
          <cell r="B608">
            <v>37613</v>
          </cell>
          <cell r="C608" t="str">
            <v>tp3</v>
          </cell>
          <cell r="D608" t="str">
            <v>220049</v>
          </cell>
          <cell r="E608">
            <v>37602</v>
          </cell>
          <cell r="F608">
            <v>37596</v>
          </cell>
          <cell r="G608">
            <v>37623</v>
          </cell>
          <cell r="H608" t="str">
            <v>MD Tisk-reklama</v>
          </cell>
          <cell r="I608" t="str">
            <v>156345961</v>
          </cell>
          <cell r="J608" t="str">
            <v>0600</v>
          </cell>
          <cell r="L608">
            <v>0</v>
          </cell>
          <cell r="M608">
            <v>0</v>
          </cell>
          <cell r="N608">
            <v>13048</v>
          </cell>
          <cell r="O608">
            <v>2871</v>
          </cell>
          <cell r="P608">
            <v>15919</v>
          </cell>
          <cell r="S608">
            <v>15919</v>
          </cell>
          <cell r="U608" t="str">
            <v>a</v>
          </cell>
          <cell r="V608" t="str">
            <v xml:space="preserve"> </v>
          </cell>
          <cell r="W608">
            <v>37613</v>
          </cell>
          <cell r="X608">
            <v>37613</v>
          </cell>
          <cell r="Y608" t="str">
            <v>KB</v>
          </cell>
          <cell r="Z608" t="str">
            <v>Labels</v>
          </cell>
        </row>
        <row r="609">
          <cell r="A609">
            <v>22</v>
          </cell>
          <cell r="B609">
            <v>37294</v>
          </cell>
          <cell r="C609" t="str">
            <v>f</v>
          </cell>
          <cell r="D609" t="str">
            <v>02100006</v>
          </cell>
          <cell r="E609">
            <v>37270</v>
          </cell>
          <cell r="F609">
            <v>37264</v>
          </cell>
          <cell r="G609">
            <v>37274</v>
          </cell>
          <cell r="H609" t="str">
            <v>Mi-Pi Servis</v>
          </cell>
          <cell r="I609" t="str">
            <v>156799816</v>
          </cell>
          <cell r="J609" t="str">
            <v>0300</v>
          </cell>
          <cell r="M609">
            <v>0</v>
          </cell>
          <cell r="N609">
            <v>900</v>
          </cell>
          <cell r="O609">
            <v>198</v>
          </cell>
          <cell r="P609">
            <v>1098</v>
          </cell>
          <cell r="S609">
            <v>1098</v>
          </cell>
          <cell r="V609"/>
          <cell r="W609">
            <v>37284</v>
          </cell>
          <cell r="X609">
            <v>37285</v>
          </cell>
          <cell r="Y609" t="str">
            <v>KB</v>
          </cell>
          <cell r="Z609" t="str">
            <v>PBX Louby 1,2,3</v>
          </cell>
        </row>
        <row r="610">
          <cell r="A610">
            <v>394</v>
          </cell>
          <cell r="B610">
            <v>37371</v>
          </cell>
          <cell r="C610" t="str">
            <v>f</v>
          </cell>
          <cell r="D610" t="str">
            <v>02100304</v>
          </cell>
          <cell r="E610">
            <v>37351</v>
          </cell>
          <cell r="F610">
            <v>37348</v>
          </cell>
          <cell r="G610">
            <v>37358</v>
          </cell>
          <cell r="H610" t="str">
            <v>Mi-Pi servis</v>
          </cell>
          <cell r="I610" t="str">
            <v>156799816</v>
          </cell>
          <cell r="J610" t="str">
            <v>0300</v>
          </cell>
          <cell r="M610">
            <v>0</v>
          </cell>
          <cell r="N610">
            <v>900</v>
          </cell>
          <cell r="O610">
            <v>198</v>
          </cell>
          <cell r="P610">
            <v>1098</v>
          </cell>
          <cell r="S610">
            <v>1098</v>
          </cell>
          <cell r="U610" t="str">
            <v>a</v>
          </cell>
          <cell r="V610"/>
          <cell r="W610">
            <v>37362</v>
          </cell>
          <cell r="X610">
            <v>37362</v>
          </cell>
          <cell r="Y610" t="str">
            <v>KB</v>
          </cell>
          <cell r="Z610" t="str">
            <v>PBX Louny 4,5,6</v>
          </cell>
        </row>
        <row r="611">
          <cell r="A611">
            <v>990</v>
          </cell>
          <cell r="B611">
            <v>37461</v>
          </cell>
          <cell r="C611" t="str">
            <v>f</v>
          </cell>
          <cell r="D611" t="str">
            <v>02100629</v>
          </cell>
          <cell r="E611">
            <v>37445</v>
          </cell>
          <cell r="F611">
            <v>37438</v>
          </cell>
          <cell r="G611">
            <v>37448</v>
          </cell>
          <cell r="H611" t="str">
            <v>Mi-Pi servis</v>
          </cell>
          <cell r="I611" t="str">
            <v>156799816</v>
          </cell>
          <cell r="J611" t="str">
            <v>0300</v>
          </cell>
          <cell r="M611">
            <v>0</v>
          </cell>
          <cell r="N611">
            <v>900</v>
          </cell>
          <cell r="O611">
            <v>198</v>
          </cell>
          <cell r="P611">
            <v>1098</v>
          </cell>
          <cell r="S611">
            <v>1098</v>
          </cell>
          <cell r="U611" t="str">
            <v>a</v>
          </cell>
          <cell r="V611"/>
          <cell r="W611">
            <v>37453</v>
          </cell>
          <cell r="X611">
            <v>37453</v>
          </cell>
          <cell r="Y611" t="str">
            <v>KB</v>
          </cell>
          <cell r="Z611" t="str">
            <v>PBX Louny 7,8,9</v>
          </cell>
        </row>
        <row r="612">
          <cell r="A612">
            <v>2370</v>
          </cell>
          <cell r="B612">
            <v>37572</v>
          </cell>
          <cell r="C612" t="str">
            <v>f</v>
          </cell>
          <cell r="D612" t="str">
            <v>02100987</v>
          </cell>
          <cell r="E612">
            <v>37553</v>
          </cell>
          <cell r="F612">
            <v>37551</v>
          </cell>
          <cell r="G612">
            <v>37561</v>
          </cell>
          <cell r="H612" t="str">
            <v>MI-PI servis</v>
          </cell>
          <cell r="I612" t="str">
            <v>156799816</v>
          </cell>
          <cell r="J612" t="str">
            <v>0300</v>
          </cell>
          <cell r="M612">
            <v>0</v>
          </cell>
          <cell r="N612">
            <v>900</v>
          </cell>
          <cell r="O612">
            <v>198</v>
          </cell>
          <cell r="P612">
            <v>1098</v>
          </cell>
          <cell r="S612">
            <v>1098</v>
          </cell>
          <cell r="V612">
            <v>0</v>
          </cell>
          <cell r="W612">
            <v>37565</v>
          </cell>
          <cell r="X612">
            <v>37567</v>
          </cell>
          <cell r="Y612" t="str">
            <v>KB</v>
          </cell>
        </row>
        <row r="613">
          <cell r="A613">
            <v>2395</v>
          </cell>
          <cell r="B613">
            <v>37586</v>
          </cell>
          <cell r="C613" t="str">
            <v>A2</v>
          </cell>
          <cell r="D613" t="str">
            <v>02101034</v>
          </cell>
          <cell r="E613">
            <v>37568</v>
          </cell>
          <cell r="F613">
            <v>37565</v>
          </cell>
          <cell r="G613">
            <v>37575</v>
          </cell>
          <cell r="H613" t="str">
            <v>MI-PI servis</v>
          </cell>
          <cell r="I613" t="str">
            <v>156799816</v>
          </cell>
          <cell r="J613" t="str">
            <v>0300</v>
          </cell>
          <cell r="L613">
            <v>857.1</v>
          </cell>
          <cell r="M613">
            <v>42.9</v>
          </cell>
          <cell r="N613">
            <v>10873.05</v>
          </cell>
          <cell r="O613">
            <v>2392.1</v>
          </cell>
          <cell r="P613">
            <v>14165.2</v>
          </cell>
          <cell r="S613">
            <v>14166</v>
          </cell>
          <cell r="V613"/>
          <cell r="W613">
            <v>37579</v>
          </cell>
          <cell r="X613">
            <v>37579</v>
          </cell>
          <cell r="Y613" t="str">
            <v>KB</v>
          </cell>
        </row>
        <row r="614">
          <cell r="A614">
            <v>512</v>
          </cell>
          <cell r="B614">
            <v>37396</v>
          </cell>
          <cell r="C614" t="str">
            <v>tch</v>
          </cell>
          <cell r="D614" t="str">
            <v>640592</v>
          </cell>
          <cell r="E614">
            <v>37369</v>
          </cell>
          <cell r="F614">
            <v>37365</v>
          </cell>
          <cell r="G614">
            <v>37386</v>
          </cell>
          <cell r="H614" t="str">
            <v>Harmony club hotely</v>
          </cell>
          <cell r="I614" t="str">
            <v>156973175</v>
          </cell>
          <cell r="J614" t="str">
            <v>0300</v>
          </cell>
          <cell r="L614">
            <v>1028.5</v>
          </cell>
          <cell r="M614">
            <v>51.5</v>
          </cell>
          <cell r="O614">
            <v>0</v>
          </cell>
          <cell r="P614">
            <v>1080</v>
          </cell>
          <cell r="S614">
            <v>1080</v>
          </cell>
          <cell r="U614" t="str">
            <v>g</v>
          </cell>
          <cell r="V614"/>
          <cell r="W614">
            <v>37384</v>
          </cell>
          <cell r="X614">
            <v>37385</v>
          </cell>
          <cell r="Y614" t="str">
            <v>KB</v>
          </cell>
        </row>
        <row r="615">
          <cell r="A615">
            <v>1216</v>
          </cell>
          <cell r="B615">
            <v>37502</v>
          </cell>
          <cell r="C615" t="str">
            <v>tp1</v>
          </cell>
          <cell r="D615" t="str">
            <v>641163</v>
          </cell>
          <cell r="E615">
            <v>37483</v>
          </cell>
          <cell r="F615">
            <v>37475</v>
          </cell>
          <cell r="G615">
            <v>37493</v>
          </cell>
          <cell r="H615" t="str">
            <v>Harmony Club Hotely</v>
          </cell>
          <cell r="I615" t="str">
            <v>156973175</v>
          </cell>
          <cell r="J615" t="str">
            <v>0300</v>
          </cell>
          <cell r="L615">
            <v>1028.5</v>
          </cell>
          <cell r="M615">
            <v>51.5</v>
          </cell>
          <cell r="O615">
            <v>0</v>
          </cell>
          <cell r="P615">
            <v>1080</v>
          </cell>
          <cell r="S615">
            <v>1080</v>
          </cell>
          <cell r="U615" t="str">
            <v>b</v>
          </cell>
          <cell r="V615"/>
          <cell r="W615">
            <v>37496</v>
          </cell>
          <cell r="X615">
            <v>37497</v>
          </cell>
          <cell r="Y615" t="str">
            <v>KB</v>
          </cell>
        </row>
        <row r="616">
          <cell r="A616">
            <v>3218</v>
          </cell>
          <cell r="B616">
            <v>37453</v>
          </cell>
          <cell r="C616" t="str">
            <v>tch</v>
          </cell>
          <cell r="D616" t="str">
            <v>640935</v>
          </cell>
          <cell r="E616">
            <v>37431</v>
          </cell>
          <cell r="F616">
            <v>37426</v>
          </cell>
          <cell r="G616">
            <v>37445</v>
          </cell>
          <cell r="H616" t="str">
            <v>Harmony club hotely</v>
          </cell>
          <cell r="I616" t="str">
            <v>156973175</v>
          </cell>
          <cell r="J616" t="str">
            <v>0300</v>
          </cell>
          <cell r="L616">
            <v>1028.5</v>
          </cell>
          <cell r="M616">
            <v>51.4</v>
          </cell>
          <cell r="O616">
            <v>0</v>
          </cell>
          <cell r="P616">
            <v>1079.9000000000001</v>
          </cell>
          <cell r="S616">
            <v>1080</v>
          </cell>
          <cell r="U616" t="str">
            <v>c</v>
          </cell>
          <cell r="V616"/>
          <cell r="W616">
            <v>37445</v>
          </cell>
          <cell r="X616">
            <v>37445</v>
          </cell>
          <cell r="Y616" t="str">
            <v>KB</v>
          </cell>
          <cell r="Z616" t="str">
            <v>Hotel, Spur</v>
          </cell>
        </row>
        <row r="617">
          <cell r="A617">
            <v>3268</v>
          </cell>
          <cell r="B617">
            <v>37491</v>
          </cell>
          <cell r="C617" t="str">
            <v>tch</v>
          </cell>
          <cell r="D617" t="str">
            <v>641120</v>
          </cell>
          <cell r="E617">
            <v>37467</v>
          </cell>
          <cell r="F617">
            <v>37463</v>
          </cell>
          <cell r="G617">
            <v>37484</v>
          </cell>
          <cell r="H617" t="str">
            <v>Harmony club hotely</v>
          </cell>
          <cell r="I617" t="str">
            <v>156973175</v>
          </cell>
          <cell r="J617" t="str">
            <v>0300</v>
          </cell>
          <cell r="L617">
            <v>1028.5</v>
          </cell>
          <cell r="M617">
            <v>51.4</v>
          </cell>
          <cell r="O617">
            <v>0</v>
          </cell>
          <cell r="P617">
            <v>1079.9000000000001</v>
          </cell>
          <cell r="S617">
            <v>1080</v>
          </cell>
          <cell r="U617" t="str">
            <v>a</v>
          </cell>
          <cell r="V617"/>
          <cell r="W617">
            <v>37488</v>
          </cell>
          <cell r="X617">
            <v>37488</v>
          </cell>
          <cell r="Y617" t="str">
            <v>KB</v>
          </cell>
          <cell r="Z617" t="str">
            <v>Accomodation OST, Mr. Spur</v>
          </cell>
        </row>
        <row r="618">
          <cell r="A618">
            <v>3438</v>
          </cell>
          <cell r="B618">
            <v>37603</v>
          </cell>
          <cell r="C618" t="str">
            <v>tch</v>
          </cell>
          <cell r="D618" t="str">
            <v>641686</v>
          </cell>
          <cell r="E618">
            <v>37587</v>
          </cell>
          <cell r="F618">
            <v>37580</v>
          </cell>
          <cell r="G618">
            <v>37599</v>
          </cell>
          <cell r="H618" t="str">
            <v>Harmony club hotely</v>
          </cell>
          <cell r="I618" t="str">
            <v>156973175</v>
          </cell>
          <cell r="J618" t="str">
            <v>0300</v>
          </cell>
          <cell r="L618">
            <v>1028.5</v>
          </cell>
          <cell r="M618">
            <v>51.5</v>
          </cell>
          <cell r="O618">
            <v>0</v>
          </cell>
          <cell r="P618">
            <v>1080</v>
          </cell>
          <cell r="S618">
            <v>1080</v>
          </cell>
          <cell r="W618">
            <v>37600</v>
          </cell>
          <cell r="X618">
            <v>37601</v>
          </cell>
          <cell r="Y618" t="str">
            <v>KB</v>
          </cell>
          <cell r="Z618" t="str">
            <v>Accomodation OST, Mr. Takahashi</v>
          </cell>
        </row>
        <row r="619">
          <cell r="A619">
            <v>3221</v>
          </cell>
          <cell r="B619">
            <v>37453</v>
          </cell>
          <cell r="C619" t="str">
            <v>tch</v>
          </cell>
          <cell r="D619" t="str">
            <v>640988</v>
          </cell>
          <cell r="E619">
            <v>37438</v>
          </cell>
          <cell r="F619">
            <v>37434</v>
          </cell>
          <cell r="G619">
            <v>37453</v>
          </cell>
          <cell r="H619" t="str">
            <v>Harmony club hotely</v>
          </cell>
          <cell r="I619" t="str">
            <v>156973175</v>
          </cell>
          <cell r="J619" t="str">
            <v>0300</v>
          </cell>
          <cell r="L619">
            <v>1055.0999999999999</v>
          </cell>
          <cell r="M619">
            <v>52.8</v>
          </cell>
          <cell r="O619">
            <v>0</v>
          </cell>
          <cell r="P619">
            <v>1107.9000000000001</v>
          </cell>
          <cell r="S619">
            <v>1108</v>
          </cell>
          <cell r="V619"/>
          <cell r="W619">
            <v>37448</v>
          </cell>
          <cell r="X619">
            <v>37448</v>
          </cell>
          <cell r="Y619" t="str">
            <v>KB</v>
          </cell>
          <cell r="Z619" t="str">
            <v>Koj. OST - 24/6 - 26/6</v>
          </cell>
        </row>
        <row r="620">
          <cell r="A620">
            <v>791</v>
          </cell>
          <cell r="B620">
            <v>37432</v>
          </cell>
          <cell r="C620" t="str">
            <v>tch</v>
          </cell>
          <cell r="D620" t="str">
            <v>640815</v>
          </cell>
          <cell r="E620">
            <v>37413</v>
          </cell>
          <cell r="F620">
            <v>37406</v>
          </cell>
          <cell r="G620">
            <v>37425</v>
          </cell>
          <cell r="H620" t="str">
            <v>Harmony club hotely</v>
          </cell>
          <cell r="I620" t="str">
            <v>156973175</v>
          </cell>
          <cell r="J620" t="str">
            <v>0300</v>
          </cell>
          <cell r="L620">
            <v>1060.8</v>
          </cell>
          <cell r="M620">
            <v>53</v>
          </cell>
          <cell r="O620">
            <v>0</v>
          </cell>
          <cell r="P620">
            <v>1113.8</v>
          </cell>
          <cell r="S620">
            <v>1114</v>
          </cell>
          <cell r="U620" t="str">
            <v>a</v>
          </cell>
          <cell r="V620"/>
          <cell r="W620">
            <v>37424</v>
          </cell>
          <cell r="X620">
            <v>37424</v>
          </cell>
          <cell r="Y620" t="str">
            <v>KB</v>
          </cell>
        </row>
        <row r="621">
          <cell r="A621">
            <v>477</v>
          </cell>
          <cell r="B621">
            <v>37396</v>
          </cell>
          <cell r="C621" t="str">
            <v>tch</v>
          </cell>
          <cell r="D621" t="str">
            <v>640549</v>
          </cell>
          <cell r="E621">
            <v>37364</v>
          </cell>
          <cell r="F621">
            <v>37358</v>
          </cell>
          <cell r="G621">
            <v>37379</v>
          </cell>
          <cell r="H621" t="str">
            <v>Harmony club hotely</v>
          </cell>
          <cell r="I621" t="str">
            <v>156973175</v>
          </cell>
          <cell r="J621" t="str">
            <v>0300</v>
          </cell>
          <cell r="L621">
            <v>1123.7</v>
          </cell>
          <cell r="M621">
            <v>56.3</v>
          </cell>
          <cell r="O621">
            <v>0</v>
          </cell>
          <cell r="P621">
            <v>1180</v>
          </cell>
          <cell r="S621">
            <v>1180</v>
          </cell>
          <cell r="U621" t="str">
            <v>a</v>
          </cell>
          <cell r="V621"/>
          <cell r="W621">
            <v>37376</v>
          </cell>
          <cell r="X621">
            <v>37378</v>
          </cell>
          <cell r="Y621" t="str">
            <v>KB</v>
          </cell>
        </row>
        <row r="622">
          <cell r="A622">
            <v>1550</v>
          </cell>
          <cell r="B622">
            <v>37572</v>
          </cell>
          <cell r="C622" t="str">
            <v>sh2</v>
          </cell>
          <cell r="D622" t="str">
            <v>641495</v>
          </cell>
          <cell r="E622">
            <v>37546</v>
          </cell>
          <cell r="F622">
            <v>37543</v>
          </cell>
          <cell r="G622">
            <v>37562</v>
          </cell>
          <cell r="H622" t="str">
            <v>Harmony club hotely</v>
          </cell>
          <cell r="I622" t="str">
            <v>156973175</v>
          </cell>
          <cell r="J622" t="str">
            <v>0300</v>
          </cell>
          <cell r="L622">
            <v>1123.7</v>
          </cell>
          <cell r="M622">
            <v>56.3</v>
          </cell>
          <cell r="O622">
            <v>0</v>
          </cell>
          <cell r="P622">
            <v>1180</v>
          </cell>
          <cell r="S622">
            <v>1180</v>
          </cell>
          <cell r="V622"/>
          <cell r="W622">
            <v>37565</v>
          </cell>
          <cell r="X622">
            <v>37567</v>
          </cell>
          <cell r="Y622" t="str">
            <v>KB</v>
          </cell>
          <cell r="Z622" t="str">
            <v>Accomodation Mr. Suzuki</v>
          </cell>
        </row>
        <row r="623">
          <cell r="A623">
            <v>3319</v>
          </cell>
          <cell r="B623">
            <v>37524</v>
          </cell>
          <cell r="C623" t="str">
            <v>tch</v>
          </cell>
          <cell r="D623" t="str">
            <v>641245</v>
          </cell>
          <cell r="E623">
            <v>37503</v>
          </cell>
          <cell r="F623">
            <v>37498</v>
          </cell>
          <cell r="G623">
            <v>37517</v>
          </cell>
          <cell r="H623" t="str">
            <v>Harmony club hotely</v>
          </cell>
          <cell r="I623" t="str">
            <v>156973175</v>
          </cell>
          <cell r="J623" t="str">
            <v>0300</v>
          </cell>
          <cell r="L623">
            <v>1123.7</v>
          </cell>
          <cell r="M623">
            <v>56.2</v>
          </cell>
          <cell r="O623">
            <v>0</v>
          </cell>
          <cell r="P623">
            <v>1179.9000000000001</v>
          </cell>
          <cell r="S623">
            <v>1180</v>
          </cell>
          <cell r="U623" t="str">
            <v>a</v>
          </cell>
          <cell r="V623"/>
          <cell r="W623">
            <v>37516</v>
          </cell>
          <cell r="X623">
            <v>37516</v>
          </cell>
          <cell r="Y623" t="str">
            <v>KB</v>
          </cell>
          <cell r="Z623" t="str">
            <v>Accomodation Mr. Krejci</v>
          </cell>
        </row>
        <row r="624">
          <cell r="A624">
            <v>1085</v>
          </cell>
          <cell r="B624">
            <v>37491</v>
          </cell>
          <cell r="C624" t="str">
            <v>tp1</v>
          </cell>
          <cell r="D624" t="str">
            <v>641046</v>
          </cell>
          <cell r="E624">
            <v>37454</v>
          </cell>
          <cell r="F624">
            <v>37448</v>
          </cell>
          <cell r="G624">
            <v>37470</v>
          </cell>
          <cell r="H624" t="str">
            <v>Harmony club hotely</v>
          </cell>
          <cell r="I624" t="str">
            <v>156973175</v>
          </cell>
          <cell r="J624" t="str">
            <v>0300</v>
          </cell>
          <cell r="L624">
            <v>1066.5</v>
          </cell>
          <cell r="M624">
            <v>53.5</v>
          </cell>
          <cell r="N624">
            <v>182.7</v>
          </cell>
          <cell r="O624">
            <v>40.299999999999997</v>
          </cell>
          <cell r="P624">
            <v>1343</v>
          </cell>
          <cell r="S624">
            <v>1343</v>
          </cell>
          <cell r="U624" t="str">
            <v>a</v>
          </cell>
          <cell r="V624"/>
          <cell r="W624">
            <v>37470</v>
          </cell>
          <cell r="X624">
            <v>37474</v>
          </cell>
          <cell r="Y624" t="str">
            <v>KB</v>
          </cell>
        </row>
        <row r="625">
          <cell r="A625">
            <v>531</v>
          </cell>
          <cell r="B625">
            <v>37396</v>
          </cell>
          <cell r="C625" t="str">
            <v>tch</v>
          </cell>
          <cell r="D625" t="str">
            <v>640605</v>
          </cell>
          <cell r="E625">
            <v>37375</v>
          </cell>
          <cell r="F625">
            <v>37370</v>
          </cell>
          <cell r="G625">
            <v>37390</v>
          </cell>
          <cell r="H625" t="str">
            <v>Harmony club hotely</v>
          </cell>
          <cell r="I625" t="str">
            <v>156973175</v>
          </cell>
          <cell r="J625" t="str">
            <v>0300</v>
          </cell>
          <cell r="L625">
            <v>1314.2</v>
          </cell>
          <cell r="M625">
            <v>65.8</v>
          </cell>
          <cell r="O625">
            <v>0</v>
          </cell>
          <cell r="P625">
            <v>1380</v>
          </cell>
          <cell r="S625">
            <v>1380</v>
          </cell>
          <cell r="U625" t="str">
            <v>a</v>
          </cell>
          <cell r="V625"/>
          <cell r="W625">
            <v>37391</v>
          </cell>
          <cell r="X625">
            <v>37393</v>
          </cell>
          <cell r="Y625" t="str">
            <v>KB</v>
          </cell>
        </row>
        <row r="626">
          <cell r="A626">
            <v>532</v>
          </cell>
          <cell r="B626">
            <v>37396</v>
          </cell>
          <cell r="C626" t="str">
            <v>tch</v>
          </cell>
          <cell r="D626" t="str">
            <v>640606</v>
          </cell>
          <cell r="E626">
            <v>37375</v>
          </cell>
          <cell r="F626">
            <v>37370</v>
          </cell>
          <cell r="G626">
            <v>37390</v>
          </cell>
          <cell r="H626" t="str">
            <v>Harmony club hotely</v>
          </cell>
          <cell r="I626" t="str">
            <v>156973175</v>
          </cell>
          <cell r="J626" t="str">
            <v>0300</v>
          </cell>
          <cell r="L626">
            <v>1314.2</v>
          </cell>
          <cell r="M626">
            <v>65.8</v>
          </cell>
          <cell r="O626">
            <v>0</v>
          </cell>
          <cell r="P626">
            <v>1380</v>
          </cell>
          <cell r="S626">
            <v>1380</v>
          </cell>
          <cell r="U626" t="str">
            <v>a</v>
          </cell>
          <cell r="V626"/>
          <cell r="W626">
            <v>37391</v>
          </cell>
          <cell r="X626">
            <v>37393</v>
          </cell>
          <cell r="Y626" t="str">
            <v>KB</v>
          </cell>
        </row>
        <row r="627">
          <cell r="A627">
            <v>510</v>
          </cell>
          <cell r="B627">
            <v>37396</v>
          </cell>
          <cell r="C627" t="str">
            <v>tch</v>
          </cell>
          <cell r="D627" t="str">
            <v>640590</v>
          </cell>
          <cell r="E627">
            <v>37369</v>
          </cell>
          <cell r="F627">
            <v>37365</v>
          </cell>
          <cell r="G627">
            <v>37386</v>
          </cell>
          <cell r="H627" t="str">
            <v>Harmony club hotely</v>
          </cell>
          <cell r="I627" t="str">
            <v>156973175</v>
          </cell>
          <cell r="J627" t="str">
            <v>0300</v>
          </cell>
          <cell r="L627">
            <v>1399</v>
          </cell>
          <cell r="M627">
            <v>70</v>
          </cell>
          <cell r="O627">
            <v>0</v>
          </cell>
          <cell r="P627">
            <v>1469</v>
          </cell>
          <cell r="S627">
            <v>1469</v>
          </cell>
          <cell r="U627" t="str">
            <v>g</v>
          </cell>
          <cell r="V627"/>
          <cell r="W627">
            <v>37384</v>
          </cell>
          <cell r="X627">
            <v>37385</v>
          </cell>
          <cell r="Y627" t="str">
            <v>KB</v>
          </cell>
        </row>
        <row r="628">
          <cell r="A628">
            <v>3267</v>
          </cell>
          <cell r="B628">
            <v>37491</v>
          </cell>
          <cell r="C628" t="str">
            <v>tch</v>
          </cell>
          <cell r="D628" t="str">
            <v>641118</v>
          </cell>
          <cell r="E628">
            <v>37467</v>
          </cell>
          <cell r="F628">
            <v>37464</v>
          </cell>
          <cell r="G628">
            <v>37484</v>
          </cell>
          <cell r="H628" t="str">
            <v>Harmony club hotely</v>
          </cell>
          <cell r="I628" t="str">
            <v>156973175</v>
          </cell>
          <cell r="J628" t="str">
            <v>0300</v>
          </cell>
          <cell r="L628">
            <v>1504.7</v>
          </cell>
          <cell r="M628">
            <v>75.2</v>
          </cell>
          <cell r="O628">
            <v>0</v>
          </cell>
          <cell r="P628">
            <v>1579.9</v>
          </cell>
          <cell r="S628">
            <v>1580</v>
          </cell>
          <cell r="U628" t="str">
            <v>a</v>
          </cell>
          <cell r="V628"/>
          <cell r="W628">
            <v>37488</v>
          </cell>
          <cell r="X628">
            <v>37488</v>
          </cell>
          <cell r="Y628" t="str">
            <v>KB</v>
          </cell>
          <cell r="Z628" t="str">
            <v>Accomodation OST, Mr. Nakamura</v>
          </cell>
        </row>
        <row r="629">
          <cell r="A629">
            <v>3346</v>
          </cell>
          <cell r="B629">
            <v>37529</v>
          </cell>
          <cell r="C629" t="str">
            <v>tch</v>
          </cell>
          <cell r="D629" t="str">
            <v>641285</v>
          </cell>
          <cell r="E629">
            <v>37510</v>
          </cell>
          <cell r="F629">
            <v>37505</v>
          </cell>
          <cell r="G629">
            <v>37526</v>
          </cell>
          <cell r="H629" t="str">
            <v>Harmony club hotely</v>
          </cell>
          <cell r="I629" t="str">
            <v>156973175</v>
          </cell>
          <cell r="J629" t="str">
            <v>0300</v>
          </cell>
          <cell r="L629">
            <v>1695.1</v>
          </cell>
          <cell r="M629">
            <v>84.8</v>
          </cell>
          <cell r="O629">
            <v>0</v>
          </cell>
          <cell r="P629">
            <v>1779.9</v>
          </cell>
          <cell r="S629">
            <v>1780</v>
          </cell>
          <cell r="U629" t="str">
            <v>a</v>
          </cell>
          <cell r="V629"/>
          <cell r="W629">
            <v>37523</v>
          </cell>
          <cell r="X629">
            <v>37525</v>
          </cell>
          <cell r="Y629" t="str">
            <v>KB</v>
          </cell>
          <cell r="Z629" t="str">
            <v>Accomodation OST, Mr. Krejci</v>
          </cell>
        </row>
        <row r="630">
          <cell r="A630">
            <v>3293</v>
          </cell>
          <cell r="B630">
            <v>37502</v>
          </cell>
          <cell r="C630" t="str">
            <v>tch</v>
          </cell>
          <cell r="D630" t="str">
            <v>641181</v>
          </cell>
          <cell r="E630">
            <v>37482</v>
          </cell>
          <cell r="F630">
            <v>37479</v>
          </cell>
          <cell r="G630">
            <v>37498</v>
          </cell>
          <cell r="H630" t="str">
            <v>Harmony club hotely</v>
          </cell>
          <cell r="I630" t="str">
            <v>156973175</v>
          </cell>
          <cell r="J630" t="str">
            <v>0300</v>
          </cell>
          <cell r="L630">
            <v>1780</v>
          </cell>
          <cell r="M630">
            <v>89</v>
          </cell>
          <cell r="O630">
            <v>0</v>
          </cell>
          <cell r="P630">
            <v>1869</v>
          </cell>
          <cell r="S630">
            <v>1870</v>
          </cell>
          <cell r="U630" t="str">
            <v>d</v>
          </cell>
          <cell r="V630"/>
          <cell r="W630">
            <v>37496</v>
          </cell>
          <cell r="X630">
            <v>37497</v>
          </cell>
          <cell r="Y630" t="str">
            <v>KB</v>
          </cell>
          <cell r="Z630" t="str">
            <v>Accomodation OST, Mr. Nakamura, Krejci</v>
          </cell>
        </row>
        <row r="631">
          <cell r="A631">
            <v>3222</v>
          </cell>
          <cell r="B631">
            <v>37453</v>
          </cell>
          <cell r="C631" t="str">
            <v>tch</v>
          </cell>
          <cell r="D631" t="str">
            <v>640977</v>
          </cell>
          <cell r="E631">
            <v>37435</v>
          </cell>
          <cell r="F631">
            <v>37433</v>
          </cell>
          <cell r="G631">
            <v>37452</v>
          </cell>
          <cell r="H631" t="str">
            <v>Harmony club hotely</v>
          </cell>
          <cell r="I631" t="str">
            <v>156973175</v>
          </cell>
          <cell r="J631" t="str">
            <v>0300</v>
          </cell>
          <cell r="L631">
            <v>2057.1</v>
          </cell>
          <cell r="M631">
            <v>102.9</v>
          </cell>
          <cell r="O631">
            <v>0</v>
          </cell>
          <cell r="P631">
            <v>2160</v>
          </cell>
          <cell r="S631">
            <v>2160</v>
          </cell>
          <cell r="V631"/>
          <cell r="W631">
            <v>37448</v>
          </cell>
          <cell r="X631">
            <v>37448</v>
          </cell>
          <cell r="Y631" t="str">
            <v>KB</v>
          </cell>
          <cell r="Z631" t="str">
            <v>Spur, OST</v>
          </cell>
        </row>
        <row r="632">
          <cell r="A632">
            <v>3263</v>
          </cell>
          <cell r="B632">
            <v>37491</v>
          </cell>
          <cell r="C632" t="str">
            <v>tch</v>
          </cell>
          <cell r="D632" t="str">
            <v>641102</v>
          </cell>
          <cell r="E632">
            <v>37463</v>
          </cell>
          <cell r="F632">
            <v>37461</v>
          </cell>
          <cell r="G632">
            <v>37480</v>
          </cell>
          <cell r="H632" t="str">
            <v>Harmony club hotely</v>
          </cell>
          <cell r="I632" t="str">
            <v>156973175</v>
          </cell>
          <cell r="J632" t="str">
            <v>0300</v>
          </cell>
          <cell r="L632">
            <v>2057.1</v>
          </cell>
          <cell r="M632">
            <v>102.9</v>
          </cell>
          <cell r="O632">
            <v>0</v>
          </cell>
          <cell r="P632">
            <v>2160</v>
          </cell>
          <cell r="S632">
            <v>2160</v>
          </cell>
          <cell r="U632" t="str">
            <v>a</v>
          </cell>
          <cell r="V632"/>
          <cell r="W632">
            <v>37502</v>
          </cell>
          <cell r="X632">
            <v>37504</v>
          </cell>
          <cell r="Y632" t="str">
            <v>KB</v>
          </cell>
          <cell r="Z632" t="str">
            <v>Accomodation OST, Mr. Spur</v>
          </cell>
        </row>
        <row r="633">
          <cell r="A633">
            <v>3285</v>
          </cell>
          <cell r="B633">
            <v>37491</v>
          </cell>
          <cell r="C633" t="str">
            <v>tch</v>
          </cell>
          <cell r="D633" t="str">
            <v>641161</v>
          </cell>
          <cell r="E633">
            <v>37476</v>
          </cell>
          <cell r="F633">
            <v>37473</v>
          </cell>
          <cell r="G633">
            <v>37492</v>
          </cell>
          <cell r="H633" t="str">
            <v>Harmony club hotely</v>
          </cell>
          <cell r="I633" t="str">
            <v>156973175</v>
          </cell>
          <cell r="J633" t="str">
            <v>0300</v>
          </cell>
          <cell r="L633">
            <v>2057.1</v>
          </cell>
          <cell r="M633">
            <v>102.9</v>
          </cell>
          <cell r="O633">
            <v>0</v>
          </cell>
          <cell r="P633">
            <v>2160</v>
          </cell>
          <cell r="S633">
            <v>2160</v>
          </cell>
          <cell r="U633" t="str">
            <v>b</v>
          </cell>
          <cell r="V633"/>
          <cell r="W633">
            <v>37489</v>
          </cell>
          <cell r="X633">
            <v>37490</v>
          </cell>
          <cell r="Y633" t="str">
            <v>KB</v>
          </cell>
          <cell r="Z633" t="str">
            <v>Accomodation OST, Mr. Nyshiyama</v>
          </cell>
        </row>
        <row r="634">
          <cell r="A634">
            <v>3290</v>
          </cell>
          <cell r="B634">
            <v>37502</v>
          </cell>
          <cell r="C634" t="str">
            <v>tch</v>
          </cell>
          <cell r="D634" t="str">
            <v>641172</v>
          </cell>
          <cell r="E634">
            <v>37481</v>
          </cell>
          <cell r="F634">
            <v>37476</v>
          </cell>
          <cell r="G634">
            <v>37495</v>
          </cell>
          <cell r="H634" t="str">
            <v>Harmony club hotely</v>
          </cell>
          <cell r="I634" t="str">
            <v>156973175</v>
          </cell>
          <cell r="J634" t="str">
            <v>0300</v>
          </cell>
          <cell r="L634">
            <v>2057.1</v>
          </cell>
          <cell r="M634">
            <v>102.9</v>
          </cell>
          <cell r="O634">
            <v>0</v>
          </cell>
          <cell r="P634">
            <v>2160</v>
          </cell>
          <cell r="S634">
            <v>2160</v>
          </cell>
          <cell r="U634" t="str">
            <v>c</v>
          </cell>
          <cell r="V634"/>
          <cell r="W634">
            <v>37496</v>
          </cell>
          <cell r="X634">
            <v>37497</v>
          </cell>
          <cell r="Y634" t="str">
            <v>KB</v>
          </cell>
          <cell r="Z634" t="str">
            <v>Accomodation OST, Mr. Krejci</v>
          </cell>
        </row>
        <row r="635">
          <cell r="A635">
            <v>3317</v>
          </cell>
          <cell r="B635">
            <v>37524</v>
          </cell>
          <cell r="C635" t="str">
            <v>tch</v>
          </cell>
          <cell r="D635" t="str">
            <v>641249</v>
          </cell>
          <cell r="E635">
            <v>37503</v>
          </cell>
          <cell r="F635">
            <v>37498</v>
          </cell>
          <cell r="G635">
            <v>37517</v>
          </cell>
          <cell r="H635" t="str">
            <v>Harmony club hotely</v>
          </cell>
          <cell r="I635" t="str">
            <v>156973175</v>
          </cell>
          <cell r="J635" t="str">
            <v>0300</v>
          </cell>
          <cell r="L635">
            <v>2057.1</v>
          </cell>
          <cell r="M635">
            <v>102.9</v>
          </cell>
          <cell r="O635">
            <v>0</v>
          </cell>
          <cell r="P635">
            <v>2160</v>
          </cell>
          <cell r="S635">
            <v>2160</v>
          </cell>
          <cell r="U635" t="str">
            <v>a</v>
          </cell>
          <cell r="V635"/>
          <cell r="W635">
            <v>37516</v>
          </cell>
          <cell r="X635">
            <v>37516</v>
          </cell>
          <cell r="Y635" t="str">
            <v>KB</v>
          </cell>
          <cell r="Z635" t="str">
            <v>Accomodation Mr. Mizutani</v>
          </cell>
        </row>
        <row r="636">
          <cell r="A636">
            <v>3373</v>
          </cell>
          <cell r="B636">
            <v>37537</v>
          </cell>
          <cell r="C636" t="str">
            <v>tch</v>
          </cell>
          <cell r="D636" t="str">
            <v>641380</v>
          </cell>
          <cell r="E636">
            <v>37526</v>
          </cell>
          <cell r="F636">
            <v>37524</v>
          </cell>
          <cell r="G636">
            <v>37543</v>
          </cell>
          <cell r="H636" t="str">
            <v>Harmony club hotely</v>
          </cell>
          <cell r="I636" t="str">
            <v>156973175</v>
          </cell>
          <cell r="J636" t="str">
            <v>0300</v>
          </cell>
          <cell r="L636">
            <v>2057.1</v>
          </cell>
          <cell r="M636">
            <v>102.9</v>
          </cell>
          <cell r="O636">
            <v>0</v>
          </cell>
          <cell r="P636">
            <v>2160</v>
          </cell>
          <cell r="S636">
            <v>2160</v>
          </cell>
          <cell r="U636" t="str">
            <v>k</v>
          </cell>
          <cell r="V636"/>
          <cell r="W636">
            <v>37533</v>
          </cell>
          <cell r="X636">
            <v>37536</v>
          </cell>
          <cell r="Y636" t="str">
            <v>KB</v>
          </cell>
          <cell r="Z636" t="str">
            <v>Accomodation OST, Mr. Kakimoto</v>
          </cell>
        </row>
        <row r="637">
          <cell r="A637">
            <v>3303</v>
          </cell>
          <cell r="B637">
            <v>37505</v>
          </cell>
          <cell r="C637" t="str">
            <v>tch</v>
          </cell>
          <cell r="D637" t="str">
            <v>641196</v>
          </cell>
          <cell r="E637">
            <v>37488</v>
          </cell>
          <cell r="F637">
            <v>37484</v>
          </cell>
          <cell r="G637">
            <v>37505</v>
          </cell>
          <cell r="H637" t="str">
            <v>Harmony club hotely</v>
          </cell>
          <cell r="I637" t="str">
            <v>156973175</v>
          </cell>
          <cell r="J637" t="str">
            <v>0300</v>
          </cell>
          <cell r="L637">
            <v>2063</v>
          </cell>
          <cell r="M637">
            <v>103.2</v>
          </cell>
          <cell r="O637">
            <v>0</v>
          </cell>
          <cell r="P637">
            <v>2166.1999999999998</v>
          </cell>
          <cell r="S637">
            <v>2167</v>
          </cell>
          <cell r="U637" t="str">
            <v>a</v>
          </cell>
          <cell r="V637"/>
          <cell r="W637">
            <v>37504</v>
          </cell>
          <cell r="X637">
            <v>37504</v>
          </cell>
          <cell r="Y637" t="str">
            <v>KB</v>
          </cell>
          <cell r="Z637" t="str">
            <v>Accomodation OST, Mr. Kojio</v>
          </cell>
        </row>
        <row r="638">
          <cell r="A638">
            <v>3223</v>
          </cell>
          <cell r="B638">
            <v>37453</v>
          </cell>
          <cell r="C638" t="str">
            <v>tch</v>
          </cell>
          <cell r="D638" t="str">
            <v>640957</v>
          </cell>
          <cell r="E638">
            <v>37433</v>
          </cell>
          <cell r="F638">
            <v>37428</v>
          </cell>
          <cell r="G638">
            <v>37449</v>
          </cell>
          <cell r="H638" t="str">
            <v>Harmony club hotely</v>
          </cell>
          <cell r="I638" t="str">
            <v>156973175</v>
          </cell>
          <cell r="J638" t="str">
            <v>0300</v>
          </cell>
          <cell r="L638">
            <v>2109.4</v>
          </cell>
          <cell r="M638">
            <v>105.5</v>
          </cell>
          <cell r="O638">
            <v>0</v>
          </cell>
          <cell r="P638">
            <v>2214.9</v>
          </cell>
          <cell r="S638">
            <v>2215</v>
          </cell>
          <cell r="V638"/>
          <cell r="W638">
            <v>37446</v>
          </cell>
          <cell r="X638">
            <v>37447</v>
          </cell>
          <cell r="Y638" t="str">
            <v>KB</v>
          </cell>
          <cell r="Z638" t="str">
            <v>Koj. OST - 17/6 - 19/6</v>
          </cell>
        </row>
        <row r="639">
          <cell r="A639">
            <v>1316</v>
          </cell>
          <cell r="B639">
            <v>37524</v>
          </cell>
          <cell r="C639" t="str">
            <v>sh2</v>
          </cell>
          <cell r="D639" t="str">
            <v>641223</v>
          </cell>
          <cell r="E639">
            <v>37497</v>
          </cell>
          <cell r="F639">
            <v>37491</v>
          </cell>
          <cell r="G639">
            <v>37498</v>
          </cell>
          <cell r="H639" t="str">
            <v>Harmony Club Hotely</v>
          </cell>
          <cell r="I639" t="str">
            <v>156973175</v>
          </cell>
          <cell r="J639" t="str">
            <v>0300</v>
          </cell>
          <cell r="L639">
            <v>2247.5</v>
          </cell>
          <cell r="M639">
            <v>112.5</v>
          </cell>
          <cell r="O639">
            <v>0</v>
          </cell>
          <cell r="P639">
            <v>2360</v>
          </cell>
          <cell r="S639">
            <v>2360</v>
          </cell>
          <cell r="U639" t="str">
            <v>b</v>
          </cell>
          <cell r="V639"/>
          <cell r="W639">
            <v>37515</v>
          </cell>
          <cell r="X639">
            <v>37515</v>
          </cell>
          <cell r="Y639" t="str">
            <v>KB</v>
          </cell>
          <cell r="Z639" t="str">
            <v>Suzuki 21.8-23.8</v>
          </cell>
        </row>
        <row r="640">
          <cell r="A640">
            <v>1417</v>
          </cell>
          <cell r="B640">
            <v>37533</v>
          </cell>
          <cell r="C640" t="str">
            <v>sh2</v>
          </cell>
          <cell r="D640" t="str">
            <v>641318</v>
          </cell>
          <cell r="E640">
            <v>37518</v>
          </cell>
          <cell r="F640">
            <v>37511</v>
          </cell>
          <cell r="G640">
            <v>37530</v>
          </cell>
          <cell r="H640" t="str">
            <v>Harmony club hotely</v>
          </cell>
          <cell r="I640" t="str">
            <v>156973175</v>
          </cell>
          <cell r="J640" t="str">
            <v>0300</v>
          </cell>
          <cell r="L640">
            <v>2247.5</v>
          </cell>
          <cell r="M640">
            <v>112.5</v>
          </cell>
          <cell r="O640">
            <v>0</v>
          </cell>
          <cell r="P640">
            <v>2360</v>
          </cell>
          <cell r="S640">
            <v>2360</v>
          </cell>
          <cell r="U640" t="str">
            <v>b</v>
          </cell>
          <cell r="V640"/>
          <cell r="W640">
            <v>37533</v>
          </cell>
          <cell r="X640">
            <v>37533</v>
          </cell>
          <cell r="Y640" t="str">
            <v>KB</v>
          </cell>
          <cell r="Z640" t="str">
            <v>Accomodation Mr. Suzuki</v>
          </cell>
        </row>
        <row r="641">
          <cell r="A641">
            <v>3295</v>
          </cell>
          <cell r="B641">
            <v>37505</v>
          </cell>
          <cell r="C641" t="str">
            <v>tch</v>
          </cell>
          <cell r="D641" t="str">
            <v>641187</v>
          </cell>
          <cell r="E641">
            <v>37483</v>
          </cell>
          <cell r="F641">
            <v>37475</v>
          </cell>
          <cell r="G641">
            <v>37499</v>
          </cell>
          <cell r="H641" t="str">
            <v>Harmony club hotely</v>
          </cell>
          <cell r="I641" t="str">
            <v>156973175</v>
          </cell>
          <cell r="J641" t="str">
            <v>0300</v>
          </cell>
          <cell r="L641">
            <v>2247.5</v>
          </cell>
          <cell r="M641">
            <v>112.4</v>
          </cell>
          <cell r="O641">
            <v>0</v>
          </cell>
          <cell r="P641">
            <v>2359.9</v>
          </cell>
          <cell r="S641">
            <v>2360</v>
          </cell>
          <cell r="U641" t="str">
            <v>a</v>
          </cell>
          <cell r="V641"/>
          <cell r="W641">
            <v>37502</v>
          </cell>
          <cell r="X641">
            <v>37504</v>
          </cell>
          <cell r="Y641" t="str">
            <v>KB</v>
          </cell>
          <cell r="Z641" t="str">
            <v>Accomodation OST, Mr. Nakamura</v>
          </cell>
        </row>
        <row r="642">
          <cell r="A642">
            <v>476</v>
          </cell>
          <cell r="B642">
            <v>37396</v>
          </cell>
          <cell r="C642" t="str">
            <v>tch</v>
          </cell>
          <cell r="D642" t="str">
            <v>640548</v>
          </cell>
          <cell r="E642">
            <v>37364</v>
          </cell>
          <cell r="F642">
            <v>37358</v>
          </cell>
          <cell r="G642">
            <v>37379</v>
          </cell>
          <cell r="H642" t="str">
            <v>Harmony club hotely</v>
          </cell>
          <cell r="I642" t="str">
            <v>156973175</v>
          </cell>
          <cell r="J642" t="str">
            <v>0300</v>
          </cell>
          <cell r="L642">
            <v>2323.6999999999998</v>
          </cell>
          <cell r="M642">
            <v>116.3</v>
          </cell>
          <cell r="O642">
            <v>0</v>
          </cell>
          <cell r="P642">
            <v>2440</v>
          </cell>
          <cell r="S642">
            <v>2440</v>
          </cell>
          <cell r="U642" t="str">
            <v>a</v>
          </cell>
          <cell r="V642"/>
          <cell r="W642">
            <v>37376</v>
          </cell>
          <cell r="X642">
            <v>37378</v>
          </cell>
          <cell r="Y642" t="str">
            <v>KB</v>
          </cell>
        </row>
        <row r="643">
          <cell r="A643">
            <v>611</v>
          </cell>
          <cell r="B643">
            <v>37413</v>
          </cell>
          <cell r="C643" t="str">
            <v>tch</v>
          </cell>
          <cell r="D643" t="str">
            <v>640665</v>
          </cell>
          <cell r="E643">
            <v>37386</v>
          </cell>
          <cell r="F643">
            <v>37377</v>
          </cell>
          <cell r="G643">
            <v>37397</v>
          </cell>
          <cell r="H643" t="str">
            <v>Harmony club hotely</v>
          </cell>
          <cell r="I643" t="str">
            <v>156973175</v>
          </cell>
          <cell r="J643" t="str">
            <v>0300</v>
          </cell>
          <cell r="L643">
            <v>2590.4</v>
          </cell>
          <cell r="M643">
            <v>129.6</v>
          </cell>
          <cell r="O643">
            <v>0</v>
          </cell>
          <cell r="P643">
            <v>2720</v>
          </cell>
          <cell r="S643">
            <v>2720</v>
          </cell>
          <cell r="U643" t="str">
            <v>b</v>
          </cell>
          <cell r="V643"/>
          <cell r="W643">
            <v>37397</v>
          </cell>
          <cell r="X643">
            <v>37397</v>
          </cell>
          <cell r="Y643" t="str">
            <v>KB</v>
          </cell>
        </row>
        <row r="644">
          <cell r="A644">
            <v>511</v>
          </cell>
          <cell r="B644">
            <v>37396</v>
          </cell>
          <cell r="C644" t="str">
            <v>tch</v>
          </cell>
          <cell r="D644" t="str">
            <v>640591</v>
          </cell>
          <cell r="E644">
            <v>37369</v>
          </cell>
          <cell r="F644">
            <v>37365</v>
          </cell>
          <cell r="G644">
            <v>37386</v>
          </cell>
          <cell r="H644" t="str">
            <v>Harmony club hotely</v>
          </cell>
          <cell r="I644" t="str">
            <v>156973175</v>
          </cell>
          <cell r="J644" t="str">
            <v>0300</v>
          </cell>
          <cell r="L644">
            <v>2603.6999999999998</v>
          </cell>
          <cell r="M644">
            <v>130.30000000000001</v>
          </cell>
          <cell r="O644">
            <v>0</v>
          </cell>
          <cell r="P644">
            <v>2734</v>
          </cell>
          <cell r="S644">
            <v>2734</v>
          </cell>
          <cell r="U644" t="str">
            <v>g</v>
          </cell>
          <cell r="V644"/>
          <cell r="W644">
            <v>37384</v>
          </cell>
          <cell r="X644">
            <v>37385</v>
          </cell>
          <cell r="Y644" t="str">
            <v>KB</v>
          </cell>
        </row>
        <row r="645">
          <cell r="A645">
            <v>567</v>
          </cell>
          <cell r="B645">
            <v>37396</v>
          </cell>
          <cell r="C645" t="str">
            <v>tch</v>
          </cell>
          <cell r="D645" t="str">
            <v>640634</v>
          </cell>
          <cell r="E645">
            <v>37378</v>
          </cell>
          <cell r="F645">
            <v>37372</v>
          </cell>
          <cell r="G645">
            <v>37393</v>
          </cell>
          <cell r="H645" t="str">
            <v>Harmony club hotely</v>
          </cell>
          <cell r="I645" t="str">
            <v>156973175</v>
          </cell>
          <cell r="J645" t="str">
            <v>0300</v>
          </cell>
          <cell r="L645">
            <v>2648.4</v>
          </cell>
          <cell r="M645">
            <v>132.6</v>
          </cell>
          <cell r="O645">
            <v>0</v>
          </cell>
          <cell r="P645">
            <v>2781</v>
          </cell>
          <cell r="S645">
            <v>2781</v>
          </cell>
          <cell r="U645" t="str">
            <v>a</v>
          </cell>
          <cell r="V645"/>
          <cell r="W645">
            <v>37391</v>
          </cell>
          <cell r="X645">
            <v>37393</v>
          </cell>
          <cell r="Y645" t="str">
            <v>KB</v>
          </cell>
        </row>
        <row r="646">
          <cell r="A646">
            <v>568</v>
          </cell>
          <cell r="B646">
            <v>37396</v>
          </cell>
          <cell r="C646" t="str">
            <v>tch</v>
          </cell>
          <cell r="D646" t="str">
            <v>640635</v>
          </cell>
          <cell r="E646">
            <v>37378</v>
          </cell>
          <cell r="F646">
            <v>37372</v>
          </cell>
          <cell r="G646">
            <v>37393</v>
          </cell>
          <cell r="H646" t="str">
            <v>Harmony club hotely</v>
          </cell>
          <cell r="I646" t="str">
            <v>156973175</v>
          </cell>
          <cell r="J646" t="str">
            <v>0300</v>
          </cell>
          <cell r="L646">
            <v>3085.7</v>
          </cell>
          <cell r="M646">
            <v>154.30000000000001</v>
          </cell>
          <cell r="O646">
            <v>0</v>
          </cell>
          <cell r="P646">
            <v>3240</v>
          </cell>
          <cell r="S646">
            <v>3240</v>
          </cell>
          <cell r="U646" t="str">
            <v>a</v>
          </cell>
          <cell r="V646"/>
          <cell r="W646">
            <v>37391</v>
          </cell>
          <cell r="X646">
            <v>37393</v>
          </cell>
          <cell r="Y646" t="str">
            <v>KB</v>
          </cell>
        </row>
        <row r="647">
          <cell r="A647">
            <v>3234</v>
          </cell>
          <cell r="B647">
            <v>37461</v>
          </cell>
          <cell r="C647" t="str">
            <v>tch</v>
          </cell>
          <cell r="D647" t="str">
            <v>641025</v>
          </cell>
          <cell r="E647">
            <v>37445</v>
          </cell>
          <cell r="F647">
            <v>37441</v>
          </cell>
          <cell r="G647">
            <v>37459</v>
          </cell>
          <cell r="H647" t="str">
            <v>Harmony club hotely</v>
          </cell>
          <cell r="I647" t="str">
            <v>156973175</v>
          </cell>
          <cell r="J647" t="str">
            <v>0300</v>
          </cell>
          <cell r="L647">
            <v>3085.7</v>
          </cell>
          <cell r="M647">
            <v>154.30000000000001</v>
          </cell>
          <cell r="O647">
            <v>0</v>
          </cell>
          <cell r="P647">
            <v>3240</v>
          </cell>
          <cell r="S647">
            <v>3240</v>
          </cell>
          <cell r="U647" t="str">
            <v>a</v>
          </cell>
          <cell r="V647"/>
          <cell r="W647">
            <v>37460</v>
          </cell>
          <cell r="X647">
            <v>37460</v>
          </cell>
          <cell r="Y647" t="str">
            <v>KB</v>
          </cell>
          <cell r="Z647" t="str">
            <v xml:space="preserve">Accomod. OST Spur </v>
          </cell>
        </row>
        <row r="648">
          <cell r="A648">
            <v>3257</v>
          </cell>
          <cell r="B648">
            <v>37469</v>
          </cell>
          <cell r="C648" t="str">
            <v>tch</v>
          </cell>
          <cell r="D648" t="str">
            <v>641089</v>
          </cell>
          <cell r="E648">
            <v>37461</v>
          </cell>
          <cell r="F648">
            <v>37456</v>
          </cell>
          <cell r="G648">
            <v>37477</v>
          </cell>
          <cell r="H648" t="str">
            <v>Harmony club hotely</v>
          </cell>
          <cell r="I648" t="str">
            <v>156973175</v>
          </cell>
          <cell r="J648" t="str">
            <v>0300</v>
          </cell>
          <cell r="L648">
            <v>3085.7</v>
          </cell>
          <cell r="M648">
            <v>154.30000000000001</v>
          </cell>
          <cell r="O648">
            <v>0</v>
          </cell>
          <cell r="P648">
            <v>3240</v>
          </cell>
          <cell r="S648">
            <v>3240</v>
          </cell>
          <cell r="U648" t="str">
            <v>b</v>
          </cell>
          <cell r="V648"/>
          <cell r="W648">
            <v>37477</v>
          </cell>
          <cell r="X648">
            <v>37477</v>
          </cell>
          <cell r="Y648" t="str">
            <v>KB</v>
          </cell>
          <cell r="Z648" t="str">
            <v>Accomodation OST, Mr. Kanesaka</v>
          </cell>
        </row>
        <row r="649">
          <cell r="A649">
            <v>3288</v>
          </cell>
          <cell r="B649">
            <v>37491</v>
          </cell>
          <cell r="C649" t="str">
            <v>tch</v>
          </cell>
          <cell r="D649" t="str">
            <v>641152</v>
          </cell>
          <cell r="E649">
            <v>37476</v>
          </cell>
          <cell r="F649">
            <v>37470</v>
          </cell>
          <cell r="G649">
            <v>37492</v>
          </cell>
          <cell r="H649" t="str">
            <v>Harmony club hotely</v>
          </cell>
          <cell r="I649" t="str">
            <v>156973175</v>
          </cell>
          <cell r="J649" t="str">
            <v>0300</v>
          </cell>
          <cell r="L649">
            <v>3085.7</v>
          </cell>
          <cell r="M649">
            <v>154.30000000000001</v>
          </cell>
          <cell r="O649">
            <v>0</v>
          </cell>
          <cell r="P649">
            <v>3240</v>
          </cell>
          <cell r="S649">
            <v>3240</v>
          </cell>
          <cell r="U649" t="str">
            <v>b</v>
          </cell>
          <cell r="V649"/>
          <cell r="W649">
            <v>37489</v>
          </cell>
          <cell r="X649">
            <v>37490</v>
          </cell>
          <cell r="Y649" t="str">
            <v>KB</v>
          </cell>
          <cell r="Z649" t="str">
            <v>Accomodation OST, Mr. Kakimoto</v>
          </cell>
        </row>
        <row r="650">
          <cell r="A650">
            <v>3292</v>
          </cell>
          <cell r="B650">
            <v>37502</v>
          </cell>
          <cell r="C650" t="str">
            <v>tch</v>
          </cell>
          <cell r="D650" t="str">
            <v>641178</v>
          </cell>
          <cell r="E650">
            <v>37482</v>
          </cell>
          <cell r="F650">
            <v>37477</v>
          </cell>
          <cell r="G650">
            <v>37498</v>
          </cell>
          <cell r="H650" t="str">
            <v>Harmony club hotely</v>
          </cell>
          <cell r="I650" t="str">
            <v>156973175</v>
          </cell>
          <cell r="J650" t="str">
            <v>0300</v>
          </cell>
          <cell r="L650">
            <v>3085</v>
          </cell>
          <cell r="M650">
            <v>154.30000000000001</v>
          </cell>
          <cell r="O650">
            <v>0</v>
          </cell>
          <cell r="P650">
            <v>3239.3</v>
          </cell>
          <cell r="S650">
            <v>3240</v>
          </cell>
          <cell r="U650" t="str">
            <v>d</v>
          </cell>
          <cell r="V650"/>
          <cell r="W650">
            <v>37496</v>
          </cell>
          <cell r="X650">
            <v>37497</v>
          </cell>
          <cell r="Y650" t="str">
            <v>KB</v>
          </cell>
          <cell r="Z650" t="str">
            <v>Accomodation OST, Mr. Spur</v>
          </cell>
        </row>
        <row r="651">
          <cell r="A651">
            <v>3365</v>
          </cell>
          <cell r="B651">
            <v>37533</v>
          </cell>
          <cell r="C651" t="str">
            <v>tch</v>
          </cell>
          <cell r="D651" t="str">
            <v>641364</v>
          </cell>
          <cell r="E651">
            <v>37524</v>
          </cell>
          <cell r="F651">
            <v>37519</v>
          </cell>
          <cell r="G651">
            <v>37540</v>
          </cell>
          <cell r="H651" t="str">
            <v>Harmony club hotely</v>
          </cell>
          <cell r="I651" t="str">
            <v>156973175</v>
          </cell>
          <cell r="J651" t="str">
            <v>0300</v>
          </cell>
          <cell r="L651">
            <v>3085.7</v>
          </cell>
          <cell r="M651">
            <v>154.30000000000001</v>
          </cell>
          <cell r="O651">
            <v>0</v>
          </cell>
          <cell r="P651">
            <v>3240</v>
          </cell>
          <cell r="S651">
            <v>3240</v>
          </cell>
          <cell r="U651" t="str">
            <v>a</v>
          </cell>
          <cell r="V651"/>
          <cell r="W651">
            <v>37533</v>
          </cell>
          <cell r="X651">
            <v>37533</v>
          </cell>
          <cell r="Y651" t="str">
            <v>KB</v>
          </cell>
          <cell r="Z651" t="str">
            <v>Accomodation OST, Mr. Kakimoto</v>
          </cell>
        </row>
        <row r="652">
          <cell r="A652">
            <v>3254</v>
          </cell>
          <cell r="B652">
            <v>37469</v>
          </cell>
          <cell r="C652" t="str">
            <v>tch</v>
          </cell>
          <cell r="D652" t="str">
            <v>641080</v>
          </cell>
          <cell r="E652">
            <v>37461</v>
          </cell>
          <cell r="F652">
            <v>37455</v>
          </cell>
          <cell r="G652">
            <v>37477</v>
          </cell>
          <cell r="H652" t="str">
            <v>Harmony club hotely</v>
          </cell>
          <cell r="I652" t="str">
            <v>156973175</v>
          </cell>
          <cell r="J652" t="str">
            <v>0300</v>
          </cell>
          <cell r="L652">
            <v>3143.7</v>
          </cell>
          <cell r="M652">
            <v>157.19999999999999</v>
          </cell>
          <cell r="O652">
            <v>0</v>
          </cell>
          <cell r="P652">
            <v>3300.9</v>
          </cell>
          <cell r="S652">
            <v>3301</v>
          </cell>
          <cell r="U652" t="str">
            <v>b</v>
          </cell>
          <cell r="V652"/>
          <cell r="W652">
            <v>37477</v>
          </cell>
          <cell r="X652">
            <v>37477</v>
          </cell>
          <cell r="Y652" t="str">
            <v>KB</v>
          </cell>
          <cell r="Z652" t="str">
            <v>Accomodation OST, Mr. Machu</v>
          </cell>
        </row>
        <row r="653">
          <cell r="A653">
            <v>743</v>
          </cell>
          <cell r="B653">
            <v>37432</v>
          </cell>
          <cell r="C653" t="str">
            <v>tch</v>
          </cell>
          <cell r="D653" t="str">
            <v>640792</v>
          </cell>
          <cell r="E653">
            <v>37410</v>
          </cell>
          <cell r="F653">
            <v>37401</v>
          </cell>
          <cell r="G653">
            <v>37422</v>
          </cell>
          <cell r="H653" t="str">
            <v>Harmony club hotely</v>
          </cell>
          <cell r="I653" t="str">
            <v>156973175</v>
          </cell>
          <cell r="J653" t="str">
            <v>0300</v>
          </cell>
          <cell r="L653">
            <v>3176.1</v>
          </cell>
          <cell r="M653">
            <v>158.80000000000001</v>
          </cell>
          <cell r="O653">
            <v>0</v>
          </cell>
          <cell r="P653">
            <v>3335</v>
          </cell>
          <cell r="S653">
            <v>3335</v>
          </cell>
          <cell r="U653" t="str">
            <v>a</v>
          </cell>
          <cell r="V653"/>
          <cell r="W653">
            <v>37419</v>
          </cell>
          <cell r="X653">
            <v>37419</v>
          </cell>
          <cell r="Y653" t="str">
            <v>KB</v>
          </cell>
        </row>
        <row r="654">
          <cell r="A654">
            <v>3449</v>
          </cell>
          <cell r="B654">
            <v>37613</v>
          </cell>
          <cell r="C654" t="str">
            <v>tch</v>
          </cell>
          <cell r="D654" t="str">
            <v>641813</v>
          </cell>
          <cell r="E654">
            <v>37596</v>
          </cell>
          <cell r="F654">
            <v>37601</v>
          </cell>
          <cell r="G654">
            <v>37620</v>
          </cell>
          <cell r="H654" t="str">
            <v>Harmony club hotely</v>
          </cell>
          <cell r="I654" t="str">
            <v>156973175</v>
          </cell>
          <cell r="J654" t="str">
            <v>0300</v>
          </cell>
          <cell r="L654">
            <v>3348.5</v>
          </cell>
          <cell r="M654">
            <v>167.5</v>
          </cell>
          <cell r="O654">
            <v>0</v>
          </cell>
          <cell r="P654">
            <v>3516</v>
          </cell>
          <cell r="S654">
            <v>3516</v>
          </cell>
          <cell r="U654" t="str">
            <v>a</v>
          </cell>
          <cell r="W654">
            <v>37613</v>
          </cell>
          <cell r="X654">
            <v>37613</v>
          </cell>
          <cell r="Y654" t="str">
            <v>KB</v>
          </cell>
          <cell r="Z654" t="str">
            <v>Accomodation OST, Mr. Kakimoto</v>
          </cell>
        </row>
        <row r="655">
          <cell r="A655">
            <v>3358</v>
          </cell>
          <cell r="B655">
            <v>37529</v>
          </cell>
          <cell r="C655" t="str">
            <v>tch</v>
          </cell>
          <cell r="D655" t="str">
            <v>641320</v>
          </cell>
          <cell r="E655">
            <v>37518</v>
          </cell>
          <cell r="F655">
            <v>37512</v>
          </cell>
          <cell r="G655">
            <v>37533</v>
          </cell>
          <cell r="H655" t="str">
            <v>Harmony club hotely</v>
          </cell>
          <cell r="I655" t="str">
            <v>156973175</v>
          </cell>
          <cell r="J655" t="str">
            <v>0300</v>
          </cell>
          <cell r="L655">
            <v>3371.4</v>
          </cell>
          <cell r="M655">
            <v>168.6</v>
          </cell>
          <cell r="O655">
            <v>0</v>
          </cell>
          <cell r="P655">
            <v>3540</v>
          </cell>
          <cell r="S655">
            <v>3540</v>
          </cell>
          <cell r="V655"/>
          <cell r="W655">
            <v>37526</v>
          </cell>
          <cell r="X655">
            <v>37526</v>
          </cell>
          <cell r="Y655" t="str">
            <v>KB</v>
          </cell>
          <cell r="Z655" t="str">
            <v>Accomodation OST, Mr. Krejci</v>
          </cell>
        </row>
        <row r="656">
          <cell r="A656">
            <v>3405</v>
          </cell>
          <cell r="B656">
            <v>37578</v>
          </cell>
          <cell r="C656" t="str">
            <v>tch</v>
          </cell>
          <cell r="D656" t="str">
            <v>641564</v>
          </cell>
          <cell r="E656">
            <v>37549</v>
          </cell>
          <cell r="F656">
            <v>37554</v>
          </cell>
          <cell r="G656">
            <v>37576</v>
          </cell>
          <cell r="H656" t="str">
            <v>Harmony club hotely</v>
          </cell>
          <cell r="I656" t="str">
            <v>156973175</v>
          </cell>
          <cell r="J656" t="str">
            <v>0300</v>
          </cell>
          <cell r="L656">
            <v>3657</v>
          </cell>
          <cell r="M656">
            <v>182.9</v>
          </cell>
          <cell r="O656">
            <v>0</v>
          </cell>
          <cell r="P656">
            <v>3839.9</v>
          </cell>
          <cell r="S656">
            <v>3840</v>
          </cell>
          <cell r="U656" t="str">
            <v>g</v>
          </cell>
          <cell r="W656">
            <v>37575</v>
          </cell>
          <cell r="X656">
            <v>37575</v>
          </cell>
          <cell r="Y656" t="str">
            <v>KB</v>
          </cell>
          <cell r="Z656" t="str">
            <v>Accomodation OST, Mr. Krejci</v>
          </cell>
        </row>
        <row r="657">
          <cell r="A657">
            <v>792</v>
          </cell>
          <cell r="B657">
            <v>37432</v>
          </cell>
          <cell r="C657" t="str">
            <v>tch</v>
          </cell>
          <cell r="D657" t="str">
            <v>640831</v>
          </cell>
          <cell r="E657">
            <v>37413</v>
          </cell>
          <cell r="F657">
            <v>37407</v>
          </cell>
          <cell r="G657">
            <v>37425</v>
          </cell>
          <cell r="H657" t="str">
            <v>Harmony club hotely</v>
          </cell>
          <cell r="I657" t="str">
            <v>156973175</v>
          </cell>
          <cell r="J657" t="str">
            <v>0300</v>
          </cell>
          <cell r="L657">
            <v>4114.2</v>
          </cell>
          <cell r="M657">
            <v>205.8</v>
          </cell>
          <cell r="O657">
            <v>0</v>
          </cell>
          <cell r="P657">
            <v>4320</v>
          </cell>
          <cell r="S657">
            <v>4320</v>
          </cell>
          <cell r="U657" t="str">
            <v>a</v>
          </cell>
          <cell r="V657"/>
          <cell r="W657">
            <v>37424</v>
          </cell>
          <cell r="X657">
            <v>37424</v>
          </cell>
          <cell r="Y657" t="str">
            <v>KB</v>
          </cell>
        </row>
        <row r="658">
          <cell r="A658">
            <v>3252</v>
          </cell>
          <cell r="B658">
            <v>37466</v>
          </cell>
          <cell r="C658" t="str">
            <v>tch</v>
          </cell>
          <cell r="D658" t="str">
            <v>641053</v>
          </cell>
          <cell r="E658">
            <v>37455</v>
          </cell>
          <cell r="F658">
            <v>37449</v>
          </cell>
          <cell r="G658">
            <v>37471</v>
          </cell>
          <cell r="H658" t="str">
            <v>Harmony club hotely</v>
          </cell>
          <cell r="I658" t="str">
            <v>156973175</v>
          </cell>
          <cell r="J658" t="str">
            <v>0300</v>
          </cell>
          <cell r="L658">
            <v>4114.2</v>
          </cell>
          <cell r="M658">
            <v>205.7</v>
          </cell>
          <cell r="O658">
            <v>0</v>
          </cell>
          <cell r="P658">
            <v>4319.8999999999996</v>
          </cell>
          <cell r="S658">
            <v>4320</v>
          </cell>
          <cell r="U658" t="str">
            <v>b</v>
          </cell>
          <cell r="V658"/>
          <cell r="W658">
            <v>37472</v>
          </cell>
          <cell r="X658">
            <v>37473</v>
          </cell>
          <cell r="Y658" t="str">
            <v>KB</v>
          </cell>
          <cell r="Z658" t="str">
            <v>Accomodation OST, Mr. Spur</v>
          </cell>
        </row>
        <row r="659">
          <cell r="A659">
            <v>3255</v>
          </cell>
          <cell r="B659">
            <v>37469</v>
          </cell>
          <cell r="C659" t="str">
            <v>tch</v>
          </cell>
          <cell r="D659" t="str">
            <v>641087</v>
          </cell>
          <cell r="E659">
            <v>37461</v>
          </cell>
          <cell r="F659">
            <v>37456</v>
          </cell>
          <cell r="G659">
            <v>37477</v>
          </cell>
          <cell r="H659" t="str">
            <v>Harmony club hotely</v>
          </cell>
          <cell r="I659" t="str">
            <v>156973175</v>
          </cell>
          <cell r="J659" t="str">
            <v>0300</v>
          </cell>
          <cell r="L659">
            <v>4114.2</v>
          </cell>
          <cell r="M659">
            <v>205.7</v>
          </cell>
          <cell r="O659">
            <v>0</v>
          </cell>
          <cell r="P659">
            <v>4319.8999999999996</v>
          </cell>
          <cell r="S659">
            <v>4320</v>
          </cell>
          <cell r="U659" t="str">
            <v>b</v>
          </cell>
          <cell r="V659"/>
          <cell r="W659">
            <v>37477</v>
          </cell>
          <cell r="X659">
            <v>37477</v>
          </cell>
          <cell r="Y659" t="str">
            <v>KB</v>
          </cell>
          <cell r="Z659" t="str">
            <v>Accomodation OST, Mr. Spur</v>
          </cell>
        </row>
        <row r="660">
          <cell r="A660">
            <v>3284</v>
          </cell>
          <cell r="B660">
            <v>37491</v>
          </cell>
          <cell r="C660" t="str">
            <v>tch</v>
          </cell>
          <cell r="D660" t="str">
            <v>6411160</v>
          </cell>
          <cell r="E660">
            <v>37476</v>
          </cell>
          <cell r="F660">
            <v>37470</v>
          </cell>
          <cell r="G660">
            <v>37492</v>
          </cell>
          <cell r="H660" t="str">
            <v>Harmony club hotely</v>
          </cell>
          <cell r="I660" t="str">
            <v>156973175</v>
          </cell>
          <cell r="J660" t="str">
            <v>0300</v>
          </cell>
          <cell r="L660">
            <v>4114.2</v>
          </cell>
          <cell r="M660">
            <v>205.7</v>
          </cell>
          <cell r="O660">
            <v>0</v>
          </cell>
          <cell r="P660">
            <v>4320.2</v>
          </cell>
          <cell r="S660">
            <v>4320</v>
          </cell>
          <cell r="U660" t="str">
            <v>b</v>
          </cell>
          <cell r="V660"/>
          <cell r="W660">
            <v>37489</v>
          </cell>
          <cell r="X660">
            <v>37490</v>
          </cell>
          <cell r="Y660" t="str">
            <v>KB</v>
          </cell>
          <cell r="Z660" t="str">
            <v xml:space="preserve">Accomodation OST, Mr. Kojio </v>
          </cell>
        </row>
        <row r="661">
          <cell r="A661">
            <v>3286</v>
          </cell>
          <cell r="B661">
            <v>37491</v>
          </cell>
          <cell r="C661" t="str">
            <v>tch</v>
          </cell>
          <cell r="D661" t="str">
            <v>641158</v>
          </cell>
          <cell r="E661">
            <v>37476</v>
          </cell>
          <cell r="F661">
            <v>37472</v>
          </cell>
          <cell r="G661">
            <v>37492</v>
          </cell>
          <cell r="H661" t="str">
            <v>Harmony club hotely</v>
          </cell>
          <cell r="I661" t="str">
            <v>156973175</v>
          </cell>
          <cell r="J661" t="str">
            <v>0300</v>
          </cell>
          <cell r="L661">
            <v>4114.2</v>
          </cell>
          <cell r="M661">
            <v>205.7</v>
          </cell>
          <cell r="O661">
            <v>0</v>
          </cell>
          <cell r="P661">
            <v>4319.8999999999996</v>
          </cell>
          <cell r="S661">
            <v>4320</v>
          </cell>
          <cell r="U661" t="str">
            <v>b</v>
          </cell>
          <cell r="V661"/>
          <cell r="W661">
            <v>37489</v>
          </cell>
          <cell r="X661">
            <v>37490</v>
          </cell>
          <cell r="Y661" t="str">
            <v>KB</v>
          </cell>
          <cell r="Z661" t="str">
            <v>Accomodation OST, Mr. Nakamura</v>
          </cell>
        </row>
        <row r="662">
          <cell r="A662">
            <v>3287</v>
          </cell>
          <cell r="B662">
            <v>37491</v>
          </cell>
          <cell r="C662" t="str">
            <v>tch</v>
          </cell>
          <cell r="D662" t="str">
            <v>641153</v>
          </cell>
          <cell r="E662">
            <v>37476</v>
          </cell>
          <cell r="F662">
            <v>37470</v>
          </cell>
          <cell r="G662">
            <v>37492</v>
          </cell>
          <cell r="H662" t="str">
            <v>Harmony club hotely</v>
          </cell>
          <cell r="I662" t="str">
            <v>156973175</v>
          </cell>
          <cell r="J662" t="str">
            <v>0300</v>
          </cell>
          <cell r="L662">
            <v>4114.2</v>
          </cell>
          <cell r="M662">
            <v>205.7</v>
          </cell>
          <cell r="O662">
            <v>0</v>
          </cell>
          <cell r="P662">
            <v>4319.8999999999996</v>
          </cell>
          <cell r="S662">
            <v>4320</v>
          </cell>
          <cell r="U662" t="str">
            <v>b</v>
          </cell>
          <cell r="V662"/>
          <cell r="W662">
            <v>37489</v>
          </cell>
          <cell r="X662">
            <v>37490</v>
          </cell>
          <cell r="Y662" t="str">
            <v>KB</v>
          </cell>
          <cell r="Z662" t="str">
            <v>Accomodation OST, Mr. Spur</v>
          </cell>
        </row>
        <row r="663">
          <cell r="A663">
            <v>3300</v>
          </cell>
          <cell r="B663">
            <v>37505</v>
          </cell>
          <cell r="C663" t="str">
            <v>tch</v>
          </cell>
          <cell r="D663" t="str">
            <v>641195</v>
          </cell>
          <cell r="E663">
            <v>37488</v>
          </cell>
          <cell r="F663">
            <v>37484</v>
          </cell>
          <cell r="G663">
            <v>37505</v>
          </cell>
          <cell r="H663" t="str">
            <v>Harmony club hotely</v>
          </cell>
          <cell r="I663" t="str">
            <v>156973175</v>
          </cell>
          <cell r="J663" t="str">
            <v>0300</v>
          </cell>
          <cell r="L663">
            <v>4114.2</v>
          </cell>
          <cell r="M663">
            <v>205.7</v>
          </cell>
          <cell r="O663">
            <v>0</v>
          </cell>
          <cell r="P663">
            <v>4319.8999999999996</v>
          </cell>
          <cell r="S663">
            <v>4320</v>
          </cell>
          <cell r="U663" t="str">
            <v>a</v>
          </cell>
          <cell r="V663"/>
          <cell r="W663">
            <v>37504</v>
          </cell>
          <cell r="X663">
            <v>37504</v>
          </cell>
          <cell r="Y663" t="str">
            <v>KB</v>
          </cell>
          <cell r="Z663" t="str">
            <v>Accomodation OST, Mr. Spur</v>
          </cell>
        </row>
        <row r="664">
          <cell r="A664">
            <v>3301</v>
          </cell>
          <cell r="B664">
            <v>37505</v>
          </cell>
          <cell r="C664" t="str">
            <v>tch</v>
          </cell>
          <cell r="D664" t="str">
            <v>641197</v>
          </cell>
          <cell r="E664">
            <v>37488</v>
          </cell>
          <cell r="F664">
            <v>37484</v>
          </cell>
          <cell r="G664">
            <v>37505</v>
          </cell>
          <cell r="H664" t="str">
            <v>Harmony club hotely</v>
          </cell>
          <cell r="I664" t="str">
            <v>156973175</v>
          </cell>
          <cell r="J664" t="str">
            <v>0300</v>
          </cell>
          <cell r="L664">
            <v>4114.2</v>
          </cell>
          <cell r="M664">
            <v>205.7</v>
          </cell>
          <cell r="O664">
            <v>0</v>
          </cell>
          <cell r="P664">
            <v>4319.8999999999996</v>
          </cell>
          <cell r="S664">
            <v>4320</v>
          </cell>
          <cell r="U664" t="str">
            <v>a</v>
          </cell>
          <cell r="V664"/>
          <cell r="W664">
            <v>37504</v>
          </cell>
          <cell r="X664">
            <v>37504</v>
          </cell>
          <cell r="Y664" t="str">
            <v>KB</v>
          </cell>
          <cell r="Z664" t="str">
            <v>Accomodation OST, Mr. Krejci</v>
          </cell>
        </row>
        <row r="665">
          <cell r="A665">
            <v>3321</v>
          </cell>
          <cell r="B665">
            <v>37524</v>
          </cell>
          <cell r="C665" t="str">
            <v>tch</v>
          </cell>
          <cell r="D665" t="str">
            <v>641221</v>
          </cell>
          <cell r="E665">
            <v>37497</v>
          </cell>
          <cell r="F665">
            <v>37491</v>
          </cell>
          <cell r="G665">
            <v>37512</v>
          </cell>
          <cell r="H665" t="str">
            <v>Harmony club hotely</v>
          </cell>
          <cell r="I665" t="str">
            <v>156973175</v>
          </cell>
          <cell r="J665" t="str">
            <v>0300</v>
          </cell>
          <cell r="L665">
            <v>4114.2</v>
          </cell>
          <cell r="M665">
            <v>205.7</v>
          </cell>
          <cell r="O665">
            <v>0</v>
          </cell>
          <cell r="P665">
            <v>4319.8999999999996</v>
          </cell>
          <cell r="S665">
            <v>4320</v>
          </cell>
          <cell r="U665" t="str">
            <v>a</v>
          </cell>
          <cell r="V665"/>
          <cell r="W665">
            <v>37516</v>
          </cell>
          <cell r="X665">
            <v>37516</v>
          </cell>
          <cell r="Y665" t="str">
            <v>KB</v>
          </cell>
          <cell r="Z665" t="str">
            <v>Accomodation Mr. Krejci</v>
          </cell>
        </row>
        <row r="666">
          <cell r="A666">
            <v>3381</v>
          </cell>
          <cell r="B666">
            <v>37553</v>
          </cell>
          <cell r="C666" t="str">
            <v>tch</v>
          </cell>
          <cell r="D666" t="str">
            <v>641445</v>
          </cell>
          <cell r="E666">
            <v>37536</v>
          </cell>
          <cell r="F666">
            <v>37533</v>
          </cell>
          <cell r="G666">
            <v>37554</v>
          </cell>
          <cell r="H666" t="str">
            <v>Harmony club hotely</v>
          </cell>
          <cell r="I666" t="str">
            <v>156973175</v>
          </cell>
          <cell r="J666" t="str">
            <v>0300</v>
          </cell>
          <cell r="L666">
            <v>4114.2</v>
          </cell>
          <cell r="M666">
            <v>205.7</v>
          </cell>
          <cell r="O666">
            <v>0</v>
          </cell>
          <cell r="P666">
            <v>4319.8999999999996</v>
          </cell>
          <cell r="S666">
            <v>4320</v>
          </cell>
          <cell r="U666" t="str">
            <v>x</v>
          </cell>
          <cell r="V666"/>
          <cell r="W666">
            <v>37547</v>
          </cell>
          <cell r="X666">
            <v>37550</v>
          </cell>
          <cell r="Y666" t="str">
            <v>KB</v>
          </cell>
          <cell r="Z666" t="str">
            <v>Accomodation OST, Mr. Krejci</v>
          </cell>
        </row>
        <row r="667">
          <cell r="A667">
            <v>3345</v>
          </cell>
          <cell r="B667">
            <v>37529</v>
          </cell>
          <cell r="C667" t="str">
            <v>tch</v>
          </cell>
          <cell r="D667" t="str">
            <v>641292</v>
          </cell>
          <cell r="E667">
            <v>37510</v>
          </cell>
          <cell r="F667">
            <v>37506</v>
          </cell>
          <cell r="G667">
            <v>37526</v>
          </cell>
          <cell r="H667" t="str">
            <v>Harmony club hotely</v>
          </cell>
          <cell r="I667" t="str">
            <v>156973175</v>
          </cell>
          <cell r="J667" t="str">
            <v>0300</v>
          </cell>
          <cell r="L667">
            <v>4127.5</v>
          </cell>
          <cell r="M667">
            <v>206.4</v>
          </cell>
          <cell r="O667">
            <v>0</v>
          </cell>
          <cell r="P667">
            <v>4333.8999999999996</v>
          </cell>
          <cell r="S667">
            <v>4334</v>
          </cell>
          <cell r="U667" t="str">
            <v>a</v>
          </cell>
          <cell r="V667"/>
          <cell r="W667">
            <v>37523</v>
          </cell>
          <cell r="X667">
            <v>37525</v>
          </cell>
          <cell r="Y667" t="str">
            <v>KB</v>
          </cell>
          <cell r="Z667" t="str">
            <v>Accomodation OST Mr. Kojio</v>
          </cell>
        </row>
        <row r="668">
          <cell r="A668">
            <v>3397</v>
          </cell>
          <cell r="B668">
            <v>37572</v>
          </cell>
          <cell r="C668" t="str">
            <v>tch</v>
          </cell>
          <cell r="D668" t="str">
            <v>641514</v>
          </cell>
          <cell r="E668">
            <v>37549</v>
          </cell>
          <cell r="F668">
            <v>37546</v>
          </cell>
          <cell r="G668">
            <v>37565</v>
          </cell>
          <cell r="H668" t="str">
            <v>Harmony club hotely</v>
          </cell>
          <cell r="I668" t="str">
            <v>156973175</v>
          </cell>
          <cell r="J668" t="str">
            <v>0300</v>
          </cell>
          <cell r="L668">
            <v>4399.8999999999996</v>
          </cell>
          <cell r="M668">
            <v>220</v>
          </cell>
          <cell r="O668">
            <v>0</v>
          </cell>
          <cell r="P668">
            <v>4619.8999999999996</v>
          </cell>
          <cell r="S668">
            <v>4620</v>
          </cell>
          <cell r="V668"/>
          <cell r="W668">
            <v>37567</v>
          </cell>
          <cell r="X668">
            <v>37568</v>
          </cell>
          <cell r="Y668" t="str">
            <v>KB</v>
          </cell>
          <cell r="Z668" t="str">
            <v>Accomodation OST, Mr. Krejci</v>
          </cell>
        </row>
        <row r="669">
          <cell r="A669">
            <v>3370</v>
          </cell>
          <cell r="B669">
            <v>37537</v>
          </cell>
          <cell r="C669" t="str">
            <v>tch</v>
          </cell>
          <cell r="D669" t="str">
            <v>541363</v>
          </cell>
          <cell r="E669">
            <v>37524</v>
          </cell>
          <cell r="F669">
            <v>37519</v>
          </cell>
          <cell r="G669">
            <v>37540</v>
          </cell>
          <cell r="H669" t="str">
            <v>Harmony club hotely</v>
          </cell>
          <cell r="I669" t="str">
            <v>156973175</v>
          </cell>
          <cell r="J669" t="str">
            <v>0300</v>
          </cell>
          <cell r="L669">
            <v>4495.1000000000004</v>
          </cell>
          <cell r="M669">
            <v>224.8</v>
          </cell>
          <cell r="O669">
            <v>0</v>
          </cell>
          <cell r="P669">
            <v>4719.8999999999996</v>
          </cell>
          <cell r="S669">
            <v>4720</v>
          </cell>
          <cell r="U669" t="str">
            <v>k</v>
          </cell>
          <cell r="V669"/>
          <cell r="W669">
            <v>37533</v>
          </cell>
          <cell r="X669">
            <v>37536</v>
          </cell>
          <cell r="Y669" t="str">
            <v>KB</v>
          </cell>
          <cell r="Z669" t="str">
            <v>Accomodation OST, Mr. Krejci</v>
          </cell>
        </row>
        <row r="670">
          <cell r="A670">
            <v>3379</v>
          </cell>
          <cell r="B670">
            <v>37546</v>
          </cell>
          <cell r="C670" t="str">
            <v>tch</v>
          </cell>
          <cell r="D670" t="str">
            <v>641397</v>
          </cell>
          <cell r="E670">
            <v>37532</v>
          </cell>
          <cell r="F670">
            <v>37526</v>
          </cell>
          <cell r="G670">
            <v>37547</v>
          </cell>
          <cell r="H670" t="str">
            <v>Harmony club hotely</v>
          </cell>
          <cell r="I670" t="str">
            <v>156973175</v>
          </cell>
          <cell r="J670" t="str">
            <v>0300</v>
          </cell>
          <cell r="L670">
            <v>4495.1000000000004</v>
          </cell>
          <cell r="M670">
            <v>224.8</v>
          </cell>
          <cell r="O670">
            <v>0</v>
          </cell>
          <cell r="P670">
            <v>4719.8999999999996</v>
          </cell>
          <cell r="S670">
            <v>4720</v>
          </cell>
          <cell r="U670" t="str">
            <v>b</v>
          </cell>
          <cell r="W670">
            <v>37544</v>
          </cell>
          <cell r="X670">
            <v>37544</v>
          </cell>
          <cell r="Y670" t="str">
            <v>KB</v>
          </cell>
          <cell r="Z670" t="str">
            <v>Accomodation OST, Mr. Krejci</v>
          </cell>
        </row>
        <row r="671">
          <cell r="A671">
            <v>3380</v>
          </cell>
          <cell r="B671">
            <v>37546</v>
          </cell>
          <cell r="C671" t="str">
            <v>tch</v>
          </cell>
          <cell r="D671" t="str">
            <v>641394</v>
          </cell>
          <cell r="E671">
            <v>37532</v>
          </cell>
          <cell r="F671">
            <v>37526</v>
          </cell>
          <cell r="G671">
            <v>37547</v>
          </cell>
          <cell r="H671" t="str">
            <v>Harmony club hotely</v>
          </cell>
          <cell r="I671" t="str">
            <v>156973175</v>
          </cell>
          <cell r="J671" t="str">
            <v>0300</v>
          </cell>
          <cell r="L671">
            <v>4495.1000000000004</v>
          </cell>
          <cell r="M671">
            <v>224.8</v>
          </cell>
          <cell r="O671">
            <v>0</v>
          </cell>
          <cell r="P671">
            <v>4719.8999999999996</v>
          </cell>
          <cell r="S671">
            <v>4720</v>
          </cell>
          <cell r="U671" t="str">
            <v>b</v>
          </cell>
          <cell r="W671">
            <v>37544</v>
          </cell>
          <cell r="X671">
            <v>37544</v>
          </cell>
          <cell r="Y671" t="str">
            <v>KB</v>
          </cell>
          <cell r="Z671" t="str">
            <v>Accomodation OST, Mr. Machu</v>
          </cell>
        </row>
        <row r="672">
          <cell r="A672">
            <v>3392</v>
          </cell>
          <cell r="B672">
            <v>37564</v>
          </cell>
          <cell r="C672" t="str">
            <v>tch</v>
          </cell>
          <cell r="D672" t="str">
            <v>641483</v>
          </cell>
          <cell r="E672">
            <v>37548</v>
          </cell>
          <cell r="F672">
            <v>37540</v>
          </cell>
          <cell r="G672">
            <v>37561</v>
          </cell>
          <cell r="H672" t="str">
            <v>Harmony club hotely</v>
          </cell>
          <cell r="I672" t="str">
            <v>156973175</v>
          </cell>
          <cell r="J672" t="str">
            <v>0300</v>
          </cell>
          <cell r="L672">
            <v>4495.1000000000004</v>
          </cell>
          <cell r="M672">
            <v>224.8</v>
          </cell>
          <cell r="O672">
            <v>0</v>
          </cell>
          <cell r="P672">
            <v>4719.8999999999996</v>
          </cell>
          <cell r="S672">
            <v>4720</v>
          </cell>
          <cell r="U672" t="str">
            <v>b</v>
          </cell>
          <cell r="V672"/>
          <cell r="W672">
            <v>37561</v>
          </cell>
          <cell r="X672">
            <v>37564</v>
          </cell>
          <cell r="Y672" t="str">
            <v>KB</v>
          </cell>
          <cell r="Z672" t="str">
            <v>Accomodation OST, Mr. Krejci</v>
          </cell>
        </row>
        <row r="673">
          <cell r="A673">
            <v>3414</v>
          </cell>
          <cell r="B673">
            <v>37578</v>
          </cell>
          <cell r="C673" t="str">
            <v>tch</v>
          </cell>
          <cell r="D673" t="str">
            <v>641578</v>
          </cell>
          <cell r="E673">
            <v>37565</v>
          </cell>
          <cell r="F673">
            <v>37560</v>
          </cell>
          <cell r="G673">
            <v>37578</v>
          </cell>
          <cell r="H673" t="str">
            <v>Harmony club hotely</v>
          </cell>
          <cell r="I673" t="str">
            <v>156973175</v>
          </cell>
          <cell r="J673" t="str">
            <v>0300</v>
          </cell>
          <cell r="L673">
            <v>4495.1000000000004</v>
          </cell>
          <cell r="M673">
            <v>224.9</v>
          </cell>
          <cell r="O673">
            <v>0</v>
          </cell>
          <cell r="P673">
            <v>4720</v>
          </cell>
          <cell r="S673">
            <v>4720</v>
          </cell>
          <cell r="U673" t="str">
            <v>g</v>
          </cell>
          <cell r="W673">
            <v>37575</v>
          </cell>
          <cell r="X673">
            <v>37575</v>
          </cell>
          <cell r="Y673" t="str">
            <v>KB</v>
          </cell>
          <cell r="Z673" t="str">
            <v>Accomodation Ost, Mr. Krejčí</v>
          </cell>
        </row>
        <row r="674">
          <cell r="A674">
            <v>3347</v>
          </cell>
          <cell r="B674">
            <v>37529</v>
          </cell>
          <cell r="C674" t="str">
            <v>tch</v>
          </cell>
          <cell r="D674" t="str">
            <v>641286</v>
          </cell>
          <cell r="E674">
            <v>37510</v>
          </cell>
          <cell r="F674">
            <v>37505</v>
          </cell>
          <cell r="G674">
            <v>37526</v>
          </cell>
          <cell r="H674" t="str">
            <v>Harmony club hotely</v>
          </cell>
          <cell r="I674" t="str">
            <v>156973175</v>
          </cell>
          <cell r="J674" t="str">
            <v>0300</v>
          </cell>
          <cell r="L674">
            <v>5142.8</v>
          </cell>
          <cell r="M674">
            <v>257.10000000000002</v>
          </cell>
          <cell r="O674">
            <v>0</v>
          </cell>
          <cell r="P674">
            <v>5399.9</v>
          </cell>
          <cell r="S674">
            <v>5400</v>
          </cell>
          <cell r="U674" t="str">
            <v>a</v>
          </cell>
          <cell r="V674"/>
          <cell r="W674">
            <v>37526</v>
          </cell>
          <cell r="X674">
            <v>37526</v>
          </cell>
          <cell r="Y674" t="str">
            <v>KB</v>
          </cell>
          <cell r="Z674" t="str">
            <v>Accomodation OST, Mr. Mizutani</v>
          </cell>
        </row>
        <row r="675">
          <cell r="A675">
            <v>3357</v>
          </cell>
          <cell r="B675">
            <v>37529</v>
          </cell>
          <cell r="C675" t="str">
            <v>tch</v>
          </cell>
          <cell r="D675" t="str">
            <v>641322</v>
          </cell>
          <cell r="E675">
            <v>37518</v>
          </cell>
          <cell r="F675">
            <v>37511</v>
          </cell>
          <cell r="G675">
            <v>37530</v>
          </cell>
          <cell r="H675" t="str">
            <v>Harmony club hotely</v>
          </cell>
          <cell r="I675" t="str">
            <v>156973175</v>
          </cell>
          <cell r="J675" t="str">
            <v>0300</v>
          </cell>
          <cell r="L675">
            <v>5142.8</v>
          </cell>
          <cell r="M675">
            <v>257.10000000000002</v>
          </cell>
          <cell r="O675">
            <v>0</v>
          </cell>
          <cell r="P675">
            <v>5399.9</v>
          </cell>
          <cell r="S675">
            <v>5400</v>
          </cell>
          <cell r="V675"/>
          <cell r="W675">
            <v>37526</v>
          </cell>
          <cell r="X675">
            <v>37526</v>
          </cell>
          <cell r="Y675" t="str">
            <v>KB</v>
          </cell>
          <cell r="Z675" t="str">
            <v>Accomodation OST, Mr. Mizutani</v>
          </cell>
        </row>
        <row r="676">
          <cell r="A676">
            <v>360</v>
          </cell>
          <cell r="B676">
            <v>37371</v>
          </cell>
          <cell r="C676" t="str">
            <v>tch</v>
          </cell>
          <cell r="D676" t="str">
            <v>640432</v>
          </cell>
          <cell r="E676">
            <v>37342</v>
          </cell>
          <cell r="F676">
            <v>37337</v>
          </cell>
          <cell r="G676">
            <v>37358</v>
          </cell>
          <cell r="H676" t="str">
            <v>Harmony club hotely</v>
          </cell>
          <cell r="I676" t="str">
            <v>156973175</v>
          </cell>
          <cell r="J676" t="str">
            <v>0300</v>
          </cell>
          <cell r="L676">
            <v>5180</v>
          </cell>
          <cell r="M676">
            <v>259</v>
          </cell>
          <cell r="O676">
            <v>0</v>
          </cell>
          <cell r="P676">
            <v>5440</v>
          </cell>
          <cell r="S676">
            <v>5440</v>
          </cell>
          <cell r="U676" t="str">
            <v>a</v>
          </cell>
          <cell r="V676"/>
          <cell r="W676">
            <v>37362</v>
          </cell>
          <cell r="X676">
            <v>37362</v>
          </cell>
          <cell r="Y676" t="str">
            <v>KB</v>
          </cell>
        </row>
        <row r="677">
          <cell r="A677">
            <v>744</v>
          </cell>
          <cell r="B677">
            <v>37432</v>
          </cell>
          <cell r="C677" t="str">
            <v>tch</v>
          </cell>
          <cell r="D677" t="str">
            <v>640785</v>
          </cell>
          <cell r="E677">
            <v>37410</v>
          </cell>
          <cell r="F677">
            <v>37400</v>
          </cell>
          <cell r="G677">
            <v>37422</v>
          </cell>
          <cell r="H677" t="str">
            <v>Harmony club hotely</v>
          </cell>
          <cell r="I677" t="str">
            <v>156973175</v>
          </cell>
          <cell r="J677" t="str">
            <v>0300</v>
          </cell>
          <cell r="L677">
            <v>5303.5</v>
          </cell>
          <cell r="M677">
            <v>265.5</v>
          </cell>
          <cell r="O677">
            <v>0</v>
          </cell>
          <cell r="P677">
            <v>5569</v>
          </cell>
          <cell r="S677">
            <v>5569</v>
          </cell>
          <cell r="U677" t="str">
            <v>a</v>
          </cell>
          <cell r="V677"/>
          <cell r="W677">
            <v>37419</v>
          </cell>
          <cell r="X677">
            <v>37419</v>
          </cell>
          <cell r="Y677" t="str">
            <v>KB</v>
          </cell>
        </row>
        <row r="678">
          <cell r="A678">
            <v>3441</v>
          </cell>
          <cell r="B678">
            <v>37613</v>
          </cell>
          <cell r="C678" t="str">
            <v>tch</v>
          </cell>
          <cell r="D678" t="str">
            <v>641718</v>
          </cell>
          <cell r="E678">
            <v>37594</v>
          </cell>
          <cell r="F678">
            <v>37586</v>
          </cell>
          <cell r="G678">
            <v>37606</v>
          </cell>
          <cell r="H678" t="str">
            <v>Harmony club hotely</v>
          </cell>
          <cell r="I678" t="str">
            <v>156973175</v>
          </cell>
          <cell r="J678" t="str">
            <v>0300</v>
          </cell>
          <cell r="L678">
            <v>5356.1</v>
          </cell>
          <cell r="M678">
            <v>267.89999999999998</v>
          </cell>
          <cell r="O678">
            <v>0</v>
          </cell>
          <cell r="P678">
            <v>5624</v>
          </cell>
          <cell r="S678">
            <v>5624</v>
          </cell>
          <cell r="W678">
            <v>37606</v>
          </cell>
          <cell r="X678">
            <v>37608</v>
          </cell>
          <cell r="Y678" t="str">
            <v>KB</v>
          </cell>
          <cell r="Z678" t="str">
            <v>Accomodation OST, Mr. Mizutani</v>
          </cell>
        </row>
        <row r="679">
          <cell r="A679">
            <v>3442</v>
          </cell>
          <cell r="B679">
            <v>37613</v>
          </cell>
          <cell r="C679" t="str">
            <v>tch</v>
          </cell>
          <cell r="D679" t="str">
            <v>641719</v>
          </cell>
          <cell r="E679">
            <v>37594</v>
          </cell>
          <cell r="F679">
            <v>37586</v>
          </cell>
          <cell r="G679">
            <v>37606</v>
          </cell>
          <cell r="H679" t="str">
            <v>Harmony club hotely</v>
          </cell>
          <cell r="I679" t="str">
            <v>156973175</v>
          </cell>
          <cell r="J679" t="str">
            <v>0300</v>
          </cell>
          <cell r="L679">
            <v>5363.8</v>
          </cell>
          <cell r="M679">
            <v>268.2</v>
          </cell>
          <cell r="O679">
            <v>0</v>
          </cell>
          <cell r="P679">
            <v>5632</v>
          </cell>
          <cell r="S679">
            <v>5632</v>
          </cell>
          <cell r="W679">
            <v>37606</v>
          </cell>
          <cell r="X679">
            <v>37608</v>
          </cell>
          <cell r="Y679" t="str">
            <v>KB</v>
          </cell>
          <cell r="Z679" t="str">
            <v>Accomodation OST, Mr. Kakimoto</v>
          </cell>
        </row>
        <row r="680">
          <cell r="A680">
            <v>3354</v>
          </cell>
          <cell r="B680">
            <v>37529</v>
          </cell>
          <cell r="C680" t="str">
            <v>tch</v>
          </cell>
          <cell r="D680" t="str">
            <v>641326</v>
          </cell>
          <cell r="E680">
            <v>37518</v>
          </cell>
          <cell r="F680">
            <v>37513</v>
          </cell>
          <cell r="G680">
            <v>37533</v>
          </cell>
          <cell r="H680" t="str">
            <v>Harmony club hotely</v>
          </cell>
          <cell r="I680" t="str">
            <v>156973175</v>
          </cell>
          <cell r="J680" t="str">
            <v>0300</v>
          </cell>
          <cell r="L680">
            <v>5417</v>
          </cell>
          <cell r="M680">
            <v>270.89999999999998</v>
          </cell>
          <cell r="O680">
            <v>0</v>
          </cell>
          <cell r="P680">
            <v>5687.9</v>
          </cell>
          <cell r="S680">
            <v>5688</v>
          </cell>
          <cell r="V680"/>
          <cell r="W680">
            <v>37526</v>
          </cell>
          <cell r="X680">
            <v>37526</v>
          </cell>
          <cell r="Y680" t="str">
            <v>KB</v>
          </cell>
          <cell r="Z680" t="str">
            <v>Accomodation OST, Mr. Kakimoto</v>
          </cell>
        </row>
        <row r="681">
          <cell r="A681">
            <v>364</v>
          </cell>
          <cell r="B681">
            <v>37371</v>
          </cell>
          <cell r="C681" t="str">
            <v>tch</v>
          </cell>
          <cell r="D681" t="str">
            <v>640459</v>
          </cell>
          <cell r="E681">
            <v>37348</v>
          </cell>
          <cell r="F681">
            <v>37342</v>
          </cell>
          <cell r="G681">
            <v>37361</v>
          </cell>
          <cell r="H681" t="str">
            <v>Harmony club hotely</v>
          </cell>
          <cell r="I681" t="str">
            <v>156973175</v>
          </cell>
          <cell r="J681" t="str">
            <v>0300</v>
          </cell>
          <cell r="L681">
            <v>7771.2</v>
          </cell>
          <cell r="M681">
            <v>388.6</v>
          </cell>
          <cell r="O681">
            <v>0</v>
          </cell>
          <cell r="P681">
            <v>8160</v>
          </cell>
          <cell r="S681">
            <v>8160</v>
          </cell>
          <cell r="U681" t="str">
            <v>a</v>
          </cell>
          <cell r="V681"/>
          <cell r="W681">
            <v>37362</v>
          </cell>
          <cell r="X681">
            <v>37362</v>
          </cell>
          <cell r="Y681" t="str">
            <v>KB</v>
          </cell>
        </row>
        <row r="682">
          <cell r="A682">
            <v>3448</v>
          </cell>
          <cell r="B682">
            <v>37613</v>
          </cell>
          <cell r="C682" t="str">
            <v>tch</v>
          </cell>
          <cell r="D682" t="str">
            <v>641772</v>
          </cell>
          <cell r="E682">
            <v>37596</v>
          </cell>
          <cell r="F682">
            <v>37594</v>
          </cell>
          <cell r="G682">
            <v>37613</v>
          </cell>
          <cell r="H682" t="str">
            <v>Harmony club hotely</v>
          </cell>
          <cell r="I682" t="str">
            <v>156973175</v>
          </cell>
          <cell r="J682" t="str">
            <v>0300</v>
          </cell>
          <cell r="L682">
            <v>7973.3</v>
          </cell>
          <cell r="M682">
            <v>398.7</v>
          </cell>
          <cell r="O682">
            <v>0</v>
          </cell>
          <cell r="P682">
            <v>8372</v>
          </cell>
          <cell r="S682">
            <v>8372</v>
          </cell>
          <cell r="U682" t="str">
            <v>a</v>
          </cell>
          <cell r="W682">
            <v>37613</v>
          </cell>
          <cell r="X682">
            <v>37613</v>
          </cell>
          <cell r="Y682" t="str">
            <v>KB</v>
          </cell>
          <cell r="Z682" t="str">
            <v>Accomodation OST, Mr. Kakimoto</v>
          </cell>
        </row>
        <row r="683">
          <cell r="A683">
            <v>3229</v>
          </cell>
          <cell r="B683">
            <v>37461</v>
          </cell>
          <cell r="C683" t="str">
            <v>tch</v>
          </cell>
          <cell r="D683" t="str">
            <v>640995</v>
          </cell>
          <cell r="E683">
            <v>37440</v>
          </cell>
          <cell r="F683">
            <v>37435</v>
          </cell>
          <cell r="G683">
            <v>37455</v>
          </cell>
          <cell r="H683" t="str">
            <v>Harmony club hotely</v>
          </cell>
          <cell r="I683" t="str">
            <v>156973175</v>
          </cell>
          <cell r="J683" t="str">
            <v>0300</v>
          </cell>
          <cell r="L683">
            <v>9257.1</v>
          </cell>
          <cell r="M683">
            <v>462.9</v>
          </cell>
          <cell r="O683">
            <v>0</v>
          </cell>
          <cell r="P683">
            <v>9720</v>
          </cell>
          <cell r="S683">
            <v>9720</v>
          </cell>
          <cell r="U683" t="str">
            <v>a</v>
          </cell>
          <cell r="V683"/>
          <cell r="W683">
            <v>37460</v>
          </cell>
          <cell r="X683">
            <v>37460</v>
          </cell>
          <cell r="Y683" t="str">
            <v>KB</v>
          </cell>
          <cell r="Z683" t="str">
            <v>Accomod., Mrs: MIZ. KAK. TAKA.</v>
          </cell>
        </row>
        <row r="684">
          <cell r="A684">
            <v>3214</v>
          </cell>
          <cell r="B684">
            <v>37433</v>
          </cell>
          <cell r="C684" t="str">
            <v>tch</v>
          </cell>
          <cell r="D684" t="str">
            <v>640890</v>
          </cell>
          <cell r="E684">
            <v>37420</v>
          </cell>
          <cell r="F684">
            <v>37414</v>
          </cell>
          <cell r="G684">
            <v>37435</v>
          </cell>
          <cell r="H684" t="str">
            <v>Harmony club hotely</v>
          </cell>
          <cell r="I684" t="str">
            <v>156973175</v>
          </cell>
          <cell r="J684" t="str">
            <v>0300</v>
          </cell>
          <cell r="L684">
            <v>9340.7000000000007</v>
          </cell>
          <cell r="M684">
            <v>467</v>
          </cell>
          <cell r="O684">
            <v>0</v>
          </cell>
          <cell r="P684">
            <v>9807.7000000000007</v>
          </cell>
          <cell r="S684">
            <v>9808</v>
          </cell>
          <cell r="V684"/>
          <cell r="W684">
            <v>37432</v>
          </cell>
          <cell r="X684">
            <v>37438</v>
          </cell>
          <cell r="Y684" t="str">
            <v>KB</v>
          </cell>
        </row>
        <row r="685">
          <cell r="A685">
            <v>3398</v>
          </cell>
          <cell r="B685">
            <v>37572</v>
          </cell>
          <cell r="C685" t="str">
            <v>tch</v>
          </cell>
          <cell r="D685" t="str">
            <v>641525</v>
          </cell>
          <cell r="E685">
            <v>37550</v>
          </cell>
          <cell r="F685">
            <v>37548</v>
          </cell>
          <cell r="G685">
            <v>37568</v>
          </cell>
          <cell r="H685" t="str">
            <v>Harmony club hotely</v>
          </cell>
          <cell r="I685" t="str">
            <v>156973175</v>
          </cell>
          <cell r="J685" t="str">
            <v>0300</v>
          </cell>
          <cell r="L685">
            <v>9795.1</v>
          </cell>
          <cell r="M685">
            <v>489.8</v>
          </cell>
          <cell r="O685">
            <v>0</v>
          </cell>
          <cell r="P685">
            <v>10284.9</v>
          </cell>
          <cell r="S685">
            <v>10285</v>
          </cell>
          <cell r="V685"/>
          <cell r="W685">
            <v>37567</v>
          </cell>
          <cell r="X685">
            <v>37568</v>
          </cell>
          <cell r="Y685" t="str">
            <v>KB</v>
          </cell>
          <cell r="Z685" t="str">
            <v>Accomodation OST, Mr. Kakimoto</v>
          </cell>
        </row>
        <row r="686">
          <cell r="A686">
            <v>3378</v>
          </cell>
          <cell r="B686">
            <v>37546</v>
          </cell>
          <cell r="C686" t="str">
            <v>tch</v>
          </cell>
          <cell r="D686" t="str">
            <v>641400</v>
          </cell>
          <cell r="E686">
            <v>37532</v>
          </cell>
          <cell r="F686">
            <v>37526</v>
          </cell>
          <cell r="G686">
            <v>37547</v>
          </cell>
          <cell r="H686" t="str">
            <v>Harmony club hotely</v>
          </cell>
          <cell r="I686" t="str">
            <v>156973175</v>
          </cell>
          <cell r="J686" t="str">
            <v>0300</v>
          </cell>
          <cell r="L686">
            <v>10370.4</v>
          </cell>
          <cell r="M686">
            <v>518.5</v>
          </cell>
          <cell r="O686">
            <v>0</v>
          </cell>
          <cell r="P686">
            <v>10888.9</v>
          </cell>
          <cell r="S686">
            <v>10889</v>
          </cell>
          <cell r="U686" t="str">
            <v>b</v>
          </cell>
          <cell r="W686">
            <v>37544</v>
          </cell>
          <cell r="X686">
            <v>37544</v>
          </cell>
          <cell r="Y686" t="str">
            <v>KB</v>
          </cell>
          <cell r="Z686" t="str">
            <v>Accomodation OST, Mr. Kojio</v>
          </cell>
        </row>
        <row r="687">
          <cell r="A687">
            <v>659</v>
          </cell>
          <cell r="B687">
            <v>37425</v>
          </cell>
          <cell r="C687" t="str">
            <v>tch</v>
          </cell>
          <cell r="D687" t="str">
            <v>640702</v>
          </cell>
          <cell r="E687">
            <v>37391</v>
          </cell>
          <cell r="F687">
            <v>37387</v>
          </cell>
          <cell r="G687">
            <v>37408</v>
          </cell>
          <cell r="H687" t="str">
            <v>Harmony club hotely</v>
          </cell>
          <cell r="I687" t="str">
            <v>156973175</v>
          </cell>
          <cell r="J687" t="str">
            <v>0300</v>
          </cell>
          <cell r="L687">
            <v>10476.700000000001</v>
          </cell>
          <cell r="M687">
            <v>524.29999999999995</v>
          </cell>
          <cell r="O687">
            <v>0</v>
          </cell>
          <cell r="P687">
            <v>11001</v>
          </cell>
          <cell r="S687">
            <v>11001</v>
          </cell>
          <cell r="U687" t="str">
            <v>c</v>
          </cell>
          <cell r="V687"/>
          <cell r="W687">
            <v>37413</v>
          </cell>
          <cell r="X687">
            <v>37414</v>
          </cell>
          <cell r="Y687" t="str">
            <v>KB</v>
          </cell>
        </row>
        <row r="688">
          <cell r="A688">
            <v>3250</v>
          </cell>
          <cell r="B688">
            <v>37466</v>
          </cell>
          <cell r="C688" t="str">
            <v>tch</v>
          </cell>
          <cell r="D688" t="str">
            <v>641051</v>
          </cell>
          <cell r="E688">
            <v>37455</v>
          </cell>
          <cell r="F688">
            <v>37449</v>
          </cell>
          <cell r="G688">
            <v>37471</v>
          </cell>
          <cell r="H688" t="str">
            <v>Harmony club hotely</v>
          </cell>
          <cell r="I688" t="str">
            <v>156973175</v>
          </cell>
          <cell r="J688" t="str">
            <v>0300</v>
          </cell>
          <cell r="L688">
            <v>10513.3</v>
          </cell>
          <cell r="M688">
            <v>525.70000000000005</v>
          </cell>
          <cell r="O688">
            <v>0</v>
          </cell>
          <cell r="P688">
            <v>11039</v>
          </cell>
          <cell r="S688">
            <v>11039</v>
          </cell>
          <cell r="U688" t="str">
            <v>b</v>
          </cell>
          <cell r="V688"/>
          <cell r="W688">
            <v>37472</v>
          </cell>
          <cell r="X688">
            <v>37473</v>
          </cell>
          <cell r="Y688" t="str">
            <v>KB</v>
          </cell>
          <cell r="Z688" t="str">
            <v>Accomodaton OST, Mr. Kojio</v>
          </cell>
        </row>
        <row r="689">
          <cell r="A689">
            <v>3425</v>
          </cell>
          <cell r="B689">
            <v>37613</v>
          </cell>
          <cell r="C689" t="str">
            <v>tch</v>
          </cell>
          <cell r="D689" t="str">
            <v>641795</v>
          </cell>
          <cell r="E689">
            <v>37602</v>
          </cell>
          <cell r="F689">
            <v>37598</v>
          </cell>
          <cell r="G689">
            <v>37617</v>
          </cell>
          <cell r="H689" t="str">
            <v>Harmony club hotely</v>
          </cell>
          <cell r="I689" t="str">
            <v>156973175</v>
          </cell>
          <cell r="J689" t="str">
            <v>0300</v>
          </cell>
          <cell r="L689">
            <v>11314.2</v>
          </cell>
          <cell r="M689">
            <v>565.79999999999995</v>
          </cell>
          <cell r="O689">
            <v>0</v>
          </cell>
          <cell r="P689">
            <v>11880</v>
          </cell>
          <cell r="S689">
            <v>11880</v>
          </cell>
          <cell r="U689" t="str">
            <v>a</v>
          </cell>
          <cell r="W689">
            <v>37613</v>
          </cell>
          <cell r="X689">
            <v>37613</v>
          </cell>
          <cell r="Y689" t="str">
            <v>KB</v>
          </cell>
          <cell r="Z689" t="str">
            <v>Accomodation OST, Mr. Mizutani</v>
          </cell>
        </row>
        <row r="690">
          <cell r="A690">
            <v>3266</v>
          </cell>
          <cell r="B690">
            <v>37491</v>
          </cell>
          <cell r="C690" t="str">
            <v>tch</v>
          </cell>
          <cell r="D690" t="str">
            <v>641116</v>
          </cell>
          <cell r="E690">
            <v>37467</v>
          </cell>
          <cell r="F690">
            <v>37464</v>
          </cell>
          <cell r="G690">
            <v>37484</v>
          </cell>
          <cell r="H690" t="str">
            <v>Harmony club hotely</v>
          </cell>
          <cell r="I690" t="str">
            <v>156973175</v>
          </cell>
          <cell r="J690" t="str">
            <v>0300</v>
          </cell>
          <cell r="L690">
            <v>11314.2</v>
          </cell>
          <cell r="M690">
            <v>565.70000000000005</v>
          </cell>
          <cell r="O690">
            <v>0</v>
          </cell>
          <cell r="P690">
            <v>11879.9</v>
          </cell>
          <cell r="S690">
            <v>11880</v>
          </cell>
          <cell r="U690" t="str">
            <v>a</v>
          </cell>
          <cell r="V690"/>
          <cell r="W690">
            <v>37488</v>
          </cell>
          <cell r="X690">
            <v>37488</v>
          </cell>
          <cell r="Y690" t="str">
            <v>KB</v>
          </cell>
          <cell r="Z690" t="str">
            <v>Accomodation OST, Mr. Kakimoto</v>
          </cell>
        </row>
        <row r="691">
          <cell r="A691">
            <v>3391</v>
          </cell>
          <cell r="B691">
            <v>37564</v>
          </cell>
          <cell r="C691" t="str">
            <v>tch</v>
          </cell>
          <cell r="D691" t="str">
            <v>6411481</v>
          </cell>
          <cell r="E691">
            <v>37548</v>
          </cell>
          <cell r="F691">
            <v>37540</v>
          </cell>
          <cell r="G691">
            <v>37561</v>
          </cell>
          <cell r="H691" t="str">
            <v>Harmony club hotely</v>
          </cell>
          <cell r="I691" t="str">
            <v>156973175</v>
          </cell>
          <cell r="J691" t="str">
            <v>0300</v>
          </cell>
          <cell r="L691">
            <v>11766.5</v>
          </cell>
          <cell r="M691">
            <v>588.29999999999995</v>
          </cell>
          <cell r="O691">
            <v>0</v>
          </cell>
          <cell r="P691">
            <v>12354.8</v>
          </cell>
          <cell r="S691">
            <v>12355</v>
          </cell>
          <cell r="U691" t="str">
            <v>b</v>
          </cell>
          <cell r="V691"/>
          <cell r="W691">
            <v>37561</v>
          </cell>
          <cell r="X691">
            <v>37564</v>
          </cell>
          <cell r="Y691" t="str">
            <v>KB</v>
          </cell>
          <cell r="Z691" t="str">
            <v>Accomodation OST, Mr. Kojio</v>
          </cell>
        </row>
        <row r="692">
          <cell r="A692">
            <v>3316</v>
          </cell>
          <cell r="B692">
            <v>37524</v>
          </cell>
          <cell r="C692" t="str">
            <v>tch</v>
          </cell>
          <cell r="D692" t="str">
            <v>641248</v>
          </cell>
          <cell r="E692">
            <v>37503</v>
          </cell>
          <cell r="F692">
            <v>37498</v>
          </cell>
          <cell r="G692">
            <v>37517</v>
          </cell>
          <cell r="H692" t="str">
            <v>Harmony club hotely</v>
          </cell>
          <cell r="I692" t="str">
            <v>156973175</v>
          </cell>
          <cell r="J692" t="str">
            <v>0300</v>
          </cell>
          <cell r="L692">
            <v>11790.3</v>
          </cell>
          <cell r="M692">
            <v>589.5</v>
          </cell>
          <cell r="O692">
            <v>0</v>
          </cell>
          <cell r="P692">
            <v>12379.8</v>
          </cell>
          <cell r="S692">
            <v>12380</v>
          </cell>
          <cell r="U692" t="str">
            <v>a</v>
          </cell>
          <cell r="V692"/>
          <cell r="W692">
            <v>37516</v>
          </cell>
          <cell r="X692">
            <v>37516</v>
          </cell>
          <cell r="Y692" t="str">
            <v>KB</v>
          </cell>
          <cell r="Z692" t="str">
            <v>Accomodatin OST, Mr. Kakimoto</v>
          </cell>
        </row>
        <row r="693">
          <cell r="A693">
            <v>3413</v>
          </cell>
          <cell r="B693">
            <v>37578</v>
          </cell>
          <cell r="C693" t="str">
            <v>tch</v>
          </cell>
          <cell r="D693" t="str">
            <v>641574</v>
          </cell>
          <cell r="E693">
            <v>37565</v>
          </cell>
          <cell r="F693">
            <v>37560</v>
          </cell>
          <cell r="G693">
            <v>37578</v>
          </cell>
          <cell r="H693" t="str">
            <v>Harmony club hotely</v>
          </cell>
          <cell r="I693" t="str">
            <v>156973175</v>
          </cell>
          <cell r="J693" t="str">
            <v>0300</v>
          </cell>
          <cell r="L693">
            <v>12003.7</v>
          </cell>
          <cell r="M693">
            <v>600.29999999999995</v>
          </cell>
          <cell r="O693">
            <v>0</v>
          </cell>
          <cell r="P693">
            <v>12604</v>
          </cell>
          <cell r="S693">
            <v>12604</v>
          </cell>
          <cell r="U693" t="str">
            <v>g</v>
          </cell>
          <cell r="W693">
            <v>37575</v>
          </cell>
          <cell r="X693">
            <v>37575</v>
          </cell>
          <cell r="Y693" t="str">
            <v>KB</v>
          </cell>
          <cell r="Z693" t="str">
            <v>Accomodation OST, Mr. Kakimoto</v>
          </cell>
        </row>
        <row r="694">
          <cell r="A694">
            <v>3302</v>
          </cell>
          <cell r="B694">
            <v>37505</v>
          </cell>
          <cell r="C694" t="str">
            <v>tch</v>
          </cell>
          <cell r="D694" t="str">
            <v>641201</v>
          </cell>
          <cell r="E694">
            <v>37488</v>
          </cell>
          <cell r="F694">
            <v>37485</v>
          </cell>
          <cell r="G694">
            <v>37505</v>
          </cell>
          <cell r="H694" t="str">
            <v>Harmony club hotely</v>
          </cell>
          <cell r="I694" t="str">
            <v>156973175</v>
          </cell>
          <cell r="J694" t="str">
            <v>0300</v>
          </cell>
          <cell r="L694">
            <v>12830.4</v>
          </cell>
          <cell r="M694">
            <v>641.5</v>
          </cell>
          <cell r="O694">
            <v>0</v>
          </cell>
          <cell r="P694">
            <v>13471.9</v>
          </cell>
          <cell r="S694">
            <v>13472</v>
          </cell>
          <cell r="U694" t="str">
            <v>f</v>
          </cell>
          <cell r="V694"/>
          <cell r="W694">
            <v>37504</v>
          </cell>
          <cell r="X694">
            <v>37504</v>
          </cell>
          <cell r="Y694" t="str">
            <v>KB</v>
          </cell>
          <cell r="Z694" t="str">
            <v>Accomodation OST, Mr. Kakimoto</v>
          </cell>
        </row>
        <row r="695">
          <cell r="A695">
            <v>701</v>
          </cell>
          <cell r="B695">
            <v>37425</v>
          </cell>
          <cell r="C695" t="str">
            <v>tch</v>
          </cell>
          <cell r="D695" t="str">
            <v>640741</v>
          </cell>
          <cell r="E695">
            <v>37399</v>
          </cell>
          <cell r="F695">
            <v>37394</v>
          </cell>
          <cell r="G695">
            <v>37414</v>
          </cell>
          <cell r="H695" t="str">
            <v>Harmony club hotely</v>
          </cell>
          <cell r="I695" t="str">
            <v>156973175</v>
          </cell>
          <cell r="J695" t="str">
            <v>0300</v>
          </cell>
          <cell r="L695">
            <v>14750.9</v>
          </cell>
          <cell r="M695">
            <v>738.1</v>
          </cell>
          <cell r="O695">
            <v>0</v>
          </cell>
          <cell r="P695">
            <v>15489</v>
          </cell>
          <cell r="S695">
            <v>15489</v>
          </cell>
          <cell r="U695" t="str">
            <v>c</v>
          </cell>
          <cell r="V695"/>
          <cell r="W695">
            <v>37417</v>
          </cell>
          <cell r="X695">
            <v>37417</v>
          </cell>
          <cell r="Y695" t="str">
            <v>KB</v>
          </cell>
        </row>
        <row r="696">
          <cell r="A696">
            <v>3291</v>
          </cell>
          <cell r="B696">
            <v>37502</v>
          </cell>
          <cell r="C696" t="str">
            <v>tch</v>
          </cell>
          <cell r="D696" t="str">
            <v>641183</v>
          </cell>
          <cell r="E696">
            <v>37482</v>
          </cell>
          <cell r="F696">
            <v>37480</v>
          </cell>
          <cell r="G696">
            <v>37499</v>
          </cell>
          <cell r="H696" t="str">
            <v>Harmony club hotely</v>
          </cell>
          <cell r="I696" t="str">
            <v>156973175</v>
          </cell>
          <cell r="J696" t="str">
            <v>0300</v>
          </cell>
          <cell r="L696">
            <v>15428.5</v>
          </cell>
          <cell r="M696">
            <v>771.4</v>
          </cell>
          <cell r="O696">
            <v>0</v>
          </cell>
          <cell r="P696">
            <v>16199.9</v>
          </cell>
          <cell r="S696">
            <v>16200</v>
          </cell>
          <cell r="U696" t="str">
            <v>d</v>
          </cell>
          <cell r="V696"/>
          <cell r="W696">
            <v>37496</v>
          </cell>
          <cell r="X696">
            <v>37497</v>
          </cell>
          <cell r="Y696" t="str">
            <v>KB</v>
          </cell>
          <cell r="Z696" t="str">
            <v>Accomodation OST, Mr. Mizutani</v>
          </cell>
        </row>
        <row r="697">
          <cell r="A697">
            <v>3439</v>
          </cell>
          <cell r="B697">
            <v>37603</v>
          </cell>
          <cell r="C697" t="str">
            <v>tch</v>
          </cell>
          <cell r="D697" t="str">
            <v>641685</v>
          </cell>
          <cell r="E697">
            <v>37587</v>
          </cell>
          <cell r="F697">
            <v>37580</v>
          </cell>
          <cell r="G697">
            <v>37599</v>
          </cell>
          <cell r="H697" t="str">
            <v>Harmony club hotely</v>
          </cell>
          <cell r="I697" t="str">
            <v>156973175</v>
          </cell>
          <cell r="J697" t="str">
            <v>0300</v>
          </cell>
          <cell r="L697">
            <v>15714.2</v>
          </cell>
          <cell r="M697">
            <v>785.8</v>
          </cell>
          <cell r="O697">
            <v>0</v>
          </cell>
          <cell r="P697">
            <v>16500</v>
          </cell>
          <cell r="S697">
            <v>16500</v>
          </cell>
          <cell r="W697">
            <v>37600</v>
          </cell>
          <cell r="X697">
            <v>37601</v>
          </cell>
          <cell r="Y697" t="str">
            <v>KB</v>
          </cell>
          <cell r="Z697" t="str">
            <v>Accomodation OST, Mr. Mizutani</v>
          </cell>
        </row>
        <row r="698">
          <cell r="A698">
            <v>3382</v>
          </cell>
          <cell r="B698">
            <v>37553</v>
          </cell>
          <cell r="C698" t="str">
            <v>tch</v>
          </cell>
          <cell r="D698" t="str">
            <v>641429</v>
          </cell>
          <cell r="E698">
            <v>37536</v>
          </cell>
          <cell r="F698">
            <v>37529</v>
          </cell>
          <cell r="G698">
            <v>37554</v>
          </cell>
          <cell r="H698" t="str">
            <v>Harmony club hotely</v>
          </cell>
          <cell r="I698" t="str">
            <v>156973175</v>
          </cell>
          <cell r="J698" t="str">
            <v>0300</v>
          </cell>
          <cell r="L698">
            <v>16457.099999999999</v>
          </cell>
          <cell r="M698">
            <v>822.9</v>
          </cell>
          <cell r="O698">
            <v>0</v>
          </cell>
          <cell r="P698">
            <v>17280</v>
          </cell>
          <cell r="S698">
            <v>17280</v>
          </cell>
          <cell r="U698" t="str">
            <v>x</v>
          </cell>
          <cell r="V698"/>
          <cell r="W698">
            <v>37547</v>
          </cell>
          <cell r="X698">
            <v>37550</v>
          </cell>
          <cell r="Y698" t="str">
            <v>KB</v>
          </cell>
          <cell r="Z698" t="str">
            <v>Accomodation OST, Mr. Mizutani</v>
          </cell>
        </row>
        <row r="699">
          <cell r="A699">
            <v>3340</v>
          </cell>
          <cell r="B699">
            <v>37529</v>
          </cell>
          <cell r="C699" t="str">
            <v>tch</v>
          </cell>
          <cell r="D699" t="str">
            <v>641313</v>
          </cell>
          <cell r="E699">
            <v>37511</v>
          </cell>
          <cell r="F699">
            <v>37510</v>
          </cell>
          <cell r="G699">
            <v>37529</v>
          </cell>
          <cell r="H699" t="str">
            <v>Harmony club hotely</v>
          </cell>
          <cell r="I699" t="str">
            <v>156973175</v>
          </cell>
          <cell r="J699" t="str">
            <v>0300</v>
          </cell>
          <cell r="L699">
            <v>18944.599999999999</v>
          </cell>
          <cell r="M699">
            <v>947.2</v>
          </cell>
          <cell r="O699">
            <v>0</v>
          </cell>
          <cell r="P699">
            <v>19891.8</v>
          </cell>
          <cell r="S699">
            <v>19892</v>
          </cell>
          <cell r="U699" t="str">
            <v>a</v>
          </cell>
          <cell r="V699"/>
          <cell r="W699">
            <v>37526</v>
          </cell>
          <cell r="X699">
            <v>37526</v>
          </cell>
          <cell r="Y699" t="str">
            <v>KB</v>
          </cell>
          <cell r="Z699" t="str">
            <v>Accomodation OST, Mr. Kaneko</v>
          </cell>
        </row>
        <row r="700">
          <cell r="A700">
            <v>612</v>
          </cell>
          <cell r="B700">
            <v>37413</v>
          </cell>
          <cell r="C700" t="str">
            <v>tch</v>
          </cell>
          <cell r="D700" t="str">
            <v>640674</v>
          </cell>
          <cell r="E700">
            <v>37386</v>
          </cell>
          <cell r="F700">
            <v>37377</v>
          </cell>
          <cell r="G700">
            <v>37397</v>
          </cell>
          <cell r="H700" t="str">
            <v>Harmony club hotely</v>
          </cell>
          <cell r="I700" t="str">
            <v>156973175</v>
          </cell>
          <cell r="J700" t="str">
            <v>0300</v>
          </cell>
          <cell r="L700">
            <v>21113.8</v>
          </cell>
          <cell r="M700">
            <v>1056.2</v>
          </cell>
          <cell r="O700">
            <v>0</v>
          </cell>
          <cell r="P700">
            <v>22170</v>
          </cell>
          <cell r="S700">
            <v>22170</v>
          </cell>
          <cell r="U700" t="str">
            <v>b</v>
          </cell>
          <cell r="V700"/>
          <cell r="W700">
            <v>37397</v>
          </cell>
          <cell r="X700">
            <v>37397</v>
          </cell>
          <cell r="Y700" t="str">
            <v>KB</v>
          </cell>
        </row>
        <row r="701">
          <cell r="A701">
            <v>3440</v>
          </cell>
          <cell r="B701">
            <v>37603</v>
          </cell>
          <cell r="C701" t="str">
            <v>tch</v>
          </cell>
          <cell r="D701" t="str">
            <v>641684</v>
          </cell>
          <cell r="E701">
            <v>37587</v>
          </cell>
          <cell r="F701">
            <v>37580</v>
          </cell>
          <cell r="G701">
            <v>37599</v>
          </cell>
          <cell r="H701" t="str">
            <v>Harmony club hotely</v>
          </cell>
          <cell r="I701" t="str">
            <v>156973175</v>
          </cell>
          <cell r="J701" t="str">
            <v>0300</v>
          </cell>
          <cell r="L701">
            <v>21252.3</v>
          </cell>
          <cell r="M701">
            <v>1062.7</v>
          </cell>
          <cell r="O701">
            <v>0</v>
          </cell>
          <cell r="P701">
            <v>22315</v>
          </cell>
          <cell r="S701">
            <v>22315</v>
          </cell>
          <cell r="W701">
            <v>37600</v>
          </cell>
          <cell r="X701">
            <v>37601</v>
          </cell>
          <cell r="Y701" t="str">
            <v>KB</v>
          </cell>
          <cell r="Z701" t="str">
            <v>Accomodation OST, Mr. Kakimoto</v>
          </cell>
        </row>
        <row r="702">
          <cell r="A702">
            <v>3399</v>
          </cell>
          <cell r="B702">
            <v>37564</v>
          </cell>
          <cell r="C702" t="str">
            <v>tch</v>
          </cell>
          <cell r="D702" t="str">
            <v>641507</v>
          </cell>
          <cell r="E702">
            <v>37547</v>
          </cell>
          <cell r="F702">
            <v>37545</v>
          </cell>
          <cell r="G702">
            <v>37564</v>
          </cell>
          <cell r="H702" t="str">
            <v>Harmony club hotely</v>
          </cell>
          <cell r="I702" t="str">
            <v>156973175</v>
          </cell>
          <cell r="J702" t="str">
            <v>0300</v>
          </cell>
          <cell r="L702">
            <v>21779.9</v>
          </cell>
          <cell r="M702">
            <v>1089.0999999999999</v>
          </cell>
          <cell r="O702">
            <v>0</v>
          </cell>
          <cell r="P702">
            <v>22869</v>
          </cell>
          <cell r="S702">
            <v>22869</v>
          </cell>
          <cell r="U702" t="str">
            <v>b</v>
          </cell>
          <cell r="V702"/>
          <cell r="W702">
            <v>37564</v>
          </cell>
          <cell r="X702">
            <v>37564</v>
          </cell>
          <cell r="Y702" t="str">
            <v>KB</v>
          </cell>
          <cell r="Z702" t="str">
            <v>Accomodation OST, Mr. Kaneko</v>
          </cell>
        </row>
        <row r="703">
          <cell r="A703">
            <v>3256</v>
          </cell>
          <cell r="B703">
            <v>37469</v>
          </cell>
          <cell r="C703" t="str">
            <v>tch</v>
          </cell>
          <cell r="D703" t="str">
            <v>641079</v>
          </cell>
          <cell r="E703">
            <v>37461</v>
          </cell>
          <cell r="F703">
            <v>37455</v>
          </cell>
          <cell r="G703">
            <v>37477</v>
          </cell>
          <cell r="H703" t="str">
            <v>Harmony club hotely</v>
          </cell>
          <cell r="I703" t="str">
            <v>156973175</v>
          </cell>
          <cell r="J703" t="str">
            <v>0300</v>
          </cell>
          <cell r="L703">
            <v>30411.200000000001</v>
          </cell>
          <cell r="M703">
            <v>1520.6</v>
          </cell>
          <cell r="N703">
            <v>16.3</v>
          </cell>
          <cell r="O703">
            <v>3.6</v>
          </cell>
          <cell r="P703">
            <v>31951.7</v>
          </cell>
          <cell r="S703">
            <v>31952</v>
          </cell>
          <cell r="U703" t="str">
            <v>b</v>
          </cell>
          <cell r="V703"/>
          <cell r="W703">
            <v>37477</v>
          </cell>
          <cell r="X703">
            <v>37477</v>
          </cell>
          <cell r="Y703" t="str">
            <v>KB</v>
          </cell>
          <cell r="Z703" t="str">
            <v>Accomodation OST, Mr. Takahashi</v>
          </cell>
        </row>
        <row r="704">
          <cell r="A704">
            <v>3318</v>
          </cell>
          <cell r="B704">
            <v>37524</v>
          </cell>
          <cell r="C704" t="str">
            <v>tch</v>
          </cell>
          <cell r="D704" t="str">
            <v>641255</v>
          </cell>
          <cell r="E704">
            <v>37503</v>
          </cell>
          <cell r="F704">
            <v>37499</v>
          </cell>
          <cell r="G704">
            <v>37517</v>
          </cell>
          <cell r="H704" t="str">
            <v>Harmony club hotely</v>
          </cell>
          <cell r="I704" t="str">
            <v>156973175</v>
          </cell>
          <cell r="J704" t="str">
            <v>0300</v>
          </cell>
          <cell r="L704">
            <v>116661.8</v>
          </cell>
          <cell r="M704">
            <v>5833.1</v>
          </cell>
          <cell r="O704">
            <v>0</v>
          </cell>
          <cell r="P704">
            <v>122494.9</v>
          </cell>
          <cell r="S704">
            <v>122495</v>
          </cell>
          <cell r="U704" t="str">
            <v>a</v>
          </cell>
          <cell r="V704"/>
          <cell r="W704">
            <v>37516</v>
          </cell>
          <cell r="X704">
            <v>37516</v>
          </cell>
          <cell r="Y704" t="str">
            <v>KB</v>
          </cell>
          <cell r="Z704" t="str">
            <v>Accomodation Mr. Kaneko</v>
          </cell>
        </row>
        <row r="705">
          <cell r="A705">
            <v>442</v>
          </cell>
          <cell r="B705">
            <v>37396</v>
          </cell>
          <cell r="C705" t="str">
            <v>toe</v>
          </cell>
          <cell r="D705" t="str">
            <v>20006</v>
          </cell>
          <cell r="E705">
            <v>37357</v>
          </cell>
          <cell r="F705">
            <v>37350</v>
          </cell>
          <cell r="G705">
            <v>37367</v>
          </cell>
          <cell r="H705" t="str">
            <v>Tymos</v>
          </cell>
          <cell r="I705" t="str">
            <v>156980869</v>
          </cell>
          <cell r="J705" t="str">
            <v>0600</v>
          </cell>
          <cell r="L705">
            <v>2800</v>
          </cell>
          <cell r="M705">
            <v>140</v>
          </cell>
          <cell r="N705">
            <v>2000</v>
          </cell>
          <cell r="O705">
            <v>440</v>
          </cell>
          <cell r="P705">
            <v>5380</v>
          </cell>
          <cell r="S705">
            <v>5380</v>
          </cell>
          <cell r="V705"/>
          <cell r="W705">
            <v>37389</v>
          </cell>
          <cell r="X705">
            <v>37390</v>
          </cell>
          <cell r="Y705" t="str">
            <v>KB</v>
          </cell>
        </row>
        <row r="706">
          <cell r="A706">
            <v>3037</v>
          </cell>
          <cell r="B706" t="str">
            <v>cancel</v>
          </cell>
          <cell r="C706" t="str">
            <v>mc</v>
          </cell>
          <cell r="D706" t="str">
            <v>2002/003</v>
          </cell>
          <cell r="E706">
            <v>37292</v>
          </cell>
          <cell r="F706">
            <v>37287</v>
          </cell>
          <cell r="G706">
            <v>37319</v>
          </cell>
          <cell r="H706" t="str">
            <v>Stavební servis, Pce</v>
          </cell>
          <cell r="I706" t="str">
            <v>157218593</v>
          </cell>
          <cell r="J706" t="str">
            <v>0300</v>
          </cell>
          <cell r="M706">
            <v>0</v>
          </cell>
          <cell r="O706">
            <v>0</v>
          </cell>
          <cell r="P706">
            <v>0</v>
          </cell>
          <cell r="S706">
            <v>0</v>
          </cell>
          <cell r="V706"/>
          <cell r="W706" t="str">
            <v>n/a</v>
          </cell>
          <cell r="X706" t="str">
            <v>n/a</v>
          </cell>
          <cell r="Y706" t="str">
            <v>Sanwa Duss</v>
          </cell>
        </row>
        <row r="707">
          <cell r="A707">
            <v>783</v>
          </cell>
          <cell r="B707">
            <v>37461</v>
          </cell>
          <cell r="C707" t="str">
            <v>mc</v>
          </cell>
          <cell r="D707" t="str">
            <v>2002070</v>
          </cell>
          <cell r="E707">
            <v>37413</v>
          </cell>
          <cell r="F707">
            <v>37407</v>
          </cell>
          <cell r="G707">
            <v>37427</v>
          </cell>
          <cell r="H707" t="str">
            <v>Stavební servis, Pce</v>
          </cell>
          <cell r="I707" t="str">
            <v>157218593</v>
          </cell>
          <cell r="J707" t="str">
            <v>0300</v>
          </cell>
          <cell r="L707">
            <v>14986.56</v>
          </cell>
          <cell r="M707">
            <v>749.4</v>
          </cell>
          <cell r="O707">
            <v>0</v>
          </cell>
          <cell r="P707">
            <v>15736</v>
          </cell>
          <cell r="S707">
            <v>15736</v>
          </cell>
          <cell r="U707" t="str">
            <v>d</v>
          </cell>
          <cell r="V707"/>
          <cell r="W707">
            <v>37445</v>
          </cell>
          <cell r="X707">
            <v>37445</v>
          </cell>
          <cell r="Y707" t="str">
            <v>KB</v>
          </cell>
        </row>
        <row r="708">
          <cell r="A708">
            <v>3024</v>
          </cell>
          <cell r="B708">
            <v>37315</v>
          </cell>
          <cell r="C708" t="str">
            <v>mc</v>
          </cell>
          <cell r="D708" t="str">
            <v>2002/006</v>
          </cell>
          <cell r="E708">
            <v>37291</v>
          </cell>
          <cell r="F708">
            <v>37286</v>
          </cell>
          <cell r="G708">
            <v>37301</v>
          </cell>
          <cell r="H708" t="str">
            <v>Stavební servis, Pce</v>
          </cell>
          <cell r="I708" t="str">
            <v>157218593</v>
          </cell>
          <cell r="J708" t="str">
            <v>0300</v>
          </cell>
          <cell r="L708">
            <v>17000</v>
          </cell>
          <cell r="M708">
            <v>850</v>
          </cell>
          <cell r="O708">
            <v>0</v>
          </cell>
          <cell r="P708">
            <v>17850</v>
          </cell>
          <cell r="S708">
            <v>17850</v>
          </cell>
          <cell r="U708" t="str">
            <v>c</v>
          </cell>
          <cell r="V708"/>
          <cell r="W708">
            <v>37301</v>
          </cell>
          <cell r="X708">
            <v>37301</v>
          </cell>
          <cell r="Y708" t="str">
            <v>KB</v>
          </cell>
        </row>
        <row r="709">
          <cell r="A709">
            <v>731</v>
          </cell>
          <cell r="B709">
            <v>37425</v>
          </cell>
          <cell r="C709" t="str">
            <v>mc</v>
          </cell>
          <cell r="D709" t="str">
            <v>2002/064</v>
          </cell>
          <cell r="E709">
            <v>37399</v>
          </cell>
          <cell r="F709">
            <v>37399</v>
          </cell>
          <cell r="G709">
            <v>37406</v>
          </cell>
          <cell r="H709" t="str">
            <v>Stavební servis, Pce</v>
          </cell>
          <cell r="I709" t="str">
            <v>157218593</v>
          </cell>
          <cell r="J709" t="str">
            <v>0300</v>
          </cell>
          <cell r="L709">
            <v>19000</v>
          </cell>
          <cell r="M709">
            <v>950</v>
          </cell>
          <cell r="O709">
            <v>0</v>
          </cell>
          <cell r="P709">
            <v>19950</v>
          </cell>
          <cell r="S709">
            <v>19950</v>
          </cell>
          <cell r="U709" t="str">
            <v>d</v>
          </cell>
          <cell r="V709"/>
          <cell r="W709">
            <v>37417</v>
          </cell>
          <cell r="X709">
            <v>37417</v>
          </cell>
          <cell r="Y709" t="str">
            <v>KB</v>
          </cell>
        </row>
        <row r="710">
          <cell r="A710">
            <v>3106</v>
          </cell>
          <cell r="B710">
            <v>37371</v>
          </cell>
          <cell r="C710" t="str">
            <v>mc</v>
          </cell>
          <cell r="D710" t="str">
            <v>2002/041</v>
          </cell>
          <cell r="E710">
            <v>37341</v>
          </cell>
          <cell r="F710">
            <v>37341</v>
          </cell>
          <cell r="G710">
            <v>37381</v>
          </cell>
          <cell r="H710" t="str">
            <v>Stavební servis, Pce</v>
          </cell>
          <cell r="I710" t="str">
            <v>157218593</v>
          </cell>
          <cell r="J710" t="str">
            <v>0300</v>
          </cell>
          <cell r="L710">
            <v>140526</v>
          </cell>
          <cell r="M710">
            <v>7026.3</v>
          </cell>
          <cell r="O710">
            <v>0</v>
          </cell>
          <cell r="P710">
            <v>147552.29999999999</v>
          </cell>
          <cell r="Q710">
            <v>-119430</v>
          </cell>
          <cell r="S710">
            <v>28122.299999999988</v>
          </cell>
          <cell r="U710" t="str">
            <v>c</v>
          </cell>
          <cell r="V710"/>
          <cell r="W710">
            <v>37382</v>
          </cell>
          <cell r="X710">
            <v>37383</v>
          </cell>
          <cell r="Y710" t="str">
            <v>KB</v>
          </cell>
        </row>
        <row r="711">
          <cell r="A711">
            <v>730</v>
          </cell>
          <cell r="B711">
            <v>37432</v>
          </cell>
          <cell r="C711" t="str">
            <v>mc</v>
          </cell>
          <cell r="D711" t="str">
            <v>2002/065</v>
          </cell>
          <cell r="E711">
            <v>37399</v>
          </cell>
          <cell r="F711">
            <v>37399</v>
          </cell>
          <cell r="G711">
            <v>37406</v>
          </cell>
          <cell r="H711" t="str">
            <v>Stavební servis, Pce</v>
          </cell>
          <cell r="I711" t="str">
            <v>157218593</v>
          </cell>
          <cell r="J711" t="str">
            <v>0300</v>
          </cell>
          <cell r="L711">
            <v>46000</v>
          </cell>
          <cell r="M711">
            <v>2300</v>
          </cell>
          <cell r="O711">
            <v>0</v>
          </cell>
          <cell r="P711">
            <v>48300</v>
          </cell>
          <cell r="S711">
            <v>48300</v>
          </cell>
          <cell r="V711"/>
          <cell r="W711">
            <v>37431</v>
          </cell>
          <cell r="X711">
            <v>37431</v>
          </cell>
          <cell r="Y711" t="str">
            <v>KB</v>
          </cell>
        </row>
        <row r="712">
          <cell r="A712">
            <v>3025</v>
          </cell>
          <cell r="B712">
            <v>37315</v>
          </cell>
          <cell r="C712" t="str">
            <v>mc</v>
          </cell>
          <cell r="D712" t="str">
            <v>2002/008</v>
          </cell>
          <cell r="E712">
            <v>37291</v>
          </cell>
          <cell r="F712">
            <v>37286</v>
          </cell>
          <cell r="G712">
            <v>37301</v>
          </cell>
          <cell r="H712" t="str">
            <v>Stavební servis, Pce</v>
          </cell>
          <cell r="I712" t="str">
            <v>157218593</v>
          </cell>
          <cell r="J712" t="str">
            <v>0300</v>
          </cell>
          <cell r="L712">
            <v>100000</v>
          </cell>
          <cell r="M712">
            <v>5000</v>
          </cell>
          <cell r="O712">
            <v>0</v>
          </cell>
          <cell r="P712">
            <v>105000</v>
          </cell>
          <cell r="S712">
            <v>105000</v>
          </cell>
          <cell r="U712" t="str">
            <v>c</v>
          </cell>
          <cell r="V712"/>
          <cell r="W712">
            <v>37301</v>
          </cell>
          <cell r="X712">
            <v>37301</v>
          </cell>
          <cell r="Y712" t="str">
            <v>KB</v>
          </cell>
        </row>
        <row r="713">
          <cell r="A713">
            <v>3074</v>
          </cell>
          <cell r="B713">
            <v>37364</v>
          </cell>
          <cell r="C713" t="str">
            <v>mc</v>
          </cell>
          <cell r="D713" t="str">
            <v>2002/029</v>
          </cell>
          <cell r="E713">
            <v>37326</v>
          </cell>
          <cell r="G713">
            <v>37351</v>
          </cell>
          <cell r="H713" t="str">
            <v>Stavební servis, Pce</v>
          </cell>
          <cell r="I713" t="str">
            <v>157218593</v>
          </cell>
          <cell r="J713" t="str">
            <v>0300</v>
          </cell>
          <cell r="M713">
            <v>0</v>
          </cell>
          <cell r="O713">
            <v>0</v>
          </cell>
          <cell r="P713">
            <v>0</v>
          </cell>
          <cell r="Q713">
            <v>119430</v>
          </cell>
          <cell r="S713">
            <v>119430</v>
          </cell>
          <cell r="T713" t="str">
            <v>April2002</v>
          </cell>
          <cell r="U713">
            <v>37344</v>
          </cell>
          <cell r="V713"/>
          <cell r="W713">
            <v>37350</v>
          </cell>
          <cell r="X713">
            <v>37351</v>
          </cell>
          <cell r="Y713" t="str">
            <v>Sanwa Duss</v>
          </cell>
        </row>
        <row r="714">
          <cell r="A714">
            <v>1491</v>
          </cell>
          <cell r="B714">
            <v>37547</v>
          </cell>
          <cell r="C714" t="str">
            <v>mc</v>
          </cell>
          <cell r="D714" t="str">
            <v>2002111</v>
          </cell>
          <cell r="E714">
            <v>37533</v>
          </cell>
          <cell r="F714">
            <v>37519</v>
          </cell>
          <cell r="G714">
            <v>37543</v>
          </cell>
          <cell r="H714" t="str">
            <v>Stavební servis, Pce</v>
          </cell>
          <cell r="I714" t="str">
            <v>157218593</v>
          </cell>
          <cell r="J714" t="str">
            <v>0300</v>
          </cell>
          <cell r="L714">
            <v>369000</v>
          </cell>
          <cell r="M714">
            <v>18450</v>
          </cell>
          <cell r="O714">
            <v>0</v>
          </cell>
          <cell r="P714">
            <v>387450</v>
          </cell>
          <cell r="Q714">
            <v>0</v>
          </cell>
          <cell r="S714">
            <v>387450</v>
          </cell>
          <cell r="U714" t="str">
            <v>b</v>
          </cell>
          <cell r="V714"/>
          <cell r="W714">
            <v>37547</v>
          </cell>
          <cell r="X714">
            <v>37550</v>
          </cell>
          <cell r="Y714" t="str">
            <v>KB</v>
          </cell>
        </row>
        <row r="715">
          <cell r="A715">
            <v>3036</v>
          </cell>
          <cell r="B715">
            <v>37333</v>
          </cell>
          <cell r="C715" t="str">
            <v>mc</v>
          </cell>
          <cell r="D715" t="str">
            <v>2002/011</v>
          </cell>
          <cell r="E715">
            <v>37297</v>
          </cell>
          <cell r="G715">
            <v>37323</v>
          </cell>
          <cell r="H715" t="str">
            <v>Stavební servis, Pce</v>
          </cell>
          <cell r="I715" t="str">
            <v>157218593</v>
          </cell>
          <cell r="J715" t="str">
            <v>0300</v>
          </cell>
          <cell r="M715">
            <v>0</v>
          </cell>
          <cell r="O715">
            <v>0</v>
          </cell>
          <cell r="P715">
            <v>0</v>
          </cell>
          <cell r="Q715">
            <v>1342095</v>
          </cell>
          <cell r="S715">
            <v>1342095</v>
          </cell>
          <cell r="T715" t="str">
            <v>March2002</v>
          </cell>
          <cell r="U715">
            <v>37315</v>
          </cell>
          <cell r="V715"/>
          <cell r="W715">
            <v>37320</v>
          </cell>
          <cell r="X715">
            <v>37320</v>
          </cell>
          <cell r="Y715" t="str">
            <v>Sanwa Duss</v>
          </cell>
        </row>
        <row r="716">
          <cell r="A716">
            <v>3055</v>
          </cell>
          <cell r="B716">
            <v>37323</v>
          </cell>
          <cell r="C716" t="str">
            <v>mc</v>
          </cell>
          <cell r="D716" t="str">
            <v>2002/014</v>
          </cell>
          <cell r="E716">
            <v>37313</v>
          </cell>
          <cell r="F716">
            <v>37288</v>
          </cell>
          <cell r="G716">
            <v>37319</v>
          </cell>
          <cell r="H716" t="str">
            <v>Stavební servis, Pce</v>
          </cell>
          <cell r="I716" t="str">
            <v>157218593</v>
          </cell>
          <cell r="J716" t="str">
            <v>0300</v>
          </cell>
          <cell r="L716">
            <v>20800000</v>
          </cell>
          <cell r="M716">
            <v>1040000</v>
          </cell>
          <cell r="O716">
            <v>0</v>
          </cell>
          <cell r="P716">
            <v>21840000</v>
          </cell>
          <cell r="Q716">
            <v>-17546641</v>
          </cell>
          <cell r="R716">
            <v>-1040000</v>
          </cell>
          <cell r="S716">
            <v>3253359</v>
          </cell>
          <cell r="T716" t="str">
            <v>March2002</v>
          </cell>
          <cell r="U716">
            <v>37326</v>
          </cell>
          <cell r="V716"/>
          <cell r="W716">
            <v>37328</v>
          </cell>
          <cell r="X716">
            <v>37328</v>
          </cell>
          <cell r="Y716" t="str">
            <v>Sanwa Duss</v>
          </cell>
        </row>
        <row r="717">
          <cell r="A717">
            <v>3095</v>
          </cell>
          <cell r="B717">
            <v>37364</v>
          </cell>
          <cell r="C717" t="str">
            <v>mc</v>
          </cell>
          <cell r="D717" t="str">
            <v>2002/040</v>
          </cell>
          <cell r="E717">
            <v>37336</v>
          </cell>
          <cell r="F717">
            <v>37336</v>
          </cell>
          <cell r="G717">
            <v>37351</v>
          </cell>
          <cell r="H717" t="str">
            <v>Stavební servis, Pce</v>
          </cell>
          <cell r="I717" t="str">
            <v>157218593</v>
          </cell>
          <cell r="J717" t="str">
            <v>0300</v>
          </cell>
          <cell r="L717">
            <v>23795000</v>
          </cell>
          <cell r="M717">
            <v>1189750</v>
          </cell>
          <cell r="O717">
            <v>0</v>
          </cell>
          <cell r="P717">
            <v>24984750</v>
          </cell>
          <cell r="Q717">
            <v>-20598084</v>
          </cell>
          <cell r="R717">
            <v>-1110000</v>
          </cell>
          <cell r="S717">
            <v>3276666</v>
          </cell>
          <cell r="T717" t="str">
            <v>April2002</v>
          </cell>
          <cell r="U717">
            <v>37344</v>
          </cell>
          <cell r="V717"/>
          <cell r="W717">
            <v>37350</v>
          </cell>
          <cell r="X717">
            <v>37351</v>
          </cell>
          <cell r="Y717" t="str">
            <v>Sanwa Duss</v>
          </cell>
        </row>
        <row r="718">
          <cell r="A718">
            <v>3003</v>
          </cell>
          <cell r="B718">
            <v>37315</v>
          </cell>
          <cell r="C718" t="str">
            <v>mc</v>
          </cell>
          <cell r="D718" t="str">
            <v>102/01</v>
          </cell>
          <cell r="E718">
            <v>37263</v>
          </cell>
          <cell r="G718">
            <v>37292</v>
          </cell>
          <cell r="H718" t="str">
            <v>Stavební servis, Pce</v>
          </cell>
          <cell r="I718" t="str">
            <v>157218593</v>
          </cell>
          <cell r="J718" t="str">
            <v>0300</v>
          </cell>
          <cell r="M718">
            <v>0</v>
          </cell>
          <cell r="O718">
            <v>0</v>
          </cell>
          <cell r="P718">
            <v>0</v>
          </cell>
          <cell r="Q718">
            <v>3507939</v>
          </cell>
          <cell r="S718">
            <v>3507939</v>
          </cell>
          <cell r="T718" t="str">
            <v>February2002</v>
          </cell>
          <cell r="U718">
            <v>37288</v>
          </cell>
          <cell r="V718"/>
          <cell r="W718">
            <v>37292</v>
          </cell>
          <cell r="X718">
            <v>37293</v>
          </cell>
          <cell r="Y718" t="str">
            <v>Sanwa Duss</v>
          </cell>
        </row>
        <row r="719">
          <cell r="A719">
            <v>3073</v>
          </cell>
          <cell r="B719">
            <v>37364</v>
          </cell>
          <cell r="C719" t="str">
            <v>mc</v>
          </cell>
          <cell r="D719" t="str">
            <v>2002/027</v>
          </cell>
          <cell r="E719">
            <v>37326</v>
          </cell>
          <cell r="G719">
            <v>37351</v>
          </cell>
          <cell r="H719" t="str">
            <v>Stavební servis, Pce</v>
          </cell>
          <cell r="I719" t="str">
            <v>157218593</v>
          </cell>
          <cell r="J719" t="str">
            <v>0300</v>
          </cell>
          <cell r="M719">
            <v>0</v>
          </cell>
          <cell r="O719">
            <v>0</v>
          </cell>
          <cell r="P719">
            <v>0</v>
          </cell>
          <cell r="Q719">
            <v>4507071</v>
          </cell>
          <cell r="S719">
            <v>4507071</v>
          </cell>
          <cell r="T719" t="str">
            <v>April2002</v>
          </cell>
          <cell r="U719">
            <v>37344</v>
          </cell>
          <cell r="V719"/>
          <cell r="W719">
            <v>37350</v>
          </cell>
          <cell r="X719">
            <v>37351</v>
          </cell>
          <cell r="Y719" t="str">
            <v>Sanwa Duss</v>
          </cell>
        </row>
        <row r="720">
          <cell r="A720">
            <v>0</v>
          </cell>
          <cell r="B720">
            <v>37246</v>
          </cell>
          <cell r="C720" t="str">
            <v>mc</v>
          </cell>
          <cell r="D720" t="str">
            <v>7001</v>
          </cell>
          <cell r="E720">
            <v>37210</v>
          </cell>
          <cell r="G720">
            <v>37231</v>
          </cell>
          <cell r="H720" t="str">
            <v>Stavební servis, Pce</v>
          </cell>
          <cell r="I720" t="str">
            <v>157218593</v>
          </cell>
          <cell r="J720" t="str">
            <v>0300</v>
          </cell>
          <cell r="M720">
            <v>0</v>
          </cell>
          <cell r="O720">
            <v>0</v>
          </cell>
          <cell r="P720">
            <v>0</v>
          </cell>
          <cell r="Q720">
            <v>6999840</v>
          </cell>
          <cell r="S720">
            <v>6999840</v>
          </cell>
          <cell r="T720" t="str">
            <v>December2001</v>
          </cell>
          <cell r="U720">
            <v>37224</v>
          </cell>
          <cell r="V720"/>
          <cell r="W720">
            <v>37231</v>
          </cell>
          <cell r="X720">
            <v>37230</v>
          </cell>
          <cell r="Y720" t="str">
            <v>Sanwa Duss</v>
          </cell>
        </row>
        <row r="721">
          <cell r="A721">
            <v>0</v>
          </cell>
          <cell r="B721">
            <v>37278</v>
          </cell>
          <cell r="C721" t="str">
            <v>mc</v>
          </cell>
          <cell r="D721" t="str">
            <v>8701</v>
          </cell>
          <cell r="E721">
            <v>37236</v>
          </cell>
          <cell r="G721">
            <v>37261</v>
          </cell>
          <cell r="H721" t="str">
            <v>Stavební servis, Pce</v>
          </cell>
          <cell r="I721" t="str">
            <v>157218593</v>
          </cell>
          <cell r="J721" t="str">
            <v>0300</v>
          </cell>
          <cell r="M721">
            <v>0</v>
          </cell>
          <cell r="O721">
            <v>0</v>
          </cell>
          <cell r="P721">
            <v>0</v>
          </cell>
          <cell r="Q721">
            <v>10546801</v>
          </cell>
          <cell r="S721">
            <v>10546801</v>
          </cell>
          <cell r="T721" t="str">
            <v>January2002</v>
          </cell>
          <cell r="U721">
            <v>37246</v>
          </cell>
          <cell r="V721"/>
          <cell r="W721">
            <v>37261</v>
          </cell>
          <cell r="X721">
            <v>37265</v>
          </cell>
          <cell r="Y721" t="str">
            <v>Sanwa Duss</v>
          </cell>
        </row>
        <row r="722">
          <cell r="A722">
            <v>0</v>
          </cell>
          <cell r="B722">
            <v>37278</v>
          </cell>
          <cell r="C722" t="str">
            <v>mc</v>
          </cell>
          <cell r="D722" t="str">
            <v>8901</v>
          </cell>
          <cell r="E722">
            <v>37236</v>
          </cell>
          <cell r="G722">
            <v>37261</v>
          </cell>
          <cell r="H722" t="str">
            <v>Stavební servis, Pce</v>
          </cell>
          <cell r="I722" t="str">
            <v>157218593</v>
          </cell>
          <cell r="J722" t="str">
            <v>0300</v>
          </cell>
          <cell r="M722">
            <v>0</v>
          </cell>
          <cell r="O722">
            <v>0</v>
          </cell>
          <cell r="P722">
            <v>0</v>
          </cell>
          <cell r="Q722">
            <v>11240979</v>
          </cell>
          <cell r="S722">
            <v>11240979</v>
          </cell>
          <cell r="T722" t="str">
            <v>January2002</v>
          </cell>
          <cell r="U722">
            <v>37246</v>
          </cell>
          <cell r="V722"/>
          <cell r="W722">
            <v>37261</v>
          </cell>
          <cell r="X722">
            <v>37265</v>
          </cell>
          <cell r="Y722" t="str">
            <v>Sanwa Duss</v>
          </cell>
        </row>
        <row r="723">
          <cell r="A723">
            <v>29</v>
          </cell>
          <cell r="B723">
            <v>37315</v>
          </cell>
          <cell r="C723" t="str">
            <v>torm</v>
          </cell>
          <cell r="D723" t="str">
            <v>82</v>
          </cell>
          <cell r="E723">
            <v>37274</v>
          </cell>
          <cell r="F723">
            <v>37260</v>
          </cell>
          <cell r="G723">
            <v>37290</v>
          </cell>
          <cell r="H723" t="str">
            <v>ASIO</v>
          </cell>
          <cell r="I723" t="str">
            <v>157708-621</v>
          </cell>
          <cell r="J723" t="str">
            <v>0100</v>
          </cell>
          <cell r="L723">
            <v>50000</v>
          </cell>
          <cell r="M723">
            <v>2500</v>
          </cell>
          <cell r="O723">
            <v>0</v>
          </cell>
          <cell r="P723">
            <v>52500</v>
          </cell>
          <cell r="Q723">
            <v>-52500</v>
          </cell>
          <cell r="S723">
            <v>0</v>
          </cell>
          <cell r="U723" t="str">
            <v>a</v>
          </cell>
          <cell r="V723"/>
          <cell r="W723">
            <v>37293</v>
          </cell>
          <cell r="X723">
            <v>37294</v>
          </cell>
          <cell r="Y723" t="str">
            <v>KB</v>
          </cell>
        </row>
        <row r="724">
          <cell r="A724">
            <v>1160</v>
          </cell>
          <cell r="B724">
            <v>37502</v>
          </cell>
          <cell r="C724" t="str">
            <v>ko</v>
          </cell>
          <cell r="D724" t="str">
            <v>220100917</v>
          </cell>
          <cell r="E724">
            <v>37473</v>
          </cell>
          <cell r="F724">
            <v>37469</v>
          </cell>
          <cell r="G724">
            <v>37479</v>
          </cell>
          <cell r="H724" t="str">
            <v>Azit</v>
          </cell>
          <cell r="I724" t="str">
            <v>157860682</v>
          </cell>
          <cell r="J724" t="str">
            <v>0300</v>
          </cell>
          <cell r="M724">
            <v>0</v>
          </cell>
          <cell r="N724">
            <v>350</v>
          </cell>
          <cell r="O724">
            <v>77</v>
          </cell>
          <cell r="P724">
            <v>427</v>
          </cell>
          <cell r="S724">
            <v>427</v>
          </cell>
          <cell r="U724" t="str">
            <v>a</v>
          </cell>
          <cell r="V724"/>
          <cell r="W724">
            <v>37496</v>
          </cell>
          <cell r="X724">
            <v>37497</v>
          </cell>
          <cell r="Y724" t="str">
            <v>KB</v>
          </cell>
          <cell r="Z724" t="str">
            <v>Wireless Zatec</v>
          </cell>
        </row>
        <row r="725">
          <cell r="A725">
            <v>809</v>
          </cell>
          <cell r="B725">
            <v>37453</v>
          </cell>
          <cell r="C725" t="str">
            <v>ko</v>
          </cell>
          <cell r="D725" t="str">
            <v>220100621</v>
          </cell>
          <cell r="E725">
            <v>37417</v>
          </cell>
          <cell r="F725">
            <v>37408</v>
          </cell>
          <cell r="G725">
            <v>37417</v>
          </cell>
          <cell r="H725" t="str">
            <v>Azit</v>
          </cell>
          <cell r="I725" t="str">
            <v>157860682</v>
          </cell>
          <cell r="J725" t="str">
            <v>0300</v>
          </cell>
          <cell r="L725">
            <v>1592</v>
          </cell>
          <cell r="M725">
            <v>79.599999999999994</v>
          </cell>
          <cell r="N725">
            <v>2000</v>
          </cell>
          <cell r="O725">
            <v>440</v>
          </cell>
          <cell r="P725">
            <v>4111.6000000000004</v>
          </cell>
          <cell r="S725">
            <v>4112</v>
          </cell>
          <cell r="U725" t="str">
            <v>a</v>
          </cell>
          <cell r="V725"/>
          <cell r="W725">
            <v>37438</v>
          </cell>
          <cell r="X725">
            <v>37438</v>
          </cell>
          <cell r="Y725" t="str">
            <v>KB</v>
          </cell>
          <cell r="Z725" t="str">
            <v>Wireless Zatec</v>
          </cell>
        </row>
        <row r="726">
          <cell r="A726">
            <v>1158</v>
          </cell>
          <cell r="B726">
            <v>37502</v>
          </cell>
          <cell r="C726" t="str">
            <v>ko</v>
          </cell>
          <cell r="D726" t="str">
            <v>220100839</v>
          </cell>
          <cell r="E726">
            <v>37473</v>
          </cell>
          <cell r="F726">
            <v>37469</v>
          </cell>
          <cell r="G726">
            <v>37478</v>
          </cell>
          <cell r="H726" t="str">
            <v>Azit</v>
          </cell>
          <cell r="I726" t="str">
            <v>157860682</v>
          </cell>
          <cell r="J726" t="str">
            <v>0300</v>
          </cell>
          <cell r="L726">
            <v>1592</v>
          </cell>
          <cell r="M726">
            <v>79.599999999999994</v>
          </cell>
          <cell r="N726">
            <v>2000</v>
          </cell>
          <cell r="O726">
            <v>440</v>
          </cell>
          <cell r="P726">
            <v>4112</v>
          </cell>
          <cell r="S726">
            <v>4112</v>
          </cell>
          <cell r="U726" t="str">
            <v>a</v>
          </cell>
          <cell r="V726"/>
          <cell r="W726">
            <v>37496</v>
          </cell>
          <cell r="X726">
            <v>37497</v>
          </cell>
          <cell r="Y726" t="str">
            <v>KB</v>
          </cell>
          <cell r="Z726" t="str">
            <v>Wireless Zatec</v>
          </cell>
        </row>
        <row r="727">
          <cell r="A727">
            <v>1272</v>
          </cell>
          <cell r="B727">
            <v>37524</v>
          </cell>
          <cell r="C727" t="str">
            <v>ko</v>
          </cell>
          <cell r="D727" t="str">
            <v>220100756</v>
          </cell>
          <cell r="E727">
            <v>37496</v>
          </cell>
          <cell r="F727">
            <v>37438</v>
          </cell>
          <cell r="G727">
            <v>37447</v>
          </cell>
          <cell r="H727" t="str">
            <v>Azit</v>
          </cell>
          <cell r="I727" t="str">
            <v>157860682</v>
          </cell>
          <cell r="J727" t="str">
            <v>0300</v>
          </cell>
          <cell r="L727">
            <v>1592</v>
          </cell>
          <cell r="M727">
            <v>79.599999999999994</v>
          </cell>
          <cell r="N727">
            <v>2000</v>
          </cell>
          <cell r="O727">
            <v>440</v>
          </cell>
          <cell r="P727">
            <v>4112</v>
          </cell>
          <cell r="S727">
            <v>4112</v>
          </cell>
          <cell r="U727" t="str">
            <v>a</v>
          </cell>
          <cell r="V727"/>
          <cell r="W727">
            <v>37508</v>
          </cell>
          <cell r="X727">
            <v>37508</v>
          </cell>
          <cell r="Y727" t="str">
            <v>KB</v>
          </cell>
          <cell r="Z727" t="str">
            <v>Wireless Zatec</v>
          </cell>
        </row>
        <row r="728">
          <cell r="A728">
            <v>1325</v>
          </cell>
          <cell r="B728">
            <v>37524</v>
          </cell>
          <cell r="C728" t="str">
            <v>ko</v>
          </cell>
          <cell r="D728" t="str">
            <v>220101027</v>
          </cell>
          <cell r="E728">
            <v>37505</v>
          </cell>
          <cell r="F728">
            <v>37499</v>
          </cell>
          <cell r="G728">
            <v>37509</v>
          </cell>
          <cell r="H728" t="str">
            <v>Azit</v>
          </cell>
          <cell r="I728" t="str">
            <v>157860682</v>
          </cell>
          <cell r="J728" t="str">
            <v>0300</v>
          </cell>
          <cell r="L728">
            <v>1592</v>
          </cell>
          <cell r="M728">
            <v>79.599999999999994</v>
          </cell>
          <cell r="N728">
            <v>2000</v>
          </cell>
          <cell r="O728">
            <v>440</v>
          </cell>
          <cell r="P728">
            <v>4112</v>
          </cell>
          <cell r="S728">
            <v>4112</v>
          </cell>
          <cell r="U728" t="str">
            <v>b</v>
          </cell>
          <cell r="V728"/>
          <cell r="W728">
            <v>37515</v>
          </cell>
          <cell r="X728">
            <v>37515</v>
          </cell>
          <cell r="Y728" t="str">
            <v>KB</v>
          </cell>
          <cell r="Z728" t="str">
            <v>Wireless Zatec</v>
          </cell>
        </row>
        <row r="729">
          <cell r="A729">
            <v>1479</v>
          </cell>
          <cell r="B729">
            <v>37546</v>
          </cell>
          <cell r="C729" t="str">
            <v>ko</v>
          </cell>
          <cell r="D729" t="str">
            <v>220101100</v>
          </cell>
          <cell r="E729">
            <v>37537</v>
          </cell>
          <cell r="F729">
            <v>37530</v>
          </cell>
          <cell r="G729">
            <v>37539</v>
          </cell>
          <cell r="H729" t="str">
            <v>Azit</v>
          </cell>
          <cell r="I729" t="str">
            <v>157860682</v>
          </cell>
          <cell r="J729" t="str">
            <v>0300</v>
          </cell>
          <cell r="L729">
            <v>1592.4</v>
          </cell>
          <cell r="M729">
            <v>79.599999999999994</v>
          </cell>
          <cell r="N729">
            <v>2000</v>
          </cell>
          <cell r="O729">
            <v>440</v>
          </cell>
          <cell r="P729">
            <v>4112</v>
          </cell>
          <cell r="S729">
            <v>4112</v>
          </cell>
          <cell r="U729" t="str">
            <v>b</v>
          </cell>
          <cell r="V729"/>
          <cell r="W729">
            <v>37544</v>
          </cell>
          <cell r="X729">
            <v>37544</v>
          </cell>
          <cell r="Y729" t="str">
            <v>KB</v>
          </cell>
          <cell r="Z729" t="str">
            <v>Wireless Zatec</v>
          </cell>
        </row>
        <row r="730">
          <cell r="A730">
            <v>1769</v>
          </cell>
          <cell r="B730">
            <v>37603</v>
          </cell>
          <cell r="C730" t="str">
            <v>ko</v>
          </cell>
          <cell r="D730" t="str">
            <v>220101298</v>
          </cell>
          <cell r="E730">
            <v>37568</v>
          </cell>
          <cell r="F730">
            <v>37561</v>
          </cell>
          <cell r="G730">
            <v>37570</v>
          </cell>
          <cell r="H730" t="str">
            <v>AZIT</v>
          </cell>
          <cell r="I730" t="str">
            <v>157860682</v>
          </cell>
          <cell r="J730" t="str">
            <v>0300</v>
          </cell>
          <cell r="L730">
            <v>1592.4</v>
          </cell>
          <cell r="M730">
            <v>79.599999999999994</v>
          </cell>
          <cell r="N730">
            <v>2000</v>
          </cell>
          <cell r="O730">
            <v>440</v>
          </cell>
          <cell r="P730">
            <v>4112</v>
          </cell>
          <cell r="S730">
            <v>4112</v>
          </cell>
          <cell r="U730" t="str">
            <v>a</v>
          </cell>
          <cell r="V730"/>
          <cell r="W730">
            <v>37601</v>
          </cell>
          <cell r="X730">
            <v>37602</v>
          </cell>
          <cell r="Y730" t="str">
            <v>KB</v>
          </cell>
        </row>
        <row r="731">
          <cell r="A731">
            <v>1798</v>
          </cell>
          <cell r="B731">
            <v>37603</v>
          </cell>
          <cell r="C731" t="str">
            <v>ko</v>
          </cell>
          <cell r="D731" t="str">
            <v>220101425</v>
          </cell>
          <cell r="E731">
            <v>37600</v>
          </cell>
          <cell r="F731">
            <v>37591</v>
          </cell>
          <cell r="G731">
            <v>37600</v>
          </cell>
          <cell r="H731" t="str">
            <v>AZIT</v>
          </cell>
          <cell r="I731" t="str">
            <v>157860682</v>
          </cell>
          <cell r="J731" t="str">
            <v>0300</v>
          </cell>
          <cell r="L731">
            <v>1592.4</v>
          </cell>
          <cell r="M731">
            <v>79.599999999999994</v>
          </cell>
          <cell r="N731">
            <v>2000</v>
          </cell>
          <cell r="O731">
            <v>440</v>
          </cell>
          <cell r="P731">
            <v>4112</v>
          </cell>
          <cell r="S731">
            <v>4112</v>
          </cell>
          <cell r="U731" t="str">
            <v>a</v>
          </cell>
          <cell r="V731"/>
          <cell r="W731">
            <v>37601</v>
          </cell>
          <cell r="X731">
            <v>37602</v>
          </cell>
          <cell r="Y731" t="str">
            <v>KB</v>
          </cell>
        </row>
        <row r="732">
          <cell r="A732">
            <v>432</v>
          </cell>
          <cell r="B732">
            <v>37371</v>
          </cell>
          <cell r="C732" t="str">
            <v>f</v>
          </cell>
          <cell r="D732" t="str">
            <v>220100392</v>
          </cell>
          <cell r="E732">
            <v>37351</v>
          </cell>
          <cell r="F732">
            <v>37346</v>
          </cell>
          <cell r="G732">
            <v>37356</v>
          </cell>
          <cell r="H732" t="str">
            <v>Azit</v>
          </cell>
          <cell r="I732" t="str">
            <v>157860682</v>
          </cell>
          <cell r="J732" t="str">
            <v>0300</v>
          </cell>
          <cell r="L732">
            <v>3990</v>
          </cell>
          <cell r="M732">
            <v>199.5</v>
          </cell>
          <cell r="O732">
            <v>0</v>
          </cell>
          <cell r="P732">
            <v>4189.5</v>
          </cell>
          <cell r="S732">
            <v>4189.5</v>
          </cell>
          <cell r="V732"/>
          <cell r="W732">
            <v>37364</v>
          </cell>
          <cell r="X732">
            <v>37364</v>
          </cell>
          <cell r="Y732" t="str">
            <v>KB</v>
          </cell>
          <cell r="Z732" t="str">
            <v>Wireless Louny 3</v>
          </cell>
        </row>
        <row r="733">
          <cell r="A733">
            <v>391</v>
          </cell>
          <cell r="B733">
            <v>37371</v>
          </cell>
          <cell r="C733" t="str">
            <v>f</v>
          </cell>
          <cell r="D733" t="str">
            <v>220100393</v>
          </cell>
          <cell r="E733">
            <v>37351</v>
          </cell>
          <cell r="F733">
            <v>37347</v>
          </cell>
          <cell r="G733">
            <v>37356</v>
          </cell>
          <cell r="H733" t="str">
            <v>Azit</v>
          </cell>
          <cell r="I733" t="str">
            <v>157860682</v>
          </cell>
          <cell r="J733" t="str">
            <v>0300</v>
          </cell>
          <cell r="L733">
            <v>3990</v>
          </cell>
          <cell r="M733">
            <v>199.5</v>
          </cell>
          <cell r="O733">
            <v>0</v>
          </cell>
          <cell r="P733">
            <v>4190</v>
          </cell>
          <cell r="S733">
            <v>4190</v>
          </cell>
          <cell r="U733" t="str">
            <v>a</v>
          </cell>
          <cell r="V733"/>
          <cell r="W733">
            <v>37362</v>
          </cell>
          <cell r="X733">
            <v>37362</v>
          </cell>
          <cell r="Y733" t="str">
            <v>KB</v>
          </cell>
          <cell r="Z733" t="str">
            <v>Wireless Louny 4</v>
          </cell>
        </row>
        <row r="734">
          <cell r="A734">
            <v>1323</v>
          </cell>
          <cell r="B734">
            <v>37524</v>
          </cell>
          <cell r="C734" t="str">
            <v>f</v>
          </cell>
          <cell r="D734" t="str">
            <v>220101029</v>
          </cell>
          <cell r="E734">
            <v>37505</v>
          </cell>
          <cell r="F734">
            <v>37499</v>
          </cell>
          <cell r="G734">
            <v>37509</v>
          </cell>
          <cell r="H734" t="str">
            <v>Azit</v>
          </cell>
          <cell r="I734" t="str">
            <v>157860682</v>
          </cell>
          <cell r="J734" t="str">
            <v>0300</v>
          </cell>
          <cell r="L734">
            <v>3990</v>
          </cell>
          <cell r="M734">
            <v>199.5</v>
          </cell>
          <cell r="O734">
            <v>0</v>
          </cell>
          <cell r="P734">
            <v>4190</v>
          </cell>
          <cell r="S734">
            <v>4190</v>
          </cell>
          <cell r="U734" t="str">
            <v>b</v>
          </cell>
          <cell r="V734"/>
          <cell r="W734">
            <v>37515</v>
          </cell>
          <cell r="X734">
            <v>37515</v>
          </cell>
          <cell r="Y734" t="str">
            <v>KB</v>
          </cell>
          <cell r="Z734" t="str">
            <v>Wireless Louny 8</v>
          </cell>
        </row>
        <row r="735">
          <cell r="A735">
            <v>1478</v>
          </cell>
          <cell r="B735">
            <v>37546</v>
          </cell>
          <cell r="C735" t="str">
            <v>f</v>
          </cell>
          <cell r="D735" t="str">
            <v>220101099</v>
          </cell>
          <cell r="E735">
            <v>37536</v>
          </cell>
          <cell r="F735">
            <v>37529</v>
          </cell>
          <cell r="G735">
            <v>37539</v>
          </cell>
          <cell r="H735" t="str">
            <v>Azit</v>
          </cell>
          <cell r="I735" t="str">
            <v>157860682</v>
          </cell>
          <cell r="J735" t="str">
            <v>0300</v>
          </cell>
          <cell r="L735">
            <v>3990.5</v>
          </cell>
          <cell r="M735">
            <v>199.5</v>
          </cell>
          <cell r="O735">
            <v>0</v>
          </cell>
          <cell r="P735">
            <v>4190</v>
          </cell>
          <cell r="S735">
            <v>4190</v>
          </cell>
          <cell r="U735" t="str">
            <v>b</v>
          </cell>
          <cell r="W735">
            <v>37544</v>
          </cell>
          <cell r="X735">
            <v>37544</v>
          </cell>
          <cell r="Y735" t="str">
            <v>KB</v>
          </cell>
          <cell r="Z735" t="str">
            <v>Wireless Louny 8</v>
          </cell>
        </row>
        <row r="736">
          <cell r="A736">
            <v>1797</v>
          </cell>
          <cell r="B736">
            <v>37603</v>
          </cell>
          <cell r="C736" t="str">
            <v>f</v>
          </cell>
          <cell r="D736" t="str">
            <v>220101424</v>
          </cell>
          <cell r="E736">
            <v>37600</v>
          </cell>
          <cell r="F736">
            <v>37590</v>
          </cell>
          <cell r="G736">
            <v>37600</v>
          </cell>
          <cell r="H736" t="str">
            <v>AZIT</v>
          </cell>
          <cell r="I736" t="str">
            <v>157860682</v>
          </cell>
          <cell r="J736" t="str">
            <v>0300</v>
          </cell>
          <cell r="L736">
            <v>3990.5</v>
          </cell>
          <cell r="M736">
            <v>199.5</v>
          </cell>
          <cell r="N736">
            <v>0</v>
          </cell>
          <cell r="O736">
            <v>0</v>
          </cell>
          <cell r="P736">
            <v>4190</v>
          </cell>
          <cell r="S736">
            <v>4190</v>
          </cell>
          <cell r="U736" t="str">
            <v>a</v>
          </cell>
          <cell r="V736"/>
          <cell r="W736">
            <v>37601</v>
          </cell>
          <cell r="X736">
            <v>37602</v>
          </cell>
          <cell r="Y736" t="str">
            <v>KB</v>
          </cell>
        </row>
        <row r="737">
          <cell r="A737">
            <v>2383</v>
          </cell>
          <cell r="B737">
            <v>37578</v>
          </cell>
          <cell r="C737" t="str">
            <v>A2</v>
          </cell>
          <cell r="D737" t="str">
            <v>220101297</v>
          </cell>
          <cell r="E737">
            <v>37566</v>
          </cell>
          <cell r="F737">
            <v>37560</v>
          </cell>
          <cell r="G737">
            <v>37570</v>
          </cell>
          <cell r="H737" t="str">
            <v>AZIT</v>
          </cell>
          <cell r="I737" t="str">
            <v>157860682</v>
          </cell>
          <cell r="J737" t="str">
            <v>0300</v>
          </cell>
          <cell r="L737">
            <v>3990</v>
          </cell>
          <cell r="M737">
            <v>199.5</v>
          </cell>
          <cell r="O737">
            <v>0</v>
          </cell>
          <cell r="P737">
            <v>4189.5</v>
          </cell>
          <cell r="S737">
            <v>4190</v>
          </cell>
          <cell r="U737" t="str">
            <v>d</v>
          </cell>
          <cell r="V737">
            <v>0</v>
          </cell>
          <cell r="W737">
            <v>37575</v>
          </cell>
          <cell r="X737">
            <v>37575</v>
          </cell>
          <cell r="Y737" t="str">
            <v>KB</v>
          </cell>
        </row>
        <row r="738">
          <cell r="A738">
            <v>987</v>
          </cell>
          <cell r="B738">
            <v>37461</v>
          </cell>
          <cell r="C738" t="str">
            <v>tr</v>
          </cell>
          <cell r="D738" t="str">
            <v>220200757</v>
          </cell>
          <cell r="E738">
            <v>37445</v>
          </cell>
          <cell r="F738">
            <v>37437</v>
          </cell>
          <cell r="G738">
            <v>37447</v>
          </cell>
          <cell r="H738" t="str">
            <v>Azit</v>
          </cell>
          <cell r="I738" t="str">
            <v>157860682</v>
          </cell>
          <cell r="J738" t="str">
            <v>0300</v>
          </cell>
          <cell r="L738">
            <v>2990</v>
          </cell>
          <cell r="M738">
            <v>149.5</v>
          </cell>
          <cell r="N738">
            <v>2500</v>
          </cell>
          <cell r="O738">
            <v>550</v>
          </cell>
          <cell r="P738">
            <v>6189.5</v>
          </cell>
          <cell r="S738">
            <v>6189.5</v>
          </cell>
          <cell r="U738" t="str">
            <v>a</v>
          </cell>
          <cell r="V738"/>
          <cell r="W738">
            <v>37453</v>
          </cell>
          <cell r="X738">
            <v>37453</v>
          </cell>
          <cell r="Y738" t="str">
            <v>KB</v>
          </cell>
          <cell r="Z738" t="str">
            <v>Wireless Lovosice</v>
          </cell>
        </row>
        <row r="739">
          <cell r="A739">
            <v>593</v>
          </cell>
          <cell r="B739">
            <v>37396</v>
          </cell>
          <cell r="C739" t="str">
            <v>tr</v>
          </cell>
          <cell r="D739" t="str">
            <v>220100524</v>
          </cell>
          <cell r="E739">
            <v>37383</v>
          </cell>
          <cell r="F739">
            <v>37377</v>
          </cell>
          <cell r="G739">
            <v>37386</v>
          </cell>
          <cell r="H739" t="str">
            <v>Azit</v>
          </cell>
          <cell r="I739" t="str">
            <v>157860682</v>
          </cell>
          <cell r="J739" t="str">
            <v>0300</v>
          </cell>
          <cell r="L739">
            <v>2990</v>
          </cell>
          <cell r="M739">
            <v>149.5</v>
          </cell>
          <cell r="N739">
            <v>2500</v>
          </cell>
          <cell r="O739">
            <v>550</v>
          </cell>
          <cell r="P739">
            <v>6189.5</v>
          </cell>
          <cell r="S739">
            <v>6190</v>
          </cell>
          <cell r="U739" t="str">
            <v>b</v>
          </cell>
          <cell r="V739"/>
          <cell r="W739">
            <v>37393</v>
          </cell>
          <cell r="X739">
            <v>37393</v>
          </cell>
          <cell r="Y739" t="str">
            <v>KB</v>
          </cell>
          <cell r="Z739" t="str">
            <v>Wireless Lovosice</v>
          </cell>
        </row>
        <row r="740">
          <cell r="A740">
            <v>1159</v>
          </cell>
          <cell r="B740">
            <v>37502</v>
          </cell>
          <cell r="C740" t="str">
            <v>tr</v>
          </cell>
          <cell r="D740" t="str">
            <v>220100840</v>
          </cell>
          <cell r="E740">
            <v>37473</v>
          </cell>
          <cell r="F740">
            <v>37468</v>
          </cell>
          <cell r="G740">
            <v>37478</v>
          </cell>
          <cell r="H740" t="str">
            <v>Azit</v>
          </cell>
          <cell r="I740" t="str">
            <v>157860682</v>
          </cell>
          <cell r="J740" t="str">
            <v>0300</v>
          </cell>
          <cell r="L740">
            <v>2990</v>
          </cell>
          <cell r="M740">
            <v>149.5</v>
          </cell>
          <cell r="N740">
            <v>2500</v>
          </cell>
          <cell r="O740">
            <v>550</v>
          </cell>
          <cell r="P740">
            <v>6190</v>
          </cell>
          <cell r="S740">
            <v>6190</v>
          </cell>
          <cell r="U740" t="str">
            <v>a</v>
          </cell>
          <cell r="V740"/>
          <cell r="W740">
            <v>37496</v>
          </cell>
          <cell r="X740">
            <v>37497</v>
          </cell>
          <cell r="Y740" t="str">
            <v>KB</v>
          </cell>
          <cell r="Z740" t="str">
            <v>Wireless Lovosice</v>
          </cell>
        </row>
        <row r="741">
          <cell r="A741">
            <v>1357</v>
          </cell>
          <cell r="B741">
            <v>37529</v>
          </cell>
          <cell r="C741" t="str">
            <v>f</v>
          </cell>
          <cell r="D741" t="str">
            <v>220100805</v>
          </cell>
          <cell r="E741">
            <v>37510</v>
          </cell>
          <cell r="F741">
            <v>37438</v>
          </cell>
          <cell r="G741">
            <v>37514</v>
          </cell>
          <cell r="H741" t="str">
            <v>Azit</v>
          </cell>
          <cell r="I741" t="str">
            <v>157860682</v>
          </cell>
          <cell r="J741" t="str">
            <v>0300</v>
          </cell>
          <cell r="L741">
            <v>7980</v>
          </cell>
          <cell r="M741">
            <v>399</v>
          </cell>
          <cell r="O741">
            <v>0</v>
          </cell>
          <cell r="P741">
            <v>8379</v>
          </cell>
          <cell r="S741">
            <v>8379</v>
          </cell>
          <cell r="U741" t="str">
            <v>a</v>
          </cell>
          <cell r="V741"/>
          <cell r="W741">
            <v>37518</v>
          </cell>
          <cell r="X741">
            <v>37518</v>
          </cell>
          <cell r="Y741" t="str">
            <v>KB</v>
          </cell>
          <cell r="Z741" t="str">
            <v>Wireless Louny 6,7</v>
          </cell>
        </row>
        <row r="742">
          <cell r="A742">
            <v>1271</v>
          </cell>
          <cell r="B742">
            <v>37524</v>
          </cell>
          <cell r="C742" t="str">
            <v>ko</v>
          </cell>
          <cell r="D742" t="str">
            <v>220100416</v>
          </cell>
          <cell r="E742">
            <v>37496</v>
          </cell>
          <cell r="F742">
            <v>37363</v>
          </cell>
          <cell r="G742">
            <v>37373</v>
          </cell>
          <cell r="H742" t="str">
            <v>Azit</v>
          </cell>
          <cell r="I742" t="str">
            <v>157860682</v>
          </cell>
          <cell r="J742" t="str">
            <v>0300</v>
          </cell>
          <cell r="L742">
            <v>6582</v>
          </cell>
          <cell r="M742">
            <v>329.1</v>
          </cell>
          <cell r="N742">
            <v>2000</v>
          </cell>
          <cell r="O742">
            <v>440</v>
          </cell>
          <cell r="P742">
            <v>9351</v>
          </cell>
          <cell r="S742">
            <v>9351</v>
          </cell>
          <cell r="U742" t="str">
            <v>a</v>
          </cell>
          <cell r="V742"/>
          <cell r="W742">
            <v>37508</v>
          </cell>
          <cell r="X742">
            <v>37508</v>
          </cell>
          <cell r="Y742" t="str">
            <v>KB</v>
          </cell>
          <cell r="Z742" t="str">
            <v>Wireless Zatec</v>
          </cell>
        </row>
        <row r="743">
          <cell r="A743">
            <v>1270</v>
          </cell>
          <cell r="B743">
            <v>37524</v>
          </cell>
          <cell r="C743" t="str">
            <v>tr</v>
          </cell>
          <cell r="D743" t="str">
            <v>220100415</v>
          </cell>
          <cell r="E743">
            <v>37496</v>
          </cell>
          <cell r="F743">
            <v>37363</v>
          </cell>
          <cell r="G743">
            <v>37373</v>
          </cell>
          <cell r="H743" t="str">
            <v>Azit</v>
          </cell>
          <cell r="I743" t="str">
            <v>157860682</v>
          </cell>
          <cell r="J743" t="str">
            <v>0300</v>
          </cell>
          <cell r="L743">
            <v>12083</v>
          </cell>
          <cell r="M743">
            <v>604.15</v>
          </cell>
          <cell r="N743">
            <v>1750</v>
          </cell>
          <cell r="O743">
            <v>385</v>
          </cell>
          <cell r="P743">
            <v>14822</v>
          </cell>
          <cell r="S743">
            <v>14822</v>
          </cell>
          <cell r="U743" t="str">
            <v>a</v>
          </cell>
          <cell r="V743"/>
          <cell r="W743">
            <v>37508</v>
          </cell>
          <cell r="X743">
            <v>37508</v>
          </cell>
          <cell r="Y743" t="str">
            <v>KB</v>
          </cell>
          <cell r="Z743" t="str">
            <v>Wireless Lovosice</v>
          </cell>
        </row>
        <row r="744">
          <cell r="A744">
            <v>2029</v>
          </cell>
          <cell r="B744">
            <v>37323</v>
          </cell>
          <cell r="C744" t="str">
            <v>a3</v>
          </cell>
          <cell r="D744" t="str">
            <v>02029</v>
          </cell>
          <cell r="E744">
            <v>37299</v>
          </cell>
          <cell r="F744">
            <v>37294</v>
          </cell>
          <cell r="G744">
            <v>37328</v>
          </cell>
          <cell r="H744" t="str">
            <v>Báňské projekty Teplice, a.s.</v>
          </cell>
          <cell r="I744" t="str">
            <v>15800203</v>
          </cell>
          <cell r="J744" t="str">
            <v>0300</v>
          </cell>
          <cell r="L744">
            <v>160476</v>
          </cell>
          <cell r="M744">
            <v>8023.8</v>
          </cell>
          <cell r="O744">
            <v>0</v>
          </cell>
          <cell r="P744">
            <v>168499.8</v>
          </cell>
          <cell r="S744">
            <v>168499.8</v>
          </cell>
          <cell r="V744"/>
          <cell r="W744">
            <v>37328</v>
          </cell>
          <cell r="X744">
            <v>37329</v>
          </cell>
          <cell r="Y744" t="str">
            <v>KB</v>
          </cell>
        </row>
        <row r="745">
          <cell r="A745">
            <v>2040</v>
          </cell>
          <cell r="B745">
            <v>37432</v>
          </cell>
          <cell r="C745" t="str">
            <v>a3</v>
          </cell>
          <cell r="D745" t="str">
            <v>20020231</v>
          </cell>
          <cell r="E745">
            <v>37313</v>
          </cell>
          <cell r="G745">
            <v>37342</v>
          </cell>
          <cell r="H745" t="str">
            <v>Geospol Louny</v>
          </cell>
          <cell r="I745" t="str">
            <v>158582434</v>
          </cell>
          <cell r="J745" t="str">
            <v>0300</v>
          </cell>
          <cell r="K745">
            <v>985</v>
          </cell>
          <cell r="M745">
            <v>0</v>
          </cell>
          <cell r="O745">
            <v>0</v>
          </cell>
          <cell r="P745">
            <v>985</v>
          </cell>
          <cell r="S745">
            <v>985</v>
          </cell>
          <cell r="U745" t="str">
            <v>a</v>
          </cell>
          <cell r="V745"/>
          <cell r="W745">
            <v>37340</v>
          </cell>
          <cell r="X745">
            <v>37340</v>
          </cell>
          <cell r="Y745" t="str">
            <v>KB</v>
          </cell>
        </row>
        <row r="746">
          <cell r="A746">
            <v>2071</v>
          </cell>
          <cell r="B746">
            <v>37371</v>
          </cell>
          <cell r="C746" t="str">
            <v>f</v>
          </cell>
          <cell r="D746" t="str">
            <v>20020340</v>
          </cell>
          <cell r="E746">
            <v>37329</v>
          </cell>
          <cell r="G746">
            <v>37360</v>
          </cell>
          <cell r="H746" t="str">
            <v>Geospol Louny</v>
          </cell>
          <cell r="I746" t="str">
            <v>158582434</v>
          </cell>
          <cell r="J746" t="str">
            <v>0300</v>
          </cell>
          <cell r="K746">
            <v>990</v>
          </cell>
          <cell r="M746">
            <v>0</v>
          </cell>
          <cell r="O746">
            <v>0</v>
          </cell>
          <cell r="P746">
            <v>990</v>
          </cell>
          <cell r="S746">
            <v>990</v>
          </cell>
          <cell r="U746" t="str">
            <v>b</v>
          </cell>
          <cell r="V746"/>
          <cell r="W746">
            <v>37362</v>
          </cell>
          <cell r="X746">
            <v>37362</v>
          </cell>
          <cell r="Y746" t="str">
            <v>KB</v>
          </cell>
        </row>
        <row r="747">
          <cell r="A747">
            <v>2116</v>
          </cell>
          <cell r="B747">
            <v>37396</v>
          </cell>
          <cell r="C747" t="str">
            <v>f</v>
          </cell>
          <cell r="D747" t="str">
            <v>2002 0470</v>
          </cell>
          <cell r="E747">
            <v>37369</v>
          </cell>
          <cell r="G747">
            <v>37398</v>
          </cell>
          <cell r="H747" t="str">
            <v>Geospol Louny</v>
          </cell>
          <cell r="I747" t="str">
            <v>158582434</v>
          </cell>
          <cell r="J747" t="str">
            <v>0300</v>
          </cell>
          <cell r="K747">
            <v>1280</v>
          </cell>
          <cell r="M747">
            <v>0</v>
          </cell>
          <cell r="O747">
            <v>0</v>
          </cell>
          <cell r="P747">
            <v>1280</v>
          </cell>
          <cell r="S747">
            <v>1280</v>
          </cell>
          <cell r="U747" t="str">
            <v>a</v>
          </cell>
          <cell r="V747"/>
          <cell r="W747">
            <v>37393</v>
          </cell>
          <cell r="X747">
            <v>37393</v>
          </cell>
          <cell r="Y747" t="str">
            <v>KB</v>
          </cell>
        </row>
        <row r="748">
          <cell r="A748">
            <v>2331</v>
          </cell>
          <cell r="B748">
            <v>37564</v>
          </cell>
          <cell r="C748" t="str">
            <v>A2</v>
          </cell>
          <cell r="D748" t="str">
            <v>2002 10 185</v>
          </cell>
          <cell r="E748">
            <v>37533</v>
          </cell>
          <cell r="G748">
            <v>37564</v>
          </cell>
          <cell r="H748" t="str">
            <v>Geospol Louny</v>
          </cell>
          <cell r="I748" t="str">
            <v>158582434</v>
          </cell>
          <cell r="J748" t="str">
            <v>0300</v>
          </cell>
          <cell r="K748">
            <v>1595</v>
          </cell>
          <cell r="M748">
            <v>0</v>
          </cell>
          <cell r="O748">
            <v>0</v>
          </cell>
          <cell r="P748">
            <v>1595</v>
          </cell>
          <cell r="S748">
            <v>1595</v>
          </cell>
          <cell r="U748" t="str">
            <v>b</v>
          </cell>
          <cell r="V748"/>
          <cell r="W748">
            <v>37564</v>
          </cell>
          <cell r="X748">
            <v>37564</v>
          </cell>
          <cell r="Y748" t="str">
            <v>KB</v>
          </cell>
        </row>
        <row r="749">
          <cell r="A749">
            <v>6041</v>
          </cell>
          <cell r="B749">
            <v>37491</v>
          </cell>
          <cell r="C749" t="str">
            <v>tr</v>
          </cell>
          <cell r="D749" t="str">
            <v>2002 07 131</v>
          </cell>
          <cell r="E749">
            <v>37469</v>
          </cell>
          <cell r="G749">
            <v>37485</v>
          </cell>
          <cell r="H749" t="str">
            <v>Lubomir Fencl</v>
          </cell>
          <cell r="I749" t="str">
            <v>158582434</v>
          </cell>
          <cell r="J749" t="str">
            <v>0300</v>
          </cell>
          <cell r="K749">
            <v>4930</v>
          </cell>
          <cell r="M749">
            <v>0</v>
          </cell>
          <cell r="O749">
            <v>0</v>
          </cell>
          <cell r="P749">
            <v>4930</v>
          </cell>
          <cell r="R749">
            <v>0</v>
          </cell>
          <cell r="S749">
            <v>4930</v>
          </cell>
          <cell r="U749" t="str">
            <v>a</v>
          </cell>
          <cell r="V749"/>
          <cell r="W749">
            <v>37483</v>
          </cell>
          <cell r="X749">
            <v>37483</v>
          </cell>
          <cell r="Y749" t="str">
            <v>KB</v>
          </cell>
        </row>
        <row r="750">
          <cell r="A750">
            <v>2009</v>
          </cell>
          <cell r="B750">
            <v>37333</v>
          </cell>
          <cell r="C750" t="str">
            <v>f</v>
          </cell>
          <cell r="D750" t="str">
            <v>20020215</v>
          </cell>
          <cell r="E750">
            <v>37292</v>
          </cell>
          <cell r="G750">
            <v>37319</v>
          </cell>
          <cell r="H750" t="str">
            <v>Geospol Louny</v>
          </cell>
          <cell r="I750" t="str">
            <v>158582434</v>
          </cell>
          <cell r="J750" t="str">
            <v>0300</v>
          </cell>
          <cell r="K750">
            <v>5365</v>
          </cell>
          <cell r="M750">
            <v>0</v>
          </cell>
          <cell r="O750">
            <v>0</v>
          </cell>
          <cell r="P750">
            <v>5365</v>
          </cell>
          <cell r="S750">
            <v>5365</v>
          </cell>
          <cell r="V750"/>
          <cell r="W750">
            <v>37315</v>
          </cell>
          <cell r="X750">
            <v>37316</v>
          </cell>
          <cell r="Y750" t="str">
            <v>KB</v>
          </cell>
        </row>
        <row r="751">
          <cell r="A751">
            <v>2332</v>
          </cell>
          <cell r="B751">
            <v>37564</v>
          </cell>
          <cell r="C751" t="str">
            <v>f</v>
          </cell>
          <cell r="D751" t="str">
            <v>2002 10 184</v>
          </cell>
          <cell r="E751">
            <v>37533</v>
          </cell>
          <cell r="G751">
            <v>37564</v>
          </cell>
          <cell r="H751" t="str">
            <v>Geospol Louny</v>
          </cell>
          <cell r="I751" t="str">
            <v>158582434</v>
          </cell>
          <cell r="J751" t="str">
            <v>0300</v>
          </cell>
          <cell r="K751">
            <v>5510</v>
          </cell>
          <cell r="M751">
            <v>0</v>
          </cell>
          <cell r="O751">
            <v>0</v>
          </cell>
          <cell r="P751">
            <v>5510</v>
          </cell>
          <cell r="S751">
            <v>5510</v>
          </cell>
          <cell r="U751" t="str">
            <v>b</v>
          </cell>
          <cell r="V751"/>
          <cell r="W751">
            <v>37564</v>
          </cell>
          <cell r="X751">
            <v>37564</v>
          </cell>
          <cell r="Y751" t="str">
            <v>KB</v>
          </cell>
        </row>
        <row r="752">
          <cell r="A752">
            <v>6117</v>
          </cell>
          <cell r="B752">
            <v>37603</v>
          </cell>
          <cell r="C752" t="str">
            <v>aoc</v>
          </cell>
          <cell r="D752" t="str">
            <v>200207131</v>
          </cell>
          <cell r="E752">
            <v>37578</v>
          </cell>
          <cell r="G752">
            <v>37605</v>
          </cell>
          <cell r="H752" t="str">
            <v>Lubomir Fencl</v>
          </cell>
          <cell r="I752" t="str">
            <v>158582434</v>
          </cell>
          <cell r="J752" t="str">
            <v>0300</v>
          </cell>
          <cell r="K752">
            <v>14455</v>
          </cell>
          <cell r="M752">
            <v>0</v>
          </cell>
          <cell r="O752">
            <v>0</v>
          </cell>
          <cell r="P752">
            <v>14455</v>
          </cell>
          <cell r="R752">
            <v>0</v>
          </cell>
          <cell r="S752">
            <v>14455</v>
          </cell>
          <cell r="U752" t="str">
            <v>b</v>
          </cell>
          <cell r="W752">
            <v>37601</v>
          </cell>
          <cell r="X752">
            <v>37602</v>
          </cell>
          <cell r="Y752" t="str">
            <v>KB</v>
          </cell>
        </row>
        <row r="753">
          <cell r="A753">
            <v>2053</v>
          </cell>
          <cell r="B753">
            <v>37364</v>
          </cell>
          <cell r="C753" t="str">
            <v>f</v>
          </cell>
          <cell r="D753" t="str">
            <v>20020235</v>
          </cell>
          <cell r="E753">
            <v>37320</v>
          </cell>
          <cell r="G753">
            <v>37351</v>
          </cell>
          <cell r="H753" t="str">
            <v>Geospol Louny</v>
          </cell>
          <cell r="I753" t="str">
            <v>158582434</v>
          </cell>
          <cell r="J753" t="str">
            <v>0300</v>
          </cell>
          <cell r="K753">
            <v>14500</v>
          </cell>
          <cell r="M753">
            <v>0</v>
          </cell>
          <cell r="O753">
            <v>0</v>
          </cell>
          <cell r="P753">
            <v>14500</v>
          </cell>
          <cell r="S753">
            <v>14500</v>
          </cell>
          <cell r="U753" t="str">
            <v>b</v>
          </cell>
          <cell r="V753"/>
          <cell r="W753">
            <v>37351</v>
          </cell>
          <cell r="X753">
            <v>37351</v>
          </cell>
          <cell r="Y753" t="str">
            <v>KB</v>
          </cell>
        </row>
        <row r="754">
          <cell r="A754">
            <v>2010</v>
          </cell>
          <cell r="B754">
            <v>37333</v>
          </cell>
          <cell r="C754" t="str">
            <v>f</v>
          </cell>
          <cell r="D754" t="str">
            <v>20020216</v>
          </cell>
          <cell r="E754">
            <v>37292</v>
          </cell>
          <cell r="G754">
            <v>37319</v>
          </cell>
          <cell r="H754" t="str">
            <v>Geospol Louny</v>
          </cell>
          <cell r="I754" t="str">
            <v>158582434</v>
          </cell>
          <cell r="J754" t="str">
            <v>0300</v>
          </cell>
          <cell r="K754">
            <v>15630</v>
          </cell>
          <cell r="M754">
            <v>0</v>
          </cell>
          <cell r="O754">
            <v>0</v>
          </cell>
          <cell r="P754">
            <v>15630</v>
          </cell>
          <cell r="S754">
            <v>15630</v>
          </cell>
          <cell r="V754"/>
          <cell r="W754">
            <v>37315</v>
          </cell>
          <cell r="X754">
            <v>37316</v>
          </cell>
          <cell r="Y754" t="str">
            <v>KB</v>
          </cell>
        </row>
        <row r="755">
          <cell r="A755">
            <v>2115</v>
          </cell>
          <cell r="B755">
            <v>37396</v>
          </cell>
          <cell r="C755" t="str">
            <v>f</v>
          </cell>
          <cell r="D755" t="str">
            <v>2002 0271</v>
          </cell>
          <cell r="E755">
            <v>37369</v>
          </cell>
          <cell r="G755">
            <v>37398</v>
          </cell>
          <cell r="H755" t="str">
            <v>Geospol Louny</v>
          </cell>
          <cell r="I755" t="str">
            <v>158582434</v>
          </cell>
          <cell r="J755" t="str">
            <v>0300</v>
          </cell>
          <cell r="K755">
            <v>16425</v>
          </cell>
          <cell r="M755">
            <v>0</v>
          </cell>
          <cell r="O755">
            <v>0</v>
          </cell>
          <cell r="P755">
            <v>16425</v>
          </cell>
          <cell r="S755">
            <v>16425</v>
          </cell>
          <cell r="U755" t="str">
            <v>a</v>
          </cell>
          <cell r="V755"/>
          <cell r="W755">
            <v>37393</v>
          </cell>
          <cell r="X755">
            <v>37393</v>
          </cell>
          <cell r="Y755" t="str">
            <v>KB</v>
          </cell>
        </row>
        <row r="756">
          <cell r="A756">
            <v>2400</v>
          </cell>
          <cell r="B756">
            <v>37603</v>
          </cell>
          <cell r="C756" t="str">
            <v>A2</v>
          </cell>
          <cell r="D756" t="str">
            <v>2002 11 195</v>
          </cell>
          <cell r="E756">
            <v>37581</v>
          </cell>
          <cell r="G756">
            <v>37605</v>
          </cell>
          <cell r="H756" t="str">
            <v>Geospol - Lubomir Fencl</v>
          </cell>
          <cell r="I756" t="str">
            <v>158582434</v>
          </cell>
          <cell r="J756" t="str">
            <v>0300</v>
          </cell>
          <cell r="K756">
            <v>17990</v>
          </cell>
          <cell r="M756">
            <v>0</v>
          </cell>
          <cell r="O756">
            <v>0</v>
          </cell>
          <cell r="P756">
            <v>17990</v>
          </cell>
          <cell r="S756">
            <v>17990</v>
          </cell>
          <cell r="U756" t="str">
            <v>b</v>
          </cell>
          <cell r="V756">
            <v>23</v>
          </cell>
          <cell r="W756">
            <v>37601</v>
          </cell>
          <cell r="X756">
            <v>37602</v>
          </cell>
          <cell r="Y756" t="str">
            <v>KB</v>
          </cell>
        </row>
        <row r="757">
          <cell r="A757">
            <v>6125</v>
          </cell>
          <cell r="B757">
            <v>37613</v>
          </cell>
          <cell r="C757" t="str">
            <v>tr</v>
          </cell>
          <cell r="D757" t="str">
            <v>200211207</v>
          </cell>
          <cell r="E757">
            <v>37593</v>
          </cell>
          <cell r="G757">
            <v>37609</v>
          </cell>
          <cell r="H757" t="str">
            <v>Lubomir Fencl</v>
          </cell>
          <cell r="I757" t="str">
            <v>158582434</v>
          </cell>
          <cell r="J757" t="str">
            <v>0300</v>
          </cell>
          <cell r="K757">
            <v>25000</v>
          </cell>
          <cell r="M757">
            <v>0</v>
          </cell>
          <cell r="O757">
            <v>0</v>
          </cell>
          <cell r="P757">
            <v>25000</v>
          </cell>
          <cell r="R757">
            <v>0</v>
          </cell>
          <cell r="S757">
            <v>25000</v>
          </cell>
          <cell r="W757">
            <v>37608</v>
          </cell>
          <cell r="X757">
            <v>37608</v>
          </cell>
          <cell r="Y757" t="str">
            <v>KB</v>
          </cell>
        </row>
        <row r="758">
          <cell r="A758">
            <v>2158</v>
          </cell>
          <cell r="B758">
            <v>37432</v>
          </cell>
          <cell r="C758" t="str">
            <v>f</v>
          </cell>
          <cell r="D758" t="str">
            <v>2002 0581</v>
          </cell>
          <cell r="E758">
            <v>37393</v>
          </cell>
          <cell r="G758">
            <v>37424</v>
          </cell>
          <cell r="H758" t="str">
            <v>Geospol Louny</v>
          </cell>
          <cell r="I758" t="str">
            <v>158582434</v>
          </cell>
          <cell r="J758" t="str">
            <v>0300</v>
          </cell>
          <cell r="K758">
            <v>26530</v>
          </cell>
          <cell r="M758">
            <v>0</v>
          </cell>
          <cell r="O758">
            <v>0</v>
          </cell>
          <cell r="P758">
            <v>26530</v>
          </cell>
          <cell r="S758">
            <v>26530</v>
          </cell>
          <cell r="V758"/>
          <cell r="W758">
            <v>37421</v>
          </cell>
          <cell r="X758">
            <v>37421</v>
          </cell>
          <cell r="Y758" t="str">
            <v>KB</v>
          </cell>
        </row>
        <row r="759">
          <cell r="A759">
            <v>2175</v>
          </cell>
          <cell r="B759">
            <v>37432</v>
          </cell>
          <cell r="C759" t="str">
            <v>a</v>
          </cell>
          <cell r="D759" t="str">
            <v>20020699</v>
          </cell>
          <cell r="E759">
            <v>37411</v>
          </cell>
          <cell r="G759">
            <v>37441</v>
          </cell>
          <cell r="H759" t="str">
            <v>Geospol Louny</v>
          </cell>
          <cell r="I759" t="str">
            <v>158582434</v>
          </cell>
          <cell r="J759" t="str">
            <v>0300</v>
          </cell>
          <cell r="K759">
            <v>27185</v>
          </cell>
          <cell r="M759">
            <v>0</v>
          </cell>
          <cell r="O759">
            <v>0</v>
          </cell>
          <cell r="P759">
            <v>27185</v>
          </cell>
          <cell r="S759">
            <v>27185</v>
          </cell>
          <cell r="U759" t="str">
            <v>c</v>
          </cell>
          <cell r="V759"/>
          <cell r="W759">
            <v>37440</v>
          </cell>
          <cell r="X759">
            <v>37440</v>
          </cell>
          <cell r="Y759" t="str">
            <v>KB</v>
          </cell>
        </row>
        <row r="760">
          <cell r="A760">
            <v>4259</v>
          </cell>
          <cell r="B760">
            <v>37524</v>
          </cell>
          <cell r="C760" t="str">
            <v>ko</v>
          </cell>
          <cell r="D760" t="str">
            <v>102200554</v>
          </cell>
          <cell r="E760">
            <v>37498</v>
          </cell>
          <cell r="F760">
            <v>37498</v>
          </cell>
          <cell r="G760">
            <v>37512</v>
          </cell>
          <cell r="H760" t="str">
            <v>HAPPY END CZ</v>
          </cell>
          <cell r="I760" t="str">
            <v>158603717</v>
          </cell>
          <cell r="J760" t="str">
            <v>0300</v>
          </cell>
          <cell r="M760">
            <v>0</v>
          </cell>
          <cell r="N760">
            <v>10282</v>
          </cell>
          <cell r="O760">
            <v>2262.1</v>
          </cell>
          <cell r="P760">
            <v>12544.1</v>
          </cell>
          <cell r="S760">
            <v>12544.1</v>
          </cell>
          <cell r="U760" t="str">
            <v>b</v>
          </cell>
          <cell r="V760"/>
          <cell r="W760">
            <v>37515</v>
          </cell>
          <cell r="X760">
            <v>37515</v>
          </cell>
          <cell r="Y760" t="str">
            <v>KB</v>
          </cell>
        </row>
        <row r="761">
          <cell r="A761">
            <v>4196</v>
          </cell>
          <cell r="B761">
            <v>37461</v>
          </cell>
          <cell r="C761" t="str">
            <v>ko</v>
          </cell>
          <cell r="D761" t="str">
            <v>02163</v>
          </cell>
          <cell r="E761">
            <v>37439</v>
          </cell>
          <cell r="F761">
            <v>37434</v>
          </cell>
          <cell r="G761">
            <v>37464</v>
          </cell>
          <cell r="H761" t="str">
            <v>BENST s.r.o.</v>
          </cell>
          <cell r="I761" t="str">
            <v>158843622</v>
          </cell>
          <cell r="J761" t="str">
            <v>0300</v>
          </cell>
          <cell r="L761">
            <v>11660</v>
          </cell>
          <cell r="M761">
            <v>583</v>
          </cell>
          <cell r="N761">
            <v>0</v>
          </cell>
          <cell r="O761">
            <v>0</v>
          </cell>
          <cell r="P761">
            <v>12243</v>
          </cell>
          <cell r="S761">
            <v>12243</v>
          </cell>
          <cell r="U761" t="str">
            <v>a</v>
          </cell>
          <cell r="V761"/>
          <cell r="W761">
            <v>37462</v>
          </cell>
          <cell r="X761">
            <v>37462</v>
          </cell>
          <cell r="Y761" t="str">
            <v>KB</v>
          </cell>
        </row>
        <row r="762">
          <cell r="A762">
            <v>3063</v>
          </cell>
          <cell r="B762">
            <v>37364</v>
          </cell>
          <cell r="C762" t="str">
            <v>mc</v>
          </cell>
          <cell r="D762" t="str">
            <v>162002</v>
          </cell>
          <cell r="E762">
            <v>37321</v>
          </cell>
          <cell r="G762">
            <v>37351</v>
          </cell>
          <cell r="H762" t="str">
            <v>Stavební elementy, Pha</v>
          </cell>
          <cell r="I762" t="str">
            <v>16 22 17 536</v>
          </cell>
          <cell r="J762" t="str">
            <v>0300</v>
          </cell>
          <cell r="M762">
            <v>0</v>
          </cell>
          <cell r="O762">
            <v>0</v>
          </cell>
          <cell r="P762">
            <v>0</v>
          </cell>
          <cell r="Q762">
            <v>2726218</v>
          </cell>
          <cell r="S762">
            <v>2726218</v>
          </cell>
          <cell r="T762" t="str">
            <v>April2002</v>
          </cell>
          <cell r="U762">
            <v>37344</v>
          </cell>
          <cell r="V762"/>
          <cell r="W762">
            <v>37350</v>
          </cell>
          <cell r="X762">
            <v>37351</v>
          </cell>
          <cell r="Y762" t="str">
            <v>Sanwa Duss</v>
          </cell>
        </row>
        <row r="763">
          <cell r="A763">
            <v>1142</v>
          </cell>
          <cell r="B763">
            <v>37491</v>
          </cell>
          <cell r="C763" t="str">
            <v>mc</v>
          </cell>
          <cell r="D763" t="str">
            <v>2285000488</v>
          </cell>
          <cell r="E763">
            <v>37470</v>
          </cell>
          <cell r="F763">
            <v>37438</v>
          </cell>
          <cell r="G763">
            <v>37469</v>
          </cell>
          <cell r="H763" t="str">
            <v>Elma-therm</v>
          </cell>
          <cell r="I763" t="str">
            <v>16009-691</v>
          </cell>
          <cell r="J763" t="str">
            <v>0100</v>
          </cell>
          <cell r="L763">
            <v>5200</v>
          </cell>
          <cell r="M763">
            <v>260</v>
          </cell>
          <cell r="O763">
            <v>0</v>
          </cell>
          <cell r="P763">
            <v>5460</v>
          </cell>
          <cell r="S763">
            <v>5460</v>
          </cell>
          <cell r="V763"/>
          <cell r="W763">
            <v>37476</v>
          </cell>
          <cell r="X763">
            <v>37476</v>
          </cell>
          <cell r="Y763" t="str">
            <v>KB</v>
          </cell>
        </row>
        <row r="764">
          <cell r="A764">
            <v>62</v>
          </cell>
          <cell r="B764">
            <v>37315</v>
          </cell>
          <cell r="C764" t="str">
            <v>dam</v>
          </cell>
          <cell r="D764" t="str">
            <v>2226000015</v>
          </cell>
          <cell r="E764">
            <v>37284</v>
          </cell>
          <cell r="F764">
            <v>37281</v>
          </cell>
          <cell r="G764">
            <v>37295</v>
          </cell>
          <cell r="H764" t="str">
            <v>Elma-Therm</v>
          </cell>
          <cell r="I764" t="str">
            <v>16009-691</v>
          </cell>
          <cell r="J764" t="str">
            <v>0100</v>
          </cell>
          <cell r="L764">
            <v>7551</v>
          </cell>
          <cell r="M764">
            <v>377.6</v>
          </cell>
          <cell r="O764">
            <v>0</v>
          </cell>
          <cell r="P764">
            <v>7928.6</v>
          </cell>
          <cell r="S764">
            <v>7928.6</v>
          </cell>
          <cell r="U764" t="str">
            <v>e</v>
          </cell>
          <cell r="V764"/>
          <cell r="W764">
            <v>37298</v>
          </cell>
          <cell r="X764">
            <v>37301</v>
          </cell>
          <cell r="Y764" t="str">
            <v>KB</v>
          </cell>
        </row>
        <row r="765">
          <cell r="A765">
            <v>63</v>
          </cell>
          <cell r="B765">
            <v>37315</v>
          </cell>
          <cell r="C765" t="str">
            <v>dam</v>
          </cell>
          <cell r="D765" t="str">
            <v>2226000016</v>
          </cell>
          <cell r="E765">
            <v>37284</v>
          </cell>
          <cell r="F765">
            <v>37281</v>
          </cell>
          <cell r="G765">
            <v>37295</v>
          </cell>
          <cell r="H765" t="str">
            <v>Elma-Therm</v>
          </cell>
          <cell r="I765" t="str">
            <v>16009-691</v>
          </cell>
          <cell r="J765" t="str">
            <v>0100</v>
          </cell>
          <cell r="L765">
            <v>8500</v>
          </cell>
          <cell r="M765">
            <v>425</v>
          </cell>
          <cell r="O765">
            <v>0</v>
          </cell>
          <cell r="P765">
            <v>8925</v>
          </cell>
          <cell r="S765">
            <v>8925</v>
          </cell>
          <cell r="U765" t="str">
            <v>b</v>
          </cell>
          <cell r="V765"/>
          <cell r="W765">
            <v>37301</v>
          </cell>
          <cell r="X765">
            <v>37301</v>
          </cell>
          <cell r="Y765" t="str">
            <v>KB</v>
          </cell>
        </row>
        <row r="766">
          <cell r="A766">
            <v>569</v>
          </cell>
          <cell r="B766">
            <v>37396</v>
          </cell>
          <cell r="C766" t="str">
            <v>da</v>
          </cell>
          <cell r="D766" t="str">
            <v>2226000073</v>
          </cell>
          <cell r="E766">
            <v>37378</v>
          </cell>
          <cell r="F766">
            <v>37365</v>
          </cell>
          <cell r="G766">
            <v>37379</v>
          </cell>
          <cell r="H766" t="str">
            <v>Elma-therm</v>
          </cell>
          <cell r="I766" t="str">
            <v>16009-691</v>
          </cell>
          <cell r="J766" t="str">
            <v>0100</v>
          </cell>
          <cell r="L766">
            <v>12822</v>
          </cell>
          <cell r="M766">
            <v>641.1</v>
          </cell>
          <cell r="O766">
            <v>0</v>
          </cell>
          <cell r="P766">
            <v>13463.1</v>
          </cell>
          <cell r="S766">
            <v>13463.1</v>
          </cell>
          <cell r="U766" t="str">
            <v>a</v>
          </cell>
          <cell r="V766"/>
          <cell r="W766">
            <v>37391</v>
          </cell>
          <cell r="X766">
            <v>37393</v>
          </cell>
          <cell r="Y766" t="str">
            <v>KB</v>
          </cell>
        </row>
        <row r="767">
          <cell r="A767">
            <v>6004</v>
          </cell>
          <cell r="C767" t="str">
            <v>tr</v>
          </cell>
          <cell r="D767" t="str">
            <v>2226000074</v>
          </cell>
          <cell r="E767">
            <v>37378</v>
          </cell>
          <cell r="F767">
            <v>37375</v>
          </cell>
          <cell r="G767">
            <v>37389</v>
          </cell>
          <cell r="H767" t="str">
            <v>Elma-therm</v>
          </cell>
          <cell r="I767" t="str">
            <v>16009-691</v>
          </cell>
          <cell r="J767" t="str">
            <v>0100</v>
          </cell>
          <cell r="L767">
            <v>37564</v>
          </cell>
          <cell r="M767">
            <v>1878.2</v>
          </cell>
          <cell r="N767">
            <v>22668</v>
          </cell>
          <cell r="O767">
            <v>4987</v>
          </cell>
          <cell r="P767">
            <v>67097.2</v>
          </cell>
          <cell r="S767">
            <v>67097.2</v>
          </cell>
          <cell r="T767" t="str">
            <v xml:space="preserve"> </v>
          </cell>
          <cell r="V767">
            <v>-235</v>
          </cell>
          <cell r="Y767" t="str">
            <v>KB</v>
          </cell>
        </row>
        <row r="768">
          <cell r="A768">
            <v>0</v>
          </cell>
          <cell r="B768">
            <v>37215</v>
          </cell>
          <cell r="C768" t="str">
            <v>mc</v>
          </cell>
          <cell r="D768" t="str">
            <v>2100000001</v>
          </cell>
          <cell r="E768">
            <v>37179</v>
          </cell>
          <cell r="G768">
            <v>37200</v>
          </cell>
          <cell r="H768" t="str">
            <v>Elma-therm</v>
          </cell>
          <cell r="I768" t="str">
            <v>16009-691</v>
          </cell>
          <cell r="J768" t="str">
            <v>0100</v>
          </cell>
          <cell r="M768">
            <v>0</v>
          </cell>
          <cell r="O768">
            <v>0</v>
          </cell>
          <cell r="P768">
            <v>0</v>
          </cell>
          <cell r="Q768">
            <v>344000</v>
          </cell>
          <cell r="S768">
            <v>344000</v>
          </cell>
          <cell r="U768" t="str">
            <v>a</v>
          </cell>
          <cell r="V768"/>
          <cell r="W768">
            <v>37202</v>
          </cell>
          <cell r="X768">
            <v>37202</v>
          </cell>
          <cell r="Y768" t="str">
            <v>KB</v>
          </cell>
          <cell r="Z768" t="str">
            <v>b</v>
          </cell>
        </row>
        <row r="769">
          <cell r="A769">
            <v>3004</v>
          </cell>
          <cell r="B769">
            <v>37315</v>
          </cell>
          <cell r="C769" t="str">
            <v>mc</v>
          </cell>
          <cell r="D769" t="str">
            <v>2200000001</v>
          </cell>
          <cell r="E769">
            <v>37264</v>
          </cell>
          <cell r="G769">
            <v>37292</v>
          </cell>
          <cell r="H769" t="str">
            <v>Elma-Therm</v>
          </cell>
          <cell r="I769" t="str">
            <v>16009-691</v>
          </cell>
          <cell r="J769" t="str">
            <v>0100</v>
          </cell>
          <cell r="M769">
            <v>0</v>
          </cell>
          <cell r="O769">
            <v>0</v>
          </cell>
          <cell r="P769">
            <v>0</v>
          </cell>
          <cell r="Q769">
            <v>8623513</v>
          </cell>
          <cell r="S769">
            <v>8623513</v>
          </cell>
          <cell r="T769" t="str">
            <v>February2002</v>
          </cell>
          <cell r="U769">
            <v>37288</v>
          </cell>
          <cell r="V769"/>
          <cell r="W769">
            <v>37292</v>
          </cell>
          <cell r="X769">
            <v>37293</v>
          </cell>
          <cell r="Y769" t="str">
            <v>Sanwa Duss</v>
          </cell>
          <cell r="Z769" t="str">
            <v>b</v>
          </cell>
        </row>
        <row r="770">
          <cell r="A770">
            <v>851</v>
          </cell>
          <cell r="B770">
            <v>37453</v>
          </cell>
          <cell r="C770" t="str">
            <v>mc</v>
          </cell>
          <cell r="D770" t="str">
            <v>802001</v>
          </cell>
          <cell r="E770">
            <v>37419</v>
          </cell>
          <cell r="F770">
            <v>37348</v>
          </cell>
          <cell r="G770">
            <v>37384</v>
          </cell>
          <cell r="H770" t="str">
            <v>Smart Technik s.r.o.</v>
          </cell>
          <cell r="I770" t="str">
            <v>160865150</v>
          </cell>
          <cell r="J770" t="str">
            <v>0300</v>
          </cell>
          <cell r="L770">
            <v>701000</v>
          </cell>
          <cell r="M770">
            <v>35050</v>
          </cell>
          <cell r="O770">
            <v>0</v>
          </cell>
          <cell r="P770">
            <v>736050</v>
          </cell>
          <cell r="Q770">
            <v>-616500</v>
          </cell>
          <cell r="R770">
            <v>-35050</v>
          </cell>
          <cell r="S770">
            <v>84500</v>
          </cell>
          <cell r="V770"/>
          <cell r="W770">
            <v>37446</v>
          </cell>
          <cell r="X770">
            <v>37446</v>
          </cell>
          <cell r="Y770" t="str">
            <v>KB</v>
          </cell>
          <cell r="Z770" t="str">
            <v>Payment - wait for original</v>
          </cell>
        </row>
        <row r="771">
          <cell r="A771">
            <v>3098</v>
          </cell>
          <cell r="B771">
            <v>37364</v>
          </cell>
          <cell r="C771" t="str">
            <v>mc</v>
          </cell>
          <cell r="D771" t="str">
            <v>402043</v>
          </cell>
          <cell r="E771">
            <v>37336</v>
          </cell>
          <cell r="G771">
            <v>37354</v>
          </cell>
          <cell r="H771" t="str">
            <v>Smart Technik s.r.o.</v>
          </cell>
          <cell r="I771" t="str">
            <v>160865150</v>
          </cell>
          <cell r="J771" t="str">
            <v>0300</v>
          </cell>
          <cell r="M771">
            <v>0</v>
          </cell>
          <cell r="O771">
            <v>0</v>
          </cell>
          <cell r="P771">
            <v>0</v>
          </cell>
          <cell r="Q771">
            <v>155222</v>
          </cell>
          <cell r="S771">
            <v>155222</v>
          </cell>
          <cell r="U771" t="str">
            <v>a</v>
          </cell>
          <cell r="V771"/>
          <cell r="W771">
            <v>37354</v>
          </cell>
          <cell r="X771">
            <v>37354</v>
          </cell>
          <cell r="Y771" t="str">
            <v>KB</v>
          </cell>
        </row>
        <row r="772">
          <cell r="A772">
            <v>3038</v>
          </cell>
          <cell r="B772">
            <v>37333</v>
          </cell>
          <cell r="C772" t="str">
            <v>mc</v>
          </cell>
          <cell r="D772" t="str">
            <v>502001</v>
          </cell>
          <cell r="E772">
            <v>37298</v>
          </cell>
          <cell r="G772">
            <v>37323</v>
          </cell>
          <cell r="H772" t="str">
            <v>Smart Technik s.r.o.</v>
          </cell>
          <cell r="I772" t="str">
            <v>160865150</v>
          </cell>
          <cell r="J772" t="str">
            <v>0300</v>
          </cell>
          <cell r="M772">
            <v>0</v>
          </cell>
          <cell r="O772">
            <v>0</v>
          </cell>
          <cell r="P772">
            <v>0</v>
          </cell>
          <cell r="Q772">
            <v>461278</v>
          </cell>
          <cell r="S772">
            <v>461278</v>
          </cell>
          <cell r="U772" t="str">
            <v>d</v>
          </cell>
          <cell r="V772"/>
          <cell r="W772">
            <v>37322</v>
          </cell>
          <cell r="X772">
            <v>37322</v>
          </cell>
          <cell r="Y772" t="str">
            <v>KB</v>
          </cell>
        </row>
        <row r="773">
          <cell r="A773">
            <v>1854</v>
          </cell>
          <cell r="B773">
            <v>37613</v>
          </cell>
          <cell r="C773" t="str">
            <v>koe</v>
          </cell>
          <cell r="D773" t="str">
            <v>1018002</v>
          </cell>
          <cell r="E773">
            <v>37607</v>
          </cell>
          <cell r="F773">
            <v>37603</v>
          </cell>
          <cell r="G773">
            <v>37614</v>
          </cell>
          <cell r="H773" t="str">
            <v>Hotel Avion</v>
          </cell>
          <cell r="I773" t="str">
            <v>161274379</v>
          </cell>
          <cell r="J773" t="str">
            <v>0800</v>
          </cell>
          <cell r="L773">
            <v>5271.43</v>
          </cell>
          <cell r="M773">
            <v>263.57</v>
          </cell>
          <cell r="O773">
            <v>0</v>
          </cell>
          <cell r="P773">
            <v>5535</v>
          </cell>
          <cell r="Q773">
            <v>0</v>
          </cell>
          <cell r="S773">
            <v>5535</v>
          </cell>
          <cell r="V773"/>
          <cell r="W773">
            <v>37613</v>
          </cell>
          <cell r="X773">
            <v>37613</v>
          </cell>
          <cell r="Y773" t="str">
            <v>KB</v>
          </cell>
          <cell r="Z773" t="str">
            <v>Accommodation Hagita</v>
          </cell>
        </row>
        <row r="774">
          <cell r="A774">
            <v>3297</v>
          </cell>
          <cell r="B774">
            <v>37502</v>
          </cell>
          <cell r="C774" t="str">
            <v>tch</v>
          </cell>
          <cell r="D774" t="str">
            <v>10107/02</v>
          </cell>
          <cell r="E774">
            <v>37483</v>
          </cell>
          <cell r="F774">
            <v>37476</v>
          </cell>
          <cell r="G774">
            <v>37487</v>
          </cell>
          <cell r="H774" t="str">
            <v>Hotel Avion</v>
          </cell>
          <cell r="I774" t="str">
            <v>161274379</v>
          </cell>
          <cell r="J774" t="str">
            <v>0800</v>
          </cell>
          <cell r="L774">
            <v>5875.24</v>
          </cell>
          <cell r="M774">
            <v>293.8</v>
          </cell>
          <cell r="O774">
            <v>0</v>
          </cell>
          <cell r="P774">
            <v>6169.04</v>
          </cell>
          <cell r="S774">
            <v>6169</v>
          </cell>
          <cell r="U774" t="str">
            <v>d</v>
          </cell>
          <cell r="V774"/>
          <cell r="W774">
            <v>37496</v>
          </cell>
          <cell r="X774">
            <v>37497</v>
          </cell>
          <cell r="Y774" t="str">
            <v>KB</v>
          </cell>
          <cell r="Z774" t="str">
            <v>Accomodation PRG, Mr. Hirsch</v>
          </cell>
        </row>
        <row r="775">
          <cell r="A775">
            <v>3348</v>
          </cell>
          <cell r="B775">
            <v>37529</v>
          </cell>
          <cell r="C775" t="str">
            <v>tch</v>
          </cell>
          <cell r="D775" t="str">
            <v>10120/02</v>
          </cell>
          <cell r="E775">
            <v>37515</v>
          </cell>
          <cell r="F775">
            <v>37511</v>
          </cell>
          <cell r="G775">
            <v>37522</v>
          </cell>
          <cell r="H775" t="str">
            <v>Hotel Avion</v>
          </cell>
          <cell r="I775" t="str">
            <v>161274379</v>
          </cell>
          <cell r="J775" t="str">
            <v>0800</v>
          </cell>
          <cell r="L775">
            <v>7834.29</v>
          </cell>
          <cell r="M775">
            <v>391.7</v>
          </cell>
          <cell r="O775">
            <v>0</v>
          </cell>
          <cell r="P775">
            <v>8225.99</v>
          </cell>
          <cell r="S775">
            <v>8226</v>
          </cell>
          <cell r="V775"/>
          <cell r="W775">
            <v>37526</v>
          </cell>
          <cell r="X775">
            <v>37526</v>
          </cell>
          <cell r="Y775" t="str">
            <v>KB</v>
          </cell>
          <cell r="Z775" t="str">
            <v>Accomodation PRG, Mr. Hirsch</v>
          </cell>
        </row>
        <row r="776">
          <cell r="A776">
            <v>3426</v>
          </cell>
          <cell r="B776">
            <v>37596</v>
          </cell>
          <cell r="C776" t="str">
            <v>toe</v>
          </cell>
          <cell r="D776" t="str">
            <v>10162/02</v>
          </cell>
          <cell r="E776">
            <v>37573</v>
          </cell>
          <cell r="F776">
            <v>37570</v>
          </cell>
          <cell r="G776">
            <v>37581</v>
          </cell>
          <cell r="H776" t="str">
            <v>Hotel Avion</v>
          </cell>
          <cell r="I776" t="str">
            <v>161274379</v>
          </cell>
          <cell r="J776" t="str">
            <v>0800</v>
          </cell>
          <cell r="L776">
            <v>17409.52</v>
          </cell>
          <cell r="M776">
            <v>870.5</v>
          </cell>
          <cell r="O776">
            <v>0</v>
          </cell>
          <cell r="P776">
            <v>18280.02</v>
          </cell>
          <cell r="S776">
            <v>18280</v>
          </cell>
          <cell r="U776" t="str">
            <v>a</v>
          </cell>
          <cell r="W776">
            <v>37592</v>
          </cell>
          <cell r="X776">
            <v>37594</v>
          </cell>
          <cell r="Y776" t="str">
            <v>KB</v>
          </cell>
          <cell r="Z776" t="str">
            <v>Accomodation PRG, Mr. Yasuda</v>
          </cell>
        </row>
        <row r="777">
          <cell r="A777">
            <v>3394</v>
          </cell>
          <cell r="B777">
            <v>37564</v>
          </cell>
          <cell r="C777" t="str">
            <v>tch</v>
          </cell>
          <cell r="D777" t="str">
            <v>10144/02</v>
          </cell>
          <cell r="E777">
            <v>37547</v>
          </cell>
          <cell r="F777">
            <v>37544</v>
          </cell>
          <cell r="G777">
            <v>37555</v>
          </cell>
          <cell r="H777" t="str">
            <v>Hotel Avion</v>
          </cell>
          <cell r="I777" t="str">
            <v>161274379</v>
          </cell>
          <cell r="J777" t="str">
            <v>0800</v>
          </cell>
          <cell r="L777">
            <v>17626.669999999998</v>
          </cell>
          <cell r="M777">
            <v>881.3</v>
          </cell>
          <cell r="O777">
            <v>0</v>
          </cell>
          <cell r="P777">
            <v>18507.97</v>
          </cell>
          <cell r="S777">
            <v>18508</v>
          </cell>
          <cell r="V777"/>
          <cell r="W777">
            <v>37559</v>
          </cell>
          <cell r="X777">
            <v>37560</v>
          </cell>
          <cell r="Y777" t="str">
            <v>KB</v>
          </cell>
          <cell r="Z777" t="str">
            <v>Accomodation PRG, Mr. Hirsch</v>
          </cell>
        </row>
        <row r="778">
          <cell r="A778">
            <v>3422</v>
          </cell>
          <cell r="B778">
            <v>37596</v>
          </cell>
          <cell r="C778" t="str">
            <v>toe</v>
          </cell>
          <cell r="D778" t="str">
            <v>10165/02</v>
          </cell>
          <cell r="E778">
            <v>37574</v>
          </cell>
          <cell r="F778">
            <v>37572</v>
          </cell>
          <cell r="G778">
            <v>37583</v>
          </cell>
          <cell r="H778" t="str">
            <v>Hotel Avion</v>
          </cell>
          <cell r="I778" t="str">
            <v>161274379</v>
          </cell>
          <cell r="J778" t="str">
            <v>0800</v>
          </cell>
          <cell r="L778">
            <v>27497.14</v>
          </cell>
          <cell r="M778">
            <v>1374.9</v>
          </cell>
          <cell r="O778">
            <v>0</v>
          </cell>
          <cell r="P778">
            <v>28872.04</v>
          </cell>
          <cell r="S778">
            <v>28872</v>
          </cell>
          <cell r="U778" t="str">
            <v>b</v>
          </cell>
          <cell r="W778">
            <v>37592</v>
          </cell>
          <cell r="X778">
            <v>37594</v>
          </cell>
          <cell r="Y778" t="str">
            <v>KB</v>
          </cell>
          <cell r="Z778" t="str">
            <v>Accomodation PRG, Mr. Hirsch</v>
          </cell>
        </row>
        <row r="779">
          <cell r="A779">
            <v>3411</v>
          </cell>
          <cell r="B779">
            <v>37578</v>
          </cell>
          <cell r="C779" t="str">
            <v>tch</v>
          </cell>
          <cell r="D779" t="str">
            <v>10156/02</v>
          </cell>
          <cell r="E779">
            <v>37565</v>
          </cell>
          <cell r="F779">
            <v>37560</v>
          </cell>
          <cell r="G779">
            <v>37571</v>
          </cell>
          <cell r="H779" t="str">
            <v>Hotel Avion</v>
          </cell>
          <cell r="I779" t="str">
            <v>161274379</v>
          </cell>
          <cell r="J779" t="str">
            <v>0800</v>
          </cell>
          <cell r="L779">
            <v>47005.71</v>
          </cell>
          <cell r="M779">
            <v>2350.29</v>
          </cell>
          <cell r="O779">
            <v>0</v>
          </cell>
          <cell r="P779">
            <v>49356</v>
          </cell>
          <cell r="S779">
            <v>49356</v>
          </cell>
          <cell r="U779" t="str">
            <v>g</v>
          </cell>
          <cell r="W779">
            <v>37575</v>
          </cell>
          <cell r="X779">
            <v>37575</v>
          </cell>
          <cell r="Y779" t="str">
            <v>KB</v>
          </cell>
          <cell r="Z779" t="str">
            <v>Accomodation PRG, Mr. Fumiaki</v>
          </cell>
        </row>
        <row r="780">
          <cell r="A780">
            <v>1492</v>
          </cell>
          <cell r="B780">
            <v>37564</v>
          </cell>
          <cell r="C780" t="str">
            <v>toe</v>
          </cell>
          <cell r="D780" t="str">
            <v>1013302</v>
          </cell>
          <cell r="E780">
            <v>37536</v>
          </cell>
          <cell r="F780">
            <v>37533</v>
          </cell>
          <cell r="G780">
            <v>37544</v>
          </cell>
          <cell r="H780" t="str">
            <v>Hotel Avion</v>
          </cell>
          <cell r="I780" t="str">
            <v>161274379</v>
          </cell>
          <cell r="J780" t="str">
            <v>0800</v>
          </cell>
          <cell r="L780">
            <v>66156.19</v>
          </cell>
          <cell r="M780">
            <v>3307.81</v>
          </cell>
          <cell r="O780">
            <v>0</v>
          </cell>
          <cell r="P780">
            <v>69464</v>
          </cell>
          <cell r="Q780">
            <v>0</v>
          </cell>
          <cell r="S780">
            <v>69464</v>
          </cell>
          <cell r="V780"/>
          <cell r="W780">
            <v>37559</v>
          </cell>
          <cell r="X780">
            <v>37560</v>
          </cell>
          <cell r="Y780" t="str">
            <v>KB</v>
          </cell>
          <cell r="Z780" t="str">
            <v>Accommodation Yasuda, Mizushima</v>
          </cell>
        </row>
        <row r="781">
          <cell r="A781">
            <v>6100</v>
          </cell>
          <cell r="B781">
            <v>37564</v>
          </cell>
          <cell r="C781" t="str">
            <v>ao</v>
          </cell>
          <cell r="D781" t="str">
            <v>1002/02</v>
          </cell>
          <cell r="E781">
            <v>37553</v>
          </cell>
          <cell r="F781">
            <v>37545</v>
          </cell>
          <cell r="G781">
            <v>37559</v>
          </cell>
          <cell r="H781" t="str">
            <v>EkoMod</v>
          </cell>
          <cell r="I781" t="str">
            <v>161845522</v>
          </cell>
          <cell r="J781" t="str">
            <v>0300</v>
          </cell>
          <cell r="K781">
            <v>2100</v>
          </cell>
          <cell r="M781">
            <v>0</v>
          </cell>
          <cell r="O781">
            <v>0</v>
          </cell>
          <cell r="P781">
            <v>2100</v>
          </cell>
          <cell r="R781">
            <v>0</v>
          </cell>
          <cell r="S781">
            <v>2100</v>
          </cell>
          <cell r="U781" t="str">
            <v>a</v>
          </cell>
          <cell r="V781"/>
          <cell r="W781">
            <v>37559</v>
          </cell>
          <cell r="X781">
            <v>37560</v>
          </cell>
          <cell r="Y781" t="str">
            <v>KB</v>
          </cell>
        </row>
        <row r="782">
          <cell r="A782">
            <v>3104</v>
          </cell>
          <cell r="B782">
            <v>37382</v>
          </cell>
          <cell r="C782" t="str">
            <v>mc</v>
          </cell>
          <cell r="D782" t="str">
            <v>262002</v>
          </cell>
          <cell r="E782">
            <v>37356</v>
          </cell>
          <cell r="F782">
            <v>37355</v>
          </cell>
          <cell r="G782">
            <v>37381</v>
          </cell>
          <cell r="H782" t="str">
            <v>Stavební elementy, Pha</v>
          </cell>
          <cell r="I782" t="str">
            <v>162217536</v>
          </cell>
          <cell r="J782" t="str">
            <v>0300</v>
          </cell>
          <cell r="L782">
            <v>3100000</v>
          </cell>
          <cell r="M782">
            <v>155000</v>
          </cell>
          <cell r="O782">
            <v>0</v>
          </cell>
          <cell r="P782">
            <v>3255000</v>
          </cell>
          <cell r="Q782">
            <v>-2726218</v>
          </cell>
          <cell r="R782">
            <v>-155000</v>
          </cell>
          <cell r="S782">
            <v>373782</v>
          </cell>
          <cell r="U782" t="str">
            <v>d</v>
          </cell>
          <cell r="V782"/>
          <cell r="W782">
            <v>37382</v>
          </cell>
          <cell r="X782">
            <v>37383</v>
          </cell>
          <cell r="Y782" t="str">
            <v>KB</v>
          </cell>
        </row>
        <row r="783">
          <cell r="A783">
            <v>4092</v>
          </cell>
          <cell r="B783">
            <v>37413</v>
          </cell>
          <cell r="C783" t="str">
            <v>ko</v>
          </cell>
          <cell r="D783" t="str">
            <v>0000000064/02</v>
          </cell>
          <cell r="E783">
            <v>37376</v>
          </cell>
          <cell r="F783">
            <v>37372</v>
          </cell>
          <cell r="G783">
            <v>37403</v>
          </cell>
          <cell r="H783" t="str">
            <v>Hotel U Hada</v>
          </cell>
          <cell r="I783" t="str">
            <v>162370872</v>
          </cell>
          <cell r="J783" t="str">
            <v>0300</v>
          </cell>
          <cell r="L783">
            <v>5714.4</v>
          </cell>
          <cell r="M783">
            <v>285.60000000000002</v>
          </cell>
          <cell r="N783">
            <v>0</v>
          </cell>
          <cell r="O783">
            <v>0</v>
          </cell>
          <cell r="P783">
            <v>6000</v>
          </cell>
          <cell r="S783">
            <v>6000</v>
          </cell>
          <cell r="V783"/>
          <cell r="W783">
            <v>37400</v>
          </cell>
          <cell r="X783">
            <v>37404</v>
          </cell>
          <cell r="Y783" t="str">
            <v>KB</v>
          </cell>
        </row>
        <row r="784">
          <cell r="A784">
            <v>4169</v>
          </cell>
          <cell r="B784">
            <v>37461</v>
          </cell>
          <cell r="C784" t="str">
            <v>ko</v>
          </cell>
          <cell r="D784" t="str">
            <v>0000000093/02</v>
          </cell>
          <cell r="E784">
            <v>37431</v>
          </cell>
          <cell r="F784">
            <v>37427</v>
          </cell>
          <cell r="G784">
            <v>37459</v>
          </cell>
          <cell r="H784" t="str">
            <v>Hotel U Hada</v>
          </cell>
          <cell r="I784" t="str">
            <v>162370872</v>
          </cell>
          <cell r="J784" t="str">
            <v>0300</v>
          </cell>
          <cell r="L784">
            <v>6285.8</v>
          </cell>
          <cell r="M784">
            <v>314.2</v>
          </cell>
          <cell r="N784">
            <v>29</v>
          </cell>
          <cell r="O784">
            <v>6.5</v>
          </cell>
          <cell r="P784">
            <v>6635.5</v>
          </cell>
          <cell r="S784">
            <v>6635.5</v>
          </cell>
          <cell r="U784" t="str">
            <v>b</v>
          </cell>
          <cell r="V784"/>
          <cell r="W784">
            <v>37460</v>
          </cell>
          <cell r="X784">
            <v>37460</v>
          </cell>
          <cell r="Y784" t="str">
            <v>KB</v>
          </cell>
        </row>
        <row r="785">
          <cell r="A785">
            <v>4079</v>
          </cell>
          <cell r="B785">
            <v>37371</v>
          </cell>
          <cell r="C785" t="str">
            <v>ko</v>
          </cell>
          <cell r="D785" t="str">
            <v>0000000044/02</v>
          </cell>
          <cell r="E785">
            <v>37354</v>
          </cell>
          <cell r="F785">
            <v>37323</v>
          </cell>
          <cell r="G785">
            <v>37376</v>
          </cell>
          <cell r="H785" t="str">
            <v>Hotel U Hada</v>
          </cell>
          <cell r="I785" t="str">
            <v>162370872</v>
          </cell>
          <cell r="J785" t="str">
            <v>0300</v>
          </cell>
          <cell r="L785">
            <v>8571.6</v>
          </cell>
          <cell r="M785">
            <v>428.4</v>
          </cell>
          <cell r="N785">
            <v>0</v>
          </cell>
          <cell r="O785">
            <v>0</v>
          </cell>
          <cell r="P785">
            <v>9000</v>
          </cell>
          <cell r="S785">
            <v>9000</v>
          </cell>
          <cell r="U785" t="str">
            <v>b</v>
          </cell>
          <cell r="V785"/>
          <cell r="W785">
            <v>37376</v>
          </cell>
          <cell r="X785">
            <v>37378</v>
          </cell>
          <cell r="Y785" t="str">
            <v>KB</v>
          </cell>
        </row>
        <row r="786">
          <cell r="A786">
            <v>4043</v>
          </cell>
          <cell r="B786">
            <v>37349</v>
          </cell>
          <cell r="C786" t="str">
            <v>ko</v>
          </cell>
          <cell r="D786" t="str">
            <v>0000000027/02</v>
          </cell>
          <cell r="E786">
            <v>37320</v>
          </cell>
          <cell r="F786">
            <v>37316</v>
          </cell>
          <cell r="G786">
            <v>37347</v>
          </cell>
          <cell r="H786" t="str">
            <v>Hotel U Hada</v>
          </cell>
          <cell r="I786" t="str">
            <v>162370872</v>
          </cell>
          <cell r="J786" t="str">
            <v>0300</v>
          </cell>
          <cell r="L786">
            <v>9143</v>
          </cell>
          <cell r="M786">
            <v>457</v>
          </cell>
          <cell r="N786">
            <v>0</v>
          </cell>
          <cell r="O786">
            <v>0</v>
          </cell>
          <cell r="P786">
            <v>9600</v>
          </cell>
          <cell r="S786">
            <v>9600</v>
          </cell>
          <cell r="U786" t="str">
            <v>a</v>
          </cell>
          <cell r="V786"/>
          <cell r="W786">
            <v>37344</v>
          </cell>
          <cell r="X786">
            <v>37344</v>
          </cell>
          <cell r="Y786" t="str">
            <v>KB</v>
          </cell>
        </row>
        <row r="787">
          <cell r="A787">
            <v>4013</v>
          </cell>
          <cell r="B787">
            <v>37315</v>
          </cell>
          <cell r="C787" t="str">
            <v>ko</v>
          </cell>
          <cell r="D787" t="str">
            <v>0000000009/02</v>
          </cell>
          <cell r="E787">
            <v>37291</v>
          </cell>
          <cell r="F787">
            <v>37287</v>
          </cell>
          <cell r="G787">
            <v>37315</v>
          </cell>
          <cell r="H787" t="str">
            <v>Hotel U Hada</v>
          </cell>
          <cell r="I787" t="str">
            <v>162370872</v>
          </cell>
          <cell r="J787" t="str">
            <v>0300</v>
          </cell>
          <cell r="L787">
            <v>9714.4</v>
          </cell>
          <cell r="M787">
            <v>485.6</v>
          </cell>
          <cell r="P787">
            <v>10200</v>
          </cell>
          <cell r="S787">
            <v>10200</v>
          </cell>
          <cell r="V787"/>
          <cell r="W787">
            <v>37306</v>
          </cell>
          <cell r="X787">
            <v>37307</v>
          </cell>
          <cell r="Y787" t="str">
            <v>KB</v>
          </cell>
        </row>
        <row r="788">
          <cell r="A788">
            <v>4136</v>
          </cell>
          <cell r="B788">
            <v>37433</v>
          </cell>
          <cell r="C788" t="str">
            <v>ko</v>
          </cell>
          <cell r="D788" t="str">
            <v>0000000082/02</v>
          </cell>
          <cell r="E788">
            <v>37410</v>
          </cell>
          <cell r="F788">
            <v>37405</v>
          </cell>
          <cell r="G788">
            <v>37435</v>
          </cell>
          <cell r="H788" t="str">
            <v>Hotel U Hada</v>
          </cell>
          <cell r="I788" t="str">
            <v>162370872</v>
          </cell>
          <cell r="J788" t="str">
            <v>0300</v>
          </cell>
          <cell r="L788">
            <v>9714.4</v>
          </cell>
          <cell r="M788">
            <v>485.6</v>
          </cell>
          <cell r="N788">
            <v>0</v>
          </cell>
          <cell r="O788">
            <v>0</v>
          </cell>
          <cell r="P788">
            <v>10200</v>
          </cell>
          <cell r="S788">
            <v>10200</v>
          </cell>
          <cell r="V788"/>
          <cell r="W788">
            <v>37432</v>
          </cell>
          <cell r="X788">
            <v>37438</v>
          </cell>
          <cell r="Y788" t="str">
            <v>KB</v>
          </cell>
        </row>
        <row r="789">
          <cell r="A789">
            <v>1162</v>
          </cell>
          <cell r="B789">
            <v>37491</v>
          </cell>
          <cell r="C789" t="str">
            <v>b</v>
          </cell>
          <cell r="D789" t="str">
            <v>761021702</v>
          </cell>
          <cell r="E789">
            <v>37473</v>
          </cell>
          <cell r="F789">
            <v>37470</v>
          </cell>
          <cell r="G789">
            <v>37484</v>
          </cell>
          <cell r="H789" t="str">
            <v>Condor</v>
          </cell>
          <cell r="I789" t="str">
            <v>162484044</v>
          </cell>
          <cell r="J789" t="str">
            <v>0300</v>
          </cell>
          <cell r="K789">
            <v>58686</v>
          </cell>
          <cell r="M789">
            <v>0</v>
          </cell>
          <cell r="O789">
            <v>0</v>
          </cell>
          <cell r="P789">
            <v>58686</v>
          </cell>
          <cell r="S789">
            <v>58686</v>
          </cell>
          <cell r="V789"/>
          <cell r="W789">
            <v>37482</v>
          </cell>
          <cell r="X789">
            <v>37482</v>
          </cell>
          <cell r="Y789" t="str">
            <v>KB</v>
          </cell>
        </row>
        <row r="790">
          <cell r="A790">
            <v>1637</v>
          </cell>
          <cell r="B790">
            <v>37578</v>
          </cell>
          <cell r="C790" t="str">
            <v>b</v>
          </cell>
          <cell r="D790" t="str">
            <v>2002013</v>
          </cell>
          <cell r="E790">
            <v>37565</v>
          </cell>
          <cell r="G790">
            <v>37572</v>
          </cell>
          <cell r="H790" t="str">
            <v>Vojtěch Fruhvirt</v>
          </cell>
          <cell r="I790" t="str">
            <v>163282698</v>
          </cell>
          <cell r="J790" t="str">
            <v>0300</v>
          </cell>
          <cell r="K790">
            <v>6130</v>
          </cell>
          <cell r="M790">
            <v>0</v>
          </cell>
          <cell r="O790">
            <v>0</v>
          </cell>
          <cell r="P790">
            <v>6130</v>
          </cell>
          <cell r="S790">
            <v>6130</v>
          </cell>
          <cell r="U790" t="str">
            <v>x</v>
          </cell>
          <cell r="V790"/>
          <cell r="W790">
            <v>37575</v>
          </cell>
          <cell r="X790">
            <v>37575</v>
          </cell>
          <cell r="Y790" t="str">
            <v>KB</v>
          </cell>
        </row>
        <row r="791">
          <cell r="A791">
            <v>3070</v>
          </cell>
          <cell r="B791">
            <v>37349</v>
          </cell>
          <cell r="C791" t="str">
            <v>mc</v>
          </cell>
          <cell r="D791" t="str">
            <v>0902</v>
          </cell>
          <cell r="E791">
            <v>37323</v>
          </cell>
          <cell r="F791">
            <v>37322</v>
          </cell>
          <cell r="G791">
            <v>37332</v>
          </cell>
          <cell r="H791" t="str">
            <v>Staseko, Č. Těšín</v>
          </cell>
          <cell r="I791" t="str">
            <v>164125619</v>
          </cell>
          <cell r="J791" t="str">
            <v>0300</v>
          </cell>
          <cell r="L791">
            <v>17280</v>
          </cell>
          <cell r="M791">
            <v>864</v>
          </cell>
          <cell r="O791">
            <v>0</v>
          </cell>
          <cell r="P791">
            <v>18144</v>
          </cell>
          <cell r="S791">
            <v>18144</v>
          </cell>
          <cell r="V791"/>
          <cell r="W791">
            <v>37336</v>
          </cell>
          <cell r="X791">
            <v>37336</v>
          </cell>
          <cell r="Y791" t="str">
            <v>KB</v>
          </cell>
        </row>
        <row r="792">
          <cell r="A792">
            <v>3052</v>
          </cell>
          <cell r="B792">
            <v>37315</v>
          </cell>
          <cell r="C792" t="str">
            <v>mc</v>
          </cell>
          <cell r="D792" t="str">
            <v>0602</v>
          </cell>
          <cell r="E792">
            <v>37309</v>
          </cell>
          <cell r="F792">
            <v>37309</v>
          </cell>
          <cell r="G792">
            <v>37319</v>
          </cell>
          <cell r="H792" t="str">
            <v>Staseko, Č. Těšín</v>
          </cell>
          <cell r="I792" t="str">
            <v>164125619</v>
          </cell>
          <cell r="J792" t="str">
            <v>0300</v>
          </cell>
          <cell r="M792">
            <v>0</v>
          </cell>
          <cell r="O792">
            <v>0</v>
          </cell>
          <cell r="P792">
            <v>0</v>
          </cell>
          <cell r="Q792">
            <v>20000</v>
          </cell>
          <cell r="S792">
            <v>20000</v>
          </cell>
          <cell r="V792"/>
          <cell r="W792">
            <v>37313</v>
          </cell>
          <cell r="X792">
            <v>37313</v>
          </cell>
          <cell r="Y792" t="str">
            <v>KB</v>
          </cell>
        </row>
        <row r="793">
          <cell r="A793">
            <v>3071</v>
          </cell>
          <cell r="B793">
            <v>37349</v>
          </cell>
          <cell r="C793" t="str">
            <v>mc</v>
          </cell>
          <cell r="D793" t="str">
            <v>1002</v>
          </cell>
          <cell r="E793">
            <v>37323</v>
          </cell>
          <cell r="F793">
            <v>37323</v>
          </cell>
          <cell r="G793">
            <v>37333</v>
          </cell>
          <cell r="H793" t="str">
            <v>Staseko, Č. Těšín</v>
          </cell>
          <cell r="I793" t="str">
            <v>164125619</v>
          </cell>
          <cell r="J793" t="str">
            <v>0300</v>
          </cell>
          <cell r="L793">
            <v>40000</v>
          </cell>
          <cell r="M793">
            <v>2000</v>
          </cell>
          <cell r="O793">
            <v>0</v>
          </cell>
          <cell r="P793">
            <v>42000</v>
          </cell>
          <cell r="Q793">
            <v>-20000</v>
          </cell>
          <cell r="S793">
            <v>22000</v>
          </cell>
          <cell r="V793"/>
          <cell r="W793">
            <v>37337</v>
          </cell>
          <cell r="X793">
            <v>37340</v>
          </cell>
          <cell r="Y793" t="str">
            <v>KB</v>
          </cell>
        </row>
        <row r="794">
          <cell r="A794">
            <v>5143</v>
          </cell>
          <cell r="B794">
            <v>37613</v>
          </cell>
          <cell r="C794" t="str">
            <v>sh2</v>
          </cell>
          <cell r="D794" t="str">
            <v>220570</v>
          </cell>
          <cell r="E794">
            <v>37599</v>
          </cell>
          <cell r="F794">
            <v>37592</v>
          </cell>
          <cell r="G794">
            <v>37630</v>
          </cell>
          <cell r="H794" t="str">
            <v>Glanz servis</v>
          </cell>
          <cell r="I794" t="str">
            <v>1644537369</v>
          </cell>
          <cell r="J794" t="str">
            <v>0800</v>
          </cell>
          <cell r="L794">
            <v>1170</v>
          </cell>
          <cell r="M794">
            <v>58.5</v>
          </cell>
          <cell r="O794">
            <v>0</v>
          </cell>
          <cell r="P794">
            <v>1228.5</v>
          </cell>
          <cell r="S794">
            <v>1228.5</v>
          </cell>
          <cell r="U794" t="str">
            <v>x</v>
          </cell>
          <cell r="V794" t="str">
            <v xml:space="preserve"> </v>
          </cell>
          <cell r="W794">
            <v>37613</v>
          </cell>
          <cell r="X794">
            <v>37613</v>
          </cell>
          <cell r="Y794" t="str">
            <v>KB</v>
          </cell>
          <cell r="Z794" t="str">
            <v>extra cleanning in SH1</v>
          </cell>
        </row>
        <row r="795">
          <cell r="A795">
            <v>700</v>
          </cell>
          <cell r="B795">
            <v>37432</v>
          </cell>
          <cell r="C795" t="str">
            <v>sh2</v>
          </cell>
          <cell r="D795" t="str">
            <v>22070</v>
          </cell>
          <cell r="E795">
            <v>37399</v>
          </cell>
          <cell r="F795">
            <v>37392</v>
          </cell>
          <cell r="G795">
            <v>37427</v>
          </cell>
          <cell r="H795" t="str">
            <v>Petr Stratil</v>
          </cell>
          <cell r="I795" t="str">
            <v>1644672309</v>
          </cell>
          <cell r="J795" t="str">
            <v>0800</v>
          </cell>
          <cell r="M795">
            <v>0</v>
          </cell>
          <cell r="N795">
            <v>2500</v>
          </cell>
          <cell r="O795">
            <v>550</v>
          </cell>
          <cell r="P795">
            <v>3050</v>
          </cell>
          <cell r="S795">
            <v>3050</v>
          </cell>
          <cell r="V795"/>
          <cell r="W795">
            <v>37421</v>
          </cell>
          <cell r="X795">
            <v>37421</v>
          </cell>
          <cell r="Y795" t="str">
            <v>KB</v>
          </cell>
          <cell r="Z795" t="str">
            <v>Office stuff transport</v>
          </cell>
        </row>
        <row r="796">
          <cell r="A796">
            <v>1004</v>
          </cell>
          <cell r="B796">
            <v>37461</v>
          </cell>
          <cell r="C796" t="str">
            <v>sh2</v>
          </cell>
          <cell r="D796" t="str">
            <v>22085</v>
          </cell>
          <cell r="E796">
            <v>37438</v>
          </cell>
          <cell r="F796">
            <v>37427</v>
          </cell>
          <cell r="G796">
            <v>37452</v>
          </cell>
          <cell r="H796" t="str">
            <v>Petr Stratil</v>
          </cell>
          <cell r="I796" t="str">
            <v>1644672309</v>
          </cell>
          <cell r="J796" t="str">
            <v>0800</v>
          </cell>
          <cell r="M796">
            <v>0</v>
          </cell>
          <cell r="N796">
            <v>3500</v>
          </cell>
          <cell r="O796">
            <v>770</v>
          </cell>
          <cell r="P796">
            <v>4270</v>
          </cell>
          <cell r="S796">
            <v>4270</v>
          </cell>
          <cell r="U796" t="str">
            <v>a</v>
          </cell>
          <cell r="V796"/>
          <cell r="W796">
            <v>37460</v>
          </cell>
          <cell r="X796">
            <v>37460</v>
          </cell>
          <cell r="Y796" t="str">
            <v>KB</v>
          </cell>
          <cell r="Z796" t="str">
            <v>Office stuff transport</v>
          </cell>
        </row>
        <row r="797">
          <cell r="A797">
            <v>434</v>
          </cell>
          <cell r="B797">
            <v>37371</v>
          </cell>
          <cell r="C797" t="str">
            <v>b</v>
          </cell>
          <cell r="D797" t="str">
            <v>2002056</v>
          </cell>
          <cell r="E797">
            <v>37356</v>
          </cell>
          <cell r="F797">
            <v>37356</v>
          </cell>
          <cell r="G797">
            <v>37370</v>
          </cell>
          <cell r="H797" t="str">
            <v>Pelich</v>
          </cell>
          <cell r="I797" t="str">
            <v>165159319</v>
          </cell>
          <cell r="J797" t="str">
            <v>0800</v>
          </cell>
          <cell r="M797">
            <v>0</v>
          </cell>
          <cell r="N797">
            <v>6240</v>
          </cell>
          <cell r="O797">
            <v>1372.8</v>
          </cell>
          <cell r="P797">
            <v>7612.8</v>
          </cell>
          <cell r="S797">
            <v>7612.8</v>
          </cell>
          <cell r="U797" t="str">
            <v>a</v>
          </cell>
          <cell r="V797"/>
          <cell r="W797">
            <v>37369</v>
          </cell>
          <cell r="X797">
            <v>37369</v>
          </cell>
          <cell r="Y797" t="str">
            <v>KB</v>
          </cell>
        </row>
        <row r="798">
          <cell r="A798">
            <v>409</v>
          </cell>
          <cell r="B798">
            <v>37371</v>
          </cell>
          <cell r="C798" t="str">
            <v>b</v>
          </cell>
          <cell r="D798" t="str">
            <v>2002048</v>
          </cell>
          <cell r="E798">
            <v>37354</v>
          </cell>
          <cell r="F798">
            <v>37340</v>
          </cell>
          <cell r="G798">
            <v>37368</v>
          </cell>
          <cell r="H798" t="str">
            <v>Pelich</v>
          </cell>
          <cell r="I798" t="str">
            <v>165159319</v>
          </cell>
          <cell r="J798" t="str">
            <v>0800</v>
          </cell>
          <cell r="M798">
            <v>0</v>
          </cell>
          <cell r="N798">
            <v>16840</v>
          </cell>
          <cell r="O798">
            <v>3704.8</v>
          </cell>
          <cell r="P798">
            <v>20544.8</v>
          </cell>
          <cell r="S798">
            <v>20544.8</v>
          </cell>
          <cell r="U798" t="str">
            <v>a</v>
          </cell>
          <cell r="V798"/>
          <cell r="W798">
            <v>37364</v>
          </cell>
          <cell r="X798">
            <v>37364</v>
          </cell>
          <cell r="Y798" t="str">
            <v>KB</v>
          </cell>
        </row>
        <row r="799">
          <cell r="A799">
            <v>255</v>
          </cell>
          <cell r="B799">
            <v>37349</v>
          </cell>
          <cell r="C799" t="str">
            <v>dag</v>
          </cell>
          <cell r="D799" t="str">
            <v>2921013</v>
          </cell>
          <cell r="E799">
            <v>37322</v>
          </cell>
          <cell r="F799">
            <v>37319</v>
          </cell>
          <cell r="G799">
            <v>37333</v>
          </cell>
          <cell r="H799" t="str">
            <v>Aproll</v>
          </cell>
          <cell r="I799" t="str">
            <v>165863664</v>
          </cell>
          <cell r="J799" t="str">
            <v>0300</v>
          </cell>
          <cell r="L799">
            <v>7700</v>
          </cell>
          <cell r="M799">
            <v>385</v>
          </cell>
          <cell r="O799">
            <v>0</v>
          </cell>
          <cell r="P799">
            <v>8085</v>
          </cell>
          <cell r="S799">
            <v>8085</v>
          </cell>
          <cell r="V799"/>
          <cell r="W799">
            <v>37330</v>
          </cell>
          <cell r="X799">
            <v>37333</v>
          </cell>
          <cell r="Y799" t="str">
            <v>KB</v>
          </cell>
        </row>
        <row r="800">
          <cell r="A800">
            <v>1661</v>
          </cell>
          <cell r="B800">
            <v>37586</v>
          </cell>
          <cell r="C800" t="str">
            <v>b</v>
          </cell>
          <cell r="D800" t="str">
            <v>5026787</v>
          </cell>
          <cell r="E800">
            <v>37572</v>
          </cell>
          <cell r="F800">
            <v>37567</v>
          </cell>
          <cell r="G800">
            <v>37581</v>
          </cell>
          <cell r="H800" t="str">
            <v>Přerost a Švorc auto</v>
          </cell>
          <cell r="I800" t="str">
            <v>166714329</v>
          </cell>
          <cell r="J800" t="str">
            <v>0800</v>
          </cell>
          <cell r="L800">
            <v>0</v>
          </cell>
          <cell r="M800">
            <v>0</v>
          </cell>
          <cell r="N800">
            <v>349.2</v>
          </cell>
          <cell r="O800">
            <v>76.8</v>
          </cell>
          <cell r="P800">
            <v>426</v>
          </cell>
          <cell r="S800">
            <v>426</v>
          </cell>
          <cell r="U800" t="str">
            <v>a</v>
          </cell>
          <cell r="V800"/>
          <cell r="W800">
            <v>37581</v>
          </cell>
          <cell r="X800">
            <v>37582</v>
          </cell>
          <cell r="Y800" t="str">
            <v>KB</v>
          </cell>
        </row>
        <row r="801">
          <cell r="A801">
            <v>1589</v>
          </cell>
          <cell r="B801">
            <v>37572</v>
          </cell>
          <cell r="C801" t="str">
            <v>sm</v>
          </cell>
          <cell r="D801" t="str">
            <v>5026459</v>
          </cell>
          <cell r="E801">
            <v>37553</v>
          </cell>
          <cell r="F801">
            <v>37553</v>
          </cell>
          <cell r="G801">
            <v>37567</v>
          </cell>
          <cell r="H801" t="str">
            <v>Přerost a Švorc auto</v>
          </cell>
          <cell r="I801" t="str">
            <v>166714329</v>
          </cell>
          <cell r="J801" t="str">
            <v>0800</v>
          </cell>
          <cell r="L801">
            <v>0</v>
          </cell>
          <cell r="M801">
            <v>0</v>
          </cell>
          <cell r="N801">
            <v>400</v>
          </cell>
          <cell r="O801">
            <v>88</v>
          </cell>
          <cell r="P801">
            <v>488</v>
          </cell>
          <cell r="S801">
            <v>488</v>
          </cell>
          <cell r="V801"/>
          <cell r="W801">
            <v>37568</v>
          </cell>
          <cell r="X801">
            <v>37568</v>
          </cell>
          <cell r="Y801" t="str">
            <v>KB</v>
          </cell>
        </row>
        <row r="802">
          <cell r="A802">
            <v>1625</v>
          </cell>
          <cell r="B802">
            <v>37578</v>
          </cell>
          <cell r="C802" t="str">
            <v>b</v>
          </cell>
          <cell r="D802" t="str">
            <v>5026625</v>
          </cell>
          <cell r="E802">
            <v>37565</v>
          </cell>
          <cell r="F802">
            <v>37561</v>
          </cell>
          <cell r="G802">
            <v>37575</v>
          </cell>
          <cell r="H802" t="str">
            <v>Přerost a Švorc auto</v>
          </cell>
          <cell r="I802" t="str">
            <v>166714329</v>
          </cell>
          <cell r="J802" t="str">
            <v>0800</v>
          </cell>
          <cell r="L802">
            <v>0</v>
          </cell>
          <cell r="M802">
            <v>0</v>
          </cell>
          <cell r="N802">
            <v>400</v>
          </cell>
          <cell r="O802">
            <v>88</v>
          </cell>
          <cell r="P802">
            <v>488</v>
          </cell>
          <cell r="S802">
            <v>488</v>
          </cell>
          <cell r="U802" t="str">
            <v>c</v>
          </cell>
          <cell r="V802"/>
          <cell r="W802">
            <v>37575</v>
          </cell>
          <cell r="X802">
            <v>37575</v>
          </cell>
          <cell r="Y802" t="str">
            <v>KB</v>
          </cell>
        </row>
        <row r="803">
          <cell r="A803">
            <v>1660</v>
          </cell>
          <cell r="B803">
            <v>37586</v>
          </cell>
          <cell r="C803" t="str">
            <v>b</v>
          </cell>
          <cell r="D803" t="str">
            <v>5026913</v>
          </cell>
          <cell r="E803">
            <v>37572</v>
          </cell>
          <cell r="F803">
            <v>37571</v>
          </cell>
          <cell r="G803">
            <v>37585</v>
          </cell>
          <cell r="H803" t="str">
            <v>Přerost a Švorc auto</v>
          </cell>
          <cell r="I803" t="str">
            <v>166714329</v>
          </cell>
          <cell r="J803" t="str">
            <v>0800</v>
          </cell>
          <cell r="L803">
            <v>0</v>
          </cell>
          <cell r="M803">
            <v>0</v>
          </cell>
          <cell r="N803">
            <v>400</v>
          </cell>
          <cell r="O803">
            <v>88</v>
          </cell>
          <cell r="P803">
            <v>488</v>
          </cell>
          <cell r="S803">
            <v>488</v>
          </cell>
          <cell r="U803" t="str">
            <v>a</v>
          </cell>
          <cell r="V803"/>
          <cell r="W803">
            <v>37581</v>
          </cell>
          <cell r="X803">
            <v>37582</v>
          </cell>
          <cell r="Y803" t="str">
            <v>KB</v>
          </cell>
        </row>
        <row r="804">
          <cell r="A804">
            <v>274</v>
          </cell>
          <cell r="B804">
            <v>37349</v>
          </cell>
          <cell r="C804" t="str">
            <v>b</v>
          </cell>
          <cell r="D804" t="str">
            <v>5021529</v>
          </cell>
          <cell r="E804">
            <v>37326</v>
          </cell>
          <cell r="F804">
            <v>37326</v>
          </cell>
          <cell r="G804">
            <v>37340</v>
          </cell>
          <cell r="H804" t="str">
            <v>Přerost a Švorc auto</v>
          </cell>
          <cell r="I804" t="str">
            <v>166714329</v>
          </cell>
          <cell r="J804" t="str">
            <v>0800</v>
          </cell>
          <cell r="M804">
            <v>0</v>
          </cell>
          <cell r="N804">
            <v>642</v>
          </cell>
          <cell r="O804">
            <v>141.30000000000001</v>
          </cell>
          <cell r="P804">
            <v>783.3</v>
          </cell>
          <cell r="S804">
            <v>783</v>
          </cell>
          <cell r="V804"/>
          <cell r="W804">
            <v>37336</v>
          </cell>
          <cell r="X804">
            <v>37336</v>
          </cell>
          <cell r="Y804" t="str">
            <v>KB</v>
          </cell>
        </row>
        <row r="805">
          <cell r="A805">
            <v>1394</v>
          </cell>
          <cell r="B805">
            <v>37544</v>
          </cell>
          <cell r="C805" t="str">
            <v>b</v>
          </cell>
          <cell r="D805" t="str">
            <v>5025549</v>
          </cell>
          <cell r="E805">
            <v>37518</v>
          </cell>
          <cell r="F805">
            <v>37518</v>
          </cell>
          <cell r="G805">
            <v>37532</v>
          </cell>
          <cell r="H805" t="str">
            <v>Přerost a Švorc auto</v>
          </cell>
          <cell r="I805" t="str">
            <v>166714329</v>
          </cell>
          <cell r="J805" t="str">
            <v>0800</v>
          </cell>
          <cell r="L805">
            <v>0</v>
          </cell>
          <cell r="M805">
            <v>0</v>
          </cell>
          <cell r="N805">
            <v>696.7</v>
          </cell>
          <cell r="O805">
            <v>153.30000000000001</v>
          </cell>
          <cell r="P805">
            <v>850</v>
          </cell>
          <cell r="S805">
            <v>850</v>
          </cell>
          <cell r="U805" t="str">
            <v>b</v>
          </cell>
          <cell r="V805"/>
          <cell r="W805">
            <v>37530</v>
          </cell>
          <cell r="X805">
            <v>37530</v>
          </cell>
          <cell r="Y805" t="str">
            <v>KB</v>
          </cell>
        </row>
        <row r="806">
          <cell r="A806">
            <v>1598</v>
          </cell>
          <cell r="B806">
            <v>37572</v>
          </cell>
          <cell r="C806" t="str">
            <v>ko</v>
          </cell>
          <cell r="D806" t="str">
            <v>5026479</v>
          </cell>
          <cell r="E806">
            <v>37554</v>
          </cell>
          <cell r="F806">
            <v>37554</v>
          </cell>
          <cell r="G806">
            <v>37568</v>
          </cell>
          <cell r="H806" t="str">
            <v>Přerost a Švorc auto</v>
          </cell>
          <cell r="I806" t="str">
            <v>166714329</v>
          </cell>
          <cell r="J806" t="str">
            <v>0800</v>
          </cell>
          <cell r="L806">
            <v>0</v>
          </cell>
          <cell r="M806">
            <v>0</v>
          </cell>
          <cell r="N806">
            <v>1168</v>
          </cell>
          <cell r="O806">
            <v>257</v>
          </cell>
          <cell r="P806">
            <v>1425</v>
          </cell>
          <cell r="S806">
            <v>1425</v>
          </cell>
          <cell r="V806"/>
          <cell r="W806">
            <v>37568</v>
          </cell>
          <cell r="X806">
            <v>37568</v>
          </cell>
          <cell r="Y806" t="str">
            <v>KB</v>
          </cell>
        </row>
        <row r="807">
          <cell r="A807">
            <v>149</v>
          </cell>
          <cell r="B807">
            <v>37315</v>
          </cell>
          <cell r="C807" t="str">
            <v>b</v>
          </cell>
          <cell r="D807" t="str">
            <v>5020886</v>
          </cell>
          <cell r="E807">
            <v>37300</v>
          </cell>
          <cell r="F807">
            <v>37295</v>
          </cell>
          <cell r="G807">
            <v>37309</v>
          </cell>
          <cell r="H807" t="str">
            <v>Přerost a Švorc auto</v>
          </cell>
          <cell r="I807" t="str">
            <v>166714329</v>
          </cell>
          <cell r="J807" t="str">
            <v>0800</v>
          </cell>
          <cell r="M807">
            <v>0</v>
          </cell>
          <cell r="N807">
            <v>1995.3</v>
          </cell>
          <cell r="O807">
            <v>438.97</v>
          </cell>
          <cell r="P807">
            <v>2434.27</v>
          </cell>
          <cell r="S807">
            <v>2434</v>
          </cell>
          <cell r="U807" t="str">
            <v>b</v>
          </cell>
          <cell r="V807"/>
          <cell r="W807">
            <v>37312</v>
          </cell>
          <cell r="X807">
            <v>37313</v>
          </cell>
          <cell r="Y807" t="str">
            <v>KB</v>
          </cell>
        </row>
        <row r="808">
          <cell r="A808">
            <v>113</v>
          </cell>
          <cell r="B808">
            <v>37315</v>
          </cell>
          <cell r="C808" t="str">
            <v>b</v>
          </cell>
          <cell r="D808" t="str">
            <v>5020885</v>
          </cell>
          <cell r="E808">
            <v>37295</v>
          </cell>
          <cell r="F808">
            <v>37295</v>
          </cell>
          <cell r="G808">
            <v>37309</v>
          </cell>
          <cell r="H808" t="str">
            <v>Přerost a Švorc auto</v>
          </cell>
          <cell r="I808" t="str">
            <v>166714329</v>
          </cell>
          <cell r="J808" t="str">
            <v>0800</v>
          </cell>
          <cell r="M808">
            <v>0</v>
          </cell>
          <cell r="N808">
            <v>2203.5500000000002</v>
          </cell>
          <cell r="O808">
            <v>484.8</v>
          </cell>
          <cell r="P808">
            <v>2688.35</v>
          </cell>
          <cell r="S808">
            <v>2688</v>
          </cell>
          <cell r="V808"/>
          <cell r="W808">
            <v>37306</v>
          </cell>
          <cell r="X808">
            <v>37307</v>
          </cell>
          <cell r="Y808" t="str">
            <v>KB</v>
          </cell>
        </row>
        <row r="809">
          <cell r="A809">
            <v>31</v>
          </cell>
          <cell r="B809">
            <v>37315</v>
          </cell>
          <cell r="C809" t="str">
            <v>b</v>
          </cell>
          <cell r="D809" t="str">
            <v>5020307</v>
          </cell>
          <cell r="E809">
            <v>37274</v>
          </cell>
          <cell r="F809">
            <v>37271</v>
          </cell>
          <cell r="G809">
            <v>37285</v>
          </cell>
          <cell r="H809" t="str">
            <v>Přerost a Švorc auto</v>
          </cell>
          <cell r="I809" t="str">
            <v>166714329</v>
          </cell>
          <cell r="J809" t="str">
            <v>0800</v>
          </cell>
          <cell r="M809">
            <v>0</v>
          </cell>
          <cell r="N809">
            <v>2277.56</v>
          </cell>
          <cell r="O809">
            <v>501.1</v>
          </cell>
          <cell r="P809">
            <v>2779</v>
          </cell>
          <cell r="S809">
            <v>2779</v>
          </cell>
          <cell r="U809" t="str">
            <v>a</v>
          </cell>
          <cell r="V809"/>
          <cell r="W809">
            <v>37293</v>
          </cell>
          <cell r="X809">
            <v>37294</v>
          </cell>
          <cell r="Y809" t="str">
            <v>KB</v>
          </cell>
        </row>
        <row r="810">
          <cell r="A810">
            <v>1702</v>
          </cell>
          <cell r="B810">
            <v>37596</v>
          </cell>
          <cell r="C810" t="str">
            <v>b</v>
          </cell>
          <cell r="D810" t="str">
            <v>5027115</v>
          </cell>
          <cell r="E810">
            <v>37578</v>
          </cell>
          <cell r="F810">
            <v>37575</v>
          </cell>
          <cell r="G810">
            <v>37589</v>
          </cell>
          <cell r="H810" t="str">
            <v>Přerost a Švorc auto</v>
          </cell>
          <cell r="I810" t="str">
            <v>166714329</v>
          </cell>
          <cell r="J810" t="str">
            <v>0800</v>
          </cell>
          <cell r="L810">
            <v>0</v>
          </cell>
          <cell r="M810">
            <v>0</v>
          </cell>
          <cell r="N810">
            <v>2318.8000000000002</v>
          </cell>
          <cell r="O810">
            <v>510.2</v>
          </cell>
          <cell r="P810">
            <v>2829</v>
          </cell>
          <cell r="S810">
            <v>2829</v>
          </cell>
          <cell r="V810"/>
          <cell r="W810">
            <v>37587</v>
          </cell>
          <cell r="X810">
            <v>37588</v>
          </cell>
          <cell r="Y810" t="str">
            <v>KB</v>
          </cell>
        </row>
        <row r="811">
          <cell r="A811">
            <v>1150</v>
          </cell>
          <cell r="B811">
            <v>37491</v>
          </cell>
          <cell r="C811" t="str">
            <v>b</v>
          </cell>
          <cell r="D811" t="str">
            <v>5024671</v>
          </cell>
          <cell r="E811">
            <v>37473</v>
          </cell>
          <cell r="F811">
            <v>37473</v>
          </cell>
          <cell r="G811">
            <v>37487</v>
          </cell>
          <cell r="H811" t="str">
            <v>Přerost a Švorc auto</v>
          </cell>
          <cell r="I811" t="str">
            <v>166714329</v>
          </cell>
          <cell r="J811" t="str">
            <v>0800</v>
          </cell>
          <cell r="M811">
            <v>0</v>
          </cell>
          <cell r="N811">
            <v>2531.69</v>
          </cell>
          <cell r="O811">
            <v>557</v>
          </cell>
          <cell r="P811">
            <v>3089</v>
          </cell>
          <cell r="S811">
            <v>3089</v>
          </cell>
          <cell r="V811"/>
          <cell r="W811">
            <v>37482</v>
          </cell>
          <cell r="X811">
            <v>37482</v>
          </cell>
          <cell r="Y811" t="str">
            <v>KB</v>
          </cell>
        </row>
        <row r="812">
          <cell r="A812">
            <v>1868</v>
          </cell>
          <cell r="B812">
            <v>37613</v>
          </cell>
          <cell r="C812" t="str">
            <v>b</v>
          </cell>
          <cell r="D812" t="str">
            <v>5077881</v>
          </cell>
          <cell r="E812">
            <v>37608</v>
          </cell>
          <cell r="F812">
            <v>37607</v>
          </cell>
          <cell r="G812">
            <v>37621</v>
          </cell>
          <cell r="H812" t="str">
            <v>Přerost a Švorc auto</v>
          </cell>
          <cell r="I812" t="str">
            <v>166714329</v>
          </cell>
          <cell r="J812" t="str">
            <v>0800</v>
          </cell>
          <cell r="L812">
            <v>0</v>
          </cell>
          <cell r="M812">
            <v>0</v>
          </cell>
          <cell r="N812">
            <v>2736</v>
          </cell>
          <cell r="O812">
            <v>602</v>
          </cell>
          <cell r="P812">
            <v>3338</v>
          </cell>
          <cell r="S812">
            <v>3338</v>
          </cell>
          <cell r="V812"/>
          <cell r="W812">
            <v>37613</v>
          </cell>
          <cell r="X812">
            <v>37613</v>
          </cell>
          <cell r="Y812" t="str">
            <v>KB</v>
          </cell>
        </row>
        <row r="813">
          <cell r="A813">
            <v>182</v>
          </cell>
          <cell r="B813">
            <v>37319</v>
          </cell>
          <cell r="C813" t="str">
            <v>b</v>
          </cell>
          <cell r="D813" t="str">
            <v>5021162</v>
          </cell>
          <cell r="E813">
            <v>37308</v>
          </cell>
          <cell r="F813">
            <v>37308</v>
          </cell>
          <cell r="G813">
            <v>37322</v>
          </cell>
          <cell r="H813" t="str">
            <v>Přerost a Švorc auto</v>
          </cell>
          <cell r="I813" t="str">
            <v>166714329</v>
          </cell>
          <cell r="J813" t="str">
            <v>0800</v>
          </cell>
          <cell r="M813">
            <v>0</v>
          </cell>
          <cell r="N813">
            <v>3446.74</v>
          </cell>
          <cell r="O813">
            <v>758.3</v>
          </cell>
          <cell r="P813">
            <v>4205</v>
          </cell>
          <cell r="S813">
            <v>4205</v>
          </cell>
          <cell r="V813"/>
          <cell r="W813">
            <v>37319</v>
          </cell>
          <cell r="X813">
            <v>37316</v>
          </cell>
          <cell r="Y813" t="str">
            <v>KB</v>
          </cell>
        </row>
        <row r="814">
          <cell r="A814">
            <v>1701</v>
          </cell>
          <cell r="B814">
            <v>37596</v>
          </cell>
          <cell r="C814" t="str">
            <v>b</v>
          </cell>
          <cell r="D814" t="str">
            <v>5027048</v>
          </cell>
          <cell r="E814">
            <v>37578</v>
          </cell>
          <cell r="F814">
            <v>37574</v>
          </cell>
          <cell r="G814">
            <v>37588</v>
          </cell>
          <cell r="H814" t="str">
            <v>Přerost a Švorc auto</v>
          </cell>
          <cell r="I814" t="str">
            <v>166714329</v>
          </cell>
          <cell r="J814" t="str">
            <v>0800</v>
          </cell>
          <cell r="L814">
            <v>0</v>
          </cell>
          <cell r="M814">
            <v>0</v>
          </cell>
          <cell r="N814">
            <v>3840.2</v>
          </cell>
          <cell r="O814">
            <v>844.8</v>
          </cell>
          <cell r="P814">
            <v>4685</v>
          </cell>
          <cell r="S814">
            <v>4685</v>
          </cell>
          <cell r="V814"/>
          <cell r="W814">
            <v>37587</v>
          </cell>
          <cell r="X814">
            <v>37588</v>
          </cell>
          <cell r="Y814" t="str">
            <v>KB</v>
          </cell>
        </row>
        <row r="815">
          <cell r="A815">
            <v>1851</v>
          </cell>
          <cell r="B815">
            <v>37613</v>
          </cell>
          <cell r="C815" t="str">
            <v>b</v>
          </cell>
          <cell r="D815" t="str">
            <v>5027776</v>
          </cell>
          <cell r="E815">
            <v>37607</v>
          </cell>
          <cell r="F815">
            <v>37602</v>
          </cell>
          <cell r="G815">
            <v>37616</v>
          </cell>
          <cell r="H815" t="str">
            <v>Přerost a Švorc auto</v>
          </cell>
          <cell r="I815" t="str">
            <v>166714329</v>
          </cell>
          <cell r="J815" t="str">
            <v>0800</v>
          </cell>
          <cell r="L815">
            <v>0</v>
          </cell>
          <cell r="M815">
            <v>0</v>
          </cell>
          <cell r="N815">
            <v>4015.6</v>
          </cell>
          <cell r="O815">
            <v>883.4</v>
          </cell>
          <cell r="P815">
            <v>4899</v>
          </cell>
          <cell r="S815">
            <v>4899</v>
          </cell>
          <cell r="V815"/>
          <cell r="W815">
            <v>37613</v>
          </cell>
          <cell r="X815">
            <v>37613</v>
          </cell>
          <cell r="Y815" t="str">
            <v>KB</v>
          </cell>
        </row>
        <row r="816">
          <cell r="A816">
            <v>1249</v>
          </cell>
          <cell r="B816">
            <v>37505</v>
          </cell>
          <cell r="C816" t="str">
            <v>b</v>
          </cell>
          <cell r="D816" t="str">
            <v>5024955</v>
          </cell>
          <cell r="E816">
            <v>37490</v>
          </cell>
          <cell r="F816">
            <v>37488</v>
          </cell>
          <cell r="G816">
            <v>37502</v>
          </cell>
          <cell r="H816" t="str">
            <v>Přerost a Švorc auto</v>
          </cell>
          <cell r="I816" t="str">
            <v>166714329</v>
          </cell>
          <cell r="J816" t="str">
            <v>0800</v>
          </cell>
          <cell r="M816">
            <v>0</v>
          </cell>
          <cell r="N816">
            <v>4297.32</v>
          </cell>
          <cell r="O816">
            <v>945.5</v>
          </cell>
          <cell r="P816">
            <v>5243</v>
          </cell>
          <cell r="S816">
            <v>5243</v>
          </cell>
          <cell r="U816" t="str">
            <v>a</v>
          </cell>
          <cell r="V816"/>
          <cell r="W816">
            <v>37502</v>
          </cell>
          <cell r="X816">
            <v>37504</v>
          </cell>
          <cell r="Y816" t="str">
            <v>KB</v>
          </cell>
        </row>
        <row r="817">
          <cell r="A817">
            <v>21</v>
          </cell>
          <cell r="B817">
            <v>37294</v>
          </cell>
          <cell r="C817" t="str">
            <v>b</v>
          </cell>
          <cell r="D817" t="str">
            <v>5020092</v>
          </cell>
          <cell r="E817">
            <v>37270</v>
          </cell>
          <cell r="F817">
            <v>37263</v>
          </cell>
          <cell r="G817">
            <v>37277</v>
          </cell>
          <cell r="H817" t="str">
            <v>Přerost a Švorc auto</v>
          </cell>
          <cell r="I817" t="str">
            <v>166714329</v>
          </cell>
          <cell r="J817" t="str">
            <v>0800</v>
          </cell>
          <cell r="M817">
            <v>0</v>
          </cell>
          <cell r="N817">
            <v>4997.4399999999996</v>
          </cell>
          <cell r="O817">
            <v>1099.5</v>
          </cell>
          <cell r="P817">
            <v>6097</v>
          </cell>
          <cell r="S817">
            <v>6097</v>
          </cell>
          <cell r="V817"/>
          <cell r="W817">
            <v>37284</v>
          </cell>
          <cell r="X817">
            <v>37285</v>
          </cell>
          <cell r="Y817" t="str">
            <v>KB</v>
          </cell>
        </row>
        <row r="818">
          <cell r="A818">
            <v>1416</v>
          </cell>
          <cell r="B818">
            <v>37537</v>
          </cell>
          <cell r="C818" t="str">
            <v>b</v>
          </cell>
          <cell r="D818" t="str">
            <v>5025709</v>
          </cell>
          <cell r="E818">
            <v>37525</v>
          </cell>
          <cell r="F818">
            <v>37525</v>
          </cell>
          <cell r="G818">
            <v>37539</v>
          </cell>
          <cell r="H818" t="str">
            <v>Přerost a Švorc auto</v>
          </cell>
          <cell r="I818" t="str">
            <v>166714329</v>
          </cell>
          <cell r="J818" t="str">
            <v>0800</v>
          </cell>
          <cell r="L818">
            <v>0</v>
          </cell>
          <cell r="M818">
            <v>0</v>
          </cell>
          <cell r="N818">
            <v>6116.3</v>
          </cell>
          <cell r="O818">
            <v>1345.7</v>
          </cell>
          <cell r="P818">
            <v>7462</v>
          </cell>
          <cell r="S818">
            <v>7462</v>
          </cell>
          <cell r="U818" t="str">
            <v>a</v>
          </cell>
          <cell r="V818"/>
          <cell r="W818">
            <v>37536</v>
          </cell>
          <cell r="X818">
            <v>37536</v>
          </cell>
          <cell r="Y818" t="str">
            <v>KB</v>
          </cell>
        </row>
        <row r="819">
          <cell r="A819">
            <v>197</v>
          </cell>
          <cell r="B819">
            <v>37349</v>
          </cell>
          <cell r="C819" t="str">
            <v>b</v>
          </cell>
          <cell r="D819" t="str">
            <v>5020888</v>
          </cell>
          <cell r="E819">
            <v>37313</v>
          </cell>
          <cell r="F819">
            <v>37295</v>
          </cell>
          <cell r="G819">
            <v>37309</v>
          </cell>
          <cell r="H819" t="str">
            <v>Přerost a Švorc auto</v>
          </cell>
          <cell r="I819" t="str">
            <v>166714329</v>
          </cell>
          <cell r="J819" t="str">
            <v>0800</v>
          </cell>
          <cell r="M819">
            <v>0</v>
          </cell>
          <cell r="N819">
            <v>38656.400000000001</v>
          </cell>
          <cell r="O819">
            <v>8504.4</v>
          </cell>
          <cell r="P819">
            <v>47161</v>
          </cell>
          <cell r="Q819">
            <v>-33656.400000000001</v>
          </cell>
          <cell r="S819">
            <v>13504.599999999999</v>
          </cell>
          <cell r="V819"/>
          <cell r="W819">
            <v>37328</v>
          </cell>
          <cell r="X819">
            <v>37329</v>
          </cell>
          <cell r="Y819" t="str">
            <v>KB</v>
          </cell>
        </row>
        <row r="820">
          <cell r="A820">
            <v>1626</v>
          </cell>
          <cell r="B820">
            <v>37578</v>
          </cell>
          <cell r="C820" t="str">
            <v>b</v>
          </cell>
          <cell r="D820" t="str">
            <v>5026683</v>
          </cell>
          <cell r="E820">
            <v>37565</v>
          </cell>
          <cell r="F820">
            <v>37564</v>
          </cell>
          <cell r="G820">
            <v>37578</v>
          </cell>
          <cell r="H820" t="str">
            <v>Přerost a Švorc auto</v>
          </cell>
          <cell r="I820" t="str">
            <v>166714329</v>
          </cell>
          <cell r="J820" t="str">
            <v>0800</v>
          </cell>
          <cell r="L820">
            <v>0</v>
          </cell>
          <cell r="M820">
            <v>0</v>
          </cell>
          <cell r="N820">
            <v>14947.5</v>
          </cell>
          <cell r="O820">
            <v>3288.5</v>
          </cell>
          <cell r="P820">
            <v>18236</v>
          </cell>
          <cell r="S820">
            <v>18236</v>
          </cell>
          <cell r="U820" t="str">
            <v>c</v>
          </cell>
          <cell r="V820"/>
          <cell r="W820">
            <v>37575</v>
          </cell>
          <cell r="X820">
            <v>37575</v>
          </cell>
          <cell r="Y820" t="str">
            <v>KB</v>
          </cell>
        </row>
        <row r="821">
          <cell r="A821">
            <v>41</v>
          </cell>
          <cell r="B821">
            <v>37294</v>
          </cell>
          <cell r="C821" t="str">
            <v>b</v>
          </cell>
          <cell r="D821" t="str">
            <v>500020011</v>
          </cell>
          <cell r="E821">
            <v>37277</v>
          </cell>
          <cell r="F821">
            <v>37272</v>
          </cell>
          <cell r="G821">
            <v>37287</v>
          </cell>
          <cell r="H821" t="str">
            <v>Přerost a Švorc auto</v>
          </cell>
          <cell r="I821" t="str">
            <v>166714329</v>
          </cell>
          <cell r="J821" t="str">
            <v>0800</v>
          </cell>
          <cell r="L821">
            <v>46000</v>
          </cell>
          <cell r="M821">
            <v>2300</v>
          </cell>
          <cell r="O821">
            <v>0</v>
          </cell>
          <cell r="P821">
            <v>48300</v>
          </cell>
          <cell r="S821">
            <v>48300</v>
          </cell>
          <cell r="U821" t="str">
            <v>a</v>
          </cell>
          <cell r="V821"/>
          <cell r="W821">
            <v>37293</v>
          </cell>
          <cell r="X821">
            <v>37294</v>
          </cell>
          <cell r="Y821" t="str">
            <v>KB</v>
          </cell>
        </row>
        <row r="822">
          <cell r="A822">
            <v>164</v>
          </cell>
          <cell r="B822">
            <v>37319</v>
          </cell>
          <cell r="C822" t="str">
            <v>b</v>
          </cell>
          <cell r="D822" t="str">
            <v>20067</v>
          </cell>
          <cell r="E822">
            <v>37312</v>
          </cell>
          <cell r="F822">
            <v>37305</v>
          </cell>
          <cell r="G822">
            <v>37319</v>
          </cell>
          <cell r="H822" t="str">
            <v>Přerost a Švorc auto</v>
          </cell>
          <cell r="I822" t="str">
            <v>166714329</v>
          </cell>
          <cell r="J822" t="str">
            <v>0800</v>
          </cell>
          <cell r="L822">
            <v>46000</v>
          </cell>
          <cell r="M822">
            <v>2300</v>
          </cell>
          <cell r="O822">
            <v>0</v>
          </cell>
          <cell r="P822">
            <v>48300</v>
          </cell>
          <cell r="S822">
            <v>48300</v>
          </cell>
          <cell r="V822"/>
          <cell r="W822">
            <v>37315</v>
          </cell>
          <cell r="X822">
            <v>37316</v>
          </cell>
          <cell r="Y822" t="str">
            <v>KB</v>
          </cell>
        </row>
        <row r="823">
          <cell r="A823">
            <v>1109</v>
          </cell>
          <cell r="B823">
            <v>37491</v>
          </cell>
          <cell r="C823" t="str">
            <v>b</v>
          </cell>
          <cell r="D823" t="str">
            <v>5020020376</v>
          </cell>
          <cell r="E823">
            <v>37467</v>
          </cell>
          <cell r="F823">
            <v>37462</v>
          </cell>
          <cell r="G823">
            <v>37476</v>
          </cell>
          <cell r="H823" t="str">
            <v>Přerost a Švorc auto</v>
          </cell>
          <cell r="I823" t="str">
            <v>166714329</v>
          </cell>
          <cell r="J823" t="str">
            <v>0800</v>
          </cell>
          <cell r="L823">
            <v>46000</v>
          </cell>
          <cell r="M823">
            <v>2300</v>
          </cell>
          <cell r="O823">
            <v>0</v>
          </cell>
          <cell r="P823">
            <v>48300</v>
          </cell>
          <cell r="S823">
            <v>48300</v>
          </cell>
          <cell r="U823" t="str">
            <v>b</v>
          </cell>
          <cell r="V823"/>
          <cell r="W823">
            <v>37470</v>
          </cell>
          <cell r="X823">
            <v>37474</v>
          </cell>
          <cell r="Y823" t="str">
            <v>KB</v>
          </cell>
        </row>
        <row r="824">
          <cell r="A824">
            <v>1237</v>
          </cell>
          <cell r="B824">
            <v>37502</v>
          </cell>
          <cell r="C824" t="str">
            <v>b</v>
          </cell>
          <cell r="D824" t="str">
            <v>500020427</v>
          </cell>
          <cell r="E824">
            <v>37487</v>
          </cell>
          <cell r="F824">
            <v>37483</v>
          </cell>
          <cell r="G824">
            <v>37497</v>
          </cell>
          <cell r="H824" t="str">
            <v>Přerost a Švorc auto</v>
          </cell>
          <cell r="I824" t="str">
            <v>166714329</v>
          </cell>
          <cell r="J824" t="str">
            <v>0800</v>
          </cell>
          <cell r="L824">
            <v>46000</v>
          </cell>
          <cell r="M824">
            <v>2300</v>
          </cell>
          <cell r="O824">
            <v>0</v>
          </cell>
          <cell r="P824">
            <v>48300</v>
          </cell>
          <cell r="S824">
            <v>48300</v>
          </cell>
          <cell r="U824" t="str">
            <v>b</v>
          </cell>
          <cell r="V824"/>
          <cell r="W824">
            <v>37496</v>
          </cell>
          <cell r="X824">
            <v>37497</v>
          </cell>
          <cell r="Y824" t="str">
            <v>KB</v>
          </cell>
        </row>
        <row r="825">
          <cell r="A825">
            <v>1393</v>
          </cell>
          <cell r="B825">
            <v>37544</v>
          </cell>
          <cell r="C825" t="str">
            <v>b</v>
          </cell>
          <cell r="D825" t="str">
            <v>500020479</v>
          </cell>
          <cell r="E825">
            <v>37518</v>
          </cell>
          <cell r="F825">
            <v>37512</v>
          </cell>
          <cell r="G825">
            <v>37526</v>
          </cell>
          <cell r="H825" t="str">
            <v>Přerost a Švorc auto</v>
          </cell>
          <cell r="I825" t="str">
            <v>166714329</v>
          </cell>
          <cell r="J825" t="str">
            <v>0800</v>
          </cell>
          <cell r="L825">
            <v>46000</v>
          </cell>
          <cell r="M825">
            <v>2300</v>
          </cell>
          <cell r="O825">
            <v>0</v>
          </cell>
          <cell r="P825">
            <v>48300</v>
          </cell>
          <cell r="S825">
            <v>48300</v>
          </cell>
          <cell r="U825" t="str">
            <v>b</v>
          </cell>
          <cell r="V825"/>
          <cell r="W825">
            <v>37530</v>
          </cell>
          <cell r="X825">
            <v>37530</v>
          </cell>
          <cell r="Y825" t="str">
            <v>KB</v>
          </cell>
        </row>
        <row r="826">
          <cell r="A826">
            <v>1588</v>
          </cell>
          <cell r="B826">
            <v>37564</v>
          </cell>
          <cell r="C826" t="str">
            <v>b</v>
          </cell>
          <cell r="D826" t="str">
            <v>500020554</v>
          </cell>
          <cell r="E826">
            <v>37553</v>
          </cell>
          <cell r="F826">
            <v>37550</v>
          </cell>
          <cell r="G826">
            <v>37564</v>
          </cell>
          <cell r="H826" t="str">
            <v>Přerost a Švorc auto</v>
          </cell>
          <cell r="I826" t="str">
            <v>166714329</v>
          </cell>
          <cell r="J826" t="str">
            <v>0800</v>
          </cell>
          <cell r="L826">
            <v>46000</v>
          </cell>
          <cell r="M826">
            <v>2300</v>
          </cell>
          <cell r="N826">
            <v>0</v>
          </cell>
          <cell r="O826">
            <v>0</v>
          </cell>
          <cell r="P826">
            <v>48300</v>
          </cell>
          <cell r="S826">
            <v>48300</v>
          </cell>
          <cell r="U826" t="str">
            <v>a</v>
          </cell>
          <cell r="V826"/>
          <cell r="W826">
            <v>37564</v>
          </cell>
          <cell r="X826">
            <v>37564</v>
          </cell>
          <cell r="Y826" t="str">
            <v>KB</v>
          </cell>
        </row>
        <row r="827">
          <cell r="A827">
            <v>1726</v>
          </cell>
          <cell r="B827">
            <v>37596</v>
          </cell>
          <cell r="C827" t="str">
            <v>b</v>
          </cell>
          <cell r="D827" t="str">
            <v>500020616</v>
          </cell>
          <cell r="E827">
            <v>37582</v>
          </cell>
          <cell r="F827">
            <v>37578</v>
          </cell>
          <cell r="G827">
            <v>37592</v>
          </cell>
          <cell r="H827" t="str">
            <v>Přerost a Švorc auto</v>
          </cell>
          <cell r="I827" t="str">
            <v>166714329</v>
          </cell>
          <cell r="J827" t="str">
            <v>0800</v>
          </cell>
          <cell r="L827">
            <v>46000</v>
          </cell>
          <cell r="M827">
            <v>2300</v>
          </cell>
          <cell r="N827">
            <v>0</v>
          </cell>
          <cell r="O827">
            <v>0</v>
          </cell>
          <cell r="P827">
            <v>48300</v>
          </cell>
          <cell r="S827">
            <v>48300</v>
          </cell>
          <cell r="U827" t="str">
            <v>a</v>
          </cell>
          <cell r="V827"/>
          <cell r="W827">
            <v>37592</v>
          </cell>
          <cell r="X827">
            <v>37594</v>
          </cell>
          <cell r="Y827" t="str">
            <v>KB</v>
          </cell>
        </row>
        <row r="828">
          <cell r="A828">
            <v>6018</v>
          </cell>
          <cell r="B828">
            <v>37453</v>
          </cell>
          <cell r="C828" t="str">
            <v>tr</v>
          </cell>
          <cell r="D828" t="str">
            <v>22032</v>
          </cell>
          <cell r="E828">
            <v>37419</v>
          </cell>
          <cell r="F828">
            <v>37418</v>
          </cell>
          <cell r="G828">
            <v>37432</v>
          </cell>
          <cell r="H828" t="str">
            <v>Michal Hrubý</v>
          </cell>
          <cell r="I828" t="str">
            <v>166750477</v>
          </cell>
          <cell r="J828" t="str">
            <v>0300</v>
          </cell>
          <cell r="L828">
            <v>5134</v>
          </cell>
          <cell r="M828">
            <v>256.7</v>
          </cell>
          <cell r="O828">
            <v>0</v>
          </cell>
          <cell r="P828">
            <v>5390.7</v>
          </cell>
          <cell r="R828">
            <v>0</v>
          </cell>
          <cell r="S828">
            <v>5390.7</v>
          </cell>
          <cell r="V828"/>
          <cell r="W828">
            <v>37448</v>
          </cell>
          <cell r="X828">
            <v>37448</v>
          </cell>
          <cell r="Y828" t="str">
            <v>KB</v>
          </cell>
        </row>
        <row r="829">
          <cell r="A829">
            <v>6070</v>
          </cell>
          <cell r="B829">
            <v>37537</v>
          </cell>
          <cell r="C829" t="str">
            <v>aop</v>
          </cell>
          <cell r="D829" t="str">
            <v>22054</v>
          </cell>
          <cell r="E829">
            <v>37531</v>
          </cell>
          <cell r="F829">
            <v>37524</v>
          </cell>
          <cell r="G829">
            <v>37538</v>
          </cell>
          <cell r="H829" t="str">
            <v>Michal Hrubý</v>
          </cell>
          <cell r="I829" t="str">
            <v>166750477</v>
          </cell>
          <cell r="J829" t="str">
            <v>0300</v>
          </cell>
          <cell r="L829">
            <v>38000</v>
          </cell>
          <cell r="M829">
            <v>1900</v>
          </cell>
          <cell r="O829">
            <v>0</v>
          </cell>
          <cell r="P829">
            <v>39900</v>
          </cell>
          <cell r="R829">
            <v>0</v>
          </cell>
          <cell r="S829">
            <v>39900</v>
          </cell>
          <cell r="U829" t="str">
            <v>b</v>
          </cell>
          <cell r="V829"/>
          <cell r="W829">
            <v>37536</v>
          </cell>
          <cell r="X829">
            <v>37536</v>
          </cell>
          <cell r="Y829" t="str">
            <v>KB</v>
          </cell>
        </row>
        <row r="830">
          <cell r="A830">
            <v>2348.1</v>
          </cell>
          <cell r="B830">
            <v>37578</v>
          </cell>
          <cell r="C830" t="str">
            <v>f</v>
          </cell>
          <cell r="D830" t="str">
            <v>12220118</v>
          </cell>
          <cell r="E830">
            <v>37537</v>
          </cell>
          <cell r="F830">
            <v>37526</v>
          </cell>
          <cell r="G830">
            <v>37562</v>
          </cell>
          <cell r="H830" t="str">
            <v>Gabriel</v>
          </cell>
          <cell r="I830" t="str">
            <v>167509036</v>
          </cell>
          <cell r="J830" t="str">
            <v>0300</v>
          </cell>
          <cell r="R830">
            <v>2672</v>
          </cell>
          <cell r="S830">
            <v>2672</v>
          </cell>
          <cell r="U830" t="str">
            <v>f</v>
          </cell>
          <cell r="V830" t="str">
            <v xml:space="preserve"> </v>
          </cell>
          <cell r="W830">
            <v>37575</v>
          </cell>
          <cell r="X830">
            <v>37575</v>
          </cell>
          <cell r="Y830" t="str">
            <v>KB</v>
          </cell>
        </row>
        <row r="831">
          <cell r="A831">
            <v>2347.1</v>
          </cell>
          <cell r="B831">
            <v>37613</v>
          </cell>
          <cell r="C831" t="str">
            <v>f</v>
          </cell>
          <cell r="D831" t="str">
            <v>12220119</v>
          </cell>
          <cell r="E831">
            <v>37537</v>
          </cell>
          <cell r="F831">
            <v>37532</v>
          </cell>
          <cell r="G831">
            <v>37563</v>
          </cell>
          <cell r="H831" t="str">
            <v>Gabriel</v>
          </cell>
          <cell r="I831" t="str">
            <v>167509036</v>
          </cell>
          <cell r="J831" t="str">
            <v>0300</v>
          </cell>
          <cell r="R831">
            <v>5248.2</v>
          </cell>
          <cell r="S831">
            <v>5248.2</v>
          </cell>
          <cell r="V831" t="str">
            <v xml:space="preserve"> </v>
          </cell>
          <cell r="W831">
            <v>37613</v>
          </cell>
          <cell r="X831">
            <v>37613</v>
          </cell>
          <cell r="Y831" t="str">
            <v>KB</v>
          </cell>
        </row>
        <row r="832">
          <cell r="A832">
            <v>2377</v>
          </cell>
          <cell r="B832">
            <v>37586</v>
          </cell>
          <cell r="C832" t="str">
            <v>f</v>
          </cell>
          <cell r="D832" t="str">
            <v>12220133</v>
          </cell>
          <cell r="E832">
            <v>37564</v>
          </cell>
          <cell r="F832">
            <v>37552</v>
          </cell>
          <cell r="G832">
            <v>37582</v>
          </cell>
          <cell r="H832" t="str">
            <v>Gabriel</v>
          </cell>
          <cell r="I832" t="str">
            <v>167509036</v>
          </cell>
          <cell r="J832" t="str">
            <v>0300</v>
          </cell>
          <cell r="L832">
            <v>15000</v>
          </cell>
          <cell r="M832">
            <v>750</v>
          </cell>
          <cell r="O832">
            <v>0</v>
          </cell>
          <cell r="P832">
            <v>15750</v>
          </cell>
          <cell r="S832">
            <v>15750</v>
          </cell>
          <cell r="U832" t="str">
            <v>a</v>
          </cell>
          <cell r="V832" t="str">
            <v xml:space="preserve"> </v>
          </cell>
          <cell r="W832">
            <v>37581</v>
          </cell>
          <cell r="X832">
            <v>37582</v>
          </cell>
          <cell r="Y832" t="str">
            <v>KB</v>
          </cell>
        </row>
        <row r="833">
          <cell r="A833">
            <v>2348</v>
          </cell>
          <cell r="B833">
            <v>37564</v>
          </cell>
          <cell r="C833" t="str">
            <v>fm</v>
          </cell>
          <cell r="D833" t="str">
            <v>12220118</v>
          </cell>
          <cell r="E833">
            <v>37537</v>
          </cell>
          <cell r="F833">
            <v>37526</v>
          </cell>
          <cell r="G833">
            <v>37562</v>
          </cell>
          <cell r="H833" t="str">
            <v>Gabriel</v>
          </cell>
          <cell r="I833" t="str">
            <v>167509036</v>
          </cell>
          <cell r="J833" t="str">
            <v>0300</v>
          </cell>
          <cell r="L833">
            <v>53440</v>
          </cell>
          <cell r="M833">
            <v>2672</v>
          </cell>
          <cell r="O833">
            <v>0</v>
          </cell>
          <cell r="P833">
            <v>56112</v>
          </cell>
          <cell r="R833">
            <v>-2672</v>
          </cell>
          <cell r="S833">
            <v>53440</v>
          </cell>
          <cell r="U833" t="str">
            <v>b</v>
          </cell>
          <cell r="V833"/>
          <cell r="W833">
            <v>37561</v>
          </cell>
          <cell r="X833">
            <v>37564</v>
          </cell>
          <cell r="Y833" t="str">
            <v>KB</v>
          </cell>
        </row>
        <row r="834">
          <cell r="A834">
            <v>2200</v>
          </cell>
          <cell r="C834" t="str">
            <v>amo</v>
          </cell>
          <cell r="D834" t="str">
            <v>12220061</v>
          </cell>
          <cell r="E834">
            <v>37438</v>
          </cell>
          <cell r="F834">
            <v>37434</v>
          </cell>
          <cell r="G834">
            <v>37464</v>
          </cell>
          <cell r="H834" t="str">
            <v>Gabriel</v>
          </cell>
          <cell r="I834" t="str">
            <v>167509036</v>
          </cell>
          <cell r="J834" t="str">
            <v>0300</v>
          </cell>
          <cell r="L834">
            <v>72540</v>
          </cell>
          <cell r="M834">
            <v>3627</v>
          </cell>
          <cell r="O834">
            <v>0</v>
          </cell>
          <cell r="P834">
            <v>76167</v>
          </cell>
          <cell r="S834">
            <v>76167</v>
          </cell>
          <cell r="V834">
            <v>-160</v>
          </cell>
          <cell r="Y834" t="str">
            <v>KB</v>
          </cell>
        </row>
        <row r="835">
          <cell r="A835">
            <v>2323</v>
          </cell>
          <cell r="B835">
            <v>37578</v>
          </cell>
          <cell r="C835" t="str">
            <v>f</v>
          </cell>
          <cell r="D835" t="str">
            <v>12220105</v>
          </cell>
          <cell r="E835">
            <v>37531</v>
          </cell>
          <cell r="F835">
            <v>37529</v>
          </cell>
          <cell r="G835">
            <v>37565</v>
          </cell>
          <cell r="H835" t="str">
            <v>Gabriel</v>
          </cell>
          <cell r="I835" t="str">
            <v>167509036</v>
          </cell>
          <cell r="J835" t="str">
            <v>0300</v>
          </cell>
          <cell r="L835">
            <v>355000</v>
          </cell>
          <cell r="M835">
            <v>17750</v>
          </cell>
          <cell r="O835">
            <v>0</v>
          </cell>
          <cell r="P835">
            <v>372750</v>
          </cell>
          <cell r="Q835">
            <v>-276600</v>
          </cell>
          <cell r="R835">
            <v>-17750</v>
          </cell>
          <cell r="S835">
            <v>78400</v>
          </cell>
          <cell r="U835" t="str">
            <v>e</v>
          </cell>
          <cell r="V835"/>
          <cell r="W835">
            <v>37575</v>
          </cell>
          <cell r="X835">
            <v>37575</v>
          </cell>
          <cell r="Y835" t="str">
            <v>KB</v>
          </cell>
        </row>
        <row r="836">
          <cell r="A836">
            <v>2315</v>
          </cell>
          <cell r="C836" t="str">
            <v>f</v>
          </cell>
          <cell r="D836" t="str">
            <v>12220105</v>
          </cell>
          <cell r="E836">
            <v>37524</v>
          </cell>
          <cell r="F836">
            <v>37516</v>
          </cell>
          <cell r="G836">
            <v>37565</v>
          </cell>
          <cell r="H836" t="str">
            <v>Gabriel</v>
          </cell>
          <cell r="I836" t="str">
            <v>167509036</v>
          </cell>
          <cell r="J836" t="str">
            <v>0300</v>
          </cell>
          <cell r="L836">
            <v>355000</v>
          </cell>
          <cell r="M836">
            <v>17750</v>
          </cell>
          <cell r="O836">
            <v>0</v>
          </cell>
          <cell r="P836">
            <v>372750</v>
          </cell>
          <cell r="Q836">
            <v>-276600</v>
          </cell>
          <cell r="R836">
            <v>-17750</v>
          </cell>
          <cell r="S836">
            <v>78400</v>
          </cell>
          <cell r="V836">
            <v>-59</v>
          </cell>
          <cell r="Y836" t="str">
            <v>KB</v>
          </cell>
        </row>
        <row r="837">
          <cell r="A837">
            <v>2347</v>
          </cell>
          <cell r="B837">
            <v>37578</v>
          </cell>
          <cell r="C837" t="str">
            <v>f</v>
          </cell>
          <cell r="D837" t="str">
            <v>12220119</v>
          </cell>
          <cell r="E837">
            <v>37537</v>
          </cell>
          <cell r="F837">
            <v>37532</v>
          </cell>
          <cell r="G837">
            <v>37563</v>
          </cell>
          <cell r="H837" t="str">
            <v>Gabriel</v>
          </cell>
          <cell r="I837" t="str">
            <v>167509036</v>
          </cell>
          <cell r="J837" t="str">
            <v>0300</v>
          </cell>
          <cell r="L837">
            <v>104963</v>
          </cell>
          <cell r="M837">
            <v>5248.2</v>
          </cell>
          <cell r="O837">
            <v>0</v>
          </cell>
          <cell r="P837">
            <v>110211.2</v>
          </cell>
          <cell r="R837">
            <v>-5248.2</v>
          </cell>
          <cell r="S837">
            <v>104963</v>
          </cell>
          <cell r="U837" t="str">
            <v>f</v>
          </cell>
          <cell r="V837"/>
          <cell r="W837">
            <v>37575</v>
          </cell>
          <cell r="X837">
            <v>37575</v>
          </cell>
          <cell r="Y837" t="str">
            <v>KB</v>
          </cell>
        </row>
        <row r="838">
          <cell r="A838">
            <v>2136</v>
          </cell>
          <cell r="B838">
            <v>37425</v>
          </cell>
          <cell r="C838" t="str">
            <v>f</v>
          </cell>
          <cell r="D838" t="str">
            <v>12220019</v>
          </cell>
          <cell r="E838">
            <v>37386</v>
          </cell>
          <cell r="F838">
            <v>37370</v>
          </cell>
          <cell r="G838">
            <v>37412</v>
          </cell>
          <cell r="H838" t="str">
            <v>Gabriel</v>
          </cell>
          <cell r="I838" t="str">
            <v>167509036</v>
          </cell>
          <cell r="J838" t="str">
            <v>0300</v>
          </cell>
          <cell r="M838">
            <v>0</v>
          </cell>
          <cell r="O838">
            <v>0</v>
          </cell>
          <cell r="P838">
            <v>0</v>
          </cell>
          <cell r="Q838">
            <v>276600</v>
          </cell>
          <cell r="S838">
            <v>276600</v>
          </cell>
          <cell r="U838" t="str">
            <v>e</v>
          </cell>
          <cell r="V838"/>
          <cell r="W838">
            <v>37413</v>
          </cell>
          <cell r="X838">
            <v>37414</v>
          </cell>
          <cell r="Y838" t="str">
            <v>KB</v>
          </cell>
        </row>
        <row r="839">
          <cell r="A839">
            <v>297</v>
          </cell>
          <cell r="B839">
            <v>37349</v>
          </cell>
          <cell r="C839" t="str">
            <v>b</v>
          </cell>
          <cell r="D839" t="str">
            <v>9710198005</v>
          </cell>
          <cell r="E839">
            <v>37328</v>
          </cell>
          <cell r="G839">
            <v>37335</v>
          </cell>
          <cell r="H839" t="str">
            <v>Economia Online</v>
          </cell>
          <cell r="I839" t="str">
            <v>167741820</v>
          </cell>
          <cell r="J839" t="str">
            <v>0300</v>
          </cell>
          <cell r="M839">
            <v>0</v>
          </cell>
          <cell r="O839">
            <v>0</v>
          </cell>
          <cell r="P839">
            <v>0</v>
          </cell>
          <cell r="Q839">
            <v>4830</v>
          </cell>
          <cell r="S839">
            <v>4830</v>
          </cell>
          <cell r="V839"/>
          <cell r="W839">
            <v>37336</v>
          </cell>
          <cell r="X839">
            <v>37336</v>
          </cell>
          <cell r="Y839" t="str">
            <v>KB</v>
          </cell>
          <cell r="Z839" t="str">
            <v>Newspaper on-line subscription</v>
          </cell>
        </row>
        <row r="840">
          <cell r="A840">
            <v>1508</v>
          </cell>
          <cell r="B840">
            <v>37553</v>
          </cell>
          <cell r="C840" t="str">
            <v>b</v>
          </cell>
          <cell r="D840" t="str">
            <v>152002</v>
          </cell>
          <cell r="E840">
            <v>37537</v>
          </cell>
          <cell r="G840">
            <v>37554</v>
          </cell>
          <cell r="H840" t="str">
            <v>Stanislav Černý</v>
          </cell>
          <cell r="I840" t="str">
            <v>167834234</v>
          </cell>
          <cell r="J840" t="str">
            <v>0300</v>
          </cell>
          <cell r="K840">
            <v>5168</v>
          </cell>
          <cell r="M840">
            <v>0</v>
          </cell>
          <cell r="O840">
            <v>0</v>
          </cell>
          <cell r="P840">
            <v>5168</v>
          </cell>
          <cell r="S840">
            <v>5168</v>
          </cell>
          <cell r="U840" t="str">
            <v>x</v>
          </cell>
          <cell r="V840"/>
          <cell r="W840">
            <v>37547</v>
          </cell>
          <cell r="X840">
            <v>37550</v>
          </cell>
          <cell r="Y840" t="str">
            <v>KB</v>
          </cell>
        </row>
        <row r="841">
          <cell r="A841">
            <v>2164</v>
          </cell>
          <cell r="B841">
            <v>37432</v>
          </cell>
          <cell r="C841" t="str">
            <v>amo</v>
          </cell>
          <cell r="D841" t="str">
            <v>2002075</v>
          </cell>
          <cell r="E841">
            <v>37396</v>
          </cell>
          <cell r="F841">
            <v>37393</v>
          </cell>
          <cell r="G841">
            <v>37424</v>
          </cell>
          <cell r="H841" t="str">
            <v>Josef Repš, REKOVÁ</v>
          </cell>
          <cell r="I841" t="str">
            <v>168248-181</v>
          </cell>
          <cell r="J841" t="str">
            <v>0100</v>
          </cell>
          <cell r="M841">
            <v>0</v>
          </cell>
          <cell r="N841">
            <v>60320</v>
          </cell>
          <cell r="O841">
            <v>13270.4</v>
          </cell>
          <cell r="P841">
            <v>73590.399999999994</v>
          </cell>
          <cell r="S841">
            <v>73590.399999999994</v>
          </cell>
          <cell r="V841"/>
          <cell r="W841">
            <v>37431</v>
          </cell>
          <cell r="X841">
            <v>37431</v>
          </cell>
          <cell r="Y841" t="str">
            <v>KB</v>
          </cell>
        </row>
        <row r="842">
          <cell r="A842">
            <v>2058</v>
          </cell>
          <cell r="B842">
            <v>37349</v>
          </cell>
          <cell r="C842" t="str">
            <v>ty</v>
          </cell>
          <cell r="D842" t="str">
            <v>12058</v>
          </cell>
          <cell r="E842">
            <v>37322</v>
          </cell>
          <cell r="F842">
            <v>37305</v>
          </cell>
          <cell r="G842">
            <v>37333</v>
          </cell>
          <cell r="H842" t="str">
            <v>Dimenze K, Praha 6</v>
          </cell>
          <cell r="I842" t="str">
            <v>168337379</v>
          </cell>
          <cell r="J842" t="str">
            <v>0800</v>
          </cell>
          <cell r="M842">
            <v>0</v>
          </cell>
          <cell r="N842">
            <v>6900</v>
          </cell>
          <cell r="O842">
            <v>1518</v>
          </cell>
          <cell r="P842">
            <v>8418</v>
          </cell>
          <cell r="S842">
            <v>8418</v>
          </cell>
          <cell r="V842"/>
          <cell r="W842">
            <v>37329</v>
          </cell>
          <cell r="X842">
            <v>37330</v>
          </cell>
          <cell r="Y842" t="str">
            <v>KB</v>
          </cell>
        </row>
        <row r="843">
          <cell r="A843">
            <v>2336</v>
          </cell>
          <cell r="B843" t="str">
            <v>return</v>
          </cell>
          <cell r="C843" t="str">
            <v>tye</v>
          </cell>
          <cell r="D843" t="str">
            <v>12298</v>
          </cell>
          <cell r="E843">
            <v>37536</v>
          </cell>
          <cell r="F843">
            <v>37519</v>
          </cell>
          <cell r="G843">
            <v>37547</v>
          </cell>
          <cell r="H843" t="str">
            <v>Dimenze K, Praha 6</v>
          </cell>
          <cell r="I843" t="str">
            <v>168337379</v>
          </cell>
          <cell r="J843" t="str">
            <v>0800</v>
          </cell>
          <cell r="M843">
            <v>0</v>
          </cell>
          <cell r="N843">
            <v>63735</v>
          </cell>
          <cell r="O843">
            <v>14021.7</v>
          </cell>
          <cell r="P843">
            <v>77756.7</v>
          </cell>
          <cell r="S843">
            <v>77756.7</v>
          </cell>
          <cell r="V843">
            <v>-77</v>
          </cell>
          <cell r="Y843" t="str">
            <v>KB</v>
          </cell>
        </row>
        <row r="844">
          <cell r="A844">
            <v>1692</v>
          </cell>
          <cell r="B844">
            <v>37596</v>
          </cell>
          <cell r="C844" t="str">
            <v>b</v>
          </cell>
          <cell r="D844" t="str">
            <v>712002</v>
          </cell>
          <cell r="E844">
            <v>37574</v>
          </cell>
          <cell r="F844">
            <v>37574</v>
          </cell>
          <cell r="G844">
            <v>37588</v>
          </cell>
          <cell r="H844" t="str">
            <v>KONSTAT s.r.o.</v>
          </cell>
          <cell r="I844" t="str">
            <v>169049379</v>
          </cell>
          <cell r="J844" t="str">
            <v>0800</v>
          </cell>
          <cell r="K844">
            <v>0</v>
          </cell>
          <cell r="L844">
            <v>43000</v>
          </cell>
          <cell r="M844">
            <v>2150</v>
          </cell>
          <cell r="O844">
            <v>0</v>
          </cell>
          <cell r="P844">
            <v>45150</v>
          </cell>
          <cell r="Q844">
            <v>0</v>
          </cell>
          <cell r="S844">
            <v>45150</v>
          </cell>
          <cell r="V844"/>
          <cell r="W844">
            <v>37587</v>
          </cell>
          <cell r="X844">
            <v>37588</v>
          </cell>
          <cell r="Y844" t="str">
            <v>KB</v>
          </cell>
        </row>
        <row r="845">
          <cell r="A845">
            <v>976</v>
          </cell>
          <cell r="B845">
            <v>37469</v>
          </cell>
          <cell r="C845" t="str">
            <v>b</v>
          </cell>
          <cell r="D845" t="str">
            <v>14072002</v>
          </cell>
          <cell r="E845">
            <v>37441</v>
          </cell>
          <cell r="F845">
            <v>37437</v>
          </cell>
          <cell r="G845">
            <v>37478</v>
          </cell>
          <cell r="H845" t="str">
            <v>Takenaka Slovakia</v>
          </cell>
          <cell r="I845" t="str">
            <v>1699041002</v>
          </cell>
          <cell r="J845" t="str">
            <v>8080</v>
          </cell>
          <cell r="K845">
            <v>46175.4</v>
          </cell>
          <cell r="M845">
            <v>0</v>
          </cell>
          <cell r="O845">
            <v>0</v>
          </cell>
          <cell r="P845">
            <v>46175.4</v>
          </cell>
          <cell r="S845">
            <v>46175.4</v>
          </cell>
          <cell r="T845" t="str">
            <v>free</v>
          </cell>
          <cell r="U845" t="str">
            <v>f</v>
          </cell>
          <cell r="V845"/>
          <cell r="W845">
            <v>37468</v>
          </cell>
          <cell r="X845">
            <v>37469</v>
          </cell>
          <cell r="Y845" t="str">
            <v>KB</v>
          </cell>
          <cell r="AB845" t="str">
            <v>SKK</v>
          </cell>
        </row>
        <row r="846">
          <cell r="A846">
            <v>682</v>
          </cell>
          <cell r="B846">
            <v>37469</v>
          </cell>
          <cell r="C846" t="str">
            <v>b</v>
          </cell>
          <cell r="D846" t="str">
            <v>12052002</v>
          </cell>
          <cell r="E846">
            <v>37397</v>
          </cell>
          <cell r="F846">
            <v>37376</v>
          </cell>
          <cell r="G846">
            <v>37417</v>
          </cell>
          <cell r="H846" t="str">
            <v>Takenaka Slovakia</v>
          </cell>
          <cell r="I846" t="str">
            <v>1699041002</v>
          </cell>
          <cell r="J846" t="str">
            <v>8080</v>
          </cell>
          <cell r="K846">
            <v>58477.8</v>
          </cell>
          <cell r="M846">
            <v>0</v>
          </cell>
          <cell r="O846">
            <v>0</v>
          </cell>
          <cell r="P846">
            <v>58477.8</v>
          </cell>
          <cell r="S846">
            <v>58477.8</v>
          </cell>
          <cell r="T846" t="str">
            <v>free</v>
          </cell>
          <cell r="U846" t="str">
            <v>f</v>
          </cell>
          <cell r="V846"/>
          <cell r="W846">
            <v>37468</v>
          </cell>
          <cell r="X846">
            <v>37469</v>
          </cell>
          <cell r="Y846" t="str">
            <v>KB</v>
          </cell>
          <cell r="AB846" t="str">
            <v>SKK</v>
          </cell>
        </row>
        <row r="847">
          <cell r="A847">
            <v>183</v>
          </cell>
          <cell r="B847">
            <v>37357</v>
          </cell>
          <cell r="C847" t="str">
            <v>mc</v>
          </cell>
          <cell r="D847" t="str">
            <v>9012002</v>
          </cell>
          <cell r="E847">
            <v>37307</v>
          </cell>
          <cell r="F847">
            <v>37287</v>
          </cell>
          <cell r="G847">
            <v>37325</v>
          </cell>
          <cell r="H847" t="str">
            <v>Takenaka Slovakia</v>
          </cell>
          <cell r="I847" t="str">
            <v>1699041002</v>
          </cell>
          <cell r="J847" t="str">
            <v>8080</v>
          </cell>
          <cell r="K847">
            <v>64294.93</v>
          </cell>
          <cell r="M847">
            <v>0</v>
          </cell>
          <cell r="O847">
            <v>0</v>
          </cell>
          <cell r="P847">
            <v>64295</v>
          </cell>
          <cell r="S847">
            <v>64295</v>
          </cell>
          <cell r="T847" t="str">
            <v>free</v>
          </cell>
          <cell r="V847"/>
          <cell r="W847">
            <v>37336</v>
          </cell>
          <cell r="X847">
            <v>37336</v>
          </cell>
          <cell r="Y847" t="str">
            <v>KB</v>
          </cell>
          <cell r="AB847" t="str">
            <v>SKK</v>
          </cell>
        </row>
        <row r="848">
          <cell r="A848">
            <v>455</v>
          </cell>
          <cell r="B848">
            <v>37396</v>
          </cell>
          <cell r="C848" t="str">
            <v>mc</v>
          </cell>
          <cell r="D848" t="str">
            <v>11032002</v>
          </cell>
          <cell r="E848">
            <v>37361</v>
          </cell>
          <cell r="F848">
            <v>37346</v>
          </cell>
          <cell r="G848">
            <v>37354</v>
          </cell>
          <cell r="H848" t="str">
            <v>Takenaka Slovakia</v>
          </cell>
          <cell r="I848" t="str">
            <v>1699041002</v>
          </cell>
          <cell r="J848" t="str">
            <v>8080</v>
          </cell>
          <cell r="K848">
            <v>70909</v>
          </cell>
          <cell r="M848">
            <v>0</v>
          </cell>
          <cell r="O848">
            <v>0</v>
          </cell>
          <cell r="P848">
            <v>70909</v>
          </cell>
          <cell r="S848">
            <v>70909</v>
          </cell>
          <cell r="T848" t="str">
            <v>free</v>
          </cell>
          <cell r="V848"/>
          <cell r="W848">
            <v>37391</v>
          </cell>
          <cell r="X848">
            <v>37393</v>
          </cell>
          <cell r="Y848" t="str">
            <v>KB</v>
          </cell>
          <cell r="AB848" t="str">
            <v>SKK</v>
          </cell>
        </row>
        <row r="849">
          <cell r="A849">
            <v>1232</v>
          </cell>
          <cell r="B849">
            <v>37524</v>
          </cell>
          <cell r="C849" t="str">
            <v>b</v>
          </cell>
          <cell r="D849" t="str">
            <v>15082002</v>
          </cell>
          <cell r="E849">
            <v>37488</v>
          </cell>
          <cell r="F849">
            <v>37468</v>
          </cell>
          <cell r="G849">
            <v>37509</v>
          </cell>
          <cell r="H849" t="str">
            <v>Takenaka Slovakia</v>
          </cell>
          <cell r="I849" t="str">
            <v>1699041002</v>
          </cell>
          <cell r="J849" t="str">
            <v>8080</v>
          </cell>
          <cell r="K849">
            <v>73920.3</v>
          </cell>
          <cell r="M849">
            <v>0</v>
          </cell>
          <cell r="O849">
            <v>0</v>
          </cell>
          <cell r="P849">
            <v>73920.3</v>
          </cell>
          <cell r="S849">
            <v>73920.3</v>
          </cell>
          <cell r="T849" t="str">
            <v>free</v>
          </cell>
          <cell r="V849"/>
          <cell r="W849">
            <v>37516</v>
          </cell>
          <cell r="X849">
            <v>37518</v>
          </cell>
          <cell r="Y849" t="str">
            <v>KB</v>
          </cell>
          <cell r="AB849" t="str">
            <v>SKK</v>
          </cell>
        </row>
        <row r="850">
          <cell r="A850">
            <v>1347</v>
          </cell>
          <cell r="B850">
            <v>37524</v>
          </cell>
          <cell r="C850" t="str">
            <v>tp3</v>
          </cell>
          <cell r="D850" t="str">
            <v>10092002</v>
          </cell>
          <cell r="E850">
            <v>37510</v>
          </cell>
          <cell r="F850">
            <v>37499</v>
          </cell>
          <cell r="G850">
            <v>37539</v>
          </cell>
          <cell r="H850" t="str">
            <v>Takenaka Slovakia</v>
          </cell>
          <cell r="I850" t="str">
            <v>1699041002</v>
          </cell>
          <cell r="J850" t="str">
            <v>8080</v>
          </cell>
          <cell r="K850">
            <v>94242.8</v>
          </cell>
          <cell r="M850">
            <v>0</v>
          </cell>
          <cell r="O850">
            <v>0</v>
          </cell>
          <cell r="P850">
            <v>94242.8</v>
          </cell>
          <cell r="S850">
            <v>94242.8</v>
          </cell>
          <cell r="T850" t="str">
            <v>free</v>
          </cell>
          <cell r="V850"/>
          <cell r="W850">
            <v>37516</v>
          </cell>
          <cell r="X850">
            <v>37518</v>
          </cell>
          <cell r="Y850" t="str">
            <v>KB</v>
          </cell>
          <cell r="AB850" t="str">
            <v>SKK</v>
          </cell>
        </row>
        <row r="851">
          <cell r="A851">
            <v>407</v>
          </cell>
          <cell r="B851">
            <v>37371</v>
          </cell>
          <cell r="C851" t="str">
            <v>mc</v>
          </cell>
          <cell r="D851" t="str">
            <v>10022002</v>
          </cell>
          <cell r="E851">
            <v>37354</v>
          </cell>
          <cell r="F851">
            <v>37315</v>
          </cell>
          <cell r="G851">
            <v>37320</v>
          </cell>
          <cell r="H851" t="str">
            <v>Takenaka Slovakia</v>
          </cell>
          <cell r="I851" t="str">
            <v>1699041002</v>
          </cell>
          <cell r="J851" t="str">
            <v>8080</v>
          </cell>
          <cell r="K851">
            <v>103237.21</v>
          </cell>
          <cell r="M851">
            <v>0</v>
          </cell>
          <cell r="O851">
            <v>0</v>
          </cell>
          <cell r="P851">
            <v>103237.21</v>
          </cell>
          <cell r="S851">
            <v>103237.2</v>
          </cell>
          <cell r="T851" t="str">
            <v>free</v>
          </cell>
          <cell r="V851"/>
          <cell r="W851">
            <v>37391</v>
          </cell>
          <cell r="X851">
            <v>37393</v>
          </cell>
          <cell r="Y851" t="str">
            <v>KB</v>
          </cell>
          <cell r="AB851" t="str">
            <v>SKK</v>
          </cell>
        </row>
        <row r="852">
          <cell r="A852">
            <v>859</v>
          </cell>
          <cell r="B852">
            <v>37469</v>
          </cell>
          <cell r="C852" t="str">
            <v>b</v>
          </cell>
          <cell r="D852" t="str">
            <v>13062002</v>
          </cell>
          <cell r="E852">
            <v>37421</v>
          </cell>
          <cell r="F852">
            <v>37407</v>
          </cell>
          <cell r="G852">
            <v>37447</v>
          </cell>
          <cell r="H852" t="str">
            <v>Takenaka Slovakia</v>
          </cell>
          <cell r="I852" t="str">
            <v>1699041002</v>
          </cell>
          <cell r="J852" t="str">
            <v>8080</v>
          </cell>
          <cell r="K852">
            <v>108238.2</v>
          </cell>
          <cell r="M852">
            <v>0</v>
          </cell>
          <cell r="O852">
            <v>0</v>
          </cell>
          <cell r="P852">
            <v>108238.2</v>
          </cell>
          <cell r="S852">
            <v>108238.2</v>
          </cell>
          <cell r="T852" t="str">
            <v>free</v>
          </cell>
          <cell r="U852" t="str">
            <v>f</v>
          </cell>
          <cell r="V852"/>
          <cell r="W852">
            <v>37468</v>
          </cell>
          <cell r="X852">
            <v>37469</v>
          </cell>
          <cell r="Y852" t="str">
            <v>KB</v>
          </cell>
          <cell r="AB852" t="str">
            <v>SKK</v>
          </cell>
        </row>
        <row r="853">
          <cell r="A853">
            <v>1517</v>
          </cell>
          <cell r="B853">
            <v>37603</v>
          </cell>
          <cell r="C853" t="str">
            <v>b</v>
          </cell>
          <cell r="D853" t="str">
            <v>17102002</v>
          </cell>
          <cell r="E853">
            <v>37545</v>
          </cell>
          <cell r="F853" t="str">
            <v xml:space="preserve"> </v>
          </cell>
          <cell r="G853">
            <v>37570</v>
          </cell>
          <cell r="H853" t="str">
            <v>Takenaka Slovakia</v>
          </cell>
          <cell r="I853" t="str">
            <v>1699041002</v>
          </cell>
          <cell r="J853" t="str">
            <v>8080</v>
          </cell>
          <cell r="K853">
            <v>113403.4</v>
          </cell>
          <cell r="M853">
            <v>0</v>
          </cell>
          <cell r="O853">
            <v>0</v>
          </cell>
          <cell r="P853">
            <v>113403.4</v>
          </cell>
          <cell r="S853">
            <v>113403.4</v>
          </cell>
          <cell r="T853" t="str">
            <v>free</v>
          </cell>
          <cell r="U853" t="str">
            <v xml:space="preserve"> </v>
          </cell>
          <cell r="V853"/>
          <cell r="W853">
            <v>37601</v>
          </cell>
          <cell r="X853">
            <v>37606</v>
          </cell>
          <cell r="Y853" t="str">
            <v>KB</v>
          </cell>
          <cell r="AB853" t="str">
            <v>SKK</v>
          </cell>
        </row>
        <row r="854">
          <cell r="A854">
            <v>1708</v>
          </cell>
          <cell r="B854">
            <v>37603</v>
          </cell>
          <cell r="C854" t="str">
            <v>tp3</v>
          </cell>
          <cell r="D854" t="str">
            <v>18102002</v>
          </cell>
          <cell r="E854">
            <v>37575</v>
          </cell>
          <cell r="G854">
            <v>37600</v>
          </cell>
          <cell r="H854" t="str">
            <v>Takenaka Slovakia</v>
          </cell>
          <cell r="I854" t="str">
            <v>1699041002</v>
          </cell>
          <cell r="J854" t="str">
            <v>8080</v>
          </cell>
          <cell r="K854">
            <v>116495.6</v>
          </cell>
          <cell r="M854">
            <v>0</v>
          </cell>
          <cell r="O854">
            <v>0</v>
          </cell>
          <cell r="P854">
            <v>116495.6</v>
          </cell>
          <cell r="S854">
            <v>116495.6</v>
          </cell>
          <cell r="T854" t="str">
            <v>free</v>
          </cell>
          <cell r="V854"/>
          <cell r="W854">
            <v>37601</v>
          </cell>
          <cell r="X854">
            <v>37606</v>
          </cell>
          <cell r="Y854" t="str">
            <v>KB</v>
          </cell>
          <cell r="AB854" t="str">
            <v>SKK</v>
          </cell>
        </row>
        <row r="855">
          <cell r="A855">
            <v>124</v>
          </cell>
          <cell r="B855">
            <v>37349</v>
          </cell>
          <cell r="C855" t="str">
            <v>b</v>
          </cell>
          <cell r="D855" t="str">
            <v>1012002</v>
          </cell>
          <cell r="E855">
            <v>37286</v>
          </cell>
          <cell r="F855">
            <v>37287</v>
          </cell>
          <cell r="G855">
            <v>37320</v>
          </cell>
          <cell r="H855" t="str">
            <v>Takenaka Slovakia</v>
          </cell>
          <cell r="I855" t="str">
            <v>1699041002</v>
          </cell>
          <cell r="J855" t="str">
            <v>8080</v>
          </cell>
          <cell r="K855">
            <v>1701118.0999999999</v>
          </cell>
          <cell r="M855">
            <v>0</v>
          </cell>
          <cell r="O855">
            <v>0</v>
          </cell>
          <cell r="P855">
            <v>1701118.1</v>
          </cell>
          <cell r="S855">
            <v>1701118.1</v>
          </cell>
          <cell r="V855"/>
          <cell r="W855">
            <v>37336</v>
          </cell>
          <cell r="X855">
            <v>37336</v>
          </cell>
          <cell r="Y855" t="str">
            <v>KB</v>
          </cell>
          <cell r="AB855" t="str">
            <v>SKK</v>
          </cell>
        </row>
        <row r="856">
          <cell r="A856">
            <v>25</v>
          </cell>
          <cell r="B856">
            <v>37315</v>
          </cell>
          <cell r="C856" t="str">
            <v>sh</v>
          </cell>
          <cell r="D856" t="str">
            <v>2002001</v>
          </cell>
          <cell r="E856">
            <v>37272</v>
          </cell>
          <cell r="F856">
            <v>37264</v>
          </cell>
          <cell r="G856">
            <v>37280</v>
          </cell>
          <cell r="H856" t="str">
            <v>Bohuslav Křenek</v>
          </cell>
          <cell r="I856" t="str">
            <v>170168949</v>
          </cell>
          <cell r="J856" t="str">
            <v>0300</v>
          </cell>
          <cell r="M856">
            <v>0</v>
          </cell>
          <cell r="N856">
            <v>9514</v>
          </cell>
          <cell r="O856">
            <v>2093.1</v>
          </cell>
          <cell r="P856">
            <v>11607.1</v>
          </cell>
          <cell r="S856">
            <v>11607.1</v>
          </cell>
          <cell r="U856" t="str">
            <v>a</v>
          </cell>
          <cell r="V856"/>
          <cell r="W856">
            <v>37298</v>
          </cell>
          <cell r="X856">
            <v>37301</v>
          </cell>
          <cell r="Y856" t="str">
            <v>KB</v>
          </cell>
        </row>
        <row r="857">
          <cell r="A857">
            <v>6065</v>
          </cell>
          <cell r="B857">
            <v>37533</v>
          </cell>
          <cell r="C857" t="str">
            <v>tr</v>
          </cell>
          <cell r="D857" t="str">
            <v>200007</v>
          </cell>
          <cell r="E857">
            <v>37518</v>
          </cell>
          <cell r="F857">
            <v>37498</v>
          </cell>
          <cell r="G857">
            <v>37534</v>
          </cell>
          <cell r="H857" t="str">
            <v>HT Steel</v>
          </cell>
          <cell r="I857" t="str">
            <v>17042063</v>
          </cell>
          <cell r="J857" t="str">
            <v>0300</v>
          </cell>
          <cell r="L857">
            <v>123000</v>
          </cell>
          <cell r="M857">
            <v>6150</v>
          </cell>
          <cell r="O857">
            <v>0</v>
          </cell>
          <cell r="P857">
            <v>129150</v>
          </cell>
          <cell r="R857">
            <v>0</v>
          </cell>
          <cell r="S857">
            <v>129150</v>
          </cell>
          <cell r="U857" t="str">
            <v>f</v>
          </cell>
          <cell r="V857"/>
          <cell r="W857">
            <v>37533</v>
          </cell>
          <cell r="X857">
            <v>37533</v>
          </cell>
          <cell r="Y857" t="str">
            <v>KB</v>
          </cell>
        </row>
        <row r="858">
          <cell r="A858">
            <v>2430</v>
          </cell>
          <cell r="B858">
            <v>37623</v>
          </cell>
          <cell r="C858" t="str">
            <v>A2</v>
          </cell>
          <cell r="D858" t="str">
            <v>210013</v>
          </cell>
          <cell r="E858">
            <v>37606</v>
          </cell>
          <cell r="G858">
            <v>37626</v>
          </cell>
          <cell r="H858" t="str">
            <v>HT STEEL, s.r.o.</v>
          </cell>
          <cell r="I858" t="str">
            <v>17042063</v>
          </cell>
          <cell r="J858" t="str">
            <v>0300</v>
          </cell>
          <cell r="M858">
            <v>0</v>
          </cell>
          <cell r="O858">
            <v>0</v>
          </cell>
          <cell r="P858">
            <v>0</v>
          </cell>
          <cell r="Q858">
            <v>2099879</v>
          </cell>
          <cell r="S858">
            <v>2099879</v>
          </cell>
          <cell r="T858" t="str">
            <v>Decem192002</v>
          </cell>
          <cell r="U858">
            <v>37609</v>
          </cell>
          <cell r="V858" t="str">
            <v xml:space="preserve"> </v>
          </cell>
          <cell r="W858">
            <v>37613</v>
          </cell>
          <cell r="Y858" t="str">
            <v>UFJ</v>
          </cell>
        </row>
        <row r="859">
          <cell r="A859">
            <v>4304</v>
          </cell>
          <cell r="B859">
            <v>37564</v>
          </cell>
          <cell r="C859" t="str">
            <v>ko</v>
          </cell>
          <cell r="D859" t="str">
            <v>42/10/02</v>
          </cell>
          <cell r="E859">
            <v>37536</v>
          </cell>
          <cell r="F859">
            <v>37530</v>
          </cell>
          <cell r="G859">
            <v>37561</v>
          </cell>
          <cell r="H859" t="str">
            <v>HRDÝ</v>
          </cell>
          <cell r="I859" t="str">
            <v>170610039</v>
          </cell>
          <cell r="J859" t="str">
            <v>0300</v>
          </cell>
          <cell r="L859">
            <v>6500</v>
          </cell>
          <cell r="M859">
            <v>325</v>
          </cell>
          <cell r="O859">
            <v>0</v>
          </cell>
          <cell r="P859">
            <v>6825</v>
          </cell>
          <cell r="S859">
            <v>6825</v>
          </cell>
          <cell r="U859" t="str">
            <v>b</v>
          </cell>
          <cell r="V859"/>
          <cell r="W859">
            <v>37561</v>
          </cell>
          <cell r="X859">
            <v>37564</v>
          </cell>
          <cell r="Y859" t="str">
            <v>KB</v>
          </cell>
        </row>
        <row r="860">
          <cell r="A860">
            <v>4305</v>
          </cell>
          <cell r="B860">
            <v>37572</v>
          </cell>
          <cell r="C860" t="str">
            <v>ko</v>
          </cell>
          <cell r="D860" t="str">
            <v>43/10/02</v>
          </cell>
          <cell r="E860">
            <v>37536</v>
          </cell>
          <cell r="F860">
            <v>37536</v>
          </cell>
          <cell r="G860">
            <v>37567</v>
          </cell>
          <cell r="H860" t="str">
            <v>HRDÝ</v>
          </cell>
          <cell r="I860" t="str">
            <v>170610039</v>
          </cell>
          <cell r="J860" t="str">
            <v>0300</v>
          </cell>
          <cell r="L860">
            <v>9000</v>
          </cell>
          <cell r="M860">
            <v>450</v>
          </cell>
          <cell r="O860">
            <v>0</v>
          </cell>
          <cell r="P860">
            <v>9450</v>
          </cell>
          <cell r="S860">
            <v>9450</v>
          </cell>
          <cell r="V860"/>
          <cell r="W860">
            <v>37568</v>
          </cell>
          <cell r="X860">
            <v>37568</v>
          </cell>
          <cell r="Y860" t="str">
            <v>KB</v>
          </cell>
        </row>
        <row r="861">
          <cell r="A861">
            <v>648</v>
          </cell>
          <cell r="B861">
            <v>37413</v>
          </cell>
          <cell r="C861" t="str">
            <v>shm</v>
          </cell>
          <cell r="D861" t="str">
            <v>20020025</v>
          </cell>
          <cell r="E861">
            <v>37389</v>
          </cell>
          <cell r="F861">
            <v>37344</v>
          </cell>
          <cell r="G861">
            <v>37358</v>
          </cell>
          <cell r="H861" t="str">
            <v>OK Mont</v>
          </cell>
          <cell r="I861" t="str">
            <v>1713017501</v>
          </cell>
          <cell r="J861" t="str">
            <v>2700</v>
          </cell>
          <cell r="L861">
            <v>58820</v>
          </cell>
          <cell r="M861">
            <v>2941</v>
          </cell>
          <cell r="O861">
            <v>0</v>
          </cell>
          <cell r="P861">
            <v>61761</v>
          </cell>
          <cell r="S861">
            <v>61761</v>
          </cell>
          <cell r="V861"/>
          <cell r="W861">
            <v>37411</v>
          </cell>
          <cell r="X861">
            <v>37411</v>
          </cell>
          <cell r="Y861" t="str">
            <v>KB</v>
          </cell>
        </row>
        <row r="862">
          <cell r="A862">
            <v>1049</v>
          </cell>
          <cell r="B862">
            <v>37469</v>
          </cell>
          <cell r="C862" t="str">
            <v>o</v>
          </cell>
          <cell r="D862" t="str">
            <v>20020088</v>
          </cell>
          <cell r="E862">
            <v>37449</v>
          </cell>
          <cell r="F862">
            <v>37356</v>
          </cell>
          <cell r="G862">
            <v>37374</v>
          </cell>
          <cell r="H862" t="str">
            <v>OK mont</v>
          </cell>
          <cell r="I862" t="str">
            <v>1713017501</v>
          </cell>
          <cell r="J862" t="str">
            <v>2700</v>
          </cell>
          <cell r="L862">
            <v>160000</v>
          </cell>
          <cell r="M862">
            <v>8000</v>
          </cell>
          <cell r="O862">
            <v>0</v>
          </cell>
          <cell r="P862">
            <v>168000</v>
          </cell>
          <cell r="S862">
            <v>168000</v>
          </cell>
          <cell r="U862" t="str">
            <v>a</v>
          </cell>
          <cell r="V862"/>
          <cell r="W862">
            <v>37466</v>
          </cell>
          <cell r="X862">
            <v>37466</v>
          </cell>
          <cell r="Y862" t="str">
            <v>KB</v>
          </cell>
        </row>
        <row r="863">
          <cell r="A863">
            <v>639</v>
          </cell>
          <cell r="B863">
            <v>37425</v>
          </cell>
          <cell r="C863" t="str">
            <v>o</v>
          </cell>
          <cell r="D863" t="str">
            <v>20020057</v>
          </cell>
          <cell r="E863">
            <v>37389</v>
          </cell>
          <cell r="F863">
            <v>37376</v>
          </cell>
          <cell r="G863">
            <v>37412</v>
          </cell>
          <cell r="H863" t="str">
            <v>OK Mont</v>
          </cell>
          <cell r="I863" t="str">
            <v>1713017501</v>
          </cell>
          <cell r="J863" t="str">
            <v>2700</v>
          </cell>
          <cell r="L863">
            <v>200310</v>
          </cell>
          <cell r="M863">
            <v>10015.5</v>
          </cell>
          <cell r="O863">
            <v>0</v>
          </cell>
          <cell r="P863">
            <v>210325.5</v>
          </cell>
          <cell r="S863">
            <v>210325.5</v>
          </cell>
          <cell r="U863" t="str">
            <v>b</v>
          </cell>
          <cell r="V863"/>
          <cell r="W863">
            <v>37413</v>
          </cell>
          <cell r="X863">
            <v>37414</v>
          </cell>
          <cell r="Y863" t="str">
            <v>KB</v>
          </cell>
        </row>
        <row r="864">
          <cell r="A864">
            <v>3039</v>
          </cell>
          <cell r="B864">
            <v>37333</v>
          </cell>
          <cell r="C864" t="str">
            <v>mc</v>
          </cell>
          <cell r="D864" t="str">
            <v>6220002</v>
          </cell>
          <cell r="E864">
            <v>37298</v>
          </cell>
          <cell r="G864">
            <v>37320</v>
          </cell>
          <cell r="H864" t="str">
            <v>OK mont</v>
          </cell>
          <cell r="I864" t="str">
            <v>1713017501</v>
          </cell>
          <cell r="J864" t="str">
            <v>2700</v>
          </cell>
          <cell r="M864">
            <v>0</v>
          </cell>
          <cell r="O864">
            <v>0</v>
          </cell>
          <cell r="P864">
            <v>0</v>
          </cell>
          <cell r="Q864">
            <v>428587</v>
          </cell>
          <cell r="S864">
            <v>428587</v>
          </cell>
          <cell r="T864" t="str">
            <v>March2002</v>
          </cell>
          <cell r="U864">
            <v>37315</v>
          </cell>
          <cell r="V864"/>
          <cell r="W864">
            <v>37320</v>
          </cell>
          <cell r="X864">
            <v>37320</v>
          </cell>
          <cell r="Y864" t="str">
            <v>Sanwa Duss</v>
          </cell>
        </row>
        <row r="865">
          <cell r="A865">
            <v>529.1</v>
          </cell>
          <cell r="B865">
            <v>37498</v>
          </cell>
          <cell r="C865" t="str">
            <v>mc</v>
          </cell>
          <cell r="D865" t="str">
            <v>20020046</v>
          </cell>
          <cell r="E865">
            <v>37483</v>
          </cell>
          <cell r="G865">
            <v>37504</v>
          </cell>
          <cell r="H865" t="str">
            <v>OK mont</v>
          </cell>
          <cell r="I865" t="str">
            <v>1713017501</v>
          </cell>
          <cell r="J865" t="str">
            <v>2700</v>
          </cell>
          <cell r="M865">
            <v>0</v>
          </cell>
          <cell r="O865">
            <v>0</v>
          </cell>
          <cell r="P865">
            <v>0</v>
          </cell>
          <cell r="R865">
            <v>625773</v>
          </cell>
          <cell r="S865">
            <v>625773</v>
          </cell>
          <cell r="T865" t="str">
            <v>September2002</v>
          </cell>
          <cell r="U865">
            <v>37497</v>
          </cell>
          <cell r="V865"/>
          <cell r="W865">
            <v>37503</v>
          </cell>
          <cell r="X865">
            <v>37504</v>
          </cell>
          <cell r="Y865" t="str">
            <v>UFJ</v>
          </cell>
        </row>
        <row r="866">
          <cell r="A866">
            <v>3087</v>
          </cell>
          <cell r="B866">
            <v>37364</v>
          </cell>
          <cell r="C866" t="str">
            <v>mc</v>
          </cell>
          <cell r="D866" t="str">
            <v>6220005</v>
          </cell>
          <cell r="E866">
            <v>37335</v>
          </cell>
          <cell r="G866">
            <v>37358</v>
          </cell>
          <cell r="H866" t="str">
            <v>OK mont</v>
          </cell>
          <cell r="I866" t="str">
            <v>1713017501</v>
          </cell>
          <cell r="J866" t="str">
            <v>2700</v>
          </cell>
          <cell r="M866">
            <v>0</v>
          </cell>
          <cell r="O866">
            <v>0</v>
          </cell>
          <cell r="P866">
            <v>0</v>
          </cell>
          <cell r="Q866">
            <v>905183</v>
          </cell>
          <cell r="S866">
            <v>905183</v>
          </cell>
          <cell r="T866" t="str">
            <v>April2002</v>
          </cell>
          <cell r="U866">
            <v>37344</v>
          </cell>
          <cell r="V866"/>
          <cell r="W866">
            <v>37350</v>
          </cell>
          <cell r="X866">
            <v>37351</v>
          </cell>
          <cell r="Y866" t="str">
            <v>Sanwa Duss</v>
          </cell>
        </row>
        <row r="867">
          <cell r="A867">
            <v>3008</v>
          </cell>
          <cell r="B867">
            <v>37315</v>
          </cell>
          <cell r="C867" t="str">
            <v>mc</v>
          </cell>
          <cell r="D867" t="str">
            <v>62100064</v>
          </cell>
          <cell r="E867">
            <v>37266</v>
          </cell>
          <cell r="G867">
            <v>37294</v>
          </cell>
          <cell r="H867" t="str">
            <v>OK mont</v>
          </cell>
          <cell r="I867" t="str">
            <v>1713017501</v>
          </cell>
          <cell r="J867" t="str">
            <v>2700</v>
          </cell>
          <cell r="M867">
            <v>0</v>
          </cell>
          <cell r="O867">
            <v>0</v>
          </cell>
          <cell r="P867">
            <v>0</v>
          </cell>
          <cell r="Q867">
            <v>1438864</v>
          </cell>
          <cell r="S867">
            <v>1438864</v>
          </cell>
          <cell r="T867" t="str">
            <v>February2002</v>
          </cell>
          <cell r="U867">
            <v>37288</v>
          </cell>
          <cell r="V867"/>
          <cell r="W867">
            <v>37292</v>
          </cell>
          <cell r="X867">
            <v>37293</v>
          </cell>
          <cell r="Y867" t="str">
            <v>Sanwa Duss</v>
          </cell>
        </row>
        <row r="868">
          <cell r="A868">
            <v>0</v>
          </cell>
          <cell r="B868">
            <v>37246</v>
          </cell>
          <cell r="C868" t="str">
            <v>mc</v>
          </cell>
          <cell r="D868" t="str">
            <v>621047</v>
          </cell>
          <cell r="E868">
            <v>37201</v>
          </cell>
          <cell r="G868">
            <v>37225</v>
          </cell>
          <cell r="H868" t="str">
            <v>OK mont</v>
          </cell>
          <cell r="I868" t="str">
            <v>1713017501</v>
          </cell>
          <cell r="J868" t="str">
            <v>2700</v>
          </cell>
          <cell r="M868">
            <v>0</v>
          </cell>
          <cell r="O868">
            <v>0</v>
          </cell>
          <cell r="P868">
            <v>0</v>
          </cell>
          <cell r="Q868">
            <v>2213715</v>
          </cell>
          <cell r="S868">
            <v>2213715</v>
          </cell>
          <cell r="T868" t="str">
            <v>December2001</v>
          </cell>
          <cell r="U868">
            <v>37224</v>
          </cell>
          <cell r="V868"/>
          <cell r="W868">
            <v>37231</v>
          </cell>
          <cell r="X868">
            <v>37230</v>
          </cell>
          <cell r="Y868" t="str">
            <v>Sanwa Duss</v>
          </cell>
        </row>
        <row r="869">
          <cell r="A869">
            <v>3001</v>
          </cell>
          <cell r="B869">
            <v>37278</v>
          </cell>
          <cell r="C869" t="str">
            <v>mc</v>
          </cell>
          <cell r="D869" t="str">
            <v>62100059</v>
          </cell>
          <cell r="E869">
            <v>37239</v>
          </cell>
          <cell r="G869">
            <v>37262</v>
          </cell>
          <cell r="H869" t="str">
            <v>OK mont</v>
          </cell>
          <cell r="I869" t="str">
            <v>1713017501</v>
          </cell>
          <cell r="J869" t="str">
            <v>2700</v>
          </cell>
          <cell r="M869">
            <v>0</v>
          </cell>
          <cell r="O869">
            <v>0</v>
          </cell>
          <cell r="P869">
            <v>0</v>
          </cell>
          <cell r="Q869">
            <v>2414047</v>
          </cell>
          <cell r="S869">
            <v>2414047</v>
          </cell>
          <cell r="T869" t="str">
            <v>January2002</v>
          </cell>
          <cell r="U869">
            <v>37246</v>
          </cell>
          <cell r="V869"/>
          <cell r="W869">
            <v>37261</v>
          </cell>
          <cell r="X869">
            <v>37265</v>
          </cell>
          <cell r="Y869" t="str">
            <v>Sanwa Duss</v>
          </cell>
        </row>
        <row r="870">
          <cell r="A870">
            <v>529</v>
          </cell>
          <cell r="B870">
            <v>37382</v>
          </cell>
          <cell r="C870" t="str">
            <v>mc</v>
          </cell>
          <cell r="D870" t="str">
            <v>20020046</v>
          </cell>
          <cell r="E870">
            <v>37375</v>
          </cell>
          <cell r="F870">
            <v>37372</v>
          </cell>
          <cell r="G870">
            <v>37412</v>
          </cell>
          <cell r="H870" t="str">
            <v>OK mont</v>
          </cell>
          <cell r="I870" t="str">
            <v>1713017501</v>
          </cell>
          <cell r="J870" t="str">
            <v>2700</v>
          </cell>
          <cell r="L870">
            <v>12515459</v>
          </cell>
          <cell r="M870">
            <v>625773</v>
          </cell>
          <cell r="O870">
            <v>0</v>
          </cell>
          <cell r="P870">
            <v>13141232</v>
          </cell>
          <cell r="Q870">
            <v>-10099514</v>
          </cell>
          <cell r="R870">
            <v>-625773</v>
          </cell>
          <cell r="S870">
            <v>2415945</v>
          </cell>
          <cell r="T870" t="str">
            <v>June2002</v>
          </cell>
          <cell r="U870">
            <v>37407</v>
          </cell>
          <cell r="V870"/>
          <cell r="W870">
            <v>37412</v>
          </cell>
          <cell r="X870">
            <v>37413</v>
          </cell>
          <cell r="Y870" t="str">
            <v>Sanwa Duss</v>
          </cell>
        </row>
        <row r="871">
          <cell r="A871">
            <v>0</v>
          </cell>
          <cell r="B871">
            <v>37228</v>
          </cell>
          <cell r="C871" t="str">
            <v>mc</v>
          </cell>
          <cell r="D871">
            <v>621051</v>
          </cell>
          <cell r="E871">
            <v>37173</v>
          </cell>
          <cell r="G871">
            <v>37200</v>
          </cell>
          <cell r="H871" t="str">
            <v>OK mont</v>
          </cell>
          <cell r="I871" t="str">
            <v>1713017501</v>
          </cell>
          <cell r="J871" t="str">
            <v>3800</v>
          </cell>
          <cell r="M871">
            <v>0</v>
          </cell>
          <cell r="O871">
            <v>0</v>
          </cell>
          <cell r="P871">
            <v>0</v>
          </cell>
          <cell r="Q871">
            <v>2699118</v>
          </cell>
          <cell r="S871">
            <v>2699118</v>
          </cell>
          <cell r="T871" t="str">
            <v>November2001</v>
          </cell>
          <cell r="U871">
            <v>37197</v>
          </cell>
          <cell r="V871"/>
          <cell r="W871">
            <v>37202</v>
          </cell>
          <cell r="X871">
            <v>37201</v>
          </cell>
          <cell r="Y871" t="str">
            <v>Sanwa Duss</v>
          </cell>
        </row>
        <row r="872">
          <cell r="A872">
            <v>4347</v>
          </cell>
          <cell r="B872">
            <v>37613</v>
          </cell>
          <cell r="C872" t="str">
            <v>ko-z</v>
          </cell>
          <cell r="D872" t="str">
            <v>220022727</v>
          </cell>
          <cell r="E872">
            <v>37600</v>
          </cell>
          <cell r="F872">
            <v>37582</v>
          </cell>
          <cell r="G872">
            <v>37612</v>
          </cell>
          <cell r="H872" t="str">
            <v>PILECKÝ</v>
          </cell>
          <cell r="I872" t="str">
            <v>173425760</v>
          </cell>
          <cell r="J872" t="str">
            <v>0300</v>
          </cell>
          <cell r="L872">
            <v>8240.1</v>
          </cell>
          <cell r="M872">
            <v>412.1</v>
          </cell>
          <cell r="O872">
            <v>0</v>
          </cell>
          <cell r="P872">
            <v>8652.2000000000007</v>
          </cell>
          <cell r="S872">
            <v>8652.2000000000007</v>
          </cell>
          <cell r="U872" t="str">
            <v>a</v>
          </cell>
          <cell r="V872" t="str">
            <v xml:space="preserve"> </v>
          </cell>
          <cell r="W872">
            <v>37613</v>
          </cell>
          <cell r="X872">
            <v>37613</v>
          </cell>
          <cell r="Y872" t="str">
            <v>KB</v>
          </cell>
        </row>
        <row r="873">
          <cell r="A873">
            <v>4297</v>
          </cell>
          <cell r="B873">
            <v>37560</v>
          </cell>
          <cell r="C873" t="str">
            <v>ko</v>
          </cell>
          <cell r="D873" t="str">
            <v>220021625</v>
          </cell>
          <cell r="E873">
            <v>37526</v>
          </cell>
          <cell r="F873">
            <v>37524</v>
          </cell>
          <cell r="G873">
            <v>37554</v>
          </cell>
          <cell r="H873" t="str">
            <v>PILECKÝ</v>
          </cell>
          <cell r="I873" t="str">
            <v>173425760</v>
          </cell>
          <cell r="J873" t="str">
            <v>0300</v>
          </cell>
          <cell r="L873">
            <v>180195.4</v>
          </cell>
          <cell r="M873">
            <v>9009.7999999999993</v>
          </cell>
          <cell r="O873">
            <v>0</v>
          </cell>
          <cell r="P873">
            <v>189205.2</v>
          </cell>
          <cell r="S873">
            <v>189205.2</v>
          </cell>
          <cell r="U873" t="str">
            <v>a</v>
          </cell>
          <cell r="V873"/>
          <cell r="W873">
            <v>37550</v>
          </cell>
          <cell r="X873">
            <v>37551</v>
          </cell>
          <cell r="Y873" t="str">
            <v>KB</v>
          </cell>
        </row>
        <row r="874">
          <cell r="A874">
            <v>38</v>
          </cell>
          <cell r="B874">
            <v>37315</v>
          </cell>
          <cell r="C874" t="str">
            <v>b</v>
          </cell>
          <cell r="D874" t="str">
            <v>2011401</v>
          </cell>
          <cell r="E874">
            <v>37277</v>
          </cell>
          <cell r="G874">
            <v>37311</v>
          </cell>
          <cell r="H874" t="str">
            <v>Matula</v>
          </cell>
          <cell r="I874" t="str">
            <v>173458108</v>
          </cell>
          <cell r="J874" t="str">
            <v>0300</v>
          </cell>
          <cell r="K874">
            <v>27990</v>
          </cell>
          <cell r="M874">
            <v>0</v>
          </cell>
          <cell r="O874">
            <v>0</v>
          </cell>
          <cell r="P874">
            <v>27990</v>
          </cell>
          <cell r="S874">
            <v>27990</v>
          </cell>
          <cell r="V874"/>
          <cell r="W874">
            <v>37306</v>
          </cell>
          <cell r="X874">
            <v>37307</v>
          </cell>
          <cell r="Y874" t="str">
            <v>KB</v>
          </cell>
        </row>
        <row r="875">
          <cell r="A875">
            <v>5002</v>
          </cell>
          <cell r="B875" t="str">
            <v>cancel</v>
          </cell>
          <cell r="C875" t="str">
            <v>o</v>
          </cell>
          <cell r="D875" t="str">
            <v>32003</v>
          </cell>
          <cell r="E875">
            <v>37245</v>
          </cell>
          <cell r="G875">
            <v>37270</v>
          </cell>
          <cell r="H875" t="str">
            <v>Stabil</v>
          </cell>
          <cell r="I875" t="str">
            <v>174456702</v>
          </cell>
          <cell r="J875" t="str">
            <v>0300</v>
          </cell>
          <cell r="M875">
            <v>0</v>
          </cell>
          <cell r="O875">
            <v>0</v>
          </cell>
          <cell r="P875">
            <v>0</v>
          </cell>
          <cell r="S875">
            <v>0</v>
          </cell>
          <cell r="V875"/>
          <cell r="W875" t="str">
            <v>n/a</v>
          </cell>
          <cell r="X875" t="str">
            <v>n/a</v>
          </cell>
          <cell r="Y875" t="str">
            <v>Sanwa Duss</v>
          </cell>
        </row>
        <row r="876">
          <cell r="A876">
            <v>2364</v>
          </cell>
          <cell r="B876">
            <v>37578</v>
          </cell>
          <cell r="C876" t="str">
            <v>tye</v>
          </cell>
          <cell r="D876" t="str">
            <v>2210137</v>
          </cell>
          <cell r="E876">
            <v>37550</v>
          </cell>
          <cell r="F876">
            <v>37547</v>
          </cell>
          <cell r="G876">
            <v>37578</v>
          </cell>
          <cell r="H876" t="str">
            <v>GEOTIS, s.r.o.</v>
          </cell>
          <cell r="I876" t="str">
            <v>175857217</v>
          </cell>
          <cell r="J876" t="str">
            <v>3400</v>
          </cell>
          <cell r="L876">
            <v>970</v>
          </cell>
          <cell r="M876">
            <v>48.5</v>
          </cell>
          <cell r="O876">
            <v>0</v>
          </cell>
          <cell r="P876">
            <v>1018.5</v>
          </cell>
          <cell r="S876">
            <v>1018.5</v>
          </cell>
          <cell r="U876" t="str">
            <v>d</v>
          </cell>
          <cell r="V876"/>
          <cell r="W876">
            <v>37575</v>
          </cell>
          <cell r="X876">
            <v>37575</v>
          </cell>
          <cell r="Y876" t="str">
            <v>KB</v>
          </cell>
        </row>
        <row r="877">
          <cell r="A877">
            <v>2026</v>
          </cell>
          <cell r="B877">
            <v>37319</v>
          </cell>
          <cell r="C877" t="str">
            <v>tym</v>
          </cell>
          <cell r="D877" t="str">
            <v>2202010</v>
          </cell>
          <cell r="E877">
            <v>37294</v>
          </cell>
          <cell r="F877">
            <v>37292</v>
          </cell>
          <cell r="G877">
            <v>37322</v>
          </cell>
          <cell r="H877" t="str">
            <v>GEOTIS, s.r.o.</v>
          </cell>
          <cell r="I877" t="str">
            <v>175857217</v>
          </cell>
          <cell r="J877" t="str">
            <v>3400</v>
          </cell>
          <cell r="L877">
            <v>2255</v>
          </cell>
          <cell r="M877">
            <v>112.75</v>
          </cell>
          <cell r="O877">
            <v>0</v>
          </cell>
          <cell r="P877">
            <v>2367.75</v>
          </cell>
          <cell r="S877">
            <v>2367.8000000000002</v>
          </cell>
          <cell r="V877"/>
          <cell r="W877">
            <v>37319</v>
          </cell>
          <cell r="X877">
            <v>37316</v>
          </cell>
          <cell r="Y877" t="str">
            <v>KB</v>
          </cell>
        </row>
        <row r="878">
          <cell r="A878">
            <v>2114</v>
          </cell>
          <cell r="B878">
            <v>37396</v>
          </cell>
          <cell r="C878" t="str">
            <v>tye</v>
          </cell>
          <cell r="D878" t="str">
            <v>2204043</v>
          </cell>
          <cell r="E878">
            <v>37369</v>
          </cell>
          <cell r="F878">
            <v>37365</v>
          </cell>
          <cell r="G878">
            <v>37396</v>
          </cell>
          <cell r="H878" t="str">
            <v>GEOTIS, s.r.o.</v>
          </cell>
          <cell r="I878" t="str">
            <v>175857217</v>
          </cell>
          <cell r="J878" t="str">
            <v>3400</v>
          </cell>
          <cell r="L878">
            <v>3175</v>
          </cell>
          <cell r="M878">
            <v>158.80000000000001</v>
          </cell>
          <cell r="O878">
            <v>0</v>
          </cell>
          <cell r="P878">
            <v>3333.8</v>
          </cell>
          <cell r="S878">
            <v>3333.8</v>
          </cell>
          <cell r="U878" t="str">
            <v>a</v>
          </cell>
          <cell r="V878"/>
          <cell r="W878">
            <v>37393</v>
          </cell>
          <cell r="X878">
            <v>37393</v>
          </cell>
          <cell r="Y878" t="str">
            <v>KB</v>
          </cell>
        </row>
        <row r="879">
          <cell r="A879">
            <v>2232</v>
          </cell>
          <cell r="B879">
            <v>37469</v>
          </cell>
          <cell r="C879" t="str">
            <v>tye</v>
          </cell>
          <cell r="D879" t="str">
            <v>2207084</v>
          </cell>
          <cell r="E879">
            <v>37456</v>
          </cell>
          <cell r="F879">
            <v>37455</v>
          </cell>
          <cell r="G879">
            <v>37484</v>
          </cell>
          <cell r="H879" t="str">
            <v>GEOTIS, s.r.o.</v>
          </cell>
          <cell r="I879" t="str">
            <v>175857217</v>
          </cell>
          <cell r="J879" t="str">
            <v>3400</v>
          </cell>
          <cell r="L879">
            <v>3240</v>
          </cell>
          <cell r="M879">
            <v>162</v>
          </cell>
          <cell r="O879">
            <v>0</v>
          </cell>
          <cell r="P879">
            <v>3402</v>
          </cell>
          <cell r="S879">
            <v>3402</v>
          </cell>
          <cell r="U879" t="str">
            <v>a</v>
          </cell>
          <cell r="V879"/>
          <cell r="W879">
            <v>37483</v>
          </cell>
          <cell r="X879">
            <v>37483</v>
          </cell>
          <cell r="Y879" t="str">
            <v>KB</v>
          </cell>
        </row>
        <row r="880">
          <cell r="A880">
            <v>2063</v>
          </cell>
          <cell r="B880">
            <v>37364</v>
          </cell>
          <cell r="C880" t="str">
            <v>ty2</v>
          </cell>
          <cell r="D880" t="str">
            <v>2203026</v>
          </cell>
          <cell r="E880">
            <v>37326</v>
          </cell>
          <cell r="F880">
            <v>37322</v>
          </cell>
          <cell r="G880">
            <v>37351</v>
          </cell>
          <cell r="H880" t="str">
            <v>GEOTIS, s.r.o.</v>
          </cell>
          <cell r="I880" t="str">
            <v>175857217</v>
          </cell>
          <cell r="J880" t="str">
            <v>3400</v>
          </cell>
          <cell r="L880">
            <v>3810</v>
          </cell>
          <cell r="M880">
            <v>190.5</v>
          </cell>
          <cell r="O880">
            <v>0</v>
          </cell>
          <cell r="P880">
            <v>4000.5</v>
          </cell>
          <cell r="S880">
            <v>4000.5</v>
          </cell>
          <cell r="U880" t="str">
            <v>b</v>
          </cell>
          <cell r="V880"/>
          <cell r="W880">
            <v>37351</v>
          </cell>
          <cell r="X880">
            <v>37351</v>
          </cell>
          <cell r="Y880" t="str">
            <v>KB</v>
          </cell>
        </row>
        <row r="881">
          <cell r="A881">
            <v>2273</v>
          </cell>
          <cell r="B881">
            <v>37524</v>
          </cell>
          <cell r="C881" t="str">
            <v>tye</v>
          </cell>
          <cell r="D881" t="str">
            <v>2208100</v>
          </cell>
          <cell r="E881">
            <v>37482</v>
          </cell>
          <cell r="F881">
            <v>37480</v>
          </cell>
          <cell r="G881">
            <v>37511</v>
          </cell>
          <cell r="H881" t="str">
            <v>GEOTIS, s.r.o.</v>
          </cell>
          <cell r="I881" t="str">
            <v>175857217</v>
          </cell>
          <cell r="J881" t="str">
            <v>3400</v>
          </cell>
          <cell r="L881">
            <v>4395</v>
          </cell>
          <cell r="M881">
            <v>219.8</v>
          </cell>
          <cell r="O881">
            <v>0</v>
          </cell>
          <cell r="P881">
            <v>4614.8</v>
          </cell>
          <cell r="S881">
            <v>4614.8</v>
          </cell>
          <cell r="U881" t="str">
            <v>f</v>
          </cell>
          <cell r="V881"/>
          <cell r="W881">
            <v>37510</v>
          </cell>
          <cell r="X881">
            <v>37511</v>
          </cell>
          <cell r="Y881" t="str">
            <v>KB</v>
          </cell>
        </row>
        <row r="882">
          <cell r="A882">
            <v>2272</v>
          </cell>
          <cell r="B882">
            <v>37524</v>
          </cell>
          <cell r="C882" t="str">
            <v>tye</v>
          </cell>
          <cell r="D882" t="str">
            <v>2208101</v>
          </cell>
          <cell r="E882">
            <v>37482</v>
          </cell>
          <cell r="F882">
            <v>37480</v>
          </cell>
          <cell r="G882">
            <v>37511</v>
          </cell>
          <cell r="H882" t="str">
            <v>GEOTIS, s.r.o.</v>
          </cell>
          <cell r="I882" t="str">
            <v>175857217</v>
          </cell>
          <cell r="J882" t="str">
            <v>3400</v>
          </cell>
          <cell r="L882">
            <v>4600</v>
          </cell>
          <cell r="M882">
            <v>230</v>
          </cell>
          <cell r="O882">
            <v>0</v>
          </cell>
          <cell r="P882">
            <v>4830</v>
          </cell>
          <cell r="S882">
            <v>4830</v>
          </cell>
          <cell r="U882" t="str">
            <v>f</v>
          </cell>
          <cell r="V882"/>
          <cell r="W882">
            <v>37510</v>
          </cell>
          <cell r="X882">
            <v>37511</v>
          </cell>
          <cell r="Y882" t="str">
            <v>KB</v>
          </cell>
        </row>
        <row r="883">
          <cell r="A883">
            <v>2184</v>
          </cell>
          <cell r="B883">
            <v>37432</v>
          </cell>
          <cell r="C883" t="str">
            <v>tye</v>
          </cell>
          <cell r="D883" t="str">
            <v>2206069</v>
          </cell>
          <cell r="E883">
            <v>37419</v>
          </cell>
          <cell r="F883">
            <v>37417</v>
          </cell>
          <cell r="G883">
            <v>37447</v>
          </cell>
          <cell r="H883" t="str">
            <v>GEOTIS, s.r.o.</v>
          </cell>
          <cell r="I883" t="str">
            <v>175857217</v>
          </cell>
          <cell r="J883" t="str">
            <v>3400</v>
          </cell>
          <cell r="L883">
            <v>6830</v>
          </cell>
          <cell r="M883">
            <v>341.5</v>
          </cell>
          <cell r="O883">
            <v>0</v>
          </cell>
          <cell r="P883">
            <v>7171.5</v>
          </cell>
          <cell r="S883">
            <v>7171.5</v>
          </cell>
          <cell r="U883" t="str">
            <v>b</v>
          </cell>
          <cell r="V883"/>
          <cell r="W883">
            <v>37445</v>
          </cell>
          <cell r="X883">
            <v>37445</v>
          </cell>
          <cell r="Y883" t="str">
            <v>KB</v>
          </cell>
        </row>
        <row r="884">
          <cell r="A884">
            <v>2363</v>
          </cell>
          <cell r="B884">
            <v>37578</v>
          </cell>
          <cell r="C884" t="str">
            <v>tye</v>
          </cell>
          <cell r="D884" t="str">
            <v>2210136</v>
          </cell>
          <cell r="E884">
            <v>37550</v>
          </cell>
          <cell r="F884">
            <v>37547</v>
          </cell>
          <cell r="G884">
            <v>37578</v>
          </cell>
          <cell r="H884" t="str">
            <v>GEOTIS, s.r.o.</v>
          </cell>
          <cell r="I884" t="str">
            <v>175857217</v>
          </cell>
          <cell r="J884" t="str">
            <v>3400</v>
          </cell>
          <cell r="L884">
            <v>8890</v>
          </cell>
          <cell r="M884">
            <v>444.5</v>
          </cell>
          <cell r="O884">
            <v>0</v>
          </cell>
          <cell r="P884">
            <v>9334.5</v>
          </cell>
          <cell r="S884">
            <v>9334.5</v>
          </cell>
          <cell r="U884" t="str">
            <v>d</v>
          </cell>
          <cell r="V884"/>
          <cell r="W884">
            <v>37575</v>
          </cell>
          <cell r="X884">
            <v>37575</v>
          </cell>
          <cell r="Y884" t="str">
            <v>KB</v>
          </cell>
        </row>
        <row r="885">
          <cell r="A885">
            <v>2352</v>
          </cell>
          <cell r="B885">
            <v>37572</v>
          </cell>
          <cell r="C885" t="str">
            <v>tye</v>
          </cell>
          <cell r="D885" t="str">
            <v>2210128</v>
          </cell>
          <cell r="E885">
            <v>37538</v>
          </cell>
          <cell r="F885">
            <v>37536</v>
          </cell>
          <cell r="G885">
            <v>37567</v>
          </cell>
          <cell r="H885" t="str">
            <v>GEOTIS, s.r.o.</v>
          </cell>
          <cell r="I885" t="str">
            <v>175857217</v>
          </cell>
          <cell r="J885" t="str">
            <v>3400</v>
          </cell>
          <cell r="L885">
            <v>9525</v>
          </cell>
          <cell r="M885">
            <v>476.3</v>
          </cell>
          <cell r="O885">
            <v>0</v>
          </cell>
          <cell r="P885">
            <v>10001.299999999999</v>
          </cell>
          <cell r="S885">
            <v>10001.299999999999</v>
          </cell>
          <cell r="V885"/>
          <cell r="W885">
            <v>37568</v>
          </cell>
          <cell r="X885">
            <v>37568</v>
          </cell>
          <cell r="Y885" t="str">
            <v>KB</v>
          </cell>
        </row>
        <row r="886">
          <cell r="A886">
            <v>2260</v>
          </cell>
          <cell r="B886">
            <v>37502</v>
          </cell>
          <cell r="C886" t="str">
            <v>tye</v>
          </cell>
          <cell r="D886" t="str">
            <v>02-0043</v>
          </cell>
          <cell r="E886">
            <v>37474</v>
          </cell>
          <cell r="F886">
            <v>37465</v>
          </cell>
          <cell r="G886">
            <v>37503</v>
          </cell>
          <cell r="H886" t="str">
            <v>HSF SYSTÉM</v>
          </cell>
          <cell r="I886" t="str">
            <v>176208075</v>
          </cell>
          <cell r="J886" t="str">
            <v>0300</v>
          </cell>
          <cell r="L886">
            <v>97000</v>
          </cell>
          <cell r="M886">
            <v>4850</v>
          </cell>
          <cell r="O886">
            <v>0</v>
          </cell>
          <cell r="P886">
            <v>101850</v>
          </cell>
          <cell r="S886">
            <v>101850</v>
          </cell>
          <cell r="U886" t="str">
            <v>a</v>
          </cell>
          <cell r="V886"/>
          <cell r="W886">
            <v>37502</v>
          </cell>
          <cell r="X886">
            <v>37504</v>
          </cell>
          <cell r="Y886" t="str">
            <v>KB</v>
          </cell>
        </row>
        <row r="887">
          <cell r="A887">
            <v>5098</v>
          </cell>
          <cell r="B887">
            <v>37553</v>
          </cell>
          <cell r="C887" t="str">
            <v>sh2</v>
          </cell>
          <cell r="D887" t="str">
            <v>200210037</v>
          </cell>
          <cell r="E887">
            <v>37537</v>
          </cell>
          <cell r="F887">
            <v>37537</v>
          </cell>
          <cell r="G887">
            <v>37547</v>
          </cell>
          <cell r="H887" t="str">
            <v>Miroslav Žilík</v>
          </cell>
          <cell r="I887" t="str">
            <v>177341-791</v>
          </cell>
          <cell r="J887" t="str">
            <v>0100</v>
          </cell>
          <cell r="L887">
            <v>2500</v>
          </cell>
          <cell r="M887">
            <v>125</v>
          </cell>
          <cell r="O887">
            <v>0</v>
          </cell>
          <cell r="P887">
            <v>2625</v>
          </cell>
          <cell r="S887">
            <v>2625</v>
          </cell>
          <cell r="U887" t="str">
            <v>x</v>
          </cell>
          <cell r="V887">
            <v>1</v>
          </cell>
          <cell r="W887">
            <v>37547</v>
          </cell>
          <cell r="X887">
            <v>37550</v>
          </cell>
          <cell r="Y887" t="str">
            <v>KB</v>
          </cell>
          <cell r="Z887" t="str">
            <v>site equipment</v>
          </cell>
        </row>
        <row r="888">
          <cell r="A888">
            <v>5099</v>
          </cell>
          <cell r="B888">
            <v>37572</v>
          </cell>
          <cell r="C888" t="str">
            <v>sh2</v>
          </cell>
          <cell r="D888" t="str">
            <v>200210038</v>
          </cell>
          <cell r="E888">
            <v>37537</v>
          </cell>
          <cell r="F888">
            <v>37537</v>
          </cell>
          <cell r="G888">
            <v>37568</v>
          </cell>
          <cell r="H888" t="str">
            <v>Miroslav Žilík</v>
          </cell>
          <cell r="I888" t="str">
            <v>177341-791</v>
          </cell>
          <cell r="J888" t="str">
            <v>0100</v>
          </cell>
          <cell r="L888">
            <v>3500</v>
          </cell>
          <cell r="M888">
            <v>175</v>
          </cell>
          <cell r="O888">
            <v>0</v>
          </cell>
          <cell r="P888">
            <v>3675</v>
          </cell>
          <cell r="S888">
            <v>3675</v>
          </cell>
          <cell r="V888"/>
          <cell r="W888">
            <v>37568</v>
          </cell>
          <cell r="X888">
            <v>37568</v>
          </cell>
          <cell r="Y888" t="str">
            <v>KB</v>
          </cell>
          <cell r="Z888" t="str">
            <v xml:space="preserve">space site setting including buiding up of 8 main points for sh2  </v>
          </cell>
        </row>
        <row r="889">
          <cell r="A889">
            <v>1494</v>
          </cell>
          <cell r="B889">
            <v>37546</v>
          </cell>
          <cell r="C889" t="str">
            <v>tp2</v>
          </cell>
          <cell r="D889" t="str">
            <v>1102002</v>
          </cell>
          <cell r="E889">
            <v>37540</v>
          </cell>
          <cell r="G889">
            <v>37538</v>
          </cell>
          <cell r="H889" t="str">
            <v>Ing. Michal</v>
          </cell>
          <cell r="I889" t="str">
            <v>179474731</v>
          </cell>
          <cell r="J889" t="str">
            <v>0300</v>
          </cell>
          <cell r="K889">
            <v>2303</v>
          </cell>
          <cell r="M889">
            <v>0</v>
          </cell>
          <cell r="O889">
            <v>0</v>
          </cell>
          <cell r="P889">
            <v>2303</v>
          </cell>
          <cell r="S889">
            <v>2303</v>
          </cell>
          <cell r="T889" t="str">
            <v>free</v>
          </cell>
          <cell r="U889" t="str">
            <v>k</v>
          </cell>
          <cell r="V889"/>
          <cell r="W889">
            <v>37544</v>
          </cell>
          <cell r="X889">
            <v>37544</v>
          </cell>
          <cell r="Y889" t="str">
            <v>KB</v>
          </cell>
        </row>
        <row r="890">
          <cell r="A890">
            <v>1338</v>
          </cell>
          <cell r="B890">
            <v>37524</v>
          </cell>
          <cell r="C890" t="str">
            <v>tp2</v>
          </cell>
          <cell r="D890" t="str">
            <v>03092002</v>
          </cell>
          <cell r="E890">
            <v>37509</v>
          </cell>
          <cell r="G890">
            <v>37514</v>
          </cell>
          <cell r="H890" t="str">
            <v>Ing. Michal</v>
          </cell>
          <cell r="I890" t="str">
            <v>179474731</v>
          </cell>
          <cell r="J890" t="str">
            <v>0300</v>
          </cell>
          <cell r="K890">
            <v>17857</v>
          </cell>
          <cell r="M890">
            <v>0</v>
          </cell>
          <cell r="O890">
            <v>0</v>
          </cell>
          <cell r="P890">
            <v>17857</v>
          </cell>
          <cell r="S890">
            <v>17857</v>
          </cell>
          <cell r="T890" t="str">
            <v>free</v>
          </cell>
          <cell r="U890" t="str">
            <v>b</v>
          </cell>
          <cell r="V890"/>
          <cell r="W890">
            <v>37518</v>
          </cell>
          <cell r="X890">
            <v>37518</v>
          </cell>
          <cell r="Y890" t="str">
            <v>KB</v>
          </cell>
        </row>
        <row r="891">
          <cell r="A891">
            <v>1493</v>
          </cell>
          <cell r="B891">
            <v>37546</v>
          </cell>
          <cell r="C891" t="str">
            <v>tp2</v>
          </cell>
          <cell r="D891" t="str">
            <v>3092002</v>
          </cell>
          <cell r="E891">
            <v>37538</v>
          </cell>
          <cell r="G891">
            <v>37537</v>
          </cell>
          <cell r="H891" t="str">
            <v>Ing. Michal</v>
          </cell>
          <cell r="I891" t="str">
            <v>179474731</v>
          </cell>
          <cell r="J891" t="str">
            <v>0300</v>
          </cell>
          <cell r="K891">
            <v>75000</v>
          </cell>
          <cell r="M891">
            <v>0</v>
          </cell>
          <cell r="O891">
            <v>0</v>
          </cell>
          <cell r="P891">
            <v>75000</v>
          </cell>
          <cell r="S891">
            <v>75000</v>
          </cell>
          <cell r="T891" t="str">
            <v>free</v>
          </cell>
          <cell r="U891" t="str">
            <v>k</v>
          </cell>
          <cell r="V891"/>
          <cell r="W891">
            <v>37544</v>
          </cell>
          <cell r="X891">
            <v>37544</v>
          </cell>
          <cell r="Y891" t="str">
            <v>KB</v>
          </cell>
        </row>
        <row r="892">
          <cell r="A892">
            <v>1641</v>
          </cell>
          <cell r="B892">
            <v>37568</v>
          </cell>
          <cell r="C892" t="str">
            <v>tp2</v>
          </cell>
          <cell r="D892" t="str">
            <v>1112002</v>
          </cell>
          <cell r="E892">
            <v>37565</v>
          </cell>
          <cell r="G892">
            <v>37565</v>
          </cell>
          <cell r="H892" t="str">
            <v>Ing. Michal</v>
          </cell>
          <cell r="I892" t="str">
            <v>179474731</v>
          </cell>
          <cell r="J892" t="str">
            <v>0300</v>
          </cell>
          <cell r="K892">
            <v>75000</v>
          </cell>
          <cell r="M892">
            <v>0</v>
          </cell>
          <cell r="O892">
            <v>0</v>
          </cell>
          <cell r="P892">
            <v>75000</v>
          </cell>
          <cell r="S892">
            <v>75000</v>
          </cell>
          <cell r="T892" t="str">
            <v>free</v>
          </cell>
          <cell r="V892"/>
          <cell r="W892">
            <v>37567</v>
          </cell>
          <cell r="X892">
            <v>37568</v>
          </cell>
          <cell r="Y892" t="str">
            <v>KB</v>
          </cell>
        </row>
        <row r="893">
          <cell r="A893">
            <v>1782</v>
          </cell>
          <cell r="B893">
            <v>37599</v>
          </cell>
          <cell r="C893" t="str">
            <v>tp2</v>
          </cell>
          <cell r="D893" t="str">
            <v>1122002</v>
          </cell>
          <cell r="E893">
            <v>37599</v>
          </cell>
          <cell r="G893">
            <v>37595</v>
          </cell>
          <cell r="H893" t="str">
            <v>Ing. Michal</v>
          </cell>
          <cell r="I893" t="str">
            <v>179474731</v>
          </cell>
          <cell r="J893" t="str">
            <v>0300</v>
          </cell>
          <cell r="K893">
            <v>75000</v>
          </cell>
          <cell r="M893">
            <v>0</v>
          </cell>
          <cell r="O893">
            <v>0</v>
          </cell>
          <cell r="P893">
            <v>75000</v>
          </cell>
          <cell r="S893">
            <v>75000</v>
          </cell>
          <cell r="T893" t="str">
            <v>free</v>
          </cell>
          <cell r="U893" t="str">
            <v>a</v>
          </cell>
          <cell r="V893"/>
          <cell r="W893">
            <v>37599</v>
          </cell>
          <cell r="X893">
            <v>37599</v>
          </cell>
          <cell r="Y893" t="str">
            <v>KB</v>
          </cell>
        </row>
        <row r="894">
          <cell r="A894">
            <v>2008</v>
          </cell>
          <cell r="B894">
            <v>37315</v>
          </cell>
          <cell r="C894" t="str">
            <v>ty</v>
          </cell>
          <cell r="D894" t="str">
            <v>200201018</v>
          </cell>
          <cell r="E894">
            <v>37280</v>
          </cell>
          <cell r="F894">
            <v>37278</v>
          </cell>
          <cell r="G894">
            <v>37293</v>
          </cell>
          <cell r="H894" t="str">
            <v>J.P.B. Kovovýroba</v>
          </cell>
          <cell r="I894" t="str">
            <v>1815213853</v>
          </cell>
          <cell r="J894" t="str">
            <v>0300</v>
          </cell>
          <cell r="L894">
            <v>6440</v>
          </cell>
          <cell r="M894">
            <v>322</v>
          </cell>
          <cell r="O894">
            <v>0</v>
          </cell>
          <cell r="P894">
            <v>6762</v>
          </cell>
          <cell r="S894">
            <v>6762</v>
          </cell>
          <cell r="U894" t="str">
            <v>b</v>
          </cell>
          <cell r="V894"/>
          <cell r="W894">
            <v>37293</v>
          </cell>
          <cell r="X894">
            <v>37294</v>
          </cell>
          <cell r="Y894" t="str">
            <v>KB</v>
          </cell>
        </row>
        <row r="895">
          <cell r="A895">
            <v>2070</v>
          </cell>
          <cell r="B895">
            <v>37349</v>
          </cell>
          <cell r="C895" t="str">
            <v>f</v>
          </cell>
          <cell r="D895" t="str">
            <v>200203046</v>
          </cell>
          <cell r="E895">
            <v>37329</v>
          </cell>
          <cell r="F895">
            <v>37316</v>
          </cell>
          <cell r="G895">
            <v>37342</v>
          </cell>
          <cell r="H895" t="str">
            <v>J.P.B. Kovovýroba</v>
          </cell>
          <cell r="I895" t="str">
            <v>1815213853</v>
          </cell>
          <cell r="J895" t="str">
            <v>0300</v>
          </cell>
          <cell r="L895">
            <v>16500</v>
          </cell>
          <cell r="M895">
            <v>825</v>
          </cell>
          <cell r="O895">
            <v>0</v>
          </cell>
          <cell r="P895">
            <v>17325</v>
          </cell>
          <cell r="R895">
            <v>-825</v>
          </cell>
          <cell r="S895">
            <v>16500</v>
          </cell>
          <cell r="U895" t="str">
            <v>a</v>
          </cell>
          <cell r="V895"/>
          <cell r="W895">
            <v>37340</v>
          </cell>
          <cell r="X895">
            <v>37340</v>
          </cell>
          <cell r="Y895" t="str">
            <v>KB</v>
          </cell>
        </row>
        <row r="896">
          <cell r="A896">
            <v>2069</v>
          </cell>
          <cell r="B896">
            <v>37349</v>
          </cell>
          <cell r="C896" t="str">
            <v>tym</v>
          </cell>
          <cell r="D896" t="str">
            <v>200203052</v>
          </cell>
          <cell r="E896">
            <v>37329</v>
          </cell>
          <cell r="F896">
            <v>37326</v>
          </cell>
          <cell r="G896">
            <v>37358</v>
          </cell>
          <cell r="H896" t="str">
            <v>J.P.B. Kovovýroba</v>
          </cell>
          <cell r="I896" t="str">
            <v>1815213853</v>
          </cell>
          <cell r="J896" t="str">
            <v>0300</v>
          </cell>
          <cell r="L896">
            <v>555000</v>
          </cell>
          <cell r="M896">
            <v>27750</v>
          </cell>
          <cell r="O896">
            <v>0</v>
          </cell>
          <cell r="P896">
            <v>582750</v>
          </cell>
          <cell r="R896">
            <v>-55500</v>
          </cell>
          <cell r="S896">
            <v>527250</v>
          </cell>
          <cell r="T896" t="str">
            <v>April2002</v>
          </cell>
          <cell r="U896">
            <v>37344</v>
          </cell>
          <cell r="V896"/>
          <cell r="W896">
            <v>37350</v>
          </cell>
          <cell r="X896">
            <v>37351</v>
          </cell>
          <cell r="Y896" t="str">
            <v>Sanwa Duss</v>
          </cell>
        </row>
        <row r="897">
          <cell r="A897">
            <v>1785</v>
          </cell>
          <cell r="B897">
            <v>37599</v>
          </cell>
          <cell r="C897" t="str">
            <v>tp2</v>
          </cell>
          <cell r="D897" t="str">
            <v>2002020</v>
          </cell>
          <cell r="E897">
            <v>37599</v>
          </cell>
          <cell r="G897">
            <v>37595</v>
          </cell>
          <cell r="H897" t="str">
            <v>Ing.Jiří Vítek</v>
          </cell>
          <cell r="I897" t="str">
            <v>181576075</v>
          </cell>
          <cell r="J897" t="str">
            <v>0300</v>
          </cell>
          <cell r="K897">
            <v>28571.4</v>
          </cell>
          <cell r="M897">
            <v>0</v>
          </cell>
          <cell r="O897">
            <v>0</v>
          </cell>
          <cell r="P897">
            <v>28571.4</v>
          </cell>
          <cell r="S897">
            <v>28571.4</v>
          </cell>
          <cell r="T897" t="str">
            <v>free</v>
          </cell>
          <cell r="U897" t="str">
            <v>a</v>
          </cell>
          <cell r="V897"/>
          <cell r="W897">
            <v>37599</v>
          </cell>
          <cell r="X897">
            <v>37599</v>
          </cell>
          <cell r="Y897" t="str">
            <v>KB</v>
          </cell>
        </row>
        <row r="898">
          <cell r="A898">
            <v>4261</v>
          </cell>
          <cell r="B898">
            <v>37537</v>
          </cell>
          <cell r="C898" t="str">
            <v>ko</v>
          </cell>
          <cell r="D898" t="str">
            <v>22002118</v>
          </cell>
          <cell r="E898">
            <v>37498</v>
          </cell>
          <cell r="F898">
            <v>37498</v>
          </cell>
          <cell r="G898">
            <v>37528</v>
          </cell>
          <cell r="H898" t="str">
            <v>SILNICE Žatec</v>
          </cell>
          <cell r="I898" t="str">
            <v>1816208-714</v>
          </cell>
          <cell r="J898" t="str">
            <v>0600</v>
          </cell>
          <cell r="L898">
            <v>31380</v>
          </cell>
          <cell r="M898">
            <v>1569</v>
          </cell>
          <cell r="O898">
            <v>0</v>
          </cell>
          <cell r="P898">
            <v>32949</v>
          </cell>
          <cell r="S898">
            <v>32949</v>
          </cell>
          <cell r="T898" t="str">
            <v>October2002</v>
          </cell>
          <cell r="V898"/>
          <cell r="W898">
            <v>37534</v>
          </cell>
          <cell r="X898">
            <v>37536</v>
          </cell>
          <cell r="Y898" t="str">
            <v>UFJ</v>
          </cell>
        </row>
        <row r="899">
          <cell r="A899">
            <v>4266</v>
          </cell>
          <cell r="B899">
            <v>37537</v>
          </cell>
          <cell r="C899" t="str">
            <v>ko</v>
          </cell>
          <cell r="D899" t="str">
            <v>22002122 A</v>
          </cell>
          <cell r="E899">
            <v>37502</v>
          </cell>
          <cell r="F899">
            <v>37498</v>
          </cell>
          <cell r="G899">
            <v>37531</v>
          </cell>
          <cell r="H899" t="str">
            <v>SILNICE Žatec</v>
          </cell>
          <cell r="I899" t="str">
            <v>1816208-714</v>
          </cell>
          <cell r="J899" t="str">
            <v>0600</v>
          </cell>
          <cell r="L899">
            <v>836013</v>
          </cell>
          <cell r="M899">
            <v>41800.699999999997</v>
          </cell>
          <cell r="O899">
            <v>0</v>
          </cell>
          <cell r="P899">
            <v>877813.7</v>
          </cell>
          <cell r="R899">
            <v>-16720</v>
          </cell>
          <cell r="S899">
            <v>861093.7</v>
          </cell>
          <cell r="T899" t="str">
            <v>October2002</v>
          </cell>
          <cell r="V899"/>
          <cell r="W899">
            <v>37534</v>
          </cell>
          <cell r="X899">
            <v>37536</v>
          </cell>
          <cell r="Y899" t="str">
            <v>UFJ</v>
          </cell>
        </row>
        <row r="900">
          <cell r="A900">
            <v>2107</v>
          </cell>
          <cell r="B900">
            <v>37396</v>
          </cell>
          <cell r="C900" t="str">
            <v>f</v>
          </cell>
          <cell r="D900" t="str">
            <v>2200221</v>
          </cell>
          <cell r="E900">
            <v>37364</v>
          </cell>
          <cell r="F900">
            <v>37346</v>
          </cell>
          <cell r="G900">
            <v>37376</v>
          </cell>
          <cell r="H900" t="str">
            <v>AZ Servis služby pro objekty, v.o.s.</v>
          </cell>
          <cell r="I900" t="str">
            <v>182603-784</v>
          </cell>
          <cell r="J900" t="str">
            <v>0600</v>
          </cell>
          <cell r="L900">
            <v>3500</v>
          </cell>
          <cell r="M900">
            <v>175</v>
          </cell>
          <cell r="O900">
            <v>0</v>
          </cell>
          <cell r="P900">
            <v>3675</v>
          </cell>
          <cell r="S900">
            <v>3675</v>
          </cell>
          <cell r="U900" t="str">
            <v>a</v>
          </cell>
          <cell r="V900"/>
          <cell r="W900">
            <v>37376</v>
          </cell>
          <cell r="X900">
            <v>37378</v>
          </cell>
          <cell r="Y900" t="str">
            <v>KB</v>
          </cell>
        </row>
        <row r="901">
          <cell r="A901">
            <v>7059</v>
          </cell>
          <cell r="B901">
            <v>37596</v>
          </cell>
          <cell r="C901" t="str">
            <v>sm</v>
          </cell>
          <cell r="D901" t="str">
            <v>2002034643</v>
          </cell>
          <cell r="E901">
            <v>37568</v>
          </cell>
          <cell r="F901">
            <v>37560</v>
          </cell>
          <cell r="G901">
            <v>37582</v>
          </cell>
          <cell r="H901" t="str">
            <v>GTS CZECH, a.s.</v>
          </cell>
          <cell r="I901" t="str">
            <v>1831-009</v>
          </cell>
          <cell r="J901" t="str">
            <v>2700</v>
          </cell>
          <cell r="L901">
            <v>1112.55</v>
          </cell>
          <cell r="M901">
            <v>55.6</v>
          </cell>
          <cell r="P901">
            <v>1168.1500000000001</v>
          </cell>
          <cell r="S901">
            <v>1168.3</v>
          </cell>
          <cell r="W901">
            <v>37587</v>
          </cell>
          <cell r="X901">
            <v>37588</v>
          </cell>
          <cell r="Y901" t="str">
            <v>KB</v>
          </cell>
          <cell r="Z901" t="str">
            <v>clearing of telecomunications services</v>
          </cell>
        </row>
        <row r="902">
          <cell r="A902">
            <v>7039</v>
          </cell>
          <cell r="B902">
            <v>37572</v>
          </cell>
          <cell r="C902" t="str">
            <v>sm</v>
          </cell>
          <cell r="D902" t="str">
            <v>2002031046</v>
          </cell>
          <cell r="E902">
            <v>37536</v>
          </cell>
          <cell r="F902">
            <v>37529</v>
          </cell>
          <cell r="G902">
            <v>37565</v>
          </cell>
          <cell r="H902" t="str">
            <v>GTS CZECH, a.s.</v>
          </cell>
          <cell r="I902" t="str">
            <v>1831-009</v>
          </cell>
          <cell r="J902" t="str">
            <v>2700</v>
          </cell>
          <cell r="L902">
            <v>2390.8000000000002</v>
          </cell>
          <cell r="M902">
            <v>119.5</v>
          </cell>
          <cell r="P902">
            <v>2510.4</v>
          </cell>
          <cell r="S902">
            <v>2510.4</v>
          </cell>
          <cell r="V902"/>
          <cell r="W902">
            <v>37567</v>
          </cell>
          <cell r="X902">
            <v>37568</v>
          </cell>
          <cell r="Y902" t="str">
            <v>KB</v>
          </cell>
          <cell r="Z902" t="str">
            <v>clearing of telecomunications services</v>
          </cell>
        </row>
        <row r="903">
          <cell r="A903">
            <v>2261</v>
          </cell>
          <cell r="B903">
            <v>37502</v>
          </cell>
          <cell r="C903" t="str">
            <v>tye</v>
          </cell>
          <cell r="D903" t="str">
            <v>207087</v>
          </cell>
          <cell r="E903">
            <v>37474</v>
          </cell>
          <cell r="F903">
            <v>37468</v>
          </cell>
          <cell r="G903">
            <v>37487</v>
          </cell>
          <cell r="H903" t="str">
            <v>Jaroslav Ježek-komunikace</v>
          </cell>
          <cell r="I903" t="str">
            <v>1838132-634</v>
          </cell>
          <cell r="J903" t="str">
            <v>0600</v>
          </cell>
          <cell r="L903">
            <v>990</v>
          </cell>
          <cell r="M903">
            <v>49.5</v>
          </cell>
          <cell r="O903">
            <v>0</v>
          </cell>
          <cell r="P903">
            <v>1039.5</v>
          </cell>
          <cell r="S903">
            <v>1039.5</v>
          </cell>
          <cell r="U903" t="str">
            <v>c</v>
          </cell>
          <cell r="V903"/>
          <cell r="W903">
            <v>37496</v>
          </cell>
          <cell r="X903">
            <v>37497</v>
          </cell>
          <cell r="Y903" t="str">
            <v>KB</v>
          </cell>
        </row>
        <row r="904">
          <cell r="A904">
            <v>2353</v>
          </cell>
          <cell r="B904">
            <v>37547</v>
          </cell>
          <cell r="C904" t="str">
            <v>tye</v>
          </cell>
          <cell r="D904" t="str">
            <v>209094</v>
          </cell>
          <cell r="E904">
            <v>37538</v>
          </cell>
          <cell r="F904">
            <v>37529</v>
          </cell>
          <cell r="G904">
            <v>37550</v>
          </cell>
          <cell r="H904" t="str">
            <v>Jaroslav Ježek-komunikace</v>
          </cell>
          <cell r="I904" t="str">
            <v>1838132-634</v>
          </cell>
          <cell r="J904" t="str">
            <v>0600</v>
          </cell>
          <cell r="L904">
            <v>1272</v>
          </cell>
          <cell r="M904">
            <v>63.6</v>
          </cell>
          <cell r="O904">
            <v>0</v>
          </cell>
          <cell r="P904">
            <v>1335.6</v>
          </cell>
          <cell r="S904">
            <v>1335.6</v>
          </cell>
          <cell r="U904" t="str">
            <v>b</v>
          </cell>
          <cell r="V904"/>
          <cell r="W904">
            <v>37547</v>
          </cell>
          <cell r="X904">
            <v>37550</v>
          </cell>
          <cell r="Y904" t="str">
            <v>KB</v>
          </cell>
        </row>
        <row r="905">
          <cell r="A905">
            <v>2265</v>
          </cell>
          <cell r="B905">
            <v>37502</v>
          </cell>
          <cell r="C905" t="str">
            <v>tye</v>
          </cell>
          <cell r="D905" t="str">
            <v>208005</v>
          </cell>
          <cell r="E905">
            <v>37475</v>
          </cell>
          <cell r="F905">
            <v>37470</v>
          </cell>
          <cell r="G905">
            <v>37488</v>
          </cell>
          <cell r="H905" t="str">
            <v>Jaroslav Ježek-komunikace</v>
          </cell>
          <cell r="I905" t="str">
            <v>1838132-634</v>
          </cell>
          <cell r="J905" t="str">
            <v>0600</v>
          </cell>
          <cell r="L905">
            <v>1460</v>
          </cell>
          <cell r="M905">
            <v>73</v>
          </cell>
          <cell r="O905">
            <v>0</v>
          </cell>
          <cell r="P905">
            <v>1533</v>
          </cell>
          <cell r="S905">
            <v>1533</v>
          </cell>
          <cell r="U905" t="str">
            <v>c</v>
          </cell>
          <cell r="V905"/>
          <cell r="W905">
            <v>37496</v>
          </cell>
          <cell r="X905">
            <v>37497</v>
          </cell>
          <cell r="Y905" t="str">
            <v>KB</v>
          </cell>
        </row>
        <row r="906">
          <cell r="A906">
            <v>2263</v>
          </cell>
          <cell r="B906">
            <v>37502</v>
          </cell>
          <cell r="C906" t="str">
            <v>tye</v>
          </cell>
          <cell r="D906" t="str">
            <v>208002</v>
          </cell>
          <cell r="E906">
            <v>37474</v>
          </cell>
          <cell r="F906">
            <v>37469</v>
          </cell>
          <cell r="G906">
            <v>37487</v>
          </cell>
          <cell r="H906" t="str">
            <v>Jaroslav Ježek-komunikace</v>
          </cell>
          <cell r="I906" t="str">
            <v>1838132-634</v>
          </cell>
          <cell r="J906" t="str">
            <v>0600</v>
          </cell>
          <cell r="L906">
            <v>1580</v>
          </cell>
          <cell r="M906">
            <v>79</v>
          </cell>
          <cell r="O906">
            <v>0</v>
          </cell>
          <cell r="P906">
            <v>1659</v>
          </cell>
          <cell r="S906">
            <v>1659</v>
          </cell>
          <cell r="U906" t="str">
            <v>c</v>
          </cell>
          <cell r="V906"/>
          <cell r="W906">
            <v>37496</v>
          </cell>
          <cell r="X906">
            <v>37497</v>
          </cell>
          <cell r="Y906" t="str">
            <v>KB</v>
          </cell>
        </row>
        <row r="907">
          <cell r="A907">
            <v>2354</v>
          </cell>
          <cell r="B907">
            <v>37547</v>
          </cell>
          <cell r="C907" t="str">
            <v>tye</v>
          </cell>
          <cell r="D907" t="str">
            <v>210002</v>
          </cell>
          <cell r="E907">
            <v>37538</v>
          </cell>
          <cell r="F907">
            <v>37531</v>
          </cell>
          <cell r="G907">
            <v>37550</v>
          </cell>
          <cell r="H907" t="str">
            <v>Jaroslav Ježek-komunikace</v>
          </cell>
          <cell r="I907" t="str">
            <v>1838132-634</v>
          </cell>
          <cell r="J907" t="str">
            <v>0600</v>
          </cell>
          <cell r="L907">
            <v>1610.4</v>
          </cell>
          <cell r="M907">
            <v>80.5</v>
          </cell>
          <cell r="O907">
            <v>0</v>
          </cell>
          <cell r="P907">
            <v>1690.9</v>
          </cell>
          <cell r="S907">
            <v>1691</v>
          </cell>
          <cell r="U907" t="str">
            <v>b</v>
          </cell>
          <cell r="V907"/>
          <cell r="W907">
            <v>37547</v>
          </cell>
          <cell r="X907">
            <v>37550</v>
          </cell>
          <cell r="Y907" t="str">
            <v>KB</v>
          </cell>
        </row>
        <row r="908">
          <cell r="A908">
            <v>2266</v>
          </cell>
          <cell r="B908">
            <v>37502</v>
          </cell>
          <cell r="C908" t="str">
            <v>tye</v>
          </cell>
          <cell r="D908" t="str">
            <v>207041</v>
          </cell>
          <cell r="E908">
            <v>37475</v>
          </cell>
          <cell r="F908">
            <v>37459</v>
          </cell>
          <cell r="G908">
            <v>37474</v>
          </cell>
          <cell r="H908" t="str">
            <v>Jaroslav Ježek-komunikace</v>
          </cell>
          <cell r="I908" t="str">
            <v>1838132-634</v>
          </cell>
          <cell r="J908" t="str">
            <v>0600</v>
          </cell>
          <cell r="L908">
            <v>2074.8000000000002</v>
          </cell>
          <cell r="M908">
            <v>103.7</v>
          </cell>
          <cell r="O908">
            <v>0</v>
          </cell>
          <cell r="P908">
            <v>2178.5</v>
          </cell>
          <cell r="S908">
            <v>2178.6</v>
          </cell>
          <cell r="U908" t="str">
            <v>c</v>
          </cell>
          <cell r="V908"/>
          <cell r="W908">
            <v>37496</v>
          </cell>
          <cell r="X908">
            <v>37497</v>
          </cell>
          <cell r="Y908" t="str">
            <v>KB</v>
          </cell>
        </row>
        <row r="909">
          <cell r="A909">
            <v>2197</v>
          </cell>
          <cell r="B909">
            <v>37453</v>
          </cell>
          <cell r="C909" t="str">
            <v>tye</v>
          </cell>
          <cell r="D909" t="str">
            <v>206013</v>
          </cell>
          <cell r="E909">
            <v>37438</v>
          </cell>
          <cell r="F909">
            <v>37420</v>
          </cell>
          <cell r="G909">
            <v>37450</v>
          </cell>
          <cell r="H909" t="str">
            <v>Jaroslav Ježek-komunikace</v>
          </cell>
          <cell r="I909" t="str">
            <v>1838132-634</v>
          </cell>
          <cell r="J909" t="str">
            <v>0600</v>
          </cell>
          <cell r="L909">
            <v>2136</v>
          </cell>
          <cell r="M909">
            <v>106.8</v>
          </cell>
          <cell r="O909">
            <v>0</v>
          </cell>
          <cell r="P909">
            <v>2242.8000000000002</v>
          </cell>
          <cell r="S909">
            <v>2242.8000000000002</v>
          </cell>
          <cell r="V909"/>
          <cell r="W909">
            <v>37448</v>
          </cell>
          <cell r="X909">
            <v>37448</v>
          </cell>
          <cell r="Y909" t="str">
            <v>KB</v>
          </cell>
        </row>
        <row r="910">
          <cell r="A910">
            <v>2313</v>
          </cell>
          <cell r="B910">
            <v>37537</v>
          </cell>
          <cell r="C910" t="str">
            <v>tye</v>
          </cell>
          <cell r="D910" t="str">
            <v>209032</v>
          </cell>
          <cell r="E910">
            <v>37518</v>
          </cell>
          <cell r="F910">
            <v>37509</v>
          </cell>
          <cell r="G910">
            <v>37531</v>
          </cell>
          <cell r="H910" t="str">
            <v>Jaroslav Ježek-komunikace</v>
          </cell>
          <cell r="I910" t="str">
            <v>1838132-634</v>
          </cell>
          <cell r="J910" t="str">
            <v>0600</v>
          </cell>
          <cell r="L910">
            <v>3176.4</v>
          </cell>
          <cell r="M910">
            <v>158.80000000000001</v>
          </cell>
          <cell r="O910">
            <v>0</v>
          </cell>
          <cell r="P910">
            <v>3335.2</v>
          </cell>
          <cell r="S910">
            <v>3335.3</v>
          </cell>
          <cell r="U910" t="str">
            <v>k</v>
          </cell>
          <cell r="V910"/>
          <cell r="W910">
            <v>37533</v>
          </cell>
          <cell r="X910">
            <v>37536</v>
          </cell>
          <cell r="Y910" t="str">
            <v>KB</v>
          </cell>
        </row>
        <row r="911">
          <cell r="A911">
            <v>2262</v>
          </cell>
          <cell r="B911">
            <v>37502</v>
          </cell>
          <cell r="C911" t="str">
            <v>tye</v>
          </cell>
          <cell r="D911" t="str">
            <v>207088</v>
          </cell>
          <cell r="E911">
            <v>37474</v>
          </cell>
          <cell r="F911">
            <v>37468</v>
          </cell>
          <cell r="G911">
            <v>37487</v>
          </cell>
          <cell r="H911" t="str">
            <v>Jaroslav Ježek-komunikace</v>
          </cell>
          <cell r="I911" t="str">
            <v>1838132-634</v>
          </cell>
          <cell r="J911" t="str">
            <v>0600</v>
          </cell>
          <cell r="L911">
            <v>3392.4</v>
          </cell>
          <cell r="M911">
            <v>169.6</v>
          </cell>
          <cell r="O911">
            <v>0</v>
          </cell>
          <cell r="P911">
            <v>3562</v>
          </cell>
          <cell r="S911">
            <v>3562.1</v>
          </cell>
          <cell r="U911" t="str">
            <v>c</v>
          </cell>
          <cell r="V911"/>
          <cell r="W911">
            <v>37496</v>
          </cell>
          <cell r="X911">
            <v>37497</v>
          </cell>
          <cell r="Y911" t="str">
            <v>KB</v>
          </cell>
        </row>
        <row r="912">
          <cell r="A912">
            <v>2289</v>
          </cell>
          <cell r="B912">
            <v>37524</v>
          </cell>
          <cell r="C912" t="str">
            <v>tye</v>
          </cell>
          <cell r="D912" t="str">
            <v>208079</v>
          </cell>
          <cell r="E912">
            <v>37504</v>
          </cell>
          <cell r="F912">
            <v>37499</v>
          </cell>
          <cell r="G912">
            <v>37516</v>
          </cell>
          <cell r="H912" t="str">
            <v>Jaroslav Ježek-komunikace</v>
          </cell>
          <cell r="I912" t="str">
            <v>1838132-634</v>
          </cell>
          <cell r="J912" t="str">
            <v>0600</v>
          </cell>
          <cell r="L912">
            <v>4319.6000000000004</v>
          </cell>
          <cell r="M912">
            <v>216</v>
          </cell>
          <cell r="O912">
            <v>0</v>
          </cell>
          <cell r="P912">
            <v>4535.6000000000004</v>
          </cell>
          <cell r="S912">
            <v>4535.6000000000004</v>
          </cell>
          <cell r="U912" t="str">
            <v>b</v>
          </cell>
          <cell r="V912"/>
          <cell r="W912">
            <v>37515</v>
          </cell>
          <cell r="X912">
            <v>37515</v>
          </cell>
          <cell r="Y912" t="str">
            <v>KB</v>
          </cell>
        </row>
        <row r="913">
          <cell r="A913">
            <v>2357</v>
          </cell>
          <cell r="B913">
            <v>37564</v>
          </cell>
          <cell r="C913" t="str">
            <v>tye</v>
          </cell>
          <cell r="D913" t="str">
            <v>210014</v>
          </cell>
          <cell r="E913">
            <v>37540</v>
          </cell>
          <cell r="F913">
            <v>37532</v>
          </cell>
          <cell r="G913">
            <v>37552</v>
          </cell>
          <cell r="H913" t="str">
            <v>Jaroslav Ježek-komunikace</v>
          </cell>
          <cell r="I913" t="str">
            <v>1838132-634</v>
          </cell>
          <cell r="J913" t="str">
            <v>0600</v>
          </cell>
          <cell r="L913">
            <v>7330.8</v>
          </cell>
          <cell r="M913">
            <v>366.5</v>
          </cell>
          <cell r="O913">
            <v>0</v>
          </cell>
          <cell r="P913">
            <v>7697.3</v>
          </cell>
          <cell r="S913">
            <v>7697.4</v>
          </cell>
          <cell r="V913"/>
          <cell r="W913">
            <v>37559</v>
          </cell>
          <cell r="X913">
            <v>37560</v>
          </cell>
          <cell r="Y913" t="str">
            <v>KB</v>
          </cell>
        </row>
        <row r="914">
          <cell r="A914">
            <v>2335</v>
          </cell>
          <cell r="B914">
            <v>37546</v>
          </cell>
          <cell r="C914" t="str">
            <v>tye</v>
          </cell>
          <cell r="D914" t="str">
            <v>209082</v>
          </cell>
          <cell r="E914">
            <v>37536</v>
          </cell>
          <cell r="F914">
            <v>37529</v>
          </cell>
          <cell r="G914">
            <v>37546</v>
          </cell>
          <cell r="H914" t="str">
            <v>Jaroslav Ježek-komunikace</v>
          </cell>
          <cell r="I914" t="str">
            <v>1838132-634</v>
          </cell>
          <cell r="J914" t="str">
            <v>0600</v>
          </cell>
          <cell r="L914">
            <v>9078</v>
          </cell>
          <cell r="M914">
            <v>453.9</v>
          </cell>
          <cell r="O914">
            <v>0</v>
          </cell>
          <cell r="P914">
            <v>9531.9</v>
          </cell>
          <cell r="S914">
            <v>9531.9</v>
          </cell>
          <cell r="U914" t="str">
            <v>d</v>
          </cell>
          <cell r="V914"/>
          <cell r="W914">
            <v>37544</v>
          </cell>
          <cell r="X914">
            <v>37544</v>
          </cell>
          <cell r="Y914" t="str">
            <v>KB</v>
          </cell>
        </row>
        <row r="915">
          <cell r="A915">
            <v>699</v>
          </cell>
          <cell r="B915">
            <v>37425</v>
          </cell>
          <cell r="C915" t="str">
            <v>shm</v>
          </cell>
          <cell r="D915" t="str">
            <v>2202</v>
          </cell>
          <cell r="E915">
            <v>37397</v>
          </cell>
          <cell r="F915">
            <v>37389</v>
          </cell>
          <cell r="G915">
            <v>37412</v>
          </cell>
          <cell r="H915" t="str">
            <v>Oldřich Čerbák</v>
          </cell>
          <cell r="I915" t="str">
            <v>1840265399</v>
          </cell>
          <cell r="J915" t="str">
            <v>0800</v>
          </cell>
          <cell r="L915">
            <v>19257.900000000001</v>
          </cell>
          <cell r="M915">
            <v>962.8</v>
          </cell>
          <cell r="O915">
            <v>0</v>
          </cell>
          <cell r="P915">
            <v>20220.7</v>
          </cell>
          <cell r="S915">
            <v>20220.7</v>
          </cell>
          <cell r="U915" t="str">
            <v>f</v>
          </cell>
          <cell r="V915"/>
          <cell r="W915">
            <v>37413</v>
          </cell>
          <cell r="X915">
            <v>37414</v>
          </cell>
          <cell r="Y915" t="str">
            <v>KB</v>
          </cell>
        </row>
        <row r="916">
          <cell r="A916">
            <v>4005</v>
          </cell>
          <cell r="B916">
            <v>37315</v>
          </cell>
          <cell r="C916" t="str">
            <v>ko</v>
          </cell>
          <cell r="D916" t="str">
            <v>001/2002</v>
          </cell>
          <cell r="E916">
            <v>37273</v>
          </cell>
          <cell r="F916">
            <v>37272</v>
          </cell>
          <cell r="G916">
            <v>37303</v>
          </cell>
          <cell r="H916" t="str">
            <v>CHUNDELA Žatec</v>
          </cell>
          <cell r="I916" t="str">
            <v>1868139-714</v>
          </cell>
          <cell r="J916" t="str">
            <v>0600</v>
          </cell>
          <cell r="L916">
            <v>4050</v>
          </cell>
          <cell r="M916">
            <v>202.5</v>
          </cell>
          <cell r="N916">
            <v>0</v>
          </cell>
          <cell r="O916">
            <v>0</v>
          </cell>
          <cell r="P916">
            <v>4252.5</v>
          </cell>
          <cell r="S916">
            <v>4252.5</v>
          </cell>
          <cell r="U916" t="str">
            <v>c</v>
          </cell>
          <cell r="V916"/>
          <cell r="W916">
            <v>37301</v>
          </cell>
          <cell r="X916">
            <v>37301</v>
          </cell>
          <cell r="Y916" t="str">
            <v>KB</v>
          </cell>
        </row>
        <row r="917">
          <cell r="A917">
            <v>4102</v>
          </cell>
          <cell r="B917">
            <v>37396</v>
          </cell>
          <cell r="C917" t="str">
            <v>ko</v>
          </cell>
          <cell r="D917" t="str">
            <v>042/2002</v>
          </cell>
          <cell r="E917">
            <v>37382</v>
          </cell>
          <cell r="F917">
            <v>37348</v>
          </cell>
          <cell r="G917">
            <v>37379</v>
          </cell>
          <cell r="H917" t="str">
            <v>CHUNDELA Žatec</v>
          </cell>
          <cell r="I917" t="str">
            <v>1868139-714</v>
          </cell>
          <cell r="J917" t="str">
            <v>0600</v>
          </cell>
          <cell r="L917">
            <v>11370</v>
          </cell>
          <cell r="M917">
            <v>568.5</v>
          </cell>
          <cell r="N917">
            <v>0</v>
          </cell>
          <cell r="O917">
            <v>0</v>
          </cell>
          <cell r="P917">
            <v>11938.5</v>
          </cell>
          <cell r="S917">
            <v>11938.5</v>
          </cell>
          <cell r="U917" t="str">
            <v>d</v>
          </cell>
          <cell r="V917"/>
          <cell r="W917">
            <v>37391</v>
          </cell>
          <cell r="X917">
            <v>37393</v>
          </cell>
          <cell r="Y917" t="str">
            <v>KB</v>
          </cell>
        </row>
        <row r="918">
          <cell r="A918">
            <v>431</v>
          </cell>
          <cell r="B918">
            <v>37385</v>
          </cell>
          <cell r="C918" t="str">
            <v>mc</v>
          </cell>
          <cell r="D918" t="str">
            <v>1042002</v>
          </cell>
          <cell r="E918">
            <v>37349</v>
          </cell>
          <cell r="F918">
            <v>37346</v>
          </cell>
          <cell r="G918">
            <v>37361</v>
          </cell>
          <cell r="H918" t="str">
            <v>Hegenbart</v>
          </cell>
          <cell r="I918" t="str">
            <v>187538504</v>
          </cell>
          <cell r="J918" t="str">
            <v>0600</v>
          </cell>
          <cell r="L918">
            <v>69324</v>
          </cell>
          <cell r="M918">
            <v>3466.2</v>
          </cell>
          <cell r="O918">
            <v>0</v>
          </cell>
          <cell r="P918">
            <v>72790.2</v>
          </cell>
          <cell r="S918">
            <v>72790.2</v>
          </cell>
          <cell r="T918" t="str">
            <v>free</v>
          </cell>
          <cell r="V918"/>
          <cell r="W918">
            <v>37358</v>
          </cell>
          <cell r="X918">
            <v>37367</v>
          </cell>
          <cell r="Y918" t="str">
            <v>KB</v>
          </cell>
        </row>
        <row r="919">
          <cell r="A919">
            <v>827</v>
          </cell>
          <cell r="B919">
            <v>37433</v>
          </cell>
          <cell r="C919" t="str">
            <v>mc</v>
          </cell>
          <cell r="D919" t="str">
            <v>1062002</v>
          </cell>
          <cell r="E919">
            <v>37411</v>
          </cell>
          <cell r="F919">
            <v>37407</v>
          </cell>
          <cell r="G919">
            <v>37422</v>
          </cell>
          <cell r="H919" t="str">
            <v>Hegenbart</v>
          </cell>
          <cell r="I919" t="str">
            <v>187538504</v>
          </cell>
          <cell r="J919" t="str">
            <v>0600</v>
          </cell>
          <cell r="L919">
            <v>75684</v>
          </cell>
          <cell r="M919">
            <v>3784.2</v>
          </cell>
          <cell r="O919">
            <v>0</v>
          </cell>
          <cell r="P919">
            <v>79468.2</v>
          </cell>
          <cell r="S919">
            <v>79468.2</v>
          </cell>
          <cell r="T919" t="str">
            <v>free</v>
          </cell>
          <cell r="U919" t="str">
            <v>a</v>
          </cell>
          <cell r="V919"/>
          <cell r="W919">
            <v>37419</v>
          </cell>
          <cell r="X919">
            <v>37419</v>
          </cell>
          <cell r="Y919" t="str">
            <v>KB</v>
          </cell>
        </row>
        <row r="920">
          <cell r="A920">
            <v>935</v>
          </cell>
          <cell r="B920">
            <v>37469</v>
          </cell>
          <cell r="C920" t="str">
            <v>mc</v>
          </cell>
          <cell r="D920" t="str">
            <v>1072002</v>
          </cell>
          <cell r="E920">
            <v>37438</v>
          </cell>
          <cell r="F920">
            <v>37437</v>
          </cell>
          <cell r="G920">
            <v>37452</v>
          </cell>
          <cell r="H920" t="str">
            <v>Hegenbart</v>
          </cell>
          <cell r="I920" t="str">
            <v>187538504</v>
          </cell>
          <cell r="J920" t="str">
            <v>0600</v>
          </cell>
          <cell r="L920">
            <v>72186</v>
          </cell>
          <cell r="M920">
            <v>3609.3</v>
          </cell>
          <cell r="N920">
            <v>7691.7</v>
          </cell>
          <cell r="O920">
            <v>1692.2</v>
          </cell>
          <cell r="P920">
            <v>85179.199999999997</v>
          </cell>
          <cell r="S920">
            <v>85179.199999999997</v>
          </cell>
          <cell r="T920" t="str">
            <v>free</v>
          </cell>
          <cell r="U920" t="str">
            <v>q</v>
          </cell>
          <cell r="V920"/>
          <cell r="W920">
            <v>37445</v>
          </cell>
          <cell r="X920">
            <v>37445</v>
          </cell>
          <cell r="Y920" t="str">
            <v>KB</v>
          </cell>
        </row>
        <row r="921">
          <cell r="A921">
            <v>573</v>
          </cell>
          <cell r="B921">
            <v>37385</v>
          </cell>
          <cell r="C921" t="str">
            <v>mc</v>
          </cell>
          <cell r="D921" t="str">
            <v>1052002</v>
          </cell>
          <cell r="E921">
            <v>37382</v>
          </cell>
          <cell r="F921">
            <v>37376</v>
          </cell>
          <cell r="G921">
            <v>37391</v>
          </cell>
          <cell r="H921" t="str">
            <v>Hegenbart</v>
          </cell>
          <cell r="I921" t="str">
            <v>187538504</v>
          </cell>
          <cell r="J921" t="str">
            <v>0600</v>
          </cell>
          <cell r="L921">
            <v>81328.5</v>
          </cell>
          <cell r="M921">
            <v>4066.4</v>
          </cell>
          <cell r="O921">
            <v>0</v>
          </cell>
          <cell r="P921">
            <v>85394.9</v>
          </cell>
          <cell r="S921">
            <v>85395</v>
          </cell>
          <cell r="T921" t="str">
            <v>free</v>
          </cell>
          <cell r="U921" t="str">
            <v>h</v>
          </cell>
          <cell r="V921"/>
          <cell r="W921">
            <v>37384</v>
          </cell>
          <cell r="X921">
            <v>37385</v>
          </cell>
          <cell r="Y921" t="str">
            <v>KB</v>
          </cell>
        </row>
        <row r="922">
          <cell r="A922">
            <v>1458</v>
          </cell>
          <cell r="B922">
            <v>37537</v>
          </cell>
          <cell r="C922" t="str">
            <v>sm</v>
          </cell>
          <cell r="D922" t="str">
            <v>1102002</v>
          </cell>
          <cell r="E922">
            <v>37533</v>
          </cell>
          <cell r="F922">
            <v>37529</v>
          </cell>
          <cell r="G922">
            <v>37544</v>
          </cell>
          <cell r="H922" t="str">
            <v>Hegenbart</v>
          </cell>
          <cell r="I922" t="str">
            <v>187538504</v>
          </cell>
          <cell r="J922" t="str">
            <v>0600</v>
          </cell>
          <cell r="L922">
            <v>71722.5</v>
          </cell>
          <cell r="M922">
            <v>3586.2</v>
          </cell>
          <cell r="N922">
            <v>8750.5</v>
          </cell>
          <cell r="O922">
            <v>1925.2</v>
          </cell>
          <cell r="P922">
            <v>85984.4</v>
          </cell>
          <cell r="S922">
            <v>85984.4</v>
          </cell>
          <cell r="T922" t="str">
            <v>free</v>
          </cell>
          <cell r="U922" t="str">
            <v>k</v>
          </cell>
          <cell r="V922"/>
          <cell r="W922">
            <v>37536</v>
          </cell>
          <cell r="X922">
            <v>37536</v>
          </cell>
          <cell r="Y922" t="str">
            <v>KB</v>
          </cell>
        </row>
        <row r="923">
          <cell r="A923">
            <v>1360</v>
          </cell>
          <cell r="B923">
            <v>37524</v>
          </cell>
          <cell r="C923" t="str">
            <v>sm</v>
          </cell>
          <cell r="D923" t="str">
            <v>1092002</v>
          </cell>
          <cell r="E923">
            <v>37511</v>
          </cell>
          <cell r="F923">
            <v>37499</v>
          </cell>
          <cell r="G923">
            <v>37514</v>
          </cell>
          <cell r="H923" t="str">
            <v>Hegenbart</v>
          </cell>
          <cell r="I923" t="str">
            <v>187538504</v>
          </cell>
          <cell r="J923" t="str">
            <v>0600</v>
          </cell>
          <cell r="L923">
            <v>73547.5</v>
          </cell>
          <cell r="M923">
            <v>3677.4</v>
          </cell>
          <cell r="N923">
            <v>11180</v>
          </cell>
          <cell r="O923">
            <v>2459.6</v>
          </cell>
          <cell r="P923">
            <v>90865</v>
          </cell>
          <cell r="S923">
            <v>90865</v>
          </cell>
          <cell r="T923" t="str">
            <v>free</v>
          </cell>
          <cell r="U923" t="str">
            <v>d</v>
          </cell>
          <cell r="V923"/>
          <cell r="W923">
            <v>37516</v>
          </cell>
          <cell r="X923">
            <v>37516</v>
          </cell>
          <cell r="Y923" t="str">
            <v>KB</v>
          </cell>
        </row>
        <row r="924">
          <cell r="A924">
            <v>238</v>
          </cell>
          <cell r="B924">
            <v>37357</v>
          </cell>
          <cell r="C924" t="str">
            <v>mc</v>
          </cell>
          <cell r="D924" t="str">
            <v>1032002</v>
          </cell>
          <cell r="E924">
            <v>37321</v>
          </cell>
          <cell r="F924">
            <v>37318</v>
          </cell>
          <cell r="G924">
            <v>37330</v>
          </cell>
          <cell r="H924" t="str">
            <v>Hegenbart</v>
          </cell>
          <cell r="I924" t="str">
            <v>187538504</v>
          </cell>
          <cell r="J924" t="str">
            <v>0600</v>
          </cell>
          <cell r="L924">
            <v>93969</v>
          </cell>
          <cell r="M924">
            <v>4698.5</v>
          </cell>
          <cell r="O924">
            <v>0</v>
          </cell>
          <cell r="P924">
            <v>98667.5</v>
          </cell>
          <cell r="S924">
            <v>98667.5</v>
          </cell>
          <cell r="T924" t="str">
            <v>free</v>
          </cell>
          <cell r="V924"/>
          <cell r="W924">
            <v>37328</v>
          </cell>
          <cell r="X924">
            <v>37328</v>
          </cell>
          <cell r="Y924" t="str">
            <v>KB</v>
          </cell>
        </row>
        <row r="925">
          <cell r="A925">
            <v>93</v>
          </cell>
          <cell r="B925">
            <v>37319</v>
          </cell>
          <cell r="C925" t="str">
            <v>mc</v>
          </cell>
          <cell r="D925" t="str">
            <v>1022002</v>
          </cell>
          <cell r="E925">
            <v>37292</v>
          </cell>
          <cell r="G925">
            <v>37295</v>
          </cell>
          <cell r="H925" t="str">
            <v>Hegenbart</v>
          </cell>
          <cell r="I925" t="str">
            <v>187538504</v>
          </cell>
          <cell r="J925" t="str">
            <v>0600</v>
          </cell>
          <cell r="L925">
            <v>96672</v>
          </cell>
          <cell r="M925">
            <v>4833.6000000000004</v>
          </cell>
          <cell r="O925">
            <v>0</v>
          </cell>
          <cell r="P925">
            <v>101505.60000000001</v>
          </cell>
          <cell r="S925">
            <v>101505.60000000001</v>
          </cell>
          <cell r="T925" t="str">
            <v>free</v>
          </cell>
          <cell r="V925"/>
          <cell r="W925">
            <v>37293</v>
          </cell>
          <cell r="X925">
            <v>37294</v>
          </cell>
          <cell r="Y925" t="str">
            <v>KB</v>
          </cell>
        </row>
        <row r="926">
          <cell r="A926">
            <v>1126</v>
          </cell>
          <cell r="B926">
            <v>37491</v>
          </cell>
          <cell r="C926" t="str">
            <v>sm</v>
          </cell>
          <cell r="D926" t="str">
            <v>1082002</v>
          </cell>
          <cell r="E926">
            <v>37470</v>
          </cell>
          <cell r="F926">
            <v>37468</v>
          </cell>
          <cell r="G926">
            <v>37483</v>
          </cell>
          <cell r="H926" t="str">
            <v>Hegenbart</v>
          </cell>
          <cell r="I926" t="str">
            <v>187538504</v>
          </cell>
          <cell r="J926" t="str">
            <v>0600</v>
          </cell>
          <cell r="L926">
            <v>84190.5</v>
          </cell>
          <cell r="M926">
            <v>4209.6000000000004</v>
          </cell>
          <cell r="N926">
            <v>18036.599999999999</v>
          </cell>
          <cell r="O926">
            <v>3968.1</v>
          </cell>
          <cell r="P926">
            <v>110404.8</v>
          </cell>
          <cell r="S926">
            <v>110404.8</v>
          </cell>
          <cell r="T926" t="str">
            <v>free</v>
          </cell>
          <cell r="U926" t="str">
            <v>f</v>
          </cell>
          <cell r="V926"/>
          <cell r="W926">
            <v>37477</v>
          </cell>
          <cell r="X926">
            <v>37473</v>
          </cell>
          <cell r="Y926" t="str">
            <v>KB</v>
          </cell>
        </row>
        <row r="927">
          <cell r="A927">
            <v>1765</v>
          </cell>
          <cell r="B927">
            <v>37599</v>
          </cell>
          <cell r="C927" t="str">
            <v>sm</v>
          </cell>
          <cell r="D927" t="str">
            <v>1122002</v>
          </cell>
          <cell r="E927">
            <v>37595</v>
          </cell>
          <cell r="F927">
            <v>37591</v>
          </cell>
          <cell r="G927">
            <v>37605</v>
          </cell>
          <cell r="H927" t="str">
            <v>Hegenbart</v>
          </cell>
          <cell r="I927" t="str">
            <v>187538504</v>
          </cell>
          <cell r="J927" t="str">
            <v>0600</v>
          </cell>
          <cell r="K927">
            <v>0</v>
          </cell>
          <cell r="L927">
            <v>93075</v>
          </cell>
          <cell r="M927">
            <v>4653.8</v>
          </cell>
          <cell r="N927">
            <v>20883.400000000001</v>
          </cell>
          <cell r="O927">
            <v>4594.3999999999996</v>
          </cell>
          <cell r="P927">
            <v>123206.6</v>
          </cell>
          <cell r="S927">
            <v>123206.6</v>
          </cell>
          <cell r="T927" t="str">
            <v>free</v>
          </cell>
          <cell r="W927">
            <v>37596</v>
          </cell>
          <cell r="X927">
            <v>37596</v>
          </cell>
          <cell r="Y927" t="str">
            <v>KB</v>
          </cell>
        </row>
        <row r="928">
          <cell r="A928">
            <v>1612</v>
          </cell>
          <cell r="B928">
            <v>37568</v>
          </cell>
          <cell r="C928" t="str">
            <v>sm</v>
          </cell>
          <cell r="D928" t="str">
            <v>2019</v>
          </cell>
          <cell r="E928">
            <v>37565</v>
          </cell>
          <cell r="F928">
            <v>37560</v>
          </cell>
          <cell r="G928">
            <v>37574</v>
          </cell>
          <cell r="H928" t="str">
            <v>Hegenbart</v>
          </cell>
          <cell r="I928" t="str">
            <v>187538504</v>
          </cell>
          <cell r="J928" t="str">
            <v>0600</v>
          </cell>
          <cell r="K928">
            <v>1100</v>
          </cell>
          <cell r="L928">
            <v>101105</v>
          </cell>
          <cell r="M928">
            <v>5055.3</v>
          </cell>
          <cell r="N928">
            <v>18165.400000000001</v>
          </cell>
          <cell r="O928">
            <v>3996.4</v>
          </cell>
          <cell r="P928">
            <v>129422.1</v>
          </cell>
          <cell r="S928">
            <v>129422.1</v>
          </cell>
          <cell r="T928" t="str">
            <v>free</v>
          </cell>
          <cell r="U928" t="str">
            <v>a</v>
          </cell>
          <cell r="V928"/>
          <cell r="W928">
            <v>37565</v>
          </cell>
          <cell r="X928">
            <v>37567</v>
          </cell>
          <cell r="Y928" t="str">
            <v>KB</v>
          </cell>
        </row>
        <row r="929">
          <cell r="A929">
            <v>3109</v>
          </cell>
          <cell r="B929">
            <v>37382</v>
          </cell>
          <cell r="C929" t="str">
            <v>mc</v>
          </cell>
          <cell r="D929" t="str">
            <v>0060220023</v>
          </cell>
          <cell r="E929">
            <v>37342</v>
          </cell>
          <cell r="F929">
            <v>37343</v>
          </cell>
          <cell r="G929">
            <v>37381</v>
          </cell>
          <cell r="H929" t="str">
            <v>Interia Znojmo</v>
          </cell>
          <cell r="I929" t="str">
            <v>19 5042870277</v>
          </cell>
          <cell r="J929" t="str">
            <v>0100</v>
          </cell>
          <cell r="L929">
            <v>75000</v>
          </cell>
          <cell r="M929">
            <v>3750</v>
          </cell>
          <cell r="N929">
            <v>511880</v>
          </cell>
          <cell r="O929">
            <v>112613.6</v>
          </cell>
          <cell r="P929">
            <v>703243.6</v>
          </cell>
          <cell r="R929">
            <v>-29344</v>
          </cell>
          <cell r="S929">
            <v>673899.6</v>
          </cell>
          <cell r="T929" t="str">
            <v>May2002</v>
          </cell>
          <cell r="U929">
            <v>37376</v>
          </cell>
          <cell r="V929"/>
          <cell r="W929">
            <v>37380</v>
          </cell>
          <cell r="X929">
            <v>37382</v>
          </cell>
          <cell r="Y929" t="str">
            <v>Sanwa Duss</v>
          </cell>
        </row>
        <row r="930">
          <cell r="A930">
            <v>2131.1</v>
          </cell>
          <cell r="B930">
            <v>37466</v>
          </cell>
          <cell r="C930" t="str">
            <v>f</v>
          </cell>
          <cell r="D930" t="str">
            <v>22041</v>
          </cell>
          <cell r="E930">
            <v>37410</v>
          </cell>
          <cell r="G930">
            <v>39203</v>
          </cell>
          <cell r="H930" t="str">
            <v>Aros Stav, s.r.o. Neratovice</v>
          </cell>
          <cell r="I930" t="str">
            <v>190227650227</v>
          </cell>
          <cell r="J930" t="str">
            <v>0100</v>
          </cell>
          <cell r="M930">
            <v>0</v>
          </cell>
          <cell r="O930">
            <v>0</v>
          </cell>
          <cell r="P930">
            <v>0</v>
          </cell>
          <cell r="R930">
            <v>105000</v>
          </cell>
          <cell r="S930">
            <v>105000</v>
          </cell>
          <cell r="V930">
            <v>1579</v>
          </cell>
          <cell r="Y930" t="str">
            <v>KB</v>
          </cell>
        </row>
        <row r="931">
          <cell r="A931">
            <v>2131</v>
          </cell>
          <cell r="B931">
            <v>37425</v>
          </cell>
          <cell r="C931" t="str">
            <v>f</v>
          </cell>
          <cell r="D931" t="str">
            <v>22040</v>
          </cell>
          <cell r="E931">
            <v>37378</v>
          </cell>
          <cell r="F931">
            <v>37377</v>
          </cell>
          <cell r="G931">
            <v>37412</v>
          </cell>
          <cell r="H931" t="str">
            <v>Aros Stav, s.r.o. Neratovice</v>
          </cell>
          <cell r="I931" t="str">
            <v>190227650227</v>
          </cell>
          <cell r="J931" t="str">
            <v>0100</v>
          </cell>
          <cell r="L931">
            <v>2400000</v>
          </cell>
          <cell r="M931">
            <v>120000</v>
          </cell>
          <cell r="O931">
            <v>0</v>
          </cell>
          <cell r="P931">
            <v>2520000</v>
          </cell>
          <cell r="Q931">
            <v>-2015043</v>
          </cell>
          <cell r="R931">
            <v>-105000</v>
          </cell>
          <cell r="S931">
            <v>399957</v>
          </cell>
          <cell r="U931" t="str">
            <v>c</v>
          </cell>
          <cell r="V931"/>
          <cell r="W931">
            <v>37413</v>
          </cell>
          <cell r="X931">
            <v>37414</v>
          </cell>
          <cell r="Y931" t="str">
            <v>KB</v>
          </cell>
        </row>
        <row r="932">
          <cell r="A932">
            <v>2086</v>
          </cell>
          <cell r="B932">
            <v>37382</v>
          </cell>
          <cell r="C932" t="str">
            <v>f</v>
          </cell>
          <cell r="D932" t="str">
            <v>22035</v>
          </cell>
          <cell r="E932">
            <v>37351</v>
          </cell>
          <cell r="G932">
            <v>37381</v>
          </cell>
          <cell r="H932" t="str">
            <v>Aros Stav, s.r.o. Neratovice</v>
          </cell>
          <cell r="I932" t="str">
            <v>190227650227</v>
          </cell>
          <cell r="J932" t="str">
            <v>0100</v>
          </cell>
          <cell r="M932">
            <v>0</v>
          </cell>
          <cell r="O932">
            <v>0</v>
          </cell>
          <cell r="P932">
            <v>0</v>
          </cell>
          <cell r="Q932">
            <v>559124</v>
          </cell>
          <cell r="S932">
            <v>559124</v>
          </cell>
          <cell r="T932" t="str">
            <v>May2002</v>
          </cell>
          <cell r="U932">
            <v>37376</v>
          </cell>
          <cell r="V932"/>
          <cell r="W932">
            <v>37380</v>
          </cell>
          <cell r="X932">
            <v>37382</v>
          </cell>
          <cell r="Y932" t="str">
            <v>Sanwa Duss</v>
          </cell>
        </row>
        <row r="933">
          <cell r="A933">
            <v>2044</v>
          </cell>
          <cell r="B933">
            <v>37364</v>
          </cell>
          <cell r="C933" t="str">
            <v>f</v>
          </cell>
          <cell r="D933" t="str">
            <v>22019</v>
          </cell>
          <cell r="E933">
            <v>37319</v>
          </cell>
          <cell r="G933">
            <v>37351</v>
          </cell>
          <cell r="H933" t="str">
            <v>Aros Stav, s.r.o. Neratovice</v>
          </cell>
          <cell r="I933" t="str">
            <v>190227650227</v>
          </cell>
          <cell r="J933" t="str">
            <v>0100</v>
          </cell>
          <cell r="M933">
            <v>0</v>
          </cell>
          <cell r="O933">
            <v>0</v>
          </cell>
          <cell r="P933">
            <v>0</v>
          </cell>
          <cell r="Q933">
            <v>718896</v>
          </cell>
          <cell r="S933">
            <v>718896</v>
          </cell>
          <cell r="T933" t="str">
            <v>April2002</v>
          </cell>
          <cell r="U933">
            <v>37344</v>
          </cell>
          <cell r="V933"/>
          <cell r="W933">
            <v>37350</v>
          </cell>
          <cell r="X933">
            <v>37351</v>
          </cell>
          <cell r="Y933" t="str">
            <v>Sanwa Duss</v>
          </cell>
        </row>
        <row r="934">
          <cell r="A934">
            <v>2011</v>
          </cell>
          <cell r="B934">
            <v>37333</v>
          </cell>
          <cell r="C934" t="str">
            <v>f</v>
          </cell>
          <cell r="D934" t="str">
            <v>22009</v>
          </cell>
          <cell r="E934">
            <v>37292</v>
          </cell>
          <cell r="G934">
            <v>37320</v>
          </cell>
          <cell r="H934" t="str">
            <v>Aros Stav, s.r.o. Neratovice</v>
          </cell>
          <cell r="I934" t="str">
            <v>190227650227</v>
          </cell>
          <cell r="J934" t="str">
            <v>0100</v>
          </cell>
          <cell r="M934">
            <v>0</v>
          </cell>
          <cell r="O934">
            <v>0</v>
          </cell>
          <cell r="P934">
            <v>0</v>
          </cell>
          <cell r="Q934">
            <v>737023</v>
          </cell>
          <cell r="S934">
            <v>737023</v>
          </cell>
          <cell r="T934" t="str">
            <v>March2002</v>
          </cell>
          <cell r="U934">
            <v>37315</v>
          </cell>
          <cell r="V934"/>
          <cell r="W934">
            <v>37320</v>
          </cell>
          <cell r="X934">
            <v>37320</v>
          </cell>
          <cell r="Y934" t="str">
            <v>Sanwa Duss</v>
          </cell>
        </row>
        <row r="935">
          <cell r="A935">
            <v>6115</v>
          </cell>
          <cell r="B935">
            <v>37586</v>
          </cell>
          <cell r="C935" t="str">
            <v>aoc</v>
          </cell>
          <cell r="D935" t="str">
            <v>60218191</v>
          </cell>
          <cell r="E935">
            <v>37568</v>
          </cell>
          <cell r="F935">
            <v>37560</v>
          </cell>
          <cell r="H935" t="str">
            <v>SČE</v>
          </cell>
          <cell r="I935" t="str">
            <v>19-100431</v>
          </cell>
          <cell r="J935" t="str">
            <v>0100</v>
          </cell>
          <cell r="M935">
            <v>0</v>
          </cell>
          <cell r="N935">
            <v>4007.18</v>
          </cell>
          <cell r="O935">
            <v>881.5</v>
          </cell>
          <cell r="P935">
            <v>4888.68</v>
          </cell>
          <cell r="R935">
            <v>0</v>
          </cell>
          <cell r="S935">
            <v>4888.7</v>
          </cell>
          <cell r="W935">
            <v>37581</v>
          </cell>
          <cell r="X935">
            <v>37581</v>
          </cell>
          <cell r="Y935" t="str">
            <v>KB</v>
          </cell>
        </row>
        <row r="936">
          <cell r="A936">
            <v>644</v>
          </cell>
          <cell r="B936">
            <v>37413</v>
          </cell>
          <cell r="C936" t="str">
            <v>ko</v>
          </cell>
          <cell r="D936" t="str">
            <v>42682061</v>
          </cell>
          <cell r="E936">
            <v>37389</v>
          </cell>
          <cell r="F936">
            <v>37376</v>
          </cell>
          <cell r="G936">
            <v>37397</v>
          </cell>
          <cell r="H936" t="str">
            <v>SČE</v>
          </cell>
          <cell r="I936" t="str">
            <v>19-100431</v>
          </cell>
          <cell r="J936" t="str">
            <v>0100</v>
          </cell>
          <cell r="M936">
            <v>0</v>
          </cell>
          <cell r="N936">
            <v>10747.25</v>
          </cell>
          <cell r="O936">
            <v>2364</v>
          </cell>
          <cell r="P936">
            <v>13111.25</v>
          </cell>
          <cell r="S936">
            <v>13111.3</v>
          </cell>
          <cell r="V936"/>
          <cell r="W936">
            <v>37400</v>
          </cell>
          <cell r="X936">
            <v>37404</v>
          </cell>
          <cell r="Y936" t="str">
            <v>KB</v>
          </cell>
        </row>
        <row r="937">
          <cell r="A937">
            <v>6140</v>
          </cell>
          <cell r="B937">
            <v>37613</v>
          </cell>
          <cell r="C937" t="str">
            <v>aoc</v>
          </cell>
          <cell r="D937" t="str">
            <v>60220063</v>
          </cell>
          <cell r="E937">
            <v>37599</v>
          </cell>
          <cell r="F937">
            <v>37590</v>
          </cell>
          <cell r="G937">
            <v>37609</v>
          </cell>
          <cell r="H937" t="str">
            <v>SČE</v>
          </cell>
          <cell r="I937" t="str">
            <v>19-100431</v>
          </cell>
          <cell r="J937" t="str">
            <v>0100</v>
          </cell>
          <cell r="M937">
            <v>0</v>
          </cell>
          <cell r="N937">
            <v>13398.39</v>
          </cell>
          <cell r="O937">
            <v>2947.2</v>
          </cell>
          <cell r="P937">
            <v>16345.59</v>
          </cell>
          <cell r="R937">
            <v>0</v>
          </cell>
          <cell r="S937">
            <v>16345.59</v>
          </cell>
          <cell r="W937">
            <v>37608</v>
          </cell>
          <cell r="X937">
            <v>37608</v>
          </cell>
          <cell r="Y937" t="str">
            <v>KB</v>
          </cell>
        </row>
        <row r="938">
          <cell r="A938">
            <v>402</v>
          </cell>
          <cell r="B938">
            <v>37371</v>
          </cell>
          <cell r="C938" t="str">
            <v>f</v>
          </cell>
          <cell r="D938" t="str">
            <v>32680531</v>
          </cell>
          <cell r="E938">
            <v>37354</v>
          </cell>
          <cell r="F938">
            <v>37346</v>
          </cell>
          <cell r="G938">
            <v>37365</v>
          </cell>
          <cell r="H938" t="str">
            <v>SČE</v>
          </cell>
          <cell r="I938" t="str">
            <v>19-100431</v>
          </cell>
          <cell r="J938" t="str">
            <v>0100</v>
          </cell>
          <cell r="M938">
            <v>0</v>
          </cell>
          <cell r="N938">
            <v>19343.13</v>
          </cell>
          <cell r="O938">
            <v>4254.8</v>
          </cell>
          <cell r="P938">
            <v>23597.93</v>
          </cell>
          <cell r="S938">
            <v>23598</v>
          </cell>
          <cell r="V938"/>
          <cell r="W938">
            <v>37365</v>
          </cell>
          <cell r="X938">
            <v>37365</v>
          </cell>
          <cell r="Y938" t="str">
            <v>KB</v>
          </cell>
        </row>
        <row r="939">
          <cell r="A939">
            <v>661</v>
          </cell>
          <cell r="B939">
            <v>37413</v>
          </cell>
          <cell r="C939" t="str">
            <v>f</v>
          </cell>
          <cell r="D939" t="str">
            <v>42680531</v>
          </cell>
          <cell r="E939">
            <v>37389</v>
          </cell>
          <cell r="F939">
            <v>37376</v>
          </cell>
          <cell r="G939">
            <v>37397</v>
          </cell>
          <cell r="H939" t="str">
            <v>SČE</v>
          </cell>
          <cell r="I939" t="str">
            <v>19-100431</v>
          </cell>
          <cell r="J939" t="str">
            <v>0100</v>
          </cell>
          <cell r="M939">
            <v>0</v>
          </cell>
          <cell r="N939">
            <v>23776.18</v>
          </cell>
          <cell r="O939">
            <v>5229.8</v>
          </cell>
          <cell r="P939">
            <v>29005.98</v>
          </cell>
          <cell r="S939">
            <v>29005.98</v>
          </cell>
          <cell r="V939"/>
          <cell r="W939">
            <v>37411</v>
          </cell>
          <cell r="X939">
            <v>37411</v>
          </cell>
          <cell r="Y939" t="str">
            <v>KB</v>
          </cell>
        </row>
        <row r="940">
          <cell r="A940">
            <v>4212</v>
          </cell>
          <cell r="B940">
            <v>37461</v>
          </cell>
          <cell r="C940" t="str">
            <v>ko</v>
          </cell>
          <cell r="D940" t="str">
            <v>60210895</v>
          </cell>
          <cell r="E940">
            <v>37453</v>
          </cell>
          <cell r="F940">
            <v>37437</v>
          </cell>
          <cell r="G940">
            <v>37455</v>
          </cell>
          <cell r="H940" t="str">
            <v>SČE</v>
          </cell>
          <cell r="I940" t="str">
            <v>19-100431</v>
          </cell>
          <cell r="J940" t="str">
            <v>0100</v>
          </cell>
          <cell r="L940">
            <v>0</v>
          </cell>
          <cell r="M940">
            <v>0</v>
          </cell>
          <cell r="N940">
            <v>135059.9</v>
          </cell>
          <cell r="O940">
            <v>29707.599999999999</v>
          </cell>
          <cell r="P940">
            <v>164767.5</v>
          </cell>
          <cell r="S940">
            <v>164767.5</v>
          </cell>
          <cell r="U940" t="str">
            <v>e</v>
          </cell>
          <cell r="V940"/>
          <cell r="W940">
            <v>37455</v>
          </cell>
          <cell r="X940">
            <v>37455</v>
          </cell>
          <cell r="Y940" t="str">
            <v>KB</v>
          </cell>
        </row>
        <row r="941">
          <cell r="A941">
            <v>672</v>
          </cell>
          <cell r="B941">
            <v>37425</v>
          </cell>
          <cell r="C941" t="str">
            <v>torg</v>
          </cell>
          <cell r="D941" t="str">
            <v>420041</v>
          </cell>
          <cell r="E941">
            <v>37391</v>
          </cell>
          <cell r="F941">
            <v>37389</v>
          </cell>
          <cell r="G941">
            <v>37403</v>
          </cell>
          <cell r="H941" t="str">
            <v>VK Aqua</v>
          </cell>
          <cell r="I941" t="str">
            <v>191090490297</v>
          </cell>
          <cell r="J941" t="str">
            <v>0100</v>
          </cell>
          <cell r="L941">
            <v>1414</v>
          </cell>
          <cell r="M941">
            <v>70.7</v>
          </cell>
          <cell r="O941">
            <v>0</v>
          </cell>
          <cell r="P941">
            <v>1484.7</v>
          </cell>
          <cell r="S941">
            <v>1484.7</v>
          </cell>
          <cell r="U941" t="str">
            <v>a</v>
          </cell>
          <cell r="V941"/>
          <cell r="W941">
            <v>37413</v>
          </cell>
          <cell r="X941">
            <v>37414</v>
          </cell>
          <cell r="Y941" t="str">
            <v>KB</v>
          </cell>
        </row>
        <row r="942">
          <cell r="A942">
            <v>1722</v>
          </cell>
          <cell r="B942">
            <v>37596</v>
          </cell>
          <cell r="C942" t="str">
            <v>b</v>
          </cell>
          <cell r="D942" t="str">
            <v>21317</v>
          </cell>
          <cell r="E942">
            <v>37580</v>
          </cell>
          <cell r="F942">
            <v>37575</v>
          </cell>
          <cell r="G942">
            <v>37589</v>
          </cell>
          <cell r="H942" t="str">
            <v>David Holiš LANGUAGE CENTER</v>
          </cell>
          <cell r="I942" t="str">
            <v>19-1450380287</v>
          </cell>
          <cell r="J942" t="str">
            <v>0100</v>
          </cell>
          <cell r="L942">
            <v>19600</v>
          </cell>
          <cell r="M942">
            <v>980</v>
          </cell>
          <cell r="O942">
            <v>0</v>
          </cell>
          <cell r="P942">
            <v>20580</v>
          </cell>
          <cell r="S942">
            <v>20580</v>
          </cell>
          <cell r="U942" t="str">
            <v>a</v>
          </cell>
          <cell r="V942"/>
          <cell r="W942">
            <v>37587</v>
          </cell>
          <cell r="X942">
            <v>37589</v>
          </cell>
          <cell r="Y942" t="str">
            <v>KB</v>
          </cell>
          <cell r="Z942" t="str">
            <v>Sakamoto</v>
          </cell>
        </row>
        <row r="943">
          <cell r="A943">
            <v>1645</v>
          </cell>
          <cell r="B943">
            <v>37578</v>
          </cell>
          <cell r="C943" t="str">
            <v>b</v>
          </cell>
          <cell r="D943" t="str">
            <v>21311</v>
          </cell>
          <cell r="E943">
            <v>37566</v>
          </cell>
          <cell r="F943">
            <v>37564</v>
          </cell>
          <cell r="G943">
            <v>37578</v>
          </cell>
          <cell r="H943" t="str">
            <v>David Holiš LANGUAGE CENTER</v>
          </cell>
          <cell r="I943" t="str">
            <v>19-1450380287</v>
          </cell>
          <cell r="J943" t="str">
            <v>0100</v>
          </cell>
          <cell r="L943">
            <v>20013.21</v>
          </cell>
          <cell r="M943">
            <v>1000.7</v>
          </cell>
          <cell r="O943">
            <v>0</v>
          </cell>
          <cell r="P943">
            <v>21013.91</v>
          </cell>
          <cell r="S943">
            <v>21013.91</v>
          </cell>
          <cell r="U943" t="str">
            <v>c</v>
          </cell>
          <cell r="V943"/>
          <cell r="W943">
            <v>37575</v>
          </cell>
          <cell r="X943">
            <v>37575</v>
          </cell>
          <cell r="Y943" t="str">
            <v>KB</v>
          </cell>
          <cell r="Z943" t="str">
            <v>Sasao</v>
          </cell>
        </row>
        <row r="944">
          <cell r="A944">
            <v>1549</v>
          </cell>
          <cell r="B944">
            <v>37560</v>
          </cell>
          <cell r="C944" t="str">
            <v>b</v>
          </cell>
          <cell r="D944" t="str">
            <v>21289</v>
          </cell>
          <cell r="E944">
            <v>37543</v>
          </cell>
          <cell r="F944">
            <v>37540</v>
          </cell>
          <cell r="G944">
            <v>37554</v>
          </cell>
          <cell r="H944" t="str">
            <v>David Holiš LANGUAGE CENTER</v>
          </cell>
          <cell r="I944" t="str">
            <v>19-1450380287</v>
          </cell>
          <cell r="J944" t="str">
            <v>0100</v>
          </cell>
          <cell r="L944">
            <v>24500</v>
          </cell>
          <cell r="M944">
            <v>1225</v>
          </cell>
          <cell r="O944">
            <v>0</v>
          </cell>
          <cell r="P944">
            <v>25725</v>
          </cell>
          <cell r="S944">
            <v>25725</v>
          </cell>
          <cell r="U944" t="str">
            <v>a</v>
          </cell>
          <cell r="W944">
            <v>37551</v>
          </cell>
          <cell r="X944">
            <v>37551</v>
          </cell>
          <cell r="Y944" t="str">
            <v>KB</v>
          </cell>
        </row>
        <row r="945">
          <cell r="A945">
            <v>453</v>
          </cell>
          <cell r="B945">
            <v>37371</v>
          </cell>
          <cell r="C945" t="str">
            <v>b</v>
          </cell>
          <cell r="D945" t="str">
            <v>21104</v>
          </cell>
          <cell r="E945">
            <v>37361</v>
          </cell>
          <cell r="F945">
            <v>37356</v>
          </cell>
          <cell r="G945">
            <v>37361</v>
          </cell>
          <cell r="H945" t="str">
            <v>David Holiš LANGUAGE CENTER</v>
          </cell>
          <cell r="I945" t="str">
            <v>19-1450380287</v>
          </cell>
          <cell r="J945" t="str">
            <v>0100</v>
          </cell>
          <cell r="L945">
            <v>36750</v>
          </cell>
          <cell r="M945">
            <v>1837.5</v>
          </cell>
          <cell r="O945">
            <v>0</v>
          </cell>
          <cell r="P945">
            <v>38587.5</v>
          </cell>
          <cell r="S945">
            <v>38587.5</v>
          </cell>
          <cell r="U945" t="str">
            <v>b</v>
          </cell>
          <cell r="V945"/>
          <cell r="W945">
            <v>37362</v>
          </cell>
          <cell r="X945">
            <v>37362</v>
          </cell>
          <cell r="Y945" t="str">
            <v>KB</v>
          </cell>
        </row>
        <row r="946">
          <cell r="A946">
            <v>285</v>
          </cell>
          <cell r="B946">
            <v>37349</v>
          </cell>
          <cell r="C946" t="str">
            <v>mc</v>
          </cell>
          <cell r="D946" t="str">
            <v>2162002465</v>
          </cell>
          <cell r="E946">
            <v>37328</v>
          </cell>
          <cell r="F946">
            <v>37326</v>
          </cell>
          <cell r="G946">
            <v>37343</v>
          </cell>
          <cell r="H946" t="str">
            <v>VČE</v>
          </cell>
          <cell r="I946" t="str">
            <v>19-1509511</v>
          </cell>
          <cell r="J946" t="str">
            <v>0100</v>
          </cell>
          <cell r="M946">
            <v>0</v>
          </cell>
          <cell r="N946">
            <v>869658.51</v>
          </cell>
          <cell r="O946">
            <v>191288.8</v>
          </cell>
          <cell r="P946">
            <v>1060947.3</v>
          </cell>
          <cell r="Q946">
            <v>-1060000</v>
          </cell>
          <cell r="S946">
            <v>947.3</v>
          </cell>
          <cell r="U946" t="str">
            <v>a</v>
          </cell>
          <cell r="V946"/>
          <cell r="W946">
            <v>37341</v>
          </cell>
          <cell r="X946">
            <v>37342</v>
          </cell>
          <cell r="Y946" t="str">
            <v>KB</v>
          </cell>
        </row>
        <row r="947">
          <cell r="A947">
            <v>922</v>
          </cell>
          <cell r="B947">
            <v>37461</v>
          </cell>
          <cell r="C947" t="str">
            <v>mc</v>
          </cell>
          <cell r="D947" t="str">
            <v>2162006850</v>
          </cell>
          <cell r="E947">
            <v>37433</v>
          </cell>
          <cell r="F947">
            <v>37426</v>
          </cell>
          <cell r="G947">
            <v>37449</v>
          </cell>
          <cell r="H947" t="str">
            <v>VČE</v>
          </cell>
          <cell r="I947" t="str">
            <v>19-1509511</v>
          </cell>
          <cell r="J947" t="str">
            <v>0100</v>
          </cell>
          <cell r="M947">
            <v>0</v>
          </cell>
          <cell r="N947">
            <v>116410.97</v>
          </cell>
          <cell r="O947">
            <v>25605.58</v>
          </cell>
          <cell r="P947">
            <v>142016.6</v>
          </cell>
          <cell r="Q947">
            <v>-138000</v>
          </cell>
          <cell r="S947">
            <v>4016.6</v>
          </cell>
          <cell r="U947" t="str">
            <v>b</v>
          </cell>
          <cell r="V947"/>
          <cell r="W947">
            <v>37453</v>
          </cell>
          <cell r="X947">
            <v>37453</v>
          </cell>
          <cell r="Y947" t="str">
            <v>KB</v>
          </cell>
        </row>
        <row r="948">
          <cell r="A948">
            <v>547</v>
          </cell>
          <cell r="B948">
            <v>37396</v>
          </cell>
          <cell r="C948" t="str">
            <v>mc</v>
          </cell>
          <cell r="D948" t="str">
            <v>7162014837</v>
          </cell>
          <cell r="E948">
            <v>37375</v>
          </cell>
          <cell r="G948">
            <v>37384</v>
          </cell>
          <cell r="H948" t="str">
            <v>VČE</v>
          </cell>
          <cell r="I948" t="str">
            <v>19-1509511</v>
          </cell>
          <cell r="J948" t="str">
            <v>0100</v>
          </cell>
          <cell r="M948">
            <v>0</v>
          </cell>
          <cell r="O948">
            <v>0</v>
          </cell>
          <cell r="P948">
            <v>0</v>
          </cell>
          <cell r="Q948">
            <v>20000</v>
          </cell>
          <cell r="S948">
            <v>20000</v>
          </cell>
          <cell r="U948" t="str">
            <v>b</v>
          </cell>
          <cell r="V948"/>
          <cell r="W948">
            <v>37393</v>
          </cell>
          <cell r="X948">
            <v>37393</v>
          </cell>
          <cell r="Y948" t="str">
            <v>KB</v>
          </cell>
        </row>
        <row r="949">
          <cell r="A949">
            <v>999</v>
          </cell>
          <cell r="B949">
            <v>37461</v>
          </cell>
          <cell r="C949" t="str">
            <v>mc</v>
          </cell>
          <cell r="D949" t="str">
            <v>7162022894</v>
          </cell>
          <cell r="E949">
            <v>37446</v>
          </cell>
          <cell r="G949">
            <v>37452</v>
          </cell>
          <cell r="H949" t="str">
            <v>VČE</v>
          </cell>
          <cell r="I949" t="str">
            <v>19-1509511</v>
          </cell>
          <cell r="J949" t="str">
            <v>0100</v>
          </cell>
          <cell r="M949">
            <v>0</v>
          </cell>
          <cell r="O949">
            <v>0</v>
          </cell>
          <cell r="P949">
            <v>0</v>
          </cell>
          <cell r="Q949">
            <v>37000</v>
          </cell>
          <cell r="S949">
            <v>37000</v>
          </cell>
          <cell r="U949" t="str">
            <v>b</v>
          </cell>
          <cell r="V949"/>
          <cell r="W949">
            <v>37453</v>
          </cell>
          <cell r="X949">
            <v>37453</v>
          </cell>
          <cell r="Y949" t="str">
            <v>KB</v>
          </cell>
        </row>
        <row r="950">
          <cell r="A950">
            <v>172</v>
          </cell>
          <cell r="B950">
            <v>37333</v>
          </cell>
          <cell r="C950" t="str">
            <v>mc</v>
          </cell>
          <cell r="D950" t="str">
            <v>7161024290</v>
          </cell>
          <cell r="E950">
            <v>37308</v>
          </cell>
          <cell r="G950">
            <v>37313</v>
          </cell>
          <cell r="H950" t="str">
            <v>VČE</v>
          </cell>
          <cell r="I950" t="str">
            <v>19-1509511</v>
          </cell>
          <cell r="J950" t="str">
            <v>0100</v>
          </cell>
          <cell r="M950">
            <v>0</v>
          </cell>
          <cell r="O950">
            <v>0</v>
          </cell>
          <cell r="P950">
            <v>0</v>
          </cell>
          <cell r="Q950">
            <v>40000</v>
          </cell>
          <cell r="S950">
            <v>40000</v>
          </cell>
          <cell r="U950" t="str">
            <v>p</v>
          </cell>
          <cell r="V950"/>
          <cell r="W950">
            <v>37322</v>
          </cell>
          <cell r="X950">
            <v>37322</v>
          </cell>
          <cell r="Y950" t="str">
            <v>KB</v>
          </cell>
          <cell r="Z950" t="str">
            <v>pre-payment MCCZ electricity Feb,March - for cancelled standing order</v>
          </cell>
        </row>
        <row r="951">
          <cell r="A951">
            <v>317</v>
          </cell>
          <cell r="B951">
            <v>37396</v>
          </cell>
          <cell r="C951" t="str">
            <v>mc</v>
          </cell>
          <cell r="D951" t="str">
            <v>7162011141</v>
          </cell>
          <cell r="E951">
            <v>37335</v>
          </cell>
          <cell r="G951">
            <v>37361</v>
          </cell>
          <cell r="H951" t="str">
            <v>VČE</v>
          </cell>
          <cell r="I951" t="str">
            <v>19-1509511</v>
          </cell>
          <cell r="J951" t="str">
            <v>0100</v>
          </cell>
          <cell r="M951">
            <v>0</v>
          </cell>
          <cell r="O951">
            <v>0</v>
          </cell>
          <cell r="P951">
            <v>0</v>
          </cell>
          <cell r="Q951">
            <v>118000</v>
          </cell>
          <cell r="S951">
            <v>118000</v>
          </cell>
          <cell r="U951" t="str">
            <v>a</v>
          </cell>
          <cell r="V951"/>
          <cell r="W951">
            <v>37362</v>
          </cell>
          <cell r="X951">
            <v>37362</v>
          </cell>
          <cell r="Y951" t="str">
            <v>KB</v>
          </cell>
        </row>
        <row r="952">
          <cell r="A952">
            <v>189</v>
          </cell>
          <cell r="B952">
            <v>37333</v>
          </cell>
          <cell r="C952" t="str">
            <v>mc</v>
          </cell>
          <cell r="D952" t="str">
            <v>7162005260</v>
          </cell>
          <cell r="E952">
            <v>37312</v>
          </cell>
          <cell r="G952">
            <v>37320</v>
          </cell>
          <cell r="H952" t="str">
            <v>VČE</v>
          </cell>
          <cell r="I952" t="str">
            <v>19-1509511</v>
          </cell>
          <cell r="J952" t="str">
            <v>0100</v>
          </cell>
          <cell r="M952">
            <v>0</v>
          </cell>
          <cell r="O952">
            <v>0</v>
          </cell>
          <cell r="P952">
            <v>0</v>
          </cell>
          <cell r="Q952">
            <v>900000</v>
          </cell>
          <cell r="S952">
            <v>900000</v>
          </cell>
          <cell r="T952" t="str">
            <v>March2002</v>
          </cell>
          <cell r="U952">
            <v>37315</v>
          </cell>
          <cell r="V952"/>
          <cell r="W952">
            <v>37320</v>
          </cell>
          <cell r="X952">
            <v>37320</v>
          </cell>
          <cell r="Y952" t="str">
            <v>Sanwa Duss</v>
          </cell>
        </row>
        <row r="953">
          <cell r="A953">
            <v>1511</v>
          </cell>
          <cell r="B953">
            <v>37564</v>
          </cell>
          <cell r="C953" t="str">
            <v>tp2</v>
          </cell>
          <cell r="D953" t="str">
            <v>9302</v>
          </cell>
          <cell r="E953">
            <v>37540</v>
          </cell>
          <cell r="G953">
            <v>37543</v>
          </cell>
          <cell r="H953" t="str">
            <v>Michal Zenker</v>
          </cell>
          <cell r="I953" t="str">
            <v>19-1544820247</v>
          </cell>
          <cell r="J953" t="str">
            <v>0100</v>
          </cell>
          <cell r="K953">
            <v>12680</v>
          </cell>
          <cell r="M953">
            <v>0</v>
          </cell>
          <cell r="O953">
            <v>0</v>
          </cell>
          <cell r="P953">
            <v>12680</v>
          </cell>
          <cell r="S953">
            <v>12680</v>
          </cell>
          <cell r="U953" t="str">
            <v>a</v>
          </cell>
          <cell r="V953"/>
          <cell r="W953">
            <v>37561</v>
          </cell>
          <cell r="X953">
            <v>37564</v>
          </cell>
          <cell r="Y953" t="str">
            <v>KB</v>
          </cell>
        </row>
        <row r="954">
          <cell r="A954">
            <v>7066</v>
          </cell>
          <cell r="B954">
            <v>37613</v>
          </cell>
          <cell r="C954" t="str">
            <v>sm</v>
          </cell>
          <cell r="D954" t="str">
            <v>24021551</v>
          </cell>
          <cell r="E954">
            <v>37590</v>
          </cell>
          <cell r="F954">
            <v>37590</v>
          </cell>
          <cell r="G954">
            <v>37609</v>
          </cell>
          <cell r="H954" t="str">
            <v>WAREX s.r.o.</v>
          </cell>
          <cell r="I954" t="str">
            <v>19-1562840217</v>
          </cell>
          <cell r="J954" t="str">
            <v>0100</v>
          </cell>
          <cell r="N954">
            <v>23770</v>
          </cell>
          <cell r="O954">
            <v>5229.3999999999996</v>
          </cell>
          <cell r="P954">
            <v>28999.4</v>
          </cell>
          <cell r="S954">
            <v>28999</v>
          </cell>
          <cell r="V954" t="str">
            <v xml:space="preserve"> </v>
          </cell>
          <cell r="W954">
            <v>37608</v>
          </cell>
          <cell r="X954">
            <v>37608</v>
          </cell>
          <cell r="Y954" t="str">
            <v>KB</v>
          </cell>
          <cell r="Z954" t="str">
            <v>lease of office furnishing and containers - November</v>
          </cell>
        </row>
        <row r="955">
          <cell r="A955">
            <v>7030</v>
          </cell>
          <cell r="B955">
            <v>37560</v>
          </cell>
          <cell r="C955" t="str">
            <v>sm</v>
          </cell>
          <cell r="D955" t="str">
            <v>24021242</v>
          </cell>
          <cell r="E955">
            <v>37530</v>
          </cell>
          <cell r="F955">
            <v>37529</v>
          </cell>
          <cell r="G955">
            <v>37560</v>
          </cell>
          <cell r="H955" t="str">
            <v>WAREX s.r.o.</v>
          </cell>
          <cell r="I955" t="str">
            <v>19-1562840217</v>
          </cell>
          <cell r="J955" t="str">
            <v>0100</v>
          </cell>
          <cell r="N955">
            <v>23770</v>
          </cell>
          <cell r="O955">
            <v>5229.3999999999996</v>
          </cell>
          <cell r="S955">
            <v>28999</v>
          </cell>
          <cell r="U955" t="str">
            <v>c</v>
          </cell>
          <cell r="V955"/>
          <cell r="W955">
            <v>37551</v>
          </cell>
          <cell r="X955">
            <v>37551</v>
          </cell>
          <cell r="Y955" t="str">
            <v>KB</v>
          </cell>
          <cell r="Z955" t="str">
            <v>lease - September</v>
          </cell>
        </row>
        <row r="956">
          <cell r="A956">
            <v>7051</v>
          </cell>
          <cell r="B956">
            <v>37578</v>
          </cell>
          <cell r="C956" t="str">
            <v>sm</v>
          </cell>
          <cell r="D956" t="str">
            <v>24021379</v>
          </cell>
          <cell r="E956">
            <v>37559</v>
          </cell>
          <cell r="F956">
            <v>37559</v>
          </cell>
          <cell r="G956">
            <v>37574</v>
          </cell>
          <cell r="H956" t="str">
            <v>WAREX s.r.o.</v>
          </cell>
          <cell r="I956" t="str">
            <v>19-1562840217</v>
          </cell>
          <cell r="J956" t="str">
            <v>0100</v>
          </cell>
          <cell r="N956">
            <v>23770</v>
          </cell>
          <cell r="O956">
            <v>5229.3999999999996</v>
          </cell>
          <cell r="P956">
            <v>28999.4</v>
          </cell>
          <cell r="S956">
            <v>28999</v>
          </cell>
          <cell r="U956" t="str">
            <v>h</v>
          </cell>
          <cell r="V956"/>
          <cell r="W956">
            <v>37575</v>
          </cell>
          <cell r="X956">
            <v>37575</v>
          </cell>
          <cell r="Y956" t="str">
            <v>KB</v>
          </cell>
          <cell r="Z956" t="str">
            <v>lease of office furnishing and containers - October</v>
          </cell>
        </row>
        <row r="957">
          <cell r="A957">
            <v>7013</v>
          </cell>
          <cell r="B957">
            <v>37533</v>
          </cell>
          <cell r="C957" t="str">
            <v>sm</v>
          </cell>
          <cell r="D957" t="str">
            <v>24021081</v>
          </cell>
          <cell r="E957">
            <v>37508</v>
          </cell>
          <cell r="F957">
            <v>37498</v>
          </cell>
          <cell r="G957">
            <v>37529</v>
          </cell>
          <cell r="H957" t="str">
            <v>WAREX s.r.o.</v>
          </cell>
          <cell r="I957" t="str">
            <v>19-1562840217</v>
          </cell>
          <cell r="J957" t="str">
            <v>0100</v>
          </cell>
          <cell r="L957">
            <v>9500</v>
          </cell>
          <cell r="M957">
            <v>475</v>
          </cell>
          <cell r="N957">
            <v>44270</v>
          </cell>
          <cell r="O957">
            <v>9739.4</v>
          </cell>
          <cell r="P957">
            <v>63984.4</v>
          </cell>
          <cell r="S957">
            <v>63984</v>
          </cell>
          <cell r="U957" t="str">
            <v>e</v>
          </cell>
          <cell r="V957"/>
          <cell r="W957">
            <v>37533</v>
          </cell>
          <cell r="X957">
            <v>37533</v>
          </cell>
          <cell r="Y957" t="str">
            <v>KB</v>
          </cell>
          <cell r="Z957" t="str">
            <v>rent of container for site office</v>
          </cell>
        </row>
        <row r="958">
          <cell r="A958">
            <v>5007</v>
          </cell>
          <cell r="B958">
            <v>37294</v>
          </cell>
          <cell r="C958" t="str">
            <v>sh-s</v>
          </cell>
          <cell r="D958" t="str">
            <v>24020046</v>
          </cell>
          <cell r="E958">
            <v>37266</v>
          </cell>
          <cell r="F958">
            <v>37265</v>
          </cell>
          <cell r="G958">
            <v>37280</v>
          </cell>
          <cell r="H958" t="str">
            <v>WAREX s.r.o.</v>
          </cell>
          <cell r="I958" t="str">
            <v>19-1562840217</v>
          </cell>
          <cell r="J958" t="str">
            <v>0100</v>
          </cell>
          <cell r="L958">
            <v>43000</v>
          </cell>
          <cell r="M958">
            <v>2150</v>
          </cell>
          <cell r="N958">
            <v>56400</v>
          </cell>
          <cell r="O958">
            <v>12408</v>
          </cell>
          <cell r="P958">
            <v>113958</v>
          </cell>
          <cell r="S958">
            <v>113958</v>
          </cell>
          <cell r="U958" t="str">
            <v>b</v>
          </cell>
          <cell r="V958"/>
          <cell r="W958">
            <v>37293</v>
          </cell>
          <cell r="X958">
            <v>37294</v>
          </cell>
          <cell r="Y958" t="str">
            <v>KB</v>
          </cell>
        </row>
        <row r="959">
          <cell r="A959">
            <v>8008</v>
          </cell>
          <cell r="B959">
            <v>37603</v>
          </cell>
          <cell r="C959" t="str">
            <v>tp2</v>
          </cell>
          <cell r="D959" t="str">
            <v>22020203</v>
          </cell>
          <cell r="E959">
            <v>37586</v>
          </cell>
          <cell r="F959">
            <v>37575</v>
          </cell>
          <cell r="G959">
            <v>37600</v>
          </cell>
          <cell r="H959" t="str">
            <v>Warex, spol. s r.o.</v>
          </cell>
          <cell r="I959" t="str">
            <v>19-1562840217</v>
          </cell>
          <cell r="J959" t="str">
            <v>0100</v>
          </cell>
          <cell r="L959">
            <v>63000</v>
          </cell>
          <cell r="M959">
            <v>3150</v>
          </cell>
          <cell r="N959">
            <v>1668800</v>
          </cell>
          <cell r="O959">
            <v>367136</v>
          </cell>
          <cell r="P959">
            <v>2102086</v>
          </cell>
          <cell r="S959">
            <v>2102086</v>
          </cell>
          <cell r="T959" t="str">
            <v>December2002</v>
          </cell>
          <cell r="V959" t="str">
            <v xml:space="preserve"> </v>
          </cell>
          <cell r="W959">
            <v>37595</v>
          </cell>
          <cell r="X959">
            <v>37596</v>
          </cell>
          <cell r="Y959" t="str">
            <v>UFJ</v>
          </cell>
          <cell r="Z959" t="str">
            <v>Montage of containers</v>
          </cell>
        </row>
        <row r="960">
          <cell r="A960">
            <v>5100</v>
          </cell>
          <cell r="B960">
            <v>37553</v>
          </cell>
          <cell r="C960" t="str">
            <v>sh2</v>
          </cell>
          <cell r="D960" t="str">
            <v>8800585132</v>
          </cell>
          <cell r="E960">
            <v>37537</v>
          </cell>
          <cell r="F960">
            <v>37529</v>
          </cell>
          <cell r="G960">
            <v>37554</v>
          </cell>
          <cell r="H960" t="str">
            <v>SME</v>
          </cell>
          <cell r="I960" t="str">
            <v>19-16204761</v>
          </cell>
          <cell r="J960" t="str">
            <v>0100</v>
          </cell>
          <cell r="M960">
            <v>0</v>
          </cell>
          <cell r="N960">
            <v>5425.4</v>
          </cell>
          <cell r="O960">
            <v>1193.4000000000001</v>
          </cell>
          <cell r="P960">
            <v>6618.8</v>
          </cell>
          <cell r="Q960">
            <v>-5000</v>
          </cell>
          <cell r="S960">
            <v>1618.8</v>
          </cell>
          <cell r="U960" t="str">
            <v>x</v>
          </cell>
          <cell r="V960">
            <v>8</v>
          </cell>
          <cell r="W960">
            <v>37547</v>
          </cell>
          <cell r="X960">
            <v>37550</v>
          </cell>
          <cell r="Y960" t="str">
            <v>KB</v>
          </cell>
          <cell r="Z960" t="str">
            <v>aditional charge for electric energy</v>
          </cell>
        </row>
        <row r="961">
          <cell r="A961">
            <v>5082</v>
          </cell>
          <cell r="B961">
            <v>37529</v>
          </cell>
          <cell r="C961" t="str">
            <v>sh2</v>
          </cell>
          <cell r="D961" t="str">
            <v>8800585131</v>
          </cell>
          <cell r="E961">
            <v>37508</v>
          </cell>
          <cell r="F961">
            <v>37499</v>
          </cell>
          <cell r="G961">
            <v>37524</v>
          </cell>
          <cell r="H961" t="str">
            <v>SME</v>
          </cell>
          <cell r="I961" t="str">
            <v>19-16204761</v>
          </cell>
          <cell r="J961" t="str">
            <v>0100</v>
          </cell>
          <cell r="M961">
            <v>0</v>
          </cell>
          <cell r="N961">
            <v>2437.2800000000002</v>
          </cell>
          <cell r="O961">
            <v>536.20000000000005</v>
          </cell>
          <cell r="P961">
            <v>2973.4</v>
          </cell>
          <cell r="S961">
            <v>2973.4</v>
          </cell>
          <cell r="U961" t="str">
            <v>a</v>
          </cell>
          <cell r="V961"/>
          <cell r="W961">
            <v>37523</v>
          </cell>
          <cell r="X961">
            <v>37525</v>
          </cell>
          <cell r="Y961" t="str">
            <v>KB</v>
          </cell>
        </row>
        <row r="962">
          <cell r="A962">
            <v>5081</v>
          </cell>
          <cell r="B962">
            <v>37529</v>
          </cell>
          <cell r="C962" t="str">
            <v>sh2</v>
          </cell>
          <cell r="D962" t="str">
            <v>8800585092</v>
          </cell>
          <cell r="E962">
            <v>37482</v>
          </cell>
          <cell r="G962">
            <v>37514</v>
          </cell>
          <cell r="H962" t="str">
            <v>SME</v>
          </cell>
          <cell r="I962" t="str">
            <v>19-16204761</v>
          </cell>
          <cell r="J962" t="str">
            <v>0100</v>
          </cell>
          <cell r="M962">
            <v>0</v>
          </cell>
          <cell r="O962">
            <v>0</v>
          </cell>
          <cell r="P962">
            <v>0</v>
          </cell>
          <cell r="Q962">
            <v>5000</v>
          </cell>
          <cell r="S962">
            <v>5000</v>
          </cell>
          <cell r="U962" t="str">
            <v>a</v>
          </cell>
          <cell r="V962"/>
          <cell r="W962">
            <v>37518</v>
          </cell>
          <cell r="X962">
            <v>37518</v>
          </cell>
          <cell r="Y962" t="str">
            <v>KB</v>
          </cell>
        </row>
        <row r="963">
          <cell r="A963">
            <v>5085</v>
          </cell>
          <cell r="B963">
            <v>37533</v>
          </cell>
          <cell r="C963" t="str">
            <v>sh2</v>
          </cell>
          <cell r="D963" t="str">
            <v>8800585102</v>
          </cell>
          <cell r="E963">
            <v>37512</v>
          </cell>
          <cell r="G963">
            <v>37544</v>
          </cell>
          <cell r="H963" t="str">
            <v>SME</v>
          </cell>
          <cell r="I963" t="str">
            <v>19-16204761</v>
          </cell>
          <cell r="J963" t="str">
            <v>0100</v>
          </cell>
          <cell r="M963">
            <v>0</v>
          </cell>
          <cell r="O963">
            <v>0</v>
          </cell>
          <cell r="P963">
            <v>0</v>
          </cell>
          <cell r="Q963">
            <v>5000</v>
          </cell>
          <cell r="S963">
            <v>5000</v>
          </cell>
          <cell r="U963" t="str">
            <v>a</v>
          </cell>
          <cell r="V963"/>
          <cell r="W963">
            <v>37533</v>
          </cell>
          <cell r="X963">
            <v>37533</v>
          </cell>
          <cell r="Y963" t="str">
            <v>KB</v>
          </cell>
        </row>
        <row r="964">
          <cell r="A964">
            <v>5102</v>
          </cell>
          <cell r="B964">
            <v>37578</v>
          </cell>
          <cell r="C964" t="str">
            <v>sh2</v>
          </cell>
          <cell r="D964" t="str">
            <v>8800585112</v>
          </cell>
          <cell r="E964">
            <v>37543</v>
          </cell>
          <cell r="G964">
            <v>37575</v>
          </cell>
          <cell r="H964" t="str">
            <v>SME</v>
          </cell>
          <cell r="I964" t="str">
            <v>19-16204761</v>
          </cell>
          <cell r="J964" t="str">
            <v>0100</v>
          </cell>
          <cell r="M964">
            <v>0</v>
          </cell>
          <cell r="O964">
            <v>0</v>
          </cell>
          <cell r="P964">
            <v>0</v>
          </cell>
          <cell r="Q964">
            <v>6000</v>
          </cell>
          <cell r="S964">
            <v>6000</v>
          </cell>
          <cell r="U964" t="str">
            <v>g</v>
          </cell>
          <cell r="V964"/>
          <cell r="W964">
            <v>37575</v>
          </cell>
          <cell r="X964">
            <v>37575</v>
          </cell>
          <cell r="Y964" t="str">
            <v>KB</v>
          </cell>
        </row>
        <row r="965">
          <cell r="A965">
            <v>5149</v>
          </cell>
          <cell r="B965">
            <v>37613</v>
          </cell>
          <cell r="C965" t="str">
            <v>sh2</v>
          </cell>
          <cell r="D965" t="str">
            <v>8800585013</v>
          </cell>
          <cell r="E965">
            <v>37603</v>
          </cell>
          <cell r="G965">
            <v>37626</v>
          </cell>
          <cell r="H965" t="str">
            <v>SME</v>
          </cell>
          <cell r="I965" t="str">
            <v>19-16204761</v>
          </cell>
          <cell r="J965" t="str">
            <v>0100</v>
          </cell>
          <cell r="M965">
            <v>0</v>
          </cell>
          <cell r="O965">
            <v>0</v>
          </cell>
          <cell r="P965">
            <v>0</v>
          </cell>
          <cell r="Q965">
            <v>10000</v>
          </cell>
          <cell r="S965">
            <v>10000</v>
          </cell>
          <cell r="U965" t="str">
            <v>a</v>
          </cell>
          <cell r="V965" t="str">
            <v xml:space="preserve"> </v>
          </cell>
          <cell r="W965">
            <v>37613</v>
          </cell>
          <cell r="X965">
            <v>37613</v>
          </cell>
          <cell r="Y965" t="str">
            <v>KB</v>
          </cell>
          <cell r="Z965" t="str">
            <v>electricity prepay. No.1 - devided into 3 items, payable at 5, 15, 25. 3. 2003</v>
          </cell>
        </row>
        <row r="966">
          <cell r="A966">
            <v>5116</v>
          </cell>
          <cell r="B966">
            <v>37586</v>
          </cell>
          <cell r="C966" t="str">
            <v>sh2</v>
          </cell>
          <cell r="D966" t="str">
            <v>8800585133</v>
          </cell>
          <cell r="E966">
            <v>37568</v>
          </cell>
          <cell r="F966">
            <v>37560</v>
          </cell>
          <cell r="G966">
            <v>37585</v>
          </cell>
          <cell r="H966" t="str">
            <v>SME</v>
          </cell>
          <cell r="I966" t="str">
            <v>19-16204761</v>
          </cell>
          <cell r="J966" t="str">
            <v>0100</v>
          </cell>
          <cell r="M966">
            <v>0</v>
          </cell>
          <cell r="N966">
            <v>16149.85</v>
          </cell>
          <cell r="O966">
            <v>3552.4</v>
          </cell>
          <cell r="P966">
            <v>19702.25</v>
          </cell>
          <cell r="Q966">
            <v>-5000</v>
          </cell>
          <cell r="S966">
            <v>14702.3</v>
          </cell>
          <cell r="U966" t="str">
            <v>a</v>
          </cell>
          <cell r="V966" t="str">
            <v xml:space="preserve"> </v>
          </cell>
          <cell r="W966">
            <v>37581</v>
          </cell>
          <cell r="X966">
            <v>37582</v>
          </cell>
          <cell r="Y966" t="str">
            <v>KB</v>
          </cell>
        </row>
        <row r="967">
          <cell r="A967">
            <v>5120</v>
          </cell>
          <cell r="B967">
            <v>37603</v>
          </cell>
          <cell r="C967" t="str">
            <v>sh2</v>
          </cell>
          <cell r="D967" t="str">
            <v xml:space="preserve">   8800585122</v>
          </cell>
          <cell r="E967" t="str">
            <v xml:space="preserve">    14.11.02</v>
          </cell>
          <cell r="G967">
            <v>37605</v>
          </cell>
          <cell r="H967" t="str">
            <v>SME</v>
          </cell>
          <cell r="I967" t="str">
            <v>19-16204761</v>
          </cell>
          <cell r="J967" t="str">
            <v>0100</v>
          </cell>
          <cell r="M967">
            <v>0</v>
          </cell>
          <cell r="O967">
            <v>0</v>
          </cell>
          <cell r="P967">
            <v>0</v>
          </cell>
          <cell r="Q967">
            <v>20000</v>
          </cell>
          <cell r="S967">
            <v>20000</v>
          </cell>
          <cell r="V967" t="str">
            <v xml:space="preserve"> </v>
          </cell>
          <cell r="W967">
            <v>37600</v>
          </cell>
          <cell r="X967">
            <v>37601</v>
          </cell>
          <cell r="Y967" t="str">
            <v>KB</v>
          </cell>
          <cell r="Z967" t="str">
            <v>electricity</v>
          </cell>
        </row>
        <row r="968">
          <cell r="A968">
            <v>5148</v>
          </cell>
          <cell r="B968">
            <v>37613</v>
          </cell>
          <cell r="C968" t="str">
            <v>sh2</v>
          </cell>
          <cell r="D968" t="str">
            <v>8800585134</v>
          </cell>
          <cell r="E968">
            <v>37600</v>
          </cell>
          <cell r="F968">
            <v>37590</v>
          </cell>
          <cell r="G968">
            <v>37615</v>
          </cell>
          <cell r="H968" t="str">
            <v>SME</v>
          </cell>
          <cell r="I968" t="str">
            <v>19-16204761</v>
          </cell>
          <cell r="J968" t="str">
            <v>0100</v>
          </cell>
          <cell r="M968">
            <v>0</v>
          </cell>
          <cell r="N968">
            <v>28774.19</v>
          </cell>
          <cell r="O968">
            <v>6330.3</v>
          </cell>
          <cell r="P968">
            <v>35104.49</v>
          </cell>
          <cell r="R968">
            <v>-6000</v>
          </cell>
          <cell r="S968">
            <v>29103.4</v>
          </cell>
          <cell r="U968" t="str">
            <v>a</v>
          </cell>
          <cell r="V968" t="str">
            <v xml:space="preserve"> </v>
          </cell>
          <cell r="W968">
            <v>37613</v>
          </cell>
          <cell r="X968">
            <v>37613</v>
          </cell>
          <cell r="Y968" t="str">
            <v>KB</v>
          </cell>
        </row>
        <row r="969">
          <cell r="A969">
            <v>1501</v>
          </cell>
          <cell r="B969">
            <v>37564</v>
          </cell>
          <cell r="C969" t="str">
            <v>b</v>
          </cell>
          <cell r="D969" t="str">
            <v>2002202074</v>
          </cell>
          <cell r="E969">
            <v>37539</v>
          </cell>
          <cell r="F969">
            <v>37538</v>
          </cell>
          <cell r="G969">
            <v>37561</v>
          </cell>
          <cell r="H969" t="str">
            <v>Hana Tycová - STUDIO W</v>
          </cell>
          <cell r="I969" t="str">
            <v>1921136329</v>
          </cell>
          <cell r="J969" t="str">
            <v>0800</v>
          </cell>
          <cell r="K969">
            <v>0</v>
          </cell>
          <cell r="L969">
            <v>3285.71</v>
          </cell>
          <cell r="M969">
            <v>164.29</v>
          </cell>
          <cell r="O969">
            <v>0</v>
          </cell>
          <cell r="P969">
            <v>3450</v>
          </cell>
          <cell r="Q969">
            <v>0</v>
          </cell>
          <cell r="S969">
            <v>3450</v>
          </cell>
          <cell r="V969"/>
          <cell r="W969">
            <v>37559</v>
          </cell>
          <cell r="X969">
            <v>37560</v>
          </cell>
          <cell r="Y969" t="str">
            <v>KB</v>
          </cell>
        </row>
        <row r="970">
          <cell r="A970">
            <v>596</v>
          </cell>
          <cell r="B970">
            <v>37396</v>
          </cell>
          <cell r="C970" t="str">
            <v>b</v>
          </cell>
          <cell r="D970" t="str">
            <v>1302</v>
          </cell>
          <cell r="E970">
            <v>37383</v>
          </cell>
          <cell r="G970">
            <v>37390</v>
          </cell>
          <cell r="H970" t="str">
            <v>Jana Čížková</v>
          </cell>
          <cell r="I970" t="str">
            <v>192143780277</v>
          </cell>
          <cell r="J970" t="str">
            <v>0100</v>
          </cell>
          <cell r="K970">
            <v>1210</v>
          </cell>
          <cell r="M970">
            <v>0</v>
          </cell>
          <cell r="O970">
            <v>0</v>
          </cell>
          <cell r="P970">
            <v>1210</v>
          </cell>
          <cell r="S970">
            <v>1210</v>
          </cell>
          <cell r="U970" t="str">
            <v>b</v>
          </cell>
          <cell r="V970"/>
          <cell r="W970">
            <v>37391</v>
          </cell>
          <cell r="X970">
            <v>37393</v>
          </cell>
          <cell r="Y970" t="str">
            <v>KB</v>
          </cell>
        </row>
        <row r="971">
          <cell r="A971">
            <v>1483</v>
          </cell>
          <cell r="B971">
            <v>37546</v>
          </cell>
          <cell r="C971" t="str">
            <v>ao</v>
          </cell>
          <cell r="D971" t="str">
            <v>1092002</v>
          </cell>
          <cell r="E971">
            <v>37538</v>
          </cell>
          <cell r="G971">
            <v>37538</v>
          </cell>
          <cell r="H971" t="str">
            <v>Ing. Jiří Trnka</v>
          </cell>
          <cell r="I971" t="str">
            <v>1922254319</v>
          </cell>
          <cell r="J971" t="str">
            <v>0800</v>
          </cell>
          <cell r="K971">
            <v>56692.67</v>
          </cell>
          <cell r="L971">
            <v>0</v>
          </cell>
          <cell r="M971">
            <v>0</v>
          </cell>
          <cell r="O971">
            <v>0</v>
          </cell>
          <cell r="P971">
            <v>56692.67</v>
          </cell>
          <cell r="Q971">
            <v>0</v>
          </cell>
          <cell r="S971">
            <v>56692.67</v>
          </cell>
          <cell r="T971" t="str">
            <v>free</v>
          </cell>
          <cell r="U971" t="str">
            <v>k</v>
          </cell>
          <cell r="V971"/>
          <cell r="W971">
            <v>37544</v>
          </cell>
          <cell r="X971">
            <v>37544</v>
          </cell>
          <cell r="Y971" t="str">
            <v>KB</v>
          </cell>
        </row>
        <row r="972">
          <cell r="A972">
            <v>584</v>
          </cell>
          <cell r="B972">
            <v>37396</v>
          </cell>
          <cell r="C972" t="str">
            <v>ao</v>
          </cell>
          <cell r="D972" t="str">
            <v>212002</v>
          </cell>
          <cell r="E972">
            <v>37383</v>
          </cell>
          <cell r="G972">
            <v>37397</v>
          </cell>
          <cell r="H972" t="str">
            <v>Ing. Konopasek</v>
          </cell>
          <cell r="I972" t="str">
            <v>1922385319</v>
          </cell>
          <cell r="J972" t="str">
            <v>0800</v>
          </cell>
          <cell r="K972">
            <v>45000</v>
          </cell>
          <cell r="M972">
            <v>0</v>
          </cell>
          <cell r="O972">
            <v>0</v>
          </cell>
          <cell r="P972">
            <v>45000</v>
          </cell>
          <cell r="S972">
            <v>45000</v>
          </cell>
          <cell r="U972" t="str">
            <v>a</v>
          </cell>
          <cell r="V972"/>
          <cell r="W972">
            <v>37393</v>
          </cell>
          <cell r="X972">
            <v>37393</v>
          </cell>
          <cell r="Y972" t="str">
            <v>KB</v>
          </cell>
        </row>
        <row r="973">
          <cell r="A973">
            <v>805</v>
          </cell>
          <cell r="B973">
            <v>37432</v>
          </cell>
          <cell r="C973" t="str">
            <v>b</v>
          </cell>
          <cell r="D973" t="str">
            <v>51</v>
          </cell>
          <cell r="E973">
            <v>37417</v>
          </cell>
          <cell r="F973">
            <v>37405</v>
          </cell>
          <cell r="G973">
            <v>37417</v>
          </cell>
          <cell r="H973" t="str">
            <v>ORION Reality</v>
          </cell>
          <cell r="I973" t="str">
            <v>19-2247700227</v>
          </cell>
          <cell r="J973" t="str">
            <v>0100</v>
          </cell>
          <cell r="L973">
            <v>16000</v>
          </cell>
          <cell r="M973">
            <v>800</v>
          </cell>
          <cell r="O973">
            <v>0</v>
          </cell>
          <cell r="P973">
            <v>16800</v>
          </cell>
          <cell r="S973">
            <v>16800</v>
          </cell>
          <cell r="U973" t="str">
            <v>c</v>
          </cell>
          <cell r="V973"/>
          <cell r="W973">
            <v>37424</v>
          </cell>
          <cell r="X973">
            <v>37424</v>
          </cell>
          <cell r="Y973" t="str">
            <v>KB</v>
          </cell>
        </row>
        <row r="974">
          <cell r="A974">
            <v>1356</v>
          </cell>
          <cell r="B974">
            <v>37529</v>
          </cell>
          <cell r="C974" t="str">
            <v>b</v>
          </cell>
          <cell r="D974" t="str">
            <v>94</v>
          </cell>
          <cell r="E974">
            <v>37510</v>
          </cell>
          <cell r="F974">
            <v>37503</v>
          </cell>
          <cell r="G974">
            <v>37517</v>
          </cell>
          <cell r="H974" t="str">
            <v>ORION reality</v>
          </cell>
          <cell r="I974" t="str">
            <v>19-2247700227</v>
          </cell>
          <cell r="J974" t="str">
            <v>0100</v>
          </cell>
          <cell r="L974">
            <v>20000</v>
          </cell>
          <cell r="M974">
            <v>1000</v>
          </cell>
          <cell r="O974">
            <v>0</v>
          </cell>
          <cell r="P974">
            <v>21000</v>
          </cell>
          <cell r="S974">
            <v>21000</v>
          </cell>
          <cell r="U974" t="str">
            <v>d</v>
          </cell>
          <cell r="V974"/>
          <cell r="W974">
            <v>37526</v>
          </cell>
          <cell r="X974">
            <v>37526</v>
          </cell>
          <cell r="Y974" t="str">
            <v>KB</v>
          </cell>
        </row>
        <row r="975">
          <cell r="A975">
            <v>1758</v>
          </cell>
          <cell r="B975">
            <v>37603</v>
          </cell>
          <cell r="C975" t="str">
            <v>toro</v>
          </cell>
          <cell r="D975" t="str">
            <v>114</v>
          </cell>
          <cell r="E975">
            <v>37588</v>
          </cell>
          <cell r="F975">
            <v>37585</v>
          </cell>
          <cell r="G975">
            <v>37599</v>
          </cell>
          <cell r="H975" t="str">
            <v>ORION reality</v>
          </cell>
          <cell r="I975" t="str">
            <v>19-2247700227</v>
          </cell>
          <cell r="J975" t="str">
            <v>0100</v>
          </cell>
          <cell r="L975">
            <v>21500</v>
          </cell>
          <cell r="M975">
            <v>1075</v>
          </cell>
          <cell r="O975">
            <v>0</v>
          </cell>
          <cell r="P975">
            <v>22575</v>
          </cell>
          <cell r="S975">
            <v>22575</v>
          </cell>
          <cell r="V975"/>
          <cell r="W975">
            <v>37599</v>
          </cell>
          <cell r="X975">
            <v>37601</v>
          </cell>
          <cell r="Y975" t="str">
            <v>KB</v>
          </cell>
        </row>
        <row r="976">
          <cell r="A976">
            <v>414</v>
          </cell>
          <cell r="B976">
            <v>37371</v>
          </cell>
          <cell r="C976" t="str">
            <v>b</v>
          </cell>
          <cell r="D976" t="str">
            <v>32</v>
          </cell>
          <cell r="E976">
            <v>37355</v>
          </cell>
          <cell r="F976">
            <v>37348</v>
          </cell>
          <cell r="G976">
            <v>37363</v>
          </cell>
          <cell r="H976" t="str">
            <v>ORION Reality</v>
          </cell>
          <cell r="I976" t="str">
            <v>19-2247700227</v>
          </cell>
          <cell r="J976" t="str">
            <v>0100</v>
          </cell>
          <cell r="L976">
            <v>25000</v>
          </cell>
          <cell r="M976">
            <v>1250</v>
          </cell>
          <cell r="O976">
            <v>0</v>
          </cell>
          <cell r="P976">
            <v>26250</v>
          </cell>
          <cell r="S976">
            <v>26250</v>
          </cell>
          <cell r="U976" t="str">
            <v>b</v>
          </cell>
          <cell r="V976"/>
          <cell r="W976">
            <v>37362</v>
          </cell>
          <cell r="X976">
            <v>37362</v>
          </cell>
          <cell r="Y976" t="str">
            <v>KB</v>
          </cell>
        </row>
        <row r="977">
          <cell r="A977">
            <v>478</v>
          </cell>
          <cell r="B977">
            <v>37385</v>
          </cell>
          <cell r="C977" t="str">
            <v>b</v>
          </cell>
          <cell r="D977" t="str">
            <v>31</v>
          </cell>
          <cell r="E977">
            <v>37364</v>
          </cell>
          <cell r="F977">
            <v>37344</v>
          </cell>
          <cell r="G977">
            <v>37358</v>
          </cell>
          <cell r="H977" t="str">
            <v>ORION Reality</v>
          </cell>
          <cell r="I977" t="str">
            <v>19-2247700227</v>
          </cell>
          <cell r="J977" t="str">
            <v>0100</v>
          </cell>
          <cell r="L977">
            <v>32000</v>
          </cell>
          <cell r="M977">
            <v>1600</v>
          </cell>
          <cell r="O977">
            <v>0</v>
          </cell>
          <cell r="P977">
            <v>33600</v>
          </cell>
          <cell r="S977">
            <v>33600</v>
          </cell>
          <cell r="V977"/>
          <cell r="W977">
            <v>37370</v>
          </cell>
          <cell r="X977">
            <v>37371</v>
          </cell>
          <cell r="Y977" t="str">
            <v>KB</v>
          </cell>
        </row>
        <row r="978">
          <cell r="A978">
            <v>668</v>
          </cell>
          <cell r="B978">
            <v>37413</v>
          </cell>
          <cell r="C978" t="str">
            <v>b</v>
          </cell>
          <cell r="D978" t="str">
            <v>47</v>
          </cell>
          <cell r="E978">
            <v>37396</v>
          </cell>
          <cell r="F978">
            <v>37393</v>
          </cell>
          <cell r="G978">
            <v>37406</v>
          </cell>
          <cell r="H978" t="str">
            <v>ORION Reality</v>
          </cell>
          <cell r="I978" t="str">
            <v>19-2247700227</v>
          </cell>
          <cell r="J978" t="str">
            <v>0100</v>
          </cell>
          <cell r="L978">
            <v>32000</v>
          </cell>
          <cell r="M978">
            <v>1600</v>
          </cell>
          <cell r="O978">
            <v>0</v>
          </cell>
          <cell r="P978">
            <v>33600</v>
          </cell>
          <cell r="S978">
            <v>33600</v>
          </cell>
          <cell r="U978" t="str">
            <v>b</v>
          </cell>
          <cell r="V978"/>
          <cell r="W978">
            <v>37405</v>
          </cell>
          <cell r="X978">
            <v>37406</v>
          </cell>
          <cell r="Y978" t="str">
            <v>KB</v>
          </cell>
        </row>
        <row r="979">
          <cell r="A979">
            <v>1355</v>
          </cell>
          <cell r="B979">
            <v>37529</v>
          </cell>
          <cell r="C979" t="str">
            <v>b</v>
          </cell>
          <cell r="D979" t="str">
            <v>93</v>
          </cell>
          <cell r="E979">
            <v>37510</v>
          </cell>
          <cell r="F979">
            <v>37503</v>
          </cell>
          <cell r="G979">
            <v>37517</v>
          </cell>
          <cell r="H979" t="str">
            <v>ORION reality</v>
          </cell>
          <cell r="I979" t="str">
            <v>19-2247700227</v>
          </cell>
          <cell r="J979" t="str">
            <v>0100</v>
          </cell>
          <cell r="L979">
            <v>35000</v>
          </cell>
          <cell r="M979">
            <v>1750</v>
          </cell>
          <cell r="O979">
            <v>0</v>
          </cell>
          <cell r="P979">
            <v>36750</v>
          </cell>
          <cell r="S979">
            <v>36750</v>
          </cell>
          <cell r="U979" t="str">
            <v>d</v>
          </cell>
          <cell r="V979"/>
          <cell r="W979">
            <v>37526</v>
          </cell>
          <cell r="X979">
            <v>37526</v>
          </cell>
          <cell r="Y979" t="str">
            <v>KB</v>
          </cell>
        </row>
        <row r="980">
          <cell r="A980">
            <v>667</v>
          </cell>
          <cell r="B980">
            <v>37413</v>
          </cell>
          <cell r="C980" t="str">
            <v>b</v>
          </cell>
          <cell r="D980" t="str">
            <v>46</v>
          </cell>
          <cell r="E980">
            <v>37396</v>
          </cell>
          <cell r="F980">
            <v>37393</v>
          </cell>
          <cell r="G980">
            <v>37406</v>
          </cell>
          <cell r="H980" t="str">
            <v>ORION Reality</v>
          </cell>
          <cell r="I980" t="str">
            <v>19-2247700227</v>
          </cell>
          <cell r="J980" t="str">
            <v>0100</v>
          </cell>
          <cell r="L980">
            <v>50000</v>
          </cell>
          <cell r="M980">
            <v>2500</v>
          </cell>
          <cell r="O980">
            <v>0</v>
          </cell>
          <cell r="P980">
            <v>52500</v>
          </cell>
          <cell r="S980">
            <v>52500</v>
          </cell>
          <cell r="U980" t="str">
            <v>b</v>
          </cell>
          <cell r="V980"/>
          <cell r="W980">
            <v>37405</v>
          </cell>
          <cell r="X980">
            <v>37406</v>
          </cell>
          <cell r="Y980" t="str">
            <v>KB</v>
          </cell>
        </row>
        <row r="981">
          <cell r="A981">
            <v>3212</v>
          </cell>
          <cell r="B981">
            <v>37432</v>
          </cell>
          <cell r="C981" t="str">
            <v>tch</v>
          </cell>
          <cell r="D981" t="str">
            <v>2010200010</v>
          </cell>
          <cell r="E981">
            <v>37426</v>
          </cell>
          <cell r="F981">
            <v>37426</v>
          </cell>
          <cell r="G981">
            <v>37431</v>
          </cell>
          <cell r="H981" t="str">
            <v>Nakladatelstvi Paseka</v>
          </cell>
          <cell r="I981" t="str">
            <v>19-2266530227</v>
          </cell>
          <cell r="J981" t="str">
            <v>0100</v>
          </cell>
          <cell r="L981">
            <v>1828.57</v>
          </cell>
          <cell r="M981">
            <v>91.4</v>
          </cell>
          <cell r="O981">
            <v>0</v>
          </cell>
          <cell r="P981">
            <v>1919.97</v>
          </cell>
          <cell r="S981">
            <v>1920</v>
          </cell>
          <cell r="V981"/>
          <cell r="W981">
            <v>37431</v>
          </cell>
          <cell r="X981">
            <v>37431</v>
          </cell>
          <cell r="Y981" t="str">
            <v>KB</v>
          </cell>
        </row>
        <row r="982">
          <cell r="A982">
            <v>3112</v>
          </cell>
          <cell r="B982">
            <v>37371</v>
          </cell>
          <cell r="C982" t="str">
            <v>mc</v>
          </cell>
          <cell r="D982" t="str">
            <v>2220000030</v>
          </cell>
          <cell r="E982">
            <v>37343</v>
          </cell>
          <cell r="F982">
            <v>37322</v>
          </cell>
          <cell r="G982">
            <v>37381</v>
          </cell>
          <cell r="H982" t="str">
            <v>Šaravec a Ruč, Pce</v>
          </cell>
          <cell r="I982" t="str">
            <v>19-2316420297</v>
          </cell>
          <cell r="J982" t="str">
            <v>0100</v>
          </cell>
          <cell r="L982">
            <v>1207500</v>
          </cell>
          <cell r="M982">
            <v>60375</v>
          </cell>
          <cell r="O982">
            <v>0</v>
          </cell>
          <cell r="P982">
            <v>1267875</v>
          </cell>
          <cell r="Q982">
            <v>-1046659</v>
          </cell>
          <cell r="R982">
            <v>-60375</v>
          </cell>
          <cell r="S982">
            <v>160841</v>
          </cell>
          <cell r="U982" t="str">
            <v>a</v>
          </cell>
          <cell r="V982"/>
          <cell r="W982">
            <v>37382</v>
          </cell>
          <cell r="X982">
            <v>37383</v>
          </cell>
          <cell r="Y982" t="str">
            <v>KB</v>
          </cell>
        </row>
        <row r="983">
          <cell r="A983">
            <v>3090</v>
          </cell>
          <cell r="B983">
            <v>37364</v>
          </cell>
          <cell r="C983" t="str">
            <v>mc</v>
          </cell>
          <cell r="D983" t="str">
            <v>2220000026</v>
          </cell>
          <cell r="E983">
            <v>37335</v>
          </cell>
          <cell r="G983">
            <v>37351</v>
          </cell>
          <cell r="H983" t="str">
            <v>Šaravec a Ruč, Pce</v>
          </cell>
          <cell r="I983" t="str">
            <v>19-2316420297</v>
          </cell>
          <cell r="J983" t="str">
            <v>0100</v>
          </cell>
          <cell r="M983">
            <v>0</v>
          </cell>
          <cell r="O983">
            <v>0</v>
          </cell>
          <cell r="P983">
            <v>0</v>
          </cell>
          <cell r="Q983">
            <v>393072</v>
          </cell>
          <cell r="S983">
            <v>393072</v>
          </cell>
          <cell r="U983" t="str">
            <v>b</v>
          </cell>
          <cell r="V983"/>
          <cell r="W983">
            <v>37351</v>
          </cell>
          <cell r="X983">
            <v>37351</v>
          </cell>
          <cell r="Y983" t="str">
            <v>KB</v>
          </cell>
        </row>
        <row r="984">
          <cell r="A984">
            <v>3033</v>
          </cell>
          <cell r="B984">
            <v>37333</v>
          </cell>
          <cell r="C984" t="str">
            <v>mc</v>
          </cell>
          <cell r="D984" t="str">
            <v>2220000011</v>
          </cell>
          <cell r="E984">
            <v>37294</v>
          </cell>
          <cell r="G984">
            <v>37320</v>
          </cell>
          <cell r="H984" t="str">
            <v>Šaravec a Ruč, Pce</v>
          </cell>
          <cell r="I984" t="str">
            <v>19-2316420297</v>
          </cell>
          <cell r="J984" t="str">
            <v>0100</v>
          </cell>
          <cell r="M984">
            <v>0</v>
          </cell>
          <cell r="O984">
            <v>0</v>
          </cell>
          <cell r="P984">
            <v>0</v>
          </cell>
          <cell r="Q984">
            <v>653587</v>
          </cell>
          <cell r="S984">
            <v>653587</v>
          </cell>
          <cell r="T984" t="str">
            <v>March2002</v>
          </cell>
          <cell r="U984">
            <v>37315</v>
          </cell>
          <cell r="V984"/>
          <cell r="W984">
            <v>37320</v>
          </cell>
          <cell r="X984">
            <v>37320</v>
          </cell>
          <cell r="Y984" t="str">
            <v>Sanwa Duss</v>
          </cell>
        </row>
        <row r="985">
          <cell r="A985">
            <v>3111</v>
          </cell>
          <cell r="B985">
            <v>37371</v>
          </cell>
          <cell r="C985" t="str">
            <v>mc</v>
          </cell>
          <cell r="D985" t="str">
            <v>0200000009</v>
          </cell>
          <cell r="E985">
            <v>37343</v>
          </cell>
          <cell r="F985">
            <v>37346</v>
          </cell>
          <cell r="G985">
            <v>37379</v>
          </cell>
          <cell r="H985" t="str">
            <v>TMT Global, Pce</v>
          </cell>
          <cell r="I985" t="str">
            <v>19-2317910247</v>
          </cell>
          <cell r="J985" t="str">
            <v>0100</v>
          </cell>
          <cell r="L985">
            <v>6300</v>
          </cell>
          <cell r="M985">
            <v>315</v>
          </cell>
          <cell r="O985">
            <v>0</v>
          </cell>
          <cell r="P985">
            <v>6615</v>
          </cell>
          <cell r="S985">
            <v>6615</v>
          </cell>
          <cell r="U985" t="str">
            <v>b</v>
          </cell>
          <cell r="V985"/>
          <cell r="W985">
            <v>37376</v>
          </cell>
          <cell r="X985">
            <v>37378</v>
          </cell>
          <cell r="Y985" t="str">
            <v>KB</v>
          </cell>
        </row>
        <row r="986">
          <cell r="A986">
            <v>519</v>
          </cell>
          <cell r="B986">
            <v>37396</v>
          </cell>
          <cell r="C986" t="str">
            <v>mc</v>
          </cell>
          <cell r="D986" t="str">
            <v>0200000012</v>
          </cell>
          <cell r="E986">
            <v>37372</v>
          </cell>
          <cell r="F986">
            <v>37365</v>
          </cell>
          <cell r="G986">
            <v>37395</v>
          </cell>
          <cell r="H986" t="str">
            <v>TMT Global, Pce</v>
          </cell>
          <cell r="I986" t="str">
            <v>19-2317910247</v>
          </cell>
          <cell r="J986" t="str">
            <v>0100</v>
          </cell>
          <cell r="L986">
            <v>7500</v>
          </cell>
          <cell r="M986">
            <v>375</v>
          </cell>
          <cell r="O986">
            <v>0</v>
          </cell>
          <cell r="P986">
            <v>7875</v>
          </cell>
          <cell r="S986">
            <v>7875</v>
          </cell>
          <cell r="U986" t="str">
            <v>c</v>
          </cell>
          <cell r="V986"/>
          <cell r="W986">
            <v>37391</v>
          </cell>
          <cell r="X986">
            <v>37393</v>
          </cell>
          <cell r="Y986" t="str">
            <v>KB</v>
          </cell>
        </row>
        <row r="987">
          <cell r="A987">
            <v>3054</v>
          </cell>
          <cell r="B987">
            <v>37364</v>
          </cell>
          <cell r="C987" t="str">
            <v>mc</v>
          </cell>
          <cell r="D987" t="str">
            <v>0200000005</v>
          </cell>
          <cell r="E987">
            <v>37312</v>
          </cell>
          <cell r="F987">
            <v>37315</v>
          </cell>
          <cell r="G987">
            <v>37351</v>
          </cell>
          <cell r="H987" t="str">
            <v>TMT Global, Pce</v>
          </cell>
          <cell r="I987" t="str">
            <v>19-2317910247</v>
          </cell>
          <cell r="J987" t="str">
            <v>0100</v>
          </cell>
          <cell r="L987">
            <v>33000</v>
          </cell>
          <cell r="M987">
            <v>1650</v>
          </cell>
          <cell r="O987">
            <v>0</v>
          </cell>
          <cell r="P987">
            <v>34650</v>
          </cell>
          <cell r="S987">
            <v>34650</v>
          </cell>
          <cell r="U987" t="str">
            <v>b</v>
          </cell>
          <cell r="V987"/>
          <cell r="W987">
            <v>37351</v>
          </cell>
          <cell r="X987">
            <v>37351</v>
          </cell>
          <cell r="Y987" t="str">
            <v>KB</v>
          </cell>
        </row>
        <row r="988">
          <cell r="A988">
            <v>3053</v>
          </cell>
          <cell r="B988">
            <v>37364</v>
          </cell>
          <cell r="C988" t="str">
            <v>mc</v>
          </cell>
          <cell r="D988" t="str">
            <v>0200000004</v>
          </cell>
          <cell r="E988">
            <v>37312</v>
          </cell>
          <cell r="F988">
            <v>37320</v>
          </cell>
          <cell r="G988">
            <v>37351</v>
          </cell>
          <cell r="H988" t="str">
            <v>TMT Global, Pce</v>
          </cell>
          <cell r="I988" t="str">
            <v>19-2317910247</v>
          </cell>
          <cell r="J988" t="str">
            <v>0100</v>
          </cell>
          <cell r="L988">
            <v>137900</v>
          </cell>
          <cell r="M988">
            <v>6895</v>
          </cell>
          <cell r="O988">
            <v>0</v>
          </cell>
          <cell r="P988">
            <v>144795</v>
          </cell>
          <cell r="S988">
            <v>144795</v>
          </cell>
          <cell r="U988" t="str">
            <v>b</v>
          </cell>
          <cell r="V988"/>
          <cell r="W988">
            <v>37351</v>
          </cell>
          <cell r="X988">
            <v>37351</v>
          </cell>
          <cell r="Y988" t="str">
            <v>KB</v>
          </cell>
        </row>
        <row r="989">
          <cell r="A989">
            <v>786</v>
          </cell>
          <cell r="B989">
            <v>37432</v>
          </cell>
          <cell r="C989" t="str">
            <v>mc</v>
          </cell>
          <cell r="D989" t="str">
            <v>2020171</v>
          </cell>
          <cell r="E989">
            <v>37413</v>
          </cell>
          <cell r="F989">
            <v>37407</v>
          </cell>
          <cell r="G989">
            <v>37407</v>
          </cell>
          <cell r="H989" t="str">
            <v>Bauset CZ</v>
          </cell>
          <cell r="I989" t="str">
            <v>19-2379140217</v>
          </cell>
          <cell r="J989" t="str">
            <v>0100</v>
          </cell>
          <cell r="L989">
            <v>25000</v>
          </cell>
          <cell r="M989">
            <v>1250</v>
          </cell>
          <cell r="O989">
            <v>0</v>
          </cell>
          <cell r="P989">
            <v>26250</v>
          </cell>
          <cell r="S989">
            <v>26250</v>
          </cell>
          <cell r="V989"/>
          <cell r="W989">
            <v>37431</v>
          </cell>
          <cell r="X989">
            <v>37431</v>
          </cell>
          <cell r="Y989" t="str">
            <v>KB</v>
          </cell>
        </row>
        <row r="990">
          <cell r="A990">
            <v>800</v>
          </cell>
          <cell r="B990">
            <v>37432</v>
          </cell>
          <cell r="C990" t="str">
            <v>mc</v>
          </cell>
          <cell r="D990" t="str">
            <v>2053</v>
          </cell>
          <cell r="E990">
            <v>37414</v>
          </cell>
          <cell r="F990">
            <v>37397</v>
          </cell>
          <cell r="G990">
            <v>37420</v>
          </cell>
          <cell r="H990" t="str">
            <v>DASTT</v>
          </cell>
          <cell r="I990" t="str">
            <v>19-2417300227</v>
          </cell>
          <cell r="J990" t="str">
            <v>0100</v>
          </cell>
          <cell r="L990">
            <v>14344</v>
          </cell>
          <cell r="M990">
            <v>717.2</v>
          </cell>
          <cell r="O990">
            <v>0</v>
          </cell>
          <cell r="P990">
            <v>15061.2</v>
          </cell>
          <cell r="S990">
            <v>15061</v>
          </cell>
          <cell r="V990"/>
          <cell r="W990">
            <v>37431</v>
          </cell>
          <cell r="X990">
            <v>37431</v>
          </cell>
          <cell r="Y990" t="str">
            <v>KB</v>
          </cell>
        </row>
        <row r="991">
          <cell r="A991">
            <v>1148</v>
          </cell>
          <cell r="B991">
            <v>37491</v>
          </cell>
          <cell r="C991" t="str">
            <v>mch</v>
          </cell>
          <cell r="D991" t="str">
            <v>104/2002</v>
          </cell>
          <cell r="E991">
            <v>37473</v>
          </cell>
          <cell r="F991">
            <v>37462</v>
          </cell>
          <cell r="G991">
            <v>37476</v>
          </cell>
          <cell r="H991" t="str">
            <v>Granit plus, Pce</v>
          </cell>
          <cell r="I991" t="str">
            <v>19-2518390217</v>
          </cell>
          <cell r="J991" t="str">
            <v>0100</v>
          </cell>
          <cell r="L991">
            <v>600</v>
          </cell>
          <cell r="M991">
            <v>30</v>
          </cell>
          <cell r="O991">
            <v>0</v>
          </cell>
          <cell r="P991">
            <v>630</v>
          </cell>
          <cell r="S991">
            <v>630</v>
          </cell>
          <cell r="U991" t="str">
            <v>b</v>
          </cell>
          <cell r="V991"/>
          <cell r="W991">
            <v>37489</v>
          </cell>
          <cell r="X991">
            <v>37490</v>
          </cell>
          <cell r="Y991" t="str">
            <v>KB</v>
          </cell>
        </row>
        <row r="992">
          <cell r="A992">
            <v>521</v>
          </cell>
          <cell r="B992">
            <v>37396</v>
          </cell>
          <cell r="C992" t="str">
            <v>mc</v>
          </cell>
          <cell r="D992" t="str">
            <v>0492002</v>
          </cell>
          <cell r="E992">
            <v>37370</v>
          </cell>
          <cell r="F992">
            <v>37369</v>
          </cell>
          <cell r="G992">
            <v>37381</v>
          </cell>
          <cell r="H992" t="str">
            <v>Granit plus, Pce</v>
          </cell>
          <cell r="I992" t="str">
            <v>19-2518390217</v>
          </cell>
          <cell r="J992" t="str">
            <v>0100</v>
          </cell>
          <cell r="L992">
            <v>1980</v>
          </cell>
          <cell r="M992">
            <v>99</v>
          </cell>
          <cell r="O992">
            <v>0</v>
          </cell>
          <cell r="P992">
            <v>2079</v>
          </cell>
          <cell r="S992">
            <v>2079</v>
          </cell>
          <cell r="U992" t="str">
            <v>e</v>
          </cell>
          <cell r="V992"/>
          <cell r="W992">
            <v>37382</v>
          </cell>
          <cell r="X992">
            <v>37383</v>
          </cell>
          <cell r="Y992" t="str">
            <v>KB</v>
          </cell>
        </row>
        <row r="993">
          <cell r="A993">
            <v>1301</v>
          </cell>
          <cell r="B993">
            <v>37524</v>
          </cell>
          <cell r="C993" t="str">
            <v>mch</v>
          </cell>
          <cell r="D993" t="str">
            <v>1212002</v>
          </cell>
          <cell r="E993">
            <v>37502</v>
          </cell>
          <cell r="F993">
            <v>37502</v>
          </cell>
          <cell r="G993">
            <v>37516</v>
          </cell>
          <cell r="H993" t="str">
            <v>Granit plus, Pce</v>
          </cell>
          <cell r="I993" t="str">
            <v>19-2518390217</v>
          </cell>
          <cell r="J993" t="str">
            <v>0100</v>
          </cell>
          <cell r="L993">
            <v>2708</v>
          </cell>
          <cell r="M993">
            <v>135.4</v>
          </cell>
          <cell r="O993">
            <v>0</v>
          </cell>
          <cell r="P993">
            <v>2843.4</v>
          </cell>
          <cell r="S993">
            <v>2843.4</v>
          </cell>
          <cell r="U993" t="str">
            <v>a</v>
          </cell>
          <cell r="V993"/>
          <cell r="W993">
            <v>37515</v>
          </cell>
          <cell r="X993">
            <v>37515</v>
          </cell>
          <cell r="Y993" t="str">
            <v>KB</v>
          </cell>
        </row>
        <row r="994">
          <cell r="A994">
            <v>876</v>
          </cell>
          <cell r="B994">
            <v>37461</v>
          </cell>
          <cell r="C994" t="str">
            <v>mch</v>
          </cell>
          <cell r="D994" t="str">
            <v>0832002</v>
          </cell>
          <cell r="E994">
            <v>37425</v>
          </cell>
          <cell r="F994">
            <v>37419</v>
          </cell>
          <cell r="G994">
            <v>37433</v>
          </cell>
          <cell r="H994" t="str">
            <v>Granit plus, Pce</v>
          </cell>
          <cell r="I994" t="str">
            <v>19-2518390217</v>
          </cell>
          <cell r="J994" t="str">
            <v>0100</v>
          </cell>
          <cell r="L994">
            <v>3000</v>
          </cell>
          <cell r="M994">
            <v>150</v>
          </cell>
          <cell r="O994">
            <v>0</v>
          </cell>
          <cell r="P994">
            <v>3150</v>
          </cell>
          <cell r="S994">
            <v>3150</v>
          </cell>
          <cell r="U994" t="str">
            <v>p</v>
          </cell>
          <cell r="V994"/>
          <cell r="W994">
            <v>37453</v>
          </cell>
          <cell r="X994">
            <v>37453</v>
          </cell>
          <cell r="Y994" t="str">
            <v>KB</v>
          </cell>
        </row>
        <row r="995">
          <cell r="A995">
            <v>3060</v>
          </cell>
          <cell r="B995">
            <v>37349</v>
          </cell>
          <cell r="C995" t="str">
            <v>mc</v>
          </cell>
          <cell r="D995" t="str">
            <v>028/2002</v>
          </cell>
          <cell r="E995">
            <v>37319</v>
          </cell>
          <cell r="F995">
            <v>37316</v>
          </cell>
          <cell r="G995">
            <v>37330</v>
          </cell>
          <cell r="H995" t="str">
            <v>Granit plus, Pce</v>
          </cell>
          <cell r="I995" t="str">
            <v>19-2518390217</v>
          </cell>
          <cell r="J995" t="str">
            <v>0100</v>
          </cell>
          <cell r="L995">
            <v>3200</v>
          </cell>
          <cell r="M995">
            <v>160</v>
          </cell>
          <cell r="O995">
            <v>0</v>
          </cell>
          <cell r="P995">
            <v>3360</v>
          </cell>
          <cell r="S995">
            <v>3360</v>
          </cell>
          <cell r="V995"/>
          <cell r="W995">
            <v>37336</v>
          </cell>
          <cell r="X995">
            <v>37336</v>
          </cell>
          <cell r="Y995" t="str">
            <v>KB</v>
          </cell>
        </row>
        <row r="996">
          <cell r="A996">
            <v>3081</v>
          </cell>
          <cell r="B996">
            <v>37349</v>
          </cell>
          <cell r="C996" t="str">
            <v>mc</v>
          </cell>
          <cell r="D996" t="str">
            <v>035/2002</v>
          </cell>
          <cell r="E996">
            <v>37329</v>
          </cell>
          <cell r="F996">
            <v>37328</v>
          </cell>
          <cell r="G996">
            <v>37351</v>
          </cell>
          <cell r="H996" t="str">
            <v>Granit plus, Pce</v>
          </cell>
          <cell r="I996" t="str">
            <v>19-2518390217</v>
          </cell>
          <cell r="J996" t="str">
            <v>0100</v>
          </cell>
          <cell r="L996">
            <v>3800</v>
          </cell>
          <cell r="M996">
            <v>190</v>
          </cell>
          <cell r="O996">
            <v>0</v>
          </cell>
          <cell r="P996">
            <v>3990</v>
          </cell>
          <cell r="S996">
            <v>3990</v>
          </cell>
          <cell r="U996" t="str">
            <v>c</v>
          </cell>
          <cell r="V996"/>
          <cell r="W996">
            <v>37340</v>
          </cell>
          <cell r="X996">
            <v>37340</v>
          </cell>
          <cell r="Y996" t="str">
            <v>KB</v>
          </cell>
        </row>
        <row r="997">
          <cell r="A997">
            <v>1374</v>
          </cell>
          <cell r="B997">
            <v>37529</v>
          </cell>
          <cell r="C997" t="str">
            <v>mch</v>
          </cell>
          <cell r="D997" t="str">
            <v>1262002</v>
          </cell>
          <cell r="E997">
            <v>37508</v>
          </cell>
          <cell r="F997">
            <v>37505</v>
          </cell>
          <cell r="G997">
            <v>37519</v>
          </cell>
          <cell r="H997" t="str">
            <v>Granit plus, Pce</v>
          </cell>
          <cell r="I997" t="str">
            <v>19-2518390217</v>
          </cell>
          <cell r="J997" t="str">
            <v>0100</v>
          </cell>
          <cell r="L997">
            <v>3900</v>
          </cell>
          <cell r="M997">
            <v>195</v>
          </cell>
          <cell r="O997">
            <v>0</v>
          </cell>
          <cell r="P997">
            <v>4095</v>
          </cell>
          <cell r="S997">
            <v>4095</v>
          </cell>
          <cell r="U997" t="str">
            <v>b</v>
          </cell>
          <cell r="V997"/>
          <cell r="W997">
            <v>37523</v>
          </cell>
          <cell r="X997">
            <v>37525</v>
          </cell>
          <cell r="Y997" t="str">
            <v>KB</v>
          </cell>
        </row>
        <row r="998">
          <cell r="A998">
            <v>1428</v>
          </cell>
          <cell r="B998">
            <v>37537</v>
          </cell>
          <cell r="C998" t="str">
            <v>mch</v>
          </cell>
          <cell r="D998" t="str">
            <v>1362002</v>
          </cell>
          <cell r="E998">
            <v>37530</v>
          </cell>
          <cell r="F998">
            <v>37518</v>
          </cell>
          <cell r="G998">
            <v>37532</v>
          </cell>
          <cell r="H998" t="str">
            <v>Granit plus, Pce</v>
          </cell>
          <cell r="I998" t="str">
            <v>19-2518390217</v>
          </cell>
          <cell r="J998" t="str">
            <v>0100</v>
          </cell>
          <cell r="L998">
            <v>4588</v>
          </cell>
          <cell r="M998">
            <v>230</v>
          </cell>
          <cell r="O998">
            <v>0</v>
          </cell>
          <cell r="P998">
            <v>4818</v>
          </cell>
          <cell r="S998">
            <v>4818</v>
          </cell>
          <cell r="U998" t="str">
            <v>a</v>
          </cell>
          <cell r="V998"/>
          <cell r="W998">
            <v>37536</v>
          </cell>
          <cell r="X998">
            <v>37536</v>
          </cell>
          <cell r="Y998" t="str">
            <v>KB</v>
          </cell>
        </row>
        <row r="999">
          <cell r="A999">
            <v>1443</v>
          </cell>
          <cell r="B999">
            <v>37537</v>
          </cell>
          <cell r="C999" t="str">
            <v>mch</v>
          </cell>
          <cell r="D999" t="str">
            <v>1462002</v>
          </cell>
          <cell r="E999">
            <v>37531</v>
          </cell>
          <cell r="F999">
            <v>37529</v>
          </cell>
          <cell r="G999">
            <v>37543</v>
          </cell>
          <cell r="H999" t="str">
            <v>Granit plus, Pce</v>
          </cell>
          <cell r="I999" t="str">
            <v>19-2518390217</v>
          </cell>
          <cell r="J999" t="str">
            <v>0100</v>
          </cell>
          <cell r="L999">
            <v>4588</v>
          </cell>
          <cell r="M999">
            <v>230</v>
          </cell>
          <cell r="O999">
            <v>0</v>
          </cell>
          <cell r="P999">
            <v>4818</v>
          </cell>
          <cell r="S999">
            <v>4818</v>
          </cell>
          <cell r="U999" t="str">
            <v>a</v>
          </cell>
          <cell r="V999"/>
          <cell r="W999">
            <v>37536</v>
          </cell>
          <cell r="X999">
            <v>37536</v>
          </cell>
          <cell r="Y999" t="str">
            <v>KB</v>
          </cell>
        </row>
        <row r="1000">
          <cell r="A1000">
            <v>734</v>
          </cell>
          <cell r="B1000">
            <v>37432</v>
          </cell>
          <cell r="C1000" t="str">
            <v>mch</v>
          </cell>
          <cell r="D1000" t="str">
            <v>0732002</v>
          </cell>
          <cell r="E1000">
            <v>37404</v>
          </cell>
          <cell r="F1000">
            <v>37398</v>
          </cell>
          <cell r="G1000">
            <v>37412</v>
          </cell>
          <cell r="H1000" t="str">
            <v>Granit plus, Pce</v>
          </cell>
          <cell r="I1000" t="str">
            <v>19-2518390217</v>
          </cell>
          <cell r="J1000" t="str">
            <v>0100</v>
          </cell>
          <cell r="L1000">
            <v>6260</v>
          </cell>
          <cell r="M1000">
            <v>313</v>
          </cell>
          <cell r="O1000">
            <v>0</v>
          </cell>
          <cell r="P1000">
            <v>6573</v>
          </cell>
          <cell r="S1000">
            <v>6573</v>
          </cell>
          <cell r="U1000" t="str">
            <v>a</v>
          </cell>
          <cell r="V1000"/>
          <cell r="W1000">
            <v>37419</v>
          </cell>
          <cell r="X1000">
            <v>37419</v>
          </cell>
          <cell r="Y1000" t="str">
            <v>KB</v>
          </cell>
        </row>
        <row r="1001">
          <cell r="A1001">
            <v>875</v>
          </cell>
          <cell r="B1001">
            <v>37461</v>
          </cell>
          <cell r="C1001" t="str">
            <v>mch</v>
          </cell>
          <cell r="D1001" t="str">
            <v>0822002</v>
          </cell>
          <cell r="E1001">
            <v>37425</v>
          </cell>
          <cell r="F1001">
            <v>37419</v>
          </cell>
          <cell r="G1001">
            <v>37433</v>
          </cell>
          <cell r="H1001" t="str">
            <v>Granit plus, Pce</v>
          </cell>
          <cell r="I1001" t="str">
            <v>19-2518390217</v>
          </cell>
          <cell r="J1001" t="str">
            <v>0100</v>
          </cell>
          <cell r="L1001">
            <v>6300</v>
          </cell>
          <cell r="M1001">
            <v>315</v>
          </cell>
          <cell r="O1001">
            <v>0</v>
          </cell>
          <cell r="P1001">
            <v>6615</v>
          </cell>
          <cell r="S1001">
            <v>6615</v>
          </cell>
          <cell r="U1001" t="str">
            <v>p</v>
          </cell>
          <cell r="V1001"/>
          <cell r="W1001">
            <v>37453</v>
          </cell>
          <cell r="X1001">
            <v>37453</v>
          </cell>
          <cell r="Y1001" t="str">
            <v>KB</v>
          </cell>
        </row>
        <row r="1002">
          <cell r="A1002">
            <v>1442</v>
          </cell>
          <cell r="B1002">
            <v>37537</v>
          </cell>
          <cell r="C1002" t="str">
            <v>mch</v>
          </cell>
          <cell r="D1002" t="str">
            <v>1452002</v>
          </cell>
          <cell r="E1002">
            <v>37531</v>
          </cell>
          <cell r="F1002">
            <v>37529</v>
          </cell>
          <cell r="G1002">
            <v>37543</v>
          </cell>
          <cell r="H1002" t="str">
            <v>Granit plus, Pce</v>
          </cell>
          <cell r="I1002" t="str">
            <v>19-2518390217</v>
          </cell>
          <cell r="J1002" t="str">
            <v>0100</v>
          </cell>
          <cell r="L1002">
            <v>6800</v>
          </cell>
          <cell r="M1002">
            <v>340</v>
          </cell>
          <cell r="O1002">
            <v>0</v>
          </cell>
          <cell r="P1002">
            <v>7140</v>
          </cell>
          <cell r="S1002">
            <v>7140</v>
          </cell>
          <cell r="U1002" t="str">
            <v>a</v>
          </cell>
          <cell r="V1002"/>
          <cell r="W1002">
            <v>37536</v>
          </cell>
          <cell r="X1002">
            <v>37536</v>
          </cell>
          <cell r="Y1002" t="str">
            <v>KB</v>
          </cell>
        </row>
        <row r="1003">
          <cell r="A1003">
            <v>1429</v>
          </cell>
          <cell r="B1003">
            <v>37537</v>
          </cell>
          <cell r="C1003" t="str">
            <v>mch</v>
          </cell>
          <cell r="D1003" t="str">
            <v>1372002</v>
          </cell>
          <cell r="E1003">
            <v>37530</v>
          </cell>
          <cell r="F1003">
            <v>37518</v>
          </cell>
          <cell r="G1003">
            <v>37532</v>
          </cell>
          <cell r="H1003" t="str">
            <v>Granit plus, Pce</v>
          </cell>
          <cell r="I1003" t="str">
            <v>19-2518390217</v>
          </cell>
          <cell r="J1003" t="str">
            <v>0100</v>
          </cell>
          <cell r="L1003">
            <v>6890</v>
          </cell>
          <cell r="M1003">
            <v>345</v>
          </cell>
          <cell r="O1003">
            <v>0</v>
          </cell>
          <cell r="P1003">
            <v>7235</v>
          </cell>
          <cell r="S1003">
            <v>7235</v>
          </cell>
          <cell r="U1003" t="str">
            <v>a</v>
          </cell>
          <cell r="V1003"/>
          <cell r="W1003">
            <v>37536</v>
          </cell>
          <cell r="X1003">
            <v>37536</v>
          </cell>
          <cell r="Y1003" t="str">
            <v>KB</v>
          </cell>
        </row>
        <row r="1004">
          <cell r="A1004">
            <v>1445</v>
          </cell>
          <cell r="B1004">
            <v>37537</v>
          </cell>
          <cell r="C1004" t="str">
            <v>mch</v>
          </cell>
          <cell r="D1004" t="str">
            <v>1382002</v>
          </cell>
          <cell r="E1004">
            <v>37531</v>
          </cell>
          <cell r="F1004">
            <v>37525</v>
          </cell>
          <cell r="G1004">
            <v>37539</v>
          </cell>
          <cell r="H1004" t="str">
            <v>Granit plus, Pce</v>
          </cell>
          <cell r="I1004" t="str">
            <v>19-2518390217</v>
          </cell>
          <cell r="J1004" t="str">
            <v>0100</v>
          </cell>
          <cell r="L1004">
            <v>7234</v>
          </cell>
          <cell r="M1004">
            <v>361.7</v>
          </cell>
          <cell r="O1004">
            <v>0</v>
          </cell>
          <cell r="P1004">
            <v>7595.7</v>
          </cell>
          <cell r="S1004">
            <v>7595.7</v>
          </cell>
          <cell r="U1004" t="str">
            <v>a</v>
          </cell>
          <cell r="V1004"/>
          <cell r="W1004">
            <v>37536</v>
          </cell>
          <cell r="X1004">
            <v>37536</v>
          </cell>
          <cell r="Y1004" t="str">
            <v>KB</v>
          </cell>
        </row>
        <row r="1005">
          <cell r="A1005">
            <v>3059</v>
          </cell>
          <cell r="B1005">
            <v>37349</v>
          </cell>
          <cell r="C1005" t="str">
            <v>mc</v>
          </cell>
          <cell r="D1005" t="str">
            <v>027/2002</v>
          </cell>
          <cell r="E1005">
            <v>37319</v>
          </cell>
          <cell r="F1005">
            <v>37316</v>
          </cell>
          <cell r="G1005">
            <v>37330</v>
          </cell>
          <cell r="H1005" t="str">
            <v>Granit plus, Pce</v>
          </cell>
          <cell r="I1005" t="str">
            <v>19-2518390217</v>
          </cell>
          <cell r="J1005" t="str">
            <v>0100</v>
          </cell>
          <cell r="L1005">
            <v>7500</v>
          </cell>
          <cell r="M1005">
            <v>375</v>
          </cell>
          <cell r="O1005">
            <v>0</v>
          </cell>
          <cell r="P1005">
            <v>7875</v>
          </cell>
          <cell r="S1005">
            <v>7875</v>
          </cell>
          <cell r="V1005"/>
          <cell r="W1005">
            <v>37336</v>
          </cell>
          <cell r="X1005">
            <v>37336</v>
          </cell>
          <cell r="Y1005" t="str">
            <v>KB</v>
          </cell>
        </row>
        <row r="1006">
          <cell r="A1006">
            <v>1302</v>
          </cell>
          <cell r="B1006">
            <v>37524</v>
          </cell>
          <cell r="C1006" t="str">
            <v>mch</v>
          </cell>
          <cell r="D1006" t="str">
            <v>1222002</v>
          </cell>
          <cell r="E1006">
            <v>37502</v>
          </cell>
          <cell r="F1006">
            <v>37502</v>
          </cell>
          <cell r="G1006">
            <v>37516</v>
          </cell>
          <cell r="H1006" t="str">
            <v>Granit plus, Pce</v>
          </cell>
          <cell r="I1006" t="str">
            <v>19-2518390217</v>
          </cell>
          <cell r="J1006" t="str">
            <v>0100</v>
          </cell>
          <cell r="L1006">
            <v>9150</v>
          </cell>
          <cell r="M1006">
            <v>457.5</v>
          </cell>
          <cell r="O1006">
            <v>0</v>
          </cell>
          <cell r="P1006">
            <v>9607.5</v>
          </cell>
          <cell r="S1006">
            <v>9607.5</v>
          </cell>
          <cell r="U1006" t="str">
            <v>a</v>
          </cell>
          <cell r="V1006"/>
          <cell r="W1006">
            <v>37515</v>
          </cell>
          <cell r="X1006">
            <v>37515</v>
          </cell>
          <cell r="Y1006" t="str">
            <v>KB</v>
          </cell>
        </row>
        <row r="1007">
          <cell r="A1007">
            <v>422</v>
          </cell>
          <cell r="B1007">
            <v>37396</v>
          </cell>
          <cell r="C1007" t="str">
            <v>mch</v>
          </cell>
          <cell r="D1007" t="str">
            <v>0462002</v>
          </cell>
          <cell r="E1007">
            <v>37354</v>
          </cell>
          <cell r="F1007">
            <v>37354</v>
          </cell>
          <cell r="G1007">
            <v>37381</v>
          </cell>
          <cell r="H1007" t="str">
            <v>Granit plus, Pce</v>
          </cell>
          <cell r="I1007" t="str">
            <v>19-2518390217</v>
          </cell>
          <cell r="J1007" t="str">
            <v>0100</v>
          </cell>
          <cell r="L1007">
            <v>9200</v>
          </cell>
          <cell r="M1007">
            <v>460</v>
          </cell>
          <cell r="O1007">
            <v>0</v>
          </cell>
          <cell r="P1007">
            <v>9660</v>
          </cell>
          <cell r="S1007">
            <v>9660</v>
          </cell>
          <cell r="U1007" t="str">
            <v>h</v>
          </cell>
          <cell r="V1007"/>
          <cell r="W1007">
            <v>37384</v>
          </cell>
          <cell r="X1007">
            <v>37385</v>
          </cell>
          <cell r="Y1007" t="str">
            <v>KB</v>
          </cell>
        </row>
        <row r="1008">
          <cell r="A1008">
            <v>1772</v>
          </cell>
          <cell r="B1008">
            <v>37603</v>
          </cell>
          <cell r="C1008" t="str">
            <v>mch</v>
          </cell>
          <cell r="D1008" t="str">
            <v>1792002</v>
          </cell>
          <cell r="E1008">
            <v>37595</v>
          </cell>
          <cell r="F1008">
            <v>37587</v>
          </cell>
          <cell r="G1008">
            <v>37601</v>
          </cell>
          <cell r="H1008" t="str">
            <v>Granit plus, Pce</v>
          </cell>
          <cell r="I1008" t="str">
            <v>19-2518390217</v>
          </cell>
          <cell r="J1008" t="str">
            <v>0100</v>
          </cell>
          <cell r="L1008">
            <v>14642</v>
          </cell>
          <cell r="M1008">
            <v>732.1</v>
          </cell>
          <cell r="O1008">
            <v>0</v>
          </cell>
          <cell r="P1008">
            <v>15374.1</v>
          </cell>
          <cell r="S1008">
            <v>15374.1</v>
          </cell>
          <cell r="V1008"/>
          <cell r="W1008">
            <v>37599</v>
          </cell>
          <cell r="X1008">
            <v>37601</v>
          </cell>
          <cell r="Y1008" t="str">
            <v>KB</v>
          </cell>
        </row>
        <row r="1009">
          <cell r="A1009">
            <v>1042</v>
          </cell>
          <cell r="B1009">
            <v>37502</v>
          </cell>
          <cell r="C1009" t="str">
            <v>mch</v>
          </cell>
          <cell r="D1009" t="str">
            <v>0642002</v>
          </cell>
          <cell r="E1009">
            <v>37452</v>
          </cell>
          <cell r="F1009">
            <v>37383</v>
          </cell>
          <cell r="G1009">
            <v>37397</v>
          </cell>
          <cell r="H1009" t="str">
            <v>Granit plus, Pce</v>
          </cell>
          <cell r="I1009" t="str">
            <v>19-2518390217</v>
          </cell>
          <cell r="J1009" t="str">
            <v>0100</v>
          </cell>
          <cell r="L1009">
            <v>16300</v>
          </cell>
          <cell r="M1009">
            <v>815</v>
          </cell>
          <cell r="O1009">
            <v>0</v>
          </cell>
          <cell r="P1009">
            <v>17115</v>
          </cell>
          <cell r="S1009">
            <v>17115</v>
          </cell>
          <cell r="U1009" t="str">
            <v>a</v>
          </cell>
          <cell r="V1009"/>
          <cell r="W1009">
            <v>37496</v>
          </cell>
          <cell r="X1009">
            <v>37497</v>
          </cell>
          <cell r="Y1009" t="str">
            <v>KB</v>
          </cell>
        </row>
        <row r="1010">
          <cell r="A1010">
            <v>632</v>
          </cell>
          <cell r="B1010">
            <v>37413</v>
          </cell>
          <cell r="C1010" t="str">
            <v>mch</v>
          </cell>
          <cell r="D1010" t="str">
            <v>0602002</v>
          </cell>
          <cell r="E1010">
            <v>37383</v>
          </cell>
          <cell r="F1010">
            <v>37378</v>
          </cell>
          <cell r="G1010">
            <v>37392</v>
          </cell>
          <cell r="H1010" t="str">
            <v>Granit plus, Pce</v>
          </cell>
          <cell r="I1010" t="str">
            <v>19-2518390217</v>
          </cell>
          <cell r="J1010" t="str">
            <v>0100</v>
          </cell>
          <cell r="L1010">
            <v>16860</v>
          </cell>
          <cell r="M1010">
            <v>843</v>
          </cell>
          <cell r="O1010">
            <v>0</v>
          </cell>
          <cell r="P1010">
            <v>17703</v>
          </cell>
          <cell r="S1010">
            <v>17703</v>
          </cell>
          <cell r="V1010"/>
          <cell r="W1010">
            <v>37411</v>
          </cell>
          <cell r="X1010">
            <v>37411</v>
          </cell>
          <cell r="Y1010" t="str">
            <v>KB</v>
          </cell>
        </row>
        <row r="1011">
          <cell r="A1011">
            <v>1043</v>
          </cell>
          <cell r="B1011">
            <v>37491</v>
          </cell>
          <cell r="C1011" t="str">
            <v>mch</v>
          </cell>
          <cell r="D1011" t="str">
            <v>0672002</v>
          </cell>
          <cell r="E1011">
            <v>37452</v>
          </cell>
          <cell r="F1011">
            <v>37389</v>
          </cell>
          <cell r="G1011">
            <v>37403</v>
          </cell>
          <cell r="H1011" t="str">
            <v>Granit plus, Pce</v>
          </cell>
          <cell r="I1011" t="str">
            <v>19-2518390217</v>
          </cell>
          <cell r="J1011" t="str">
            <v>0100</v>
          </cell>
          <cell r="L1011">
            <v>17623</v>
          </cell>
          <cell r="M1011">
            <v>881.2</v>
          </cell>
          <cell r="O1011">
            <v>0</v>
          </cell>
          <cell r="P1011">
            <v>18504.2</v>
          </cell>
          <cell r="S1011">
            <v>18504.2</v>
          </cell>
          <cell r="V1011"/>
          <cell r="W1011">
            <v>37473</v>
          </cell>
          <cell r="X1011">
            <v>37474</v>
          </cell>
          <cell r="Y1011" t="str">
            <v>KB</v>
          </cell>
        </row>
        <row r="1012">
          <cell r="A1012">
            <v>879</v>
          </cell>
          <cell r="B1012">
            <v>37461</v>
          </cell>
          <cell r="C1012" t="str">
            <v>mch</v>
          </cell>
          <cell r="D1012" t="str">
            <v>0812002</v>
          </cell>
          <cell r="E1012">
            <v>37425</v>
          </cell>
          <cell r="F1012">
            <v>37419</v>
          </cell>
          <cell r="G1012">
            <v>37433</v>
          </cell>
          <cell r="H1012" t="str">
            <v>Granit plus, Pce</v>
          </cell>
          <cell r="I1012" t="str">
            <v>19-2518390217</v>
          </cell>
          <cell r="J1012" t="str">
            <v>0100</v>
          </cell>
          <cell r="L1012">
            <v>18500</v>
          </cell>
          <cell r="M1012">
            <v>925</v>
          </cell>
          <cell r="O1012">
            <v>0</v>
          </cell>
          <cell r="P1012">
            <v>19425</v>
          </cell>
          <cell r="S1012">
            <v>19425</v>
          </cell>
          <cell r="U1012" t="str">
            <v>p</v>
          </cell>
          <cell r="V1012"/>
          <cell r="W1012">
            <v>37453</v>
          </cell>
          <cell r="X1012">
            <v>37453</v>
          </cell>
          <cell r="Y1012" t="str">
            <v>KB</v>
          </cell>
        </row>
        <row r="1013">
          <cell r="A1013">
            <v>1607</v>
          </cell>
          <cell r="B1013">
            <v>37578</v>
          </cell>
          <cell r="C1013" t="str">
            <v>mch</v>
          </cell>
          <cell r="D1013" t="str">
            <v>1672002</v>
          </cell>
          <cell r="E1013">
            <v>37559</v>
          </cell>
          <cell r="F1013">
            <v>37558</v>
          </cell>
          <cell r="G1013">
            <v>37572</v>
          </cell>
          <cell r="H1013" t="str">
            <v>Granit plus, Pce</v>
          </cell>
          <cell r="I1013" t="str">
            <v>19-2518390217</v>
          </cell>
          <cell r="J1013" t="str">
            <v>0100</v>
          </cell>
          <cell r="L1013">
            <v>18550</v>
          </cell>
          <cell r="M1013">
            <v>927.5</v>
          </cell>
          <cell r="O1013">
            <v>0</v>
          </cell>
          <cell r="P1013">
            <v>19477.5</v>
          </cell>
          <cell r="S1013">
            <v>19477.5</v>
          </cell>
          <cell r="U1013" t="str">
            <v>c</v>
          </cell>
          <cell r="V1013"/>
          <cell r="W1013">
            <v>37575</v>
          </cell>
          <cell r="X1013">
            <v>37575</v>
          </cell>
          <cell r="Y1013" t="str">
            <v>KB</v>
          </cell>
        </row>
        <row r="1014">
          <cell r="A1014">
            <v>522</v>
          </cell>
          <cell r="B1014">
            <v>37413</v>
          </cell>
          <cell r="C1014" t="str">
            <v>mc</v>
          </cell>
          <cell r="D1014" t="str">
            <v>0512002</v>
          </cell>
          <cell r="E1014">
            <v>37370</v>
          </cell>
          <cell r="F1014">
            <v>37369</v>
          </cell>
          <cell r="G1014">
            <v>37412</v>
          </cell>
          <cell r="H1014" t="str">
            <v>Granit plus, Pce</v>
          </cell>
          <cell r="I1014" t="str">
            <v>19-2518390217</v>
          </cell>
          <cell r="J1014" t="str">
            <v>0100</v>
          </cell>
          <cell r="L1014">
            <v>18870</v>
          </cell>
          <cell r="M1014">
            <v>943.5</v>
          </cell>
          <cell r="O1014">
            <v>0</v>
          </cell>
          <cell r="P1014">
            <v>19813.5</v>
          </cell>
          <cell r="S1014">
            <v>19813.5</v>
          </cell>
          <cell r="V1014"/>
          <cell r="W1014">
            <v>37411</v>
          </cell>
          <cell r="X1014">
            <v>37411</v>
          </cell>
          <cell r="Y1014" t="str">
            <v>KB</v>
          </cell>
        </row>
        <row r="1015">
          <cell r="A1015">
            <v>877</v>
          </cell>
          <cell r="B1015">
            <v>37461</v>
          </cell>
          <cell r="C1015" t="str">
            <v>mch</v>
          </cell>
          <cell r="D1015" t="str">
            <v>0842002</v>
          </cell>
          <cell r="E1015">
            <v>37425</v>
          </cell>
          <cell r="F1015">
            <v>37419</v>
          </cell>
          <cell r="G1015">
            <v>37433</v>
          </cell>
          <cell r="H1015" t="str">
            <v>Granit plus, Pce</v>
          </cell>
          <cell r="I1015" t="str">
            <v>19-2518390217</v>
          </cell>
          <cell r="J1015" t="str">
            <v>0100</v>
          </cell>
          <cell r="L1015">
            <v>19656.3</v>
          </cell>
          <cell r="M1015">
            <v>982.8</v>
          </cell>
          <cell r="O1015">
            <v>0</v>
          </cell>
          <cell r="P1015">
            <v>20639.099999999999</v>
          </cell>
          <cell r="S1015">
            <v>20639.099999999999</v>
          </cell>
          <cell r="U1015" t="str">
            <v>p</v>
          </cell>
          <cell r="V1015"/>
          <cell r="W1015">
            <v>37453</v>
          </cell>
          <cell r="X1015">
            <v>37453</v>
          </cell>
          <cell r="Y1015" t="str">
            <v>KB</v>
          </cell>
        </row>
        <row r="1016">
          <cell r="A1016">
            <v>1146</v>
          </cell>
          <cell r="B1016">
            <v>37491</v>
          </cell>
          <cell r="C1016" t="str">
            <v>mch</v>
          </cell>
          <cell r="D1016" t="str">
            <v>102/2002</v>
          </cell>
          <cell r="E1016">
            <v>37473</v>
          </cell>
          <cell r="F1016">
            <v>37462</v>
          </cell>
          <cell r="G1016">
            <v>37476</v>
          </cell>
          <cell r="H1016" t="str">
            <v>Granit plus, Pce</v>
          </cell>
          <cell r="I1016" t="str">
            <v>19-2518390217</v>
          </cell>
          <cell r="J1016" t="str">
            <v>0100</v>
          </cell>
          <cell r="L1016">
            <v>21735</v>
          </cell>
          <cell r="M1016">
            <v>1086.7</v>
          </cell>
          <cell r="O1016">
            <v>0</v>
          </cell>
          <cell r="P1016">
            <v>22821.7</v>
          </cell>
          <cell r="S1016">
            <v>22821.7</v>
          </cell>
          <cell r="U1016" t="str">
            <v>b</v>
          </cell>
          <cell r="V1016"/>
          <cell r="W1016">
            <v>37489</v>
          </cell>
          <cell r="X1016">
            <v>37490</v>
          </cell>
          <cell r="Y1016" t="str">
            <v>KB</v>
          </cell>
        </row>
        <row r="1017">
          <cell r="A1017">
            <v>633</v>
          </cell>
          <cell r="B1017">
            <v>37461</v>
          </cell>
          <cell r="C1017" t="str">
            <v>mch</v>
          </cell>
          <cell r="D1017" t="str">
            <v>0632002</v>
          </cell>
          <cell r="E1017">
            <v>37383</v>
          </cell>
          <cell r="F1017">
            <v>37383</v>
          </cell>
          <cell r="G1017">
            <v>37397</v>
          </cell>
          <cell r="H1017" t="str">
            <v>Granit plus, Pce</v>
          </cell>
          <cell r="I1017" t="str">
            <v>19-2518390217</v>
          </cell>
          <cell r="J1017" t="str">
            <v>0100</v>
          </cell>
          <cell r="L1017">
            <v>24000</v>
          </cell>
          <cell r="M1017">
            <v>1200</v>
          </cell>
          <cell r="O1017">
            <v>0</v>
          </cell>
          <cell r="P1017">
            <v>25200</v>
          </cell>
          <cell r="S1017">
            <v>25200</v>
          </cell>
          <cell r="U1017" t="str">
            <v>p</v>
          </cell>
          <cell r="V1017"/>
          <cell r="W1017">
            <v>37453</v>
          </cell>
          <cell r="X1017">
            <v>37453</v>
          </cell>
          <cell r="Y1017" t="str">
            <v>KB</v>
          </cell>
        </row>
        <row r="1018">
          <cell r="A1018">
            <v>1488</v>
          </cell>
          <cell r="B1018">
            <v>37547</v>
          </cell>
          <cell r="C1018" t="str">
            <v>mch</v>
          </cell>
          <cell r="D1018" t="str">
            <v>1502002</v>
          </cell>
          <cell r="E1018">
            <v>37538</v>
          </cell>
          <cell r="F1018">
            <v>37536</v>
          </cell>
          <cell r="G1018">
            <v>37550</v>
          </cell>
          <cell r="H1018" t="str">
            <v>Granit plus, Pce</v>
          </cell>
          <cell r="I1018" t="str">
            <v>19-2518390217</v>
          </cell>
          <cell r="J1018" t="str">
            <v>0100</v>
          </cell>
          <cell r="L1018">
            <v>28120</v>
          </cell>
          <cell r="M1018">
            <v>1406</v>
          </cell>
          <cell r="O1018">
            <v>0</v>
          </cell>
          <cell r="P1018">
            <v>29526</v>
          </cell>
          <cell r="R1018">
            <v>0</v>
          </cell>
          <cell r="S1018">
            <v>29526</v>
          </cell>
          <cell r="U1018" t="str">
            <v>a</v>
          </cell>
          <cell r="V1018"/>
          <cell r="W1018">
            <v>37547</v>
          </cell>
          <cell r="X1018">
            <v>37550</v>
          </cell>
          <cell r="Y1018" t="str">
            <v>KB</v>
          </cell>
        </row>
        <row r="1019">
          <cell r="A1019">
            <v>1144</v>
          </cell>
          <cell r="B1019">
            <v>37491</v>
          </cell>
          <cell r="C1019" t="str">
            <v>mch</v>
          </cell>
          <cell r="D1019" t="str">
            <v>100/2002</v>
          </cell>
          <cell r="E1019">
            <v>37473</v>
          </cell>
          <cell r="F1019">
            <v>37462</v>
          </cell>
          <cell r="G1019">
            <v>37476</v>
          </cell>
          <cell r="H1019" t="str">
            <v>Granit plus, Pce</v>
          </cell>
          <cell r="I1019" t="str">
            <v>19-2518390217</v>
          </cell>
          <cell r="J1019" t="str">
            <v>0100</v>
          </cell>
          <cell r="L1019">
            <v>29850</v>
          </cell>
          <cell r="M1019">
            <v>1492.5</v>
          </cell>
          <cell r="O1019">
            <v>0</v>
          </cell>
          <cell r="P1019">
            <v>31342.5</v>
          </cell>
          <cell r="S1019">
            <v>31342.5</v>
          </cell>
          <cell r="U1019" t="str">
            <v>b</v>
          </cell>
          <cell r="V1019"/>
          <cell r="W1019">
            <v>37489</v>
          </cell>
          <cell r="X1019">
            <v>37490</v>
          </cell>
          <cell r="Y1019" t="str">
            <v>KB</v>
          </cell>
        </row>
        <row r="1020">
          <cell r="A1020">
            <v>1490</v>
          </cell>
          <cell r="B1020">
            <v>37547</v>
          </cell>
          <cell r="C1020" t="str">
            <v>mch</v>
          </cell>
          <cell r="D1020" t="str">
            <v>1542002</v>
          </cell>
          <cell r="E1020">
            <v>37538</v>
          </cell>
          <cell r="F1020">
            <v>37536</v>
          </cell>
          <cell r="G1020">
            <v>37550</v>
          </cell>
          <cell r="H1020" t="str">
            <v>Granit plus, Pce</v>
          </cell>
          <cell r="I1020" t="str">
            <v>19-2518390217</v>
          </cell>
          <cell r="J1020" t="str">
            <v>0100</v>
          </cell>
          <cell r="L1020">
            <v>32000</v>
          </cell>
          <cell r="M1020">
            <v>1600</v>
          </cell>
          <cell r="O1020">
            <v>0</v>
          </cell>
          <cell r="P1020">
            <v>33600</v>
          </cell>
          <cell r="R1020">
            <v>0</v>
          </cell>
          <cell r="S1020">
            <v>33600</v>
          </cell>
          <cell r="U1020" t="str">
            <v>a</v>
          </cell>
          <cell r="V1020"/>
          <cell r="W1020">
            <v>37547</v>
          </cell>
          <cell r="X1020">
            <v>37550</v>
          </cell>
          <cell r="Y1020" t="str">
            <v>KB</v>
          </cell>
        </row>
        <row r="1021">
          <cell r="A1021">
            <v>1489</v>
          </cell>
          <cell r="B1021">
            <v>37547</v>
          </cell>
          <cell r="C1021" t="str">
            <v>mch</v>
          </cell>
          <cell r="D1021" t="str">
            <v>1572002</v>
          </cell>
          <cell r="E1021">
            <v>37538</v>
          </cell>
          <cell r="F1021">
            <v>37536</v>
          </cell>
          <cell r="G1021">
            <v>37550</v>
          </cell>
          <cell r="H1021" t="str">
            <v>Granit plus, Pce</v>
          </cell>
          <cell r="I1021" t="str">
            <v>19-2518390217</v>
          </cell>
          <cell r="J1021" t="str">
            <v>0100</v>
          </cell>
          <cell r="L1021">
            <v>36000</v>
          </cell>
          <cell r="M1021">
            <v>1800</v>
          </cell>
          <cell r="O1021">
            <v>0</v>
          </cell>
          <cell r="P1021">
            <v>37800</v>
          </cell>
          <cell r="R1021">
            <v>0</v>
          </cell>
          <cell r="S1021">
            <v>37800</v>
          </cell>
          <cell r="U1021" t="str">
            <v>a</v>
          </cell>
          <cell r="V1021"/>
          <cell r="W1021">
            <v>37547</v>
          </cell>
          <cell r="X1021">
            <v>37550</v>
          </cell>
          <cell r="Y1021" t="str">
            <v>KB</v>
          </cell>
        </row>
        <row r="1022">
          <cell r="A1022">
            <v>832</v>
          </cell>
          <cell r="B1022">
            <v>37461</v>
          </cell>
          <cell r="C1022" t="str">
            <v>mch</v>
          </cell>
          <cell r="D1022" t="str">
            <v>0522002</v>
          </cell>
          <cell r="E1022">
            <v>37419</v>
          </cell>
          <cell r="F1022">
            <v>37369</v>
          </cell>
          <cell r="G1022">
            <v>37383</v>
          </cell>
          <cell r="H1022" t="str">
            <v>Granit plus, Pce</v>
          </cell>
          <cell r="I1022" t="str">
            <v>19-2518390217</v>
          </cell>
          <cell r="J1022" t="str">
            <v>0100</v>
          </cell>
          <cell r="L1022">
            <v>38100</v>
          </cell>
          <cell r="M1022">
            <v>1905</v>
          </cell>
          <cell r="O1022">
            <v>0</v>
          </cell>
          <cell r="P1022">
            <v>40005</v>
          </cell>
          <cell r="S1022">
            <v>40005</v>
          </cell>
          <cell r="U1022" t="str">
            <v>p</v>
          </cell>
          <cell r="V1022"/>
          <cell r="W1022">
            <v>37453</v>
          </cell>
          <cell r="X1022">
            <v>37453</v>
          </cell>
          <cell r="Y1022" t="str">
            <v>KB</v>
          </cell>
        </row>
        <row r="1023">
          <cell r="A1023">
            <v>733</v>
          </cell>
          <cell r="B1023">
            <v>37432</v>
          </cell>
          <cell r="C1023" t="str">
            <v>mch</v>
          </cell>
          <cell r="D1023" t="str">
            <v>0692002</v>
          </cell>
          <cell r="E1023">
            <v>37404</v>
          </cell>
          <cell r="F1023">
            <v>37393</v>
          </cell>
          <cell r="G1023">
            <v>37442</v>
          </cell>
          <cell r="H1023" t="str">
            <v>Granit plus, Pce</v>
          </cell>
          <cell r="I1023" t="str">
            <v>19-2518390217</v>
          </cell>
          <cell r="J1023" t="str">
            <v>0100</v>
          </cell>
          <cell r="L1023">
            <v>39141</v>
          </cell>
          <cell r="M1023">
            <v>1957</v>
          </cell>
          <cell r="O1023">
            <v>0</v>
          </cell>
          <cell r="P1023">
            <v>41098</v>
          </cell>
          <cell r="S1023">
            <v>41098</v>
          </cell>
          <cell r="U1023" t="str">
            <v>a</v>
          </cell>
          <cell r="V1023"/>
          <cell r="W1023">
            <v>37445</v>
          </cell>
          <cell r="X1023">
            <v>37445</v>
          </cell>
          <cell r="Y1023" t="str">
            <v>KB</v>
          </cell>
        </row>
        <row r="1024">
          <cell r="A1024">
            <v>543</v>
          </cell>
          <cell r="B1024">
            <v>37425</v>
          </cell>
          <cell r="C1024" t="str">
            <v>mch</v>
          </cell>
          <cell r="D1024" t="str">
            <v>0502002</v>
          </cell>
          <cell r="E1024">
            <v>37375</v>
          </cell>
          <cell r="F1024">
            <v>37369</v>
          </cell>
          <cell r="G1024">
            <v>37412</v>
          </cell>
          <cell r="H1024" t="str">
            <v>Granit plus, Pce</v>
          </cell>
          <cell r="I1024" t="str">
            <v>19-2518390217</v>
          </cell>
          <cell r="J1024" t="str">
            <v>0100</v>
          </cell>
          <cell r="L1024">
            <v>40000</v>
          </cell>
          <cell r="M1024">
            <v>2000</v>
          </cell>
          <cell r="O1024">
            <v>0</v>
          </cell>
          <cell r="P1024">
            <v>42000</v>
          </cell>
          <cell r="S1024">
            <v>42000</v>
          </cell>
          <cell r="U1024" t="str">
            <v>a</v>
          </cell>
          <cell r="V1024"/>
          <cell r="W1024">
            <v>37413</v>
          </cell>
          <cell r="X1024">
            <v>37414</v>
          </cell>
          <cell r="Y1024" t="str">
            <v>KB</v>
          </cell>
        </row>
        <row r="1025">
          <cell r="A1025">
            <v>1145</v>
          </cell>
          <cell r="B1025">
            <v>37491</v>
          </cell>
          <cell r="C1025" t="str">
            <v>mch</v>
          </cell>
          <cell r="D1025" t="str">
            <v>101/2002</v>
          </cell>
          <cell r="E1025">
            <v>37473</v>
          </cell>
          <cell r="F1025">
            <v>37462</v>
          </cell>
          <cell r="G1025">
            <v>37476</v>
          </cell>
          <cell r="H1025" t="str">
            <v>Granit plus, Pce</v>
          </cell>
          <cell r="I1025" t="str">
            <v>19-2518390217</v>
          </cell>
          <cell r="J1025" t="str">
            <v>0100</v>
          </cell>
          <cell r="L1025">
            <v>44001</v>
          </cell>
          <cell r="M1025">
            <v>2200</v>
          </cell>
          <cell r="O1025">
            <v>0</v>
          </cell>
          <cell r="P1025">
            <v>46201</v>
          </cell>
          <cell r="S1025">
            <v>46201</v>
          </cell>
          <cell r="U1025" t="str">
            <v>b</v>
          </cell>
          <cell r="V1025"/>
          <cell r="W1025">
            <v>37489</v>
          </cell>
          <cell r="X1025">
            <v>37490</v>
          </cell>
          <cell r="Y1025" t="str">
            <v>KB</v>
          </cell>
        </row>
        <row r="1026">
          <cell r="A1026">
            <v>1147</v>
          </cell>
          <cell r="B1026">
            <v>37491</v>
          </cell>
          <cell r="C1026" t="str">
            <v>mch</v>
          </cell>
          <cell r="D1026" t="str">
            <v>103/2002</v>
          </cell>
          <cell r="E1026">
            <v>37473</v>
          </cell>
          <cell r="F1026">
            <v>37462</v>
          </cell>
          <cell r="G1026">
            <v>37476</v>
          </cell>
          <cell r="H1026" t="str">
            <v>Granit plus, Pce</v>
          </cell>
          <cell r="I1026" t="str">
            <v>19-2518390217</v>
          </cell>
          <cell r="J1026" t="str">
            <v>0100</v>
          </cell>
          <cell r="L1026">
            <v>44176.800000000003</v>
          </cell>
          <cell r="M1026">
            <v>2208.8000000000002</v>
          </cell>
          <cell r="O1026">
            <v>0</v>
          </cell>
          <cell r="P1026">
            <v>46385.599999999999</v>
          </cell>
          <cell r="S1026">
            <v>46385.599999999999</v>
          </cell>
          <cell r="U1026" t="str">
            <v>b</v>
          </cell>
          <cell r="V1026"/>
          <cell r="W1026">
            <v>37489</v>
          </cell>
          <cell r="X1026">
            <v>37490</v>
          </cell>
          <cell r="Y1026" t="str">
            <v>KB</v>
          </cell>
        </row>
        <row r="1027">
          <cell r="A1027">
            <v>1873</v>
          </cell>
          <cell r="C1027" t="str">
            <v>mch</v>
          </cell>
          <cell r="D1027" t="str">
            <v>1962002</v>
          </cell>
          <cell r="E1027">
            <v>37609</v>
          </cell>
          <cell r="F1027">
            <v>37607</v>
          </cell>
          <cell r="G1027">
            <v>37621</v>
          </cell>
          <cell r="H1027" t="str">
            <v>Granit plus, Pce</v>
          </cell>
          <cell r="I1027" t="str">
            <v>19-2518390217</v>
          </cell>
          <cell r="J1027" t="str">
            <v>0100</v>
          </cell>
          <cell r="L1027">
            <v>47000</v>
          </cell>
          <cell r="M1027">
            <v>2350</v>
          </cell>
          <cell r="O1027">
            <v>0</v>
          </cell>
          <cell r="P1027">
            <v>49350</v>
          </cell>
          <cell r="S1027">
            <v>49350</v>
          </cell>
          <cell r="V1027">
            <v>-3</v>
          </cell>
          <cell r="Y1027" t="str">
            <v>KB</v>
          </cell>
        </row>
        <row r="1028">
          <cell r="A1028">
            <v>1444</v>
          </cell>
          <cell r="B1028">
            <v>37537</v>
          </cell>
          <cell r="C1028" t="str">
            <v>mch</v>
          </cell>
          <cell r="D1028" t="str">
            <v>1482002</v>
          </cell>
          <cell r="E1028">
            <v>37531</v>
          </cell>
          <cell r="F1028">
            <v>37529</v>
          </cell>
          <cell r="G1028">
            <v>37543</v>
          </cell>
          <cell r="H1028" t="str">
            <v>Granit plus, Pce</v>
          </cell>
          <cell r="I1028" t="str">
            <v>19-2518390217</v>
          </cell>
          <cell r="J1028" t="str">
            <v>0100</v>
          </cell>
          <cell r="L1028">
            <v>47990</v>
          </cell>
          <cell r="M1028">
            <v>2399.5</v>
          </cell>
          <cell r="O1028">
            <v>0</v>
          </cell>
          <cell r="P1028">
            <v>50389.5</v>
          </cell>
          <cell r="S1028">
            <v>50389.5</v>
          </cell>
          <cell r="U1028" t="str">
            <v>a</v>
          </cell>
          <cell r="V1028"/>
          <cell r="W1028">
            <v>37536</v>
          </cell>
          <cell r="X1028">
            <v>37536</v>
          </cell>
          <cell r="Y1028" t="str">
            <v>KB</v>
          </cell>
        </row>
        <row r="1029">
          <cell r="A1029">
            <v>3102</v>
          </cell>
          <cell r="B1029">
            <v>37371</v>
          </cell>
          <cell r="C1029" t="str">
            <v>mch</v>
          </cell>
          <cell r="D1029" t="str">
            <v>040/2002</v>
          </cell>
          <cell r="E1029">
            <v>37340</v>
          </cell>
          <cell r="F1029">
            <v>37340</v>
          </cell>
          <cell r="G1029">
            <v>37354</v>
          </cell>
          <cell r="H1029" t="str">
            <v>Granit plus, Pce</v>
          </cell>
          <cell r="I1029" t="str">
            <v>19-2518390217</v>
          </cell>
          <cell r="J1029" t="str">
            <v>0100</v>
          </cell>
          <cell r="L1029">
            <v>49522</v>
          </cell>
          <cell r="M1029">
            <v>2476.1</v>
          </cell>
          <cell r="O1029">
            <v>0</v>
          </cell>
          <cell r="P1029">
            <v>51998.1</v>
          </cell>
          <cell r="S1029">
            <v>51998.1</v>
          </cell>
          <cell r="U1029" t="str">
            <v>c</v>
          </cell>
          <cell r="V1029"/>
          <cell r="W1029">
            <v>37362</v>
          </cell>
          <cell r="X1029">
            <v>37362</v>
          </cell>
          <cell r="Y1029" t="str">
            <v>KB</v>
          </cell>
        </row>
        <row r="1030">
          <cell r="A1030">
            <v>1375</v>
          </cell>
          <cell r="B1030">
            <v>37529</v>
          </cell>
          <cell r="C1030" t="str">
            <v>mch</v>
          </cell>
          <cell r="D1030" t="str">
            <v>1272002</v>
          </cell>
          <cell r="E1030">
            <v>37508</v>
          </cell>
          <cell r="F1030">
            <v>37508</v>
          </cell>
          <cell r="G1030">
            <v>37522</v>
          </cell>
          <cell r="H1030" t="str">
            <v>Granit plus, Pce</v>
          </cell>
          <cell r="I1030" t="str">
            <v>19-2518390217</v>
          </cell>
          <cell r="J1030" t="str">
            <v>0100</v>
          </cell>
          <cell r="L1030">
            <v>51570</v>
          </cell>
          <cell r="M1030">
            <v>2578.5</v>
          </cell>
          <cell r="O1030">
            <v>0</v>
          </cell>
          <cell r="P1030">
            <v>54148.5</v>
          </cell>
          <cell r="S1030">
            <v>54148.5</v>
          </cell>
          <cell r="U1030" t="str">
            <v>d</v>
          </cell>
          <cell r="V1030"/>
          <cell r="W1030">
            <v>37526</v>
          </cell>
          <cell r="X1030">
            <v>37526</v>
          </cell>
          <cell r="Y1030" t="str">
            <v>KB</v>
          </cell>
        </row>
        <row r="1031">
          <cell r="A1031">
            <v>3100</v>
          </cell>
          <cell r="B1031">
            <v>37364</v>
          </cell>
          <cell r="C1031" t="str">
            <v>mc</v>
          </cell>
          <cell r="D1031" t="str">
            <v>038/2002</v>
          </cell>
          <cell r="E1031">
            <v>37337</v>
          </cell>
          <cell r="F1031">
            <v>37337</v>
          </cell>
          <cell r="G1031">
            <v>37351</v>
          </cell>
          <cell r="H1031" t="str">
            <v>Granit plus, Pce</v>
          </cell>
          <cell r="I1031" t="str">
            <v>19-2518390217</v>
          </cell>
          <cell r="J1031" t="str">
            <v>0100</v>
          </cell>
          <cell r="L1031">
            <v>554000</v>
          </cell>
          <cell r="M1031">
            <v>27700</v>
          </cell>
          <cell r="O1031">
            <v>0</v>
          </cell>
          <cell r="P1031">
            <v>581700</v>
          </cell>
          <cell r="Q1031">
            <v>-497778</v>
          </cell>
          <cell r="R1031">
            <v>-27700</v>
          </cell>
          <cell r="S1031">
            <v>56222</v>
          </cell>
          <cell r="U1031" t="str">
            <v>b</v>
          </cell>
          <cell r="V1031"/>
          <cell r="W1031">
            <v>37351</v>
          </cell>
          <cell r="X1031">
            <v>37351</v>
          </cell>
          <cell r="Y1031" t="str">
            <v>KB</v>
          </cell>
        </row>
        <row r="1032">
          <cell r="A1032">
            <v>3075</v>
          </cell>
          <cell r="B1032">
            <v>37364</v>
          </cell>
          <cell r="C1032" t="str">
            <v>mc</v>
          </cell>
          <cell r="D1032" t="str">
            <v>Z08/2002</v>
          </cell>
          <cell r="E1032">
            <v>37326</v>
          </cell>
          <cell r="G1032">
            <v>37351</v>
          </cell>
          <cell r="H1032" t="str">
            <v>Granit plus, Pce</v>
          </cell>
          <cell r="I1032" t="str">
            <v>19-2518390217</v>
          </cell>
          <cell r="J1032" t="str">
            <v>0100</v>
          </cell>
          <cell r="M1032">
            <v>0</v>
          </cell>
          <cell r="O1032">
            <v>0</v>
          </cell>
          <cell r="P1032">
            <v>0</v>
          </cell>
          <cell r="Q1032">
            <v>56660</v>
          </cell>
          <cell r="S1032">
            <v>56660</v>
          </cell>
          <cell r="U1032" t="str">
            <v>b</v>
          </cell>
          <cell r="V1032"/>
          <cell r="W1032">
            <v>37351</v>
          </cell>
          <cell r="X1032">
            <v>37351</v>
          </cell>
          <cell r="Y1032" t="str">
            <v>KB</v>
          </cell>
        </row>
        <row r="1033">
          <cell r="A1033">
            <v>1300</v>
          </cell>
          <cell r="B1033">
            <v>37524</v>
          </cell>
          <cell r="C1033" t="str">
            <v>mch</v>
          </cell>
          <cell r="D1033" t="str">
            <v>1202002</v>
          </cell>
          <cell r="E1033">
            <v>37502</v>
          </cell>
          <cell r="F1033">
            <v>37502</v>
          </cell>
          <cell r="G1033">
            <v>37516</v>
          </cell>
          <cell r="H1033" t="str">
            <v>Granit plus, Pce</v>
          </cell>
          <cell r="I1033" t="str">
            <v>19-2518390217</v>
          </cell>
          <cell r="J1033" t="str">
            <v>0100</v>
          </cell>
          <cell r="L1033">
            <v>59000</v>
          </cell>
          <cell r="M1033">
            <v>2950</v>
          </cell>
          <cell r="O1033">
            <v>0</v>
          </cell>
          <cell r="P1033">
            <v>61950</v>
          </cell>
          <cell r="S1033">
            <v>61950</v>
          </cell>
          <cell r="U1033" t="str">
            <v>a</v>
          </cell>
          <cell r="V1033"/>
          <cell r="W1033">
            <v>37515</v>
          </cell>
          <cell r="X1033">
            <v>37515</v>
          </cell>
          <cell r="Y1033" t="str">
            <v>KB</v>
          </cell>
        </row>
        <row r="1034">
          <cell r="A1034">
            <v>878</v>
          </cell>
          <cell r="B1034">
            <v>37461</v>
          </cell>
          <cell r="C1034" t="str">
            <v>mch</v>
          </cell>
          <cell r="D1034" t="str">
            <v>0852002</v>
          </cell>
          <cell r="E1034">
            <v>37425</v>
          </cell>
          <cell r="F1034">
            <v>37419</v>
          </cell>
          <cell r="G1034">
            <v>37433</v>
          </cell>
          <cell r="H1034" t="str">
            <v>Granit plus, Pce</v>
          </cell>
          <cell r="I1034" t="str">
            <v>19-2518390217</v>
          </cell>
          <cell r="J1034" t="str">
            <v>0100</v>
          </cell>
          <cell r="L1034">
            <v>76000</v>
          </cell>
          <cell r="M1034">
            <v>3800</v>
          </cell>
          <cell r="O1034">
            <v>0</v>
          </cell>
          <cell r="P1034">
            <v>79800</v>
          </cell>
          <cell r="S1034">
            <v>79800</v>
          </cell>
          <cell r="U1034" t="str">
            <v>p</v>
          </cell>
          <cell r="V1034"/>
          <cell r="W1034">
            <v>37453</v>
          </cell>
          <cell r="X1034">
            <v>37453</v>
          </cell>
          <cell r="Y1034" t="str">
            <v>KB</v>
          </cell>
        </row>
        <row r="1035">
          <cell r="A1035">
            <v>445</v>
          </cell>
          <cell r="B1035">
            <v>37385</v>
          </cell>
          <cell r="C1035" t="str">
            <v>mch</v>
          </cell>
          <cell r="D1035" t="str">
            <v>0472002</v>
          </cell>
          <cell r="E1035">
            <v>37357</v>
          </cell>
          <cell r="F1035">
            <v>37356</v>
          </cell>
          <cell r="G1035">
            <v>37370</v>
          </cell>
          <cell r="H1035" t="str">
            <v>Granit plus, Pce</v>
          </cell>
          <cell r="I1035" t="str">
            <v>19-2518390217</v>
          </cell>
          <cell r="J1035" t="str">
            <v>0100</v>
          </cell>
          <cell r="L1035">
            <v>76249</v>
          </cell>
          <cell r="M1035">
            <v>3812.4</v>
          </cell>
          <cell r="O1035">
            <v>0</v>
          </cell>
          <cell r="P1035">
            <v>80061.399999999994</v>
          </cell>
          <cell r="S1035">
            <v>80061.399999999994</v>
          </cell>
          <cell r="V1035"/>
          <cell r="W1035">
            <v>37370</v>
          </cell>
          <cell r="X1035">
            <v>37371</v>
          </cell>
          <cell r="Y1035" t="str">
            <v>KB</v>
          </cell>
        </row>
        <row r="1036">
          <cell r="A1036">
            <v>1773</v>
          </cell>
          <cell r="B1036">
            <v>37603</v>
          </cell>
          <cell r="C1036" t="str">
            <v>mch</v>
          </cell>
          <cell r="D1036" t="str">
            <v>1802002</v>
          </cell>
          <cell r="E1036">
            <v>37595</v>
          </cell>
          <cell r="F1036">
            <v>37587</v>
          </cell>
          <cell r="G1036">
            <v>37601</v>
          </cell>
          <cell r="H1036" t="str">
            <v>Granit plus, Pce</v>
          </cell>
          <cell r="I1036" t="str">
            <v>19-2518390217</v>
          </cell>
          <cell r="J1036" t="str">
            <v>0100</v>
          </cell>
          <cell r="L1036">
            <v>77700</v>
          </cell>
          <cell r="M1036">
            <v>3885</v>
          </cell>
          <cell r="O1036">
            <v>0</v>
          </cell>
          <cell r="P1036">
            <v>81585</v>
          </cell>
          <cell r="S1036">
            <v>81585</v>
          </cell>
          <cell r="V1036"/>
          <cell r="W1036">
            <v>37599</v>
          </cell>
          <cell r="X1036">
            <v>37601</v>
          </cell>
          <cell r="Y1036" t="str">
            <v>KB</v>
          </cell>
        </row>
        <row r="1037">
          <cell r="A1037">
            <v>3080</v>
          </cell>
          <cell r="B1037">
            <v>37349</v>
          </cell>
          <cell r="C1037" t="str">
            <v>mch</v>
          </cell>
          <cell r="D1037" t="str">
            <v>034/2002</v>
          </cell>
          <cell r="E1037">
            <v>37329</v>
          </cell>
          <cell r="F1037">
            <v>37326</v>
          </cell>
          <cell r="G1037">
            <v>37340</v>
          </cell>
          <cell r="H1037" t="str">
            <v>Granit plus, Pce</v>
          </cell>
          <cell r="I1037" t="str">
            <v>19-2518390217</v>
          </cell>
          <cell r="J1037" t="str">
            <v>0100</v>
          </cell>
          <cell r="L1037">
            <v>83200</v>
          </cell>
          <cell r="M1037">
            <v>4160</v>
          </cell>
          <cell r="O1037">
            <v>0</v>
          </cell>
          <cell r="P1037">
            <v>87360</v>
          </cell>
          <cell r="S1037">
            <v>87360</v>
          </cell>
          <cell r="V1037"/>
          <cell r="W1037">
            <v>37337</v>
          </cell>
          <cell r="X1037">
            <v>37340</v>
          </cell>
          <cell r="Y1037" t="str">
            <v>KB</v>
          </cell>
        </row>
        <row r="1038">
          <cell r="A1038">
            <v>1441</v>
          </cell>
          <cell r="B1038">
            <v>37537</v>
          </cell>
          <cell r="C1038" t="str">
            <v>mch</v>
          </cell>
          <cell r="D1038" t="str">
            <v>1492002</v>
          </cell>
          <cell r="E1038">
            <v>37531</v>
          </cell>
          <cell r="F1038">
            <v>37529</v>
          </cell>
          <cell r="G1038">
            <v>37543</v>
          </cell>
          <cell r="H1038" t="str">
            <v>Granit plus, Pce</v>
          </cell>
          <cell r="I1038" t="str">
            <v>19-2518390217</v>
          </cell>
          <cell r="J1038" t="str">
            <v>0100</v>
          </cell>
          <cell r="L1038">
            <v>93814</v>
          </cell>
          <cell r="M1038">
            <v>4690.6000000000004</v>
          </cell>
          <cell r="O1038">
            <v>0</v>
          </cell>
          <cell r="P1038">
            <v>98504.6</v>
          </cell>
          <cell r="S1038">
            <v>98504.6</v>
          </cell>
          <cell r="U1038" t="str">
            <v>a</v>
          </cell>
          <cell r="V1038"/>
          <cell r="W1038">
            <v>37536</v>
          </cell>
          <cell r="X1038">
            <v>37536</v>
          </cell>
          <cell r="Y1038" t="str">
            <v>KB</v>
          </cell>
        </row>
        <row r="1039">
          <cell r="A1039">
            <v>1427</v>
          </cell>
          <cell r="B1039">
            <v>37537</v>
          </cell>
          <cell r="C1039" t="str">
            <v>mch</v>
          </cell>
          <cell r="D1039" t="str">
            <v>1352002</v>
          </cell>
          <cell r="E1039">
            <v>37530</v>
          </cell>
          <cell r="F1039">
            <v>37518</v>
          </cell>
          <cell r="G1039">
            <v>37532</v>
          </cell>
          <cell r="H1039" t="str">
            <v>Granit plus, Pce</v>
          </cell>
          <cell r="I1039" t="str">
            <v>19-2518390217</v>
          </cell>
          <cell r="J1039" t="str">
            <v>0100</v>
          </cell>
          <cell r="L1039">
            <v>94700</v>
          </cell>
          <cell r="M1039">
            <v>4735</v>
          </cell>
          <cell r="O1039">
            <v>0</v>
          </cell>
          <cell r="P1039">
            <v>99435</v>
          </cell>
          <cell r="S1039">
            <v>99435</v>
          </cell>
          <cell r="U1039" t="str">
            <v>a</v>
          </cell>
          <cell r="V1039"/>
          <cell r="W1039">
            <v>37536</v>
          </cell>
          <cell r="X1039">
            <v>37536</v>
          </cell>
          <cell r="Y1039" t="str">
            <v>KB</v>
          </cell>
        </row>
        <row r="1040">
          <cell r="A1040">
            <v>0</v>
          </cell>
          <cell r="B1040">
            <v>37278</v>
          </cell>
          <cell r="C1040" t="str">
            <v>mc</v>
          </cell>
          <cell r="D1040" t="str">
            <v>145/2001</v>
          </cell>
          <cell r="E1040">
            <v>37236</v>
          </cell>
          <cell r="G1040">
            <v>37261</v>
          </cell>
          <cell r="H1040" t="str">
            <v>Granit plus, Pce</v>
          </cell>
          <cell r="I1040" t="str">
            <v>19-2518390217</v>
          </cell>
          <cell r="J1040" t="str">
            <v>0100</v>
          </cell>
          <cell r="M1040">
            <v>0</v>
          </cell>
          <cell r="O1040">
            <v>0</v>
          </cell>
          <cell r="P1040">
            <v>0</v>
          </cell>
          <cell r="Q1040">
            <v>112488</v>
          </cell>
          <cell r="S1040">
            <v>112488</v>
          </cell>
          <cell r="U1040" t="str">
            <v>q</v>
          </cell>
          <cell r="V1040"/>
          <cell r="W1040">
            <v>37245</v>
          </cell>
          <cell r="X1040">
            <v>37265</v>
          </cell>
          <cell r="Y1040" t="str">
            <v>KB</v>
          </cell>
        </row>
        <row r="1041">
          <cell r="A1041">
            <v>1299</v>
          </cell>
          <cell r="B1041">
            <v>37524</v>
          </cell>
          <cell r="C1041" t="str">
            <v>mch</v>
          </cell>
          <cell r="D1041" t="str">
            <v>1182002</v>
          </cell>
          <cell r="E1041">
            <v>37502</v>
          </cell>
          <cell r="F1041">
            <v>37497</v>
          </cell>
          <cell r="G1041">
            <v>37511</v>
          </cell>
          <cell r="H1041" t="str">
            <v>Granit plus, Pce</v>
          </cell>
          <cell r="I1041" t="str">
            <v>19-2518390217</v>
          </cell>
          <cell r="J1041" t="str">
            <v>0100</v>
          </cell>
          <cell r="L1041">
            <v>112500</v>
          </cell>
          <cell r="M1041">
            <v>5625</v>
          </cell>
          <cell r="O1041">
            <v>0</v>
          </cell>
          <cell r="P1041">
            <v>118125</v>
          </cell>
          <cell r="S1041">
            <v>118125</v>
          </cell>
          <cell r="U1041" t="str">
            <v>a</v>
          </cell>
          <cell r="V1041"/>
          <cell r="W1041">
            <v>37515</v>
          </cell>
          <cell r="X1041">
            <v>37515</v>
          </cell>
          <cell r="Y1041" t="str">
            <v>KB</v>
          </cell>
        </row>
        <row r="1042">
          <cell r="A1042">
            <v>3040</v>
          </cell>
          <cell r="B1042">
            <v>37333</v>
          </cell>
          <cell r="C1042" t="str">
            <v>mc</v>
          </cell>
          <cell r="D1042" t="str">
            <v>Z02/2002</v>
          </cell>
          <cell r="E1042">
            <v>37298</v>
          </cell>
          <cell r="G1042">
            <v>37312</v>
          </cell>
          <cell r="H1042" t="str">
            <v>Granit plus, Pce</v>
          </cell>
          <cell r="I1042" t="str">
            <v>19-2518390217</v>
          </cell>
          <cell r="J1042" t="str">
            <v>0100</v>
          </cell>
          <cell r="M1042">
            <v>0</v>
          </cell>
          <cell r="O1042">
            <v>0</v>
          </cell>
          <cell r="P1042">
            <v>0</v>
          </cell>
          <cell r="Q1042">
            <v>125516</v>
          </cell>
          <cell r="S1042">
            <v>125516</v>
          </cell>
          <cell r="V1042"/>
          <cell r="W1042">
            <v>37315</v>
          </cell>
          <cell r="X1042">
            <v>37316</v>
          </cell>
          <cell r="Y1042" t="str">
            <v>KB</v>
          </cell>
        </row>
        <row r="1043">
          <cell r="A1043">
            <v>732</v>
          </cell>
          <cell r="B1043">
            <v>37432</v>
          </cell>
          <cell r="C1043" t="str">
            <v>mch</v>
          </cell>
          <cell r="D1043" t="str">
            <v>0682002</v>
          </cell>
          <cell r="E1043">
            <v>37404</v>
          </cell>
          <cell r="F1043">
            <v>37393</v>
          </cell>
          <cell r="G1043">
            <v>37442</v>
          </cell>
          <cell r="H1043" t="str">
            <v>Granit plus, Pce</v>
          </cell>
          <cell r="I1043" t="str">
            <v>19-2518390217</v>
          </cell>
          <cell r="J1043" t="str">
            <v>0100</v>
          </cell>
          <cell r="L1043">
            <v>138950</v>
          </cell>
          <cell r="M1043">
            <v>6947.5</v>
          </cell>
          <cell r="O1043">
            <v>0</v>
          </cell>
          <cell r="P1043">
            <v>145897.5</v>
          </cell>
          <cell r="S1043">
            <v>145897.5</v>
          </cell>
          <cell r="U1043" t="str">
            <v>a</v>
          </cell>
          <cell r="V1043"/>
          <cell r="W1043">
            <v>37445</v>
          </cell>
          <cell r="X1043">
            <v>37445</v>
          </cell>
          <cell r="Y1043" t="str">
            <v>KB</v>
          </cell>
        </row>
        <row r="1044">
          <cell r="A1044">
            <v>1812</v>
          </cell>
          <cell r="B1044">
            <v>37613</v>
          </cell>
          <cell r="C1044" t="str">
            <v>mch</v>
          </cell>
          <cell r="D1044" t="str">
            <v>1892002</v>
          </cell>
          <cell r="E1044">
            <v>37600</v>
          </cell>
          <cell r="F1044">
            <v>37595</v>
          </cell>
          <cell r="G1044">
            <v>37609</v>
          </cell>
          <cell r="H1044" t="str">
            <v>Granit plus, Pce</v>
          </cell>
          <cell r="I1044" t="str">
            <v>19-2518390217</v>
          </cell>
          <cell r="J1044" t="str">
            <v>0100</v>
          </cell>
          <cell r="L1044">
            <v>155900</v>
          </cell>
          <cell r="M1044">
            <v>7794.9</v>
          </cell>
          <cell r="O1044">
            <v>0</v>
          </cell>
          <cell r="P1044">
            <v>163694.9</v>
          </cell>
          <cell r="S1044">
            <v>163694.9</v>
          </cell>
          <cell r="U1044" t="str">
            <v>b</v>
          </cell>
          <cell r="V1044"/>
          <cell r="W1044">
            <v>37613</v>
          </cell>
          <cell r="X1044">
            <v>37613</v>
          </cell>
          <cell r="Y1044" t="str">
            <v>KB</v>
          </cell>
        </row>
        <row r="1045">
          <cell r="A1045">
            <v>523</v>
          </cell>
          <cell r="B1045">
            <v>37385</v>
          </cell>
          <cell r="C1045" t="str">
            <v>mc</v>
          </cell>
          <cell r="D1045" t="str">
            <v>0532002</v>
          </cell>
          <cell r="E1045">
            <v>37370</v>
          </cell>
          <cell r="F1045">
            <v>37369</v>
          </cell>
          <cell r="G1045">
            <v>37412</v>
          </cell>
          <cell r="H1045" t="str">
            <v>Granit plus, Pce</v>
          </cell>
          <cell r="I1045" t="str">
            <v>19-2518390217</v>
          </cell>
          <cell r="J1045" t="str">
            <v>0100</v>
          </cell>
          <cell r="L1045">
            <v>159000</v>
          </cell>
          <cell r="M1045">
            <v>7950</v>
          </cell>
          <cell r="O1045">
            <v>0</v>
          </cell>
          <cell r="P1045">
            <v>166950</v>
          </cell>
          <cell r="S1045">
            <v>166950</v>
          </cell>
          <cell r="U1045" t="str">
            <v>a</v>
          </cell>
          <cell r="V1045"/>
          <cell r="W1045">
            <v>37413</v>
          </cell>
          <cell r="X1045">
            <v>37414</v>
          </cell>
          <cell r="Y1045" t="str">
            <v>KB</v>
          </cell>
        </row>
        <row r="1046">
          <cell r="A1046">
            <v>880</v>
          </cell>
          <cell r="B1046">
            <v>37461</v>
          </cell>
          <cell r="C1046" t="str">
            <v>mch</v>
          </cell>
          <cell r="D1046" t="str">
            <v>0862002</v>
          </cell>
          <cell r="E1046">
            <v>37425</v>
          </cell>
          <cell r="F1046">
            <v>37420</v>
          </cell>
          <cell r="G1046">
            <v>37434</v>
          </cell>
          <cell r="H1046" t="str">
            <v>Granit plus, Pce</v>
          </cell>
          <cell r="I1046" t="str">
            <v>19-2518390217</v>
          </cell>
          <cell r="J1046" t="str">
            <v>0100</v>
          </cell>
          <cell r="L1046">
            <v>189332</v>
          </cell>
          <cell r="M1046">
            <v>9466.6</v>
          </cell>
          <cell r="O1046">
            <v>0</v>
          </cell>
          <cell r="P1046">
            <v>198798.6</v>
          </cell>
          <cell r="S1046">
            <v>198798.6</v>
          </cell>
          <cell r="U1046" t="str">
            <v>p</v>
          </cell>
          <cell r="V1046"/>
          <cell r="W1046">
            <v>37453</v>
          </cell>
          <cell r="X1046">
            <v>37453</v>
          </cell>
          <cell r="Y1046" t="str">
            <v>KB</v>
          </cell>
        </row>
        <row r="1047">
          <cell r="A1047">
            <v>1700</v>
          </cell>
          <cell r="B1047">
            <v>37586</v>
          </cell>
          <cell r="C1047" t="str">
            <v>mch</v>
          </cell>
          <cell r="D1047" t="str">
            <v>1652002</v>
          </cell>
          <cell r="E1047">
            <v>37573</v>
          </cell>
          <cell r="F1047">
            <v>37570</v>
          </cell>
          <cell r="G1047">
            <v>37584</v>
          </cell>
          <cell r="H1047" t="str">
            <v>Granit plus, Pce</v>
          </cell>
          <cell r="I1047" t="str">
            <v>19-2518390217</v>
          </cell>
          <cell r="J1047" t="str">
            <v>0100</v>
          </cell>
          <cell r="L1047">
            <v>190855</v>
          </cell>
          <cell r="M1047">
            <v>9542.7000000000007</v>
          </cell>
          <cell r="O1047">
            <v>0</v>
          </cell>
          <cell r="P1047">
            <v>200397.7</v>
          </cell>
          <cell r="S1047">
            <v>200397.7</v>
          </cell>
          <cell r="U1047" t="str">
            <v>a</v>
          </cell>
          <cell r="V1047"/>
          <cell r="W1047">
            <v>37582</v>
          </cell>
          <cell r="X1047">
            <v>37582</v>
          </cell>
          <cell r="Y1047" t="str">
            <v>KB</v>
          </cell>
        </row>
        <row r="1048">
          <cell r="A1048">
            <v>3014</v>
          </cell>
          <cell r="B1048">
            <v>37315</v>
          </cell>
          <cell r="C1048" t="str">
            <v>mc</v>
          </cell>
          <cell r="D1048" t="str">
            <v>Z24/2001</v>
          </cell>
          <cell r="E1048">
            <v>37253</v>
          </cell>
          <cell r="G1048">
            <v>37292</v>
          </cell>
          <cell r="H1048" t="str">
            <v>Granit plus, Pce</v>
          </cell>
          <cell r="I1048" t="str">
            <v>19-2518390217</v>
          </cell>
          <cell r="J1048" t="str">
            <v>0100</v>
          </cell>
          <cell r="M1048">
            <v>0</v>
          </cell>
          <cell r="P1048">
            <v>0</v>
          </cell>
          <cell r="Q1048">
            <v>203114</v>
          </cell>
          <cell r="S1048">
            <v>203114</v>
          </cell>
          <cell r="U1048" t="str">
            <v>b</v>
          </cell>
          <cell r="V1048"/>
          <cell r="W1048">
            <v>37293</v>
          </cell>
          <cell r="X1048">
            <v>37294</v>
          </cell>
          <cell r="Y1048" t="str">
            <v>KB</v>
          </cell>
        </row>
        <row r="1049">
          <cell r="A1049">
            <v>1874</v>
          </cell>
          <cell r="C1049" t="str">
            <v>mch</v>
          </cell>
          <cell r="D1049" t="str">
            <v>1922002</v>
          </cell>
          <cell r="E1049">
            <v>37609</v>
          </cell>
          <cell r="F1049">
            <v>37607</v>
          </cell>
          <cell r="G1049">
            <v>37621</v>
          </cell>
          <cell r="H1049" t="str">
            <v>Granit plus, Pce</v>
          </cell>
          <cell r="I1049" t="str">
            <v>19-2518390217</v>
          </cell>
          <cell r="J1049" t="str">
            <v>0100</v>
          </cell>
          <cell r="L1049">
            <v>196799</v>
          </cell>
          <cell r="M1049">
            <v>9839.9</v>
          </cell>
          <cell r="O1049">
            <v>0</v>
          </cell>
          <cell r="P1049">
            <v>206638.9</v>
          </cell>
          <cell r="S1049">
            <v>206638.9</v>
          </cell>
          <cell r="V1049">
            <v>-3</v>
          </cell>
          <cell r="Y1049" t="str">
            <v>KB</v>
          </cell>
        </row>
        <row r="1050">
          <cell r="A1050">
            <v>3099</v>
          </cell>
          <cell r="B1050">
            <v>37349</v>
          </cell>
          <cell r="C1050" t="str">
            <v>mch</v>
          </cell>
          <cell r="D1050" t="str">
            <v>036/2002</v>
          </cell>
          <cell r="E1050">
            <v>37337</v>
          </cell>
          <cell r="F1050">
            <v>37330</v>
          </cell>
          <cell r="G1050">
            <v>37344</v>
          </cell>
          <cell r="H1050" t="str">
            <v>Granit plus, Pce</v>
          </cell>
          <cell r="I1050" t="str">
            <v>19-2518390217</v>
          </cell>
          <cell r="J1050" t="str">
            <v>0100</v>
          </cell>
          <cell r="L1050">
            <v>206200</v>
          </cell>
          <cell r="M1050">
            <v>10310</v>
          </cell>
          <cell r="O1050">
            <v>0</v>
          </cell>
          <cell r="P1050">
            <v>216510</v>
          </cell>
          <cell r="S1050">
            <v>216510</v>
          </cell>
          <cell r="U1050" t="str">
            <v>a</v>
          </cell>
          <cell r="V1050"/>
          <cell r="W1050">
            <v>37341</v>
          </cell>
          <cell r="X1050">
            <v>37342</v>
          </cell>
          <cell r="Y1050" t="str">
            <v>KB</v>
          </cell>
        </row>
        <row r="1051">
          <cell r="A1051">
            <v>1699</v>
          </cell>
          <cell r="B1051">
            <v>37586</v>
          </cell>
          <cell r="C1051" t="str">
            <v>mch</v>
          </cell>
          <cell r="D1051" t="str">
            <v>1662002</v>
          </cell>
          <cell r="E1051">
            <v>37573</v>
          </cell>
          <cell r="F1051">
            <v>37570</v>
          </cell>
          <cell r="G1051">
            <v>37584</v>
          </cell>
          <cell r="H1051" t="str">
            <v>Granit plus, Pce</v>
          </cell>
          <cell r="I1051" t="str">
            <v>19-2518390217</v>
          </cell>
          <cell r="J1051" t="str">
            <v>0100</v>
          </cell>
          <cell r="L1051">
            <v>230974</v>
          </cell>
          <cell r="M1051">
            <v>11548.6</v>
          </cell>
          <cell r="O1051">
            <v>0</v>
          </cell>
          <cell r="P1051">
            <v>242522.6</v>
          </cell>
          <cell r="S1051">
            <v>242522.6</v>
          </cell>
          <cell r="U1051" t="str">
            <v>a</v>
          </cell>
          <cell r="V1051"/>
          <cell r="W1051">
            <v>37582</v>
          </cell>
          <cell r="X1051">
            <v>37582</v>
          </cell>
          <cell r="Y1051" t="str">
            <v>KB</v>
          </cell>
        </row>
        <row r="1052">
          <cell r="A1052">
            <v>3103</v>
          </cell>
          <cell r="B1052">
            <v>37371</v>
          </cell>
          <cell r="C1052" t="str">
            <v>mc</v>
          </cell>
          <cell r="D1052" t="str">
            <v>042/2002</v>
          </cell>
          <cell r="E1052">
            <v>37340</v>
          </cell>
          <cell r="F1052">
            <v>37340</v>
          </cell>
          <cell r="G1052">
            <v>37354</v>
          </cell>
          <cell r="H1052" t="str">
            <v>Granit plus, Pce</v>
          </cell>
          <cell r="I1052" t="str">
            <v>19-2518390217</v>
          </cell>
          <cell r="J1052" t="str">
            <v>0100</v>
          </cell>
          <cell r="L1052">
            <v>255990</v>
          </cell>
          <cell r="M1052">
            <v>12799.5</v>
          </cell>
          <cell r="O1052">
            <v>0</v>
          </cell>
          <cell r="P1052">
            <v>268789.5</v>
          </cell>
          <cell r="S1052">
            <v>268789.5</v>
          </cell>
          <cell r="U1052" t="str">
            <v>d</v>
          </cell>
          <cell r="V1052"/>
          <cell r="W1052">
            <v>37362</v>
          </cell>
          <cell r="X1052">
            <v>37362</v>
          </cell>
          <cell r="Y1052" t="str">
            <v>KB</v>
          </cell>
        </row>
        <row r="1053">
          <cell r="A1053">
            <v>3017</v>
          </cell>
          <cell r="B1053">
            <v>37315</v>
          </cell>
          <cell r="C1053" t="str">
            <v>mc</v>
          </cell>
          <cell r="D1053" t="str">
            <v>009/2002</v>
          </cell>
          <cell r="E1053">
            <v>37279</v>
          </cell>
          <cell r="F1053">
            <v>37279</v>
          </cell>
          <cell r="G1053">
            <v>37293</v>
          </cell>
          <cell r="H1053" t="str">
            <v>Granit plus, Pce</v>
          </cell>
          <cell r="I1053" t="str">
            <v>19-2518390217</v>
          </cell>
          <cell r="J1053" t="str">
            <v>0100</v>
          </cell>
          <cell r="L1053">
            <v>330740</v>
          </cell>
          <cell r="M1053">
            <v>16537</v>
          </cell>
          <cell r="O1053">
            <v>0</v>
          </cell>
          <cell r="P1053">
            <v>347277</v>
          </cell>
          <cell r="S1053">
            <v>347277</v>
          </cell>
          <cell r="U1053" t="str">
            <v>b</v>
          </cell>
          <cell r="V1053"/>
          <cell r="W1053">
            <v>37301</v>
          </cell>
          <cell r="X1053">
            <v>37301</v>
          </cell>
          <cell r="Y1053" t="str">
            <v>KB</v>
          </cell>
        </row>
        <row r="1054">
          <cell r="A1054">
            <v>3107</v>
          </cell>
          <cell r="B1054">
            <v>37371</v>
          </cell>
          <cell r="C1054" t="str">
            <v>mch</v>
          </cell>
          <cell r="D1054" t="str">
            <v>041/2002</v>
          </cell>
          <cell r="E1054">
            <v>37340</v>
          </cell>
          <cell r="F1054">
            <v>37340</v>
          </cell>
          <cell r="G1054">
            <v>37381</v>
          </cell>
          <cell r="H1054" t="str">
            <v>Granit plus, Pce</v>
          </cell>
          <cell r="I1054" t="str">
            <v>19-2518390217</v>
          </cell>
          <cell r="J1054" t="str">
            <v>0100</v>
          </cell>
          <cell r="L1054">
            <v>348876</v>
          </cell>
          <cell r="M1054">
            <v>17443.8</v>
          </cell>
          <cell r="O1054">
            <v>0</v>
          </cell>
          <cell r="P1054">
            <v>366319.8</v>
          </cell>
          <cell r="R1054">
            <v>-17443.8</v>
          </cell>
          <cell r="S1054">
            <v>348876</v>
          </cell>
          <cell r="U1054" t="str">
            <v>e</v>
          </cell>
          <cell r="V1054"/>
          <cell r="W1054">
            <v>37382</v>
          </cell>
          <cell r="X1054">
            <v>37383</v>
          </cell>
          <cell r="Y1054" t="str">
            <v>KB</v>
          </cell>
        </row>
        <row r="1055">
          <cell r="A1055">
            <v>634</v>
          </cell>
          <cell r="B1055">
            <v>37425</v>
          </cell>
          <cell r="C1055" t="str">
            <v>mc</v>
          </cell>
          <cell r="D1055" t="str">
            <v>0652002</v>
          </cell>
          <cell r="E1055">
            <v>37392</v>
          </cell>
          <cell r="F1055">
            <v>37385</v>
          </cell>
          <cell r="G1055">
            <v>37412</v>
          </cell>
          <cell r="H1055" t="str">
            <v>Granit plus, Pce</v>
          </cell>
          <cell r="I1055" t="str">
            <v>19-2518390217</v>
          </cell>
          <cell r="J1055" t="str">
            <v>0100</v>
          </cell>
          <cell r="L1055">
            <v>378600</v>
          </cell>
          <cell r="M1055">
            <v>18930</v>
          </cell>
          <cell r="O1055">
            <v>0</v>
          </cell>
          <cell r="P1055">
            <v>397530</v>
          </cell>
          <cell r="S1055">
            <v>397530</v>
          </cell>
          <cell r="U1055" t="str">
            <v>b</v>
          </cell>
          <cell r="V1055"/>
          <cell r="W1055">
            <v>37417</v>
          </cell>
          <cell r="X1055">
            <v>37417</v>
          </cell>
          <cell r="Y1055" t="str">
            <v>KB</v>
          </cell>
        </row>
        <row r="1056">
          <cell r="A1056">
            <v>3058</v>
          </cell>
          <cell r="B1056">
            <v>37349</v>
          </cell>
          <cell r="C1056" t="str">
            <v>mc</v>
          </cell>
          <cell r="D1056" t="str">
            <v>026/2002</v>
          </cell>
          <cell r="E1056">
            <v>37316</v>
          </cell>
          <cell r="F1056">
            <v>37316</v>
          </cell>
          <cell r="G1056">
            <v>37330</v>
          </cell>
          <cell r="H1056" t="str">
            <v>Granit plus, Pce</v>
          </cell>
          <cell r="I1056" t="str">
            <v>19-2518390217</v>
          </cell>
          <cell r="J1056" t="str">
            <v>0100</v>
          </cell>
          <cell r="L1056">
            <v>532470</v>
          </cell>
          <cell r="M1056">
            <v>26623.5</v>
          </cell>
          <cell r="O1056">
            <v>0</v>
          </cell>
          <cell r="P1056">
            <v>559093.5</v>
          </cell>
          <cell r="S1056">
            <v>559093.5</v>
          </cell>
          <cell r="V1056"/>
          <cell r="W1056">
            <v>37336</v>
          </cell>
          <cell r="X1056">
            <v>37336</v>
          </cell>
          <cell r="Y1056" t="str">
            <v>KB</v>
          </cell>
        </row>
        <row r="1057">
          <cell r="A1057">
            <v>1751</v>
          </cell>
          <cell r="B1057">
            <v>37603</v>
          </cell>
          <cell r="C1057" t="str">
            <v>b</v>
          </cell>
          <cell r="D1057" t="str">
            <v>732002</v>
          </cell>
          <cell r="E1057">
            <v>37592</v>
          </cell>
          <cell r="G1057">
            <v>37600</v>
          </cell>
          <cell r="H1057" t="str">
            <v>Česká komora architektů</v>
          </cell>
          <cell r="I1057" t="str">
            <v>1928140339</v>
          </cell>
          <cell r="J1057" t="str">
            <v>0800</v>
          </cell>
          <cell r="K1057">
            <v>330</v>
          </cell>
          <cell r="M1057">
            <v>0</v>
          </cell>
          <cell r="O1057">
            <v>0</v>
          </cell>
          <cell r="P1057">
            <v>330</v>
          </cell>
          <cell r="S1057">
            <v>330</v>
          </cell>
          <cell r="V1057"/>
          <cell r="W1057">
            <v>37599</v>
          </cell>
          <cell r="X1057">
            <v>37601</v>
          </cell>
          <cell r="Y1057" t="str">
            <v>KB</v>
          </cell>
        </row>
        <row r="1058">
          <cell r="A1058">
            <v>2174</v>
          </cell>
          <cell r="B1058">
            <v>37432</v>
          </cell>
          <cell r="C1058" t="str">
            <v>tye</v>
          </cell>
          <cell r="D1058" t="str">
            <v>787/02</v>
          </cell>
          <cell r="E1058">
            <v>37410</v>
          </cell>
          <cell r="F1058">
            <v>37407</v>
          </cell>
          <cell r="G1058">
            <v>37421</v>
          </cell>
          <cell r="H1058" t="str">
            <v>Clean international</v>
          </cell>
          <cell r="I1058" t="str">
            <v>1928420349</v>
          </cell>
          <cell r="J1058" t="str">
            <v>0800</v>
          </cell>
          <cell r="L1058">
            <v>588</v>
          </cell>
          <cell r="M1058">
            <v>29.4</v>
          </cell>
          <cell r="O1058">
            <v>0</v>
          </cell>
          <cell r="P1058">
            <v>617.4</v>
          </cell>
          <cell r="S1058">
            <v>617.4</v>
          </cell>
          <cell r="U1058" t="str">
            <v>b</v>
          </cell>
          <cell r="V1058"/>
          <cell r="W1058">
            <v>37419</v>
          </cell>
          <cell r="X1058">
            <v>37419</v>
          </cell>
          <cell r="Y1058" t="str">
            <v>KB</v>
          </cell>
        </row>
        <row r="1059">
          <cell r="A1059">
            <v>2198</v>
          </cell>
          <cell r="B1059">
            <v>37453</v>
          </cell>
          <cell r="C1059" t="str">
            <v>tye</v>
          </cell>
          <cell r="D1059" t="str">
            <v>1030/02</v>
          </cell>
          <cell r="E1059">
            <v>37438</v>
          </cell>
          <cell r="F1059">
            <v>37437</v>
          </cell>
          <cell r="G1059">
            <v>37451</v>
          </cell>
          <cell r="H1059" t="str">
            <v>Clean international</v>
          </cell>
          <cell r="I1059" t="str">
            <v>1928420349</v>
          </cell>
          <cell r="J1059" t="str">
            <v>0800</v>
          </cell>
          <cell r="L1059">
            <v>843</v>
          </cell>
          <cell r="M1059">
            <v>42.2</v>
          </cell>
          <cell r="O1059">
            <v>0</v>
          </cell>
          <cell r="P1059">
            <v>885.2</v>
          </cell>
          <cell r="S1059">
            <v>885.2</v>
          </cell>
          <cell r="V1059"/>
          <cell r="W1059">
            <v>37448</v>
          </cell>
          <cell r="X1059">
            <v>37448</v>
          </cell>
          <cell r="Y1059" t="str">
            <v>KB</v>
          </cell>
        </row>
        <row r="1060">
          <cell r="A1060">
            <v>2250</v>
          </cell>
          <cell r="B1060">
            <v>37491</v>
          </cell>
          <cell r="C1060" t="str">
            <v>tye</v>
          </cell>
          <cell r="D1060" t="str">
            <v>1241/02</v>
          </cell>
          <cell r="E1060">
            <v>37469</v>
          </cell>
          <cell r="F1060">
            <v>37468</v>
          </cell>
          <cell r="G1060">
            <v>37482</v>
          </cell>
          <cell r="H1060" t="str">
            <v>Clean international</v>
          </cell>
          <cell r="I1060" t="str">
            <v>1928420349</v>
          </cell>
          <cell r="J1060" t="str">
            <v>0800</v>
          </cell>
          <cell r="L1060">
            <v>843</v>
          </cell>
          <cell r="M1060">
            <v>42.2</v>
          </cell>
          <cell r="O1060">
            <v>0</v>
          </cell>
          <cell r="P1060">
            <v>885.2</v>
          </cell>
          <cell r="S1060">
            <v>885.2</v>
          </cell>
          <cell r="V1060"/>
          <cell r="W1060">
            <v>37482</v>
          </cell>
          <cell r="X1060">
            <v>37482</v>
          </cell>
          <cell r="Y1060" t="str">
            <v>KB</v>
          </cell>
        </row>
        <row r="1061">
          <cell r="A1061">
            <v>2284</v>
          </cell>
          <cell r="B1061">
            <v>37524</v>
          </cell>
          <cell r="C1061" t="str">
            <v>tye</v>
          </cell>
          <cell r="D1061" t="str">
            <v>1421/02</v>
          </cell>
          <cell r="E1061">
            <v>37502</v>
          </cell>
          <cell r="F1061">
            <v>37499</v>
          </cell>
          <cell r="G1061">
            <v>37513</v>
          </cell>
          <cell r="H1061" t="str">
            <v>Clean international</v>
          </cell>
          <cell r="I1061" t="str">
            <v>1928420349</v>
          </cell>
          <cell r="J1061" t="str">
            <v>0800</v>
          </cell>
          <cell r="L1061">
            <v>843</v>
          </cell>
          <cell r="M1061">
            <v>42.2</v>
          </cell>
          <cell r="O1061">
            <v>0</v>
          </cell>
          <cell r="P1061">
            <v>885.2</v>
          </cell>
          <cell r="S1061">
            <v>885.2</v>
          </cell>
          <cell r="U1061" t="str">
            <v>b</v>
          </cell>
          <cell r="V1061"/>
          <cell r="W1061">
            <v>37515</v>
          </cell>
          <cell r="X1061">
            <v>37515</v>
          </cell>
          <cell r="Y1061" t="str">
            <v>KB</v>
          </cell>
        </row>
        <row r="1062">
          <cell r="A1062">
            <v>2321</v>
          </cell>
          <cell r="B1062">
            <v>37546</v>
          </cell>
          <cell r="C1062" t="str">
            <v>tye</v>
          </cell>
          <cell r="D1062" t="str">
            <v>1601/02</v>
          </cell>
          <cell r="E1062">
            <v>37530</v>
          </cell>
          <cell r="F1062">
            <v>37529</v>
          </cell>
          <cell r="G1062">
            <v>37543</v>
          </cell>
          <cell r="H1062" t="str">
            <v>Clean international</v>
          </cell>
          <cell r="I1062" t="str">
            <v>1928420349</v>
          </cell>
          <cell r="J1062" t="str">
            <v>0800</v>
          </cell>
          <cell r="L1062">
            <v>843</v>
          </cell>
          <cell r="M1062">
            <v>42.2</v>
          </cell>
          <cell r="O1062">
            <v>0</v>
          </cell>
          <cell r="P1062">
            <v>885.2</v>
          </cell>
          <cell r="S1062">
            <v>885.2</v>
          </cell>
          <cell r="U1062" t="str">
            <v>b</v>
          </cell>
          <cell r="V1062"/>
          <cell r="W1062">
            <v>37544</v>
          </cell>
          <cell r="X1062">
            <v>37544</v>
          </cell>
          <cell r="Y1062" t="str">
            <v>KB</v>
          </cell>
        </row>
        <row r="1063">
          <cell r="A1063">
            <v>2375</v>
          </cell>
          <cell r="B1063">
            <v>37578</v>
          </cell>
          <cell r="C1063" t="str">
            <v>tye</v>
          </cell>
          <cell r="D1063" t="str">
            <v>1799/02</v>
          </cell>
          <cell r="E1063">
            <v>37564</v>
          </cell>
          <cell r="F1063">
            <v>37560</v>
          </cell>
          <cell r="G1063">
            <v>37574</v>
          </cell>
          <cell r="H1063" t="str">
            <v>Clean international</v>
          </cell>
          <cell r="I1063" t="str">
            <v>1928420349</v>
          </cell>
          <cell r="J1063" t="str">
            <v>0800</v>
          </cell>
          <cell r="L1063">
            <v>843</v>
          </cell>
          <cell r="M1063">
            <v>42.2</v>
          </cell>
          <cell r="O1063">
            <v>0</v>
          </cell>
          <cell r="P1063">
            <v>885.2</v>
          </cell>
          <cell r="S1063">
            <v>885.2</v>
          </cell>
          <cell r="U1063" t="str">
            <v>d</v>
          </cell>
          <cell r="V1063">
            <v>0</v>
          </cell>
          <cell r="W1063">
            <v>37575</v>
          </cell>
          <cell r="X1063">
            <v>37575</v>
          </cell>
          <cell r="Y1063" t="str">
            <v>KB</v>
          </cell>
        </row>
        <row r="1064">
          <cell r="A1064">
            <v>2162</v>
          </cell>
          <cell r="B1064">
            <v>37413</v>
          </cell>
          <cell r="C1064" t="str">
            <v>f</v>
          </cell>
          <cell r="D1064" t="str">
            <v>759/02</v>
          </cell>
          <cell r="E1064">
            <v>37396</v>
          </cell>
          <cell r="F1064">
            <v>37383</v>
          </cell>
          <cell r="G1064">
            <v>37407</v>
          </cell>
          <cell r="H1064" t="str">
            <v>Clean international</v>
          </cell>
          <cell r="I1064" t="str">
            <v>1928420349</v>
          </cell>
          <cell r="J1064" t="str">
            <v>0800</v>
          </cell>
          <cell r="L1064">
            <v>990</v>
          </cell>
          <cell r="M1064">
            <v>49.5</v>
          </cell>
          <cell r="O1064">
            <v>0</v>
          </cell>
          <cell r="P1064">
            <v>1039.5</v>
          </cell>
          <cell r="S1064">
            <v>1039.5</v>
          </cell>
          <cell r="V1064"/>
          <cell r="W1064">
            <v>37411</v>
          </cell>
          <cell r="X1064">
            <v>37411</v>
          </cell>
          <cell r="Y1064" t="str">
            <v>KB</v>
          </cell>
        </row>
        <row r="1065">
          <cell r="A1065">
            <v>2229</v>
          </cell>
          <cell r="B1065">
            <v>37469</v>
          </cell>
          <cell r="C1065" t="str">
            <v>f</v>
          </cell>
          <cell r="D1065" t="str">
            <v>1137/02</v>
          </cell>
          <cell r="E1065">
            <v>37453</v>
          </cell>
          <cell r="F1065">
            <v>37435</v>
          </cell>
          <cell r="G1065">
            <v>37463</v>
          </cell>
          <cell r="H1065" t="str">
            <v>Clean international</v>
          </cell>
          <cell r="I1065" t="str">
            <v>1928420349</v>
          </cell>
          <cell r="J1065" t="str">
            <v>0800</v>
          </cell>
          <cell r="L1065">
            <v>990</v>
          </cell>
          <cell r="M1065">
            <v>49.5</v>
          </cell>
          <cell r="O1065">
            <v>0</v>
          </cell>
          <cell r="P1065">
            <v>1039.5</v>
          </cell>
          <cell r="S1065">
            <v>1039.5</v>
          </cell>
          <cell r="U1065" t="str">
            <v>a</v>
          </cell>
          <cell r="V1065"/>
          <cell r="W1065">
            <v>37468</v>
          </cell>
          <cell r="X1065">
            <v>37469</v>
          </cell>
          <cell r="Y1065" t="str">
            <v>KB</v>
          </cell>
        </row>
        <row r="1066">
          <cell r="A1066">
            <v>2320</v>
          </cell>
          <cell r="B1066">
            <v>37537</v>
          </cell>
          <cell r="C1066" t="str">
            <v>tye</v>
          </cell>
          <cell r="D1066" t="str">
            <v>1610/02</v>
          </cell>
          <cell r="E1066">
            <v>37529</v>
          </cell>
          <cell r="F1066">
            <v>37515</v>
          </cell>
          <cell r="G1066">
            <v>37540</v>
          </cell>
          <cell r="H1066" t="str">
            <v>Clean international</v>
          </cell>
          <cell r="I1066" t="str">
            <v>1928420349</v>
          </cell>
          <cell r="J1066" t="str">
            <v>0800</v>
          </cell>
          <cell r="L1066">
            <v>9363</v>
          </cell>
          <cell r="M1066">
            <v>468.2</v>
          </cell>
          <cell r="O1066">
            <v>0</v>
          </cell>
          <cell r="P1066">
            <v>9831.2000000000007</v>
          </cell>
          <cell r="S1066">
            <v>9831.2000000000007</v>
          </cell>
          <cell r="U1066" t="str">
            <v>a</v>
          </cell>
          <cell r="V1066"/>
          <cell r="W1066">
            <v>37536</v>
          </cell>
          <cell r="X1066">
            <v>37536</v>
          </cell>
          <cell r="Y1066" t="str">
            <v>KB</v>
          </cell>
        </row>
        <row r="1067">
          <cell r="A1067">
            <v>6106</v>
          </cell>
          <cell r="B1067">
            <v>37578</v>
          </cell>
          <cell r="C1067" t="str">
            <v>tr</v>
          </cell>
          <cell r="D1067" t="str">
            <v>1807/02</v>
          </cell>
          <cell r="E1067">
            <v>37566</v>
          </cell>
          <cell r="F1067">
            <v>37543</v>
          </cell>
          <cell r="G1067">
            <v>37573</v>
          </cell>
          <cell r="H1067" t="str">
            <v>CLEAN International</v>
          </cell>
          <cell r="I1067" t="str">
            <v>1928420349</v>
          </cell>
          <cell r="J1067" t="str">
            <v>0800</v>
          </cell>
          <cell r="L1067">
            <v>8874.2000000000007</v>
          </cell>
          <cell r="M1067">
            <v>443.7</v>
          </cell>
          <cell r="N1067">
            <v>1704</v>
          </cell>
          <cell r="O1067">
            <v>374.88</v>
          </cell>
          <cell r="P1067">
            <v>11396.78</v>
          </cell>
          <cell r="R1067">
            <v>0</v>
          </cell>
          <cell r="S1067">
            <v>11396.8</v>
          </cell>
          <cell r="U1067" t="str">
            <v>g</v>
          </cell>
          <cell r="W1067">
            <v>37575</v>
          </cell>
          <cell r="X1067">
            <v>37575</v>
          </cell>
          <cell r="Y1067" t="str">
            <v>KB</v>
          </cell>
        </row>
        <row r="1068">
          <cell r="A1068">
            <v>2280</v>
          </cell>
          <cell r="B1068">
            <v>37524</v>
          </cell>
          <cell r="C1068" t="str">
            <v>tye</v>
          </cell>
          <cell r="D1068" t="str">
            <v>1318/02</v>
          </cell>
          <cell r="E1068">
            <v>37496</v>
          </cell>
          <cell r="F1068">
            <v>37469</v>
          </cell>
          <cell r="G1068">
            <v>37514</v>
          </cell>
          <cell r="H1068" t="str">
            <v>Clean international</v>
          </cell>
          <cell r="I1068" t="str">
            <v>1928420349</v>
          </cell>
          <cell r="J1068" t="str">
            <v>0800</v>
          </cell>
          <cell r="L1068">
            <v>15623</v>
          </cell>
          <cell r="M1068">
            <v>781.2</v>
          </cell>
          <cell r="O1068">
            <v>0</v>
          </cell>
          <cell r="P1068">
            <v>16404.2</v>
          </cell>
          <cell r="S1068">
            <v>16404.2</v>
          </cell>
          <cell r="U1068" t="str">
            <v>b</v>
          </cell>
          <cell r="V1068"/>
          <cell r="W1068">
            <v>37515</v>
          </cell>
          <cell r="X1068">
            <v>37515</v>
          </cell>
          <cell r="Y1068" t="str">
            <v>KB</v>
          </cell>
        </row>
        <row r="1069">
          <cell r="A1069">
            <v>6128</v>
          </cell>
          <cell r="B1069">
            <v>37613</v>
          </cell>
          <cell r="C1069" t="str">
            <v>tr</v>
          </cell>
          <cell r="D1069" t="str">
            <v>1971/02</v>
          </cell>
          <cell r="E1069">
            <v>37600</v>
          </cell>
          <cell r="F1069">
            <v>37579</v>
          </cell>
          <cell r="G1069">
            <v>37602</v>
          </cell>
          <cell r="H1069" t="str">
            <v>CLEAN International</v>
          </cell>
          <cell r="I1069" t="str">
            <v>1928420349</v>
          </cell>
          <cell r="J1069" t="str">
            <v>0800</v>
          </cell>
          <cell r="L1069">
            <v>18023.8</v>
          </cell>
          <cell r="M1069">
            <v>901.2</v>
          </cell>
          <cell r="N1069">
            <v>1704.02</v>
          </cell>
          <cell r="O1069">
            <v>374.88</v>
          </cell>
          <cell r="P1069">
            <v>21003.9</v>
          </cell>
          <cell r="R1069">
            <v>0</v>
          </cell>
          <cell r="S1069">
            <v>21003.9</v>
          </cell>
          <cell r="U1069" t="str">
            <v>b</v>
          </cell>
          <cell r="W1069">
            <v>37606</v>
          </cell>
          <cell r="X1069">
            <v>37608</v>
          </cell>
          <cell r="Y1069" t="str">
            <v>KB</v>
          </cell>
        </row>
        <row r="1070">
          <cell r="A1070">
            <v>2151</v>
          </cell>
          <cell r="B1070">
            <v>37413</v>
          </cell>
          <cell r="C1070" t="str">
            <v>f</v>
          </cell>
          <cell r="D1070" t="str">
            <v>701/02</v>
          </cell>
          <cell r="E1070">
            <v>37389</v>
          </cell>
          <cell r="F1070">
            <v>37359</v>
          </cell>
          <cell r="G1070">
            <v>37403</v>
          </cell>
          <cell r="H1070" t="str">
            <v>Clean international</v>
          </cell>
          <cell r="I1070" t="str">
            <v>1928420349</v>
          </cell>
          <cell r="J1070" t="str">
            <v>0800</v>
          </cell>
          <cell r="L1070">
            <v>21337</v>
          </cell>
          <cell r="M1070">
            <v>1066.9000000000001</v>
          </cell>
          <cell r="O1070">
            <v>0</v>
          </cell>
          <cell r="P1070">
            <v>22403.9</v>
          </cell>
          <cell r="S1070">
            <v>22403.9</v>
          </cell>
          <cell r="V1070"/>
          <cell r="W1070">
            <v>37400</v>
          </cell>
          <cell r="X1070">
            <v>37404</v>
          </cell>
          <cell r="Y1070" t="str">
            <v>KB</v>
          </cell>
        </row>
        <row r="1071">
          <cell r="A1071">
            <v>2179</v>
          </cell>
          <cell r="B1071">
            <v>37432</v>
          </cell>
          <cell r="C1071" t="str">
            <v>f</v>
          </cell>
          <cell r="D1071" t="str">
            <v>898/02</v>
          </cell>
          <cell r="E1071">
            <v>37412</v>
          </cell>
          <cell r="F1071">
            <v>37402</v>
          </cell>
          <cell r="G1071">
            <v>37425</v>
          </cell>
          <cell r="H1071" t="str">
            <v>Clean international</v>
          </cell>
          <cell r="I1071" t="str">
            <v>1928420349</v>
          </cell>
          <cell r="J1071" t="str">
            <v>0800</v>
          </cell>
          <cell r="L1071">
            <v>32544</v>
          </cell>
          <cell r="M1071">
            <v>1627.2</v>
          </cell>
          <cell r="O1071">
            <v>0</v>
          </cell>
          <cell r="P1071">
            <v>34171.199999999997</v>
          </cell>
          <cell r="S1071">
            <v>34171.199999999997</v>
          </cell>
          <cell r="V1071"/>
          <cell r="W1071">
            <v>37431</v>
          </cell>
          <cell r="X1071">
            <v>37431</v>
          </cell>
          <cell r="Y1071" t="str">
            <v>KB</v>
          </cell>
        </row>
        <row r="1072">
          <cell r="A1072">
            <v>2142</v>
          </cell>
          <cell r="B1072">
            <v>37425</v>
          </cell>
          <cell r="C1072" t="str">
            <v>f</v>
          </cell>
          <cell r="D1072" t="str">
            <v>731/02</v>
          </cell>
          <cell r="E1072">
            <v>37386</v>
          </cell>
          <cell r="F1072">
            <v>37368</v>
          </cell>
          <cell r="G1072">
            <v>37404</v>
          </cell>
          <cell r="H1072" t="str">
            <v>Clean international</v>
          </cell>
          <cell r="I1072" t="str">
            <v>1928420349</v>
          </cell>
          <cell r="J1072" t="str">
            <v>0800</v>
          </cell>
          <cell r="L1072">
            <v>33397</v>
          </cell>
          <cell r="M1072">
            <v>1669.9</v>
          </cell>
          <cell r="O1072">
            <v>0</v>
          </cell>
          <cell r="P1072">
            <v>35066.9</v>
          </cell>
          <cell r="S1072">
            <v>35066.9</v>
          </cell>
          <cell r="U1072" t="str">
            <v>d</v>
          </cell>
          <cell r="V1072"/>
          <cell r="W1072">
            <v>37413</v>
          </cell>
          <cell r="X1072">
            <v>37414</v>
          </cell>
          <cell r="Y1072" t="str">
            <v>KB</v>
          </cell>
        </row>
        <row r="1073">
          <cell r="A1073">
            <v>1026</v>
          </cell>
          <cell r="B1073">
            <v>37469</v>
          </cell>
          <cell r="C1073" t="str">
            <v>f</v>
          </cell>
          <cell r="D1073" t="str">
            <v>300602a</v>
          </cell>
          <cell r="E1073">
            <v>37450</v>
          </cell>
          <cell r="G1073">
            <v>37452</v>
          </cell>
          <cell r="H1073" t="str">
            <v>Šafrata</v>
          </cell>
          <cell r="I1073" t="str">
            <v>192990700207</v>
          </cell>
          <cell r="J1073" t="str">
            <v>0100</v>
          </cell>
          <cell r="K1073">
            <v>7402</v>
          </cell>
          <cell r="M1073">
            <v>0</v>
          </cell>
          <cell r="O1073">
            <v>0</v>
          </cell>
          <cell r="P1073">
            <v>7402</v>
          </cell>
          <cell r="S1073">
            <v>7402</v>
          </cell>
          <cell r="T1073" t="str">
            <v>free</v>
          </cell>
          <cell r="V1073"/>
          <cell r="W1073">
            <v>37452</v>
          </cell>
          <cell r="X1073">
            <v>37452</v>
          </cell>
          <cell r="Y1073" t="str">
            <v>KB</v>
          </cell>
        </row>
        <row r="1074">
          <cell r="A1074">
            <v>1462</v>
          </cell>
          <cell r="B1074">
            <v>37539</v>
          </cell>
          <cell r="D1074" t="str">
            <v>300902</v>
          </cell>
          <cell r="E1074">
            <v>37537</v>
          </cell>
          <cell r="G1074">
            <v>37509</v>
          </cell>
          <cell r="H1074" t="str">
            <v>Šafrata</v>
          </cell>
          <cell r="I1074" t="str">
            <v>192990700207</v>
          </cell>
          <cell r="J1074" t="str">
            <v>0100</v>
          </cell>
          <cell r="K1074">
            <v>59780</v>
          </cell>
          <cell r="M1074">
            <v>0</v>
          </cell>
          <cell r="O1074">
            <v>0</v>
          </cell>
          <cell r="P1074">
            <v>59780</v>
          </cell>
          <cell r="S1074">
            <v>59780</v>
          </cell>
          <cell r="T1074" t="str">
            <v>free</v>
          </cell>
          <cell r="V1074"/>
          <cell r="W1074">
            <v>37538</v>
          </cell>
          <cell r="X1074">
            <v>37538</v>
          </cell>
          <cell r="Y1074" t="str">
            <v>KB</v>
          </cell>
        </row>
        <row r="1075">
          <cell r="A1075">
            <v>376</v>
          </cell>
          <cell r="B1075">
            <v>37385</v>
          </cell>
          <cell r="C1075" t="str">
            <v>f</v>
          </cell>
          <cell r="D1075" t="str">
            <v>310302</v>
          </cell>
          <cell r="E1075">
            <v>37350</v>
          </cell>
          <cell r="G1075">
            <v>37356</v>
          </cell>
          <cell r="H1075" t="str">
            <v>Šafrata</v>
          </cell>
          <cell r="I1075" t="str">
            <v>192990700207</v>
          </cell>
          <cell r="J1075" t="str">
            <v>0100</v>
          </cell>
          <cell r="K1075">
            <v>62134</v>
          </cell>
          <cell r="M1075">
            <v>0</v>
          </cell>
          <cell r="O1075">
            <v>0</v>
          </cell>
          <cell r="P1075">
            <v>62134</v>
          </cell>
          <cell r="S1075">
            <v>62134</v>
          </cell>
          <cell r="T1075" t="str">
            <v>free</v>
          </cell>
          <cell r="U1075" t="str">
            <v>a</v>
          </cell>
          <cell r="V1075"/>
          <cell r="W1075">
            <v>37351</v>
          </cell>
          <cell r="X1075">
            <v>37351</v>
          </cell>
          <cell r="Y1075" t="str">
            <v>KB</v>
          </cell>
        </row>
        <row r="1076">
          <cell r="A1076">
            <v>757</v>
          </cell>
          <cell r="B1076">
            <v>37433</v>
          </cell>
          <cell r="C1076" t="str">
            <v>f</v>
          </cell>
          <cell r="D1076" t="str">
            <v>310502</v>
          </cell>
          <cell r="E1076">
            <v>37413</v>
          </cell>
          <cell r="G1076">
            <v>37417</v>
          </cell>
          <cell r="H1076" t="str">
            <v>Šafrata</v>
          </cell>
          <cell r="I1076" t="str">
            <v>192990700207</v>
          </cell>
          <cell r="J1076" t="str">
            <v>0100</v>
          </cell>
          <cell r="K1076">
            <v>71347.5</v>
          </cell>
          <cell r="M1076">
            <v>0</v>
          </cell>
          <cell r="O1076">
            <v>0</v>
          </cell>
          <cell r="P1076">
            <v>71347.5</v>
          </cell>
          <cell r="S1076">
            <v>71347.5</v>
          </cell>
          <cell r="T1076" t="str">
            <v>free</v>
          </cell>
          <cell r="U1076" t="str">
            <v>f</v>
          </cell>
          <cell r="V1076"/>
          <cell r="W1076">
            <v>37414</v>
          </cell>
          <cell r="X1076">
            <v>37414</v>
          </cell>
          <cell r="Y1076" t="str">
            <v>KB</v>
          </cell>
        </row>
        <row r="1077">
          <cell r="A1077">
            <v>942</v>
          </cell>
          <cell r="B1077">
            <v>37469</v>
          </cell>
          <cell r="C1077" t="str">
            <v>f</v>
          </cell>
          <cell r="D1077" t="str">
            <v>300602</v>
          </cell>
          <cell r="E1077">
            <v>37438</v>
          </cell>
          <cell r="G1077">
            <v>37447</v>
          </cell>
          <cell r="H1077" t="str">
            <v>Šafrata</v>
          </cell>
          <cell r="I1077" t="str">
            <v>192990700207</v>
          </cell>
          <cell r="J1077" t="str">
            <v>0100</v>
          </cell>
          <cell r="K1077">
            <v>71505</v>
          </cell>
          <cell r="M1077">
            <v>0</v>
          </cell>
          <cell r="O1077">
            <v>0</v>
          </cell>
          <cell r="P1077">
            <v>71505</v>
          </cell>
          <cell r="S1077">
            <v>71505</v>
          </cell>
          <cell r="T1077" t="str">
            <v>free</v>
          </cell>
          <cell r="U1077" t="str">
            <v>w</v>
          </cell>
          <cell r="V1077"/>
          <cell r="W1077">
            <v>37445</v>
          </cell>
          <cell r="X1077">
            <v>37445</v>
          </cell>
          <cell r="Y1077" t="str">
            <v>KB</v>
          </cell>
        </row>
        <row r="1078">
          <cell r="A1078">
            <v>215</v>
          </cell>
          <cell r="B1078">
            <v>37357</v>
          </cell>
          <cell r="C1078" t="str">
            <v>f</v>
          </cell>
          <cell r="D1078" t="str">
            <v>280202</v>
          </cell>
          <cell r="E1078">
            <v>37316</v>
          </cell>
          <cell r="G1078">
            <v>37325</v>
          </cell>
          <cell r="H1078" t="str">
            <v>Šafrata</v>
          </cell>
          <cell r="I1078" t="str">
            <v>192990700207</v>
          </cell>
          <cell r="J1078" t="str">
            <v>0100</v>
          </cell>
          <cell r="K1078">
            <v>71899</v>
          </cell>
          <cell r="M1078">
            <v>0</v>
          </cell>
          <cell r="O1078">
            <v>0</v>
          </cell>
          <cell r="P1078">
            <v>71899</v>
          </cell>
          <cell r="S1078">
            <v>71899</v>
          </cell>
          <cell r="T1078" t="str">
            <v>free</v>
          </cell>
          <cell r="V1078"/>
          <cell r="W1078">
            <v>37326</v>
          </cell>
          <cell r="X1078">
            <v>37326</v>
          </cell>
          <cell r="Y1078" t="str">
            <v>KB</v>
          </cell>
        </row>
        <row r="1079">
          <cell r="A1079">
            <v>579</v>
          </cell>
          <cell r="B1079">
            <v>37385</v>
          </cell>
          <cell r="C1079" t="str">
            <v>f</v>
          </cell>
          <cell r="D1079" t="str">
            <v>300402</v>
          </cell>
          <cell r="E1079">
            <v>37379</v>
          </cell>
          <cell r="G1079">
            <v>37386</v>
          </cell>
          <cell r="H1079" t="str">
            <v>Šafrata</v>
          </cell>
          <cell r="I1079" t="str">
            <v>192990700207</v>
          </cell>
          <cell r="J1079" t="str">
            <v>0100</v>
          </cell>
          <cell r="K1079">
            <v>73631</v>
          </cell>
          <cell r="M1079">
            <v>0</v>
          </cell>
          <cell r="O1079">
            <v>0</v>
          </cell>
          <cell r="P1079">
            <v>73631</v>
          </cell>
          <cell r="S1079">
            <v>73631</v>
          </cell>
          <cell r="T1079" t="str">
            <v>free</v>
          </cell>
          <cell r="U1079" t="str">
            <v>f</v>
          </cell>
          <cell r="V1079"/>
          <cell r="W1079">
            <v>37382</v>
          </cell>
          <cell r="X1079">
            <v>37383</v>
          </cell>
          <cell r="Y1079" t="str">
            <v>KB</v>
          </cell>
        </row>
        <row r="1080">
          <cell r="A1080">
            <v>1768</v>
          </cell>
          <cell r="B1080">
            <v>37614</v>
          </cell>
          <cell r="C1080" t="str">
            <v>f</v>
          </cell>
          <cell r="D1080" t="str">
            <v>301102a</v>
          </cell>
          <cell r="E1080">
            <v>37590</v>
          </cell>
          <cell r="G1080">
            <v>37572</v>
          </cell>
          <cell r="H1080" t="str">
            <v>Šafrata</v>
          </cell>
          <cell r="I1080" t="str">
            <v>192990700207</v>
          </cell>
          <cell r="J1080" t="str">
            <v>0100</v>
          </cell>
          <cell r="K1080">
            <v>73987.399999999994</v>
          </cell>
          <cell r="M1080">
            <v>0</v>
          </cell>
          <cell r="O1080">
            <v>0</v>
          </cell>
          <cell r="P1080">
            <v>73987.399999999994</v>
          </cell>
          <cell r="S1080">
            <v>73987.399999999994</v>
          </cell>
          <cell r="T1080" t="str">
            <v>free</v>
          </cell>
          <cell r="W1080" t="str">
            <v>n/a</v>
          </cell>
          <cell r="X1080" t="str">
            <v>n/a</v>
          </cell>
          <cell r="Y1080" t="str">
            <v>KB</v>
          </cell>
          <cell r="Z1080" t="str">
            <v>reciprocal</v>
          </cell>
        </row>
        <row r="1081">
          <cell r="A1081">
            <v>1123</v>
          </cell>
          <cell r="B1081">
            <v>37491</v>
          </cell>
          <cell r="C1081" t="str">
            <v>f</v>
          </cell>
          <cell r="D1081" t="str">
            <v>210702</v>
          </cell>
          <cell r="E1081">
            <v>37470</v>
          </cell>
          <cell r="G1081">
            <v>37478</v>
          </cell>
          <cell r="H1081" t="str">
            <v>Šafrata</v>
          </cell>
          <cell r="I1081" t="str">
            <v>192990700207</v>
          </cell>
          <cell r="J1081" t="str">
            <v>0100</v>
          </cell>
          <cell r="K1081">
            <v>74770</v>
          </cell>
          <cell r="M1081">
            <v>0</v>
          </cell>
          <cell r="O1081">
            <v>0</v>
          </cell>
          <cell r="P1081">
            <v>74770</v>
          </cell>
          <cell r="S1081">
            <v>74770</v>
          </cell>
          <cell r="T1081" t="str">
            <v>free</v>
          </cell>
          <cell r="U1081" t="str">
            <v>e</v>
          </cell>
          <cell r="V1081"/>
          <cell r="W1081">
            <v>37473</v>
          </cell>
          <cell r="X1081">
            <v>37473</v>
          </cell>
          <cell r="Y1081" t="str">
            <v>KB</v>
          </cell>
        </row>
        <row r="1082">
          <cell r="A1082">
            <v>86</v>
          </cell>
          <cell r="B1082">
            <v>37319</v>
          </cell>
          <cell r="C1082" t="str">
            <v>f</v>
          </cell>
          <cell r="D1082" t="str">
            <v>310102</v>
          </cell>
          <cell r="E1082">
            <v>37288</v>
          </cell>
          <cell r="G1082">
            <v>37295</v>
          </cell>
          <cell r="H1082" t="str">
            <v>Šafrata</v>
          </cell>
          <cell r="I1082" t="str">
            <v>192990700207</v>
          </cell>
          <cell r="J1082" t="str">
            <v>0100</v>
          </cell>
          <cell r="K1082">
            <v>82215</v>
          </cell>
          <cell r="M1082">
            <v>0</v>
          </cell>
          <cell r="O1082">
            <v>0</v>
          </cell>
          <cell r="P1082">
            <v>82215</v>
          </cell>
          <cell r="S1082">
            <v>82215</v>
          </cell>
          <cell r="T1082" t="str">
            <v>free</v>
          </cell>
          <cell r="V1082"/>
          <cell r="W1082">
            <v>37293</v>
          </cell>
          <cell r="X1082">
            <v>37294</v>
          </cell>
          <cell r="Y1082" t="str">
            <v>KB</v>
          </cell>
        </row>
        <row r="1083">
          <cell r="A1083">
            <v>1767</v>
          </cell>
          <cell r="B1083">
            <v>37599</v>
          </cell>
          <cell r="C1083" t="str">
            <v>tye</v>
          </cell>
          <cell r="D1083" t="str">
            <v>301102</v>
          </cell>
          <cell r="E1083">
            <v>37595</v>
          </cell>
          <cell r="G1083">
            <v>37600</v>
          </cell>
          <cell r="H1083" t="str">
            <v>Šafrata</v>
          </cell>
          <cell r="I1083" t="str">
            <v>192990700207</v>
          </cell>
          <cell r="J1083" t="str">
            <v>0100</v>
          </cell>
          <cell r="K1083">
            <v>84272</v>
          </cell>
          <cell r="M1083">
            <v>0</v>
          </cell>
          <cell r="O1083">
            <v>0</v>
          </cell>
          <cell r="P1083">
            <v>84272</v>
          </cell>
          <cell r="S1083">
            <v>84272</v>
          </cell>
          <cell r="T1083" t="str">
            <v>free</v>
          </cell>
          <cell r="W1083">
            <v>37596</v>
          </cell>
          <cell r="X1083">
            <v>37596</v>
          </cell>
          <cell r="Y1083" t="str">
            <v>KB</v>
          </cell>
        </row>
        <row r="1084">
          <cell r="A1084">
            <v>1617</v>
          </cell>
          <cell r="B1084">
            <v>37568</v>
          </cell>
          <cell r="C1084" t="str">
            <v>tye</v>
          </cell>
          <cell r="D1084" t="str">
            <v>311002</v>
          </cell>
          <cell r="E1084">
            <v>37565</v>
          </cell>
          <cell r="G1084">
            <v>37570</v>
          </cell>
          <cell r="H1084" t="str">
            <v>Šafrata</v>
          </cell>
          <cell r="I1084" t="str">
            <v>192990700207</v>
          </cell>
          <cell r="J1084" t="str">
            <v>0100</v>
          </cell>
          <cell r="K1084">
            <v>88410</v>
          </cell>
          <cell r="M1084">
            <v>0</v>
          </cell>
          <cell r="O1084">
            <v>0</v>
          </cell>
          <cell r="P1084">
            <v>88410</v>
          </cell>
          <cell r="S1084">
            <v>88410</v>
          </cell>
          <cell r="T1084" t="str">
            <v>free</v>
          </cell>
          <cell r="U1084" t="str">
            <v>b</v>
          </cell>
          <cell r="V1084"/>
          <cell r="W1084">
            <v>37565</v>
          </cell>
          <cell r="X1084">
            <v>37567</v>
          </cell>
          <cell r="Y1084" t="str">
            <v>KB</v>
          </cell>
        </row>
        <row r="1085">
          <cell r="A1085">
            <v>1292</v>
          </cell>
          <cell r="B1085">
            <v>37544</v>
          </cell>
          <cell r="C1085" t="str">
            <v>f</v>
          </cell>
          <cell r="D1085" t="str">
            <v>300802</v>
          </cell>
          <cell r="E1085">
            <v>37502</v>
          </cell>
          <cell r="G1085">
            <v>37509</v>
          </cell>
          <cell r="H1085" t="str">
            <v>Šafrata</v>
          </cell>
          <cell r="I1085" t="str">
            <v>192990700207</v>
          </cell>
          <cell r="J1085" t="str">
            <v>0100</v>
          </cell>
          <cell r="K1085">
            <v>91093.25</v>
          </cell>
          <cell r="M1085">
            <v>0</v>
          </cell>
          <cell r="O1085">
            <v>0</v>
          </cell>
          <cell r="P1085">
            <v>91093.25</v>
          </cell>
          <cell r="S1085">
            <v>91093.25</v>
          </cell>
          <cell r="T1085" t="str">
            <v>free</v>
          </cell>
          <cell r="U1085" t="str">
            <v>f</v>
          </cell>
          <cell r="V1085"/>
          <cell r="W1085">
            <v>37508</v>
          </cell>
          <cell r="X1085">
            <v>37508</v>
          </cell>
          <cell r="Y1085" t="str">
            <v>KB</v>
          </cell>
        </row>
        <row r="1086">
          <cell r="A1086">
            <v>864</v>
          </cell>
          <cell r="B1086">
            <v>37432</v>
          </cell>
          <cell r="C1086" t="str">
            <v>b</v>
          </cell>
          <cell r="D1086" t="str">
            <v>200219</v>
          </cell>
          <cell r="E1086">
            <v>37424</v>
          </cell>
          <cell r="F1086">
            <v>37413</v>
          </cell>
          <cell r="G1086">
            <v>37420</v>
          </cell>
          <cell r="H1086" t="str">
            <v>Bílek Associates</v>
          </cell>
          <cell r="I1086" t="str">
            <v>193313290217</v>
          </cell>
          <cell r="J1086" t="str">
            <v>0100</v>
          </cell>
          <cell r="L1086">
            <v>45000</v>
          </cell>
          <cell r="M1086">
            <v>2250</v>
          </cell>
          <cell r="O1086">
            <v>0</v>
          </cell>
          <cell r="P1086">
            <v>47250</v>
          </cell>
          <cell r="S1086">
            <v>47250</v>
          </cell>
          <cell r="V1086"/>
          <cell r="W1086">
            <v>37431</v>
          </cell>
          <cell r="X1086">
            <v>37431</v>
          </cell>
          <cell r="Y1086" t="str">
            <v>KB</v>
          </cell>
        </row>
        <row r="1087">
          <cell r="A1087">
            <v>1002</v>
          </cell>
          <cell r="B1087">
            <v>37461</v>
          </cell>
          <cell r="C1087" t="str">
            <v>b</v>
          </cell>
          <cell r="D1087" t="str">
            <v>200222</v>
          </cell>
          <cell r="E1087">
            <v>37446</v>
          </cell>
          <cell r="F1087">
            <v>37438</v>
          </cell>
          <cell r="G1087">
            <v>37445</v>
          </cell>
          <cell r="H1087" t="str">
            <v>Bílek Associates</v>
          </cell>
          <cell r="I1087" t="str">
            <v>193313290217</v>
          </cell>
          <cell r="J1087" t="str">
            <v>0100</v>
          </cell>
          <cell r="L1087">
            <v>45000</v>
          </cell>
          <cell r="M1087">
            <v>2250</v>
          </cell>
          <cell r="O1087">
            <v>0</v>
          </cell>
          <cell r="P1087">
            <v>47250</v>
          </cell>
          <cell r="S1087">
            <v>47250</v>
          </cell>
          <cell r="U1087" t="str">
            <v>a</v>
          </cell>
          <cell r="V1087"/>
          <cell r="W1087">
            <v>37453</v>
          </cell>
          <cell r="X1087">
            <v>37453</v>
          </cell>
          <cell r="Y1087" t="str">
            <v>KB</v>
          </cell>
        </row>
        <row r="1088">
          <cell r="A1088">
            <v>3383</v>
          </cell>
          <cell r="B1088">
            <v>37546</v>
          </cell>
          <cell r="C1088" t="str">
            <v>tch</v>
          </cell>
          <cell r="D1088" t="str">
            <v>33900366</v>
          </cell>
          <cell r="E1088">
            <v>37536</v>
          </cell>
          <cell r="F1088">
            <v>37530</v>
          </cell>
          <cell r="G1088">
            <v>37546</v>
          </cell>
          <cell r="H1088" t="str">
            <v>Hotel Polsky Dům</v>
          </cell>
          <cell r="I1088" t="str">
            <v>193412530247</v>
          </cell>
          <cell r="J1088" t="str">
            <v>0100</v>
          </cell>
          <cell r="L1088">
            <v>714.2</v>
          </cell>
          <cell r="M1088">
            <v>35.700000000000003</v>
          </cell>
          <cell r="O1088">
            <v>0</v>
          </cell>
          <cell r="P1088">
            <v>749.9</v>
          </cell>
          <cell r="S1088">
            <v>750</v>
          </cell>
          <cell r="U1088" t="str">
            <v>b</v>
          </cell>
          <cell r="W1088">
            <v>37544</v>
          </cell>
          <cell r="X1088">
            <v>37544</v>
          </cell>
          <cell r="Y1088" t="str">
            <v>KB</v>
          </cell>
          <cell r="Z1088" t="str">
            <v>Accomodation OST, Mr. Spur</v>
          </cell>
        </row>
        <row r="1089">
          <cell r="A1089">
            <v>3364</v>
          </cell>
          <cell r="B1089">
            <v>37544</v>
          </cell>
          <cell r="C1089" t="str">
            <v>tch</v>
          </cell>
          <cell r="D1089" t="str">
            <v>33900336</v>
          </cell>
          <cell r="E1089">
            <v>37518</v>
          </cell>
          <cell r="F1089">
            <v>37511</v>
          </cell>
          <cell r="G1089">
            <v>37527</v>
          </cell>
          <cell r="H1089" t="str">
            <v>Hotel Polsky Dům</v>
          </cell>
          <cell r="I1089" t="str">
            <v>193412530247</v>
          </cell>
          <cell r="J1089" t="str">
            <v>0100</v>
          </cell>
          <cell r="L1089">
            <v>1428.5</v>
          </cell>
          <cell r="M1089">
            <v>71.400000000000006</v>
          </cell>
          <cell r="O1089">
            <v>0</v>
          </cell>
          <cell r="P1089">
            <v>1499.9</v>
          </cell>
          <cell r="S1089">
            <v>1500</v>
          </cell>
          <cell r="U1089" t="str">
            <v>c</v>
          </cell>
          <cell r="V1089"/>
          <cell r="W1089">
            <v>37544</v>
          </cell>
          <cell r="X1089">
            <v>37544</v>
          </cell>
          <cell r="Y1089" t="str">
            <v>KB</v>
          </cell>
          <cell r="Z1089" t="str">
            <v>Accomodation OST, Mr. Spur</v>
          </cell>
        </row>
        <row r="1090">
          <cell r="A1090">
            <v>3412</v>
          </cell>
          <cell r="B1090">
            <v>37578</v>
          </cell>
          <cell r="C1090" t="str">
            <v>tch</v>
          </cell>
          <cell r="D1090" t="str">
            <v>33900400</v>
          </cell>
          <cell r="E1090">
            <v>37565</v>
          </cell>
          <cell r="F1090">
            <v>37552</v>
          </cell>
          <cell r="G1090">
            <v>37570</v>
          </cell>
          <cell r="H1090" t="str">
            <v>Hotel Polsky Dům</v>
          </cell>
          <cell r="I1090" t="str">
            <v>193412530247</v>
          </cell>
          <cell r="J1090" t="str">
            <v>0100</v>
          </cell>
          <cell r="L1090">
            <v>2142.8000000000002</v>
          </cell>
          <cell r="M1090">
            <v>107.2</v>
          </cell>
          <cell r="O1090">
            <v>0</v>
          </cell>
          <cell r="P1090">
            <v>2249.94</v>
          </cell>
          <cell r="S1090">
            <v>2250</v>
          </cell>
          <cell r="U1090" t="str">
            <v>g</v>
          </cell>
          <cell r="W1090">
            <v>37575</v>
          </cell>
          <cell r="X1090">
            <v>37575</v>
          </cell>
          <cell r="Y1090" t="str">
            <v>KB</v>
          </cell>
          <cell r="Z1090" t="str">
            <v>Accomodation OST, Mr.Špůr</v>
          </cell>
        </row>
        <row r="1091">
          <cell r="A1091">
            <v>3363</v>
          </cell>
          <cell r="B1091">
            <v>37533</v>
          </cell>
          <cell r="C1091" t="str">
            <v>tch</v>
          </cell>
          <cell r="D1091" t="str">
            <v>33900342</v>
          </cell>
          <cell r="E1091">
            <v>37524</v>
          </cell>
          <cell r="F1091">
            <v>37518</v>
          </cell>
          <cell r="G1091">
            <v>37532</v>
          </cell>
          <cell r="H1091" t="str">
            <v>Hotel Polsky Dům</v>
          </cell>
          <cell r="I1091" t="str">
            <v>193412530247</v>
          </cell>
          <cell r="J1091" t="str">
            <v>0100</v>
          </cell>
          <cell r="L1091">
            <v>2857.1</v>
          </cell>
          <cell r="M1091">
            <v>142.9</v>
          </cell>
          <cell r="O1091">
            <v>0</v>
          </cell>
          <cell r="P1091">
            <v>3000</v>
          </cell>
          <cell r="S1091">
            <v>3000</v>
          </cell>
          <cell r="U1091" t="str">
            <v>a</v>
          </cell>
          <cell r="V1091"/>
          <cell r="W1091">
            <v>37533</v>
          </cell>
          <cell r="X1091">
            <v>37533</v>
          </cell>
          <cell r="Y1091" t="str">
            <v>KB</v>
          </cell>
          <cell r="Z1091" t="str">
            <v>Accomodation OST, Mr. Spur</v>
          </cell>
        </row>
        <row r="1092">
          <cell r="A1092">
            <v>1060</v>
          </cell>
          <cell r="B1092">
            <v>37469</v>
          </cell>
          <cell r="C1092" t="str">
            <v>sh2</v>
          </cell>
          <cell r="D1092" t="str">
            <v>22007</v>
          </cell>
          <cell r="E1092">
            <v>37455</v>
          </cell>
          <cell r="G1092">
            <v>37471</v>
          </cell>
          <cell r="H1092" t="str">
            <v>Petr Sztefka</v>
          </cell>
          <cell r="I1092" t="str">
            <v>19-3423600247</v>
          </cell>
          <cell r="J1092" t="str">
            <v>0100</v>
          </cell>
          <cell r="K1092">
            <v>300</v>
          </cell>
          <cell r="M1092">
            <v>0</v>
          </cell>
          <cell r="O1092">
            <v>0</v>
          </cell>
          <cell r="P1092">
            <v>300</v>
          </cell>
          <cell r="S1092">
            <v>300</v>
          </cell>
          <cell r="U1092" t="str">
            <v>a</v>
          </cell>
          <cell r="V1092"/>
          <cell r="W1092">
            <v>37468</v>
          </cell>
          <cell r="X1092">
            <v>37469</v>
          </cell>
          <cell r="Y1092" t="str">
            <v>KB</v>
          </cell>
        </row>
        <row r="1093">
          <cell r="A1093">
            <v>685</v>
          </cell>
          <cell r="B1093">
            <v>37425</v>
          </cell>
          <cell r="C1093" t="str">
            <v>tch</v>
          </cell>
          <cell r="D1093" t="str">
            <v>22002</v>
          </cell>
          <cell r="E1093">
            <v>37401</v>
          </cell>
          <cell r="G1093">
            <v>37416</v>
          </cell>
          <cell r="H1093" t="str">
            <v>Petr Sztefka</v>
          </cell>
          <cell r="I1093" t="str">
            <v>19-3423600247</v>
          </cell>
          <cell r="J1093" t="str">
            <v>0100</v>
          </cell>
          <cell r="K1093">
            <v>600</v>
          </cell>
          <cell r="M1093">
            <v>0</v>
          </cell>
          <cell r="O1093">
            <v>0</v>
          </cell>
          <cell r="P1093">
            <v>600</v>
          </cell>
          <cell r="S1093">
            <v>600</v>
          </cell>
          <cell r="U1093" t="str">
            <v>b</v>
          </cell>
          <cell r="V1093"/>
          <cell r="W1093">
            <v>37413</v>
          </cell>
          <cell r="X1093">
            <v>37414</v>
          </cell>
          <cell r="Y1093" t="str">
            <v>KB</v>
          </cell>
        </row>
        <row r="1094">
          <cell r="A1094">
            <v>5135</v>
          </cell>
          <cell r="B1094">
            <v>37613</v>
          </cell>
          <cell r="C1094" t="str">
            <v>sh2</v>
          </cell>
          <cell r="D1094" t="str">
            <v>22016</v>
          </cell>
          <cell r="E1094">
            <v>37595</v>
          </cell>
          <cell r="G1094">
            <v>37609</v>
          </cell>
          <cell r="H1094" t="str">
            <v>Petr Sztefka</v>
          </cell>
          <cell r="I1094" t="str">
            <v>19-3423600247</v>
          </cell>
          <cell r="J1094" t="str">
            <v>0100</v>
          </cell>
          <cell r="K1094">
            <v>1260</v>
          </cell>
          <cell r="M1094">
            <v>0</v>
          </cell>
          <cell r="O1094">
            <v>0</v>
          </cell>
          <cell r="P1094">
            <v>1260</v>
          </cell>
          <cell r="S1094">
            <v>1260</v>
          </cell>
          <cell r="V1094" t="str">
            <v xml:space="preserve"> </v>
          </cell>
          <cell r="W1094">
            <v>37608</v>
          </cell>
          <cell r="X1094">
            <v>37608</v>
          </cell>
          <cell r="Y1094" t="str">
            <v>KB</v>
          </cell>
          <cell r="Z1094" t="str">
            <v>Taxi</v>
          </cell>
        </row>
        <row r="1095">
          <cell r="A1095">
            <v>930</v>
          </cell>
          <cell r="B1095">
            <v>37453</v>
          </cell>
          <cell r="C1095" t="str">
            <v>tch</v>
          </cell>
          <cell r="D1095" t="str">
            <v>22005</v>
          </cell>
          <cell r="E1095">
            <v>37434</v>
          </cell>
          <cell r="G1095">
            <v>37453</v>
          </cell>
          <cell r="H1095" t="str">
            <v>Petr Sztefka</v>
          </cell>
          <cell r="I1095" t="str">
            <v>19-3423600247</v>
          </cell>
          <cell r="J1095" t="str">
            <v>0100</v>
          </cell>
          <cell r="K1095">
            <v>1800</v>
          </cell>
          <cell r="M1095">
            <v>0</v>
          </cell>
          <cell r="O1095">
            <v>0</v>
          </cell>
          <cell r="P1095">
            <v>1800</v>
          </cell>
          <cell r="S1095">
            <v>1800</v>
          </cell>
          <cell r="V1095"/>
          <cell r="W1095">
            <v>37448</v>
          </cell>
          <cell r="X1095">
            <v>37448</v>
          </cell>
          <cell r="Y1095" t="str">
            <v>KB</v>
          </cell>
        </row>
        <row r="1096">
          <cell r="A1096">
            <v>5090</v>
          </cell>
          <cell r="B1096">
            <v>37537</v>
          </cell>
          <cell r="C1096" t="str">
            <v>sh2</v>
          </cell>
          <cell r="D1096" t="str">
            <v>22013</v>
          </cell>
          <cell r="E1096">
            <v>37525</v>
          </cell>
          <cell r="G1096">
            <v>37545</v>
          </cell>
          <cell r="H1096" t="str">
            <v>Petr Sztefka</v>
          </cell>
          <cell r="I1096" t="str">
            <v>19-3423600247</v>
          </cell>
          <cell r="J1096" t="str">
            <v>0100</v>
          </cell>
          <cell r="K1096">
            <v>1900</v>
          </cell>
          <cell r="M1096">
            <v>0</v>
          </cell>
          <cell r="O1096">
            <v>0</v>
          </cell>
          <cell r="P1096">
            <v>1900</v>
          </cell>
          <cell r="S1096">
            <v>1900</v>
          </cell>
          <cell r="U1096" t="str">
            <v>k</v>
          </cell>
          <cell r="V1096"/>
          <cell r="W1096">
            <v>37533</v>
          </cell>
          <cell r="X1096">
            <v>37536</v>
          </cell>
          <cell r="Y1096" t="str">
            <v>KB</v>
          </cell>
          <cell r="Z1096" t="str">
            <v>Taxi</v>
          </cell>
        </row>
        <row r="1097">
          <cell r="A1097">
            <v>910</v>
          </cell>
          <cell r="B1097">
            <v>37453</v>
          </cell>
          <cell r="C1097" t="str">
            <v>torm</v>
          </cell>
          <cell r="D1097" t="str">
            <v>22004</v>
          </cell>
          <cell r="E1097">
            <v>37432</v>
          </cell>
          <cell r="G1097">
            <v>37452</v>
          </cell>
          <cell r="H1097" t="str">
            <v>Petr Sztefka</v>
          </cell>
          <cell r="I1097" t="str">
            <v>19-3423600247</v>
          </cell>
          <cell r="J1097" t="str">
            <v>0100</v>
          </cell>
          <cell r="K1097">
            <v>2000</v>
          </cell>
          <cell r="M1097">
            <v>0</v>
          </cell>
          <cell r="O1097">
            <v>0</v>
          </cell>
          <cell r="P1097">
            <v>2000</v>
          </cell>
          <cell r="S1097">
            <v>2000</v>
          </cell>
          <cell r="V1097"/>
          <cell r="W1097">
            <v>37448</v>
          </cell>
          <cell r="X1097">
            <v>37448</v>
          </cell>
          <cell r="Y1097" t="str">
            <v>KB</v>
          </cell>
        </row>
        <row r="1098">
          <cell r="A1098">
            <v>5003</v>
          </cell>
          <cell r="B1098">
            <v>37315</v>
          </cell>
          <cell r="C1098" t="str">
            <v>sh-s</v>
          </cell>
          <cell r="D1098" t="str">
            <v>22001</v>
          </cell>
          <cell r="E1098">
            <v>37273</v>
          </cell>
          <cell r="G1098">
            <v>37313</v>
          </cell>
          <cell r="H1098" t="str">
            <v>Petr Sztefka</v>
          </cell>
          <cell r="I1098" t="str">
            <v>19-3423600247</v>
          </cell>
          <cell r="J1098" t="str">
            <v>0100</v>
          </cell>
          <cell r="K1098">
            <v>2340</v>
          </cell>
          <cell r="M1098">
            <v>0</v>
          </cell>
          <cell r="O1098">
            <v>0</v>
          </cell>
          <cell r="P1098">
            <v>2340</v>
          </cell>
          <cell r="S1098">
            <v>2340</v>
          </cell>
          <cell r="V1098"/>
          <cell r="W1098">
            <v>37306</v>
          </cell>
          <cell r="X1098">
            <v>37307</v>
          </cell>
          <cell r="Y1098" t="str">
            <v>KB</v>
          </cell>
        </row>
        <row r="1099">
          <cell r="A1099">
            <v>765</v>
          </cell>
          <cell r="B1099">
            <v>37433</v>
          </cell>
          <cell r="C1099" t="str">
            <v>sh2</v>
          </cell>
          <cell r="D1099" t="str">
            <v>22003</v>
          </cell>
          <cell r="E1099">
            <v>37406</v>
          </cell>
          <cell r="G1099">
            <v>37435</v>
          </cell>
          <cell r="H1099" t="str">
            <v>Petr Sztefka</v>
          </cell>
          <cell r="I1099" t="str">
            <v>19-3423600247</v>
          </cell>
          <cell r="J1099" t="str">
            <v>0100</v>
          </cell>
          <cell r="K1099">
            <v>2450</v>
          </cell>
          <cell r="M1099">
            <v>0</v>
          </cell>
          <cell r="O1099">
            <v>0</v>
          </cell>
          <cell r="P1099">
            <v>2450</v>
          </cell>
          <cell r="S1099">
            <v>2450</v>
          </cell>
          <cell r="V1099"/>
          <cell r="W1099">
            <v>37432</v>
          </cell>
          <cell r="X1099">
            <v>37432</v>
          </cell>
          <cell r="Y1099" t="str">
            <v>KB</v>
          </cell>
        </row>
        <row r="1100">
          <cell r="A1100">
            <v>3307</v>
          </cell>
          <cell r="B1100">
            <v>37505</v>
          </cell>
          <cell r="C1100" t="str">
            <v>tch</v>
          </cell>
          <cell r="D1100" t="str">
            <v>22010</v>
          </cell>
          <cell r="E1100">
            <v>37490</v>
          </cell>
          <cell r="G1100">
            <v>37504</v>
          </cell>
          <cell r="H1100" t="str">
            <v>Petr Sztefka</v>
          </cell>
          <cell r="I1100" t="str">
            <v>19-3423600247</v>
          </cell>
          <cell r="J1100" t="str">
            <v>0100</v>
          </cell>
          <cell r="K1100">
            <v>3800</v>
          </cell>
          <cell r="M1100">
            <v>0</v>
          </cell>
          <cell r="O1100">
            <v>0</v>
          </cell>
          <cell r="P1100">
            <v>3800</v>
          </cell>
          <cell r="S1100">
            <v>3800</v>
          </cell>
          <cell r="U1100" t="str">
            <v>b</v>
          </cell>
          <cell r="V1100"/>
          <cell r="W1100">
            <v>37502</v>
          </cell>
          <cell r="X1100">
            <v>37504</v>
          </cell>
          <cell r="Y1100" t="str">
            <v>KB</v>
          </cell>
          <cell r="Z1100" t="str">
            <v>Taxi for Mr. Takahashi, Kaneko</v>
          </cell>
        </row>
        <row r="1101">
          <cell r="A1101">
            <v>5125</v>
          </cell>
          <cell r="B1101">
            <v>37596</v>
          </cell>
          <cell r="C1101" t="str">
            <v>sh2</v>
          </cell>
          <cell r="D1101" t="str">
            <v>22015</v>
          </cell>
          <cell r="E1101">
            <v>37581</v>
          </cell>
          <cell r="G1101">
            <v>37597</v>
          </cell>
          <cell r="H1101" t="str">
            <v>Petr Sztefka</v>
          </cell>
          <cell r="I1101" t="str">
            <v>19-3423600247</v>
          </cell>
          <cell r="J1101" t="str">
            <v>0100</v>
          </cell>
          <cell r="K1101">
            <v>3800</v>
          </cell>
          <cell r="M1101">
            <v>0</v>
          </cell>
          <cell r="O1101">
            <v>0</v>
          </cell>
          <cell r="P1101">
            <v>3800</v>
          </cell>
          <cell r="S1101">
            <v>3800</v>
          </cell>
          <cell r="U1101" t="str">
            <v>b</v>
          </cell>
          <cell r="V1101" t="str">
            <v xml:space="preserve"> </v>
          </cell>
          <cell r="W1101">
            <v>37595</v>
          </cell>
          <cell r="X1101">
            <v>37595</v>
          </cell>
          <cell r="Y1101" t="str">
            <v>KB</v>
          </cell>
          <cell r="Z1101" t="str">
            <v xml:space="preserve">Taxi </v>
          </cell>
        </row>
        <row r="1102">
          <cell r="A1102">
            <v>3451</v>
          </cell>
          <cell r="B1102">
            <v>37613</v>
          </cell>
          <cell r="C1102" t="str">
            <v>tch</v>
          </cell>
          <cell r="D1102" t="str">
            <v>22018</v>
          </cell>
          <cell r="E1102">
            <v>37606</v>
          </cell>
          <cell r="G1102">
            <v>37617</v>
          </cell>
          <cell r="H1102" t="str">
            <v>Petr Sztefka</v>
          </cell>
          <cell r="I1102" t="str">
            <v>19-3423600247</v>
          </cell>
          <cell r="J1102" t="str">
            <v>0100</v>
          </cell>
          <cell r="K1102">
            <v>4500</v>
          </cell>
          <cell r="M1102">
            <v>0</v>
          </cell>
          <cell r="O1102">
            <v>0</v>
          </cell>
          <cell r="P1102">
            <v>4500</v>
          </cell>
          <cell r="S1102">
            <v>4500</v>
          </cell>
          <cell r="U1102" t="str">
            <v>a</v>
          </cell>
          <cell r="W1102">
            <v>37613</v>
          </cell>
          <cell r="X1102">
            <v>37613</v>
          </cell>
          <cell r="Y1102" t="str">
            <v>KB</v>
          </cell>
          <cell r="Z1102" t="str">
            <v>Taxi from OST to KO, Mr. Kaneko</v>
          </cell>
        </row>
        <row r="1103">
          <cell r="A1103">
            <v>953</v>
          </cell>
          <cell r="B1103">
            <v>37461</v>
          </cell>
          <cell r="C1103" t="str">
            <v>sh2</v>
          </cell>
          <cell r="D1103" t="str">
            <v>22006</v>
          </cell>
          <cell r="E1103">
            <v>37438</v>
          </cell>
          <cell r="G1103">
            <v>37455</v>
          </cell>
          <cell r="H1103" t="str">
            <v>Petr Sztefka</v>
          </cell>
          <cell r="I1103" t="str">
            <v>19-3423600247</v>
          </cell>
          <cell r="J1103" t="str">
            <v>0100</v>
          </cell>
          <cell r="K1103">
            <v>5000</v>
          </cell>
          <cell r="M1103">
            <v>0</v>
          </cell>
          <cell r="O1103">
            <v>0</v>
          </cell>
          <cell r="P1103">
            <v>5000</v>
          </cell>
          <cell r="S1103">
            <v>5000</v>
          </cell>
          <cell r="U1103" t="str">
            <v>a</v>
          </cell>
          <cell r="V1103"/>
          <cell r="W1103">
            <v>37460</v>
          </cell>
          <cell r="X1103">
            <v>37460</v>
          </cell>
          <cell r="Y1103" t="str">
            <v>KB</v>
          </cell>
        </row>
        <row r="1104">
          <cell r="A1104">
            <v>3396</v>
          </cell>
          <cell r="B1104">
            <v>37572</v>
          </cell>
          <cell r="C1104" t="str">
            <v>tch</v>
          </cell>
          <cell r="D1104" t="str">
            <v>22014</v>
          </cell>
          <cell r="E1104">
            <v>37550</v>
          </cell>
          <cell r="G1104">
            <v>37565</v>
          </cell>
          <cell r="H1104" t="str">
            <v>Petr Sztefka</v>
          </cell>
          <cell r="I1104" t="str">
            <v>19-3423600247</v>
          </cell>
          <cell r="J1104" t="str">
            <v>0100</v>
          </cell>
          <cell r="K1104">
            <v>5000</v>
          </cell>
          <cell r="M1104">
            <v>0</v>
          </cell>
          <cell r="O1104">
            <v>0</v>
          </cell>
          <cell r="P1104">
            <v>5000</v>
          </cell>
          <cell r="S1104">
            <v>5000</v>
          </cell>
          <cell r="V1104"/>
          <cell r="W1104">
            <v>37567</v>
          </cell>
          <cell r="X1104">
            <v>37568</v>
          </cell>
          <cell r="Y1104" t="str">
            <v>KB</v>
          </cell>
          <cell r="Z1104" t="str">
            <v>Taxi from OST to PRG, Mr. Kojio</v>
          </cell>
        </row>
        <row r="1105">
          <cell r="A1105">
            <v>3356</v>
          </cell>
          <cell r="B1105">
            <v>37529</v>
          </cell>
          <cell r="C1105" t="str">
            <v>tch</v>
          </cell>
          <cell r="D1105" t="str">
            <v>22012</v>
          </cell>
          <cell r="E1105">
            <v>37518</v>
          </cell>
          <cell r="G1105">
            <v>37532</v>
          </cell>
          <cell r="H1105" t="str">
            <v>Petr Sztefka</v>
          </cell>
          <cell r="I1105" t="str">
            <v>19-3423600247</v>
          </cell>
          <cell r="J1105" t="str">
            <v>0100</v>
          </cell>
          <cell r="K1105">
            <v>5250</v>
          </cell>
          <cell r="M1105">
            <v>0</v>
          </cell>
          <cell r="O1105">
            <v>0</v>
          </cell>
          <cell r="P1105">
            <v>5250</v>
          </cell>
          <cell r="S1105">
            <v>5250</v>
          </cell>
          <cell r="V1105"/>
          <cell r="W1105">
            <v>37526</v>
          </cell>
          <cell r="X1105">
            <v>37526</v>
          </cell>
          <cell r="Y1105" t="str">
            <v>KB</v>
          </cell>
          <cell r="Z1105" t="str">
            <v>Taxi OST</v>
          </cell>
        </row>
        <row r="1106">
          <cell r="A1106">
            <v>5019</v>
          </cell>
          <cell r="B1106">
            <v>37349</v>
          </cell>
          <cell r="C1106" t="str">
            <v>sh-s</v>
          </cell>
          <cell r="D1106" t="str">
            <v>22002</v>
          </cell>
          <cell r="E1106">
            <v>37292</v>
          </cell>
          <cell r="G1106">
            <v>37330</v>
          </cell>
          <cell r="H1106" t="str">
            <v>Petr Sztefka</v>
          </cell>
          <cell r="I1106" t="str">
            <v>19-3423600247</v>
          </cell>
          <cell r="J1106" t="str">
            <v>0100</v>
          </cell>
          <cell r="K1106">
            <v>5500</v>
          </cell>
          <cell r="L1106">
            <v>0</v>
          </cell>
          <cell r="M1106">
            <v>0</v>
          </cell>
          <cell r="O1106">
            <v>0</v>
          </cell>
          <cell r="P1106">
            <v>5500</v>
          </cell>
          <cell r="S1106">
            <v>5500</v>
          </cell>
          <cell r="U1106" t="str">
            <v>a</v>
          </cell>
          <cell r="V1106"/>
          <cell r="W1106">
            <v>37328</v>
          </cell>
          <cell r="X1106">
            <v>37328</v>
          </cell>
          <cell r="Y1106" t="str">
            <v>KB</v>
          </cell>
        </row>
        <row r="1107">
          <cell r="A1107">
            <v>332</v>
          </cell>
          <cell r="B1107">
            <v>37371</v>
          </cell>
          <cell r="C1107" t="str">
            <v>tch</v>
          </cell>
          <cell r="D1107" t="str">
            <v>22003</v>
          </cell>
          <cell r="E1107">
            <v>37335</v>
          </cell>
          <cell r="G1107">
            <v>37372</v>
          </cell>
          <cell r="H1107" t="str">
            <v>Petr Sztefka</v>
          </cell>
          <cell r="I1107" t="str">
            <v>19-3423600247</v>
          </cell>
          <cell r="J1107" t="str">
            <v>0100</v>
          </cell>
          <cell r="K1107">
            <v>5600</v>
          </cell>
          <cell r="M1107">
            <v>0</v>
          </cell>
          <cell r="O1107">
            <v>0</v>
          </cell>
          <cell r="P1107">
            <v>5600</v>
          </cell>
          <cell r="S1107">
            <v>5600</v>
          </cell>
          <cell r="U1107" t="str">
            <v>a</v>
          </cell>
          <cell r="V1107"/>
          <cell r="W1107">
            <v>37369</v>
          </cell>
          <cell r="X1107">
            <v>37369</v>
          </cell>
          <cell r="Y1107" t="str">
            <v>KB</v>
          </cell>
        </row>
        <row r="1108">
          <cell r="A1108">
            <v>5145</v>
          </cell>
          <cell r="B1108">
            <v>37613</v>
          </cell>
          <cell r="C1108" t="str">
            <v>sh2</v>
          </cell>
          <cell r="D1108" t="str">
            <v>22017</v>
          </cell>
          <cell r="E1108">
            <v>37602</v>
          </cell>
          <cell r="G1108">
            <v>37616</v>
          </cell>
          <cell r="H1108" t="str">
            <v>Petr Sztefka</v>
          </cell>
          <cell r="I1108" t="str">
            <v>19-3423600247</v>
          </cell>
          <cell r="J1108" t="str">
            <v>0100</v>
          </cell>
          <cell r="K1108">
            <v>5670</v>
          </cell>
          <cell r="M1108">
            <v>0</v>
          </cell>
          <cell r="O1108">
            <v>0</v>
          </cell>
          <cell r="P1108">
            <v>5670</v>
          </cell>
          <cell r="S1108">
            <v>5670</v>
          </cell>
          <cell r="U1108" t="str">
            <v>a</v>
          </cell>
          <cell r="V1108" t="str">
            <v xml:space="preserve"> </v>
          </cell>
          <cell r="W1108">
            <v>37613</v>
          </cell>
          <cell r="X1108">
            <v>37613</v>
          </cell>
          <cell r="Y1108" t="str">
            <v>KB</v>
          </cell>
          <cell r="Z1108" t="str">
            <v>taxi</v>
          </cell>
        </row>
        <row r="1109">
          <cell r="A1109">
            <v>3260</v>
          </cell>
          <cell r="B1109">
            <v>37491</v>
          </cell>
          <cell r="C1109" t="str">
            <v>tch</v>
          </cell>
          <cell r="D1109">
            <v>22009</v>
          </cell>
          <cell r="E1109">
            <v>37463</v>
          </cell>
          <cell r="F1109">
            <v>37461</v>
          </cell>
          <cell r="G1109">
            <v>37477</v>
          </cell>
          <cell r="H1109" t="str">
            <v>Petr Sztefka</v>
          </cell>
          <cell r="I1109" t="str">
            <v>19-3423600247</v>
          </cell>
          <cell r="J1109" t="str">
            <v>0100</v>
          </cell>
          <cell r="K1109">
            <v>7600</v>
          </cell>
          <cell r="M1109">
            <v>0</v>
          </cell>
          <cell r="O1109">
            <v>0</v>
          </cell>
          <cell r="P1109">
            <v>7600</v>
          </cell>
          <cell r="S1109">
            <v>7600</v>
          </cell>
          <cell r="U1109" t="str">
            <v>a</v>
          </cell>
          <cell r="V1109"/>
          <cell r="W1109">
            <v>37488</v>
          </cell>
          <cell r="X1109">
            <v>37488</v>
          </cell>
          <cell r="Y1109" t="str">
            <v>KB</v>
          </cell>
          <cell r="Z1109" t="str">
            <v>Taxi Mr. Takahashi, Ost - Zlin - OST</v>
          </cell>
        </row>
        <row r="1110">
          <cell r="A1110">
            <v>3279</v>
          </cell>
          <cell r="B1110">
            <v>37491</v>
          </cell>
          <cell r="C1110" t="str">
            <v>tch</v>
          </cell>
          <cell r="D1110" t="str">
            <v>22010</v>
          </cell>
          <cell r="E1110">
            <v>37474</v>
          </cell>
          <cell r="F1110">
            <v>37473</v>
          </cell>
          <cell r="G1110">
            <v>37487</v>
          </cell>
          <cell r="H1110" t="str">
            <v>Petr Sztefka</v>
          </cell>
          <cell r="I1110" t="str">
            <v>19-3423600247</v>
          </cell>
          <cell r="J1110" t="str">
            <v>0100</v>
          </cell>
          <cell r="K1110">
            <v>9100</v>
          </cell>
          <cell r="M1110">
            <v>0</v>
          </cell>
          <cell r="O1110">
            <v>0</v>
          </cell>
          <cell r="P1110">
            <v>9100</v>
          </cell>
          <cell r="S1110">
            <v>9100</v>
          </cell>
          <cell r="U1110" t="str">
            <v>b</v>
          </cell>
          <cell r="V1110"/>
          <cell r="W1110">
            <v>37488</v>
          </cell>
          <cell r="X1110">
            <v>37488</v>
          </cell>
          <cell r="Y1110" t="str">
            <v>KB</v>
          </cell>
          <cell r="Z1110" t="str">
            <v>Taxi Mr. Takahashi, Kaneko, OST - Zlin - OST</v>
          </cell>
        </row>
        <row r="1111">
          <cell r="A1111">
            <v>3320</v>
          </cell>
          <cell r="B1111">
            <v>37524</v>
          </cell>
          <cell r="C1111" t="str">
            <v>tch</v>
          </cell>
          <cell r="D1111" t="str">
            <v>22011</v>
          </cell>
          <cell r="E1111">
            <v>37502</v>
          </cell>
          <cell r="F1111">
            <v>37502</v>
          </cell>
          <cell r="G1111">
            <v>37513</v>
          </cell>
          <cell r="H1111" t="str">
            <v>Petr Sztefka</v>
          </cell>
          <cell r="I1111" t="str">
            <v>19-3423600247</v>
          </cell>
          <cell r="J1111" t="str">
            <v>0100</v>
          </cell>
          <cell r="K1111">
            <v>13300</v>
          </cell>
          <cell r="M1111">
            <v>0</v>
          </cell>
          <cell r="O1111">
            <v>0</v>
          </cell>
          <cell r="P1111">
            <v>13300</v>
          </cell>
          <cell r="S1111">
            <v>13300</v>
          </cell>
          <cell r="U1111" t="str">
            <v>a</v>
          </cell>
          <cell r="V1111"/>
          <cell r="W1111">
            <v>37516</v>
          </cell>
          <cell r="X1111">
            <v>37516</v>
          </cell>
          <cell r="Y1111" t="str">
            <v>KB</v>
          </cell>
          <cell r="Z1111" t="str">
            <v>Taxi Mr. Mizutani, Kaneko, Takahashi</v>
          </cell>
        </row>
        <row r="1112">
          <cell r="A1112">
            <v>5080</v>
          </cell>
          <cell r="B1112">
            <v>37524</v>
          </cell>
          <cell r="C1112" t="str">
            <v>sh2</v>
          </cell>
          <cell r="D1112" t="str">
            <v>2020800513</v>
          </cell>
          <cell r="E1112">
            <v>37504</v>
          </cell>
          <cell r="F1112">
            <v>37499</v>
          </cell>
          <cell r="G1112">
            <v>37519</v>
          </cell>
          <cell r="H1112" t="str">
            <v>Technické služby a.s.</v>
          </cell>
          <cell r="I1112" t="str">
            <v>19-3488910297</v>
          </cell>
          <cell r="J1112" t="str">
            <v>0100</v>
          </cell>
          <cell r="L1112">
            <v>148.80000000000001</v>
          </cell>
          <cell r="M1112">
            <v>7.4</v>
          </cell>
          <cell r="O1112">
            <v>0</v>
          </cell>
          <cell r="P1112">
            <v>156</v>
          </cell>
          <cell r="S1112">
            <v>156</v>
          </cell>
          <cell r="U1112" t="str">
            <v>b</v>
          </cell>
          <cell r="V1112"/>
          <cell r="W1112">
            <v>37516</v>
          </cell>
          <cell r="X1112">
            <v>37516</v>
          </cell>
          <cell r="Y1112" t="str">
            <v>KB</v>
          </cell>
          <cell r="Z1112" t="str">
            <v>taking waste out</v>
          </cell>
        </row>
        <row r="1113">
          <cell r="A1113">
            <v>5094</v>
          </cell>
          <cell r="B1113">
            <v>37553</v>
          </cell>
          <cell r="C1113" t="str">
            <v>sh2</v>
          </cell>
          <cell r="D1113" t="str">
            <v>2020900513</v>
          </cell>
          <cell r="E1113">
            <v>37533</v>
          </cell>
          <cell r="F1113">
            <v>37529</v>
          </cell>
          <cell r="G1113">
            <v>37548</v>
          </cell>
          <cell r="H1113" t="str">
            <v>Technické služby a.s.</v>
          </cell>
          <cell r="I1113" t="str">
            <v>19-3488910297</v>
          </cell>
          <cell r="J1113" t="str">
            <v>0100</v>
          </cell>
          <cell r="L1113">
            <v>148.80000000000001</v>
          </cell>
          <cell r="M1113">
            <v>7.2</v>
          </cell>
          <cell r="O1113">
            <v>0</v>
          </cell>
          <cell r="P1113">
            <v>156</v>
          </cell>
          <cell r="S1113">
            <v>156</v>
          </cell>
          <cell r="U1113" t="str">
            <v>x</v>
          </cell>
          <cell r="V1113">
            <v>2</v>
          </cell>
          <cell r="W1113">
            <v>37547</v>
          </cell>
          <cell r="X1113">
            <v>37550</v>
          </cell>
          <cell r="Y1113" t="str">
            <v>KB</v>
          </cell>
        </row>
        <row r="1114">
          <cell r="A1114">
            <v>5119</v>
          </cell>
          <cell r="B1114">
            <v>37603</v>
          </cell>
          <cell r="C1114" t="str">
            <v>sh2</v>
          </cell>
          <cell r="D1114" t="str">
            <v>2021000513</v>
          </cell>
          <cell r="E1114">
            <v>37565</v>
          </cell>
          <cell r="F1114">
            <v>37560</v>
          </cell>
          <cell r="G1114">
            <v>37580</v>
          </cell>
          <cell r="H1114" t="str">
            <v>Technické služby a.s.</v>
          </cell>
          <cell r="I1114" t="str">
            <v>19-3488910297</v>
          </cell>
          <cell r="J1114" t="str">
            <v>0100</v>
          </cell>
          <cell r="L1114">
            <v>148.80000000000001</v>
          </cell>
          <cell r="M1114">
            <v>7.5</v>
          </cell>
          <cell r="O1114">
            <v>0</v>
          </cell>
          <cell r="P1114">
            <v>156.30000000000001</v>
          </cell>
          <cell r="S1114">
            <v>156</v>
          </cell>
          <cell r="V1114" t="str">
            <v xml:space="preserve"> </v>
          </cell>
          <cell r="W1114">
            <v>37599</v>
          </cell>
          <cell r="X1114">
            <v>37601</v>
          </cell>
          <cell r="Y1114" t="str">
            <v>KB</v>
          </cell>
          <cell r="Z1114" t="str">
            <v>waste take out</v>
          </cell>
        </row>
        <row r="1115">
          <cell r="A1115">
            <v>5144</v>
          </cell>
          <cell r="B1115">
            <v>37613</v>
          </cell>
          <cell r="C1115" t="str">
            <v>sh2</v>
          </cell>
          <cell r="D1115" t="str">
            <v>2200201199</v>
          </cell>
          <cell r="E1115">
            <v>37594</v>
          </cell>
          <cell r="F1115">
            <v>37579</v>
          </cell>
          <cell r="G1115">
            <v>37614</v>
          </cell>
          <cell r="H1115" t="str">
            <v>Technické služby a.s.</v>
          </cell>
          <cell r="I1115" t="str">
            <v>19-3488910297</v>
          </cell>
          <cell r="J1115" t="str">
            <v>0100</v>
          </cell>
          <cell r="L1115">
            <v>3120</v>
          </cell>
          <cell r="M1115">
            <v>156</v>
          </cell>
          <cell r="O1115">
            <v>0</v>
          </cell>
          <cell r="P1115">
            <v>3276</v>
          </cell>
          <cell r="S1115">
            <v>3276</v>
          </cell>
          <cell r="U1115" t="str">
            <v>a</v>
          </cell>
          <cell r="V1115" t="str">
            <v xml:space="preserve"> </v>
          </cell>
          <cell r="W1115">
            <v>37613</v>
          </cell>
          <cell r="X1115">
            <v>37613</v>
          </cell>
          <cell r="Y1115" t="str">
            <v>KB</v>
          </cell>
          <cell r="Z1115" t="str">
            <v>clearing up the road</v>
          </cell>
        </row>
        <row r="1116">
          <cell r="A1116">
            <v>5121</v>
          </cell>
          <cell r="B1116">
            <v>37596</v>
          </cell>
          <cell r="C1116" t="str">
            <v>sh2</v>
          </cell>
          <cell r="D1116" t="str">
            <v>1200200716</v>
          </cell>
          <cell r="E1116">
            <v>37568</v>
          </cell>
          <cell r="F1116">
            <v>37554</v>
          </cell>
          <cell r="G1116">
            <v>37588</v>
          </cell>
          <cell r="H1116" t="str">
            <v>Technické služby a.s.</v>
          </cell>
          <cell r="I1116" t="str">
            <v>19-3488910-297</v>
          </cell>
          <cell r="J1116" t="str">
            <v>0100</v>
          </cell>
          <cell r="L1116">
            <v>380</v>
          </cell>
          <cell r="M1116">
            <v>19</v>
          </cell>
          <cell r="O1116">
            <v>0</v>
          </cell>
          <cell r="P1116">
            <v>399</v>
          </cell>
          <cell r="S1116">
            <v>399</v>
          </cell>
          <cell r="U1116" t="str">
            <v>d</v>
          </cell>
          <cell r="V1116" t="str">
            <v xml:space="preserve"> </v>
          </cell>
          <cell r="W1116">
            <v>37592</v>
          </cell>
          <cell r="X1116">
            <v>37594</v>
          </cell>
          <cell r="Y1116" t="str">
            <v>KB</v>
          </cell>
          <cell r="Z1116" t="str">
            <v>lifting platform</v>
          </cell>
        </row>
        <row r="1117">
          <cell r="A1117">
            <v>2431</v>
          </cell>
          <cell r="B1117">
            <v>37623</v>
          </cell>
          <cell r="C1117" t="str">
            <v>A2</v>
          </cell>
          <cell r="D1117" t="str">
            <v>99101421</v>
          </cell>
          <cell r="E1117">
            <v>37603</v>
          </cell>
          <cell r="F1117">
            <v>37596</v>
          </cell>
          <cell r="G1117">
            <v>37267</v>
          </cell>
          <cell r="H1117" t="str">
            <v>VA TECH ETS</v>
          </cell>
          <cell r="I1117" t="str">
            <v>5075-001</v>
          </cell>
          <cell r="J1117" t="str">
            <v>2700</v>
          </cell>
          <cell r="L1117">
            <v>1115919</v>
          </cell>
          <cell r="M1117">
            <v>55796</v>
          </cell>
          <cell r="O1117">
            <v>0</v>
          </cell>
          <cell r="P1117">
            <v>1171715</v>
          </cell>
          <cell r="R1117">
            <v>-55796</v>
          </cell>
          <cell r="S1117">
            <v>1115919</v>
          </cell>
          <cell r="T1117" t="str">
            <v>Decem192002</v>
          </cell>
          <cell r="U1117">
            <v>37609</v>
          </cell>
          <cell r="V1117" t="str">
            <v xml:space="preserve"> </v>
          </cell>
          <cell r="W1117">
            <v>37613</v>
          </cell>
          <cell r="Y1117" t="str">
            <v>UFJ</v>
          </cell>
        </row>
        <row r="1118">
          <cell r="A1118">
            <v>4267</v>
          </cell>
          <cell r="B1118">
            <v>37533</v>
          </cell>
          <cell r="C1118" t="str">
            <v>ko</v>
          </cell>
          <cell r="D1118" t="str">
            <v>82123</v>
          </cell>
          <cell r="E1118">
            <v>37503</v>
          </cell>
          <cell r="F1118">
            <v>37497</v>
          </cell>
          <cell r="G1118">
            <v>37527</v>
          </cell>
          <cell r="H1118" t="str">
            <v>ELORA GROUP</v>
          </cell>
          <cell r="I1118" t="str">
            <v>193707440257</v>
          </cell>
          <cell r="J1118" t="str">
            <v>0100</v>
          </cell>
          <cell r="L1118">
            <v>72324</v>
          </cell>
          <cell r="M1118">
            <v>3616.2</v>
          </cell>
          <cell r="O1118">
            <v>0</v>
          </cell>
          <cell r="P1118">
            <v>75940.2</v>
          </cell>
          <cell r="S1118">
            <v>75940.2</v>
          </cell>
          <cell r="U1118" t="str">
            <v>d</v>
          </cell>
          <cell r="V1118"/>
          <cell r="W1118">
            <v>37533</v>
          </cell>
          <cell r="X1118">
            <v>37533</v>
          </cell>
          <cell r="Y1118" t="str">
            <v>KB</v>
          </cell>
        </row>
        <row r="1119">
          <cell r="A1119">
            <v>4147</v>
          </cell>
          <cell r="B1119">
            <v>37453</v>
          </cell>
          <cell r="C1119" t="str">
            <v>ko</v>
          </cell>
          <cell r="D1119" t="str">
            <v>2002/009</v>
          </cell>
          <cell r="E1119">
            <v>37413</v>
          </cell>
          <cell r="G1119">
            <v>37442</v>
          </cell>
          <cell r="H1119" t="str">
            <v>ELORA GROUP</v>
          </cell>
          <cell r="I1119" t="str">
            <v>193707440257</v>
          </cell>
          <cell r="J1119" t="str">
            <v>0100</v>
          </cell>
          <cell r="L1119">
            <v>0</v>
          </cell>
          <cell r="M1119">
            <v>0</v>
          </cell>
          <cell r="N1119">
            <v>0</v>
          </cell>
          <cell r="O1119">
            <v>0</v>
          </cell>
          <cell r="Q1119">
            <v>940675.7</v>
          </cell>
          <cell r="S1119">
            <v>940675.7</v>
          </cell>
          <cell r="T1119" t="str">
            <v>July2002</v>
          </cell>
          <cell r="U1119">
            <v>37433</v>
          </cell>
          <cell r="V1119"/>
          <cell r="W1119">
            <v>37447</v>
          </cell>
          <cell r="X1119">
            <v>37446</v>
          </cell>
          <cell r="Y1119" t="str">
            <v>Sanwa Duss</v>
          </cell>
        </row>
        <row r="1120">
          <cell r="A1120">
            <v>4042</v>
          </cell>
          <cell r="B1120">
            <v>37371</v>
          </cell>
          <cell r="C1120" t="str">
            <v>ko</v>
          </cell>
          <cell r="D1120" t="str">
            <v>2002/005</v>
          </cell>
          <cell r="E1120">
            <v>37320</v>
          </cell>
          <cell r="G1120">
            <v>37320</v>
          </cell>
          <cell r="H1120" t="str">
            <v>ELORA GROUP</v>
          </cell>
          <cell r="I1120" t="str">
            <v>193707440257</v>
          </cell>
          <cell r="J1120" t="str">
            <v>0100</v>
          </cell>
          <cell r="L1120">
            <v>0</v>
          </cell>
          <cell r="M1120">
            <v>0</v>
          </cell>
          <cell r="N1120">
            <v>0</v>
          </cell>
          <cell r="O1120">
            <v>0</v>
          </cell>
          <cell r="Q1120">
            <v>1169043</v>
          </cell>
          <cell r="S1120">
            <v>1169043</v>
          </cell>
          <cell r="T1120" t="str">
            <v>March2002</v>
          </cell>
          <cell r="U1120">
            <v>37326</v>
          </cell>
          <cell r="V1120"/>
          <cell r="W1120">
            <v>37328</v>
          </cell>
          <cell r="X1120">
            <v>37328</v>
          </cell>
          <cell r="Y1120" t="str">
            <v>Sanwa Duss</v>
          </cell>
        </row>
        <row r="1121">
          <cell r="A1121">
            <v>4206</v>
          </cell>
          <cell r="B1121">
            <v>37469</v>
          </cell>
          <cell r="C1121" t="str">
            <v>ko</v>
          </cell>
          <cell r="D1121" t="str">
            <v>82088</v>
          </cell>
          <cell r="E1121">
            <v>37448</v>
          </cell>
          <cell r="G1121">
            <v>37498</v>
          </cell>
          <cell r="H1121" t="str">
            <v>ELORA GROUP</v>
          </cell>
          <cell r="I1121" t="str">
            <v>193707440257</v>
          </cell>
          <cell r="J1121" t="str">
            <v>0100</v>
          </cell>
          <cell r="L1121">
            <v>12275243</v>
          </cell>
          <cell r="M1121">
            <v>613762.19999999995</v>
          </cell>
          <cell r="N1121">
            <v>0</v>
          </cell>
          <cell r="O1121">
            <v>0</v>
          </cell>
          <cell r="P1121">
            <v>12889005.199999999</v>
          </cell>
          <cell r="Q1121">
            <v>-11047718.699999999</v>
          </cell>
          <cell r="R1121">
            <v>-613762.19999999995</v>
          </cell>
          <cell r="S1121">
            <v>1227524.3</v>
          </cell>
          <cell r="T1121" t="str">
            <v>September2002</v>
          </cell>
          <cell r="U1121">
            <v>37497</v>
          </cell>
          <cell r="V1121"/>
          <cell r="W1121">
            <v>37503</v>
          </cell>
          <cell r="X1121">
            <v>37504</v>
          </cell>
          <cell r="Y1121" t="str">
            <v>UFJ</v>
          </cell>
        </row>
        <row r="1122">
          <cell r="A1122">
            <v>303</v>
          </cell>
          <cell r="B1122">
            <v>37364</v>
          </cell>
          <cell r="C1122" t="str">
            <v>mc</v>
          </cell>
          <cell r="D1122" t="str">
            <v>2200069</v>
          </cell>
          <cell r="E1122">
            <v>37329</v>
          </cell>
          <cell r="F1122">
            <v>37323</v>
          </cell>
          <cell r="G1122">
            <v>37351</v>
          </cell>
          <cell r="H1122" t="str">
            <v>Sindat Eng.</v>
          </cell>
          <cell r="I1122" t="str">
            <v>19-4036330237</v>
          </cell>
          <cell r="J1122" t="str">
            <v>0100</v>
          </cell>
          <cell r="L1122">
            <v>20000</v>
          </cell>
          <cell r="M1122">
            <v>1000</v>
          </cell>
          <cell r="O1122">
            <v>0</v>
          </cell>
          <cell r="P1122">
            <v>21000</v>
          </cell>
          <cell r="S1122">
            <v>21000</v>
          </cell>
          <cell r="U1122" t="str">
            <v>a</v>
          </cell>
          <cell r="V1122"/>
          <cell r="W1122">
            <v>37351</v>
          </cell>
          <cell r="X1122">
            <v>37351</v>
          </cell>
          <cell r="Y1122" t="str">
            <v>KB</v>
          </cell>
        </row>
        <row r="1123">
          <cell r="A1123">
            <v>302</v>
          </cell>
          <cell r="B1123">
            <v>37364</v>
          </cell>
          <cell r="C1123" t="str">
            <v>mc</v>
          </cell>
          <cell r="D1123" t="str">
            <v>2200057</v>
          </cell>
          <cell r="E1123">
            <v>37329</v>
          </cell>
          <cell r="F1123">
            <v>37323</v>
          </cell>
          <cell r="G1123">
            <v>37351</v>
          </cell>
          <cell r="H1123" t="str">
            <v>Sindat Eng.</v>
          </cell>
          <cell r="I1123" t="str">
            <v>19-4036330237</v>
          </cell>
          <cell r="J1123" t="str">
            <v>0100</v>
          </cell>
          <cell r="L1123">
            <v>59600</v>
          </cell>
          <cell r="M1123">
            <v>2980</v>
          </cell>
          <cell r="O1123">
            <v>0</v>
          </cell>
          <cell r="P1123">
            <v>62580</v>
          </cell>
          <cell r="S1123">
            <v>62580</v>
          </cell>
          <cell r="U1123" t="str">
            <v>a</v>
          </cell>
          <cell r="V1123"/>
          <cell r="W1123">
            <v>37351</v>
          </cell>
          <cell r="X1123">
            <v>37351</v>
          </cell>
          <cell r="Y1123" t="str">
            <v>KB</v>
          </cell>
        </row>
        <row r="1124">
          <cell r="A1124">
            <v>304</v>
          </cell>
          <cell r="B1124">
            <v>37364</v>
          </cell>
          <cell r="C1124" t="str">
            <v>mc</v>
          </cell>
          <cell r="D1124" t="str">
            <v>2200070</v>
          </cell>
          <cell r="E1124">
            <v>37329</v>
          </cell>
          <cell r="F1124">
            <v>37328</v>
          </cell>
          <cell r="G1124">
            <v>37359</v>
          </cell>
          <cell r="H1124" t="str">
            <v>Sindat Eng.</v>
          </cell>
          <cell r="I1124" t="str">
            <v>19-4036330237</v>
          </cell>
          <cell r="J1124" t="str">
            <v>0100</v>
          </cell>
          <cell r="L1124">
            <v>120000</v>
          </cell>
          <cell r="M1124">
            <v>6000</v>
          </cell>
          <cell r="O1124">
            <v>0</v>
          </cell>
          <cell r="P1124">
            <v>126000</v>
          </cell>
          <cell r="S1124">
            <v>126000</v>
          </cell>
          <cell r="U1124" t="str">
            <v>a</v>
          </cell>
          <cell r="V1124"/>
          <cell r="W1124">
            <v>37354</v>
          </cell>
          <cell r="X1124">
            <v>37354</v>
          </cell>
          <cell r="Y1124" t="str">
            <v>KB</v>
          </cell>
        </row>
        <row r="1125">
          <cell r="A1125">
            <v>3061</v>
          </cell>
          <cell r="B1125">
            <v>37385</v>
          </cell>
          <cell r="C1125" t="str">
            <v>mc</v>
          </cell>
          <cell r="D1125" t="str">
            <v>2002048</v>
          </cell>
          <cell r="E1125">
            <v>37361</v>
          </cell>
          <cell r="F1125">
            <v>37357</v>
          </cell>
          <cell r="G1125">
            <v>37405</v>
          </cell>
          <cell r="H1125" t="str">
            <v>Konstrukce-K, Pha</v>
          </cell>
          <cell r="I1125" t="str">
            <v>19-4079410237</v>
          </cell>
          <cell r="J1125" t="str">
            <v>0100</v>
          </cell>
          <cell r="L1125">
            <v>970325</v>
          </cell>
          <cell r="M1125">
            <v>48516.3</v>
          </cell>
          <cell r="O1125">
            <v>0</v>
          </cell>
          <cell r="P1125">
            <v>1018841.3</v>
          </cell>
          <cell r="Q1125">
            <v>-860225</v>
          </cell>
          <cell r="R1125">
            <v>-45300</v>
          </cell>
          <cell r="S1125">
            <v>113316.30000000005</v>
          </cell>
          <cell r="U1125" t="str">
            <v>b</v>
          </cell>
          <cell r="V1125"/>
          <cell r="W1125">
            <v>37405</v>
          </cell>
          <cell r="X1125">
            <v>37406</v>
          </cell>
          <cell r="Y1125" t="str">
            <v>KB</v>
          </cell>
        </row>
        <row r="1126">
          <cell r="A1126">
            <v>3018</v>
          </cell>
          <cell r="B1126">
            <v>37333</v>
          </cell>
          <cell r="C1126" t="str">
            <v>mc</v>
          </cell>
          <cell r="D1126" t="str">
            <v>2002-008</v>
          </cell>
          <cell r="E1126">
            <v>37286</v>
          </cell>
          <cell r="G1126">
            <v>37298</v>
          </cell>
          <cell r="H1126" t="str">
            <v>Konstrukce-K, Pha</v>
          </cell>
          <cell r="I1126" t="str">
            <v>19-4079410237</v>
          </cell>
          <cell r="J1126" t="str">
            <v>0100</v>
          </cell>
          <cell r="M1126">
            <v>0</v>
          </cell>
          <cell r="O1126">
            <v>0</v>
          </cell>
          <cell r="P1126">
            <v>0</v>
          </cell>
          <cell r="Q1126">
            <v>860225</v>
          </cell>
          <cell r="S1126">
            <v>860225</v>
          </cell>
          <cell r="T1126" t="str">
            <v>March2002</v>
          </cell>
          <cell r="U1126">
            <v>37315</v>
          </cell>
          <cell r="V1126"/>
          <cell r="W1126">
            <v>37320</v>
          </cell>
          <cell r="X1126">
            <v>37320</v>
          </cell>
          <cell r="Y1126" t="str">
            <v>Sanwa Duss</v>
          </cell>
        </row>
        <row r="1127">
          <cell r="A1127">
            <v>1476</v>
          </cell>
          <cell r="B1127">
            <v>37553</v>
          </cell>
          <cell r="C1127" t="str">
            <v>b</v>
          </cell>
          <cell r="D1127" t="str">
            <v>2002271</v>
          </cell>
          <cell r="E1127">
            <v>37533</v>
          </cell>
          <cell r="F1127">
            <v>37518</v>
          </cell>
          <cell r="H1127" t="str">
            <v>Roberts Publishing</v>
          </cell>
          <cell r="I1127" t="str">
            <v>1942634319</v>
          </cell>
          <cell r="J1127" t="str">
            <v>0800</v>
          </cell>
          <cell r="L1127">
            <v>10000</v>
          </cell>
          <cell r="M1127">
            <v>500</v>
          </cell>
          <cell r="O1127">
            <v>0</v>
          </cell>
          <cell r="P1127">
            <v>10500</v>
          </cell>
          <cell r="Q1127">
            <v>-10500</v>
          </cell>
          <cell r="S1127">
            <v>0</v>
          </cell>
          <cell r="V1127"/>
          <cell r="W1127">
            <v>37550</v>
          </cell>
          <cell r="X1127">
            <v>37550</v>
          </cell>
          <cell r="Y1127" t="str">
            <v>KB</v>
          </cell>
        </row>
        <row r="1128">
          <cell r="A1128">
            <v>1342</v>
          </cell>
          <cell r="B1128">
            <v>37529</v>
          </cell>
          <cell r="C1128" t="str">
            <v>b</v>
          </cell>
          <cell r="D1128" t="str">
            <v>2002155</v>
          </cell>
          <cell r="E1128">
            <v>37509</v>
          </cell>
          <cell r="G1128">
            <v>37515</v>
          </cell>
          <cell r="H1128" t="str">
            <v>Roberts Publishing</v>
          </cell>
          <cell r="I1128" t="str">
            <v>1942634319</v>
          </cell>
          <cell r="J1128" t="str">
            <v>0800</v>
          </cell>
          <cell r="L1128">
            <v>0</v>
          </cell>
          <cell r="M1128">
            <v>0</v>
          </cell>
          <cell r="O1128">
            <v>0</v>
          </cell>
          <cell r="P1128">
            <v>0</v>
          </cell>
          <cell r="Q1128">
            <v>10500</v>
          </cell>
          <cell r="S1128">
            <v>10500</v>
          </cell>
          <cell r="U1128" t="str">
            <v>a</v>
          </cell>
          <cell r="V1128"/>
          <cell r="W1128">
            <v>37518</v>
          </cell>
          <cell r="X1128">
            <v>37518</v>
          </cell>
          <cell r="Y1128" t="str">
            <v>KB</v>
          </cell>
        </row>
        <row r="1129">
          <cell r="A1129">
            <v>1435</v>
          </cell>
          <cell r="B1129">
            <v>37537</v>
          </cell>
          <cell r="C1129" t="str">
            <v>aod</v>
          </cell>
          <cell r="D1129" t="str">
            <v>202</v>
          </cell>
          <cell r="E1129">
            <v>37530</v>
          </cell>
          <cell r="G1129">
            <v>37534</v>
          </cell>
          <cell r="H1129" t="str">
            <v>Kulhanek</v>
          </cell>
          <cell r="I1129" t="str">
            <v>1943561369</v>
          </cell>
          <cell r="J1129" t="str">
            <v>0800</v>
          </cell>
          <cell r="K1129">
            <v>52384.92</v>
          </cell>
          <cell r="M1129">
            <v>0</v>
          </cell>
          <cell r="O1129">
            <v>0</v>
          </cell>
          <cell r="P1129">
            <v>52384.92</v>
          </cell>
          <cell r="S1129">
            <v>52384.92</v>
          </cell>
          <cell r="T1129" t="str">
            <v>free</v>
          </cell>
          <cell r="U1129" t="str">
            <v>d</v>
          </cell>
          <cell r="W1129">
            <v>37536</v>
          </cell>
          <cell r="X1129">
            <v>37536</v>
          </cell>
          <cell r="Y1129" t="str">
            <v>KB</v>
          </cell>
        </row>
        <row r="1130">
          <cell r="A1130">
            <v>1287</v>
          </cell>
          <cell r="B1130">
            <v>37524</v>
          </cell>
          <cell r="C1130" t="str">
            <v>aod</v>
          </cell>
          <cell r="D1130" t="str">
            <v>0201</v>
          </cell>
          <cell r="E1130">
            <v>37501</v>
          </cell>
          <cell r="F1130">
            <v>37501</v>
          </cell>
          <cell r="G1130">
            <v>37504</v>
          </cell>
          <cell r="H1130" t="str">
            <v>Kulhanek</v>
          </cell>
          <cell r="I1130" t="str">
            <v>1943561369</v>
          </cell>
          <cell r="J1130" t="str">
            <v>0800</v>
          </cell>
          <cell r="K1130">
            <v>59950</v>
          </cell>
          <cell r="M1130">
            <v>0</v>
          </cell>
          <cell r="O1130">
            <v>0</v>
          </cell>
          <cell r="P1130">
            <v>59950</v>
          </cell>
          <cell r="S1130">
            <v>59950</v>
          </cell>
          <cell r="T1130" t="str">
            <v>free</v>
          </cell>
          <cell r="U1130" t="str">
            <v>i</v>
          </cell>
          <cell r="V1130"/>
          <cell r="W1130">
            <v>37504</v>
          </cell>
          <cell r="X1130">
            <v>37504</v>
          </cell>
          <cell r="Y1130" t="str">
            <v>KB</v>
          </cell>
        </row>
        <row r="1131">
          <cell r="A1131">
            <v>1608</v>
          </cell>
          <cell r="B1131">
            <v>37568</v>
          </cell>
          <cell r="C1131" t="str">
            <v>aod</v>
          </cell>
          <cell r="D1131" t="str">
            <v>203</v>
          </cell>
          <cell r="E1131">
            <v>37561</v>
          </cell>
          <cell r="G1131">
            <v>37565</v>
          </cell>
          <cell r="H1131" t="str">
            <v>Kulhanek</v>
          </cell>
          <cell r="I1131" t="str">
            <v>1943561369</v>
          </cell>
          <cell r="J1131" t="str">
            <v>0800</v>
          </cell>
          <cell r="K1131">
            <v>64683</v>
          </cell>
          <cell r="M1131">
            <v>0</v>
          </cell>
          <cell r="O1131">
            <v>0</v>
          </cell>
          <cell r="P1131">
            <v>64683</v>
          </cell>
          <cell r="S1131">
            <v>64683</v>
          </cell>
          <cell r="T1131" t="str">
            <v>free</v>
          </cell>
          <cell r="V1131"/>
          <cell r="W1131">
            <v>37561</v>
          </cell>
          <cell r="X1131">
            <v>37561</v>
          </cell>
          <cell r="Y1131" t="str">
            <v>KB</v>
          </cell>
        </row>
        <row r="1132">
          <cell r="A1132">
            <v>132</v>
          </cell>
          <cell r="B1132">
            <v>37333</v>
          </cell>
          <cell r="C1132" t="str">
            <v>b</v>
          </cell>
          <cell r="D1132" t="str">
            <v>13000256</v>
          </cell>
          <cell r="E1132">
            <v>37300</v>
          </cell>
          <cell r="G1132">
            <v>37309</v>
          </cell>
          <cell r="H1132" t="str">
            <v>PP Agency</v>
          </cell>
          <cell r="I1132" t="str">
            <v>19-5382040237</v>
          </cell>
          <cell r="J1132" t="str">
            <v>0100</v>
          </cell>
          <cell r="L1132">
            <v>0</v>
          </cell>
          <cell r="M1132">
            <v>0</v>
          </cell>
          <cell r="O1132">
            <v>0</v>
          </cell>
          <cell r="P1132">
            <v>0</v>
          </cell>
          <cell r="Q1132">
            <v>997.7</v>
          </cell>
          <cell r="S1132">
            <v>997.7</v>
          </cell>
          <cell r="U1132" t="str">
            <v>a</v>
          </cell>
          <cell r="V1132"/>
          <cell r="W1132">
            <v>37322</v>
          </cell>
          <cell r="X1132">
            <v>37322</v>
          </cell>
          <cell r="Y1132" t="str">
            <v>KB</v>
          </cell>
        </row>
        <row r="1133">
          <cell r="A1133">
            <v>4152</v>
          </cell>
          <cell r="B1133">
            <v>37453</v>
          </cell>
          <cell r="C1133" t="str">
            <v>ko</v>
          </cell>
          <cell r="D1133" t="str">
            <v>22030015</v>
          </cell>
          <cell r="E1133">
            <v>37417</v>
          </cell>
          <cell r="G1133">
            <v>37442</v>
          </cell>
          <cell r="H1133" t="str">
            <v>Niersberger</v>
          </cell>
          <cell r="I1133" t="str">
            <v>19560690021</v>
          </cell>
          <cell r="J1133" t="str">
            <v>0100</v>
          </cell>
          <cell r="Q1133">
            <v>4600000</v>
          </cell>
          <cell r="S1133">
            <v>4600000</v>
          </cell>
          <cell r="T1133" t="str">
            <v>July2002</v>
          </cell>
          <cell r="U1133">
            <v>37433</v>
          </cell>
          <cell r="V1133"/>
          <cell r="W1133">
            <v>37447</v>
          </cell>
          <cell r="X1133">
            <v>37446</v>
          </cell>
          <cell r="Y1133" t="str">
            <v>Sanwa Duss</v>
          </cell>
        </row>
        <row r="1134">
          <cell r="A1134">
            <v>4293</v>
          </cell>
          <cell r="B1134">
            <v>37537</v>
          </cell>
          <cell r="C1134" t="str">
            <v>ko</v>
          </cell>
          <cell r="D1134" t="str">
            <v>21030080</v>
          </cell>
          <cell r="E1134">
            <v>37524</v>
          </cell>
          <cell r="F1134">
            <v>37509</v>
          </cell>
          <cell r="G1134">
            <v>37529</v>
          </cell>
          <cell r="H1134" t="str">
            <v>Niersberger</v>
          </cell>
          <cell r="I1134" t="str">
            <v>195606900217</v>
          </cell>
          <cell r="J1134" t="str">
            <v>0100</v>
          </cell>
          <cell r="L1134">
            <v>1652</v>
          </cell>
          <cell r="M1134">
            <v>82.6</v>
          </cell>
          <cell r="O1134">
            <v>0</v>
          </cell>
          <cell r="P1134">
            <v>1734.6</v>
          </cell>
          <cell r="S1134">
            <v>1734.6</v>
          </cell>
          <cell r="U1134" t="str">
            <v>b</v>
          </cell>
          <cell r="V1134"/>
          <cell r="W1134">
            <v>37536</v>
          </cell>
          <cell r="X1134">
            <v>37536</v>
          </cell>
          <cell r="Y1134" t="str">
            <v>KB</v>
          </cell>
        </row>
        <row r="1135">
          <cell r="A1135">
            <v>4257</v>
          </cell>
          <cell r="B1135">
            <v>37502</v>
          </cell>
          <cell r="C1135" t="str">
            <v>ko</v>
          </cell>
          <cell r="D1135" t="str">
            <v>21030049</v>
          </cell>
          <cell r="E1135">
            <v>37489</v>
          </cell>
          <cell r="F1135">
            <v>37463</v>
          </cell>
          <cell r="G1135">
            <v>37490</v>
          </cell>
          <cell r="H1135" t="str">
            <v>Niersberger</v>
          </cell>
          <cell r="I1135" t="str">
            <v>195606900217</v>
          </cell>
          <cell r="J1135" t="str">
            <v>0100</v>
          </cell>
          <cell r="M1135">
            <v>0</v>
          </cell>
          <cell r="N1135">
            <v>2250</v>
          </cell>
          <cell r="O1135">
            <v>495</v>
          </cell>
          <cell r="P1135">
            <v>2745</v>
          </cell>
          <cell r="S1135">
            <v>2745</v>
          </cell>
          <cell r="U1135" t="str">
            <v>e</v>
          </cell>
          <cell r="V1135"/>
          <cell r="W1135">
            <v>37496</v>
          </cell>
          <cell r="X1135">
            <v>37497</v>
          </cell>
          <cell r="Y1135" t="str">
            <v>KB</v>
          </cell>
        </row>
        <row r="1136">
          <cell r="A1136">
            <v>4332</v>
          </cell>
          <cell r="B1136">
            <v>37596</v>
          </cell>
          <cell r="C1136" t="str">
            <v>kom-z</v>
          </cell>
          <cell r="D1136" t="str">
            <v>21030134</v>
          </cell>
          <cell r="E1136">
            <v>37579</v>
          </cell>
          <cell r="F1136">
            <v>37541</v>
          </cell>
          <cell r="G1136">
            <v>37586</v>
          </cell>
          <cell r="H1136" t="str">
            <v>Niersberger</v>
          </cell>
          <cell r="I1136" t="str">
            <v>195606900217</v>
          </cell>
          <cell r="J1136" t="str">
            <v>0100</v>
          </cell>
          <cell r="L1136">
            <v>3524</v>
          </cell>
          <cell r="M1136">
            <v>176.2</v>
          </cell>
          <cell r="O1136">
            <v>0</v>
          </cell>
          <cell r="P1136">
            <v>3700.2</v>
          </cell>
          <cell r="S1136">
            <v>3700.2</v>
          </cell>
          <cell r="W1136">
            <v>37587</v>
          </cell>
          <cell r="X1136">
            <v>37588</v>
          </cell>
          <cell r="Y1136" t="str">
            <v>KB</v>
          </cell>
        </row>
        <row r="1137">
          <cell r="A1137">
            <v>4335</v>
          </cell>
          <cell r="B1137">
            <v>37613</v>
          </cell>
          <cell r="C1137" t="str">
            <v>ko-z</v>
          </cell>
          <cell r="D1137" t="str">
            <v>21030138</v>
          </cell>
          <cell r="E1137">
            <v>37586</v>
          </cell>
          <cell r="F1137">
            <v>37580</v>
          </cell>
          <cell r="G1137">
            <v>37610</v>
          </cell>
          <cell r="H1137" t="str">
            <v>Niersberger</v>
          </cell>
          <cell r="I1137" t="str">
            <v>195606900217</v>
          </cell>
          <cell r="J1137" t="str">
            <v>0100</v>
          </cell>
          <cell r="L1137">
            <v>6307</v>
          </cell>
          <cell r="M1137">
            <v>315.35000000000002</v>
          </cell>
          <cell r="O1137">
            <v>0</v>
          </cell>
          <cell r="P1137">
            <v>6622.35</v>
          </cell>
          <cell r="S1137">
            <v>6622.35</v>
          </cell>
          <cell r="U1137" t="str">
            <v>a</v>
          </cell>
          <cell r="V1137" t="str">
            <v xml:space="preserve"> </v>
          </cell>
          <cell r="W1137">
            <v>37613</v>
          </cell>
          <cell r="X1137">
            <v>37613</v>
          </cell>
          <cell r="Y1137" t="str">
            <v>KB</v>
          </cell>
        </row>
        <row r="1138">
          <cell r="A1138">
            <v>4349</v>
          </cell>
          <cell r="B1138">
            <v>37613</v>
          </cell>
          <cell r="C1138" t="str">
            <v>ko</v>
          </cell>
          <cell r="D1138" t="str">
            <v>21030163</v>
          </cell>
          <cell r="E1138">
            <v>37607</v>
          </cell>
          <cell r="F1138">
            <v>37599</v>
          </cell>
          <cell r="G1138">
            <v>37631</v>
          </cell>
          <cell r="H1138" t="str">
            <v>Niersberger</v>
          </cell>
          <cell r="I1138" t="str">
            <v>195606900217</v>
          </cell>
          <cell r="J1138" t="str">
            <v>0100</v>
          </cell>
          <cell r="L1138">
            <v>8888</v>
          </cell>
          <cell r="M1138">
            <v>444.4</v>
          </cell>
          <cell r="O1138">
            <v>0</v>
          </cell>
          <cell r="P1138">
            <v>9332.4</v>
          </cell>
          <cell r="S1138">
            <v>9332.4</v>
          </cell>
          <cell r="U1138" t="str">
            <v>x</v>
          </cell>
          <cell r="V1138" t="str">
            <v xml:space="preserve"> </v>
          </cell>
          <cell r="W1138">
            <v>37613</v>
          </cell>
          <cell r="X1138">
            <v>37613</v>
          </cell>
          <cell r="Y1138" t="str">
            <v>KB</v>
          </cell>
        </row>
        <row r="1139">
          <cell r="A1139">
            <v>4255</v>
          </cell>
          <cell r="B1139">
            <v>37502</v>
          </cell>
          <cell r="C1139" t="str">
            <v>ko</v>
          </cell>
          <cell r="D1139" t="str">
            <v>21030046</v>
          </cell>
          <cell r="E1139">
            <v>37489</v>
          </cell>
          <cell r="F1139">
            <v>37452</v>
          </cell>
          <cell r="G1139">
            <v>37488</v>
          </cell>
          <cell r="H1139" t="str">
            <v>Niersberger</v>
          </cell>
          <cell r="I1139" t="str">
            <v>195606900217</v>
          </cell>
          <cell r="J1139" t="str">
            <v>0100</v>
          </cell>
          <cell r="M1139">
            <v>0</v>
          </cell>
          <cell r="N1139">
            <v>8700</v>
          </cell>
          <cell r="O1139">
            <v>1914</v>
          </cell>
          <cell r="P1139">
            <v>10614</v>
          </cell>
          <cell r="S1139">
            <v>10614</v>
          </cell>
          <cell r="U1139" t="str">
            <v>e</v>
          </cell>
          <cell r="V1139"/>
          <cell r="W1139">
            <v>37496</v>
          </cell>
          <cell r="X1139">
            <v>37497</v>
          </cell>
          <cell r="Y1139" t="str">
            <v>KB</v>
          </cell>
        </row>
        <row r="1140">
          <cell r="A1140">
            <v>4343</v>
          </cell>
          <cell r="B1140">
            <v>37613</v>
          </cell>
          <cell r="C1140" t="str">
            <v>kom-z</v>
          </cell>
          <cell r="D1140" t="str">
            <v>21030148</v>
          </cell>
          <cell r="E1140">
            <v>37593</v>
          </cell>
          <cell r="F1140">
            <v>37588</v>
          </cell>
          <cell r="G1140">
            <v>37618</v>
          </cell>
          <cell r="H1140" t="str">
            <v>Niersberger</v>
          </cell>
          <cell r="I1140" t="str">
            <v>195606900217</v>
          </cell>
          <cell r="J1140" t="str">
            <v>0100</v>
          </cell>
          <cell r="L1140">
            <v>11052</v>
          </cell>
          <cell r="M1140">
            <v>552.6</v>
          </cell>
          <cell r="O1140">
            <v>0</v>
          </cell>
          <cell r="P1140">
            <v>11604.6</v>
          </cell>
          <cell r="S1140">
            <v>11604.6</v>
          </cell>
          <cell r="U1140" t="str">
            <v>a</v>
          </cell>
          <cell r="V1140" t="str">
            <v xml:space="preserve"> </v>
          </cell>
          <cell r="W1140">
            <v>37613</v>
          </cell>
          <cell r="X1140">
            <v>37613</v>
          </cell>
          <cell r="Y1140" t="str">
            <v>KB</v>
          </cell>
        </row>
        <row r="1141">
          <cell r="A1141">
            <v>4256</v>
          </cell>
          <cell r="B1141">
            <v>37502</v>
          </cell>
          <cell r="C1141" t="str">
            <v>ko</v>
          </cell>
          <cell r="D1141" t="str">
            <v>21030047</v>
          </cell>
          <cell r="E1141">
            <v>37489</v>
          </cell>
          <cell r="F1141">
            <v>37456</v>
          </cell>
          <cell r="G1141">
            <v>37484</v>
          </cell>
          <cell r="H1141" t="str">
            <v>Niersberger</v>
          </cell>
          <cell r="I1141" t="str">
            <v>195606900217</v>
          </cell>
          <cell r="J1141" t="str">
            <v>0100</v>
          </cell>
          <cell r="L1141">
            <v>4418</v>
          </cell>
          <cell r="M1141">
            <v>220.9</v>
          </cell>
          <cell r="N1141">
            <v>6100</v>
          </cell>
          <cell r="O1141">
            <v>1342</v>
          </cell>
          <cell r="P1141">
            <v>12081</v>
          </cell>
          <cell r="S1141">
            <v>12080.9</v>
          </cell>
          <cell r="U1141" t="str">
            <v>e</v>
          </cell>
          <cell r="V1141"/>
          <cell r="W1141">
            <v>37496</v>
          </cell>
          <cell r="X1141">
            <v>37497</v>
          </cell>
          <cell r="Y1141" t="str">
            <v>KB</v>
          </cell>
        </row>
        <row r="1142">
          <cell r="A1142">
            <v>4306</v>
          </cell>
          <cell r="B1142">
            <v>37560</v>
          </cell>
          <cell r="C1142" t="str">
            <v>ko</v>
          </cell>
          <cell r="D1142" t="str">
            <v>21030095</v>
          </cell>
          <cell r="E1142">
            <v>37537</v>
          </cell>
          <cell r="F1142">
            <v>37509</v>
          </cell>
          <cell r="G1142">
            <v>37554</v>
          </cell>
          <cell r="H1142" t="str">
            <v>Niersberger</v>
          </cell>
          <cell r="I1142" t="str">
            <v>195606900217</v>
          </cell>
          <cell r="J1142" t="str">
            <v>0100</v>
          </cell>
          <cell r="L1142">
            <v>11721</v>
          </cell>
          <cell r="M1142">
            <v>586.04999999999995</v>
          </cell>
          <cell r="O1142">
            <v>0</v>
          </cell>
          <cell r="P1142">
            <v>12307.05</v>
          </cell>
          <cell r="S1142">
            <v>12307.05</v>
          </cell>
          <cell r="T1142" t="str">
            <v xml:space="preserve"> </v>
          </cell>
          <cell r="U1142" t="str">
            <v>a</v>
          </cell>
          <cell r="V1142"/>
          <cell r="W1142">
            <v>37550</v>
          </cell>
          <cell r="X1142">
            <v>37551</v>
          </cell>
          <cell r="Y1142" t="str">
            <v>KB</v>
          </cell>
        </row>
        <row r="1143">
          <cell r="A1143">
            <v>4294</v>
          </cell>
          <cell r="B1143">
            <v>37537</v>
          </cell>
          <cell r="C1143" t="str">
            <v>ko</v>
          </cell>
          <cell r="D1143" t="str">
            <v>21030081</v>
          </cell>
          <cell r="E1143">
            <v>37524</v>
          </cell>
          <cell r="F1143">
            <v>37509</v>
          </cell>
          <cell r="G1143">
            <v>37529</v>
          </cell>
          <cell r="H1143" t="str">
            <v>Niersberger</v>
          </cell>
          <cell r="I1143" t="str">
            <v>195606900217</v>
          </cell>
          <cell r="J1143" t="str">
            <v>0100</v>
          </cell>
          <cell r="L1143">
            <v>11989</v>
          </cell>
          <cell r="M1143">
            <v>599.45000000000005</v>
          </cell>
          <cell r="O1143">
            <v>0</v>
          </cell>
          <cell r="P1143">
            <v>12588.45</v>
          </cell>
          <cell r="S1143">
            <v>12588.45</v>
          </cell>
          <cell r="U1143" t="str">
            <v>b</v>
          </cell>
          <cell r="V1143"/>
          <cell r="W1143">
            <v>37536</v>
          </cell>
          <cell r="X1143">
            <v>37536</v>
          </cell>
          <cell r="Y1143" t="str">
            <v>KB</v>
          </cell>
        </row>
        <row r="1144">
          <cell r="A1144">
            <v>273</v>
          </cell>
          <cell r="B1144">
            <v>37349</v>
          </cell>
          <cell r="C1144" t="str">
            <v>dag</v>
          </cell>
          <cell r="D1144" t="str">
            <v>21020026</v>
          </cell>
          <cell r="E1144">
            <v>37324</v>
          </cell>
          <cell r="F1144">
            <v>37300</v>
          </cell>
          <cell r="G1144">
            <v>37337</v>
          </cell>
          <cell r="H1144" t="str">
            <v>Niersberger</v>
          </cell>
          <cell r="I1144" t="str">
            <v>195606900217</v>
          </cell>
          <cell r="J1144" t="str">
            <v>0100</v>
          </cell>
          <cell r="L1144">
            <v>12600</v>
          </cell>
          <cell r="M1144">
            <v>630</v>
          </cell>
          <cell r="O1144">
            <v>0</v>
          </cell>
          <cell r="P1144">
            <v>13230</v>
          </cell>
          <cell r="S1144">
            <v>13230</v>
          </cell>
          <cell r="U1144" t="str">
            <v>a</v>
          </cell>
          <cell r="V1144"/>
          <cell r="W1144">
            <v>37340</v>
          </cell>
          <cell r="X1144">
            <v>37340</v>
          </cell>
          <cell r="Y1144" t="str">
            <v>KB</v>
          </cell>
        </row>
        <row r="1145">
          <cell r="A1145">
            <v>4214</v>
          </cell>
          <cell r="B1145">
            <v>37466</v>
          </cell>
          <cell r="C1145" t="str">
            <v>ko</v>
          </cell>
          <cell r="D1145" t="str">
            <v>21030022</v>
          </cell>
          <cell r="E1145">
            <v>37453</v>
          </cell>
          <cell r="F1145">
            <v>37435</v>
          </cell>
          <cell r="G1145">
            <v>37473</v>
          </cell>
          <cell r="H1145" t="str">
            <v>Niersberger</v>
          </cell>
          <cell r="I1145" t="str">
            <v>195606900217</v>
          </cell>
          <cell r="J1145" t="str">
            <v>0100</v>
          </cell>
          <cell r="L1145">
            <v>0</v>
          </cell>
          <cell r="M1145">
            <v>0</v>
          </cell>
          <cell r="N1145">
            <v>11000</v>
          </cell>
          <cell r="O1145">
            <v>2420</v>
          </cell>
          <cell r="P1145">
            <v>13420</v>
          </cell>
          <cell r="S1145">
            <v>13420</v>
          </cell>
          <cell r="U1145" t="str">
            <v>b</v>
          </cell>
          <cell r="V1145"/>
          <cell r="W1145">
            <v>37472</v>
          </cell>
          <cell r="X1145">
            <v>37473</v>
          </cell>
          <cell r="Y1145" t="str">
            <v>KB</v>
          </cell>
        </row>
        <row r="1146">
          <cell r="A1146">
            <v>24</v>
          </cell>
          <cell r="B1146">
            <v>37315</v>
          </cell>
          <cell r="C1146" t="str">
            <v>ko</v>
          </cell>
          <cell r="D1146" t="str">
            <v>21010309</v>
          </cell>
          <cell r="E1146">
            <v>37271</v>
          </cell>
          <cell r="F1146">
            <v>37604</v>
          </cell>
          <cell r="G1146">
            <v>37283</v>
          </cell>
          <cell r="H1146" t="str">
            <v>Niersberger</v>
          </cell>
          <cell r="I1146" t="str">
            <v>195606900217</v>
          </cell>
          <cell r="J1146" t="str">
            <v>0100</v>
          </cell>
          <cell r="L1146">
            <v>14103</v>
          </cell>
          <cell r="M1146">
            <v>705.15</v>
          </cell>
          <cell r="O1146">
            <v>0</v>
          </cell>
          <cell r="P1146">
            <v>14808.15</v>
          </cell>
          <cell r="S1146">
            <v>14808.15</v>
          </cell>
          <cell r="U1146" t="str">
            <v>a</v>
          </cell>
          <cell r="V1146"/>
          <cell r="W1146">
            <v>37293</v>
          </cell>
          <cell r="X1146">
            <v>37294</v>
          </cell>
          <cell r="Y1146" t="str">
            <v>KB</v>
          </cell>
        </row>
        <row r="1147">
          <cell r="A1147">
            <v>4337</v>
          </cell>
          <cell r="B1147">
            <v>37603</v>
          </cell>
          <cell r="C1147" t="str">
            <v>ko-z</v>
          </cell>
          <cell r="D1147" t="str">
            <v>21030144</v>
          </cell>
          <cell r="E1147">
            <v>37588</v>
          </cell>
          <cell r="F1147">
            <v>37562</v>
          </cell>
          <cell r="G1147">
            <v>37605</v>
          </cell>
          <cell r="H1147" t="str">
            <v>Niersberger</v>
          </cell>
          <cell r="I1147" t="str">
            <v>195606900217</v>
          </cell>
          <cell r="J1147" t="str">
            <v>0100</v>
          </cell>
          <cell r="L1147">
            <v>14120</v>
          </cell>
          <cell r="M1147">
            <v>706</v>
          </cell>
          <cell r="O1147">
            <v>0</v>
          </cell>
          <cell r="P1147">
            <v>14826</v>
          </cell>
          <cell r="S1147">
            <v>14826</v>
          </cell>
          <cell r="U1147" t="str">
            <v>b</v>
          </cell>
          <cell r="V1147">
            <v>16</v>
          </cell>
          <cell r="W1147">
            <v>37601</v>
          </cell>
          <cell r="X1147">
            <v>37602</v>
          </cell>
          <cell r="Y1147" t="str">
            <v>KB</v>
          </cell>
        </row>
        <row r="1148">
          <cell r="A1148">
            <v>4338</v>
          </cell>
          <cell r="B1148">
            <v>37613</v>
          </cell>
          <cell r="C1148" t="str">
            <v>ko-z</v>
          </cell>
          <cell r="D1148" t="str">
            <v>21030145</v>
          </cell>
          <cell r="E1148">
            <v>37588</v>
          </cell>
          <cell r="F1148">
            <v>37575</v>
          </cell>
          <cell r="G1148">
            <v>37615</v>
          </cell>
          <cell r="H1148" t="str">
            <v>Niersberger</v>
          </cell>
          <cell r="I1148" t="str">
            <v>195606900217</v>
          </cell>
          <cell r="J1148" t="str">
            <v>0100</v>
          </cell>
          <cell r="M1148">
            <v>0</v>
          </cell>
          <cell r="N1148">
            <v>17970</v>
          </cell>
          <cell r="O1148">
            <v>3953.4</v>
          </cell>
          <cell r="P1148">
            <v>21923.4</v>
          </cell>
          <cell r="S1148">
            <v>21923.4</v>
          </cell>
          <cell r="U1148" t="str">
            <v>a</v>
          </cell>
          <cell r="V1148" t="str">
            <v xml:space="preserve"> </v>
          </cell>
          <cell r="W1148">
            <v>37613</v>
          </cell>
          <cell r="X1148">
            <v>37613</v>
          </cell>
          <cell r="Y1148" t="str">
            <v>KB</v>
          </cell>
        </row>
        <row r="1149">
          <cell r="A1149">
            <v>6038</v>
          </cell>
          <cell r="B1149">
            <v>37469</v>
          </cell>
          <cell r="C1149" t="str">
            <v>dam</v>
          </cell>
          <cell r="D1149" t="str">
            <v>21030027</v>
          </cell>
          <cell r="E1149">
            <v>37455</v>
          </cell>
          <cell r="F1149">
            <v>37437</v>
          </cell>
          <cell r="G1149">
            <v>37478</v>
          </cell>
          <cell r="H1149" t="str">
            <v>Niersberger</v>
          </cell>
          <cell r="I1149" t="str">
            <v>195606900217</v>
          </cell>
          <cell r="J1149" t="str">
            <v>0100</v>
          </cell>
          <cell r="L1149">
            <v>23828</v>
          </cell>
          <cell r="M1149">
            <v>1191.4000000000001</v>
          </cell>
          <cell r="O1149">
            <v>0</v>
          </cell>
          <cell r="P1149">
            <v>25019.4</v>
          </cell>
          <cell r="R1149">
            <v>0</v>
          </cell>
          <cell r="S1149">
            <v>25019.4</v>
          </cell>
          <cell r="U1149" t="str">
            <v>b</v>
          </cell>
          <cell r="V1149"/>
          <cell r="W1149">
            <v>37488</v>
          </cell>
          <cell r="X1149">
            <v>37488</v>
          </cell>
          <cell r="Y1149" t="str">
            <v>KB</v>
          </cell>
        </row>
        <row r="1150">
          <cell r="A1150">
            <v>6102</v>
          </cell>
          <cell r="B1150">
            <v>37586</v>
          </cell>
          <cell r="C1150" t="str">
            <v>tr</v>
          </cell>
          <cell r="D1150" t="str">
            <v>21030110</v>
          </cell>
          <cell r="E1150">
            <v>37554</v>
          </cell>
          <cell r="F1150">
            <v>37547</v>
          </cell>
          <cell r="G1150">
            <v>37583</v>
          </cell>
          <cell r="H1150" t="str">
            <v>Niersberger</v>
          </cell>
          <cell r="I1150" t="str">
            <v>195606900217</v>
          </cell>
          <cell r="J1150" t="str">
            <v>0100</v>
          </cell>
          <cell r="L1150">
            <v>31633</v>
          </cell>
          <cell r="M1150">
            <v>1581.7</v>
          </cell>
          <cell r="O1150">
            <v>0</v>
          </cell>
          <cell r="P1150">
            <v>33214.699999999997</v>
          </cell>
          <cell r="R1150">
            <v>0</v>
          </cell>
          <cell r="S1150">
            <v>33214.699999999997</v>
          </cell>
          <cell r="U1150" t="str">
            <v>a</v>
          </cell>
          <cell r="V1150"/>
          <cell r="W1150">
            <v>37581</v>
          </cell>
          <cell r="X1150">
            <v>37582</v>
          </cell>
          <cell r="Y1150" t="str">
            <v>KB</v>
          </cell>
        </row>
        <row r="1151">
          <cell r="A1151">
            <v>4213</v>
          </cell>
          <cell r="B1151">
            <v>37466</v>
          </cell>
          <cell r="C1151" t="str">
            <v>ko</v>
          </cell>
          <cell r="D1151" t="str">
            <v>21030021</v>
          </cell>
          <cell r="E1151">
            <v>37453</v>
          </cell>
          <cell r="F1151">
            <v>37435</v>
          </cell>
          <cell r="G1151">
            <v>37473</v>
          </cell>
          <cell r="H1151" t="str">
            <v>Niersberger</v>
          </cell>
          <cell r="I1151" t="str">
            <v>195606900217</v>
          </cell>
          <cell r="J1151" t="str">
            <v>0100</v>
          </cell>
          <cell r="L1151">
            <v>0</v>
          </cell>
          <cell r="M1151">
            <v>0</v>
          </cell>
          <cell r="N1151">
            <v>27790</v>
          </cell>
          <cell r="O1151">
            <v>6113.8</v>
          </cell>
          <cell r="P1151">
            <v>33903.800000000003</v>
          </cell>
          <cell r="S1151">
            <v>33903.800000000003</v>
          </cell>
          <cell r="U1151" t="str">
            <v>b</v>
          </cell>
          <cell r="V1151"/>
          <cell r="W1151">
            <v>37472</v>
          </cell>
          <cell r="X1151">
            <v>37473</v>
          </cell>
          <cell r="Y1151" t="str">
            <v>KB</v>
          </cell>
        </row>
        <row r="1152">
          <cell r="A1152">
            <v>2423</v>
          </cell>
          <cell r="B1152">
            <v>37613</v>
          </cell>
          <cell r="C1152" t="str">
            <v>tye</v>
          </cell>
          <cell r="D1152" t="str">
            <v>22030059</v>
          </cell>
          <cell r="E1152">
            <v>37600</v>
          </cell>
          <cell r="G1152">
            <v>37626</v>
          </cell>
          <cell r="H1152" t="str">
            <v>Niersberger</v>
          </cell>
          <cell r="I1152" t="str">
            <v>195606900217</v>
          </cell>
          <cell r="J1152" t="str">
            <v>0100</v>
          </cell>
          <cell r="M1152">
            <v>0</v>
          </cell>
          <cell r="O1152">
            <v>0</v>
          </cell>
          <cell r="P1152">
            <v>0</v>
          </cell>
          <cell r="Q1152">
            <v>36000</v>
          </cell>
          <cell r="S1152">
            <v>36000</v>
          </cell>
          <cell r="U1152" t="str">
            <v>x</v>
          </cell>
          <cell r="V1152" t="str">
            <v xml:space="preserve"> </v>
          </cell>
          <cell r="W1152">
            <v>37613</v>
          </cell>
          <cell r="X1152">
            <v>37613</v>
          </cell>
          <cell r="Y1152" t="str">
            <v>KB</v>
          </cell>
        </row>
        <row r="1153">
          <cell r="A1153">
            <v>4208</v>
          </cell>
          <cell r="B1153">
            <v>37502</v>
          </cell>
          <cell r="C1153" t="str">
            <v>ko</v>
          </cell>
          <cell r="D1153" t="str">
            <v>22030020</v>
          </cell>
          <cell r="E1153">
            <v>37447</v>
          </cell>
          <cell r="G1153">
            <v>37473</v>
          </cell>
          <cell r="H1153" t="str">
            <v>Niersberger</v>
          </cell>
          <cell r="I1153" t="str">
            <v>195606900217</v>
          </cell>
          <cell r="J1153" t="str">
            <v>0100</v>
          </cell>
          <cell r="L1153">
            <v>0</v>
          </cell>
          <cell r="M1153">
            <v>0</v>
          </cell>
          <cell r="N1153">
            <v>0</v>
          </cell>
          <cell r="O1153">
            <v>0</v>
          </cell>
          <cell r="Q1153">
            <v>61000</v>
          </cell>
          <cell r="S1153">
            <v>61000</v>
          </cell>
          <cell r="U1153" t="str">
            <v>b</v>
          </cell>
          <cell r="V1153"/>
          <cell r="W1153">
            <v>37472</v>
          </cell>
          <cell r="X1153">
            <v>37473</v>
          </cell>
          <cell r="Y1153" t="str">
            <v>KB</v>
          </cell>
        </row>
        <row r="1154">
          <cell r="A1154">
            <v>4292</v>
          </cell>
          <cell r="B1154">
            <v>37537</v>
          </cell>
          <cell r="C1154" t="str">
            <v>ko</v>
          </cell>
          <cell r="D1154" t="str">
            <v>21030079</v>
          </cell>
          <cell r="E1154">
            <v>37524</v>
          </cell>
          <cell r="F1154">
            <v>37505</v>
          </cell>
          <cell r="G1154">
            <v>37529</v>
          </cell>
          <cell r="H1154" t="str">
            <v>Niersberger</v>
          </cell>
          <cell r="I1154" t="str">
            <v>195606900217</v>
          </cell>
          <cell r="J1154" t="str">
            <v>0100</v>
          </cell>
          <cell r="L1154">
            <v>58629</v>
          </cell>
          <cell r="M1154">
            <v>2931.45</v>
          </cell>
          <cell r="O1154">
            <v>0</v>
          </cell>
          <cell r="P1154">
            <v>61560.45</v>
          </cell>
          <cell r="S1154">
            <v>61560.45</v>
          </cell>
          <cell r="U1154" t="str">
            <v>a</v>
          </cell>
          <cell r="V1154"/>
          <cell r="W1154">
            <v>37536</v>
          </cell>
          <cell r="X1154">
            <v>37536</v>
          </cell>
          <cell r="Y1154" t="str">
            <v>KB</v>
          </cell>
        </row>
        <row r="1155">
          <cell r="A1155">
            <v>2401</v>
          </cell>
          <cell r="B1155">
            <v>37613</v>
          </cell>
          <cell r="C1155" t="str">
            <v>fm</v>
          </cell>
          <cell r="D1155" t="str">
            <v>21030139</v>
          </cell>
          <cell r="E1155">
            <v>37581</v>
          </cell>
          <cell r="F1155">
            <v>37574</v>
          </cell>
          <cell r="G1155">
            <v>37610</v>
          </cell>
          <cell r="H1155" t="str">
            <v>Niersberger</v>
          </cell>
          <cell r="I1155" t="str">
            <v>195606900217</v>
          </cell>
          <cell r="J1155" t="str">
            <v>0100</v>
          </cell>
          <cell r="L1155">
            <v>65801</v>
          </cell>
          <cell r="M1155">
            <v>3290.1</v>
          </cell>
          <cell r="O1155">
            <v>0</v>
          </cell>
          <cell r="P1155">
            <v>69091.100000000006</v>
          </cell>
          <cell r="R1155">
            <v>-3290.1</v>
          </cell>
          <cell r="S1155">
            <v>65801</v>
          </cell>
          <cell r="V1155" t="str">
            <v xml:space="preserve"> </v>
          </cell>
          <cell r="W1155">
            <v>37613</v>
          </cell>
          <cell r="X1155">
            <v>37613</v>
          </cell>
          <cell r="Y1155" t="str">
            <v>KB</v>
          </cell>
        </row>
        <row r="1156">
          <cell r="A1156">
            <v>4307</v>
          </cell>
          <cell r="B1156">
            <v>37564</v>
          </cell>
          <cell r="C1156" t="str">
            <v>ko</v>
          </cell>
          <cell r="D1156" t="str">
            <v>21030096</v>
          </cell>
          <cell r="E1156">
            <v>37537</v>
          </cell>
          <cell r="F1156">
            <v>37519</v>
          </cell>
          <cell r="G1156">
            <v>37563</v>
          </cell>
          <cell r="H1156" t="str">
            <v>Niersberger</v>
          </cell>
          <cell r="I1156" t="str">
            <v>195606900217</v>
          </cell>
          <cell r="J1156" t="str">
            <v>0100</v>
          </cell>
          <cell r="L1156">
            <v>135415</v>
          </cell>
          <cell r="M1156">
            <v>6770.75</v>
          </cell>
          <cell r="O1156">
            <v>0</v>
          </cell>
          <cell r="P1156">
            <v>142185.75</v>
          </cell>
          <cell r="S1156">
            <v>142185.75</v>
          </cell>
          <cell r="T1156" t="str">
            <v xml:space="preserve"> </v>
          </cell>
          <cell r="U1156" t="str">
            <v>b</v>
          </cell>
          <cell r="V1156"/>
          <cell r="W1156">
            <v>37564</v>
          </cell>
          <cell r="X1156">
            <v>37564</v>
          </cell>
          <cell r="Y1156" t="str">
            <v>KB</v>
          </cell>
        </row>
        <row r="1157">
          <cell r="A1157">
            <v>2388</v>
          </cell>
          <cell r="B1157">
            <v>37596</v>
          </cell>
          <cell r="C1157" t="str">
            <v>tye</v>
          </cell>
          <cell r="D1157" t="str">
            <v>22030054</v>
          </cell>
          <cell r="E1157">
            <v>37568</v>
          </cell>
          <cell r="G1157">
            <v>37595</v>
          </cell>
          <cell r="H1157" t="str">
            <v>Niersberger</v>
          </cell>
          <cell r="I1157" t="str">
            <v>195606900217</v>
          </cell>
          <cell r="J1157" t="str">
            <v>0100</v>
          </cell>
          <cell r="M1157">
            <v>0</v>
          </cell>
          <cell r="O1157">
            <v>0</v>
          </cell>
          <cell r="P1157">
            <v>0</v>
          </cell>
          <cell r="Q1157">
            <v>190786</v>
          </cell>
          <cell r="S1157">
            <v>190786</v>
          </cell>
          <cell r="U1157" t="str">
            <v>a</v>
          </cell>
          <cell r="V1157" t="str">
            <v xml:space="preserve"> </v>
          </cell>
          <cell r="W1157">
            <v>37595</v>
          </cell>
          <cell r="X1157">
            <v>37595</v>
          </cell>
          <cell r="Y1157" t="str">
            <v>KB</v>
          </cell>
        </row>
        <row r="1158">
          <cell r="A1158">
            <v>6109</v>
          </cell>
          <cell r="B1158">
            <v>37603</v>
          </cell>
          <cell r="C1158" t="str">
            <v>tr</v>
          </cell>
          <cell r="D1158" t="str">
            <v>22030050</v>
          </cell>
          <cell r="E1158">
            <v>37567</v>
          </cell>
          <cell r="G1158">
            <v>37596</v>
          </cell>
          <cell r="H1158" t="str">
            <v>Niersberger</v>
          </cell>
          <cell r="I1158" t="str">
            <v>195606900217</v>
          </cell>
          <cell r="J1158" t="str">
            <v>0100</v>
          </cell>
          <cell r="M1158">
            <v>0</v>
          </cell>
          <cell r="O1158">
            <v>0</v>
          </cell>
          <cell r="P1158">
            <v>0</v>
          </cell>
          <cell r="Q1158">
            <v>241668</v>
          </cell>
          <cell r="R1158">
            <v>0</v>
          </cell>
          <cell r="S1158">
            <v>241668</v>
          </cell>
          <cell r="T1158" t="str">
            <v>December2002</v>
          </cell>
          <cell r="W1158">
            <v>37595</v>
          </cell>
          <cell r="X1158">
            <v>37596</v>
          </cell>
          <cell r="Y1158" t="str">
            <v>UFJ</v>
          </cell>
        </row>
        <row r="1159">
          <cell r="A1159">
            <v>2178.1</v>
          </cell>
          <cell r="B1159">
            <v>37498</v>
          </cell>
          <cell r="C1159" t="str">
            <v>f</v>
          </cell>
          <cell r="D1159" t="str">
            <v>21030006</v>
          </cell>
          <cell r="E1159">
            <v>37473</v>
          </cell>
          <cell r="G1159">
            <v>37504</v>
          </cell>
          <cell r="H1159" t="str">
            <v>Niersberger</v>
          </cell>
          <cell r="I1159" t="str">
            <v>195606900217</v>
          </cell>
          <cell r="J1159" t="str">
            <v>0100</v>
          </cell>
          <cell r="M1159">
            <v>0</v>
          </cell>
          <cell r="O1159">
            <v>0</v>
          </cell>
          <cell r="P1159">
            <v>0</v>
          </cell>
          <cell r="R1159">
            <v>293036</v>
          </cell>
          <cell r="S1159">
            <v>293036</v>
          </cell>
          <cell r="T1159" t="str">
            <v>September2002</v>
          </cell>
          <cell r="U1159">
            <v>37497</v>
          </cell>
          <cell r="V1159"/>
          <cell r="W1159">
            <v>37503</v>
          </cell>
          <cell r="X1159">
            <v>37504</v>
          </cell>
          <cell r="Y1159" t="str">
            <v>UFJ</v>
          </cell>
        </row>
        <row r="1160">
          <cell r="A1160">
            <v>2293</v>
          </cell>
          <cell r="B1160">
            <v>37537</v>
          </cell>
          <cell r="C1160" t="str">
            <v>tye</v>
          </cell>
          <cell r="D1160" t="str">
            <v>22030032</v>
          </cell>
          <cell r="E1160">
            <v>37505</v>
          </cell>
          <cell r="G1160">
            <v>37535</v>
          </cell>
          <cell r="H1160" t="str">
            <v>Niersberger</v>
          </cell>
          <cell r="I1160" t="str">
            <v>195606900217</v>
          </cell>
          <cell r="J1160" t="str">
            <v>0100</v>
          </cell>
          <cell r="M1160">
            <v>0</v>
          </cell>
          <cell r="O1160">
            <v>0</v>
          </cell>
          <cell r="P1160">
            <v>0</v>
          </cell>
          <cell r="Q1160">
            <v>304619</v>
          </cell>
          <cell r="S1160">
            <v>304619</v>
          </cell>
          <cell r="T1160" t="str">
            <v>October2002</v>
          </cell>
          <cell r="V1160"/>
          <cell r="W1160">
            <v>37534</v>
          </cell>
          <cell r="X1160">
            <v>37536</v>
          </cell>
          <cell r="Y1160" t="str">
            <v>UFJ</v>
          </cell>
        </row>
        <row r="1161">
          <cell r="A1161">
            <v>4314.1000000000004</v>
          </cell>
          <cell r="B1161">
            <v>37623</v>
          </cell>
          <cell r="C1161" t="str">
            <v>ko</v>
          </cell>
          <cell r="D1161" t="str">
            <v>22101245</v>
          </cell>
          <cell r="E1161">
            <v>37600</v>
          </cell>
          <cell r="G1161">
            <v>37626</v>
          </cell>
          <cell r="H1161" t="str">
            <v>AZ Klima</v>
          </cell>
          <cell r="I1161" t="str">
            <v>93504514</v>
          </cell>
          <cell r="J1161" t="str">
            <v>0600</v>
          </cell>
          <cell r="L1161">
            <v>0</v>
          </cell>
          <cell r="M1161">
            <v>0</v>
          </cell>
          <cell r="O1161">
            <v>0</v>
          </cell>
          <cell r="P1161">
            <v>0</v>
          </cell>
          <cell r="R1161">
            <v>1322789.1000000001</v>
          </cell>
          <cell r="S1161">
            <v>1322789.1000000001</v>
          </cell>
          <cell r="T1161" t="str">
            <v>Decem192002</v>
          </cell>
          <cell r="U1161">
            <v>37609</v>
          </cell>
          <cell r="V1161"/>
          <cell r="W1161">
            <v>37613</v>
          </cell>
          <cell r="Y1161" t="str">
            <v>UFJ</v>
          </cell>
        </row>
        <row r="1162">
          <cell r="A1162">
            <v>6044</v>
          </cell>
          <cell r="B1162">
            <v>37498</v>
          </cell>
          <cell r="C1162" t="str">
            <v>tr</v>
          </cell>
          <cell r="D1162" t="str">
            <v>22030024</v>
          </cell>
          <cell r="E1162">
            <v>37472</v>
          </cell>
          <cell r="G1162">
            <v>37503</v>
          </cell>
          <cell r="H1162" t="str">
            <v>Niersberger</v>
          </cell>
          <cell r="I1162" t="str">
            <v>195606900217</v>
          </cell>
          <cell r="J1162" t="str">
            <v>0100</v>
          </cell>
          <cell r="M1162">
            <v>0</v>
          </cell>
          <cell r="O1162">
            <v>0</v>
          </cell>
          <cell r="P1162">
            <v>0</v>
          </cell>
          <cell r="Q1162">
            <v>632627</v>
          </cell>
          <cell r="R1162">
            <v>0</v>
          </cell>
          <cell r="S1162">
            <v>632627</v>
          </cell>
          <cell r="T1162" t="str">
            <v>September2002</v>
          </cell>
          <cell r="U1162">
            <v>37497</v>
          </cell>
          <cell r="V1162"/>
          <cell r="W1162">
            <v>37503</v>
          </cell>
          <cell r="X1162">
            <v>37504</v>
          </cell>
          <cell r="Y1162" t="str">
            <v>UFJ</v>
          </cell>
        </row>
        <row r="1163">
          <cell r="A1163">
            <v>2178</v>
          </cell>
          <cell r="B1163">
            <v>37433</v>
          </cell>
          <cell r="C1163" t="str">
            <v>f</v>
          </cell>
          <cell r="D1163" t="str">
            <v>21030006</v>
          </cell>
          <cell r="E1163">
            <v>37412</v>
          </cell>
          <cell r="F1163">
            <v>37378</v>
          </cell>
          <cell r="G1163">
            <v>37442</v>
          </cell>
          <cell r="H1163" t="str">
            <v>Niersberger</v>
          </cell>
          <cell r="I1163" t="str">
            <v>195606900217</v>
          </cell>
          <cell r="J1163" t="str">
            <v>0100</v>
          </cell>
          <cell r="L1163">
            <v>5860728</v>
          </cell>
          <cell r="M1163">
            <v>293036.40000000002</v>
          </cell>
          <cell r="O1163">
            <v>0</v>
          </cell>
          <cell r="P1163">
            <v>6153764.4000000004</v>
          </cell>
          <cell r="Q1163">
            <v>-5183300</v>
          </cell>
          <cell r="R1163">
            <v>-293036</v>
          </cell>
          <cell r="S1163">
            <v>677428.40000000037</v>
          </cell>
          <cell r="T1163" t="str">
            <v>July2002</v>
          </cell>
          <cell r="U1163">
            <v>37433</v>
          </cell>
          <cell r="V1163"/>
          <cell r="W1163">
            <v>37447</v>
          </cell>
          <cell r="X1163">
            <v>37446</v>
          </cell>
          <cell r="Y1163" t="str">
            <v>Sanwa Duss</v>
          </cell>
        </row>
        <row r="1164">
          <cell r="A1164">
            <v>2148</v>
          </cell>
          <cell r="B1164">
            <v>37466</v>
          </cell>
          <cell r="C1164" t="str">
            <v>f</v>
          </cell>
          <cell r="D1164" t="str">
            <v>22030010</v>
          </cell>
          <cell r="E1164">
            <v>37386</v>
          </cell>
          <cell r="G1164">
            <v>37416</v>
          </cell>
          <cell r="H1164" t="str">
            <v>Niersberger</v>
          </cell>
          <cell r="I1164" t="str">
            <v>195606900217</v>
          </cell>
          <cell r="J1164" t="str">
            <v>0100</v>
          </cell>
          <cell r="M1164">
            <v>0</v>
          </cell>
          <cell r="O1164">
            <v>0</v>
          </cell>
          <cell r="P1164">
            <v>0</v>
          </cell>
          <cell r="Q1164">
            <v>749113</v>
          </cell>
          <cell r="S1164">
            <v>749113</v>
          </cell>
          <cell r="T1164" t="str">
            <v>June2002</v>
          </cell>
          <cell r="U1164">
            <v>37414</v>
          </cell>
          <cell r="V1164"/>
          <cell r="W1164">
            <v>37422</v>
          </cell>
          <cell r="X1164">
            <v>37427</v>
          </cell>
          <cell r="Y1164" t="str">
            <v>Sanwa Duss</v>
          </cell>
        </row>
        <row r="1165">
          <cell r="A1165">
            <v>2082</v>
          </cell>
          <cell r="B1165">
            <v>37382</v>
          </cell>
          <cell r="C1165" t="str">
            <v>f</v>
          </cell>
          <cell r="D1165" t="str">
            <v>22020013</v>
          </cell>
          <cell r="E1165">
            <v>37350</v>
          </cell>
          <cell r="G1165">
            <v>37379</v>
          </cell>
          <cell r="H1165" t="str">
            <v>Niersberger</v>
          </cell>
          <cell r="I1165" t="str">
            <v>195606900217</v>
          </cell>
          <cell r="J1165" t="str">
            <v>0100</v>
          </cell>
          <cell r="M1165">
            <v>0</v>
          </cell>
          <cell r="O1165">
            <v>0</v>
          </cell>
          <cell r="P1165">
            <v>0</v>
          </cell>
          <cell r="Q1165">
            <v>875955</v>
          </cell>
          <cell r="S1165">
            <v>875955</v>
          </cell>
          <cell r="T1165" t="str">
            <v>May2002</v>
          </cell>
          <cell r="U1165">
            <v>37376</v>
          </cell>
          <cell r="V1165"/>
          <cell r="W1165">
            <v>37380</v>
          </cell>
          <cell r="X1165">
            <v>37382</v>
          </cell>
          <cell r="Y1165" t="str">
            <v>Sanwa Duss</v>
          </cell>
        </row>
        <row r="1166">
          <cell r="A1166">
            <v>2013</v>
          </cell>
          <cell r="B1166">
            <v>37333</v>
          </cell>
          <cell r="C1166" t="str">
            <v>f</v>
          </cell>
          <cell r="D1166" t="str">
            <v>2202004</v>
          </cell>
          <cell r="E1166">
            <v>37292</v>
          </cell>
          <cell r="G1166">
            <v>37321</v>
          </cell>
          <cell r="H1166" t="str">
            <v>Niersberger</v>
          </cell>
          <cell r="I1166" t="str">
            <v>195606900217</v>
          </cell>
          <cell r="J1166" t="str">
            <v>0100</v>
          </cell>
          <cell r="M1166">
            <v>0</v>
          </cell>
          <cell r="O1166">
            <v>0</v>
          </cell>
          <cell r="P1166">
            <v>0</v>
          </cell>
          <cell r="Q1166">
            <v>1413770</v>
          </cell>
          <cell r="S1166">
            <v>1413770</v>
          </cell>
          <cell r="T1166" t="str">
            <v>March2002</v>
          </cell>
          <cell r="U1166">
            <v>37315</v>
          </cell>
          <cell r="V1166"/>
          <cell r="W1166">
            <v>37320</v>
          </cell>
          <cell r="X1166">
            <v>37320</v>
          </cell>
          <cell r="Y1166" t="str">
            <v>Sanwa Duss</v>
          </cell>
        </row>
        <row r="1167">
          <cell r="A1167">
            <v>4251</v>
          </cell>
          <cell r="B1167">
            <v>37498</v>
          </cell>
          <cell r="C1167" t="str">
            <v>ko</v>
          </cell>
          <cell r="D1167" t="str">
            <v>22030026</v>
          </cell>
          <cell r="E1167">
            <v>37488</v>
          </cell>
          <cell r="G1167">
            <v>37504</v>
          </cell>
          <cell r="H1167" t="str">
            <v>Niersberger</v>
          </cell>
          <cell r="I1167" t="str">
            <v>195606900217</v>
          </cell>
          <cell r="J1167" t="str">
            <v>0100</v>
          </cell>
          <cell r="M1167">
            <v>0</v>
          </cell>
          <cell r="O1167">
            <v>0</v>
          </cell>
          <cell r="P1167">
            <v>0</v>
          </cell>
          <cell r="Q1167">
            <v>1580000</v>
          </cell>
          <cell r="S1167">
            <v>1580000</v>
          </cell>
          <cell r="T1167" t="str">
            <v>September2002</v>
          </cell>
          <cell r="U1167">
            <v>37497</v>
          </cell>
          <cell r="V1167"/>
          <cell r="W1167">
            <v>37503</v>
          </cell>
          <cell r="X1167">
            <v>37504</v>
          </cell>
          <cell r="Y1167" t="str">
            <v>UFJ</v>
          </cell>
        </row>
        <row r="1168">
          <cell r="A1168">
            <v>4308.1000000000004</v>
          </cell>
          <cell r="B1168">
            <v>37603</v>
          </cell>
          <cell r="C1168" t="str">
            <v>ko</v>
          </cell>
          <cell r="D1168" t="str">
            <v>21030097</v>
          </cell>
          <cell r="E1168">
            <v>37574</v>
          </cell>
          <cell r="G1168">
            <v>37595</v>
          </cell>
          <cell r="H1168" t="str">
            <v>Niersberger</v>
          </cell>
          <cell r="I1168" t="str">
            <v>195606900217</v>
          </cell>
          <cell r="J1168" t="str">
            <v>0100</v>
          </cell>
          <cell r="L1168">
            <v>0</v>
          </cell>
          <cell r="M1168">
            <v>0</v>
          </cell>
          <cell r="N1168">
            <v>0</v>
          </cell>
          <cell r="O1168">
            <v>0</v>
          </cell>
          <cell r="P1168">
            <v>0</v>
          </cell>
          <cell r="Q1168">
            <v>0</v>
          </cell>
          <cell r="R1168">
            <v>2013666</v>
          </cell>
          <cell r="S1168">
            <v>2013666</v>
          </cell>
          <cell r="T1168" t="str">
            <v>December2002</v>
          </cell>
          <cell r="W1168">
            <v>37595</v>
          </cell>
          <cell r="X1168">
            <v>37596</v>
          </cell>
          <cell r="Y1168" t="str">
            <v>UFJ</v>
          </cell>
        </row>
        <row r="1169">
          <cell r="A1169">
            <v>2052</v>
          </cell>
          <cell r="B1169">
            <v>37364</v>
          </cell>
          <cell r="C1169" t="str">
            <v>f</v>
          </cell>
          <cell r="D1169" t="str">
            <v>22020006</v>
          </cell>
          <cell r="E1169">
            <v>37320</v>
          </cell>
          <cell r="G1169">
            <v>37349</v>
          </cell>
          <cell r="H1169" t="str">
            <v>Niersberger</v>
          </cell>
          <cell r="I1169" t="str">
            <v>195606900217</v>
          </cell>
          <cell r="J1169" t="str">
            <v>0100</v>
          </cell>
          <cell r="M1169">
            <v>0</v>
          </cell>
          <cell r="O1169">
            <v>0</v>
          </cell>
          <cell r="P1169">
            <v>0</v>
          </cell>
          <cell r="Q1169">
            <v>2144462</v>
          </cell>
          <cell r="S1169">
            <v>2144462</v>
          </cell>
          <cell r="T1169" t="str">
            <v>April2002</v>
          </cell>
          <cell r="U1169">
            <v>37344</v>
          </cell>
          <cell r="V1169"/>
          <cell r="W1169">
            <v>37350</v>
          </cell>
          <cell r="X1169">
            <v>37351</v>
          </cell>
          <cell r="Y1169" t="str">
            <v>Sanwa Duss</v>
          </cell>
        </row>
        <row r="1170">
          <cell r="A1170">
            <v>6059</v>
          </cell>
          <cell r="B1170">
            <v>37537</v>
          </cell>
          <cell r="C1170" t="str">
            <v>tr</v>
          </cell>
          <cell r="D1170" t="str">
            <v>22030031</v>
          </cell>
          <cell r="E1170">
            <v>37505</v>
          </cell>
          <cell r="G1170">
            <v>37534</v>
          </cell>
          <cell r="H1170" t="str">
            <v>Niersberger</v>
          </cell>
          <cell r="I1170" t="str">
            <v>195606900217</v>
          </cell>
          <cell r="J1170" t="str">
            <v>0100</v>
          </cell>
          <cell r="M1170">
            <v>0</v>
          </cell>
          <cell r="O1170">
            <v>0</v>
          </cell>
          <cell r="P1170">
            <v>0</v>
          </cell>
          <cell r="Q1170">
            <v>2444237</v>
          </cell>
          <cell r="R1170">
            <v>0</v>
          </cell>
          <cell r="S1170">
            <v>2444237</v>
          </cell>
          <cell r="T1170" t="str">
            <v>October2002</v>
          </cell>
          <cell r="V1170"/>
          <cell r="W1170">
            <v>37534</v>
          </cell>
          <cell r="X1170">
            <v>37536</v>
          </cell>
          <cell r="Y1170" t="str">
            <v>UFJ</v>
          </cell>
        </row>
        <row r="1171">
          <cell r="A1171">
            <v>6075</v>
          </cell>
          <cell r="B1171">
            <v>37596</v>
          </cell>
          <cell r="C1171" t="str">
            <v>tr</v>
          </cell>
          <cell r="D1171" t="str">
            <v>22030039</v>
          </cell>
          <cell r="E1171">
            <v>37537</v>
          </cell>
          <cell r="G1171">
            <v>37566</v>
          </cell>
          <cell r="H1171" t="str">
            <v>Niersberger</v>
          </cell>
          <cell r="I1171" t="str">
            <v>195606900217</v>
          </cell>
          <cell r="J1171" t="str">
            <v>0100</v>
          </cell>
          <cell r="M1171">
            <v>0</v>
          </cell>
          <cell r="O1171">
            <v>0</v>
          </cell>
          <cell r="P1171">
            <v>0</v>
          </cell>
          <cell r="Q1171">
            <v>3349136</v>
          </cell>
          <cell r="R1171">
            <v>0</v>
          </cell>
          <cell r="S1171">
            <v>3349136</v>
          </cell>
          <cell r="T1171" t="str">
            <v>November2002</v>
          </cell>
          <cell r="U1171">
            <v>37573</v>
          </cell>
          <cell r="V1171"/>
          <cell r="W1171">
            <v>37575</v>
          </cell>
          <cell r="X1171">
            <v>37579</v>
          </cell>
          <cell r="Y1171" t="str">
            <v>UFJ</v>
          </cell>
        </row>
        <row r="1172">
          <cell r="A1172">
            <v>4308</v>
          </cell>
          <cell r="B1172">
            <v>37572</v>
          </cell>
          <cell r="C1172" t="str">
            <v>ko</v>
          </cell>
          <cell r="D1172" t="str">
            <v>21030097</v>
          </cell>
          <cell r="E1172">
            <v>37537</v>
          </cell>
          <cell r="F1172">
            <v>37530</v>
          </cell>
          <cell r="G1172">
            <v>37564</v>
          </cell>
          <cell r="H1172" t="str">
            <v>Niersberger</v>
          </cell>
          <cell r="I1172" t="str">
            <v>195606900217</v>
          </cell>
          <cell r="J1172" t="str">
            <v>0100</v>
          </cell>
          <cell r="L1172">
            <v>40163084.18</v>
          </cell>
          <cell r="M1172">
            <v>2008154.21</v>
          </cell>
          <cell r="N1172">
            <v>110236</v>
          </cell>
          <cell r="O1172">
            <v>24251.919999999998</v>
          </cell>
          <cell r="P1172">
            <v>42305726.310000002</v>
          </cell>
          <cell r="Q1172">
            <v>-35986984</v>
          </cell>
          <cell r="R1172">
            <v>-2013666</v>
          </cell>
          <cell r="S1172">
            <v>4305076.3100000024</v>
          </cell>
          <cell r="T1172" t="str">
            <v>November2002</v>
          </cell>
          <cell r="U1172">
            <v>37558</v>
          </cell>
          <cell r="V1172"/>
          <cell r="W1172">
            <v>37564</v>
          </cell>
          <cell r="X1172">
            <v>37565</v>
          </cell>
          <cell r="Y1172" t="str">
            <v>UFJ</v>
          </cell>
        </row>
        <row r="1173">
          <cell r="A1173">
            <v>4066</v>
          </cell>
          <cell r="B1173">
            <v>37382</v>
          </cell>
          <cell r="C1173" t="str">
            <v>ko</v>
          </cell>
          <cell r="D1173" t="str">
            <v>22020014</v>
          </cell>
          <cell r="E1173">
            <v>37350</v>
          </cell>
          <cell r="G1173">
            <v>37381</v>
          </cell>
          <cell r="H1173" t="str">
            <v>Niersberger</v>
          </cell>
          <cell r="I1173" t="str">
            <v>195606900217</v>
          </cell>
          <cell r="J1173" t="str">
            <v>0100</v>
          </cell>
          <cell r="L1173">
            <v>0</v>
          </cell>
          <cell r="M1173">
            <v>0</v>
          </cell>
          <cell r="N1173">
            <v>0</v>
          </cell>
          <cell r="O1173">
            <v>0</v>
          </cell>
          <cell r="Q1173">
            <v>7090000</v>
          </cell>
          <cell r="S1173">
            <v>7090000</v>
          </cell>
          <cell r="T1173" t="str">
            <v>May2002</v>
          </cell>
          <cell r="U1173">
            <v>37376</v>
          </cell>
          <cell r="V1173"/>
          <cell r="W1173">
            <v>37380</v>
          </cell>
          <cell r="X1173">
            <v>37382</v>
          </cell>
          <cell r="Y1173" t="str">
            <v>Sanwa Duss</v>
          </cell>
        </row>
        <row r="1174">
          <cell r="A1174">
            <v>4048</v>
          </cell>
          <cell r="B1174">
            <v>37364</v>
          </cell>
          <cell r="C1174" t="str">
            <v>ko</v>
          </cell>
          <cell r="D1174" t="str">
            <v>22020007</v>
          </cell>
          <cell r="E1174">
            <v>37322</v>
          </cell>
          <cell r="G1174">
            <v>37351</v>
          </cell>
          <cell r="H1174" t="str">
            <v>Niersberger</v>
          </cell>
          <cell r="I1174" t="str">
            <v>195606900217</v>
          </cell>
          <cell r="J1174" t="str">
            <v>0100</v>
          </cell>
          <cell r="L1174">
            <v>0</v>
          </cell>
          <cell r="M1174">
            <v>0</v>
          </cell>
          <cell r="N1174">
            <v>0</v>
          </cell>
          <cell r="O1174">
            <v>0</v>
          </cell>
          <cell r="Q1174">
            <v>8155984</v>
          </cell>
          <cell r="S1174">
            <v>8155984</v>
          </cell>
          <cell r="T1174" t="str">
            <v>April2002</v>
          </cell>
          <cell r="U1174">
            <v>37344</v>
          </cell>
          <cell r="V1174"/>
          <cell r="W1174">
            <v>37350</v>
          </cell>
          <cell r="X1174">
            <v>37351</v>
          </cell>
          <cell r="Y1174" t="str">
            <v>Sanwa Duss</v>
          </cell>
        </row>
        <row r="1175">
          <cell r="A1175">
            <v>4110</v>
          </cell>
          <cell r="B1175">
            <v>37413</v>
          </cell>
          <cell r="C1175" t="str">
            <v>ko</v>
          </cell>
          <cell r="D1175" t="str">
            <v>22030003</v>
          </cell>
          <cell r="E1175">
            <v>37383</v>
          </cell>
          <cell r="G1175">
            <v>37412</v>
          </cell>
          <cell r="H1175" t="str">
            <v>Niersberger</v>
          </cell>
          <cell r="I1175" t="str">
            <v>195606900217</v>
          </cell>
          <cell r="J1175" t="str">
            <v>0100</v>
          </cell>
          <cell r="L1175">
            <v>0</v>
          </cell>
          <cell r="M1175">
            <v>0</v>
          </cell>
          <cell r="N1175">
            <v>0</v>
          </cell>
          <cell r="O1175">
            <v>0</v>
          </cell>
          <cell r="Q1175">
            <v>14500000</v>
          </cell>
          <cell r="S1175">
            <v>14500000</v>
          </cell>
          <cell r="T1175" t="str">
            <v>June2002</v>
          </cell>
          <cell r="U1175">
            <v>37407</v>
          </cell>
          <cell r="V1175"/>
          <cell r="W1175">
            <v>37412</v>
          </cell>
          <cell r="X1175">
            <v>37413</v>
          </cell>
          <cell r="Y1175" t="str">
            <v>Sanwa Duss</v>
          </cell>
        </row>
        <row r="1176">
          <cell r="A1176">
            <v>1210</v>
          </cell>
          <cell r="B1176">
            <v>37502</v>
          </cell>
          <cell r="C1176" t="str">
            <v>ak</v>
          </cell>
          <cell r="D1176" t="str">
            <v>02024</v>
          </cell>
          <cell r="E1176">
            <v>37481</v>
          </cell>
          <cell r="G1176">
            <v>37498</v>
          </cell>
          <cell r="H1176" t="str">
            <v>Ing.arch. David Chromík</v>
          </cell>
          <cell r="I1176" t="str">
            <v>19-6006620267</v>
          </cell>
          <cell r="J1176" t="str">
            <v>0100</v>
          </cell>
          <cell r="K1176">
            <v>11250</v>
          </cell>
          <cell r="M1176">
            <v>0</v>
          </cell>
          <cell r="O1176">
            <v>0</v>
          </cell>
          <cell r="P1176">
            <v>11250</v>
          </cell>
          <cell r="S1176">
            <v>11250</v>
          </cell>
          <cell r="U1176" t="str">
            <v>b</v>
          </cell>
          <cell r="V1176"/>
          <cell r="W1176">
            <v>37496</v>
          </cell>
          <cell r="X1176">
            <v>37497</v>
          </cell>
          <cell r="Y1176" t="str">
            <v>KB</v>
          </cell>
          <cell r="Z1176" t="str">
            <v>Consultation  for Japanese restaurant</v>
          </cell>
        </row>
        <row r="1177">
          <cell r="A1177">
            <v>1275</v>
          </cell>
          <cell r="B1177">
            <v>37524</v>
          </cell>
          <cell r="C1177" t="str">
            <v>sh2</v>
          </cell>
          <cell r="D1177" t="str">
            <v>7144020279</v>
          </cell>
          <cell r="E1177">
            <v>37497</v>
          </cell>
          <cell r="F1177">
            <v>37495</v>
          </cell>
          <cell r="G1177">
            <v>37509</v>
          </cell>
          <cell r="H1177" t="str">
            <v>ABM Morava s.r.o.</v>
          </cell>
          <cell r="I1177" t="str">
            <v>19-6376130257</v>
          </cell>
          <cell r="J1177" t="str">
            <v>0100</v>
          </cell>
          <cell r="M1177">
            <v>0</v>
          </cell>
          <cell r="N1177">
            <v>740</v>
          </cell>
          <cell r="O1177">
            <v>162.80000000000001</v>
          </cell>
          <cell r="P1177">
            <v>902.8</v>
          </cell>
          <cell r="S1177">
            <v>902.8</v>
          </cell>
          <cell r="U1177" t="str">
            <v>a</v>
          </cell>
          <cell r="V1177"/>
          <cell r="W1177">
            <v>37508</v>
          </cell>
          <cell r="X1177">
            <v>37508</v>
          </cell>
          <cell r="Y1177" t="str">
            <v>KB</v>
          </cell>
        </row>
        <row r="1178">
          <cell r="A1178">
            <v>45</v>
          </cell>
          <cell r="B1178">
            <v>37315</v>
          </cell>
          <cell r="C1178" t="str">
            <v>sh</v>
          </cell>
          <cell r="D1178" t="str">
            <v>7144020013</v>
          </cell>
          <cell r="E1178">
            <v>37278</v>
          </cell>
          <cell r="F1178">
            <v>37277</v>
          </cell>
          <cell r="G1178">
            <v>37284</v>
          </cell>
          <cell r="H1178" t="str">
            <v>ABM Morava s.r.o.</v>
          </cell>
          <cell r="I1178" t="str">
            <v>19-6376130257</v>
          </cell>
          <cell r="J1178" t="str">
            <v>0100</v>
          </cell>
          <cell r="M1178">
            <v>0</v>
          </cell>
          <cell r="N1178">
            <v>820</v>
          </cell>
          <cell r="O1178">
            <v>180.4</v>
          </cell>
          <cell r="P1178">
            <v>1000.4</v>
          </cell>
          <cell r="S1178">
            <v>1000.4</v>
          </cell>
          <cell r="U1178" t="str">
            <v>a</v>
          </cell>
          <cell r="V1178"/>
          <cell r="W1178">
            <v>37293</v>
          </cell>
          <cell r="X1178">
            <v>37294</v>
          </cell>
          <cell r="Y1178" t="str">
            <v>KB</v>
          </cell>
        </row>
        <row r="1179">
          <cell r="A1179">
            <v>888</v>
          </cell>
          <cell r="B1179">
            <v>37453</v>
          </cell>
          <cell r="C1179" t="str">
            <v>sh2</v>
          </cell>
          <cell r="D1179" t="str">
            <v>7144020208</v>
          </cell>
          <cell r="E1179">
            <v>37426</v>
          </cell>
          <cell r="F1179">
            <v>37421</v>
          </cell>
          <cell r="G1179">
            <v>37428</v>
          </cell>
          <cell r="H1179" t="str">
            <v>ABM Morava s.r.o.</v>
          </cell>
          <cell r="I1179" t="str">
            <v>19-6376130257</v>
          </cell>
          <cell r="J1179" t="str">
            <v>0100</v>
          </cell>
          <cell r="M1179">
            <v>0</v>
          </cell>
          <cell r="N1179">
            <v>2520</v>
          </cell>
          <cell r="O1179">
            <v>554.4</v>
          </cell>
          <cell r="P1179">
            <v>3074.4</v>
          </cell>
          <cell r="S1179">
            <v>3074.4</v>
          </cell>
          <cell r="U1179" t="str">
            <v>b</v>
          </cell>
          <cell r="V1179"/>
          <cell r="W1179">
            <v>37445</v>
          </cell>
          <cell r="X1179">
            <v>37445</v>
          </cell>
          <cell r="Y1179" t="str">
            <v>KB</v>
          </cell>
        </row>
        <row r="1180">
          <cell r="A1180">
            <v>5006</v>
          </cell>
          <cell r="B1180">
            <v>37294</v>
          </cell>
          <cell r="C1180" t="str">
            <v>sh-s</v>
          </cell>
          <cell r="D1180" t="str">
            <v>7144020002</v>
          </cell>
          <cell r="E1180">
            <v>37266</v>
          </cell>
          <cell r="F1180">
            <v>37264</v>
          </cell>
          <cell r="G1180">
            <v>37271</v>
          </cell>
          <cell r="H1180" t="str">
            <v>ABM Morava s.r.o.</v>
          </cell>
          <cell r="I1180" t="str">
            <v>19-6376130257</v>
          </cell>
          <cell r="J1180" t="str">
            <v>0100</v>
          </cell>
          <cell r="M1180">
            <v>0</v>
          </cell>
          <cell r="N1180">
            <v>4218</v>
          </cell>
          <cell r="O1180">
            <v>928</v>
          </cell>
          <cell r="P1180">
            <v>5146</v>
          </cell>
          <cell r="S1180">
            <v>5146</v>
          </cell>
          <cell r="V1180"/>
          <cell r="W1180">
            <v>37284</v>
          </cell>
          <cell r="X1180">
            <v>37285</v>
          </cell>
          <cell r="Y1180" t="str">
            <v>KB</v>
          </cell>
        </row>
        <row r="1181">
          <cell r="A1181">
            <v>4333</v>
          </cell>
          <cell r="B1181">
            <v>37623</v>
          </cell>
          <cell r="C1181" t="str">
            <v>kom</v>
          </cell>
          <cell r="D1181" t="str">
            <v>22101451</v>
          </cell>
          <cell r="E1181">
            <v>37580</v>
          </cell>
          <cell r="F1181">
            <v>37564</v>
          </cell>
          <cell r="G1181">
            <v>37626</v>
          </cell>
          <cell r="H1181" t="str">
            <v>AZ Klima</v>
          </cell>
          <cell r="I1181" t="str">
            <v>93504514</v>
          </cell>
          <cell r="J1181" t="str">
            <v>0600</v>
          </cell>
          <cell r="L1181">
            <v>123994</v>
          </cell>
          <cell r="M1181">
            <v>6199.7</v>
          </cell>
          <cell r="O1181">
            <v>0</v>
          </cell>
          <cell r="P1181">
            <v>130193.7</v>
          </cell>
          <cell r="S1181">
            <v>130193.7</v>
          </cell>
          <cell r="T1181" t="str">
            <v>Decem192002</v>
          </cell>
          <cell r="U1181">
            <v>37609</v>
          </cell>
          <cell r="V1181" t="str">
            <v xml:space="preserve"> </v>
          </cell>
          <cell r="W1181">
            <v>37613</v>
          </cell>
          <cell r="Y1181" t="str">
            <v>UFJ</v>
          </cell>
        </row>
        <row r="1182">
          <cell r="A1182">
            <v>555</v>
          </cell>
          <cell r="B1182">
            <v>37396</v>
          </cell>
          <cell r="C1182" t="str">
            <v>mc</v>
          </cell>
          <cell r="D1182" t="str">
            <v>0640215406</v>
          </cell>
          <cell r="E1182">
            <v>37378</v>
          </cell>
          <cell r="F1182">
            <v>37375</v>
          </cell>
          <cell r="G1182">
            <v>37393</v>
          </cell>
          <cell r="H1182" t="str">
            <v>INGBAU, Pce</v>
          </cell>
          <cell r="I1182" t="str">
            <v>19-7180100237</v>
          </cell>
          <cell r="J1182" t="str">
            <v>0100</v>
          </cell>
          <cell r="L1182">
            <v>13150.5</v>
          </cell>
          <cell r="M1182">
            <v>657.5</v>
          </cell>
          <cell r="O1182">
            <v>0</v>
          </cell>
          <cell r="P1182">
            <v>13808</v>
          </cell>
          <cell r="S1182">
            <v>13808</v>
          </cell>
          <cell r="U1182" t="str">
            <v>b</v>
          </cell>
          <cell r="V1182"/>
          <cell r="W1182">
            <v>37393</v>
          </cell>
          <cell r="X1182">
            <v>37393</v>
          </cell>
          <cell r="Y1182" t="str">
            <v>KB</v>
          </cell>
        </row>
        <row r="1183">
          <cell r="A1183">
            <v>3031</v>
          </cell>
          <cell r="B1183">
            <v>37333</v>
          </cell>
          <cell r="C1183" t="str">
            <v>mc</v>
          </cell>
          <cell r="D1183" t="str">
            <v>019-02-154-04</v>
          </cell>
          <cell r="E1183">
            <v>37294</v>
          </cell>
          <cell r="G1183">
            <v>37320</v>
          </cell>
          <cell r="H1183" t="str">
            <v>INGBAU, Pce</v>
          </cell>
          <cell r="I1183" t="str">
            <v>19-7180100237</v>
          </cell>
          <cell r="J1183" t="str">
            <v>0100</v>
          </cell>
          <cell r="M1183">
            <v>0</v>
          </cell>
          <cell r="O1183">
            <v>0</v>
          </cell>
          <cell r="P1183">
            <v>0</v>
          </cell>
          <cell r="Q1183">
            <v>751283</v>
          </cell>
          <cell r="S1183">
            <v>751283</v>
          </cell>
          <cell r="T1183" t="str">
            <v>March2002</v>
          </cell>
          <cell r="U1183">
            <v>37315</v>
          </cell>
          <cell r="V1183"/>
          <cell r="W1183">
            <v>37320</v>
          </cell>
          <cell r="X1183">
            <v>37320</v>
          </cell>
          <cell r="Y1183" t="str">
            <v>Sanwa Duss</v>
          </cell>
        </row>
        <row r="1184">
          <cell r="A1184">
            <v>0</v>
          </cell>
          <cell r="B1184">
            <v>37246</v>
          </cell>
          <cell r="C1184" t="str">
            <v>mc</v>
          </cell>
          <cell r="D1184" t="str">
            <v>2120115401</v>
          </cell>
          <cell r="E1184">
            <v>37202</v>
          </cell>
          <cell r="G1184">
            <v>37230</v>
          </cell>
          <cell r="H1184" t="str">
            <v>INGBAU, Pce</v>
          </cell>
          <cell r="I1184" t="str">
            <v>19-7180100237</v>
          </cell>
          <cell r="J1184" t="str">
            <v>0100</v>
          </cell>
          <cell r="M1184">
            <v>0</v>
          </cell>
          <cell r="O1184">
            <v>0</v>
          </cell>
          <cell r="P1184">
            <v>0</v>
          </cell>
          <cell r="Q1184">
            <v>1353847</v>
          </cell>
          <cell r="S1184">
            <v>1353847</v>
          </cell>
          <cell r="T1184" t="str">
            <v>December2001</v>
          </cell>
          <cell r="U1184">
            <v>37224</v>
          </cell>
          <cell r="V1184"/>
          <cell r="W1184">
            <v>37231</v>
          </cell>
          <cell r="X1184">
            <v>37230</v>
          </cell>
          <cell r="Y1184" t="str">
            <v>Sanwa Duss</v>
          </cell>
        </row>
        <row r="1185">
          <cell r="A1185">
            <v>3011</v>
          </cell>
          <cell r="B1185">
            <v>37315</v>
          </cell>
          <cell r="C1185" t="str">
            <v>mc</v>
          </cell>
          <cell r="D1185" t="str">
            <v>267-01-154-03</v>
          </cell>
          <cell r="E1185">
            <v>37266</v>
          </cell>
          <cell r="G1185">
            <v>37292</v>
          </cell>
          <cell r="H1185" t="str">
            <v>INGBAU, Pce</v>
          </cell>
          <cell r="I1185" t="str">
            <v>19-7180100237</v>
          </cell>
          <cell r="J1185" t="str">
            <v>0100</v>
          </cell>
          <cell r="M1185">
            <v>0</v>
          </cell>
          <cell r="O1185">
            <v>0</v>
          </cell>
          <cell r="P1185">
            <v>0</v>
          </cell>
          <cell r="Q1185">
            <v>1407240</v>
          </cell>
          <cell r="S1185">
            <v>1407240</v>
          </cell>
          <cell r="T1185" t="str">
            <v>February2002</v>
          </cell>
          <cell r="U1185">
            <v>37288</v>
          </cell>
          <cell r="V1185"/>
          <cell r="W1185">
            <v>37292</v>
          </cell>
          <cell r="X1185">
            <v>37293</v>
          </cell>
          <cell r="Y1185" t="str">
            <v>Sanwa Duss</v>
          </cell>
        </row>
        <row r="1186">
          <cell r="A1186">
            <v>3092</v>
          </cell>
          <cell r="B1186">
            <v>37349</v>
          </cell>
          <cell r="C1186" t="str">
            <v>mc</v>
          </cell>
          <cell r="D1186" t="str">
            <v>039-02-154-05</v>
          </cell>
          <cell r="E1186">
            <v>37335</v>
          </cell>
          <cell r="F1186">
            <v>37335</v>
          </cell>
          <cell r="G1186">
            <v>37351</v>
          </cell>
          <cell r="H1186" t="str">
            <v>INGBAU, Pce</v>
          </cell>
          <cell r="I1186" t="str">
            <v>19-7180100237</v>
          </cell>
          <cell r="J1186" t="str">
            <v>0100</v>
          </cell>
          <cell r="L1186">
            <v>7095000</v>
          </cell>
          <cell r="M1186">
            <v>354750</v>
          </cell>
          <cell r="O1186">
            <v>0</v>
          </cell>
          <cell r="P1186">
            <v>7449750</v>
          </cell>
          <cell r="Q1186">
            <v>-5538418</v>
          </cell>
          <cell r="R1186">
            <v>-285000</v>
          </cell>
          <cell r="S1186">
            <v>1626332</v>
          </cell>
          <cell r="T1186" t="str">
            <v>April2002</v>
          </cell>
          <cell r="U1186">
            <v>37344</v>
          </cell>
          <cell r="V1186"/>
          <cell r="W1186">
            <v>37350</v>
          </cell>
          <cell r="X1186">
            <v>37351</v>
          </cell>
          <cell r="Y1186" t="str">
            <v>Sanwa Duss</v>
          </cell>
        </row>
        <row r="1187">
          <cell r="A1187">
            <v>0</v>
          </cell>
          <cell r="B1187">
            <v>37278</v>
          </cell>
          <cell r="C1187" t="str">
            <v>mc</v>
          </cell>
          <cell r="D1187" t="str">
            <v>2450115402</v>
          </cell>
          <cell r="E1187">
            <v>37236</v>
          </cell>
          <cell r="G1187">
            <v>37261</v>
          </cell>
          <cell r="H1187" t="str">
            <v>INGBAU, Pce</v>
          </cell>
          <cell r="I1187" t="str">
            <v>19-7180100237</v>
          </cell>
          <cell r="J1187" t="str">
            <v>0100</v>
          </cell>
          <cell r="M1187">
            <v>0</v>
          </cell>
          <cell r="O1187">
            <v>0</v>
          </cell>
          <cell r="P1187">
            <v>0</v>
          </cell>
          <cell r="Q1187">
            <v>2026048</v>
          </cell>
          <cell r="S1187">
            <v>2026048</v>
          </cell>
          <cell r="T1187" t="str">
            <v>January2002</v>
          </cell>
          <cell r="U1187">
            <v>37246</v>
          </cell>
          <cell r="V1187"/>
          <cell r="W1187">
            <v>37261</v>
          </cell>
          <cell r="X1187">
            <v>37265</v>
          </cell>
          <cell r="Y1187" t="str">
            <v>Sanwa Duss</v>
          </cell>
        </row>
        <row r="1188">
          <cell r="A1188">
            <v>867</v>
          </cell>
          <cell r="B1188">
            <v>37461</v>
          </cell>
          <cell r="C1188" t="str">
            <v>mc</v>
          </cell>
          <cell r="D1188" t="str">
            <v>2002031</v>
          </cell>
          <cell r="E1188">
            <v>37424</v>
          </cell>
          <cell r="F1188">
            <v>37421</v>
          </cell>
          <cell r="G1188">
            <v>37435</v>
          </cell>
          <cell r="H1188" t="str">
            <v>Tomáš Koutský</v>
          </cell>
          <cell r="I1188" t="str">
            <v>19-7180120297</v>
          </cell>
          <cell r="J1188" t="str">
            <v>0100</v>
          </cell>
          <cell r="M1188">
            <v>0</v>
          </cell>
          <cell r="N1188">
            <v>6000</v>
          </cell>
          <cell r="O1188">
            <v>1320</v>
          </cell>
          <cell r="P1188">
            <v>7320</v>
          </cell>
          <cell r="S1188">
            <v>7320</v>
          </cell>
          <cell r="U1188" t="str">
            <v>b</v>
          </cell>
          <cell r="V1188"/>
          <cell r="W1188">
            <v>37453</v>
          </cell>
          <cell r="X1188">
            <v>37453</v>
          </cell>
          <cell r="Y1188" t="str">
            <v>KB</v>
          </cell>
        </row>
        <row r="1189">
          <cell r="A1189">
            <v>1195</v>
          </cell>
          <cell r="B1189" t="str">
            <v>cancel</v>
          </cell>
          <cell r="C1189" t="str">
            <v>ko</v>
          </cell>
          <cell r="D1189" t="str">
            <v>20020987</v>
          </cell>
          <cell r="E1189">
            <v>37476</v>
          </cell>
          <cell r="F1189">
            <v>37449</v>
          </cell>
          <cell r="G1189">
            <v>37504</v>
          </cell>
          <cell r="H1189" t="str">
            <v>Jacina Petr</v>
          </cell>
          <cell r="I1189" t="str">
            <v>19-7494340217</v>
          </cell>
          <cell r="J1189" t="str">
            <v>0100</v>
          </cell>
          <cell r="M1189">
            <v>0</v>
          </cell>
          <cell r="O1189">
            <v>0</v>
          </cell>
          <cell r="S1189">
            <v>0</v>
          </cell>
          <cell r="V1189"/>
          <cell r="W1189" t="str">
            <v>n/a</v>
          </cell>
          <cell r="X1189" t="str">
            <v>n/a</v>
          </cell>
          <cell r="Y1189" t="str">
            <v>KB</v>
          </cell>
        </row>
        <row r="1190">
          <cell r="A1190">
            <v>4312</v>
          </cell>
          <cell r="B1190">
            <v>37572</v>
          </cell>
          <cell r="C1190" t="str">
            <v>ko</v>
          </cell>
          <cell r="D1190" t="str">
            <v>2002/1191</v>
          </cell>
          <cell r="E1190">
            <v>37539</v>
          </cell>
          <cell r="F1190">
            <v>37499</v>
          </cell>
          <cell r="G1190">
            <v>37565</v>
          </cell>
          <cell r="H1190" t="str">
            <v>Jacina Petr</v>
          </cell>
          <cell r="I1190" t="str">
            <v>19-7494340217</v>
          </cell>
          <cell r="J1190" t="str">
            <v>0100</v>
          </cell>
          <cell r="M1190">
            <v>0</v>
          </cell>
          <cell r="N1190">
            <v>2805</v>
          </cell>
          <cell r="O1190">
            <v>617.1</v>
          </cell>
          <cell r="P1190">
            <v>3422.1</v>
          </cell>
          <cell r="S1190">
            <v>3422.1</v>
          </cell>
          <cell r="V1190"/>
          <cell r="W1190">
            <v>37568</v>
          </cell>
          <cell r="X1190">
            <v>37568</v>
          </cell>
          <cell r="Y1190" t="str">
            <v>KB</v>
          </cell>
        </row>
        <row r="1191">
          <cell r="A1191">
            <v>4246</v>
          </cell>
          <cell r="B1191">
            <v>37502</v>
          </cell>
          <cell r="C1191" t="str">
            <v>ko</v>
          </cell>
          <cell r="D1191" t="str">
            <v>2002/0987</v>
          </cell>
          <cell r="E1191">
            <v>37491</v>
          </cell>
          <cell r="F1191">
            <v>37449</v>
          </cell>
          <cell r="G1191">
            <v>37504</v>
          </cell>
          <cell r="H1191" t="str">
            <v>Jacina Petr</v>
          </cell>
          <cell r="I1191" t="str">
            <v>19-7494340217</v>
          </cell>
          <cell r="J1191" t="str">
            <v>0100</v>
          </cell>
          <cell r="L1191">
            <v>313502</v>
          </cell>
          <cell r="M1191">
            <v>15675.1</v>
          </cell>
          <cell r="N1191">
            <v>0</v>
          </cell>
          <cell r="O1191">
            <v>0</v>
          </cell>
          <cell r="P1191">
            <v>329177.09999999998</v>
          </cell>
          <cell r="Q1191">
            <v>-204300</v>
          </cell>
          <cell r="R1191">
            <v>-15675</v>
          </cell>
          <cell r="S1191">
            <v>109202.09999999998</v>
          </cell>
          <cell r="U1191" t="str">
            <v>c</v>
          </cell>
          <cell r="V1191"/>
          <cell r="W1191">
            <v>37504</v>
          </cell>
          <cell r="X1191">
            <v>37504</v>
          </cell>
          <cell r="Y1191" t="str">
            <v>KB</v>
          </cell>
          <cell r="Z1191" t="str">
            <v>opravená došla 23.8.02</v>
          </cell>
        </row>
        <row r="1192">
          <cell r="A1192">
            <v>4157</v>
          </cell>
          <cell r="B1192">
            <v>37466</v>
          </cell>
          <cell r="C1192" t="str">
            <v>ko</v>
          </cell>
          <cell r="D1192" t="str">
            <v>2002/0683</v>
          </cell>
          <cell r="E1192">
            <v>37419</v>
          </cell>
          <cell r="G1192">
            <v>37421</v>
          </cell>
          <cell r="H1192" t="str">
            <v>Jacina Petr</v>
          </cell>
          <cell r="I1192" t="str">
            <v>19-7494340217</v>
          </cell>
          <cell r="J1192" t="str">
            <v>0100</v>
          </cell>
          <cell r="L1192">
            <v>0</v>
          </cell>
          <cell r="M1192">
            <v>0</v>
          </cell>
          <cell r="N1192">
            <v>0</v>
          </cell>
          <cell r="O1192">
            <v>0</v>
          </cell>
          <cell r="Q1192">
            <v>204300</v>
          </cell>
          <cell r="S1192">
            <v>204300</v>
          </cell>
          <cell r="U1192" t="str">
            <v>d</v>
          </cell>
          <cell r="V1192"/>
          <cell r="W1192">
            <v>37440</v>
          </cell>
          <cell r="X1192">
            <v>37440</v>
          </cell>
          <cell r="Y1192" t="str">
            <v>KB</v>
          </cell>
        </row>
        <row r="1193">
          <cell r="A1193">
            <v>2340</v>
          </cell>
          <cell r="B1193">
            <v>37578</v>
          </cell>
          <cell r="C1193" t="str">
            <v>tye</v>
          </cell>
          <cell r="D1193" t="str">
            <v>2209077</v>
          </cell>
          <cell r="E1193">
            <v>37540</v>
          </cell>
          <cell r="F1193">
            <v>37529</v>
          </cell>
          <cell r="G1193">
            <v>37567</v>
          </cell>
          <cell r="H1193" t="str">
            <v>Sady Klášterec</v>
          </cell>
          <cell r="I1193" t="str">
            <v>198 142-441</v>
          </cell>
          <cell r="J1193" t="str">
            <v>0100</v>
          </cell>
          <cell r="L1193">
            <v>177187</v>
          </cell>
          <cell r="M1193">
            <v>8859.4</v>
          </cell>
          <cell r="O1193">
            <v>0</v>
          </cell>
          <cell r="P1193">
            <v>186046.4</v>
          </cell>
          <cell r="Q1193">
            <v>-53156</v>
          </cell>
          <cell r="R1193">
            <v>-8859.4</v>
          </cell>
          <cell r="S1193">
            <v>124031</v>
          </cell>
          <cell r="U1193" t="str">
            <v>f</v>
          </cell>
          <cell r="V1193"/>
          <cell r="W1193">
            <v>37575</v>
          </cell>
          <cell r="X1193">
            <v>37575</v>
          </cell>
          <cell r="Y1193" t="str">
            <v>KB</v>
          </cell>
        </row>
        <row r="1194">
          <cell r="A1194">
            <v>3447</v>
          </cell>
          <cell r="B1194">
            <v>37613</v>
          </cell>
          <cell r="C1194" t="str">
            <v>tch</v>
          </cell>
          <cell r="D1194" t="str">
            <v>20021826</v>
          </cell>
          <cell r="E1194">
            <v>37599</v>
          </cell>
          <cell r="F1194">
            <v>37587</v>
          </cell>
          <cell r="G1194">
            <v>37603</v>
          </cell>
          <cell r="H1194" t="str">
            <v>Autodoprava</v>
          </cell>
          <cell r="I1194" t="str">
            <v>19-8039130247</v>
          </cell>
          <cell r="J1194" t="str">
            <v>0100</v>
          </cell>
          <cell r="L1194">
            <v>2000</v>
          </cell>
          <cell r="M1194">
            <v>100</v>
          </cell>
          <cell r="O1194">
            <v>0</v>
          </cell>
          <cell r="P1194">
            <v>2100</v>
          </cell>
          <cell r="S1194">
            <v>2100</v>
          </cell>
          <cell r="W1194">
            <v>37608</v>
          </cell>
          <cell r="X1194">
            <v>37608</v>
          </cell>
          <cell r="Y1194" t="str">
            <v>KB</v>
          </cell>
          <cell r="Z1194" t="str">
            <v>Transport Mr. Hamada, Mr. Kakimoto, Mr. Mizutani</v>
          </cell>
        </row>
        <row r="1195">
          <cell r="A1195">
            <v>2374</v>
          </cell>
          <cell r="B1195">
            <v>37596</v>
          </cell>
          <cell r="C1195" t="str">
            <v>A2</v>
          </cell>
          <cell r="D1195" t="str">
            <v>182</v>
          </cell>
          <cell r="E1195">
            <v>37564</v>
          </cell>
          <cell r="F1195">
            <v>37558</v>
          </cell>
          <cell r="G1195">
            <v>37589</v>
          </cell>
          <cell r="H1195" t="str">
            <v>Jindřich Raška, Louny</v>
          </cell>
          <cell r="I1195" t="str">
            <v>198093000267</v>
          </cell>
          <cell r="J1195" t="str">
            <v>0100</v>
          </cell>
          <cell r="L1195">
            <v>3474.3</v>
          </cell>
          <cell r="M1195">
            <v>173.7</v>
          </cell>
          <cell r="O1195">
            <v>0</v>
          </cell>
          <cell r="P1195">
            <v>3648</v>
          </cell>
          <cell r="S1195">
            <v>3648</v>
          </cell>
          <cell r="W1195">
            <v>37587</v>
          </cell>
          <cell r="X1195">
            <v>37588</v>
          </cell>
          <cell r="Y1195" t="str">
            <v>KB</v>
          </cell>
        </row>
        <row r="1196">
          <cell r="A1196">
            <v>2077</v>
          </cell>
          <cell r="B1196">
            <v>37371</v>
          </cell>
          <cell r="C1196" t="str">
            <v>f</v>
          </cell>
          <cell r="D1196" t="str">
            <v>37</v>
          </cell>
          <cell r="E1196">
            <v>37342</v>
          </cell>
          <cell r="F1196">
            <v>37341</v>
          </cell>
          <cell r="G1196">
            <v>37372</v>
          </cell>
          <cell r="H1196" t="str">
            <v>Jindřich Raška, Louny</v>
          </cell>
          <cell r="I1196" t="str">
            <v>198093000267</v>
          </cell>
          <cell r="J1196" t="str">
            <v>0100</v>
          </cell>
          <cell r="L1196">
            <v>6628.97</v>
          </cell>
          <cell r="M1196">
            <v>331.4</v>
          </cell>
          <cell r="O1196">
            <v>0</v>
          </cell>
          <cell r="P1196">
            <v>6960.4</v>
          </cell>
          <cell r="S1196">
            <v>6960</v>
          </cell>
          <cell r="U1196" t="str">
            <v>a</v>
          </cell>
          <cell r="V1196"/>
          <cell r="W1196">
            <v>37369</v>
          </cell>
          <cell r="X1196">
            <v>37369</v>
          </cell>
          <cell r="Y1196" t="str">
            <v>KB</v>
          </cell>
        </row>
        <row r="1197">
          <cell r="A1197">
            <v>2030</v>
          </cell>
          <cell r="B1197">
            <v>37319</v>
          </cell>
          <cell r="C1197" t="str">
            <v>f</v>
          </cell>
          <cell r="D1197" t="str">
            <v>14</v>
          </cell>
          <cell r="E1197">
            <v>37299</v>
          </cell>
          <cell r="F1197">
            <v>37293</v>
          </cell>
          <cell r="G1197">
            <v>37320</v>
          </cell>
          <cell r="H1197" t="str">
            <v>Jindřich Raška, Louny</v>
          </cell>
          <cell r="I1197" t="str">
            <v>198093000267</v>
          </cell>
          <cell r="J1197" t="str">
            <v>0100</v>
          </cell>
          <cell r="L1197">
            <v>16831.939999999999</v>
          </cell>
          <cell r="M1197">
            <v>841.6</v>
          </cell>
          <cell r="O1197">
            <v>0</v>
          </cell>
          <cell r="P1197">
            <v>17673.54</v>
          </cell>
          <cell r="S1197">
            <v>17674</v>
          </cell>
          <cell r="V1197"/>
          <cell r="W1197">
            <v>37319</v>
          </cell>
          <cell r="X1197">
            <v>37316</v>
          </cell>
          <cell r="Y1197" t="str">
            <v>KB</v>
          </cell>
        </row>
        <row r="1198">
          <cell r="A1198">
            <v>2414</v>
          </cell>
          <cell r="B1198">
            <v>37613</v>
          </cell>
          <cell r="C1198" t="str">
            <v>A2</v>
          </cell>
          <cell r="D1198" t="str">
            <v>204</v>
          </cell>
          <cell r="E1198">
            <v>37592</v>
          </cell>
          <cell r="F1198">
            <v>37585</v>
          </cell>
          <cell r="G1198">
            <v>37615</v>
          </cell>
          <cell r="H1198" t="str">
            <v>Jindřich Raška, Louny</v>
          </cell>
          <cell r="I1198" t="str">
            <v>19-8093000267</v>
          </cell>
          <cell r="J1198" t="str">
            <v>0100</v>
          </cell>
          <cell r="L1198">
            <v>78044.66</v>
          </cell>
          <cell r="M1198">
            <v>3902.2</v>
          </cell>
          <cell r="O1198">
            <v>0</v>
          </cell>
          <cell r="P1198">
            <v>81946.899999999994</v>
          </cell>
          <cell r="S1198">
            <v>81947</v>
          </cell>
          <cell r="V1198" t="str">
            <v xml:space="preserve"> </v>
          </cell>
          <cell r="W1198">
            <v>37613</v>
          </cell>
          <cell r="X1198">
            <v>37613</v>
          </cell>
          <cell r="Y1198" t="str">
            <v>KB</v>
          </cell>
        </row>
        <row r="1199">
          <cell r="A1199">
            <v>2314</v>
          </cell>
          <cell r="B1199">
            <v>37537</v>
          </cell>
          <cell r="C1199" t="str">
            <v>tye</v>
          </cell>
          <cell r="D1199" t="str">
            <v>1/2002</v>
          </cell>
          <cell r="E1199">
            <v>37518</v>
          </cell>
          <cell r="G1199">
            <v>37528</v>
          </cell>
          <cell r="H1199" t="str">
            <v>Sady Klášterec</v>
          </cell>
          <cell r="I1199" t="str">
            <v>198142-441</v>
          </cell>
          <cell r="J1199" t="str">
            <v>0100</v>
          </cell>
          <cell r="M1199">
            <v>0</v>
          </cell>
          <cell r="O1199">
            <v>0</v>
          </cell>
          <cell r="P1199">
            <v>0</v>
          </cell>
          <cell r="Q1199">
            <v>53156</v>
          </cell>
          <cell r="S1199">
            <v>53156</v>
          </cell>
          <cell r="U1199" t="str">
            <v>k</v>
          </cell>
          <cell r="V1199"/>
          <cell r="W1199">
            <v>37533</v>
          </cell>
          <cell r="X1199">
            <v>37536</v>
          </cell>
          <cell r="Y1199" t="str">
            <v>KB</v>
          </cell>
        </row>
        <row r="1200">
          <cell r="A1200">
            <v>2295</v>
          </cell>
          <cell r="B1200">
            <v>37529</v>
          </cell>
          <cell r="C1200" t="str">
            <v>tye</v>
          </cell>
          <cell r="D1200" t="str">
            <v>20020902</v>
          </cell>
          <cell r="E1200">
            <v>37505</v>
          </cell>
          <cell r="F1200">
            <v>37503</v>
          </cell>
          <cell r="G1200">
            <v>37533</v>
          </cell>
          <cell r="H1200" t="str">
            <v>Samonil Jan, Kadan</v>
          </cell>
          <cell r="I1200" t="str">
            <v>198183580277</v>
          </cell>
          <cell r="J1200" t="str">
            <v>0100</v>
          </cell>
          <cell r="L1200">
            <v>6628.5</v>
          </cell>
          <cell r="M1200">
            <v>331.4</v>
          </cell>
          <cell r="O1200">
            <v>0</v>
          </cell>
          <cell r="P1200">
            <v>6959.9</v>
          </cell>
          <cell r="S1200">
            <v>6960</v>
          </cell>
          <cell r="U1200" t="str">
            <v>c</v>
          </cell>
          <cell r="V1200"/>
          <cell r="W1200">
            <v>37526</v>
          </cell>
          <cell r="X1200">
            <v>37526</v>
          </cell>
          <cell r="Y1200" t="str">
            <v>KB</v>
          </cell>
        </row>
        <row r="1201">
          <cell r="A1201">
            <v>2078</v>
          </cell>
          <cell r="B1201">
            <v>37371</v>
          </cell>
          <cell r="C1201" t="str">
            <v>f</v>
          </cell>
          <cell r="D1201" t="str">
            <v>20020305</v>
          </cell>
          <cell r="E1201">
            <v>37343</v>
          </cell>
          <cell r="F1201">
            <v>37343</v>
          </cell>
          <cell r="G1201">
            <v>37381</v>
          </cell>
          <cell r="H1201" t="str">
            <v>Samonil Jan, Kadan</v>
          </cell>
          <cell r="I1201" t="str">
            <v>198183580277</v>
          </cell>
          <cell r="J1201" t="str">
            <v>0100</v>
          </cell>
          <cell r="L1201">
            <v>26142</v>
          </cell>
          <cell r="M1201">
            <v>1307.0999999999999</v>
          </cell>
          <cell r="O1201">
            <v>0</v>
          </cell>
          <cell r="P1201">
            <v>27449.1</v>
          </cell>
          <cell r="S1201">
            <v>27449.1</v>
          </cell>
          <cell r="U1201" t="str">
            <v>a</v>
          </cell>
          <cell r="V1201"/>
          <cell r="W1201">
            <v>37382</v>
          </cell>
          <cell r="X1201">
            <v>37383</v>
          </cell>
          <cell r="Y1201" t="str">
            <v>KB</v>
          </cell>
        </row>
        <row r="1202">
          <cell r="A1202">
            <v>2296</v>
          </cell>
          <cell r="B1202">
            <v>37529</v>
          </cell>
          <cell r="C1202" t="str">
            <v>tye</v>
          </cell>
          <cell r="D1202" t="str">
            <v>20020903</v>
          </cell>
          <cell r="E1202">
            <v>37505</v>
          </cell>
          <cell r="F1202">
            <v>37503</v>
          </cell>
          <cell r="G1202">
            <v>37533</v>
          </cell>
          <cell r="H1202" t="str">
            <v>Samonil Jan, Kadan</v>
          </cell>
          <cell r="I1202" t="str">
            <v>198183580277</v>
          </cell>
          <cell r="J1202" t="str">
            <v>0100</v>
          </cell>
          <cell r="L1202">
            <v>35000</v>
          </cell>
          <cell r="M1202">
            <v>1750</v>
          </cell>
          <cell r="O1202">
            <v>0</v>
          </cell>
          <cell r="P1202">
            <v>36750</v>
          </cell>
          <cell r="S1202">
            <v>36750</v>
          </cell>
          <cell r="U1202" t="str">
            <v>d</v>
          </cell>
          <cell r="V1202"/>
          <cell r="W1202">
            <v>37526</v>
          </cell>
          <cell r="X1202">
            <v>37526</v>
          </cell>
          <cell r="Y1202" t="str">
            <v>KB</v>
          </cell>
        </row>
        <row r="1203">
          <cell r="A1203">
            <v>4282</v>
          </cell>
          <cell r="B1203">
            <v>37524</v>
          </cell>
          <cell r="C1203" t="str">
            <v>ko</v>
          </cell>
          <cell r="D1203" t="str">
            <v>60/2002</v>
          </cell>
          <cell r="E1203">
            <v>37505</v>
          </cell>
          <cell r="F1203">
            <v>37505</v>
          </cell>
          <cell r="G1203">
            <v>37519</v>
          </cell>
          <cell r="H1203" t="str">
            <v>Denalucová Radomíra</v>
          </cell>
          <cell r="I1203" t="str">
            <v>198186250257</v>
          </cell>
          <cell r="J1203" t="str">
            <v>0100</v>
          </cell>
          <cell r="L1203">
            <v>8280</v>
          </cell>
          <cell r="M1203">
            <v>414</v>
          </cell>
          <cell r="O1203">
            <v>0</v>
          </cell>
          <cell r="P1203">
            <v>8694</v>
          </cell>
          <cell r="S1203">
            <v>8694</v>
          </cell>
          <cell r="U1203" t="str">
            <v>b</v>
          </cell>
          <cell r="V1203"/>
          <cell r="W1203">
            <v>37516</v>
          </cell>
          <cell r="X1203">
            <v>37516</v>
          </cell>
          <cell r="Y1203" t="str">
            <v>KB</v>
          </cell>
        </row>
        <row r="1204">
          <cell r="A1204">
            <v>4164</v>
          </cell>
          <cell r="B1204">
            <v>37433</v>
          </cell>
          <cell r="C1204" t="str">
            <v>ko</v>
          </cell>
          <cell r="D1204" t="str">
            <v>45/2002</v>
          </cell>
          <cell r="E1204">
            <v>37426</v>
          </cell>
          <cell r="F1204">
            <v>37426</v>
          </cell>
          <cell r="G1204">
            <v>37456</v>
          </cell>
          <cell r="H1204" t="str">
            <v>Denalucová Radomíra</v>
          </cell>
          <cell r="I1204" t="str">
            <v>198186250257</v>
          </cell>
          <cell r="J1204" t="str">
            <v>0100</v>
          </cell>
          <cell r="L1204">
            <v>25800</v>
          </cell>
          <cell r="M1204">
            <v>1290</v>
          </cell>
          <cell r="N1204">
            <v>0</v>
          </cell>
          <cell r="O1204">
            <v>0</v>
          </cell>
          <cell r="P1204">
            <v>27090</v>
          </cell>
          <cell r="S1204">
            <v>27090</v>
          </cell>
          <cell r="U1204" t="str">
            <v>a</v>
          </cell>
          <cell r="V1204"/>
          <cell r="W1204">
            <v>37453</v>
          </cell>
          <cell r="X1204">
            <v>37453</v>
          </cell>
          <cell r="Y1204" t="str">
            <v>KB</v>
          </cell>
        </row>
        <row r="1205">
          <cell r="A1205">
            <v>5042</v>
          </cell>
          <cell r="B1205">
            <v>37349</v>
          </cell>
          <cell r="C1205" t="str">
            <v>o</v>
          </cell>
          <cell r="D1205" t="str">
            <v>020272</v>
          </cell>
          <cell r="E1205">
            <v>37295</v>
          </cell>
          <cell r="F1205">
            <v>37287</v>
          </cell>
          <cell r="G1205">
            <v>37326</v>
          </cell>
          <cell r="H1205" t="str">
            <v>Wackenhut Czech s.r.o.</v>
          </cell>
          <cell r="I1205" t="str">
            <v>19-8786490297</v>
          </cell>
          <cell r="J1205" t="str">
            <v>0100</v>
          </cell>
          <cell r="L1205">
            <v>29400</v>
          </cell>
          <cell r="M1205">
            <v>1470</v>
          </cell>
          <cell r="O1205">
            <v>0</v>
          </cell>
          <cell r="P1205">
            <v>30870</v>
          </cell>
          <cell r="S1205">
            <v>30870</v>
          </cell>
          <cell r="V1205"/>
          <cell r="W1205">
            <v>37330</v>
          </cell>
          <cell r="X1205">
            <v>37333</v>
          </cell>
          <cell r="Y1205" t="str">
            <v>KB</v>
          </cell>
        </row>
        <row r="1206">
          <cell r="A1206">
            <v>1149</v>
          </cell>
          <cell r="B1206">
            <v>37491</v>
          </cell>
          <cell r="C1206" t="str">
            <v>b</v>
          </cell>
          <cell r="D1206" t="str">
            <v>4612</v>
          </cell>
          <cell r="E1206">
            <v>37470</v>
          </cell>
          <cell r="G1206">
            <v>37476</v>
          </cell>
          <cell r="H1206" t="str">
            <v>Harmonie</v>
          </cell>
          <cell r="I1206" t="str">
            <v>19-8788800287</v>
          </cell>
          <cell r="J1206" t="str">
            <v>0100</v>
          </cell>
          <cell r="K1206">
            <v>595</v>
          </cell>
          <cell r="M1206">
            <v>0</v>
          </cell>
          <cell r="O1206">
            <v>0</v>
          </cell>
          <cell r="P1206">
            <v>595</v>
          </cell>
          <cell r="S1206">
            <v>595</v>
          </cell>
          <cell r="V1206"/>
          <cell r="W1206">
            <v>37476</v>
          </cell>
          <cell r="X1206">
            <v>37476</v>
          </cell>
          <cell r="Y1206" t="str">
            <v>KB</v>
          </cell>
        </row>
        <row r="1207">
          <cell r="A1207">
            <v>4342</v>
          </cell>
          <cell r="B1207">
            <v>37613</v>
          </cell>
          <cell r="C1207" t="str">
            <v>ko-z</v>
          </cell>
          <cell r="D1207" t="str">
            <v>35/2002</v>
          </cell>
          <cell r="E1207">
            <v>37593</v>
          </cell>
          <cell r="F1207">
            <v>37588</v>
          </cell>
          <cell r="G1207">
            <v>37618</v>
          </cell>
          <cell r="H1207" t="str">
            <v>Ředitelství silnic a dálnic ČR</v>
          </cell>
          <cell r="I1207" t="str">
            <v>199177650237</v>
          </cell>
          <cell r="J1207" t="str">
            <v>0100</v>
          </cell>
          <cell r="K1207">
            <v>12914</v>
          </cell>
          <cell r="M1207">
            <v>0</v>
          </cell>
          <cell r="O1207">
            <v>0</v>
          </cell>
          <cell r="P1207">
            <v>12914</v>
          </cell>
          <cell r="S1207">
            <v>12914</v>
          </cell>
          <cell r="U1207" t="str">
            <v>a</v>
          </cell>
          <cell r="V1207" t="str">
            <v xml:space="preserve"> </v>
          </cell>
          <cell r="W1207">
            <v>37613</v>
          </cell>
          <cell r="X1207">
            <v>37613</v>
          </cell>
          <cell r="Y1207" t="str">
            <v>KB</v>
          </cell>
        </row>
        <row r="1208">
          <cell r="A1208">
            <v>0</v>
          </cell>
          <cell r="B1208">
            <v>37278</v>
          </cell>
          <cell r="C1208" t="str">
            <v>mc</v>
          </cell>
          <cell r="D1208" t="str">
            <v>12/02/2001</v>
          </cell>
          <cell r="E1208">
            <v>37237</v>
          </cell>
          <cell r="G1208">
            <v>37261</v>
          </cell>
          <cell r="H1208" t="str">
            <v>Sádrokomfort</v>
          </cell>
          <cell r="I1208" t="str">
            <v>19-9218840257</v>
          </cell>
          <cell r="J1208" t="str">
            <v>0100</v>
          </cell>
          <cell r="M1208">
            <v>0</v>
          </cell>
          <cell r="O1208">
            <v>0</v>
          </cell>
          <cell r="P1208">
            <v>0</v>
          </cell>
          <cell r="Q1208">
            <v>663093</v>
          </cell>
          <cell r="S1208">
            <v>663093</v>
          </cell>
          <cell r="T1208" t="str">
            <v>January2002</v>
          </cell>
          <cell r="U1208">
            <v>37246</v>
          </cell>
          <cell r="V1208"/>
          <cell r="W1208">
            <v>37261</v>
          </cell>
          <cell r="X1208">
            <v>36929</v>
          </cell>
          <cell r="Y1208" t="str">
            <v>Sanwa Duss</v>
          </cell>
        </row>
        <row r="1209">
          <cell r="A1209">
            <v>3097</v>
          </cell>
          <cell r="B1209">
            <v>37349</v>
          </cell>
          <cell r="C1209" t="str">
            <v>mc</v>
          </cell>
          <cell r="D1209" t="str">
            <v>03042002</v>
          </cell>
          <cell r="E1209">
            <v>37336</v>
          </cell>
          <cell r="F1209">
            <v>37335</v>
          </cell>
          <cell r="G1209">
            <v>37368</v>
          </cell>
          <cell r="H1209" t="str">
            <v>Sádrokomfort</v>
          </cell>
          <cell r="I1209" t="str">
            <v>19-9218840257</v>
          </cell>
          <cell r="J1209" t="str">
            <v>0100</v>
          </cell>
          <cell r="L1209">
            <v>7053500</v>
          </cell>
          <cell r="M1209">
            <v>352675</v>
          </cell>
          <cell r="O1209">
            <v>0</v>
          </cell>
          <cell r="P1209">
            <v>7406175</v>
          </cell>
          <cell r="Q1209">
            <v>-5049239</v>
          </cell>
          <cell r="R1209">
            <v>-352675</v>
          </cell>
          <cell r="S1209">
            <v>2004261</v>
          </cell>
          <cell r="T1209" t="str">
            <v>April2002</v>
          </cell>
          <cell r="U1209">
            <v>37344</v>
          </cell>
          <cell r="V1209"/>
          <cell r="W1209">
            <v>37350</v>
          </cell>
          <cell r="X1209">
            <v>37351</v>
          </cell>
          <cell r="Y1209" t="str">
            <v>Sanwa Duss</v>
          </cell>
        </row>
        <row r="1210">
          <cell r="A1210">
            <v>3046</v>
          </cell>
          <cell r="B1210">
            <v>37333</v>
          </cell>
          <cell r="C1210" t="str">
            <v>mc</v>
          </cell>
          <cell r="D1210" t="str">
            <v>02042002</v>
          </cell>
          <cell r="E1210">
            <v>37306</v>
          </cell>
          <cell r="G1210">
            <v>37323</v>
          </cell>
          <cell r="H1210" t="str">
            <v>Sádrokomfort</v>
          </cell>
          <cell r="I1210" t="str">
            <v>19-9218840257</v>
          </cell>
          <cell r="J1210" t="str">
            <v>0100</v>
          </cell>
          <cell r="M1210">
            <v>0</v>
          </cell>
          <cell r="O1210">
            <v>0</v>
          </cell>
          <cell r="P1210">
            <v>0</v>
          </cell>
          <cell r="Q1210">
            <v>2191912</v>
          </cell>
          <cell r="S1210">
            <v>2191912</v>
          </cell>
          <cell r="T1210" t="str">
            <v>March2002</v>
          </cell>
          <cell r="U1210">
            <v>37315</v>
          </cell>
          <cell r="V1210"/>
          <cell r="W1210">
            <v>37320</v>
          </cell>
          <cell r="X1210">
            <v>37320</v>
          </cell>
          <cell r="Y1210" t="str">
            <v>Sanwa Duss</v>
          </cell>
        </row>
        <row r="1211">
          <cell r="A1211">
            <v>3012</v>
          </cell>
          <cell r="B1211">
            <v>37315</v>
          </cell>
          <cell r="C1211" t="str">
            <v>mc</v>
          </cell>
          <cell r="D1211" t="str">
            <v>01/01/2002</v>
          </cell>
          <cell r="E1211">
            <v>37266</v>
          </cell>
          <cell r="G1211">
            <v>37292</v>
          </cell>
          <cell r="H1211" t="str">
            <v>Sádrokomfort</v>
          </cell>
          <cell r="I1211" t="str">
            <v>19-9218840257</v>
          </cell>
          <cell r="J1211" t="str">
            <v>0100</v>
          </cell>
          <cell r="M1211">
            <v>0</v>
          </cell>
          <cell r="O1211">
            <v>0</v>
          </cell>
          <cell r="P1211">
            <v>0</v>
          </cell>
          <cell r="Q1211">
            <v>2194234</v>
          </cell>
          <cell r="S1211">
            <v>2194234</v>
          </cell>
          <cell r="T1211" t="str">
            <v>February2002</v>
          </cell>
          <cell r="U1211">
            <v>37288</v>
          </cell>
          <cell r="V1211"/>
          <cell r="W1211">
            <v>37292</v>
          </cell>
          <cell r="X1211">
            <v>37293</v>
          </cell>
          <cell r="Y1211" t="str">
            <v>Sanwa Duss</v>
          </cell>
        </row>
        <row r="1212">
          <cell r="A1212">
            <v>316</v>
          </cell>
          <cell r="B1212">
            <v>37371</v>
          </cell>
          <cell r="C1212" t="str">
            <v>da</v>
          </cell>
          <cell r="D1212" t="str">
            <v>20243</v>
          </cell>
          <cell r="E1212">
            <v>37335</v>
          </cell>
          <cell r="F1212">
            <v>37327</v>
          </cell>
          <cell r="G1212">
            <v>37341</v>
          </cell>
          <cell r="H1212" t="str">
            <v>Tyros</v>
          </cell>
          <cell r="I1212" t="str">
            <v>19-9338180257</v>
          </cell>
          <cell r="J1212" t="str">
            <v>0100</v>
          </cell>
          <cell r="M1212">
            <v>0</v>
          </cell>
          <cell r="N1212">
            <v>2527</v>
          </cell>
          <cell r="O1212">
            <v>555.94000000000005</v>
          </cell>
          <cell r="P1212">
            <v>3083</v>
          </cell>
          <cell r="S1212">
            <v>3083</v>
          </cell>
          <cell r="U1212" t="str">
            <v>c</v>
          </cell>
          <cell r="V1212"/>
          <cell r="W1212">
            <v>37351</v>
          </cell>
          <cell r="X1212">
            <v>37351</v>
          </cell>
          <cell r="Y1212" t="str">
            <v>KB</v>
          </cell>
        </row>
        <row r="1213">
          <cell r="A1213">
            <v>6129</v>
          </cell>
          <cell r="B1213">
            <v>37613</v>
          </cell>
          <cell r="C1213" t="str">
            <v>tr</v>
          </cell>
          <cell r="D1213" t="str">
            <v>FO020953</v>
          </cell>
          <cell r="E1213">
            <v>37595</v>
          </cell>
          <cell r="F1213">
            <v>37561</v>
          </cell>
          <cell r="G1213">
            <v>37592</v>
          </cell>
          <cell r="H1213" t="str">
            <v>Tyros</v>
          </cell>
          <cell r="I1213" t="str">
            <v>19-9338180257</v>
          </cell>
          <cell r="J1213" t="str">
            <v>0100</v>
          </cell>
          <cell r="M1213">
            <v>0</v>
          </cell>
          <cell r="N1213">
            <v>3227</v>
          </cell>
          <cell r="O1213">
            <v>709.9</v>
          </cell>
          <cell r="P1213">
            <v>3936.9</v>
          </cell>
          <cell r="R1213">
            <v>0</v>
          </cell>
          <cell r="S1213">
            <v>3936.9</v>
          </cell>
          <cell r="U1213" t="str">
            <v>b</v>
          </cell>
          <cell r="W1213">
            <v>37606</v>
          </cell>
          <cell r="X1213">
            <v>37608</v>
          </cell>
          <cell r="Y1213" t="str">
            <v>KB</v>
          </cell>
        </row>
        <row r="1214">
          <cell r="A1214">
            <v>6049</v>
          </cell>
          <cell r="B1214">
            <v>37524</v>
          </cell>
          <cell r="C1214" t="str">
            <v>tr</v>
          </cell>
          <cell r="D1214" t="str">
            <v>020627</v>
          </cell>
          <cell r="E1214">
            <v>37488</v>
          </cell>
          <cell r="F1214">
            <v>37484</v>
          </cell>
          <cell r="G1214">
            <v>37515</v>
          </cell>
          <cell r="H1214" t="str">
            <v>Tyros</v>
          </cell>
          <cell r="I1214" t="str">
            <v>19-9338180257</v>
          </cell>
          <cell r="J1214" t="str">
            <v>0100</v>
          </cell>
          <cell r="L1214">
            <v>248320</v>
          </cell>
          <cell r="M1214">
            <v>12416</v>
          </cell>
          <cell r="O1214">
            <v>0</v>
          </cell>
          <cell r="P1214">
            <v>260736</v>
          </cell>
          <cell r="R1214">
            <v>0</v>
          </cell>
          <cell r="S1214">
            <v>260736</v>
          </cell>
          <cell r="U1214" t="str">
            <v>c</v>
          </cell>
          <cell r="V1214"/>
          <cell r="W1214">
            <v>37515</v>
          </cell>
          <cell r="X1214">
            <v>37515</v>
          </cell>
          <cell r="Y1214" t="str">
            <v>KB</v>
          </cell>
        </row>
        <row r="1215">
          <cell r="A1215">
            <v>1791</v>
          </cell>
          <cell r="B1215">
            <v>37614</v>
          </cell>
          <cell r="C1215" t="str">
            <v>mch</v>
          </cell>
          <cell r="D1215" t="str">
            <v>1202</v>
          </cell>
          <cell r="E1215">
            <v>37599</v>
          </cell>
          <cell r="G1215" t="str">
            <v xml:space="preserve"> </v>
          </cell>
          <cell r="H1215" t="str">
            <v>Havlik</v>
          </cell>
          <cell r="I1215" t="str">
            <v>199362310277</v>
          </cell>
          <cell r="J1215" t="str">
            <v>0100</v>
          </cell>
          <cell r="K1215">
            <v>12312.2</v>
          </cell>
          <cell r="L1215">
            <v>0</v>
          </cell>
          <cell r="M1215">
            <v>0</v>
          </cell>
          <cell r="N1215">
            <v>0</v>
          </cell>
          <cell r="O1215">
            <v>0</v>
          </cell>
          <cell r="P1215">
            <v>12312.2</v>
          </cell>
          <cell r="S1215">
            <v>12312.2</v>
          </cell>
          <cell r="T1215" t="str">
            <v>free</v>
          </cell>
          <cell r="W1215" t="str">
            <v>n/a</v>
          </cell>
          <cell r="X1215" t="str">
            <v>n/a</v>
          </cell>
          <cell r="Y1215" t="str">
            <v>Kb</v>
          </cell>
          <cell r="Z1215" t="str">
            <v>reciprocal</v>
          </cell>
        </row>
        <row r="1216">
          <cell r="A1216">
            <v>1125</v>
          </cell>
          <cell r="B1216">
            <v>37491</v>
          </cell>
          <cell r="C1216" t="str">
            <v>ko</v>
          </cell>
          <cell r="D1216" t="str">
            <v>0802</v>
          </cell>
          <cell r="E1216">
            <v>37470</v>
          </cell>
          <cell r="F1216">
            <v>37468</v>
          </cell>
          <cell r="G1216">
            <v>37483</v>
          </cell>
          <cell r="H1216" t="str">
            <v>Havlik</v>
          </cell>
          <cell r="I1216" t="str">
            <v>199362310277</v>
          </cell>
          <cell r="J1216" t="str">
            <v>0100</v>
          </cell>
          <cell r="L1216">
            <v>36067.5</v>
          </cell>
          <cell r="M1216">
            <v>1803.4</v>
          </cell>
          <cell r="O1216">
            <v>0</v>
          </cell>
          <cell r="P1216">
            <v>37870.9</v>
          </cell>
          <cell r="S1216">
            <v>37871</v>
          </cell>
          <cell r="T1216" t="str">
            <v>free</v>
          </cell>
          <cell r="U1216" t="str">
            <v>f</v>
          </cell>
          <cell r="V1216"/>
          <cell r="W1216">
            <v>37477</v>
          </cell>
          <cell r="X1216">
            <v>37473</v>
          </cell>
          <cell r="Y1216" t="str">
            <v>KB</v>
          </cell>
        </row>
        <row r="1217">
          <cell r="A1217">
            <v>608</v>
          </cell>
          <cell r="B1217">
            <v>37413</v>
          </cell>
          <cell r="C1217" t="str">
            <v>mc</v>
          </cell>
          <cell r="D1217" t="str">
            <v>0502</v>
          </cell>
          <cell r="E1217">
            <v>37383</v>
          </cell>
          <cell r="F1217">
            <v>37376</v>
          </cell>
          <cell r="G1217">
            <v>37395</v>
          </cell>
          <cell r="H1217" t="str">
            <v>Havlik</v>
          </cell>
          <cell r="I1217" t="str">
            <v>199362310277</v>
          </cell>
          <cell r="J1217" t="str">
            <v>0100</v>
          </cell>
          <cell r="L1217">
            <v>59456.25</v>
          </cell>
          <cell r="M1217">
            <v>2972.8</v>
          </cell>
          <cell r="O1217">
            <v>0</v>
          </cell>
          <cell r="P1217">
            <v>62429.05</v>
          </cell>
          <cell r="S1217">
            <v>62429.1</v>
          </cell>
          <cell r="T1217" t="str">
            <v>free</v>
          </cell>
          <cell r="U1217" t="str">
            <v>c</v>
          </cell>
          <cell r="V1217"/>
          <cell r="W1217">
            <v>37391</v>
          </cell>
          <cell r="X1217">
            <v>37393</v>
          </cell>
          <cell r="Y1217" t="str">
            <v>KB</v>
          </cell>
        </row>
        <row r="1218">
          <cell r="A1218">
            <v>374</v>
          </cell>
          <cell r="B1218">
            <v>37385</v>
          </cell>
          <cell r="C1218" t="str">
            <v>mc</v>
          </cell>
          <cell r="D1218" t="str">
            <v>0402</v>
          </cell>
          <cell r="E1218">
            <v>37349</v>
          </cell>
          <cell r="F1218">
            <v>37346</v>
          </cell>
          <cell r="G1218">
            <v>37365</v>
          </cell>
          <cell r="H1218" t="str">
            <v>Havlik</v>
          </cell>
          <cell r="I1218" t="str">
            <v>199362310277</v>
          </cell>
          <cell r="J1218" t="str">
            <v>0100</v>
          </cell>
          <cell r="L1218">
            <v>64023.75</v>
          </cell>
          <cell r="M1218">
            <v>3201.2</v>
          </cell>
          <cell r="O1218">
            <v>0</v>
          </cell>
          <cell r="P1218">
            <v>67224.95</v>
          </cell>
          <cell r="S1218">
            <v>67225</v>
          </cell>
          <cell r="T1218" t="str">
            <v>free</v>
          </cell>
          <cell r="U1218" t="str">
            <v>d</v>
          </cell>
          <cell r="V1218"/>
          <cell r="W1218">
            <v>37362</v>
          </cell>
          <cell r="X1218">
            <v>37362</v>
          </cell>
          <cell r="Y1218" t="str">
            <v>KB</v>
          </cell>
        </row>
        <row r="1219">
          <cell r="A1219">
            <v>822</v>
          </cell>
          <cell r="B1219">
            <v>37433</v>
          </cell>
          <cell r="C1219" t="str">
            <v>mc</v>
          </cell>
          <cell r="D1219" t="str">
            <v>0602</v>
          </cell>
          <cell r="E1219">
            <v>37417</v>
          </cell>
          <cell r="F1219">
            <v>37407</v>
          </cell>
          <cell r="G1219">
            <v>37422</v>
          </cell>
          <cell r="H1219" t="str">
            <v>Havlik</v>
          </cell>
          <cell r="I1219" t="str">
            <v>199362310277</v>
          </cell>
          <cell r="J1219" t="str">
            <v>0100</v>
          </cell>
          <cell r="L1219">
            <v>64338.75</v>
          </cell>
          <cell r="M1219">
            <v>3216.95</v>
          </cell>
          <cell r="O1219">
            <v>0</v>
          </cell>
          <cell r="P1219">
            <v>67555.7</v>
          </cell>
          <cell r="S1219">
            <v>67555.7</v>
          </cell>
          <cell r="T1219" t="str">
            <v>free</v>
          </cell>
          <cell r="U1219" t="str">
            <v>a</v>
          </cell>
          <cell r="V1219"/>
          <cell r="W1219">
            <v>37424</v>
          </cell>
          <cell r="X1219">
            <v>37424</v>
          </cell>
          <cell r="Y1219" t="str">
            <v>KB</v>
          </cell>
        </row>
        <row r="1220">
          <cell r="A1220">
            <v>1029</v>
          </cell>
          <cell r="B1220">
            <v>37469</v>
          </cell>
          <cell r="C1220" t="str">
            <v>ko</v>
          </cell>
          <cell r="D1220" t="str">
            <v>0702</v>
          </cell>
          <cell r="E1220">
            <v>37452</v>
          </cell>
          <cell r="F1220">
            <v>37437</v>
          </cell>
          <cell r="G1220">
            <v>37452</v>
          </cell>
          <cell r="H1220" t="str">
            <v>Havlik</v>
          </cell>
          <cell r="I1220" t="str">
            <v>199362310277</v>
          </cell>
          <cell r="J1220" t="str">
            <v>0100</v>
          </cell>
          <cell r="L1220">
            <v>54888.75</v>
          </cell>
          <cell r="M1220">
            <v>2744.44</v>
          </cell>
          <cell r="N1220">
            <v>9211.7999999999993</v>
          </cell>
          <cell r="O1220">
            <v>2026.6</v>
          </cell>
          <cell r="P1220">
            <v>68871.59</v>
          </cell>
          <cell r="S1220">
            <v>68871.600000000006</v>
          </cell>
          <cell r="T1220" t="str">
            <v>free</v>
          </cell>
          <cell r="U1220" t="str">
            <v>a</v>
          </cell>
          <cell r="V1220"/>
          <cell r="W1220">
            <v>37453</v>
          </cell>
          <cell r="X1220">
            <v>37453</v>
          </cell>
          <cell r="Y1220" t="str">
            <v>KB</v>
          </cell>
        </row>
        <row r="1221">
          <cell r="A1221">
            <v>96</v>
          </cell>
          <cell r="B1221">
            <v>37319</v>
          </cell>
          <cell r="C1221" t="str">
            <v>mc</v>
          </cell>
          <cell r="D1221" t="str">
            <v>0202</v>
          </cell>
          <cell r="E1221">
            <v>37293</v>
          </cell>
          <cell r="F1221">
            <v>37292</v>
          </cell>
          <cell r="G1221">
            <v>37302</v>
          </cell>
          <cell r="H1221" t="str">
            <v>Havlik</v>
          </cell>
          <cell r="I1221" t="str">
            <v>199362310277</v>
          </cell>
          <cell r="J1221" t="str">
            <v>0100</v>
          </cell>
          <cell r="L1221">
            <v>67016.25</v>
          </cell>
          <cell r="M1221">
            <v>3350.8</v>
          </cell>
          <cell r="O1221">
            <v>0</v>
          </cell>
          <cell r="P1221">
            <v>70367.05</v>
          </cell>
          <cell r="S1221">
            <v>70367.05</v>
          </cell>
          <cell r="T1221" t="str">
            <v>free</v>
          </cell>
          <cell r="U1221" t="str">
            <v>b</v>
          </cell>
          <cell r="V1221"/>
          <cell r="W1221">
            <v>37298</v>
          </cell>
          <cell r="X1221">
            <v>37301</v>
          </cell>
          <cell r="Y1221" t="str">
            <v>KB</v>
          </cell>
        </row>
        <row r="1222">
          <cell r="A1222">
            <v>1303</v>
          </cell>
          <cell r="B1222">
            <v>37524</v>
          </cell>
          <cell r="C1222" t="str">
            <v>tr</v>
          </cell>
          <cell r="D1222" t="str">
            <v>0902</v>
          </cell>
          <cell r="E1222">
            <v>37503</v>
          </cell>
          <cell r="F1222">
            <v>37504</v>
          </cell>
          <cell r="G1222">
            <v>37518</v>
          </cell>
          <cell r="H1222" t="str">
            <v>Havlik</v>
          </cell>
          <cell r="I1222" t="str">
            <v>199362310277</v>
          </cell>
          <cell r="J1222" t="str">
            <v>0100</v>
          </cell>
          <cell r="L1222">
            <v>69772.5</v>
          </cell>
          <cell r="M1222">
            <v>3488.6</v>
          </cell>
          <cell r="O1222">
            <v>0</v>
          </cell>
          <cell r="P1222">
            <v>73261.100000000006</v>
          </cell>
          <cell r="S1222">
            <v>73261.100000000006</v>
          </cell>
          <cell r="T1222" t="str">
            <v>free</v>
          </cell>
          <cell r="U1222" t="str">
            <v>f</v>
          </cell>
          <cell r="V1222"/>
          <cell r="W1222">
            <v>37508</v>
          </cell>
          <cell r="X1222">
            <v>37508</v>
          </cell>
          <cell r="Y1222" t="str">
            <v>KB</v>
          </cell>
        </row>
        <row r="1223">
          <cell r="A1223">
            <v>1790</v>
          </cell>
          <cell r="B1223">
            <v>37599</v>
          </cell>
          <cell r="C1223" t="str">
            <v>mch</v>
          </cell>
          <cell r="D1223" t="str">
            <v>1302</v>
          </cell>
          <cell r="E1223">
            <v>37599</v>
          </cell>
          <cell r="F1223">
            <v>37590</v>
          </cell>
          <cell r="G1223">
            <v>37604</v>
          </cell>
          <cell r="H1223" t="str">
            <v>Havlik</v>
          </cell>
          <cell r="I1223" t="str">
            <v>199362310277</v>
          </cell>
          <cell r="J1223" t="str">
            <v>0100</v>
          </cell>
          <cell r="L1223">
            <v>66752.5</v>
          </cell>
          <cell r="M1223">
            <v>3337.6</v>
          </cell>
          <cell r="N1223">
            <v>4270.8999999999996</v>
          </cell>
          <cell r="O1223">
            <v>939.6</v>
          </cell>
          <cell r="P1223">
            <v>75300.600000000006</v>
          </cell>
          <cell r="S1223">
            <v>75300.600000000006</v>
          </cell>
          <cell r="T1223" t="str">
            <v>free</v>
          </cell>
          <cell r="U1223" t="str">
            <v>b</v>
          </cell>
          <cell r="V1223"/>
          <cell r="W1223">
            <v>37599</v>
          </cell>
          <cell r="X1223">
            <v>37599</v>
          </cell>
          <cell r="Y1223" t="str">
            <v>KB</v>
          </cell>
        </row>
        <row r="1224">
          <cell r="A1224">
            <v>237</v>
          </cell>
          <cell r="B1224">
            <v>37357</v>
          </cell>
          <cell r="C1224" t="str">
            <v>mc</v>
          </cell>
          <cell r="D1224" t="str">
            <v>0302</v>
          </cell>
          <cell r="E1224">
            <v>37321</v>
          </cell>
          <cell r="F1224">
            <v>37321</v>
          </cell>
          <cell r="G1224">
            <v>37331</v>
          </cell>
          <cell r="H1224" t="str">
            <v>Havlik</v>
          </cell>
          <cell r="I1224" t="str">
            <v>199362310277</v>
          </cell>
          <cell r="J1224" t="str">
            <v>0100</v>
          </cell>
          <cell r="L1224">
            <v>72450</v>
          </cell>
          <cell r="M1224">
            <v>3622.5</v>
          </cell>
          <cell r="O1224">
            <v>0</v>
          </cell>
          <cell r="P1224">
            <v>76072.5</v>
          </cell>
          <cell r="S1224">
            <v>76072.5</v>
          </cell>
          <cell r="T1224" t="str">
            <v>free</v>
          </cell>
          <cell r="V1224"/>
          <cell r="W1224">
            <v>37328</v>
          </cell>
          <cell r="X1224">
            <v>37328</v>
          </cell>
          <cell r="Y1224" t="str">
            <v>KB</v>
          </cell>
        </row>
        <row r="1225">
          <cell r="A1225">
            <v>1662</v>
          </cell>
          <cell r="B1225">
            <v>37578</v>
          </cell>
          <cell r="C1225" t="str">
            <v>mch</v>
          </cell>
          <cell r="D1225" t="str">
            <v>1102</v>
          </cell>
          <cell r="E1225">
            <v>37572</v>
          </cell>
          <cell r="F1225">
            <v>37560</v>
          </cell>
          <cell r="G1225">
            <v>37574</v>
          </cell>
          <cell r="H1225" t="str">
            <v>Havlik</v>
          </cell>
          <cell r="I1225" t="str">
            <v>199362310277</v>
          </cell>
          <cell r="J1225" t="str">
            <v>0100</v>
          </cell>
          <cell r="L1225">
            <v>65587.5</v>
          </cell>
          <cell r="M1225">
            <v>3279.4</v>
          </cell>
          <cell r="N1225">
            <v>13008.4</v>
          </cell>
          <cell r="O1225">
            <v>2861.8</v>
          </cell>
          <cell r="P1225">
            <v>84737.1</v>
          </cell>
          <cell r="S1225">
            <v>84737.1</v>
          </cell>
          <cell r="T1225" t="str">
            <v>free</v>
          </cell>
          <cell r="V1225"/>
          <cell r="W1225">
            <v>37580</v>
          </cell>
          <cell r="X1225">
            <v>37581</v>
          </cell>
          <cell r="Y1225" t="str">
            <v>KB</v>
          </cell>
        </row>
        <row r="1226">
          <cell r="A1226">
            <v>1463</v>
          </cell>
          <cell r="B1226">
            <v>37539</v>
          </cell>
          <cell r="C1226" t="str">
            <v>mch</v>
          </cell>
          <cell r="D1226" t="str">
            <v>1002</v>
          </cell>
          <cell r="E1226">
            <v>37537</v>
          </cell>
          <cell r="F1226">
            <v>37529</v>
          </cell>
          <cell r="G1226">
            <v>37541</v>
          </cell>
          <cell r="H1226" t="str">
            <v>Havlik</v>
          </cell>
          <cell r="I1226" t="str">
            <v>199362310277</v>
          </cell>
          <cell r="J1226" t="str">
            <v>0100</v>
          </cell>
          <cell r="L1226">
            <v>61818.75</v>
          </cell>
          <cell r="M1226">
            <v>3090.9</v>
          </cell>
          <cell r="N1226">
            <v>18104.400000000001</v>
          </cell>
          <cell r="O1226">
            <v>3983</v>
          </cell>
          <cell r="P1226">
            <v>86997.05</v>
          </cell>
          <cell r="S1226">
            <v>86997.05</v>
          </cell>
          <cell r="T1226" t="str">
            <v>free</v>
          </cell>
          <cell r="V1226"/>
          <cell r="W1226">
            <v>37538</v>
          </cell>
          <cell r="X1226">
            <v>37538</v>
          </cell>
          <cell r="Y1226" t="str">
            <v>KB</v>
          </cell>
        </row>
        <row r="1227">
          <cell r="A1227">
            <v>2143</v>
          </cell>
          <cell r="B1227" t="str">
            <v>cancel</v>
          </cell>
          <cell r="C1227" t="str">
            <v>f</v>
          </cell>
          <cell r="D1227" t="str">
            <v>5/2002</v>
          </cell>
          <cell r="E1227">
            <v>37386</v>
          </cell>
          <cell r="G1227">
            <v>37407</v>
          </cell>
          <cell r="H1227" t="str">
            <v>Stadion mládeže - Praha 6</v>
          </cell>
          <cell r="I1227" t="str">
            <v>2000150008</v>
          </cell>
          <cell r="J1227" t="str">
            <v>6000</v>
          </cell>
          <cell r="M1227">
            <v>0</v>
          </cell>
          <cell r="O1227">
            <v>0</v>
          </cell>
          <cell r="P1227">
            <v>0</v>
          </cell>
          <cell r="S1227">
            <v>0</v>
          </cell>
          <cell r="V1227"/>
          <cell r="W1227" t="str">
            <v>n/a</v>
          </cell>
          <cell r="X1227" t="str">
            <v>n/a</v>
          </cell>
          <cell r="Y1227" t="str">
            <v>KB</v>
          </cell>
        </row>
        <row r="1228">
          <cell r="A1228">
            <v>1457</v>
          </cell>
          <cell r="B1228">
            <v>37546</v>
          </cell>
          <cell r="C1228" t="str">
            <v>b</v>
          </cell>
          <cell r="D1228" t="str">
            <v>86512901</v>
          </cell>
          <cell r="E1228">
            <v>37530</v>
          </cell>
          <cell r="F1228">
            <v>37494</v>
          </cell>
          <cell r="G1228">
            <v>37534</v>
          </cell>
          <cell r="H1228" t="str">
            <v>MEDIATEL s.r.o.</v>
          </cell>
          <cell r="I1228" t="str">
            <v>2001861100</v>
          </cell>
          <cell r="J1228" t="str">
            <v>2600</v>
          </cell>
          <cell r="K1228">
            <v>0</v>
          </cell>
          <cell r="L1228">
            <v>0</v>
          </cell>
          <cell r="M1228">
            <v>0</v>
          </cell>
          <cell r="N1228">
            <v>9300</v>
          </cell>
          <cell r="O1228">
            <v>2046</v>
          </cell>
          <cell r="P1228">
            <v>11346</v>
          </cell>
          <cell r="S1228">
            <v>11346</v>
          </cell>
          <cell r="U1228" t="str">
            <v>a</v>
          </cell>
          <cell r="V1228"/>
          <cell r="W1228">
            <v>37544</v>
          </cell>
          <cell r="X1228">
            <v>37544</v>
          </cell>
          <cell r="Y1228" t="str">
            <v>KB</v>
          </cell>
        </row>
        <row r="1229">
          <cell r="A1229">
            <v>73</v>
          </cell>
          <cell r="B1229">
            <v>37315</v>
          </cell>
          <cell r="C1229" t="str">
            <v>b</v>
          </cell>
          <cell r="D1229" t="str">
            <v>270055</v>
          </cell>
          <cell r="E1229">
            <v>37279</v>
          </cell>
          <cell r="F1229">
            <v>37267</v>
          </cell>
          <cell r="G1229">
            <v>37281</v>
          </cell>
          <cell r="H1229" t="str">
            <v>Toyota Tsusho</v>
          </cell>
          <cell r="I1229" t="str">
            <v>2004410209</v>
          </cell>
          <cell r="J1229" t="str">
            <v>2600</v>
          </cell>
          <cell r="M1229">
            <v>0</v>
          </cell>
          <cell r="N1229">
            <v>1341.25</v>
          </cell>
          <cell r="O1229">
            <v>295.10000000000002</v>
          </cell>
          <cell r="P1229">
            <v>1636</v>
          </cell>
          <cell r="S1229">
            <v>1636</v>
          </cell>
          <cell r="U1229" t="str">
            <v>e</v>
          </cell>
          <cell r="V1229"/>
          <cell r="W1229">
            <v>37298</v>
          </cell>
          <cell r="X1229">
            <v>37301</v>
          </cell>
          <cell r="Y1229" t="str">
            <v>KB</v>
          </cell>
        </row>
        <row r="1230">
          <cell r="A1230">
            <v>1486</v>
          </cell>
          <cell r="B1230">
            <v>37547</v>
          </cell>
          <cell r="C1230" t="str">
            <v>b</v>
          </cell>
          <cell r="D1230" t="str">
            <v>290281</v>
          </cell>
          <cell r="E1230">
            <v>37537</v>
          </cell>
          <cell r="F1230">
            <v>37536</v>
          </cell>
          <cell r="G1230">
            <v>37540</v>
          </cell>
          <cell r="H1230" t="str">
            <v>Toyota Tsusho</v>
          </cell>
          <cell r="I1230" t="str">
            <v>2004410209</v>
          </cell>
          <cell r="J1230" t="str">
            <v>2600</v>
          </cell>
          <cell r="L1230">
            <v>21000</v>
          </cell>
          <cell r="M1230">
            <v>1050</v>
          </cell>
          <cell r="N1230">
            <v>0</v>
          </cell>
          <cell r="O1230">
            <v>0</v>
          </cell>
          <cell r="P1230">
            <v>22050</v>
          </cell>
          <cell r="S1230">
            <v>22050</v>
          </cell>
          <cell r="U1230" t="str">
            <v>a</v>
          </cell>
          <cell r="V1230"/>
          <cell r="W1230">
            <v>37547</v>
          </cell>
          <cell r="X1230">
            <v>37550</v>
          </cell>
          <cell r="Y1230" t="str">
            <v>KB</v>
          </cell>
        </row>
        <row r="1231">
          <cell r="A1231">
            <v>1487</v>
          </cell>
          <cell r="B1231">
            <v>37547</v>
          </cell>
          <cell r="C1231" t="str">
            <v>b</v>
          </cell>
          <cell r="D1231" t="str">
            <v>290282</v>
          </cell>
          <cell r="E1231">
            <v>37537</v>
          </cell>
          <cell r="F1231">
            <v>37536</v>
          </cell>
          <cell r="G1231">
            <v>37540</v>
          </cell>
          <cell r="H1231" t="str">
            <v>Toyota Tsusho</v>
          </cell>
          <cell r="I1231" t="str">
            <v>2004410209</v>
          </cell>
          <cell r="J1231" t="str">
            <v>2600</v>
          </cell>
          <cell r="L1231">
            <v>21000</v>
          </cell>
          <cell r="M1231">
            <v>1050</v>
          </cell>
          <cell r="N1231">
            <v>0</v>
          </cell>
          <cell r="O1231">
            <v>0</v>
          </cell>
          <cell r="P1231">
            <v>22050</v>
          </cell>
          <cell r="S1231">
            <v>22050</v>
          </cell>
          <cell r="U1231" t="str">
            <v>a</v>
          </cell>
          <cell r="V1231"/>
          <cell r="W1231">
            <v>37547</v>
          </cell>
          <cell r="X1231">
            <v>37550</v>
          </cell>
          <cell r="Y1231" t="str">
            <v>KB</v>
          </cell>
        </row>
        <row r="1232">
          <cell r="A1232">
            <v>1554</v>
          </cell>
          <cell r="B1232">
            <v>37564</v>
          </cell>
          <cell r="C1232" t="str">
            <v>b</v>
          </cell>
          <cell r="D1232" t="str">
            <v>290290</v>
          </cell>
          <cell r="E1232">
            <v>37551</v>
          </cell>
          <cell r="F1232">
            <v>37550</v>
          </cell>
          <cell r="G1232">
            <v>37554</v>
          </cell>
          <cell r="H1232" t="str">
            <v>Toyota Tsusho</v>
          </cell>
          <cell r="I1232" t="str">
            <v>2004410209</v>
          </cell>
          <cell r="J1232" t="str">
            <v>2600</v>
          </cell>
          <cell r="L1232">
            <v>21000</v>
          </cell>
          <cell r="M1232">
            <v>1050</v>
          </cell>
          <cell r="N1232">
            <v>0</v>
          </cell>
          <cell r="O1232">
            <v>0</v>
          </cell>
          <cell r="P1232">
            <v>22050</v>
          </cell>
          <cell r="S1232">
            <v>22050</v>
          </cell>
          <cell r="U1232" t="str">
            <v>b</v>
          </cell>
          <cell r="V1232"/>
          <cell r="W1232">
            <v>37561</v>
          </cell>
          <cell r="X1232">
            <v>37564</v>
          </cell>
          <cell r="Y1232" t="str">
            <v>KB</v>
          </cell>
        </row>
        <row r="1233">
          <cell r="A1233">
            <v>1704</v>
          </cell>
          <cell r="B1233">
            <v>37586</v>
          </cell>
          <cell r="D1233" t="str">
            <v>290314</v>
          </cell>
          <cell r="E1233">
            <v>37578</v>
          </cell>
          <cell r="F1233">
            <v>37568</v>
          </cell>
          <cell r="G1233">
            <v>37578</v>
          </cell>
          <cell r="H1233" t="str">
            <v>Toyota Tsusho</v>
          </cell>
          <cell r="I1233" t="str">
            <v>2004410209</v>
          </cell>
          <cell r="J1233" t="str">
            <v>2600</v>
          </cell>
          <cell r="L1233">
            <v>21000</v>
          </cell>
          <cell r="M1233">
            <v>1050</v>
          </cell>
          <cell r="N1233">
            <v>0</v>
          </cell>
          <cell r="O1233">
            <v>0</v>
          </cell>
          <cell r="P1233">
            <v>22050</v>
          </cell>
          <cell r="S1233">
            <v>22050</v>
          </cell>
          <cell r="V1233"/>
          <cell r="W1233">
            <v>37579</v>
          </cell>
          <cell r="X1233">
            <v>37579</v>
          </cell>
          <cell r="Y1233" t="str">
            <v>KB</v>
          </cell>
        </row>
        <row r="1234">
          <cell r="A1234">
            <v>1705</v>
          </cell>
          <cell r="B1234">
            <v>37586</v>
          </cell>
          <cell r="C1234" t="str">
            <v xml:space="preserve"> </v>
          </cell>
          <cell r="D1234" t="str">
            <v>290315</v>
          </cell>
          <cell r="E1234">
            <v>37578</v>
          </cell>
          <cell r="F1234">
            <v>37568</v>
          </cell>
          <cell r="G1234">
            <v>37578</v>
          </cell>
          <cell r="H1234" t="str">
            <v>Toyota Tsusho</v>
          </cell>
          <cell r="I1234" t="str">
            <v>2004410209</v>
          </cell>
          <cell r="J1234" t="str">
            <v>2600</v>
          </cell>
          <cell r="L1234">
            <v>21000</v>
          </cell>
          <cell r="M1234">
            <v>1050</v>
          </cell>
          <cell r="N1234">
            <v>0</v>
          </cell>
          <cell r="O1234">
            <v>0</v>
          </cell>
          <cell r="P1234">
            <v>22050</v>
          </cell>
          <cell r="S1234">
            <v>22050</v>
          </cell>
          <cell r="V1234"/>
          <cell r="W1234">
            <v>37579</v>
          </cell>
          <cell r="X1234">
            <v>37579</v>
          </cell>
          <cell r="Y1234" t="str">
            <v>KB</v>
          </cell>
        </row>
        <row r="1235">
          <cell r="A1235">
            <v>1706</v>
          </cell>
          <cell r="B1235">
            <v>37596</v>
          </cell>
          <cell r="C1235" t="str">
            <v>tp2</v>
          </cell>
          <cell r="D1235" t="str">
            <v>290316</v>
          </cell>
          <cell r="E1235">
            <v>37581</v>
          </cell>
          <cell r="F1235">
            <v>37581</v>
          </cell>
          <cell r="G1235">
            <v>37589</v>
          </cell>
          <cell r="H1235" t="str">
            <v>Toyota Tsusho</v>
          </cell>
          <cell r="I1235" t="str">
            <v>2004410209</v>
          </cell>
          <cell r="J1235" t="str">
            <v>2600</v>
          </cell>
          <cell r="L1235">
            <v>21000</v>
          </cell>
          <cell r="M1235">
            <v>1050</v>
          </cell>
          <cell r="N1235">
            <v>0</v>
          </cell>
          <cell r="O1235">
            <v>0</v>
          </cell>
          <cell r="P1235">
            <v>22050</v>
          </cell>
          <cell r="S1235">
            <v>22050</v>
          </cell>
          <cell r="V1235"/>
          <cell r="W1235">
            <v>37587</v>
          </cell>
          <cell r="X1235">
            <v>37588</v>
          </cell>
          <cell r="Y1235" t="str">
            <v>KB</v>
          </cell>
        </row>
        <row r="1236">
          <cell r="A1236">
            <v>525</v>
          </cell>
          <cell r="B1236">
            <v>37396</v>
          </cell>
          <cell r="C1236" t="str">
            <v>b</v>
          </cell>
          <cell r="D1236" t="str">
            <v>52402</v>
          </cell>
          <cell r="E1236">
            <v>37371</v>
          </cell>
          <cell r="F1236">
            <v>37371</v>
          </cell>
          <cell r="G1236">
            <v>37379</v>
          </cell>
          <cell r="H1236" t="str">
            <v>Autocentrum DUBA</v>
          </cell>
          <cell r="I1236" t="str">
            <v>2012280109</v>
          </cell>
          <cell r="J1236" t="str">
            <v>2600</v>
          </cell>
          <cell r="M1236">
            <v>0</v>
          </cell>
          <cell r="N1236">
            <v>1035</v>
          </cell>
          <cell r="O1236">
            <v>227.7</v>
          </cell>
          <cell r="P1236">
            <v>1262.7</v>
          </cell>
          <cell r="S1236">
            <v>1262.7</v>
          </cell>
          <cell r="U1236" t="str">
            <v>a</v>
          </cell>
          <cell r="V1236"/>
          <cell r="W1236">
            <v>37376</v>
          </cell>
          <cell r="X1236">
            <v>37378</v>
          </cell>
          <cell r="Y1236" t="str">
            <v>KB</v>
          </cell>
          <cell r="Z1236" t="str">
            <v>AKT 28-64</v>
          </cell>
        </row>
        <row r="1237">
          <cell r="A1237">
            <v>416</v>
          </cell>
          <cell r="B1237">
            <v>37371</v>
          </cell>
          <cell r="C1237" t="str">
            <v>b</v>
          </cell>
          <cell r="D1237" t="str">
            <v>43502</v>
          </cell>
          <cell r="E1237">
            <v>37354</v>
          </cell>
          <cell r="F1237">
            <v>37354</v>
          </cell>
          <cell r="G1237">
            <v>37362</v>
          </cell>
          <cell r="H1237" t="str">
            <v>Autocentrum DUBA</v>
          </cell>
          <cell r="I1237" t="str">
            <v>2012280109</v>
          </cell>
          <cell r="J1237" t="str">
            <v>2600</v>
          </cell>
          <cell r="M1237">
            <v>0</v>
          </cell>
          <cell r="N1237">
            <v>4004.2</v>
          </cell>
          <cell r="O1237">
            <v>881</v>
          </cell>
          <cell r="P1237">
            <v>4885.2</v>
          </cell>
          <cell r="S1237">
            <v>4885.2</v>
          </cell>
          <cell r="U1237" t="str">
            <v>b</v>
          </cell>
          <cell r="V1237"/>
          <cell r="W1237">
            <v>37362</v>
          </cell>
          <cell r="X1237">
            <v>37362</v>
          </cell>
          <cell r="Y1237" t="str">
            <v>KB</v>
          </cell>
        </row>
        <row r="1238">
          <cell r="A1238">
            <v>514</v>
          </cell>
          <cell r="B1238">
            <v>37396</v>
          </cell>
          <cell r="C1238" t="str">
            <v>b</v>
          </cell>
          <cell r="D1238" t="str">
            <v>51502</v>
          </cell>
          <cell r="E1238">
            <v>37370</v>
          </cell>
          <cell r="F1238">
            <v>37370</v>
          </cell>
          <cell r="G1238">
            <v>37378</v>
          </cell>
          <cell r="H1238" t="str">
            <v>Autocentrum DUBA</v>
          </cell>
          <cell r="I1238" t="str">
            <v>2012280109</v>
          </cell>
          <cell r="J1238" t="str">
            <v>2600</v>
          </cell>
          <cell r="M1238">
            <v>0</v>
          </cell>
          <cell r="N1238">
            <v>4433.6000000000004</v>
          </cell>
          <cell r="O1238">
            <v>975.4</v>
          </cell>
          <cell r="P1238">
            <v>5409</v>
          </cell>
          <cell r="S1238">
            <v>5409</v>
          </cell>
          <cell r="U1238" t="str">
            <v>a</v>
          </cell>
          <cell r="V1238"/>
          <cell r="W1238">
            <v>37376</v>
          </cell>
          <cell r="X1238">
            <v>37378</v>
          </cell>
          <cell r="Y1238" t="str">
            <v>KB</v>
          </cell>
          <cell r="Z1238" t="str">
            <v>ALA 95-48</v>
          </cell>
        </row>
        <row r="1239">
          <cell r="A1239">
            <v>515</v>
          </cell>
          <cell r="B1239">
            <v>37385</v>
          </cell>
          <cell r="C1239" t="str">
            <v>b</v>
          </cell>
          <cell r="D1239" t="str">
            <v>51402</v>
          </cell>
          <cell r="E1239">
            <v>37370</v>
          </cell>
          <cell r="F1239">
            <v>37370</v>
          </cell>
          <cell r="G1239">
            <v>37378</v>
          </cell>
          <cell r="H1239" t="str">
            <v>Autocentrum DUBA</v>
          </cell>
          <cell r="I1239" t="str">
            <v>2012280109</v>
          </cell>
          <cell r="J1239" t="str">
            <v>2600</v>
          </cell>
          <cell r="M1239">
            <v>0</v>
          </cell>
          <cell r="N1239">
            <v>6411.6</v>
          </cell>
          <cell r="O1239">
            <v>1410.6</v>
          </cell>
          <cell r="P1239">
            <v>7822.2</v>
          </cell>
          <cell r="S1239">
            <v>7822.2</v>
          </cell>
          <cell r="U1239" t="str">
            <v>a</v>
          </cell>
          <cell r="V1239"/>
          <cell r="W1239">
            <v>37376</v>
          </cell>
          <cell r="X1239">
            <v>37378</v>
          </cell>
          <cell r="Y1239" t="str">
            <v>KB</v>
          </cell>
          <cell r="Z1239" t="str">
            <v>AKT 28-62</v>
          </cell>
        </row>
        <row r="1240">
          <cell r="A1240">
            <v>526</v>
          </cell>
          <cell r="B1240">
            <v>37385</v>
          </cell>
          <cell r="C1240" t="str">
            <v>b</v>
          </cell>
          <cell r="D1240" t="str">
            <v>52302</v>
          </cell>
          <cell r="E1240">
            <v>37371</v>
          </cell>
          <cell r="F1240">
            <v>37371</v>
          </cell>
          <cell r="G1240">
            <v>37379</v>
          </cell>
          <cell r="H1240" t="str">
            <v>Autocentrum DUBA</v>
          </cell>
          <cell r="I1240" t="str">
            <v>2012280109</v>
          </cell>
          <cell r="J1240" t="str">
            <v>2600</v>
          </cell>
          <cell r="M1240">
            <v>0</v>
          </cell>
          <cell r="N1240">
            <v>8314.2000000000007</v>
          </cell>
          <cell r="O1240">
            <v>1829.2</v>
          </cell>
          <cell r="P1240">
            <v>10143.4</v>
          </cell>
          <cell r="S1240">
            <v>10143.4</v>
          </cell>
          <cell r="U1240" t="str">
            <v>a</v>
          </cell>
          <cell r="V1240"/>
          <cell r="W1240">
            <v>37376</v>
          </cell>
          <cell r="X1240">
            <v>37378</v>
          </cell>
          <cell r="Y1240" t="str">
            <v>KB</v>
          </cell>
          <cell r="Z1240" t="str">
            <v>AKT 28-63</v>
          </cell>
        </row>
        <row r="1241">
          <cell r="A1241">
            <v>206</v>
          </cell>
          <cell r="B1241">
            <v>37349</v>
          </cell>
          <cell r="C1241" t="str">
            <v>b</v>
          </cell>
          <cell r="D1241" t="str">
            <v>26002</v>
          </cell>
          <cell r="E1241">
            <v>37315</v>
          </cell>
          <cell r="F1241">
            <v>37315</v>
          </cell>
          <cell r="G1241">
            <v>37315</v>
          </cell>
          <cell r="H1241" t="str">
            <v>Autocentrum DUBA</v>
          </cell>
          <cell r="I1241" t="str">
            <v>2012280109</v>
          </cell>
          <cell r="J1241" t="str">
            <v>2600</v>
          </cell>
          <cell r="M1241">
            <v>0</v>
          </cell>
          <cell r="N1241">
            <v>74528.399999999994</v>
          </cell>
          <cell r="O1241">
            <v>16396.3</v>
          </cell>
          <cell r="P1241">
            <v>90924.7</v>
          </cell>
          <cell r="Q1241">
            <v>-69528.399999999994</v>
          </cell>
          <cell r="S1241">
            <v>21396.300000000003</v>
          </cell>
          <cell r="V1241"/>
          <cell r="W1241">
            <v>37328</v>
          </cell>
          <cell r="X1241">
            <v>37329</v>
          </cell>
          <cell r="Y1241" t="str">
            <v>KB</v>
          </cell>
        </row>
        <row r="1242">
          <cell r="A1242">
            <v>272</v>
          </cell>
          <cell r="B1242">
            <v>37349</v>
          </cell>
          <cell r="C1242" t="str">
            <v>b</v>
          </cell>
          <cell r="D1242" t="str">
            <v>52002</v>
          </cell>
          <cell r="E1242">
            <v>37323</v>
          </cell>
          <cell r="G1242">
            <v>37335</v>
          </cell>
          <cell r="H1242" t="str">
            <v>Stanislav Volný</v>
          </cell>
          <cell r="I1242" t="str">
            <v>201914319</v>
          </cell>
          <cell r="J1242" t="str">
            <v>0800</v>
          </cell>
          <cell r="K1242">
            <v>1146</v>
          </cell>
          <cell r="M1242">
            <v>0</v>
          </cell>
          <cell r="O1242">
            <v>0</v>
          </cell>
          <cell r="P1242">
            <v>1146</v>
          </cell>
          <cell r="S1242">
            <v>1146</v>
          </cell>
          <cell r="V1242"/>
          <cell r="W1242">
            <v>37336</v>
          </cell>
          <cell r="X1242">
            <v>37336</v>
          </cell>
          <cell r="Y1242" t="str">
            <v>KB</v>
          </cell>
        </row>
        <row r="1243">
          <cell r="A1243">
            <v>720</v>
          </cell>
          <cell r="B1243">
            <v>37425</v>
          </cell>
          <cell r="C1243" t="str">
            <v>f</v>
          </cell>
          <cell r="D1243" t="str">
            <v>2378</v>
          </cell>
          <cell r="E1243">
            <v>37405</v>
          </cell>
          <cell r="G1243">
            <v>37414</v>
          </cell>
          <cell r="H1243" t="str">
            <v>AZ Plastik</v>
          </cell>
          <cell r="I1243" t="str">
            <v>20209-071</v>
          </cell>
          <cell r="J1243" t="str">
            <v>0100</v>
          </cell>
          <cell r="M1243">
            <v>0</v>
          </cell>
          <cell r="O1243">
            <v>0</v>
          </cell>
          <cell r="P1243">
            <v>0</v>
          </cell>
          <cell r="Q1243">
            <v>7000</v>
          </cell>
          <cell r="S1243">
            <v>7000</v>
          </cell>
          <cell r="U1243" t="str">
            <v>a</v>
          </cell>
          <cell r="V1243"/>
          <cell r="W1243">
            <v>37417</v>
          </cell>
          <cell r="X1243">
            <v>37417</v>
          </cell>
          <cell r="Y1243" t="str">
            <v>KB</v>
          </cell>
        </row>
        <row r="1244">
          <cell r="A1244">
            <v>151</v>
          </cell>
          <cell r="B1244">
            <v>37315</v>
          </cell>
          <cell r="C1244" t="str">
            <v>b</v>
          </cell>
          <cell r="D1244" t="str">
            <v>226124</v>
          </cell>
          <cell r="E1244">
            <v>37301</v>
          </cell>
          <cell r="F1244">
            <v>37299</v>
          </cell>
          <cell r="G1244">
            <v>37315</v>
          </cell>
          <cell r="H1244" t="str">
            <v>Arthur Andersen</v>
          </cell>
          <cell r="I1244" t="str">
            <v>2021980107</v>
          </cell>
          <cell r="J1244" t="str">
            <v>2600</v>
          </cell>
          <cell r="L1244">
            <v>111160</v>
          </cell>
          <cell r="M1244">
            <v>5558</v>
          </cell>
          <cell r="O1244">
            <v>0</v>
          </cell>
          <cell r="P1244">
            <v>116718</v>
          </cell>
          <cell r="S1244">
            <v>116718</v>
          </cell>
          <cell r="U1244" t="str">
            <v>b</v>
          </cell>
          <cell r="V1244"/>
          <cell r="W1244">
            <v>37312</v>
          </cell>
          <cell r="X1244">
            <v>37313</v>
          </cell>
          <cell r="Y1244" t="str">
            <v>KB</v>
          </cell>
        </row>
        <row r="1245">
          <cell r="A1245">
            <v>2394</v>
          </cell>
          <cell r="B1245">
            <v>37596</v>
          </cell>
          <cell r="C1245" t="str">
            <v>tye</v>
          </cell>
          <cell r="D1245" t="str">
            <v>200338</v>
          </cell>
          <cell r="E1245">
            <v>37572</v>
          </cell>
          <cell r="F1245">
            <v>37567</v>
          </cell>
          <cell r="G1245">
            <v>37597</v>
          </cell>
          <cell r="H1245" t="str">
            <v>HT FLOOR, s.r.o.</v>
          </cell>
          <cell r="I1245" t="str">
            <v>203456913</v>
          </cell>
          <cell r="J1245" t="str">
            <v>0300</v>
          </cell>
          <cell r="L1245">
            <v>955000</v>
          </cell>
          <cell r="M1245">
            <v>47750</v>
          </cell>
          <cell r="O1245">
            <v>0</v>
          </cell>
          <cell r="P1245">
            <v>1002750</v>
          </cell>
          <cell r="Q1245">
            <v>-859500</v>
          </cell>
          <cell r="R1245">
            <v>-47750</v>
          </cell>
          <cell r="S1245">
            <v>95500</v>
          </cell>
          <cell r="U1245" t="str">
            <v>b</v>
          </cell>
          <cell r="V1245" t="str">
            <v xml:space="preserve"> </v>
          </cell>
          <cell r="W1245">
            <v>37595</v>
          </cell>
          <cell r="X1245">
            <v>37595</v>
          </cell>
          <cell r="Y1245" t="str">
            <v>KB</v>
          </cell>
        </row>
        <row r="1246">
          <cell r="A1246">
            <v>6113</v>
          </cell>
          <cell r="B1246">
            <v>37603</v>
          </cell>
          <cell r="C1246" t="str">
            <v>tr</v>
          </cell>
          <cell r="D1246" t="str">
            <v>200336</v>
          </cell>
          <cell r="E1246">
            <v>37568</v>
          </cell>
          <cell r="F1246">
            <v>37566</v>
          </cell>
          <cell r="G1246">
            <v>37596</v>
          </cell>
          <cell r="H1246" t="str">
            <v>HT FLOOR, s.r.o.</v>
          </cell>
          <cell r="I1246" t="str">
            <v>203456913</v>
          </cell>
          <cell r="J1246" t="str">
            <v>0300</v>
          </cell>
          <cell r="L1246">
            <v>1810000</v>
          </cell>
          <cell r="M1246">
            <v>90500</v>
          </cell>
          <cell r="O1246">
            <v>0</v>
          </cell>
          <cell r="P1246">
            <v>1900500</v>
          </cell>
          <cell r="Q1246">
            <v>-1629000</v>
          </cell>
          <cell r="R1246">
            <v>-90500</v>
          </cell>
          <cell r="S1246">
            <v>181000</v>
          </cell>
          <cell r="T1246" t="str">
            <v>December2002</v>
          </cell>
          <cell r="W1246">
            <v>37595</v>
          </cell>
          <cell r="X1246">
            <v>37596</v>
          </cell>
          <cell r="Y1246" t="str">
            <v>UFJ</v>
          </cell>
        </row>
        <row r="1247">
          <cell r="A1247">
            <v>4334</v>
          </cell>
          <cell r="B1247">
            <v>37623</v>
          </cell>
          <cell r="C1247" t="str">
            <v>ko</v>
          </cell>
          <cell r="D1247" t="str">
            <v>11220672</v>
          </cell>
          <cell r="E1247">
            <v>37586</v>
          </cell>
          <cell r="F1247">
            <v>37567</v>
          </cell>
          <cell r="G1247">
            <v>37626</v>
          </cell>
          <cell r="H1247" t="str">
            <v xml:space="preserve">K+B </v>
          </cell>
          <cell r="I1247" t="str">
            <v>1533542501</v>
          </cell>
          <cell r="J1247" t="str">
            <v>2700</v>
          </cell>
          <cell r="L1247">
            <v>200000</v>
          </cell>
          <cell r="M1247">
            <v>10000</v>
          </cell>
          <cell r="O1247">
            <v>0</v>
          </cell>
          <cell r="P1247">
            <v>210000</v>
          </cell>
          <cell r="S1247">
            <v>210000</v>
          </cell>
          <cell r="T1247" t="str">
            <v>Decem192002</v>
          </cell>
          <cell r="U1247">
            <v>37609</v>
          </cell>
          <cell r="V1247" t="str">
            <v xml:space="preserve"> </v>
          </cell>
          <cell r="W1247">
            <v>37613</v>
          </cell>
          <cell r="Y1247" t="str">
            <v>UFJ</v>
          </cell>
        </row>
        <row r="1248">
          <cell r="A1248">
            <v>6096</v>
          </cell>
          <cell r="B1248">
            <v>37603</v>
          </cell>
          <cell r="C1248" t="str">
            <v>tr</v>
          </cell>
          <cell r="D1248" t="str">
            <v>200289</v>
          </cell>
          <cell r="E1248">
            <v>37547</v>
          </cell>
          <cell r="F1248">
            <v>37540</v>
          </cell>
          <cell r="G1248">
            <v>37574</v>
          </cell>
          <cell r="H1248" t="str">
            <v>HT FLOOR, s.r.o.</v>
          </cell>
          <cell r="I1248" t="str">
            <v>203456913</v>
          </cell>
          <cell r="J1248" t="str">
            <v>0300</v>
          </cell>
          <cell r="L1248">
            <v>598940</v>
          </cell>
          <cell r="M1248">
            <v>29947</v>
          </cell>
          <cell r="O1248">
            <v>0</v>
          </cell>
          <cell r="P1248">
            <v>628887</v>
          </cell>
          <cell r="R1248">
            <v>-29947</v>
          </cell>
          <cell r="S1248">
            <v>598940</v>
          </cell>
          <cell r="T1248" t="str">
            <v>December2002</v>
          </cell>
          <cell r="V1248"/>
          <cell r="W1248">
            <v>37595</v>
          </cell>
          <cell r="X1248">
            <v>37596</v>
          </cell>
          <cell r="Y1248" t="str">
            <v>UFJ</v>
          </cell>
        </row>
        <row r="1249">
          <cell r="A1249">
            <v>7042</v>
          </cell>
          <cell r="B1249">
            <v>37603</v>
          </cell>
          <cell r="C1249" t="str">
            <v>sm</v>
          </cell>
          <cell r="D1249" t="str">
            <v>210036</v>
          </cell>
          <cell r="E1249">
            <v>37552</v>
          </cell>
          <cell r="G1249">
            <v>37587</v>
          </cell>
          <cell r="H1249" t="str">
            <v>HT FLOOR, s.r.o.</v>
          </cell>
          <cell r="I1249" t="str">
            <v>203456913</v>
          </cell>
          <cell r="J1249" t="str">
            <v>0300</v>
          </cell>
          <cell r="Q1249">
            <v>849600</v>
          </cell>
          <cell r="R1249">
            <v>0</v>
          </cell>
          <cell r="S1249">
            <v>849600</v>
          </cell>
          <cell r="T1249" t="str">
            <v>December2002</v>
          </cell>
          <cell r="V1249" t="str">
            <v xml:space="preserve"> </v>
          </cell>
          <cell r="W1249">
            <v>37595</v>
          </cell>
          <cell r="X1249">
            <v>37596</v>
          </cell>
          <cell r="Y1249" t="str">
            <v>UFJ</v>
          </cell>
          <cell r="Z1249" t="str">
            <v>concrete floor incl.sublayers</v>
          </cell>
        </row>
        <row r="1250">
          <cell r="A1250">
            <v>2238</v>
          </cell>
          <cell r="B1250">
            <v>37498</v>
          </cell>
          <cell r="C1250" t="str">
            <v>tye</v>
          </cell>
          <cell r="D1250" t="str">
            <v>210020</v>
          </cell>
          <cell r="E1250">
            <v>37463</v>
          </cell>
          <cell r="G1250">
            <v>37504</v>
          </cell>
          <cell r="H1250" t="str">
            <v>HT FLOOR, s.r.o.</v>
          </cell>
          <cell r="I1250" t="str">
            <v>203456913</v>
          </cell>
          <cell r="J1250" t="str">
            <v>0300</v>
          </cell>
          <cell r="M1250">
            <v>0</v>
          </cell>
          <cell r="O1250">
            <v>0</v>
          </cell>
          <cell r="P1250">
            <v>0</v>
          </cell>
          <cell r="Q1250">
            <v>859500</v>
          </cell>
          <cell r="S1250">
            <v>859500</v>
          </cell>
          <cell r="T1250" t="str">
            <v>September2002</v>
          </cell>
          <cell r="U1250">
            <v>37497</v>
          </cell>
          <cell r="V1250"/>
          <cell r="W1250">
            <v>37503</v>
          </cell>
          <cell r="X1250">
            <v>37504</v>
          </cell>
          <cell r="Y1250" t="str">
            <v>UFJ</v>
          </cell>
        </row>
        <row r="1251">
          <cell r="A1251">
            <v>6020</v>
          </cell>
          <cell r="B1251">
            <v>37498</v>
          </cell>
          <cell r="C1251" t="str">
            <v>tr</v>
          </cell>
          <cell r="D1251" t="str">
            <v>210019</v>
          </cell>
          <cell r="E1251">
            <v>37453</v>
          </cell>
          <cell r="G1251">
            <v>37504</v>
          </cell>
          <cell r="H1251" t="str">
            <v>HT FLOOR, s.r.o.</v>
          </cell>
          <cell r="I1251" t="str">
            <v>203456913</v>
          </cell>
          <cell r="J1251" t="str">
            <v>0300</v>
          </cell>
          <cell r="M1251">
            <v>0</v>
          </cell>
          <cell r="O1251">
            <v>0</v>
          </cell>
          <cell r="P1251">
            <v>0</v>
          </cell>
          <cell r="Q1251">
            <v>1629000</v>
          </cell>
          <cell r="S1251">
            <v>1629000</v>
          </cell>
          <cell r="T1251" t="str">
            <v>September2002</v>
          </cell>
          <cell r="U1251">
            <v>37497</v>
          </cell>
          <cell r="V1251"/>
          <cell r="W1251">
            <v>37503</v>
          </cell>
          <cell r="X1251">
            <v>37504</v>
          </cell>
          <cell r="Y1251" t="str">
            <v>UFJ</v>
          </cell>
        </row>
        <row r="1252">
          <cell r="A1252">
            <v>7034</v>
          </cell>
          <cell r="B1252">
            <v>37572</v>
          </cell>
          <cell r="C1252" t="str">
            <v>sm</v>
          </cell>
          <cell r="D1252" t="str">
            <v>210034</v>
          </cell>
          <cell r="E1252">
            <v>37539</v>
          </cell>
          <cell r="G1252">
            <v>37565</v>
          </cell>
          <cell r="H1252" t="str">
            <v>HT FLOOR, s.r.o.</v>
          </cell>
          <cell r="I1252" t="str">
            <v>203456913</v>
          </cell>
          <cell r="J1252" t="str">
            <v>0300</v>
          </cell>
          <cell r="Q1252">
            <v>7646400</v>
          </cell>
          <cell r="R1252">
            <v>0</v>
          </cell>
          <cell r="S1252">
            <v>7646400</v>
          </cell>
          <cell r="T1252" t="str">
            <v>November2002</v>
          </cell>
          <cell r="U1252">
            <v>37558</v>
          </cell>
          <cell r="V1252"/>
          <cell r="W1252">
            <v>37564</v>
          </cell>
          <cell r="X1252">
            <v>37565</v>
          </cell>
          <cell r="Y1252" t="str">
            <v>UFJ</v>
          </cell>
          <cell r="Z1252" t="str">
            <v>concrete floor incl.sublayers</v>
          </cell>
        </row>
        <row r="1253">
          <cell r="A1253">
            <v>739</v>
          </cell>
          <cell r="B1253">
            <v>37461</v>
          </cell>
          <cell r="C1253" t="str">
            <v>mc</v>
          </cell>
          <cell r="D1253" t="str">
            <v>120200006</v>
          </cell>
          <cell r="E1253">
            <v>37410</v>
          </cell>
          <cell r="F1253">
            <v>37400</v>
          </cell>
          <cell r="G1253">
            <v>37431</v>
          </cell>
          <cell r="H1253" t="str">
            <v>MCCZ</v>
          </cell>
          <cell r="I1253" t="str">
            <v>2035670409</v>
          </cell>
          <cell r="J1253" t="str">
            <v>2600</v>
          </cell>
          <cell r="L1253">
            <v>1822.42</v>
          </cell>
          <cell r="M1253">
            <v>91.12</v>
          </cell>
          <cell r="O1253">
            <v>0</v>
          </cell>
          <cell r="P1253">
            <v>1913.54</v>
          </cell>
          <cell r="S1253">
            <v>1913.5</v>
          </cell>
          <cell r="U1253" t="str">
            <v>b</v>
          </cell>
          <cell r="V1253"/>
          <cell r="W1253">
            <v>37453</v>
          </cell>
          <cell r="X1253">
            <v>37453</v>
          </cell>
          <cell r="Y1253" t="str">
            <v>KB</v>
          </cell>
        </row>
        <row r="1254">
          <cell r="A1254">
            <v>984</v>
          </cell>
          <cell r="B1254">
            <v>37466</v>
          </cell>
          <cell r="C1254" t="str">
            <v>mc</v>
          </cell>
          <cell r="D1254" t="str">
            <v>1202000015</v>
          </cell>
          <cell r="E1254">
            <v>37445</v>
          </cell>
          <cell r="F1254">
            <v>37437</v>
          </cell>
          <cell r="G1254">
            <v>37468</v>
          </cell>
          <cell r="H1254" t="str">
            <v>MCCZ</v>
          </cell>
          <cell r="I1254" t="str">
            <v>2035670409</v>
          </cell>
          <cell r="J1254" t="str">
            <v>2600</v>
          </cell>
          <cell r="M1254">
            <v>0</v>
          </cell>
          <cell r="N1254">
            <v>13968.89</v>
          </cell>
          <cell r="O1254">
            <v>3073.16</v>
          </cell>
          <cell r="P1254">
            <v>17042.05</v>
          </cell>
          <cell r="S1254">
            <v>17042.099999999999</v>
          </cell>
          <cell r="U1254" t="str">
            <v>a</v>
          </cell>
          <cell r="V1254"/>
          <cell r="W1254">
            <v>37467</v>
          </cell>
          <cell r="X1254">
            <v>37467</v>
          </cell>
          <cell r="Y1254" t="str">
            <v>KB</v>
          </cell>
        </row>
        <row r="1255">
          <cell r="A1255">
            <v>271</v>
          </cell>
          <cell r="B1255">
            <v>37349</v>
          </cell>
          <cell r="C1255" t="str">
            <v>mc</v>
          </cell>
          <cell r="D1255" t="str">
            <v>20020046</v>
          </cell>
          <cell r="E1255">
            <v>37326</v>
          </cell>
          <cell r="F1255">
            <v>37315</v>
          </cell>
          <cell r="G1255">
            <v>37343</v>
          </cell>
          <cell r="H1255" t="str">
            <v>MCCZ</v>
          </cell>
          <cell r="I1255" t="str">
            <v>2035670409</v>
          </cell>
          <cell r="J1255" t="str">
            <v>2600</v>
          </cell>
          <cell r="M1255">
            <v>0</v>
          </cell>
          <cell r="N1255">
            <v>228815.94</v>
          </cell>
          <cell r="O1255">
            <v>50339.51</v>
          </cell>
          <cell r="P1255">
            <v>279155.45</v>
          </cell>
          <cell r="S1255">
            <v>279155.45</v>
          </cell>
          <cell r="U1255" t="str">
            <v>a</v>
          </cell>
          <cell r="V1255"/>
          <cell r="W1255">
            <v>37340</v>
          </cell>
          <cell r="X1255">
            <v>37340</v>
          </cell>
          <cell r="Y1255" t="str">
            <v>KB</v>
          </cell>
        </row>
        <row r="1256">
          <cell r="A1256">
            <v>614</v>
          </cell>
          <cell r="B1256">
            <v>37396</v>
          </cell>
          <cell r="C1256" t="str">
            <v>mc</v>
          </cell>
          <cell r="D1256" t="str">
            <v>3014202496</v>
          </cell>
          <cell r="E1256">
            <v>37386</v>
          </cell>
          <cell r="F1256">
            <v>37376</v>
          </cell>
          <cell r="G1256">
            <v>37396</v>
          </cell>
          <cell r="H1256" t="str">
            <v>Securitas CR</v>
          </cell>
          <cell r="I1256" t="str">
            <v>2036490418</v>
          </cell>
          <cell r="J1256" t="str">
            <v>2600</v>
          </cell>
          <cell r="L1256">
            <v>545</v>
          </cell>
          <cell r="M1256">
            <v>27.25</v>
          </cell>
          <cell r="O1256">
            <v>0</v>
          </cell>
          <cell r="P1256">
            <v>572.25</v>
          </cell>
          <cell r="S1256">
            <v>572.25</v>
          </cell>
          <cell r="U1256" t="str">
            <v>b</v>
          </cell>
          <cell r="V1256"/>
          <cell r="W1256">
            <v>37393</v>
          </cell>
          <cell r="X1256">
            <v>37393</v>
          </cell>
          <cell r="Y1256" t="str">
            <v>KB</v>
          </cell>
        </row>
        <row r="1257">
          <cell r="A1257">
            <v>813</v>
          </cell>
          <cell r="B1257">
            <v>37461</v>
          </cell>
          <cell r="C1257" t="str">
            <v>mc</v>
          </cell>
          <cell r="D1257" t="str">
            <v>3014203092</v>
          </cell>
          <cell r="E1257">
            <v>37417</v>
          </cell>
          <cell r="F1257">
            <v>37407</v>
          </cell>
          <cell r="G1257">
            <v>37427</v>
          </cell>
          <cell r="H1257" t="str">
            <v>Securitas CR</v>
          </cell>
          <cell r="I1257" t="str">
            <v>2036490418</v>
          </cell>
          <cell r="J1257" t="str">
            <v>2600</v>
          </cell>
          <cell r="L1257">
            <v>1090</v>
          </cell>
          <cell r="M1257">
            <v>54.5</v>
          </cell>
          <cell r="O1257">
            <v>0</v>
          </cell>
          <cell r="P1257">
            <v>1144.5</v>
          </cell>
          <cell r="S1257">
            <v>1144.5</v>
          </cell>
          <cell r="U1257" t="str">
            <v>b</v>
          </cell>
          <cell r="V1257"/>
          <cell r="W1257">
            <v>37453</v>
          </cell>
          <cell r="X1257">
            <v>37453</v>
          </cell>
          <cell r="Y1257" t="str">
            <v>KB</v>
          </cell>
        </row>
        <row r="1258">
          <cell r="A1258">
            <v>1000</v>
          </cell>
          <cell r="B1258">
            <v>37461</v>
          </cell>
          <cell r="C1258" t="str">
            <v>mc</v>
          </cell>
          <cell r="D1258" t="str">
            <v>3014203659</v>
          </cell>
          <cell r="E1258">
            <v>37446</v>
          </cell>
          <cell r="F1258">
            <v>37437</v>
          </cell>
          <cell r="G1258">
            <v>37457</v>
          </cell>
          <cell r="H1258" t="str">
            <v>Securitas CR</v>
          </cell>
          <cell r="I1258" t="str">
            <v>2036490418</v>
          </cell>
          <cell r="J1258" t="str">
            <v>2600</v>
          </cell>
          <cell r="L1258">
            <v>1090</v>
          </cell>
          <cell r="M1258">
            <v>54.5</v>
          </cell>
          <cell r="O1258">
            <v>0</v>
          </cell>
          <cell r="P1258">
            <v>1144.5</v>
          </cell>
          <cell r="S1258">
            <v>1144.5</v>
          </cell>
          <cell r="U1258" t="str">
            <v>d</v>
          </cell>
          <cell r="V1258"/>
          <cell r="W1258">
            <v>37455</v>
          </cell>
          <cell r="X1258">
            <v>37455</v>
          </cell>
          <cell r="Y1258" t="str">
            <v>KB</v>
          </cell>
        </row>
        <row r="1259">
          <cell r="A1259">
            <v>1335</v>
          </cell>
          <cell r="B1259">
            <v>37524</v>
          </cell>
          <cell r="C1259" t="str">
            <v>mch</v>
          </cell>
          <cell r="D1259" t="str">
            <v>3014204809</v>
          </cell>
          <cell r="E1259">
            <v>37508</v>
          </cell>
          <cell r="F1259">
            <v>37499</v>
          </cell>
          <cell r="G1259">
            <v>37519</v>
          </cell>
          <cell r="H1259" t="str">
            <v>Securitas CR</v>
          </cell>
          <cell r="I1259" t="str">
            <v>2036490418</v>
          </cell>
          <cell r="J1259" t="str">
            <v>2600</v>
          </cell>
          <cell r="L1259">
            <v>1090</v>
          </cell>
          <cell r="M1259">
            <v>54.5</v>
          </cell>
          <cell r="O1259">
            <v>0</v>
          </cell>
          <cell r="P1259">
            <v>1144.5</v>
          </cell>
          <cell r="S1259">
            <v>1144.5</v>
          </cell>
          <cell r="U1259" t="str">
            <v>a</v>
          </cell>
          <cell r="V1259"/>
          <cell r="W1259">
            <v>37516</v>
          </cell>
          <cell r="X1259">
            <v>37516</v>
          </cell>
          <cell r="Y1259" t="str">
            <v>KB</v>
          </cell>
        </row>
        <row r="1260">
          <cell r="A1260">
            <v>1480</v>
          </cell>
          <cell r="B1260">
            <v>37547</v>
          </cell>
          <cell r="C1260" t="str">
            <v>mch</v>
          </cell>
          <cell r="D1260" t="str">
            <v>3014205379</v>
          </cell>
          <cell r="E1260">
            <v>37536</v>
          </cell>
          <cell r="F1260">
            <v>37529</v>
          </cell>
          <cell r="G1260">
            <v>37549</v>
          </cell>
          <cell r="H1260" t="str">
            <v>Securitas CR</v>
          </cell>
          <cell r="I1260" t="str">
            <v>2036490418</v>
          </cell>
          <cell r="J1260" t="str">
            <v>2600</v>
          </cell>
          <cell r="L1260">
            <v>1090</v>
          </cell>
          <cell r="M1260">
            <v>54.5</v>
          </cell>
          <cell r="O1260">
            <v>0</v>
          </cell>
          <cell r="P1260">
            <v>1144.5</v>
          </cell>
          <cell r="S1260">
            <v>1144.5</v>
          </cell>
          <cell r="U1260" t="str">
            <v>a</v>
          </cell>
          <cell r="V1260"/>
          <cell r="W1260">
            <v>37547</v>
          </cell>
          <cell r="X1260">
            <v>37550</v>
          </cell>
          <cell r="Y1260" t="str">
            <v>KB</v>
          </cell>
          <cell r="Z1260" t="str">
            <v>Security of Pardubice</v>
          </cell>
        </row>
        <row r="1261">
          <cell r="A1261">
            <v>1653</v>
          </cell>
          <cell r="B1261">
            <v>37586</v>
          </cell>
          <cell r="C1261" t="str">
            <v>mc</v>
          </cell>
          <cell r="D1261" t="str">
            <v>3014205959</v>
          </cell>
          <cell r="E1261">
            <v>37566</v>
          </cell>
          <cell r="G1261">
            <v>37580</v>
          </cell>
          <cell r="H1261" t="str">
            <v>Securitas CR</v>
          </cell>
          <cell r="I1261" t="str">
            <v>2036490418</v>
          </cell>
          <cell r="J1261" t="str">
            <v>2600</v>
          </cell>
          <cell r="L1261">
            <v>1090</v>
          </cell>
          <cell r="M1261">
            <v>54.5</v>
          </cell>
          <cell r="O1261">
            <v>0</v>
          </cell>
          <cell r="P1261">
            <v>1144.5</v>
          </cell>
          <cell r="S1261">
            <v>1144.5</v>
          </cell>
          <cell r="V1261"/>
          <cell r="W1261">
            <v>37579</v>
          </cell>
          <cell r="X1261">
            <v>37579</v>
          </cell>
          <cell r="Y1261" t="str">
            <v>KB</v>
          </cell>
        </row>
        <row r="1262">
          <cell r="A1262">
            <v>1819</v>
          </cell>
          <cell r="B1262">
            <v>37613</v>
          </cell>
          <cell r="C1262" t="str">
            <v>mch</v>
          </cell>
          <cell r="D1262" t="str">
            <v>3014206581</v>
          </cell>
          <cell r="E1262">
            <v>37595</v>
          </cell>
          <cell r="F1262">
            <v>37590</v>
          </cell>
          <cell r="G1262">
            <v>37610</v>
          </cell>
          <cell r="H1262" t="str">
            <v>Securitas CR</v>
          </cell>
          <cell r="I1262" t="str">
            <v>2036490418</v>
          </cell>
          <cell r="J1262" t="str">
            <v>2600</v>
          </cell>
          <cell r="L1262">
            <v>1090</v>
          </cell>
          <cell r="M1262">
            <v>54.5</v>
          </cell>
          <cell r="O1262">
            <v>0</v>
          </cell>
          <cell r="P1262">
            <v>1144.5</v>
          </cell>
          <cell r="S1262">
            <v>1144.5</v>
          </cell>
          <cell r="V1262"/>
          <cell r="W1262">
            <v>37608</v>
          </cell>
          <cell r="X1262">
            <v>37608</v>
          </cell>
          <cell r="Y1262" t="str">
            <v>KB</v>
          </cell>
        </row>
        <row r="1263">
          <cell r="A1263">
            <v>1187</v>
          </cell>
          <cell r="B1263">
            <v>37502</v>
          </cell>
          <cell r="C1263" t="str">
            <v>MCH</v>
          </cell>
          <cell r="D1263" t="str">
            <v>3014204027</v>
          </cell>
          <cell r="E1263">
            <v>37475</v>
          </cell>
          <cell r="F1263">
            <v>37468</v>
          </cell>
          <cell r="G1263">
            <v>37488</v>
          </cell>
          <cell r="H1263" t="str">
            <v>Securitas CR</v>
          </cell>
          <cell r="I1263" t="str">
            <v>2036490418</v>
          </cell>
          <cell r="J1263" t="str">
            <v>2600</v>
          </cell>
          <cell r="L1263">
            <v>6085</v>
          </cell>
          <cell r="M1263">
            <v>304.25</v>
          </cell>
          <cell r="O1263">
            <v>0</v>
          </cell>
          <cell r="P1263">
            <v>6389.25</v>
          </cell>
          <cell r="S1263">
            <v>6389.25</v>
          </cell>
          <cell r="U1263" t="str">
            <v>a</v>
          </cell>
          <cell r="V1263"/>
          <cell r="W1263">
            <v>37496</v>
          </cell>
          <cell r="X1263">
            <v>37497</v>
          </cell>
          <cell r="Y1263" t="str">
            <v>KB</v>
          </cell>
          <cell r="Z1263" t="str">
            <v>Security of Pardubice</v>
          </cell>
        </row>
        <row r="1264">
          <cell r="A1264">
            <v>600</v>
          </cell>
          <cell r="B1264">
            <v>37396</v>
          </cell>
          <cell r="C1264" t="str">
            <v>mc</v>
          </cell>
          <cell r="D1264" t="str">
            <v>101720059</v>
          </cell>
          <cell r="E1264">
            <v>37385</v>
          </cell>
          <cell r="F1264">
            <v>37376</v>
          </cell>
          <cell r="G1264">
            <v>37395</v>
          </cell>
          <cell r="H1264" t="str">
            <v>Securitas CR</v>
          </cell>
          <cell r="I1264" t="str">
            <v>2036490418</v>
          </cell>
          <cell r="J1264" t="str">
            <v>2600</v>
          </cell>
          <cell r="L1264">
            <v>18552.5</v>
          </cell>
          <cell r="M1264">
            <v>927.63</v>
          </cell>
          <cell r="O1264">
            <v>0</v>
          </cell>
          <cell r="P1264">
            <v>19480.13</v>
          </cell>
          <cell r="S1264">
            <v>19480.13</v>
          </cell>
          <cell r="U1264" t="str">
            <v>b</v>
          </cell>
          <cell r="V1264"/>
          <cell r="W1264">
            <v>37393</v>
          </cell>
          <cell r="X1264">
            <v>37393</v>
          </cell>
          <cell r="Y1264" t="str">
            <v>KB</v>
          </cell>
        </row>
        <row r="1265">
          <cell r="A1265">
            <v>613</v>
          </cell>
          <cell r="B1265">
            <v>37396</v>
          </cell>
          <cell r="C1265" t="str">
            <v>mc</v>
          </cell>
          <cell r="D1265" t="str">
            <v>3014202007</v>
          </cell>
          <cell r="E1265">
            <v>37386</v>
          </cell>
          <cell r="F1265">
            <v>37376</v>
          </cell>
          <cell r="G1265">
            <v>37396</v>
          </cell>
          <cell r="H1265" t="str">
            <v>Securitas CR</v>
          </cell>
          <cell r="I1265" t="str">
            <v>2036490418</v>
          </cell>
          <cell r="J1265" t="str">
            <v>2600</v>
          </cell>
          <cell r="L1265">
            <v>22485</v>
          </cell>
          <cell r="M1265">
            <v>1124.25</v>
          </cell>
          <cell r="O1265">
            <v>0</v>
          </cell>
          <cell r="P1265">
            <v>23609.25</v>
          </cell>
          <cell r="S1265">
            <v>23609.25</v>
          </cell>
          <cell r="U1265" t="str">
            <v>b</v>
          </cell>
          <cell r="V1265"/>
          <cell r="W1265">
            <v>37393</v>
          </cell>
          <cell r="X1265">
            <v>37393</v>
          </cell>
          <cell r="Y1265" t="str">
            <v>KB</v>
          </cell>
        </row>
        <row r="1266">
          <cell r="A1266">
            <v>463</v>
          </cell>
          <cell r="B1266">
            <v>37385</v>
          </cell>
          <cell r="C1266" t="str">
            <v>mc</v>
          </cell>
          <cell r="D1266" t="str">
            <v>101720048</v>
          </cell>
          <cell r="E1266">
            <v>37362</v>
          </cell>
          <cell r="F1266">
            <v>37346</v>
          </cell>
          <cell r="G1266">
            <v>37365</v>
          </cell>
          <cell r="H1266" t="str">
            <v>Securitas CR</v>
          </cell>
          <cell r="I1266" t="str">
            <v>2036490418</v>
          </cell>
          <cell r="J1266" t="str">
            <v>2600</v>
          </cell>
          <cell r="L1266">
            <v>38545</v>
          </cell>
          <cell r="M1266">
            <v>1927.25</v>
          </cell>
          <cell r="O1266">
            <v>0</v>
          </cell>
          <cell r="P1266">
            <v>40472.25</v>
          </cell>
          <cell r="S1266">
            <v>40472.300000000003</v>
          </cell>
          <cell r="V1266"/>
          <cell r="W1266">
            <v>37370</v>
          </cell>
          <cell r="X1266">
            <v>37371</v>
          </cell>
          <cell r="Y1266" t="str">
            <v>KB</v>
          </cell>
        </row>
        <row r="1267">
          <cell r="A1267">
            <v>101</v>
          </cell>
          <cell r="B1267">
            <v>37315</v>
          </cell>
          <cell r="C1267" t="str">
            <v>mc</v>
          </cell>
          <cell r="D1267" t="str">
            <v>101720013</v>
          </cell>
          <cell r="E1267">
            <v>37293</v>
          </cell>
          <cell r="F1267">
            <v>37287</v>
          </cell>
          <cell r="G1267">
            <v>37301</v>
          </cell>
          <cell r="H1267" t="str">
            <v>Securitas CR</v>
          </cell>
          <cell r="I1267" t="str">
            <v>2036490418</v>
          </cell>
          <cell r="J1267" t="str">
            <v>2600</v>
          </cell>
          <cell r="L1267">
            <v>81185</v>
          </cell>
          <cell r="M1267">
            <v>4059.25</v>
          </cell>
          <cell r="O1267">
            <v>0</v>
          </cell>
          <cell r="P1267">
            <v>85244.25</v>
          </cell>
          <cell r="S1267">
            <v>85244.25</v>
          </cell>
          <cell r="U1267" t="str">
            <v>a</v>
          </cell>
          <cell r="V1267"/>
          <cell r="W1267">
            <v>37312</v>
          </cell>
          <cell r="X1267">
            <v>37313</v>
          </cell>
          <cell r="Y1267" t="str">
            <v>KB</v>
          </cell>
        </row>
        <row r="1268">
          <cell r="A1268">
            <v>3072</v>
          </cell>
          <cell r="B1268">
            <v>37349</v>
          </cell>
          <cell r="C1268" t="str">
            <v>mc</v>
          </cell>
          <cell r="D1268" t="str">
            <v>101720033</v>
          </cell>
          <cell r="E1268">
            <v>37323</v>
          </cell>
          <cell r="F1268">
            <v>37315</v>
          </cell>
          <cell r="G1268">
            <v>37334</v>
          </cell>
          <cell r="H1268" t="str">
            <v>Securitas CR</v>
          </cell>
          <cell r="I1268" t="str">
            <v>2036490418</v>
          </cell>
          <cell r="J1268" t="str">
            <v>2600</v>
          </cell>
          <cell r="L1268">
            <v>152945</v>
          </cell>
          <cell r="M1268">
            <v>7647.25</v>
          </cell>
          <cell r="O1268">
            <v>0</v>
          </cell>
          <cell r="P1268">
            <v>160592.25</v>
          </cell>
          <cell r="S1268">
            <v>160592.25</v>
          </cell>
          <cell r="V1268"/>
          <cell r="W1268">
            <v>37344</v>
          </cell>
          <cell r="X1268">
            <v>37344</v>
          </cell>
          <cell r="Y1268" t="str">
            <v>KB</v>
          </cell>
        </row>
        <row r="1269">
          <cell r="A1269">
            <v>1309</v>
          </cell>
          <cell r="B1269">
            <v>37524</v>
          </cell>
          <cell r="C1269" t="str">
            <v>b</v>
          </cell>
          <cell r="D1269" t="str">
            <v>9</v>
          </cell>
          <cell r="E1269">
            <v>37503</v>
          </cell>
          <cell r="G1269">
            <v>37504</v>
          </cell>
          <cell r="H1269" t="str">
            <v>Bořivoj Hnizdo</v>
          </cell>
          <cell r="I1269" t="str">
            <v>2051625-018</v>
          </cell>
          <cell r="J1269" t="str">
            <v>0800</v>
          </cell>
          <cell r="K1269">
            <v>28000</v>
          </cell>
          <cell r="M1269">
            <v>0</v>
          </cell>
          <cell r="O1269">
            <v>0</v>
          </cell>
          <cell r="P1269">
            <v>28000</v>
          </cell>
          <cell r="Q1269">
            <v>37400</v>
          </cell>
          <cell r="S1269">
            <v>65400</v>
          </cell>
          <cell r="U1269" t="str">
            <v>z</v>
          </cell>
          <cell r="V1269"/>
          <cell r="W1269">
            <v>37504</v>
          </cell>
          <cell r="X1269">
            <v>37504</v>
          </cell>
          <cell r="Y1269" t="str">
            <v>KB</v>
          </cell>
          <cell r="Z1269" t="str">
            <v>Sakamoto flat</v>
          </cell>
        </row>
        <row r="1270">
          <cell r="A1270">
            <v>6090</v>
          </cell>
          <cell r="B1270">
            <v>37560</v>
          </cell>
          <cell r="C1270" t="str">
            <v>tr</v>
          </cell>
          <cell r="D1270" t="str">
            <v>10220745</v>
          </cell>
          <cell r="E1270">
            <v>37540</v>
          </cell>
          <cell r="F1270">
            <v>37529</v>
          </cell>
          <cell r="G1270">
            <v>37551</v>
          </cell>
          <cell r="H1270" t="str">
            <v>Chládek</v>
          </cell>
          <cell r="I1270" t="str">
            <v>2053300217</v>
          </cell>
          <cell r="J1270" t="str">
            <v>0100</v>
          </cell>
          <cell r="L1270">
            <v>1980000</v>
          </cell>
          <cell r="M1270">
            <v>99000</v>
          </cell>
          <cell r="O1270">
            <v>0</v>
          </cell>
          <cell r="P1270">
            <v>2079000</v>
          </cell>
          <cell r="Q1270">
            <v>-1682252</v>
          </cell>
          <cell r="R1270">
            <v>-99000</v>
          </cell>
          <cell r="S1270">
            <v>297748</v>
          </cell>
          <cell r="U1270" t="str">
            <v>b</v>
          </cell>
          <cell r="V1270"/>
          <cell r="W1270">
            <v>37550</v>
          </cell>
          <cell r="X1270">
            <v>37551</v>
          </cell>
          <cell r="Y1270" t="str">
            <v>KB</v>
          </cell>
        </row>
        <row r="1271">
          <cell r="A1271">
            <v>6027</v>
          </cell>
          <cell r="B1271">
            <v>37502</v>
          </cell>
          <cell r="C1271" t="str">
            <v>tr</v>
          </cell>
          <cell r="D1271" t="str">
            <v>12220002</v>
          </cell>
          <cell r="E1271">
            <v>37449</v>
          </cell>
          <cell r="G1271">
            <v>37477</v>
          </cell>
          <cell r="H1271" t="str">
            <v>Chládek</v>
          </cell>
          <cell r="I1271" t="str">
            <v>2053300217</v>
          </cell>
          <cell r="J1271" t="str">
            <v>0100</v>
          </cell>
          <cell r="M1271">
            <v>0</v>
          </cell>
          <cell r="O1271">
            <v>0</v>
          </cell>
          <cell r="P1271">
            <v>0</v>
          </cell>
          <cell r="Q1271">
            <v>524754</v>
          </cell>
          <cell r="R1271">
            <v>0</v>
          </cell>
          <cell r="S1271">
            <v>524754</v>
          </cell>
          <cell r="T1271" t="str">
            <v>August2002</v>
          </cell>
          <cell r="U1271">
            <v>37468</v>
          </cell>
          <cell r="V1271"/>
          <cell r="W1271">
            <v>37473</v>
          </cell>
          <cell r="X1271">
            <v>37473</v>
          </cell>
          <cell r="Y1271" t="str">
            <v>UFJ</v>
          </cell>
        </row>
        <row r="1272">
          <cell r="A1272">
            <v>6015</v>
          </cell>
          <cell r="B1272">
            <v>37461</v>
          </cell>
          <cell r="C1272" t="str">
            <v>tr</v>
          </cell>
          <cell r="D1272" t="str">
            <v>12220001</v>
          </cell>
          <cell r="E1272">
            <v>37420</v>
          </cell>
          <cell r="G1272">
            <v>37450</v>
          </cell>
          <cell r="H1272" t="str">
            <v>Chládek</v>
          </cell>
          <cell r="I1272" t="str">
            <v>2053300217</v>
          </cell>
          <cell r="J1272" t="str">
            <v>0100</v>
          </cell>
          <cell r="M1272">
            <v>0</v>
          </cell>
          <cell r="O1272">
            <v>0</v>
          </cell>
          <cell r="P1272">
            <v>0</v>
          </cell>
          <cell r="Q1272">
            <v>1157498</v>
          </cell>
          <cell r="R1272">
            <v>0</v>
          </cell>
          <cell r="S1272">
            <v>1157498</v>
          </cell>
          <cell r="T1272" t="str">
            <v>July2002</v>
          </cell>
          <cell r="U1272">
            <v>37456</v>
          </cell>
          <cell r="V1272"/>
          <cell r="W1272">
            <v>37460</v>
          </cell>
          <cell r="X1272">
            <v>37460</v>
          </cell>
          <cell r="Y1272" t="str">
            <v>Sanwa Duss</v>
          </cell>
        </row>
        <row r="1273">
          <cell r="A1273">
            <v>3289</v>
          </cell>
          <cell r="B1273">
            <v>37505</v>
          </cell>
          <cell r="C1273" t="str">
            <v>tch</v>
          </cell>
          <cell r="D1273" t="str">
            <v>1020576</v>
          </cell>
          <cell r="E1273">
            <v>37481</v>
          </cell>
          <cell r="F1273">
            <v>37477</v>
          </cell>
          <cell r="G1273">
            <v>37491</v>
          </cell>
          <cell r="H1273" t="str">
            <v>Clever Systém</v>
          </cell>
          <cell r="I1273" t="str">
            <v>206303-584</v>
          </cell>
          <cell r="J1273" t="str">
            <v>0600</v>
          </cell>
          <cell r="M1273">
            <v>0</v>
          </cell>
          <cell r="N1273">
            <v>2256</v>
          </cell>
          <cell r="O1273">
            <v>496.3</v>
          </cell>
          <cell r="P1273">
            <v>2752.3</v>
          </cell>
          <cell r="S1273">
            <v>2752.4</v>
          </cell>
          <cell r="U1273" t="str">
            <v>a</v>
          </cell>
          <cell r="V1273"/>
          <cell r="W1273">
            <v>37502</v>
          </cell>
          <cell r="X1273">
            <v>37504</v>
          </cell>
          <cell r="Y1273" t="str">
            <v>KB</v>
          </cell>
          <cell r="Z1273" t="str">
            <v xml:space="preserve">Services </v>
          </cell>
        </row>
        <row r="1274">
          <cell r="A1274">
            <v>3298</v>
          </cell>
          <cell r="B1274">
            <v>37502</v>
          </cell>
          <cell r="C1274" t="str">
            <v>tch</v>
          </cell>
          <cell r="D1274" t="str">
            <v>1020542</v>
          </cell>
          <cell r="E1274">
            <v>37467</v>
          </cell>
          <cell r="F1274">
            <v>37466</v>
          </cell>
          <cell r="G1274">
            <v>37480</v>
          </cell>
          <cell r="H1274" t="str">
            <v>Clever Systém</v>
          </cell>
          <cell r="I1274" t="str">
            <v>206303-584</v>
          </cell>
          <cell r="J1274" t="str">
            <v>0600</v>
          </cell>
          <cell r="L1274">
            <v>154408</v>
          </cell>
          <cell r="M1274">
            <v>7720.4</v>
          </cell>
          <cell r="N1274">
            <v>225592</v>
          </cell>
          <cell r="O1274">
            <v>49630.2</v>
          </cell>
          <cell r="P1274">
            <v>437350.6</v>
          </cell>
          <cell r="S1274">
            <v>437350.7</v>
          </cell>
          <cell r="U1274" t="str">
            <v>a</v>
          </cell>
          <cell r="V1274"/>
          <cell r="W1274">
            <v>37497</v>
          </cell>
          <cell r="X1274">
            <v>37497</v>
          </cell>
          <cell r="Y1274" t="str">
            <v>KB</v>
          </cell>
          <cell r="Z1274" t="str">
            <v>IT equipments</v>
          </cell>
        </row>
        <row r="1275">
          <cell r="A1275">
            <v>6007</v>
          </cell>
          <cell r="B1275">
            <v>37432</v>
          </cell>
          <cell r="C1275" t="str">
            <v>tr</v>
          </cell>
          <cell r="D1275" t="str">
            <v>22370045</v>
          </cell>
          <cell r="E1275">
            <v>37405</v>
          </cell>
          <cell r="F1275">
            <v>37316</v>
          </cell>
          <cell r="G1275">
            <v>37330</v>
          </cell>
          <cell r="H1275" t="str">
            <v>TBG</v>
          </cell>
          <cell r="I1275" t="str">
            <v>2104460297</v>
          </cell>
          <cell r="J1275" t="str">
            <v>0100</v>
          </cell>
          <cell r="L1275">
            <v>4761.8999999999996</v>
          </cell>
          <cell r="M1275">
            <v>238.1</v>
          </cell>
          <cell r="O1275">
            <v>0</v>
          </cell>
          <cell r="P1275">
            <v>5000</v>
          </cell>
          <cell r="S1275">
            <v>5000</v>
          </cell>
          <cell r="U1275" t="str">
            <v>a</v>
          </cell>
          <cell r="V1275"/>
          <cell r="W1275">
            <v>37419</v>
          </cell>
          <cell r="X1275">
            <v>37419</v>
          </cell>
          <cell r="Y1275" t="str">
            <v>KB</v>
          </cell>
        </row>
        <row r="1276">
          <cell r="A1276">
            <v>6014</v>
          </cell>
          <cell r="B1276">
            <v>37453</v>
          </cell>
          <cell r="C1276" t="str">
            <v>tr</v>
          </cell>
          <cell r="D1276" t="str">
            <v>22370049</v>
          </cell>
          <cell r="E1276">
            <v>37421</v>
          </cell>
          <cell r="F1276">
            <v>37408</v>
          </cell>
          <cell r="G1276">
            <v>37427</v>
          </cell>
          <cell r="H1276" t="str">
            <v>TBG</v>
          </cell>
          <cell r="I1276" t="str">
            <v>2104460297</v>
          </cell>
          <cell r="J1276" t="str">
            <v>0100</v>
          </cell>
          <cell r="L1276">
            <v>28571.4</v>
          </cell>
          <cell r="M1276">
            <v>1428.6</v>
          </cell>
          <cell r="O1276">
            <v>0</v>
          </cell>
          <cell r="P1276">
            <v>30000</v>
          </cell>
          <cell r="R1276">
            <v>0</v>
          </cell>
          <cell r="S1276">
            <v>30000</v>
          </cell>
          <cell r="U1276" t="str">
            <v>d</v>
          </cell>
          <cell r="V1276"/>
          <cell r="W1276">
            <v>37445</v>
          </cell>
          <cell r="X1276">
            <v>37445</v>
          </cell>
          <cell r="Y1276" t="str">
            <v>KB</v>
          </cell>
        </row>
        <row r="1277">
          <cell r="A1277">
            <v>6053</v>
          </cell>
          <cell r="B1277">
            <v>37524</v>
          </cell>
          <cell r="C1277" t="str">
            <v>tr</v>
          </cell>
          <cell r="D1277" t="str">
            <v>22370083</v>
          </cell>
          <cell r="E1277">
            <v>37504</v>
          </cell>
          <cell r="F1277">
            <v>37500</v>
          </cell>
          <cell r="G1277">
            <v>37516</v>
          </cell>
          <cell r="H1277" t="str">
            <v>TBG</v>
          </cell>
          <cell r="I1277" t="str">
            <v>2104460297</v>
          </cell>
          <cell r="J1277" t="str">
            <v>0100</v>
          </cell>
          <cell r="L1277">
            <v>28571.4</v>
          </cell>
          <cell r="M1277">
            <v>1428.6</v>
          </cell>
          <cell r="O1277">
            <v>0</v>
          </cell>
          <cell r="P1277">
            <v>30000</v>
          </cell>
          <cell r="R1277">
            <v>0</v>
          </cell>
          <cell r="S1277">
            <v>30000</v>
          </cell>
          <cell r="U1277" t="str">
            <v>c</v>
          </cell>
          <cell r="V1277"/>
          <cell r="W1277">
            <v>37515</v>
          </cell>
          <cell r="X1277">
            <v>37515</v>
          </cell>
          <cell r="Y1277" t="str">
            <v>KB</v>
          </cell>
        </row>
        <row r="1278">
          <cell r="A1278">
            <v>6121</v>
          </cell>
          <cell r="B1278">
            <v>37603</v>
          </cell>
          <cell r="C1278" t="str">
            <v>tr</v>
          </cell>
          <cell r="D1278" t="str">
            <v>22370115</v>
          </cell>
          <cell r="E1278">
            <v>37592</v>
          </cell>
          <cell r="F1278">
            <v>37591</v>
          </cell>
          <cell r="G1278">
            <v>37605</v>
          </cell>
          <cell r="H1278" t="str">
            <v>TBG</v>
          </cell>
          <cell r="I1278" t="str">
            <v>2104460297</v>
          </cell>
          <cell r="J1278" t="str">
            <v>0100</v>
          </cell>
          <cell r="L1278">
            <v>28571.4</v>
          </cell>
          <cell r="M1278">
            <v>1428.6</v>
          </cell>
          <cell r="O1278">
            <v>0</v>
          </cell>
          <cell r="P1278">
            <v>30000</v>
          </cell>
          <cell r="R1278">
            <v>0</v>
          </cell>
          <cell r="S1278">
            <v>30000</v>
          </cell>
          <cell r="U1278" t="str">
            <v>b</v>
          </cell>
          <cell r="W1278">
            <v>37601</v>
          </cell>
          <cell r="X1278">
            <v>37602</v>
          </cell>
          <cell r="Y1278" t="str">
            <v>KB</v>
          </cell>
        </row>
        <row r="1279">
          <cell r="A1279">
            <v>369</v>
          </cell>
          <cell r="B1279">
            <v>37364</v>
          </cell>
          <cell r="C1279" t="str">
            <v>o</v>
          </cell>
          <cell r="D1279" t="str">
            <v>220129124</v>
          </cell>
          <cell r="E1279">
            <v>37349</v>
          </cell>
          <cell r="F1279">
            <v>37337</v>
          </cell>
          <cell r="G1279">
            <v>37351</v>
          </cell>
          <cell r="H1279" t="str">
            <v>Aqua-styl</v>
          </cell>
          <cell r="I1279" t="str">
            <v>214848-701</v>
          </cell>
          <cell r="J1279" t="str">
            <v>0100</v>
          </cell>
          <cell r="L1279">
            <v>14740</v>
          </cell>
          <cell r="M1279">
            <v>737</v>
          </cell>
          <cell r="O1279">
            <v>0</v>
          </cell>
          <cell r="P1279">
            <v>15477</v>
          </cell>
          <cell r="S1279">
            <v>15477</v>
          </cell>
          <cell r="U1279" t="str">
            <v>c</v>
          </cell>
          <cell r="V1279"/>
          <cell r="W1279">
            <v>37354</v>
          </cell>
          <cell r="X1279">
            <v>37354</v>
          </cell>
          <cell r="Y1279" t="str">
            <v>KB</v>
          </cell>
        </row>
        <row r="1280">
          <cell r="A1280">
            <v>1227</v>
          </cell>
          <cell r="B1280">
            <v>37498</v>
          </cell>
          <cell r="C1280" t="str">
            <v>ToRM</v>
          </cell>
          <cell r="D1280" t="str">
            <v>220443532</v>
          </cell>
          <cell r="E1280">
            <v>37481</v>
          </cell>
          <cell r="G1280">
            <v>37491</v>
          </cell>
          <cell r="H1280" t="str">
            <v>Aqua-Styl</v>
          </cell>
          <cell r="I1280" t="str">
            <v>214848-701</v>
          </cell>
          <cell r="J1280" t="str">
            <v>0100</v>
          </cell>
          <cell r="M1280">
            <v>0</v>
          </cell>
          <cell r="O1280">
            <v>0</v>
          </cell>
          <cell r="P1280">
            <v>0</v>
          </cell>
          <cell r="Q1280">
            <v>750000</v>
          </cell>
          <cell r="S1280">
            <v>750000</v>
          </cell>
          <cell r="T1280" t="str">
            <v>September2002</v>
          </cell>
          <cell r="U1280">
            <v>37497</v>
          </cell>
          <cell r="V1280"/>
          <cell r="W1280">
            <v>37503</v>
          </cell>
          <cell r="X1280">
            <v>37504</v>
          </cell>
          <cell r="Y1280" t="str">
            <v>UFJ</v>
          </cell>
        </row>
        <row r="1281">
          <cell r="A1281">
            <v>5111</v>
          </cell>
          <cell r="B1281">
            <v>37603</v>
          </cell>
          <cell r="C1281" t="str">
            <v>torm</v>
          </cell>
          <cell r="D1281" t="str">
            <v>220665532</v>
          </cell>
          <cell r="E1281">
            <v>37561</v>
          </cell>
          <cell r="F1281">
            <v>37554</v>
          </cell>
          <cell r="G1281">
            <v>37591</v>
          </cell>
          <cell r="H1281" t="str">
            <v>AQUA-STYL</v>
          </cell>
          <cell r="I1281" t="str">
            <v>214848-701</v>
          </cell>
          <cell r="J1281" t="str">
            <v>0100</v>
          </cell>
          <cell r="L1281">
            <v>3665313</v>
          </cell>
          <cell r="M1281">
            <v>183265.7</v>
          </cell>
          <cell r="O1281">
            <v>0</v>
          </cell>
          <cell r="P1281">
            <v>0</v>
          </cell>
          <cell r="Q1281">
            <v>-2389320</v>
          </cell>
          <cell r="R1281">
            <v>-183265.7</v>
          </cell>
          <cell r="S1281">
            <v>-2572585.7000000002</v>
          </cell>
          <cell r="T1281" t="str">
            <v>December2002</v>
          </cell>
          <cell r="V1281" t="str">
            <v xml:space="preserve"> </v>
          </cell>
          <cell r="W1281">
            <v>37595</v>
          </cell>
          <cell r="X1281">
            <v>37596</v>
          </cell>
          <cell r="Y1281" t="str">
            <v>UFJ</v>
          </cell>
        </row>
        <row r="1282">
          <cell r="A1282">
            <v>5096</v>
          </cell>
          <cell r="B1282">
            <v>37596</v>
          </cell>
          <cell r="C1282" t="str">
            <v>ToRM</v>
          </cell>
          <cell r="D1282" t="str">
            <v>220588532</v>
          </cell>
          <cell r="E1282">
            <v>37529</v>
          </cell>
          <cell r="G1282">
            <v>37565</v>
          </cell>
          <cell r="H1282" t="str">
            <v>AQUA-STYL</v>
          </cell>
          <cell r="I1282" t="str">
            <v>214848-701</v>
          </cell>
          <cell r="J1282" t="str">
            <v>0100</v>
          </cell>
          <cell r="O1282">
            <v>0</v>
          </cell>
          <cell r="P1282">
            <v>0</v>
          </cell>
          <cell r="Q1282">
            <v>1639320</v>
          </cell>
          <cell r="S1282">
            <v>1639320</v>
          </cell>
          <cell r="T1282" t="str">
            <v>November2002</v>
          </cell>
          <cell r="U1282">
            <v>37573</v>
          </cell>
          <cell r="V1282"/>
          <cell r="W1282">
            <v>37575</v>
          </cell>
          <cell r="X1282">
            <v>37579</v>
          </cell>
          <cell r="Y1282" t="str">
            <v>UFJ</v>
          </cell>
        </row>
        <row r="1283">
          <cell r="A1283">
            <v>777</v>
          </cell>
          <cell r="B1283">
            <v>37432</v>
          </cell>
          <cell r="C1283" t="str">
            <v>b</v>
          </cell>
          <cell r="D1283" t="str">
            <v>10102002</v>
          </cell>
          <cell r="E1283">
            <v>37413</v>
          </cell>
          <cell r="F1283">
            <v>37396</v>
          </cell>
          <cell r="G1283">
            <v>37415</v>
          </cell>
          <cell r="H1283" t="str">
            <v>Hotel International Praha</v>
          </cell>
          <cell r="I1283" t="str">
            <v>2195-008</v>
          </cell>
          <cell r="J1283" t="str">
            <v>2700</v>
          </cell>
          <cell r="L1283">
            <v>11809.52</v>
          </cell>
          <cell r="M1283">
            <v>590.48</v>
          </cell>
          <cell r="O1283">
            <v>0</v>
          </cell>
          <cell r="P1283">
            <v>12400</v>
          </cell>
          <cell r="S1283">
            <v>12400</v>
          </cell>
          <cell r="U1283" t="str">
            <v>a</v>
          </cell>
          <cell r="V1283"/>
          <cell r="W1283">
            <v>37424</v>
          </cell>
          <cell r="X1283">
            <v>37424</v>
          </cell>
          <cell r="Y1283" t="str">
            <v>KB</v>
          </cell>
        </row>
        <row r="1284">
          <cell r="A1284">
            <v>630</v>
          </cell>
          <cell r="B1284">
            <v>37413</v>
          </cell>
          <cell r="C1284" t="str">
            <v>ko</v>
          </cell>
          <cell r="D1284" t="str">
            <v>2283009312</v>
          </cell>
          <cell r="E1284">
            <v>37386</v>
          </cell>
          <cell r="F1284">
            <v>37370</v>
          </cell>
          <cell r="G1284">
            <v>37393</v>
          </cell>
          <cell r="H1284" t="str">
            <v>SČVK</v>
          </cell>
          <cell r="I1284" t="str">
            <v>2206-491</v>
          </cell>
          <cell r="J1284" t="str">
            <v>0100</v>
          </cell>
          <cell r="L1284">
            <v>14714</v>
          </cell>
          <cell r="M1284">
            <v>735.7</v>
          </cell>
          <cell r="O1284">
            <v>0</v>
          </cell>
          <cell r="P1284">
            <v>15449.7</v>
          </cell>
          <cell r="S1284">
            <v>15449.7</v>
          </cell>
          <cell r="U1284" t="str">
            <v>b</v>
          </cell>
          <cell r="V1284"/>
          <cell r="W1284">
            <v>37453</v>
          </cell>
          <cell r="X1284">
            <v>37453</v>
          </cell>
          <cell r="Y1284" t="str">
            <v>KB</v>
          </cell>
        </row>
        <row r="1285">
          <cell r="A1285">
            <v>970</v>
          </cell>
          <cell r="B1285">
            <v>37461</v>
          </cell>
          <cell r="C1285" t="str">
            <v>ko</v>
          </cell>
          <cell r="D1285" t="str">
            <v>2283013501</v>
          </cell>
          <cell r="E1285">
            <v>37440</v>
          </cell>
          <cell r="F1285">
            <v>37434</v>
          </cell>
          <cell r="G1285">
            <v>37451</v>
          </cell>
          <cell r="H1285" t="str">
            <v>SČVK</v>
          </cell>
          <cell r="I1285" t="str">
            <v>2206-491</v>
          </cell>
          <cell r="J1285" t="str">
            <v>0100</v>
          </cell>
          <cell r="L1285">
            <v>18770.86</v>
          </cell>
          <cell r="M1285">
            <v>938.54</v>
          </cell>
          <cell r="O1285">
            <v>0</v>
          </cell>
          <cell r="P1285">
            <v>19709.400000000001</v>
          </cell>
          <cell r="S1285">
            <v>19709.400000000001</v>
          </cell>
          <cell r="U1285" t="str">
            <v>c</v>
          </cell>
          <cell r="V1285"/>
          <cell r="W1285">
            <v>37455</v>
          </cell>
          <cell r="X1285">
            <v>37455</v>
          </cell>
          <cell r="Y1285" t="str">
            <v>KB</v>
          </cell>
        </row>
        <row r="1286">
          <cell r="A1286">
            <v>7004</v>
          </cell>
          <cell r="B1286">
            <v>37502</v>
          </cell>
          <cell r="C1286" t="str">
            <v>sm</v>
          </cell>
          <cell r="D1286" t="str">
            <v>2200414</v>
          </cell>
          <cell r="E1286">
            <v>37491</v>
          </cell>
          <cell r="F1286">
            <v>37489</v>
          </cell>
          <cell r="G1286">
            <v>37535</v>
          </cell>
          <cell r="H1286" t="str">
            <v>BMTO v.o.s.</v>
          </cell>
          <cell r="I1286" t="str">
            <v>221 41 - 461</v>
          </cell>
          <cell r="J1286" t="str">
            <v>0100</v>
          </cell>
          <cell r="L1286">
            <v>330700</v>
          </cell>
          <cell r="M1286">
            <v>16535</v>
          </cell>
          <cell r="O1286">
            <v>0</v>
          </cell>
          <cell r="P1286">
            <v>347235</v>
          </cell>
          <cell r="S1286">
            <v>347235</v>
          </cell>
          <cell r="U1286" t="str">
            <v>b</v>
          </cell>
          <cell r="V1286"/>
          <cell r="W1286">
            <v>37533</v>
          </cell>
          <cell r="X1286">
            <v>37533</v>
          </cell>
          <cell r="Y1286" t="str">
            <v>KB</v>
          </cell>
          <cell r="Z1286" t="str">
            <v>Pumping station</v>
          </cell>
        </row>
        <row r="1287">
          <cell r="A1287">
            <v>7060</v>
          </cell>
          <cell r="B1287">
            <v>37603</v>
          </cell>
          <cell r="C1287" t="str">
            <v>sm</v>
          </cell>
          <cell r="D1287" t="str">
            <v>2200682</v>
          </cell>
          <cell r="E1287">
            <v>37589</v>
          </cell>
          <cell r="F1287">
            <v>37586</v>
          </cell>
          <cell r="G1287">
            <v>37603</v>
          </cell>
          <cell r="H1287" t="str">
            <v>BMTO v.o.s.</v>
          </cell>
          <cell r="I1287" t="str">
            <v>22141-461</v>
          </cell>
          <cell r="J1287" t="str">
            <v>0100</v>
          </cell>
          <cell r="L1287">
            <v>85361</v>
          </cell>
          <cell r="M1287">
            <v>4268.1000000000004</v>
          </cell>
          <cell r="P1287">
            <v>89629.1</v>
          </cell>
          <cell r="S1287">
            <v>89629</v>
          </cell>
          <cell r="U1287" t="str">
            <v>b</v>
          </cell>
          <cell r="V1287">
            <v>14</v>
          </cell>
          <cell r="W1287">
            <v>37601</v>
          </cell>
          <cell r="X1287">
            <v>37602</v>
          </cell>
          <cell r="Y1287" t="str">
            <v>KB</v>
          </cell>
          <cell r="Z1287" t="str">
            <v>supply and assembly of pumping shaft</v>
          </cell>
        </row>
        <row r="1288">
          <cell r="A1288">
            <v>2319</v>
          </cell>
          <cell r="B1288">
            <v>37537</v>
          </cell>
          <cell r="C1288" t="str">
            <v>tye</v>
          </cell>
          <cell r="D1288" t="str">
            <v>1000003092</v>
          </cell>
          <cell r="E1288">
            <v>37525</v>
          </cell>
          <cell r="F1288">
            <v>37518</v>
          </cell>
          <cell r="G1288">
            <v>37554</v>
          </cell>
          <cell r="H1288" t="str">
            <v>BBC-ŠOUN, s.r.o.</v>
          </cell>
          <cell r="I1288" t="str">
            <v>22206-501</v>
          </cell>
          <cell r="J1288" t="str">
            <v>0100</v>
          </cell>
          <cell r="L1288">
            <v>11380</v>
          </cell>
          <cell r="M1288">
            <v>569</v>
          </cell>
          <cell r="O1288">
            <v>0</v>
          </cell>
          <cell r="P1288">
            <v>11949</v>
          </cell>
          <cell r="S1288">
            <v>11949</v>
          </cell>
          <cell r="U1288" t="str">
            <v>k</v>
          </cell>
          <cell r="V1288"/>
          <cell r="W1288">
            <v>37533</v>
          </cell>
          <cell r="X1288">
            <v>37536</v>
          </cell>
          <cell r="Y1288" t="str">
            <v>KB</v>
          </cell>
        </row>
        <row r="1289">
          <cell r="A1289">
            <v>6064</v>
          </cell>
          <cell r="B1289">
            <v>37533</v>
          </cell>
          <cell r="C1289" t="str">
            <v>tr</v>
          </cell>
          <cell r="D1289" t="str">
            <v>2002387</v>
          </cell>
          <cell r="E1289">
            <v>37516</v>
          </cell>
          <cell r="F1289">
            <v>37501</v>
          </cell>
          <cell r="G1289">
            <v>37534</v>
          </cell>
          <cell r="H1289" t="str">
            <v>3P</v>
          </cell>
          <cell r="I1289" t="str">
            <v>223103-621</v>
          </cell>
          <cell r="J1289" t="str">
            <v>0100</v>
          </cell>
          <cell r="M1289">
            <v>0</v>
          </cell>
          <cell r="N1289">
            <v>47000</v>
          </cell>
          <cell r="O1289">
            <v>10340</v>
          </cell>
          <cell r="P1289">
            <v>57340</v>
          </cell>
          <cell r="R1289">
            <v>0</v>
          </cell>
          <cell r="S1289">
            <v>57340</v>
          </cell>
          <cell r="U1289" t="str">
            <v>b</v>
          </cell>
          <cell r="V1289"/>
          <cell r="W1289">
            <v>37533</v>
          </cell>
          <cell r="X1289">
            <v>37533</v>
          </cell>
          <cell r="Y1289" t="str">
            <v>KB</v>
          </cell>
        </row>
        <row r="1290">
          <cell r="A1290">
            <v>562</v>
          </cell>
          <cell r="B1290">
            <v>37425</v>
          </cell>
          <cell r="C1290" t="str">
            <v>mc</v>
          </cell>
          <cell r="D1290" t="str">
            <v>20020833</v>
          </cell>
          <cell r="E1290">
            <v>37378</v>
          </cell>
          <cell r="F1290">
            <v>37363</v>
          </cell>
          <cell r="G1290">
            <v>37412</v>
          </cell>
          <cell r="H1290" t="str">
            <v>3P</v>
          </cell>
          <cell r="I1290" t="str">
            <v>223103-621</v>
          </cell>
          <cell r="J1290" t="str">
            <v>0100</v>
          </cell>
          <cell r="L1290">
            <v>35300</v>
          </cell>
          <cell r="M1290">
            <v>1765</v>
          </cell>
          <cell r="N1290">
            <v>91550</v>
          </cell>
          <cell r="O1290">
            <v>20141</v>
          </cell>
          <cell r="P1290">
            <v>148756</v>
          </cell>
          <cell r="S1290">
            <v>148756</v>
          </cell>
          <cell r="U1290" t="str">
            <v>b</v>
          </cell>
          <cell r="V1290"/>
          <cell r="W1290">
            <v>37413</v>
          </cell>
          <cell r="X1290">
            <v>37414</v>
          </cell>
          <cell r="Y1290" t="str">
            <v>KB</v>
          </cell>
        </row>
        <row r="1291">
          <cell r="A1291">
            <v>257</v>
          </cell>
          <cell r="B1291">
            <v>37349</v>
          </cell>
          <cell r="C1291" t="str">
            <v>b</v>
          </cell>
          <cell r="D1291" t="str">
            <v>6462002</v>
          </cell>
          <cell r="E1291">
            <v>37323</v>
          </cell>
          <cell r="F1291">
            <v>37320</v>
          </cell>
          <cell r="G1291">
            <v>37334</v>
          </cell>
          <cell r="H1291" t="str">
            <v>Hollandia Trading</v>
          </cell>
          <cell r="I1291" t="str">
            <v>225742021</v>
          </cell>
          <cell r="J1291" t="str">
            <v>0100</v>
          </cell>
          <cell r="M1291">
            <v>0</v>
          </cell>
          <cell r="N1291">
            <v>9407</v>
          </cell>
          <cell r="O1291">
            <v>2069.54</v>
          </cell>
          <cell r="P1291">
            <v>11476.5</v>
          </cell>
          <cell r="S1291">
            <v>11476.5</v>
          </cell>
          <cell r="V1291"/>
          <cell r="W1291">
            <v>37329</v>
          </cell>
          <cell r="X1291">
            <v>37330</v>
          </cell>
          <cell r="Y1291" t="str">
            <v>KB</v>
          </cell>
        </row>
        <row r="1292">
          <cell r="A1292">
            <v>1185</v>
          </cell>
          <cell r="B1292">
            <v>37502</v>
          </cell>
          <cell r="C1292" t="str">
            <v>b</v>
          </cell>
          <cell r="D1292" t="str">
            <v>F8142002</v>
          </cell>
          <cell r="E1292">
            <v>37475</v>
          </cell>
          <cell r="F1292">
            <v>37475</v>
          </cell>
          <cell r="G1292">
            <v>37489</v>
          </cell>
          <cell r="H1292" t="str">
            <v>Hollandia Trading</v>
          </cell>
          <cell r="I1292" t="str">
            <v>225742021</v>
          </cell>
          <cell r="J1292" t="str">
            <v>0100</v>
          </cell>
          <cell r="M1292">
            <v>0</v>
          </cell>
          <cell r="N1292">
            <v>45172</v>
          </cell>
          <cell r="O1292">
            <v>9937.84</v>
          </cell>
          <cell r="P1292">
            <v>55109.8</v>
          </cell>
          <cell r="S1292">
            <v>55109.8</v>
          </cell>
          <cell r="U1292" t="str">
            <v>a</v>
          </cell>
          <cell r="V1292"/>
          <cell r="W1292">
            <v>37496</v>
          </cell>
          <cell r="X1292">
            <v>37497</v>
          </cell>
          <cell r="Y1292" t="str">
            <v>KB</v>
          </cell>
          <cell r="Z1292" t="str">
            <v>Furniture for Prague office</v>
          </cell>
        </row>
        <row r="1293">
          <cell r="A1293">
            <v>771</v>
          </cell>
          <cell r="B1293">
            <v>37432</v>
          </cell>
          <cell r="C1293" t="str">
            <v>b</v>
          </cell>
          <cell r="D1293" t="str">
            <v>7662002</v>
          </cell>
          <cell r="E1293">
            <v>37412</v>
          </cell>
          <cell r="F1293">
            <v>37411</v>
          </cell>
          <cell r="G1293">
            <v>37426</v>
          </cell>
          <cell r="H1293" t="str">
            <v>Hollandia Trading</v>
          </cell>
          <cell r="I1293" t="str">
            <v>225742021</v>
          </cell>
          <cell r="J1293" t="str">
            <v>0100</v>
          </cell>
          <cell r="M1293">
            <v>0</v>
          </cell>
          <cell r="N1293">
            <v>49856</v>
          </cell>
          <cell r="O1293">
            <v>10968.3</v>
          </cell>
          <cell r="P1293">
            <v>60824.3</v>
          </cell>
          <cell r="S1293">
            <v>60824.3</v>
          </cell>
          <cell r="U1293" t="str">
            <v>a</v>
          </cell>
          <cell r="V1293"/>
          <cell r="W1293">
            <v>37424</v>
          </cell>
          <cell r="X1293">
            <v>37424</v>
          </cell>
          <cell r="Y1293" t="str">
            <v>KB</v>
          </cell>
        </row>
        <row r="1294">
          <cell r="A1294">
            <v>3431</v>
          </cell>
          <cell r="B1294">
            <v>37596</v>
          </cell>
          <cell r="C1294" t="str">
            <v>tch</v>
          </cell>
          <cell r="D1294" t="str">
            <v>10098502</v>
          </cell>
          <cell r="E1294">
            <v>37578</v>
          </cell>
          <cell r="F1294">
            <v>37568</v>
          </cell>
          <cell r="G1294">
            <v>37587</v>
          </cell>
          <cell r="H1294" t="str">
            <v>Hotel Atom Ostrava</v>
          </cell>
          <cell r="I1294" t="str">
            <v>2261161354</v>
          </cell>
          <cell r="J1294" t="str">
            <v>3400</v>
          </cell>
          <cell r="L1294">
            <v>1000</v>
          </cell>
          <cell r="M1294">
            <v>50</v>
          </cell>
          <cell r="O1294">
            <v>0</v>
          </cell>
          <cell r="P1294">
            <v>1050</v>
          </cell>
          <cell r="S1294">
            <v>1050</v>
          </cell>
          <cell r="U1294" t="str">
            <v>a</v>
          </cell>
          <cell r="W1294">
            <v>37587</v>
          </cell>
          <cell r="X1294">
            <v>37589</v>
          </cell>
          <cell r="Y1294" t="str">
            <v>KB</v>
          </cell>
          <cell r="Z1294" t="str">
            <v>Accomodation OST, Mr. Spur</v>
          </cell>
        </row>
        <row r="1295">
          <cell r="A1295">
            <v>3225</v>
          </cell>
          <cell r="B1295">
            <v>37453</v>
          </cell>
          <cell r="C1295" t="str">
            <v>tch</v>
          </cell>
          <cell r="D1295" t="str">
            <v>10053702</v>
          </cell>
          <cell r="E1295">
            <v>37440</v>
          </cell>
          <cell r="F1295">
            <v>37428</v>
          </cell>
          <cell r="G1295">
            <v>37451</v>
          </cell>
          <cell r="H1295" t="str">
            <v>Hotel Atom Ostrava</v>
          </cell>
          <cell r="I1295" t="str">
            <v>2261161354</v>
          </cell>
          <cell r="J1295" t="str">
            <v>3400</v>
          </cell>
          <cell r="L1295">
            <v>1474.2</v>
          </cell>
          <cell r="M1295">
            <v>73.7</v>
          </cell>
          <cell r="O1295">
            <v>0</v>
          </cell>
          <cell r="P1295">
            <v>1547.9</v>
          </cell>
          <cell r="S1295">
            <v>1548</v>
          </cell>
          <cell r="V1295"/>
          <cell r="W1295">
            <v>37448</v>
          </cell>
          <cell r="X1295">
            <v>37448</v>
          </cell>
          <cell r="Y1295" t="str">
            <v>KB</v>
          </cell>
        </row>
        <row r="1296">
          <cell r="A1296">
            <v>3237</v>
          </cell>
          <cell r="B1296">
            <v>37466</v>
          </cell>
          <cell r="C1296" t="str">
            <v>tch</v>
          </cell>
          <cell r="D1296" t="str">
            <v>10057302</v>
          </cell>
          <cell r="E1296">
            <v>37454</v>
          </cell>
          <cell r="F1296">
            <v>37441</v>
          </cell>
          <cell r="G1296">
            <v>37468</v>
          </cell>
          <cell r="H1296" t="str">
            <v>Hotel Atom Ostrava</v>
          </cell>
          <cell r="I1296" t="str">
            <v>2261161354</v>
          </cell>
          <cell r="J1296" t="str">
            <v>3400</v>
          </cell>
          <cell r="L1296">
            <v>2030.4</v>
          </cell>
          <cell r="M1296">
            <v>101.5</v>
          </cell>
          <cell r="O1296">
            <v>0</v>
          </cell>
          <cell r="P1296">
            <v>2131.9</v>
          </cell>
          <cell r="S1296">
            <v>2132</v>
          </cell>
          <cell r="U1296" t="str">
            <v>a</v>
          </cell>
          <cell r="V1296"/>
          <cell r="W1296">
            <v>37467</v>
          </cell>
          <cell r="X1296">
            <v>37467</v>
          </cell>
          <cell r="Y1296" t="str">
            <v>KB</v>
          </cell>
          <cell r="Z1296" t="str">
            <v>Accomodation OST, Mr. Kanesaka</v>
          </cell>
        </row>
        <row r="1297">
          <cell r="A1297">
            <v>3226</v>
          </cell>
          <cell r="B1297">
            <v>37453</v>
          </cell>
          <cell r="C1297" t="str">
            <v>tch</v>
          </cell>
          <cell r="D1297" t="str">
            <v>10052602</v>
          </cell>
          <cell r="E1297">
            <v>37440</v>
          </cell>
          <cell r="F1297">
            <v>37427</v>
          </cell>
          <cell r="G1297">
            <v>37450</v>
          </cell>
          <cell r="H1297" t="str">
            <v>Hotel Atom Ostrava</v>
          </cell>
          <cell r="I1297" t="str">
            <v>2261161354</v>
          </cell>
          <cell r="J1297" t="str">
            <v>3400</v>
          </cell>
          <cell r="L1297">
            <v>2099</v>
          </cell>
          <cell r="M1297">
            <v>105</v>
          </cell>
          <cell r="O1297">
            <v>0</v>
          </cell>
          <cell r="P1297">
            <v>2204</v>
          </cell>
          <cell r="S1297">
            <v>2205</v>
          </cell>
          <cell r="V1297"/>
          <cell r="W1297">
            <v>37448</v>
          </cell>
          <cell r="X1297">
            <v>37448</v>
          </cell>
          <cell r="Y1297" t="str">
            <v>KB</v>
          </cell>
        </row>
        <row r="1298">
          <cell r="A1298">
            <v>769</v>
          </cell>
          <cell r="B1298">
            <v>37432</v>
          </cell>
          <cell r="C1298" t="str">
            <v>tch</v>
          </cell>
          <cell r="D1298" t="str">
            <v>10046802</v>
          </cell>
          <cell r="E1298">
            <v>37412</v>
          </cell>
          <cell r="F1298">
            <v>37407</v>
          </cell>
          <cell r="G1298">
            <v>37426</v>
          </cell>
          <cell r="H1298" t="str">
            <v>Hotel Atom Ostrava</v>
          </cell>
          <cell r="I1298" t="str">
            <v>2261161354</v>
          </cell>
          <cell r="J1298" t="str">
            <v>3400</v>
          </cell>
          <cell r="L1298">
            <v>3852.3</v>
          </cell>
          <cell r="M1298">
            <v>192.70000000000002</v>
          </cell>
          <cell r="O1298">
            <v>0</v>
          </cell>
          <cell r="P1298">
            <v>4045</v>
          </cell>
          <cell r="S1298">
            <v>4045</v>
          </cell>
          <cell r="U1298" t="str">
            <v>a</v>
          </cell>
          <cell r="V1298"/>
          <cell r="W1298">
            <v>37424</v>
          </cell>
          <cell r="X1298">
            <v>37424</v>
          </cell>
          <cell r="Y1298" t="str">
            <v>KB</v>
          </cell>
        </row>
        <row r="1299">
          <cell r="A1299">
            <v>3206</v>
          </cell>
          <cell r="B1299">
            <v>37432</v>
          </cell>
          <cell r="C1299" t="str">
            <v>tch</v>
          </cell>
          <cell r="D1299" t="str">
            <v>10048202</v>
          </cell>
          <cell r="E1299">
            <v>37420</v>
          </cell>
          <cell r="F1299">
            <v>37413</v>
          </cell>
          <cell r="G1299">
            <v>37433</v>
          </cell>
          <cell r="H1299" t="str">
            <v>Hotel Atom Ostrava</v>
          </cell>
          <cell r="I1299" t="str">
            <v>2261161354</v>
          </cell>
          <cell r="J1299" t="str">
            <v>3400</v>
          </cell>
          <cell r="L1299">
            <v>3902.8</v>
          </cell>
          <cell r="M1299">
            <v>195.1</v>
          </cell>
          <cell r="O1299">
            <v>0</v>
          </cell>
          <cell r="P1299">
            <v>4097.8999999999996</v>
          </cell>
          <cell r="S1299">
            <v>4098</v>
          </cell>
          <cell r="V1299"/>
          <cell r="W1299">
            <v>37431</v>
          </cell>
          <cell r="X1299">
            <v>37431</v>
          </cell>
          <cell r="Y1299" t="str">
            <v>KB</v>
          </cell>
        </row>
        <row r="1300">
          <cell r="A1300">
            <v>3450</v>
          </cell>
          <cell r="B1300">
            <v>37613</v>
          </cell>
          <cell r="C1300" t="str">
            <v>tch</v>
          </cell>
          <cell r="D1300" t="str">
            <v>10112802</v>
          </cell>
          <cell r="E1300">
            <v>37603</v>
          </cell>
          <cell r="F1300">
            <v>37598</v>
          </cell>
          <cell r="G1300">
            <v>37617</v>
          </cell>
          <cell r="H1300" t="str">
            <v>Hotel Atom Ostrava</v>
          </cell>
          <cell r="I1300" t="str">
            <v>2261161354</v>
          </cell>
          <cell r="J1300" t="str">
            <v>3400</v>
          </cell>
          <cell r="L1300">
            <v>4562</v>
          </cell>
          <cell r="M1300">
            <v>228.1</v>
          </cell>
          <cell r="O1300">
            <v>0</v>
          </cell>
          <cell r="P1300">
            <v>4790.1000000000004</v>
          </cell>
          <cell r="S1300">
            <v>4790</v>
          </cell>
          <cell r="U1300" t="str">
            <v>a</v>
          </cell>
          <cell r="W1300">
            <v>37613</v>
          </cell>
          <cell r="X1300">
            <v>37613</v>
          </cell>
          <cell r="Y1300" t="str">
            <v>KB</v>
          </cell>
          <cell r="Z1300" t="str">
            <v>Accomodation OST, Mr. Kojio</v>
          </cell>
        </row>
        <row r="1301">
          <cell r="A1301">
            <v>3374</v>
          </cell>
          <cell r="B1301">
            <v>37546</v>
          </cell>
          <cell r="C1301" t="str">
            <v>tch</v>
          </cell>
          <cell r="D1301" t="str">
            <v>10080302</v>
          </cell>
          <cell r="E1301">
            <v>37506</v>
          </cell>
          <cell r="F1301">
            <v>37526</v>
          </cell>
          <cell r="G1301">
            <v>37540</v>
          </cell>
          <cell r="H1301" t="str">
            <v>Hotel Atom Ostrava</v>
          </cell>
          <cell r="I1301" t="str">
            <v>2261161354</v>
          </cell>
          <cell r="J1301" t="str">
            <v>3400</v>
          </cell>
          <cell r="L1301">
            <v>5685.8</v>
          </cell>
          <cell r="M1301">
            <v>284.3</v>
          </cell>
          <cell r="O1301">
            <v>0</v>
          </cell>
          <cell r="P1301">
            <v>5970.1</v>
          </cell>
          <cell r="S1301">
            <v>5970</v>
          </cell>
          <cell r="U1301" t="str">
            <v>b</v>
          </cell>
          <cell r="W1301">
            <v>37544</v>
          </cell>
          <cell r="X1301">
            <v>37544</v>
          </cell>
          <cell r="Y1301" t="str">
            <v>KB</v>
          </cell>
          <cell r="Z1301" t="str">
            <v>Accomodation OST, Mr. Kanesaka</v>
          </cell>
        </row>
        <row r="1302">
          <cell r="A1302">
            <v>3259</v>
          </cell>
          <cell r="B1302">
            <v>37491</v>
          </cell>
          <cell r="C1302" t="str">
            <v>tch</v>
          </cell>
          <cell r="D1302" t="str">
            <v>10060702</v>
          </cell>
          <cell r="E1302">
            <v>37461</v>
          </cell>
          <cell r="F1302">
            <v>37457</v>
          </cell>
          <cell r="G1302">
            <v>37478</v>
          </cell>
          <cell r="H1302" t="str">
            <v>Hotel Atom Ostrava</v>
          </cell>
          <cell r="I1302" t="str">
            <v>2261161354</v>
          </cell>
          <cell r="J1302" t="str">
            <v>3400</v>
          </cell>
          <cell r="L1302">
            <v>7019.1</v>
          </cell>
          <cell r="M1302">
            <v>351</v>
          </cell>
          <cell r="O1302">
            <v>0</v>
          </cell>
          <cell r="P1302">
            <v>7370.1</v>
          </cell>
          <cell r="S1302">
            <v>7370</v>
          </cell>
          <cell r="U1302" t="str">
            <v>a</v>
          </cell>
          <cell r="V1302"/>
          <cell r="W1302">
            <v>37488</v>
          </cell>
          <cell r="X1302">
            <v>37488</v>
          </cell>
          <cell r="Y1302" t="str">
            <v>KB</v>
          </cell>
          <cell r="Z1302" t="str">
            <v>Accomodation OST, Mr. Krejci</v>
          </cell>
        </row>
        <row r="1303">
          <cell r="A1303">
            <v>3409</v>
          </cell>
          <cell r="B1303">
            <v>37578</v>
          </cell>
          <cell r="C1303" t="str">
            <v>tch</v>
          </cell>
          <cell r="D1303" t="str">
            <v>10093202</v>
          </cell>
          <cell r="E1303">
            <v>37566</v>
          </cell>
          <cell r="F1303">
            <v>37554</v>
          </cell>
          <cell r="G1303">
            <v>37574</v>
          </cell>
          <cell r="H1303" t="str">
            <v>Hotel Atom Ostrava</v>
          </cell>
          <cell r="I1303" t="str">
            <v>2261161354</v>
          </cell>
          <cell r="J1303" t="str">
            <v>3400</v>
          </cell>
          <cell r="L1303">
            <v>7754.2</v>
          </cell>
          <cell r="M1303">
            <v>387.8</v>
          </cell>
          <cell r="O1303">
            <v>0</v>
          </cell>
          <cell r="P1303">
            <v>8142</v>
          </cell>
          <cell r="S1303">
            <v>8142</v>
          </cell>
          <cell r="U1303" t="str">
            <v>g</v>
          </cell>
          <cell r="W1303">
            <v>37575</v>
          </cell>
          <cell r="X1303">
            <v>37575</v>
          </cell>
          <cell r="Y1303" t="str">
            <v>KB</v>
          </cell>
          <cell r="Z1303" t="str">
            <v>AccomodationOST, Mr. Machu, Mr.Kojio</v>
          </cell>
        </row>
        <row r="1304">
          <cell r="A1304">
            <v>3265</v>
          </cell>
          <cell r="B1304">
            <v>37491</v>
          </cell>
          <cell r="C1304" t="str">
            <v>tch</v>
          </cell>
          <cell r="D1304" t="str">
            <v>10063402</v>
          </cell>
          <cell r="E1304">
            <v>37470</v>
          </cell>
          <cell r="F1304">
            <v>37468</v>
          </cell>
          <cell r="G1304">
            <v>37487</v>
          </cell>
          <cell r="H1304" t="str">
            <v>Hotel Atom Ostrava</v>
          </cell>
          <cell r="I1304" t="str">
            <v>2261161354</v>
          </cell>
          <cell r="J1304" t="str">
            <v>3400</v>
          </cell>
          <cell r="L1304">
            <v>7967.6</v>
          </cell>
          <cell r="M1304">
            <v>398.4</v>
          </cell>
          <cell r="O1304">
            <v>0</v>
          </cell>
          <cell r="P1304">
            <v>8366</v>
          </cell>
          <cell r="S1304">
            <v>8366</v>
          </cell>
          <cell r="U1304" t="str">
            <v>a</v>
          </cell>
          <cell r="V1304"/>
          <cell r="W1304">
            <v>37488</v>
          </cell>
          <cell r="X1304">
            <v>37488</v>
          </cell>
          <cell r="Y1304" t="str">
            <v>KB</v>
          </cell>
          <cell r="Z1304" t="str">
            <v>Accomodation OST, Mr. Machu and Mr. Krejci</v>
          </cell>
        </row>
        <row r="1305">
          <cell r="A1305">
            <v>3435</v>
          </cell>
          <cell r="B1305">
            <v>37603</v>
          </cell>
          <cell r="C1305" t="str">
            <v>tch</v>
          </cell>
          <cell r="D1305" t="str">
            <v>10101402</v>
          </cell>
          <cell r="E1305">
            <v>37592</v>
          </cell>
          <cell r="F1305">
            <v>37577</v>
          </cell>
          <cell r="G1305">
            <v>37596</v>
          </cell>
          <cell r="H1305" t="str">
            <v>Hotel Atom Ostrava</v>
          </cell>
          <cell r="I1305" t="str">
            <v>2261161354</v>
          </cell>
          <cell r="J1305" t="str">
            <v>3400</v>
          </cell>
          <cell r="L1305">
            <v>8435.2999999999993</v>
          </cell>
          <cell r="M1305">
            <v>421.7</v>
          </cell>
          <cell r="O1305">
            <v>0</v>
          </cell>
          <cell r="P1305">
            <v>8857</v>
          </cell>
          <cell r="S1305">
            <v>8857</v>
          </cell>
          <cell r="W1305">
            <v>37600</v>
          </cell>
          <cell r="X1305">
            <v>37601</v>
          </cell>
          <cell r="Y1305" t="str">
            <v>KB</v>
          </cell>
          <cell r="Z1305" t="str">
            <v>Accomodation OST, Mr. Kojio</v>
          </cell>
        </row>
        <row r="1306">
          <cell r="A1306">
            <v>3372</v>
          </cell>
          <cell r="B1306">
            <v>37537</v>
          </cell>
          <cell r="C1306" t="str">
            <v>tch</v>
          </cell>
          <cell r="D1306" t="str">
            <v>10077902</v>
          </cell>
          <cell r="E1306">
            <v>37526</v>
          </cell>
          <cell r="F1306">
            <v>37519</v>
          </cell>
          <cell r="G1306">
            <v>37534</v>
          </cell>
          <cell r="H1306" t="str">
            <v>Hotel Atom Ostrava</v>
          </cell>
          <cell r="I1306" t="str">
            <v>2261161354</v>
          </cell>
          <cell r="J1306" t="str">
            <v>3400</v>
          </cell>
          <cell r="L1306">
            <v>9247.6</v>
          </cell>
          <cell r="M1306">
            <v>462.4</v>
          </cell>
          <cell r="O1306">
            <v>0</v>
          </cell>
          <cell r="P1306">
            <v>9710</v>
          </cell>
          <cell r="S1306">
            <v>9710</v>
          </cell>
          <cell r="U1306" t="str">
            <v>k</v>
          </cell>
          <cell r="V1306"/>
          <cell r="W1306">
            <v>37533</v>
          </cell>
          <cell r="X1306">
            <v>37536</v>
          </cell>
          <cell r="Y1306" t="str">
            <v>KB</v>
          </cell>
          <cell r="Z1306" t="str">
            <v>Accomodation OST, Mr. Kanesaka, Machu</v>
          </cell>
        </row>
        <row r="1307">
          <cell r="A1307">
            <v>3236</v>
          </cell>
          <cell r="B1307">
            <v>37461</v>
          </cell>
          <cell r="C1307" t="str">
            <v>tch</v>
          </cell>
          <cell r="D1307" t="str">
            <v>10055102</v>
          </cell>
          <cell r="E1307">
            <v>37447</v>
          </cell>
          <cell r="F1307">
            <v>37436</v>
          </cell>
          <cell r="G1307">
            <v>37455</v>
          </cell>
          <cell r="H1307" t="str">
            <v>Hotel Atom Ostrava</v>
          </cell>
          <cell r="I1307" t="str">
            <v>2261161354</v>
          </cell>
          <cell r="J1307" t="str">
            <v>3400</v>
          </cell>
          <cell r="L1307">
            <v>9306.6</v>
          </cell>
          <cell r="M1307">
            <v>465.3</v>
          </cell>
          <cell r="O1307">
            <v>0</v>
          </cell>
          <cell r="P1307">
            <v>9771.9</v>
          </cell>
          <cell r="S1307">
            <v>9772</v>
          </cell>
          <cell r="U1307" t="str">
            <v>a</v>
          </cell>
          <cell r="V1307"/>
          <cell r="W1307">
            <v>37460</v>
          </cell>
          <cell r="X1307">
            <v>37460</v>
          </cell>
          <cell r="Y1307" t="str">
            <v>KB</v>
          </cell>
          <cell r="Z1307" t="str">
            <v>Accomodation OST Mr. Kanesaka and Mr. Machu</v>
          </cell>
        </row>
        <row r="1308">
          <cell r="A1308">
            <v>3349</v>
          </cell>
          <cell r="B1308">
            <v>37529</v>
          </cell>
          <cell r="C1308" t="str">
            <v>tch</v>
          </cell>
          <cell r="D1308" t="str">
            <v>10072902</v>
          </cell>
          <cell r="E1308">
            <v>37515</v>
          </cell>
          <cell r="F1308">
            <v>37505</v>
          </cell>
          <cell r="G1308">
            <v>37527</v>
          </cell>
          <cell r="H1308" t="str">
            <v>Hotel Atom Ostrava</v>
          </cell>
          <cell r="I1308" t="str">
            <v>2261161354</v>
          </cell>
          <cell r="J1308" t="str">
            <v>3400</v>
          </cell>
          <cell r="L1308">
            <v>10339.1</v>
          </cell>
          <cell r="M1308">
            <v>517</v>
          </cell>
          <cell r="O1308">
            <v>0</v>
          </cell>
          <cell r="P1308">
            <v>10856.1</v>
          </cell>
          <cell r="S1308">
            <v>10856</v>
          </cell>
          <cell r="V1308"/>
          <cell r="W1308">
            <v>37526</v>
          </cell>
          <cell r="X1308">
            <v>37526</v>
          </cell>
          <cell r="Y1308" t="str">
            <v>KB</v>
          </cell>
          <cell r="Z1308" t="str">
            <v>Accomodation OST, Mr. Kanesaka, Machu</v>
          </cell>
        </row>
        <row r="1309">
          <cell r="A1309">
            <v>3402</v>
          </cell>
          <cell r="B1309">
            <v>37578</v>
          </cell>
          <cell r="C1309" t="str">
            <v>tch</v>
          </cell>
          <cell r="D1309" t="str">
            <v>10088002</v>
          </cell>
          <cell r="E1309">
            <v>37552</v>
          </cell>
          <cell r="F1309">
            <v>37540</v>
          </cell>
          <cell r="G1309">
            <v>37576</v>
          </cell>
          <cell r="H1309" t="str">
            <v>Hotel Atom Ostrava</v>
          </cell>
          <cell r="I1309" t="str">
            <v>2261161354</v>
          </cell>
          <cell r="J1309" t="str">
            <v>3400</v>
          </cell>
          <cell r="L1309">
            <v>11019</v>
          </cell>
          <cell r="M1309">
            <v>551</v>
          </cell>
          <cell r="O1309">
            <v>0</v>
          </cell>
          <cell r="P1309">
            <v>11570</v>
          </cell>
          <cell r="S1309">
            <v>11570</v>
          </cell>
          <cell r="U1309" t="str">
            <v>g</v>
          </cell>
          <cell r="V1309"/>
          <cell r="W1309">
            <v>37575</v>
          </cell>
          <cell r="X1309">
            <v>37575</v>
          </cell>
          <cell r="Y1309" t="str">
            <v>KB</v>
          </cell>
          <cell r="Z1309" t="str">
            <v>Accomodation OST, Mr. Spur, Machu, Kanesaka</v>
          </cell>
        </row>
        <row r="1310">
          <cell r="A1310">
            <v>3299</v>
          </cell>
          <cell r="B1310">
            <v>37505</v>
          </cell>
          <cell r="C1310" t="str">
            <v>tch</v>
          </cell>
          <cell r="D1310" t="str">
            <v>10064902</v>
          </cell>
          <cell r="E1310">
            <v>37484</v>
          </cell>
          <cell r="F1310">
            <v>37479</v>
          </cell>
          <cell r="G1310">
            <v>37499</v>
          </cell>
          <cell r="H1310" t="str">
            <v>Hotel Atom Ostrava</v>
          </cell>
          <cell r="I1310" t="str">
            <v>2261161354</v>
          </cell>
          <cell r="J1310" t="str">
            <v>3400</v>
          </cell>
          <cell r="L1310">
            <v>14723.7</v>
          </cell>
          <cell r="M1310">
            <v>736.2</v>
          </cell>
          <cell r="O1310">
            <v>0</v>
          </cell>
          <cell r="P1310">
            <v>15459.9</v>
          </cell>
          <cell r="S1310">
            <v>15460</v>
          </cell>
          <cell r="U1310" t="str">
            <v>a</v>
          </cell>
          <cell r="V1310"/>
          <cell r="W1310">
            <v>37502</v>
          </cell>
          <cell r="X1310">
            <v>37504</v>
          </cell>
          <cell r="Y1310" t="str">
            <v>KB</v>
          </cell>
          <cell r="Z1310" t="str">
            <v>Accomodation OST, Mr. Hirsch, Votava, Branicky</v>
          </cell>
        </row>
        <row r="1311">
          <cell r="A1311">
            <v>3404</v>
          </cell>
          <cell r="B1311">
            <v>37578</v>
          </cell>
          <cell r="C1311" t="str">
            <v>tch</v>
          </cell>
          <cell r="D1311" t="str">
            <v>10090702</v>
          </cell>
          <cell r="E1311">
            <v>37554</v>
          </cell>
          <cell r="F1311">
            <v>37550</v>
          </cell>
          <cell r="G1311">
            <v>37567</v>
          </cell>
          <cell r="H1311" t="str">
            <v>Hotel Atom Ostrava</v>
          </cell>
          <cell r="I1311" t="str">
            <v>2261161354</v>
          </cell>
          <cell r="J1311" t="str">
            <v>3400</v>
          </cell>
          <cell r="L1311">
            <v>17402</v>
          </cell>
          <cell r="M1311">
            <v>870.1</v>
          </cell>
          <cell r="O1311">
            <v>0</v>
          </cell>
          <cell r="P1311">
            <v>18272.099999999999</v>
          </cell>
          <cell r="S1311">
            <v>18272</v>
          </cell>
          <cell r="U1311" t="str">
            <v>g</v>
          </cell>
          <cell r="W1311">
            <v>37575</v>
          </cell>
          <cell r="X1311">
            <v>37575</v>
          </cell>
          <cell r="Y1311" t="str">
            <v>KB</v>
          </cell>
          <cell r="Z1311" t="str">
            <v>Accomodation OST,Mr.Machu, Mr.Spur,Mr.Kojio</v>
          </cell>
        </row>
        <row r="1312">
          <cell r="A1312">
            <v>3437</v>
          </cell>
          <cell r="B1312">
            <v>37603</v>
          </cell>
          <cell r="C1312" t="str">
            <v>tch</v>
          </cell>
          <cell r="D1312" t="str">
            <v>10104102</v>
          </cell>
          <cell r="E1312">
            <v>37588</v>
          </cell>
          <cell r="F1312">
            <v>37579</v>
          </cell>
          <cell r="G1312">
            <v>37598</v>
          </cell>
          <cell r="H1312" t="str">
            <v>Hotel Atom Ostrava</v>
          </cell>
          <cell r="I1312" t="str">
            <v>2261161354</v>
          </cell>
          <cell r="J1312" t="str">
            <v>3400</v>
          </cell>
          <cell r="L1312">
            <v>17914.5</v>
          </cell>
          <cell r="M1312">
            <v>895.5</v>
          </cell>
          <cell r="O1312">
            <v>0</v>
          </cell>
          <cell r="P1312">
            <v>18810</v>
          </cell>
          <cell r="S1312">
            <v>18810</v>
          </cell>
          <cell r="W1312">
            <v>37600</v>
          </cell>
          <cell r="X1312">
            <v>37601</v>
          </cell>
          <cell r="Y1312" t="str">
            <v>KB</v>
          </cell>
          <cell r="Z1312" t="str">
            <v>Accomodation OST, Mr. Takahashi</v>
          </cell>
        </row>
        <row r="1313">
          <cell r="A1313">
            <v>3337</v>
          </cell>
          <cell r="B1313">
            <v>37524</v>
          </cell>
          <cell r="C1313" t="str">
            <v>tch</v>
          </cell>
          <cell r="D1313" t="str">
            <v>10070602</v>
          </cell>
          <cell r="E1313">
            <v>37508</v>
          </cell>
          <cell r="F1313">
            <v>37499</v>
          </cell>
          <cell r="G1313">
            <v>37516</v>
          </cell>
          <cell r="H1313" t="str">
            <v>Hotel Atom Ostrava</v>
          </cell>
          <cell r="I1313" t="str">
            <v>2261161354</v>
          </cell>
          <cell r="J1313" t="str">
            <v>3400</v>
          </cell>
          <cell r="L1313">
            <v>19076.3</v>
          </cell>
          <cell r="M1313">
            <v>953.8</v>
          </cell>
          <cell r="O1313">
            <v>0</v>
          </cell>
          <cell r="P1313">
            <v>20030.099999999999</v>
          </cell>
          <cell r="S1313">
            <v>20030</v>
          </cell>
          <cell r="U1313" t="str">
            <v>d</v>
          </cell>
          <cell r="V1313"/>
          <cell r="W1313">
            <v>37516</v>
          </cell>
          <cell r="X1313">
            <v>37516</v>
          </cell>
          <cell r="Y1313" t="str">
            <v>KB</v>
          </cell>
          <cell r="Z1313" t="str">
            <v>Accomodation OST, Mr. Kojio, Kanesaka, Machu</v>
          </cell>
        </row>
        <row r="1314">
          <cell r="A1314">
            <v>3369</v>
          </cell>
          <cell r="B1314">
            <v>37537</v>
          </cell>
          <cell r="C1314" t="str">
            <v>tch</v>
          </cell>
          <cell r="D1314" t="str">
            <v>10075802</v>
          </cell>
          <cell r="E1314">
            <v>37519</v>
          </cell>
          <cell r="F1314">
            <v>37512</v>
          </cell>
          <cell r="G1314">
            <v>37528</v>
          </cell>
          <cell r="H1314" t="str">
            <v>Hotel Atom Ostrava</v>
          </cell>
          <cell r="I1314" t="str">
            <v>2261161354</v>
          </cell>
          <cell r="J1314" t="str">
            <v>3400</v>
          </cell>
          <cell r="L1314">
            <v>19998.3</v>
          </cell>
          <cell r="M1314">
            <v>999.9</v>
          </cell>
          <cell r="O1314">
            <v>0</v>
          </cell>
          <cell r="P1314">
            <v>20998.2</v>
          </cell>
          <cell r="S1314">
            <v>20998</v>
          </cell>
          <cell r="U1314" t="str">
            <v>k</v>
          </cell>
          <cell r="V1314"/>
          <cell r="W1314">
            <v>37533</v>
          </cell>
          <cell r="X1314">
            <v>37536</v>
          </cell>
          <cell r="Y1314" t="str">
            <v>KB</v>
          </cell>
          <cell r="Z1314" t="str">
            <v>Accomodation OST, Mr. Machu, Kojio, Kanesaka</v>
          </cell>
        </row>
        <row r="1315">
          <cell r="A1315">
            <v>3328</v>
          </cell>
          <cell r="B1315">
            <v>37524</v>
          </cell>
          <cell r="C1315" t="str">
            <v>tch</v>
          </cell>
          <cell r="D1315" t="str">
            <v>10070402</v>
          </cell>
          <cell r="E1315">
            <v>37502</v>
          </cell>
          <cell r="F1315">
            <v>37496</v>
          </cell>
          <cell r="G1315">
            <v>37514</v>
          </cell>
          <cell r="H1315" t="str">
            <v>Hotel Atom Ostrava</v>
          </cell>
          <cell r="I1315" t="str">
            <v>2261161354</v>
          </cell>
          <cell r="J1315" t="str">
            <v>3400</v>
          </cell>
          <cell r="L1315">
            <v>20914.7</v>
          </cell>
          <cell r="M1315">
            <v>1045.7</v>
          </cell>
          <cell r="O1315">
            <v>0</v>
          </cell>
          <cell r="P1315">
            <v>21960.400000000001</v>
          </cell>
          <cell r="S1315">
            <v>21960</v>
          </cell>
          <cell r="U1315" t="str">
            <v>b</v>
          </cell>
          <cell r="V1315"/>
          <cell r="W1315">
            <v>37516</v>
          </cell>
          <cell r="X1315">
            <v>37516</v>
          </cell>
          <cell r="Y1315" t="str">
            <v>KB</v>
          </cell>
          <cell r="Z1315" t="str">
            <v>Accomodation Mr. Mizutani</v>
          </cell>
        </row>
        <row r="1316">
          <cell r="A1316">
            <v>3294</v>
          </cell>
          <cell r="B1316">
            <v>37502</v>
          </cell>
          <cell r="C1316" t="str">
            <v>tch</v>
          </cell>
          <cell r="D1316" t="str">
            <v>10064102</v>
          </cell>
          <cell r="E1316">
            <v>37482</v>
          </cell>
          <cell r="F1316">
            <v>37478</v>
          </cell>
          <cell r="G1316">
            <v>37499</v>
          </cell>
          <cell r="H1316" t="str">
            <v>Hotel Atom Ostrava</v>
          </cell>
          <cell r="I1316" t="str">
            <v>2261161354</v>
          </cell>
          <cell r="J1316" t="str">
            <v>3400</v>
          </cell>
          <cell r="L1316">
            <v>31506.400000000001</v>
          </cell>
          <cell r="M1316">
            <v>1575.3</v>
          </cell>
          <cell r="O1316">
            <v>0</v>
          </cell>
          <cell r="P1316">
            <v>33081.699999999997</v>
          </cell>
          <cell r="S1316">
            <v>33082</v>
          </cell>
          <cell r="U1316" t="str">
            <v>d</v>
          </cell>
          <cell r="V1316"/>
          <cell r="W1316">
            <v>37496</v>
          </cell>
          <cell r="X1316">
            <v>37497</v>
          </cell>
          <cell r="Y1316" t="str">
            <v>KB</v>
          </cell>
          <cell r="Z1316" t="str">
            <v>Accomodation OST, Mr. Kanesaka, Machu, Nakamura, Branicky, Votava</v>
          </cell>
        </row>
        <row r="1317">
          <cell r="A1317">
            <v>3273</v>
          </cell>
          <cell r="B1317">
            <v>37491</v>
          </cell>
          <cell r="C1317" t="str">
            <v>tch</v>
          </cell>
          <cell r="D1317" t="str">
            <v>10061502</v>
          </cell>
          <cell r="E1317">
            <v>37469</v>
          </cell>
          <cell r="F1317">
            <v>37464</v>
          </cell>
          <cell r="G1317">
            <v>37486</v>
          </cell>
          <cell r="H1317" t="str">
            <v>Hotel Atom Ostrava</v>
          </cell>
          <cell r="I1317" t="str">
            <v>2261161354</v>
          </cell>
          <cell r="J1317" t="str">
            <v>3400</v>
          </cell>
          <cell r="L1317">
            <v>35997.599999999999</v>
          </cell>
          <cell r="M1317">
            <v>1799.9</v>
          </cell>
          <cell r="O1317">
            <v>0</v>
          </cell>
          <cell r="P1317">
            <v>37797.5</v>
          </cell>
          <cell r="S1317">
            <v>37797</v>
          </cell>
          <cell r="U1317" t="str">
            <v>b</v>
          </cell>
          <cell r="V1317"/>
          <cell r="W1317">
            <v>37488</v>
          </cell>
          <cell r="X1317">
            <v>37488</v>
          </cell>
          <cell r="Y1317" t="str">
            <v>KB</v>
          </cell>
          <cell r="Z1317" t="str">
            <v>Accomodation OST, Mr. Kojio, Machu, Nishiyama, Krejci</v>
          </cell>
        </row>
        <row r="1318">
          <cell r="A1318">
            <v>3388</v>
          </cell>
          <cell r="B1318">
            <v>37564</v>
          </cell>
          <cell r="C1318" t="str">
            <v>tch</v>
          </cell>
          <cell r="D1318" t="str">
            <v>10084002</v>
          </cell>
          <cell r="E1318">
            <v>37540</v>
          </cell>
          <cell r="F1318">
            <v>37533</v>
          </cell>
          <cell r="G1318">
            <v>37547</v>
          </cell>
          <cell r="H1318" t="str">
            <v>Hotel Atom Ostrava</v>
          </cell>
          <cell r="I1318" t="str">
            <v>2261161354</v>
          </cell>
          <cell r="J1318" t="str">
            <v>3400</v>
          </cell>
          <cell r="L1318">
            <v>38677.599999999999</v>
          </cell>
          <cell r="M1318">
            <v>1933.9</v>
          </cell>
          <cell r="O1318">
            <v>0</v>
          </cell>
          <cell r="P1318">
            <v>40611.5</v>
          </cell>
          <cell r="S1318">
            <v>40611</v>
          </cell>
          <cell r="V1318"/>
          <cell r="W1318">
            <v>37559</v>
          </cell>
          <cell r="X1318">
            <v>37560</v>
          </cell>
          <cell r="Y1318" t="str">
            <v>KB</v>
          </cell>
          <cell r="Z1318" t="str">
            <v>Accomodtaion OST, Mr. Takahashi, Kaneko, Machu</v>
          </cell>
        </row>
        <row r="1319">
          <cell r="A1319">
            <v>3427</v>
          </cell>
          <cell r="B1319">
            <v>37596</v>
          </cell>
          <cell r="C1319" t="str">
            <v>tch</v>
          </cell>
          <cell r="D1319" t="str">
            <v>10097002</v>
          </cell>
          <cell r="E1319">
            <v>37573</v>
          </cell>
          <cell r="F1319">
            <v>37575</v>
          </cell>
          <cell r="G1319">
            <v>37583</v>
          </cell>
          <cell r="H1319" t="str">
            <v>Hotel Atom Ostrava</v>
          </cell>
          <cell r="I1319" t="str">
            <v>2261161354</v>
          </cell>
          <cell r="J1319" t="str">
            <v>3400</v>
          </cell>
          <cell r="L1319">
            <v>42163.4</v>
          </cell>
          <cell r="M1319">
            <v>2108.1999999999998</v>
          </cell>
          <cell r="O1319">
            <v>0</v>
          </cell>
          <cell r="P1319">
            <v>44271.6</v>
          </cell>
          <cell r="S1319">
            <v>44271</v>
          </cell>
          <cell r="U1319" t="str">
            <v>a</v>
          </cell>
          <cell r="W1319">
            <v>37592</v>
          </cell>
          <cell r="X1319">
            <v>37594</v>
          </cell>
          <cell r="Y1319" t="str">
            <v>KB</v>
          </cell>
          <cell r="Z1319" t="str">
            <v>Accomodation OST, Mr. Takahashi, Kojio, Machu, Spur</v>
          </cell>
        </row>
        <row r="1320">
          <cell r="A1320">
            <v>3341</v>
          </cell>
          <cell r="B1320">
            <v>37524</v>
          </cell>
          <cell r="C1320" t="str">
            <v>tch</v>
          </cell>
          <cell r="D1320" t="str">
            <v>10067902</v>
          </cell>
          <cell r="E1320">
            <v>37511</v>
          </cell>
          <cell r="F1320">
            <v>37493</v>
          </cell>
          <cell r="G1320">
            <v>37513</v>
          </cell>
          <cell r="H1320" t="str">
            <v>Hotel Atom Ostrava</v>
          </cell>
          <cell r="I1320" t="str">
            <v>2261161354</v>
          </cell>
          <cell r="J1320" t="str">
            <v>3400</v>
          </cell>
          <cell r="L1320">
            <v>61553.4</v>
          </cell>
          <cell r="M1320">
            <v>3077.7</v>
          </cell>
          <cell r="O1320">
            <v>0</v>
          </cell>
          <cell r="P1320">
            <v>64631.1</v>
          </cell>
          <cell r="S1320">
            <v>64630</v>
          </cell>
          <cell r="U1320" t="str">
            <v>d</v>
          </cell>
          <cell r="V1320"/>
          <cell r="W1320">
            <v>37516</v>
          </cell>
          <cell r="X1320">
            <v>37516</v>
          </cell>
          <cell r="Y1320" t="str">
            <v>KB</v>
          </cell>
          <cell r="Z1320" t="str">
            <v>Accomodation OST, Mr. Takahashi, Spur, Machu, Kojio, Kanesaka</v>
          </cell>
        </row>
        <row r="1321">
          <cell r="A1321">
            <v>2137</v>
          </cell>
          <cell r="B1321">
            <v>37425</v>
          </cell>
          <cell r="C1321" t="str">
            <v>f</v>
          </cell>
          <cell r="D1321" t="str">
            <v>01/05/2002</v>
          </cell>
          <cell r="E1321">
            <v>37382</v>
          </cell>
          <cell r="F1321">
            <v>37382</v>
          </cell>
          <cell r="G1321">
            <v>37413</v>
          </cell>
          <cell r="H1321" t="str">
            <v>Amigo, Louny</v>
          </cell>
          <cell r="I1321" t="str">
            <v>2265436-714</v>
          </cell>
          <cell r="J1321" t="str">
            <v>0600</v>
          </cell>
          <cell r="L1321">
            <v>114041.5</v>
          </cell>
          <cell r="M1321">
            <v>5702.1</v>
          </cell>
          <cell r="O1321">
            <v>0</v>
          </cell>
          <cell r="P1321">
            <v>119743.6</v>
          </cell>
          <cell r="Q1321">
            <v>-85500</v>
          </cell>
          <cell r="R1321">
            <v>-5702</v>
          </cell>
          <cell r="S1321">
            <v>28541.600000000006</v>
          </cell>
          <cell r="U1321" t="str">
            <v>c</v>
          </cell>
          <cell r="V1321"/>
          <cell r="W1321">
            <v>37413</v>
          </cell>
          <cell r="X1321">
            <v>37414</v>
          </cell>
          <cell r="Y1321" t="str">
            <v>KB</v>
          </cell>
        </row>
        <row r="1322">
          <cell r="A1322">
            <v>2043</v>
          </cell>
          <cell r="B1322">
            <v>37349</v>
          </cell>
          <cell r="C1322" t="str">
            <v>f</v>
          </cell>
          <cell r="D1322" t="str">
            <v>01/03/2002</v>
          </cell>
          <cell r="E1322">
            <v>37316</v>
          </cell>
          <cell r="G1322">
            <v>37347</v>
          </cell>
          <cell r="H1322" t="str">
            <v>Amigo, Louny</v>
          </cell>
          <cell r="I1322" t="str">
            <v>2265436-714</v>
          </cell>
          <cell r="J1322" t="str">
            <v>0600</v>
          </cell>
          <cell r="M1322">
            <v>0</v>
          </cell>
          <cell r="O1322">
            <v>0</v>
          </cell>
          <cell r="P1322">
            <v>0</v>
          </cell>
          <cell r="Q1322">
            <v>85500</v>
          </cell>
          <cell r="S1322">
            <v>85500</v>
          </cell>
          <cell r="V1322"/>
          <cell r="W1322">
            <v>37344</v>
          </cell>
          <cell r="X1322">
            <v>37344</v>
          </cell>
          <cell r="Y1322" t="str">
            <v>KB</v>
          </cell>
        </row>
        <row r="1323">
          <cell r="A1323">
            <v>5110</v>
          </cell>
          <cell r="B1323">
            <v>37603</v>
          </cell>
          <cell r="C1323" t="str">
            <v>sh2</v>
          </cell>
          <cell r="D1323" t="str">
            <v>2300218</v>
          </cell>
          <cell r="E1323">
            <v>37564</v>
          </cell>
          <cell r="F1323">
            <v>37560</v>
          </cell>
          <cell r="G1323">
            <v>37595</v>
          </cell>
          <cell r="H1323" t="str">
            <v>Technoprojekt, a.s.</v>
          </cell>
          <cell r="I1323" t="str">
            <v>23009 -761</v>
          </cell>
          <cell r="J1323" t="str">
            <v>0100</v>
          </cell>
          <cell r="L1323">
            <v>781860</v>
          </cell>
          <cell r="M1323">
            <v>39093</v>
          </cell>
          <cell r="O1323">
            <v>0</v>
          </cell>
          <cell r="P1323">
            <v>820953</v>
          </cell>
          <cell r="R1323">
            <v>-69186</v>
          </cell>
          <cell r="S1323">
            <v>751767</v>
          </cell>
          <cell r="T1323" t="str">
            <v>December2002</v>
          </cell>
          <cell r="V1323" t="str">
            <v xml:space="preserve"> </v>
          </cell>
          <cell r="W1323">
            <v>37595</v>
          </cell>
          <cell r="X1323">
            <v>37596</v>
          </cell>
          <cell r="Y1323" t="str">
            <v>UFJ</v>
          </cell>
        </row>
        <row r="1324">
          <cell r="A1324">
            <v>4350</v>
          </cell>
          <cell r="B1324">
            <v>37623</v>
          </cell>
          <cell r="C1324" t="str">
            <v>kom</v>
          </cell>
          <cell r="D1324" t="str">
            <v>22101580</v>
          </cell>
          <cell r="E1324">
            <v>37607</v>
          </cell>
          <cell r="F1324">
            <v>37586</v>
          </cell>
          <cell r="G1324">
            <v>37657</v>
          </cell>
          <cell r="H1324" t="str">
            <v>AZ Klima</v>
          </cell>
          <cell r="I1324" t="str">
            <v>93504514</v>
          </cell>
          <cell r="J1324" t="str">
            <v>0600</v>
          </cell>
          <cell r="L1324">
            <v>97715</v>
          </cell>
          <cell r="M1324">
            <v>4885.8</v>
          </cell>
          <cell r="O1324">
            <v>0</v>
          </cell>
          <cell r="P1324">
            <v>102600.8</v>
          </cell>
          <cell r="S1324">
            <v>102600.8</v>
          </cell>
          <cell r="T1324" t="str">
            <v>Decem192002</v>
          </cell>
          <cell r="U1324">
            <v>37609</v>
          </cell>
          <cell r="V1324" t="str">
            <v xml:space="preserve"> </v>
          </cell>
          <cell r="W1324">
            <v>37613</v>
          </cell>
          <cell r="Y1324" t="str">
            <v>UFJ</v>
          </cell>
        </row>
        <row r="1325">
          <cell r="A1325">
            <v>1134</v>
          </cell>
          <cell r="B1325">
            <v>37498</v>
          </cell>
          <cell r="C1325" t="str">
            <v>sh2</v>
          </cell>
          <cell r="D1325" t="str">
            <v>2300118</v>
          </cell>
          <cell r="E1325">
            <v>37463</v>
          </cell>
          <cell r="F1325">
            <v>37462</v>
          </cell>
          <cell r="G1325">
            <v>37495</v>
          </cell>
          <cell r="H1325" t="str">
            <v>Technoprojekt, a.s.</v>
          </cell>
          <cell r="I1325" t="str">
            <v>23009-761</v>
          </cell>
          <cell r="J1325" t="str">
            <v>0100</v>
          </cell>
          <cell r="L1325">
            <v>340000</v>
          </cell>
          <cell r="M1325">
            <v>17000</v>
          </cell>
          <cell r="O1325">
            <v>0</v>
          </cell>
          <cell r="P1325">
            <v>357000</v>
          </cell>
          <cell r="R1325">
            <v>-40000</v>
          </cell>
          <cell r="S1325">
            <v>317000</v>
          </cell>
          <cell r="T1325" t="str">
            <v>September2002</v>
          </cell>
          <cell r="U1325">
            <v>37497</v>
          </cell>
          <cell r="V1325"/>
          <cell r="W1325">
            <v>37503</v>
          </cell>
          <cell r="X1325">
            <v>37504</v>
          </cell>
          <cell r="Y1325" t="str">
            <v>UFJ</v>
          </cell>
          <cell r="AA1325" t="str">
            <v>a</v>
          </cell>
        </row>
        <row r="1326">
          <cell r="A1326">
            <v>1135</v>
          </cell>
          <cell r="B1326">
            <v>37498</v>
          </cell>
          <cell r="C1326" t="str">
            <v>sh2</v>
          </cell>
          <cell r="D1326" t="str">
            <v>2300117</v>
          </cell>
          <cell r="E1326">
            <v>37470</v>
          </cell>
          <cell r="F1326">
            <v>37460</v>
          </cell>
          <cell r="G1326">
            <v>37491</v>
          </cell>
          <cell r="H1326" t="str">
            <v>Technoprojekt, a.s.</v>
          </cell>
          <cell r="I1326" t="str">
            <v>23009-761</v>
          </cell>
          <cell r="J1326" t="str">
            <v>0100</v>
          </cell>
          <cell r="L1326">
            <v>510000</v>
          </cell>
          <cell r="M1326">
            <v>25500</v>
          </cell>
          <cell r="O1326">
            <v>0</v>
          </cell>
          <cell r="P1326">
            <v>535500</v>
          </cell>
          <cell r="R1326">
            <v>-60000</v>
          </cell>
          <cell r="S1326">
            <v>475500</v>
          </cell>
          <cell r="T1326" t="str">
            <v>September2002</v>
          </cell>
          <cell r="U1326">
            <v>37497</v>
          </cell>
          <cell r="V1326"/>
          <cell r="W1326">
            <v>37503</v>
          </cell>
          <cell r="X1326">
            <v>37504</v>
          </cell>
          <cell r="Y1326" t="str">
            <v>UFJ</v>
          </cell>
          <cell r="AA1326" t="str">
            <v>a</v>
          </cell>
        </row>
        <row r="1327">
          <cell r="A1327">
            <v>5091</v>
          </cell>
          <cell r="B1327">
            <v>37572</v>
          </cell>
          <cell r="C1327" t="str">
            <v>sh2</v>
          </cell>
          <cell r="D1327" t="str">
            <v>2300170</v>
          </cell>
          <cell r="E1327">
            <v>37529</v>
          </cell>
          <cell r="F1327">
            <v>37529</v>
          </cell>
          <cell r="G1327">
            <v>37565</v>
          </cell>
          <cell r="H1327" t="str">
            <v>Technoprojekt, a.s.</v>
          </cell>
          <cell r="I1327" t="str">
            <v>23009-761</v>
          </cell>
          <cell r="J1327" t="str">
            <v>0100</v>
          </cell>
          <cell r="L1327">
            <v>1604853</v>
          </cell>
          <cell r="M1327">
            <v>80242.7</v>
          </cell>
          <cell r="O1327">
            <v>0</v>
          </cell>
          <cell r="P1327">
            <v>1685095.7</v>
          </cell>
          <cell r="R1327">
            <v>-144852</v>
          </cell>
          <cell r="S1327">
            <v>1540243.7</v>
          </cell>
          <cell r="T1327" t="str">
            <v>November2002</v>
          </cell>
          <cell r="U1327">
            <v>37558</v>
          </cell>
          <cell r="V1327"/>
          <cell r="W1327">
            <v>37564</v>
          </cell>
          <cell r="X1327">
            <v>37565</v>
          </cell>
          <cell r="Y1327" t="str">
            <v>UFJ</v>
          </cell>
        </row>
        <row r="1328">
          <cell r="A1328">
            <v>163</v>
          </cell>
          <cell r="B1328">
            <v>37323</v>
          </cell>
          <cell r="C1328" t="str">
            <v>b</v>
          </cell>
          <cell r="D1328" t="str">
            <v>520287</v>
          </cell>
          <cell r="E1328">
            <v>37312</v>
          </cell>
          <cell r="F1328">
            <v>37306</v>
          </cell>
          <cell r="G1328">
            <v>37325</v>
          </cell>
          <cell r="H1328" t="str">
            <v>Kaiser+Kraft</v>
          </cell>
          <cell r="I1328" t="str">
            <v>23709-071</v>
          </cell>
          <cell r="J1328" t="str">
            <v>0100</v>
          </cell>
          <cell r="M1328">
            <v>0</v>
          </cell>
          <cell r="N1328">
            <v>3900</v>
          </cell>
          <cell r="O1328">
            <v>858</v>
          </cell>
          <cell r="P1328">
            <v>4758</v>
          </cell>
          <cell r="S1328">
            <v>4758</v>
          </cell>
          <cell r="V1328"/>
          <cell r="W1328">
            <v>37326</v>
          </cell>
          <cell r="X1328">
            <v>37326</v>
          </cell>
          <cell r="Y1328" t="str">
            <v>KB</v>
          </cell>
        </row>
        <row r="1329">
          <cell r="A1329">
            <v>324</v>
          </cell>
          <cell r="B1329">
            <v>37364</v>
          </cell>
          <cell r="C1329" t="str">
            <v>b</v>
          </cell>
          <cell r="D1329" t="str">
            <v>520808</v>
          </cell>
          <cell r="E1329">
            <v>37333</v>
          </cell>
          <cell r="F1329">
            <v>37329</v>
          </cell>
          <cell r="G1329">
            <v>37346</v>
          </cell>
          <cell r="H1329" t="str">
            <v>Kaiser+Kraft</v>
          </cell>
          <cell r="I1329" t="str">
            <v>23709-071</v>
          </cell>
          <cell r="J1329" t="str">
            <v>0100</v>
          </cell>
          <cell r="M1329">
            <v>0</v>
          </cell>
          <cell r="N1329">
            <v>4620</v>
          </cell>
          <cell r="O1329">
            <v>1016.4</v>
          </cell>
          <cell r="P1329">
            <v>5636.4</v>
          </cell>
          <cell r="S1329">
            <v>5636.4</v>
          </cell>
          <cell r="U1329" t="str">
            <v>c</v>
          </cell>
          <cell r="V1329"/>
          <cell r="W1329">
            <v>37354</v>
          </cell>
          <cell r="X1329">
            <v>37354</v>
          </cell>
          <cell r="Y1329" t="str">
            <v>KB</v>
          </cell>
        </row>
        <row r="1330">
          <cell r="A1330">
            <v>193</v>
          </cell>
          <cell r="B1330">
            <v>37349</v>
          </cell>
          <cell r="C1330" t="str">
            <v>b</v>
          </cell>
          <cell r="D1330" t="str">
            <v>520360</v>
          </cell>
          <cell r="E1330">
            <v>37313</v>
          </cell>
          <cell r="F1330">
            <v>37308</v>
          </cell>
          <cell r="G1330">
            <v>37323</v>
          </cell>
          <cell r="H1330" t="str">
            <v>Kaiser+Kraft</v>
          </cell>
          <cell r="I1330" t="str">
            <v>23709-071</v>
          </cell>
          <cell r="J1330" t="str">
            <v>0100</v>
          </cell>
          <cell r="M1330">
            <v>0</v>
          </cell>
          <cell r="N1330">
            <v>8440</v>
          </cell>
          <cell r="O1330">
            <v>1856.8</v>
          </cell>
          <cell r="P1330">
            <v>10296.799999999999</v>
          </cell>
          <cell r="S1330">
            <v>10296.799999999999</v>
          </cell>
          <cell r="V1330"/>
          <cell r="W1330">
            <v>37335</v>
          </cell>
          <cell r="X1330">
            <v>37335</v>
          </cell>
          <cell r="Y1330" t="str">
            <v>KB</v>
          </cell>
        </row>
        <row r="1331">
          <cell r="A1331">
            <v>1193</v>
          </cell>
          <cell r="B1331">
            <v>37502</v>
          </cell>
          <cell r="C1331" t="str">
            <v>b</v>
          </cell>
          <cell r="D1331" t="str">
            <v>523936</v>
          </cell>
          <cell r="E1331">
            <v>37476</v>
          </cell>
          <cell r="F1331">
            <v>37475</v>
          </cell>
          <cell r="G1331">
            <v>37490</v>
          </cell>
          <cell r="H1331" t="str">
            <v>Kaiser+Kraft</v>
          </cell>
          <cell r="I1331" t="str">
            <v>23709-071</v>
          </cell>
          <cell r="J1331" t="str">
            <v>0100</v>
          </cell>
          <cell r="M1331">
            <v>0</v>
          </cell>
          <cell r="N1331">
            <v>14540</v>
          </cell>
          <cell r="O1331">
            <v>3198.8</v>
          </cell>
          <cell r="P1331">
            <v>17738.8</v>
          </cell>
          <cell r="S1331">
            <v>17738.8</v>
          </cell>
          <cell r="U1331" t="str">
            <v>a</v>
          </cell>
          <cell r="V1331"/>
          <cell r="W1331">
            <v>37496</v>
          </cell>
          <cell r="X1331">
            <v>37497</v>
          </cell>
          <cell r="Y1331" t="str">
            <v>KB</v>
          </cell>
        </row>
        <row r="1332">
          <cell r="A1332">
            <v>1432</v>
          </cell>
          <cell r="B1332">
            <v>37537</v>
          </cell>
          <cell r="C1332" t="str">
            <v>b</v>
          </cell>
          <cell r="D1332" t="str">
            <v>525022</v>
          </cell>
          <cell r="E1332">
            <v>37526</v>
          </cell>
          <cell r="F1332">
            <v>37526</v>
          </cell>
          <cell r="G1332">
            <v>37539</v>
          </cell>
          <cell r="H1332" t="str">
            <v>Kaiser+Kraft</v>
          </cell>
          <cell r="I1332" t="str">
            <v>23709-071</v>
          </cell>
          <cell r="J1332" t="str">
            <v>0100</v>
          </cell>
          <cell r="M1332">
            <v>0</v>
          </cell>
          <cell r="N1332">
            <v>29080</v>
          </cell>
          <cell r="O1332">
            <v>6397.6</v>
          </cell>
          <cell r="P1332">
            <v>35477.599999999999</v>
          </cell>
          <cell r="S1332">
            <v>35477.599999999999</v>
          </cell>
          <cell r="U1332" t="str">
            <v>k</v>
          </cell>
          <cell r="V1332"/>
          <cell r="W1332">
            <v>37533</v>
          </cell>
          <cell r="X1332">
            <v>37536</v>
          </cell>
          <cell r="Y1332" t="str">
            <v>KB</v>
          </cell>
        </row>
        <row r="1333">
          <cell r="A1333">
            <v>4038</v>
          </cell>
          <cell r="B1333">
            <v>37333</v>
          </cell>
          <cell r="C1333" t="str">
            <v>ko</v>
          </cell>
          <cell r="D1333" t="str">
            <v>200206</v>
          </cell>
          <cell r="E1333">
            <v>37314</v>
          </cell>
          <cell r="F1333">
            <v>37309</v>
          </cell>
          <cell r="G1333">
            <v>37321</v>
          </cell>
          <cell r="H1333" t="str">
            <v>Kreutzmann</v>
          </cell>
          <cell r="I1333" t="str">
            <v>242743-501</v>
          </cell>
          <cell r="J1333" t="str">
            <v>0100</v>
          </cell>
          <cell r="L1333">
            <v>16854</v>
          </cell>
          <cell r="M1333">
            <v>842.7</v>
          </cell>
          <cell r="N1333">
            <v>0</v>
          </cell>
          <cell r="O1333">
            <v>0</v>
          </cell>
          <cell r="P1333">
            <v>17696.7</v>
          </cell>
          <cell r="S1333">
            <v>17696.7</v>
          </cell>
          <cell r="V1333"/>
          <cell r="W1333">
            <v>37326</v>
          </cell>
          <cell r="X1333">
            <v>37326</v>
          </cell>
          <cell r="Y1333" t="str">
            <v>KB</v>
          </cell>
        </row>
        <row r="1334">
          <cell r="A1334">
            <v>4015</v>
          </cell>
          <cell r="B1334">
            <v>37315</v>
          </cell>
          <cell r="C1334" t="str">
            <v>ko</v>
          </cell>
          <cell r="D1334" t="str">
            <v>200203</v>
          </cell>
          <cell r="E1334">
            <v>37292</v>
          </cell>
          <cell r="F1334">
            <v>37285</v>
          </cell>
          <cell r="G1334">
            <v>37300</v>
          </cell>
          <cell r="H1334" t="str">
            <v>Kreutzmann</v>
          </cell>
          <cell r="I1334" t="str">
            <v>242743-501</v>
          </cell>
          <cell r="J1334" t="str">
            <v>0100</v>
          </cell>
          <cell r="L1334">
            <v>35640</v>
          </cell>
          <cell r="M1334">
            <v>1782</v>
          </cell>
          <cell r="P1334">
            <v>37422</v>
          </cell>
          <cell r="S1334">
            <v>37422</v>
          </cell>
          <cell r="U1334" t="str">
            <v>c</v>
          </cell>
          <cell r="V1334"/>
          <cell r="W1334">
            <v>37301</v>
          </cell>
          <cell r="X1334">
            <v>37301</v>
          </cell>
          <cell r="Y1334" t="str">
            <v>KB</v>
          </cell>
        </row>
        <row r="1335">
          <cell r="A1335">
            <v>43</v>
          </cell>
          <cell r="B1335">
            <v>37315</v>
          </cell>
          <cell r="C1335" t="str">
            <v>pr3</v>
          </cell>
          <cell r="D1335" t="str">
            <v>702</v>
          </cell>
          <cell r="E1335">
            <v>37278</v>
          </cell>
          <cell r="F1335">
            <v>37277</v>
          </cell>
          <cell r="G1335">
            <v>37292</v>
          </cell>
          <cell r="H1335" t="str">
            <v>Bobina</v>
          </cell>
          <cell r="I1335" t="str">
            <v>2475220217</v>
          </cell>
          <cell r="J1335" t="str">
            <v>0100</v>
          </cell>
          <cell r="L1335">
            <v>1522.5</v>
          </cell>
          <cell r="M1335">
            <v>76.099999999999994</v>
          </cell>
          <cell r="O1335">
            <v>0</v>
          </cell>
          <cell r="P1335">
            <v>1598.6</v>
          </cell>
          <cell r="S1335">
            <v>1598.6</v>
          </cell>
          <cell r="U1335" t="str">
            <v>a</v>
          </cell>
          <cell r="V1335"/>
          <cell r="W1335">
            <v>37293</v>
          </cell>
          <cell r="X1335">
            <v>37294</v>
          </cell>
          <cell r="Y1335" t="str">
            <v>KB</v>
          </cell>
        </row>
        <row r="1336">
          <cell r="A1336">
            <v>430</v>
          </cell>
          <cell r="B1336">
            <v>37371</v>
          </cell>
          <cell r="C1336" t="str">
            <v>amo</v>
          </cell>
          <cell r="D1336" t="str">
            <v>872002</v>
          </cell>
          <cell r="E1336">
            <v>37356</v>
          </cell>
          <cell r="F1336">
            <v>37355</v>
          </cell>
          <cell r="G1336">
            <v>37365</v>
          </cell>
          <cell r="H1336" t="str">
            <v>Ing. Šmolík - ELKOM</v>
          </cell>
          <cell r="I1336" t="str">
            <v>2479160207</v>
          </cell>
          <cell r="J1336" t="str">
            <v>0100</v>
          </cell>
          <cell r="L1336">
            <v>2290</v>
          </cell>
          <cell r="M1336">
            <v>114.5</v>
          </cell>
          <cell r="O1336">
            <v>0</v>
          </cell>
          <cell r="P1336">
            <v>2404.5</v>
          </cell>
          <cell r="S1336">
            <v>2404.5</v>
          </cell>
          <cell r="V1336"/>
          <cell r="W1336">
            <v>37365</v>
          </cell>
          <cell r="X1336">
            <v>37365</v>
          </cell>
          <cell r="Y1336" t="str">
            <v>KB</v>
          </cell>
        </row>
        <row r="1337">
          <cell r="A1337">
            <v>2247</v>
          </cell>
          <cell r="B1337">
            <v>37491</v>
          </cell>
          <cell r="C1337" t="str">
            <v>amo</v>
          </cell>
          <cell r="D1337" t="str">
            <v>155/2002</v>
          </cell>
          <cell r="E1337">
            <v>37467</v>
          </cell>
          <cell r="F1337">
            <v>37455</v>
          </cell>
          <cell r="G1337">
            <v>37465</v>
          </cell>
          <cell r="H1337" t="str">
            <v>ELKOM - ing. Pavel Šmolík</v>
          </cell>
          <cell r="I1337" t="str">
            <v>2479160207</v>
          </cell>
          <cell r="J1337" t="str">
            <v>0100</v>
          </cell>
          <cell r="L1337">
            <v>7500</v>
          </cell>
          <cell r="M1337">
            <v>375</v>
          </cell>
          <cell r="O1337">
            <v>0</v>
          </cell>
          <cell r="P1337">
            <v>7875</v>
          </cell>
          <cell r="S1337">
            <v>7875</v>
          </cell>
          <cell r="U1337" t="str">
            <v>b</v>
          </cell>
          <cell r="V1337"/>
          <cell r="W1337">
            <v>37477</v>
          </cell>
          <cell r="X1337">
            <v>37477</v>
          </cell>
          <cell r="Y1337" t="str">
            <v>KB</v>
          </cell>
        </row>
        <row r="1338">
          <cell r="A1338">
            <v>1842</v>
          </cell>
          <cell r="B1338">
            <v>37613</v>
          </cell>
          <cell r="D1338" t="str">
            <v>65225502</v>
          </cell>
          <cell r="E1338">
            <v>37606</v>
          </cell>
          <cell r="F1338">
            <v>37595</v>
          </cell>
          <cell r="G1338">
            <v>37609</v>
          </cell>
          <cell r="H1338" t="str">
            <v>ITS</v>
          </cell>
          <cell r="I1338" t="str">
            <v>249113</v>
          </cell>
          <cell r="J1338" t="str">
            <v>0300</v>
          </cell>
          <cell r="M1338">
            <v>0</v>
          </cell>
          <cell r="N1338">
            <v>1130</v>
          </cell>
          <cell r="O1338">
            <v>248.6</v>
          </cell>
          <cell r="P1338">
            <v>1378.6</v>
          </cell>
          <cell r="S1338">
            <v>1378.6</v>
          </cell>
          <cell r="V1338"/>
          <cell r="W1338">
            <v>37613</v>
          </cell>
          <cell r="X1338">
            <v>37613</v>
          </cell>
          <cell r="Y1338" t="str">
            <v>KB</v>
          </cell>
        </row>
        <row r="1339">
          <cell r="A1339">
            <v>770</v>
          </cell>
          <cell r="B1339">
            <v>37432</v>
          </cell>
          <cell r="C1339" t="str">
            <v>b</v>
          </cell>
          <cell r="D1339" t="str">
            <v>65114302</v>
          </cell>
          <cell r="E1339">
            <v>37411</v>
          </cell>
          <cell r="F1339">
            <v>37411</v>
          </cell>
          <cell r="G1339">
            <v>37425</v>
          </cell>
          <cell r="H1339" t="str">
            <v>ITS</v>
          </cell>
          <cell r="I1339" t="str">
            <v>249113</v>
          </cell>
          <cell r="J1339" t="str">
            <v>0300</v>
          </cell>
          <cell r="M1339">
            <v>0</v>
          </cell>
          <cell r="N1339">
            <v>1764</v>
          </cell>
          <cell r="O1339">
            <v>388.1</v>
          </cell>
          <cell r="P1339">
            <v>2152.1</v>
          </cell>
          <cell r="S1339">
            <v>2152.1</v>
          </cell>
          <cell r="U1339" t="str">
            <v>a</v>
          </cell>
          <cell r="V1339"/>
          <cell r="W1339">
            <v>37424</v>
          </cell>
          <cell r="X1339">
            <v>37424</v>
          </cell>
          <cell r="Y1339" t="str">
            <v>KB</v>
          </cell>
          <cell r="Z1339" t="str">
            <v>Add. Memory Kida san</v>
          </cell>
        </row>
        <row r="1340">
          <cell r="A1340">
            <v>1561</v>
          </cell>
          <cell r="B1340">
            <v>37564</v>
          </cell>
          <cell r="C1340" t="str">
            <v>tch</v>
          </cell>
          <cell r="D1340" t="str">
            <v>65188402</v>
          </cell>
          <cell r="E1340">
            <v>37547</v>
          </cell>
          <cell r="F1340">
            <v>37545</v>
          </cell>
          <cell r="G1340">
            <v>37559</v>
          </cell>
          <cell r="H1340" t="str">
            <v>ITS</v>
          </cell>
          <cell r="I1340" t="str">
            <v>249113</v>
          </cell>
          <cell r="J1340" t="str">
            <v>0300</v>
          </cell>
          <cell r="M1340">
            <v>0</v>
          </cell>
          <cell r="N1340">
            <v>2700</v>
          </cell>
          <cell r="O1340">
            <v>594</v>
          </cell>
          <cell r="P1340">
            <v>3294</v>
          </cell>
          <cell r="S1340">
            <v>3294</v>
          </cell>
          <cell r="V1340"/>
          <cell r="W1340">
            <v>37559</v>
          </cell>
          <cell r="X1340">
            <v>37560</v>
          </cell>
          <cell r="Y1340" t="str">
            <v>KB</v>
          </cell>
        </row>
        <row r="1341">
          <cell r="A1341">
            <v>1047</v>
          </cell>
          <cell r="B1341">
            <v>37461</v>
          </cell>
          <cell r="C1341" t="str">
            <v>b</v>
          </cell>
          <cell r="D1341" t="str">
            <v>22132</v>
          </cell>
          <cell r="E1341">
            <v>37454</v>
          </cell>
          <cell r="F1341">
            <v>37440</v>
          </cell>
          <cell r="G1341">
            <v>37454</v>
          </cell>
          <cell r="H1341" t="str">
            <v>C.E.D.</v>
          </cell>
          <cell r="I1341" t="str">
            <v>253554028</v>
          </cell>
          <cell r="J1341" t="str">
            <v>2400</v>
          </cell>
          <cell r="M1341">
            <v>0</v>
          </cell>
          <cell r="N1341">
            <v>870</v>
          </cell>
          <cell r="O1341">
            <v>191.4</v>
          </cell>
          <cell r="P1341">
            <v>1062</v>
          </cell>
          <cell r="S1341">
            <v>1062</v>
          </cell>
          <cell r="U1341" t="str">
            <v>e</v>
          </cell>
          <cell r="V1341"/>
          <cell r="W1341">
            <v>37455</v>
          </cell>
          <cell r="X1341">
            <v>37455</v>
          </cell>
          <cell r="Y1341" t="str">
            <v>KB</v>
          </cell>
          <cell r="Z1341" t="str">
            <v>Copy machine adjusting</v>
          </cell>
        </row>
        <row r="1342">
          <cell r="A1342">
            <v>1081</v>
          </cell>
          <cell r="B1342">
            <v>37469</v>
          </cell>
          <cell r="C1342" t="str">
            <v>b</v>
          </cell>
          <cell r="D1342" t="str">
            <v>22266</v>
          </cell>
          <cell r="E1342">
            <v>37459</v>
          </cell>
          <cell r="F1342">
            <v>37455</v>
          </cell>
          <cell r="G1342">
            <v>37469</v>
          </cell>
          <cell r="H1342" t="str">
            <v>C.E.D.</v>
          </cell>
          <cell r="I1342" t="str">
            <v>253554028</v>
          </cell>
          <cell r="J1342" t="str">
            <v>2400</v>
          </cell>
          <cell r="M1342">
            <v>0</v>
          </cell>
          <cell r="N1342">
            <v>1590</v>
          </cell>
          <cell r="O1342">
            <v>349.8</v>
          </cell>
          <cell r="P1342">
            <v>1939.8</v>
          </cell>
          <cell r="S1342">
            <v>1940</v>
          </cell>
          <cell r="U1342" t="str">
            <v>a</v>
          </cell>
          <cell r="V1342"/>
          <cell r="W1342">
            <v>37466</v>
          </cell>
          <cell r="X1342">
            <v>37466</v>
          </cell>
          <cell r="Y1342" t="str">
            <v>KB</v>
          </cell>
          <cell r="Z1342" t="str">
            <v>Copy machine repair - AC/DC</v>
          </cell>
        </row>
        <row r="1343">
          <cell r="A1343">
            <v>1542</v>
          </cell>
          <cell r="B1343">
            <v>37560</v>
          </cell>
          <cell r="C1343" t="str">
            <v>b</v>
          </cell>
          <cell r="D1343" t="str">
            <v>23091</v>
          </cell>
          <cell r="E1343">
            <v>37546</v>
          </cell>
          <cell r="F1343">
            <v>37545</v>
          </cell>
          <cell r="G1343">
            <v>37559</v>
          </cell>
          <cell r="H1343" t="str">
            <v>C.E.D.</v>
          </cell>
          <cell r="I1343" t="str">
            <v>253554028</v>
          </cell>
          <cell r="J1343" t="str">
            <v>2400</v>
          </cell>
          <cell r="M1343">
            <v>0</v>
          </cell>
          <cell r="N1343">
            <v>1640</v>
          </cell>
          <cell r="O1343">
            <v>360.8</v>
          </cell>
          <cell r="P1343">
            <v>2001</v>
          </cell>
          <cell r="S1343">
            <v>2001</v>
          </cell>
          <cell r="U1343" t="str">
            <v>a</v>
          </cell>
          <cell r="W1343">
            <v>37551</v>
          </cell>
          <cell r="X1343">
            <v>37551</v>
          </cell>
          <cell r="Y1343" t="str">
            <v>KB</v>
          </cell>
        </row>
        <row r="1344">
          <cell r="A1344">
            <v>179</v>
          </cell>
          <cell r="B1344">
            <v>37319</v>
          </cell>
          <cell r="C1344" t="str">
            <v>f</v>
          </cell>
          <cell r="D1344" t="str">
            <v>20578</v>
          </cell>
          <cell r="E1344">
            <v>37306</v>
          </cell>
          <cell r="F1344">
            <v>37306</v>
          </cell>
          <cell r="G1344">
            <v>37320</v>
          </cell>
          <cell r="H1344" t="str">
            <v>C.E.D.</v>
          </cell>
          <cell r="I1344" t="str">
            <v>253554028</v>
          </cell>
          <cell r="J1344" t="str">
            <v>2400</v>
          </cell>
          <cell r="M1344">
            <v>0</v>
          </cell>
          <cell r="N1344">
            <v>2469</v>
          </cell>
          <cell r="O1344">
            <v>543.20000000000005</v>
          </cell>
          <cell r="P1344">
            <v>3013</v>
          </cell>
          <cell r="S1344">
            <v>3013</v>
          </cell>
          <cell r="U1344" t="str">
            <v>a</v>
          </cell>
          <cell r="V1344"/>
          <cell r="W1344">
            <v>37319</v>
          </cell>
          <cell r="X1344">
            <v>37316</v>
          </cell>
          <cell r="Y1344" t="str">
            <v>KB</v>
          </cell>
          <cell r="Z1344" t="str">
            <v>repair BubbleJt Louny, ink</v>
          </cell>
        </row>
        <row r="1345">
          <cell r="A1345">
            <v>49</v>
          </cell>
          <cell r="B1345">
            <v>37294</v>
          </cell>
          <cell r="C1345" t="str">
            <v>b</v>
          </cell>
          <cell r="D1345" t="str">
            <v>20262</v>
          </cell>
          <cell r="E1345">
            <v>37280</v>
          </cell>
          <cell r="F1345">
            <v>37280</v>
          </cell>
          <cell r="G1345">
            <v>37294</v>
          </cell>
          <cell r="H1345" t="str">
            <v>C.E.D.</v>
          </cell>
          <cell r="I1345" t="str">
            <v>253554028</v>
          </cell>
          <cell r="J1345" t="str">
            <v>2400</v>
          </cell>
          <cell r="M1345">
            <v>0</v>
          </cell>
          <cell r="N1345">
            <v>4448</v>
          </cell>
          <cell r="O1345">
            <v>978.6</v>
          </cell>
          <cell r="P1345">
            <v>5427</v>
          </cell>
          <cell r="S1345">
            <v>5427</v>
          </cell>
          <cell r="U1345" t="str">
            <v>a</v>
          </cell>
          <cell r="V1345"/>
          <cell r="W1345">
            <v>37293</v>
          </cell>
          <cell r="X1345">
            <v>37294</v>
          </cell>
          <cell r="Y1345" t="str">
            <v>KB</v>
          </cell>
        </row>
        <row r="1346">
          <cell r="A1346">
            <v>467</v>
          </cell>
          <cell r="B1346">
            <v>37425</v>
          </cell>
          <cell r="C1346" t="str">
            <v>b</v>
          </cell>
          <cell r="D1346" t="str">
            <v>10263</v>
          </cell>
          <cell r="E1346">
            <v>37399</v>
          </cell>
          <cell r="F1346">
            <v>37618</v>
          </cell>
          <cell r="G1346">
            <v>37399</v>
          </cell>
          <cell r="H1346" t="str">
            <v>C.E.D.</v>
          </cell>
          <cell r="I1346" t="str">
            <v>253554028</v>
          </cell>
          <cell r="J1346" t="str">
            <v>2400</v>
          </cell>
          <cell r="M1346">
            <v>0</v>
          </cell>
          <cell r="N1346">
            <v>4630</v>
          </cell>
          <cell r="O1346">
            <v>1018.6</v>
          </cell>
          <cell r="P1346">
            <v>5648.6</v>
          </cell>
          <cell r="S1346">
            <v>5648.6</v>
          </cell>
          <cell r="U1346" t="str">
            <v>b</v>
          </cell>
          <cell r="V1346"/>
          <cell r="W1346">
            <v>37417</v>
          </cell>
          <cell r="X1346">
            <v>37417</v>
          </cell>
          <cell r="Y1346" t="str">
            <v>KB</v>
          </cell>
        </row>
        <row r="1347">
          <cell r="A1347">
            <v>48</v>
          </cell>
          <cell r="B1347">
            <v>37315</v>
          </cell>
          <cell r="C1347" t="str">
            <v>b</v>
          </cell>
          <cell r="D1347" t="str">
            <v>20047</v>
          </cell>
          <cell r="E1347">
            <v>37280</v>
          </cell>
          <cell r="F1347">
            <v>37264</v>
          </cell>
          <cell r="G1347">
            <v>37272</v>
          </cell>
          <cell r="H1347" t="str">
            <v>C.E.D.</v>
          </cell>
          <cell r="I1347" t="str">
            <v>253554028</v>
          </cell>
          <cell r="J1347" t="str">
            <v>2400</v>
          </cell>
          <cell r="M1347">
            <v>0</v>
          </cell>
          <cell r="N1347">
            <v>4821</v>
          </cell>
          <cell r="O1347">
            <v>1060.7</v>
          </cell>
          <cell r="P1347">
            <v>5882</v>
          </cell>
          <cell r="S1347">
            <v>5882</v>
          </cell>
          <cell r="U1347" t="str">
            <v>d</v>
          </cell>
          <cell r="V1347"/>
          <cell r="W1347">
            <v>37298</v>
          </cell>
          <cell r="X1347">
            <v>37301</v>
          </cell>
          <cell r="Y1347" t="str">
            <v>KB</v>
          </cell>
        </row>
        <row r="1348">
          <cell r="A1348">
            <v>1413</v>
          </cell>
          <cell r="B1348">
            <v>37533</v>
          </cell>
          <cell r="C1348" t="str">
            <v>b</v>
          </cell>
          <cell r="D1348" t="str">
            <v>22813</v>
          </cell>
          <cell r="E1348">
            <v>37524</v>
          </cell>
          <cell r="F1348">
            <v>37524</v>
          </cell>
          <cell r="G1348">
            <v>37531</v>
          </cell>
          <cell r="H1348" t="str">
            <v>C.E.D.</v>
          </cell>
          <cell r="I1348" t="str">
            <v>253554028</v>
          </cell>
          <cell r="J1348" t="str">
            <v>2400</v>
          </cell>
          <cell r="M1348">
            <v>0</v>
          </cell>
          <cell r="N1348">
            <v>6167.2</v>
          </cell>
          <cell r="O1348">
            <v>1356.8</v>
          </cell>
          <cell r="P1348">
            <v>7524</v>
          </cell>
          <cell r="S1348">
            <v>7524</v>
          </cell>
          <cell r="U1348" t="str">
            <v>b</v>
          </cell>
          <cell r="V1348"/>
          <cell r="W1348">
            <v>37533</v>
          </cell>
          <cell r="X1348">
            <v>37533</v>
          </cell>
          <cell r="Y1348" t="str">
            <v>KB</v>
          </cell>
        </row>
        <row r="1349">
          <cell r="A1349">
            <v>1229</v>
          </cell>
          <cell r="B1349">
            <v>37502</v>
          </cell>
          <cell r="C1349" t="str">
            <v>b</v>
          </cell>
          <cell r="D1349" t="str">
            <v>22473</v>
          </cell>
          <cell r="E1349">
            <v>37484</v>
          </cell>
          <cell r="F1349">
            <v>37482</v>
          </cell>
          <cell r="G1349">
            <v>37496</v>
          </cell>
          <cell r="H1349" t="str">
            <v>C.E.D.</v>
          </cell>
          <cell r="I1349" t="str">
            <v>253554028</v>
          </cell>
          <cell r="J1349" t="str">
            <v>2400</v>
          </cell>
          <cell r="M1349">
            <v>0</v>
          </cell>
          <cell r="N1349">
            <v>7460</v>
          </cell>
          <cell r="O1349">
            <v>1641.2</v>
          </cell>
          <cell r="P1349">
            <v>9101.2000000000007</v>
          </cell>
          <cell r="S1349">
            <v>9102</v>
          </cell>
          <cell r="U1349" t="str">
            <v>b</v>
          </cell>
          <cell r="V1349"/>
          <cell r="W1349">
            <v>37496</v>
          </cell>
          <cell r="X1349">
            <v>37497</v>
          </cell>
          <cell r="Y1349" t="str">
            <v>KB</v>
          </cell>
        </row>
        <row r="1350">
          <cell r="A1350">
            <v>411</v>
          </cell>
          <cell r="B1350">
            <v>37371</v>
          </cell>
          <cell r="C1350" t="str">
            <v>b</v>
          </cell>
          <cell r="D1350" t="str">
            <v>21187</v>
          </cell>
          <cell r="E1350">
            <v>37355</v>
          </cell>
          <cell r="F1350">
            <v>37354</v>
          </cell>
          <cell r="G1350">
            <v>37368</v>
          </cell>
          <cell r="H1350" t="str">
            <v>C.E.D.</v>
          </cell>
          <cell r="I1350" t="str">
            <v>253554028</v>
          </cell>
          <cell r="J1350" t="str">
            <v>2400</v>
          </cell>
          <cell r="M1350">
            <v>0</v>
          </cell>
          <cell r="N1350">
            <v>8511</v>
          </cell>
          <cell r="O1350">
            <v>1872.5</v>
          </cell>
          <cell r="P1350">
            <v>10384</v>
          </cell>
          <cell r="S1350">
            <v>10384</v>
          </cell>
          <cell r="U1350" t="str">
            <v>a</v>
          </cell>
          <cell r="V1350"/>
          <cell r="W1350">
            <v>37364</v>
          </cell>
          <cell r="X1350">
            <v>37364</v>
          </cell>
          <cell r="Y1350" t="str">
            <v>KB</v>
          </cell>
        </row>
        <row r="1351">
          <cell r="A1351">
            <v>323</v>
          </cell>
          <cell r="B1351">
            <v>37364</v>
          </cell>
          <cell r="C1351" t="str">
            <v>b</v>
          </cell>
          <cell r="D1351" t="str">
            <v>20805</v>
          </cell>
          <cell r="E1351">
            <v>37333</v>
          </cell>
          <cell r="F1351">
            <v>37330</v>
          </cell>
          <cell r="G1351">
            <v>37344</v>
          </cell>
          <cell r="H1351" t="str">
            <v>C.E.D.</v>
          </cell>
          <cell r="I1351" t="str">
            <v>253554028</v>
          </cell>
          <cell r="J1351" t="str">
            <v>2400</v>
          </cell>
          <cell r="M1351">
            <v>0</v>
          </cell>
          <cell r="N1351">
            <v>9485</v>
          </cell>
          <cell r="O1351">
            <v>2086.6999999999998</v>
          </cell>
          <cell r="P1351">
            <v>11572</v>
          </cell>
          <cell r="S1351">
            <v>11572</v>
          </cell>
          <cell r="U1351" t="str">
            <v>c</v>
          </cell>
          <cell r="V1351"/>
          <cell r="W1351">
            <v>37354</v>
          </cell>
          <cell r="X1351">
            <v>37354</v>
          </cell>
          <cell r="Y1351" t="str">
            <v>KB</v>
          </cell>
        </row>
        <row r="1352">
          <cell r="A1352">
            <v>1602</v>
          </cell>
          <cell r="B1352">
            <v>37572</v>
          </cell>
          <cell r="C1352" t="str">
            <v>b</v>
          </cell>
          <cell r="D1352" t="str">
            <v>23203</v>
          </cell>
          <cell r="E1352">
            <v>37559</v>
          </cell>
          <cell r="F1352">
            <v>37553</v>
          </cell>
          <cell r="G1352">
            <v>37567</v>
          </cell>
          <cell r="H1352" t="str">
            <v>C.E.D.</v>
          </cell>
          <cell r="I1352" t="str">
            <v>253554028</v>
          </cell>
          <cell r="J1352" t="str">
            <v>2400</v>
          </cell>
          <cell r="M1352">
            <v>0</v>
          </cell>
          <cell r="N1352">
            <v>9700</v>
          </cell>
          <cell r="O1352">
            <v>2134</v>
          </cell>
          <cell r="P1352">
            <v>11834</v>
          </cell>
          <cell r="S1352">
            <v>11834</v>
          </cell>
          <cell r="V1352"/>
          <cell r="W1352">
            <v>37567</v>
          </cell>
          <cell r="X1352">
            <v>37568</v>
          </cell>
          <cell r="Y1352" t="str">
            <v>KB</v>
          </cell>
        </row>
        <row r="1353">
          <cell r="A1353">
            <v>690</v>
          </cell>
          <cell r="B1353">
            <v>37425</v>
          </cell>
          <cell r="C1353" t="str">
            <v>b</v>
          </cell>
          <cell r="D1353" t="str">
            <v>21643</v>
          </cell>
          <cell r="E1353">
            <v>37399</v>
          </cell>
          <cell r="F1353">
            <v>37396</v>
          </cell>
          <cell r="G1353">
            <v>37410</v>
          </cell>
          <cell r="H1353" t="str">
            <v>C.E.D.</v>
          </cell>
          <cell r="I1353" t="str">
            <v>253554028</v>
          </cell>
          <cell r="J1353" t="str">
            <v>2400</v>
          </cell>
          <cell r="M1353">
            <v>0</v>
          </cell>
          <cell r="N1353">
            <v>11400</v>
          </cell>
          <cell r="O1353">
            <v>2508</v>
          </cell>
          <cell r="P1353">
            <v>13908</v>
          </cell>
          <cell r="S1353">
            <v>13908</v>
          </cell>
          <cell r="U1353" t="str">
            <v>b</v>
          </cell>
          <cell r="V1353"/>
          <cell r="W1353">
            <v>37417</v>
          </cell>
          <cell r="X1353">
            <v>37417</v>
          </cell>
          <cell r="Y1353" t="str">
            <v>KB</v>
          </cell>
          <cell r="Z1353" t="str">
            <v>Exchange printing cylinder,filters, maintenance</v>
          </cell>
        </row>
        <row r="1354">
          <cell r="A1354">
            <v>161</v>
          </cell>
          <cell r="B1354">
            <v>37319</v>
          </cell>
          <cell r="C1354" t="str">
            <v>b</v>
          </cell>
          <cell r="D1354" t="str">
            <v>20587</v>
          </cell>
          <cell r="E1354">
            <v>37312</v>
          </cell>
          <cell r="F1354">
            <v>37306</v>
          </cell>
          <cell r="G1354">
            <v>37320</v>
          </cell>
          <cell r="H1354" t="str">
            <v>C.E.D.</v>
          </cell>
          <cell r="I1354" t="str">
            <v>253554028</v>
          </cell>
          <cell r="J1354" t="str">
            <v>2400</v>
          </cell>
          <cell r="M1354">
            <v>0</v>
          </cell>
          <cell r="N1354">
            <v>11600</v>
          </cell>
          <cell r="O1354">
            <v>2552</v>
          </cell>
          <cell r="P1354">
            <v>14152</v>
          </cell>
          <cell r="S1354">
            <v>14152</v>
          </cell>
          <cell r="U1354" t="str">
            <v>a</v>
          </cell>
          <cell r="V1354"/>
          <cell r="W1354">
            <v>37319</v>
          </cell>
          <cell r="X1354">
            <v>37316</v>
          </cell>
          <cell r="Y1354" t="str">
            <v>KB</v>
          </cell>
        </row>
        <row r="1355">
          <cell r="A1355">
            <v>873</v>
          </cell>
          <cell r="B1355">
            <v>37433</v>
          </cell>
          <cell r="C1355" t="str">
            <v>tch</v>
          </cell>
          <cell r="D1355" t="str">
            <v>21921</v>
          </cell>
          <cell r="E1355">
            <v>37418</v>
          </cell>
          <cell r="F1355">
            <v>37418</v>
          </cell>
          <cell r="G1355">
            <v>37432</v>
          </cell>
          <cell r="H1355" t="str">
            <v>C.E.D.</v>
          </cell>
          <cell r="I1355" t="str">
            <v>253554028</v>
          </cell>
          <cell r="J1355" t="str">
            <v>2400</v>
          </cell>
          <cell r="M1355">
            <v>0</v>
          </cell>
          <cell r="N1355">
            <v>11787</v>
          </cell>
          <cell r="O1355">
            <v>2593.2000000000003</v>
          </cell>
          <cell r="P1355">
            <v>14381</v>
          </cell>
          <cell r="S1355">
            <v>14381</v>
          </cell>
          <cell r="U1355" t="str">
            <v>b</v>
          </cell>
          <cell r="V1355"/>
          <cell r="W1355">
            <v>37432</v>
          </cell>
          <cell r="X1355">
            <v>37432</v>
          </cell>
          <cell r="Y1355" t="str">
            <v>KB</v>
          </cell>
          <cell r="Z1355" t="str">
            <v>Toner,paper A3,A4</v>
          </cell>
        </row>
        <row r="1356">
          <cell r="A1356">
            <v>703</v>
          </cell>
          <cell r="B1356">
            <v>37425</v>
          </cell>
          <cell r="C1356" t="str">
            <v>b</v>
          </cell>
          <cell r="D1356" t="str">
            <v>21689</v>
          </cell>
          <cell r="E1356">
            <v>37399</v>
          </cell>
          <cell r="F1356">
            <v>37399</v>
          </cell>
          <cell r="G1356">
            <v>37413</v>
          </cell>
          <cell r="H1356" t="str">
            <v>C.E.D.</v>
          </cell>
          <cell r="I1356" t="str">
            <v>253554028</v>
          </cell>
          <cell r="J1356" t="str">
            <v>2400</v>
          </cell>
          <cell r="M1356">
            <v>0</v>
          </cell>
          <cell r="N1356">
            <v>13272</v>
          </cell>
          <cell r="O1356">
            <v>2919.8</v>
          </cell>
          <cell r="P1356">
            <v>16191.8</v>
          </cell>
          <cell r="S1356">
            <v>16192</v>
          </cell>
          <cell r="U1356" t="str">
            <v>b</v>
          </cell>
          <cell r="V1356"/>
          <cell r="W1356">
            <v>37417</v>
          </cell>
          <cell r="X1356">
            <v>37417</v>
          </cell>
          <cell r="Y1356" t="str">
            <v>KB</v>
          </cell>
        </row>
        <row r="1357">
          <cell r="A1357">
            <v>83</v>
          </cell>
          <cell r="B1357">
            <v>37315</v>
          </cell>
          <cell r="C1357" t="str">
            <v>b</v>
          </cell>
          <cell r="D1357" t="str">
            <v>20374</v>
          </cell>
          <cell r="E1357">
            <v>37288</v>
          </cell>
          <cell r="F1357">
            <v>37288</v>
          </cell>
          <cell r="G1357">
            <v>37302</v>
          </cell>
          <cell r="H1357" t="str">
            <v>C.E.D.</v>
          </cell>
          <cell r="I1357" t="str">
            <v>253554028</v>
          </cell>
          <cell r="J1357" t="str">
            <v>2400</v>
          </cell>
          <cell r="M1357">
            <v>0</v>
          </cell>
          <cell r="N1357">
            <v>14463</v>
          </cell>
          <cell r="O1357">
            <v>3181.9</v>
          </cell>
          <cell r="P1357">
            <v>17645</v>
          </cell>
          <cell r="S1357">
            <v>17645</v>
          </cell>
          <cell r="U1357" t="str">
            <v>c</v>
          </cell>
          <cell r="V1357"/>
          <cell r="W1357">
            <v>37301</v>
          </cell>
          <cell r="X1357">
            <v>37301</v>
          </cell>
          <cell r="Y1357" t="str">
            <v>KB</v>
          </cell>
        </row>
        <row r="1358">
          <cell r="A1358">
            <v>1211</v>
          </cell>
          <cell r="B1358">
            <v>37502</v>
          </cell>
          <cell r="C1358" t="str">
            <v>b</v>
          </cell>
          <cell r="D1358" t="str">
            <v>22368</v>
          </cell>
          <cell r="E1358">
            <v>37481</v>
          </cell>
          <cell r="F1358">
            <v>37469</v>
          </cell>
          <cell r="G1358">
            <v>37483</v>
          </cell>
          <cell r="H1358" t="str">
            <v>C.E.D.</v>
          </cell>
          <cell r="I1358" t="str">
            <v>253554028</v>
          </cell>
          <cell r="J1358" t="str">
            <v>2400</v>
          </cell>
          <cell r="M1358">
            <v>0</v>
          </cell>
          <cell r="N1358">
            <v>21945</v>
          </cell>
          <cell r="O1358">
            <v>4827.8999999999996</v>
          </cell>
          <cell r="P1358">
            <v>26773</v>
          </cell>
          <cell r="S1358">
            <v>26773</v>
          </cell>
          <cell r="U1358" t="str">
            <v>b</v>
          </cell>
          <cell r="V1358"/>
          <cell r="W1358">
            <v>37496</v>
          </cell>
          <cell r="X1358">
            <v>37497</v>
          </cell>
          <cell r="Y1358" t="str">
            <v>KB</v>
          </cell>
        </row>
        <row r="1359">
          <cell r="A1359">
            <v>1655</v>
          </cell>
          <cell r="B1359">
            <v>37578</v>
          </cell>
          <cell r="C1359" t="str">
            <v>b</v>
          </cell>
          <cell r="D1359" t="str">
            <v>23298</v>
          </cell>
          <cell r="E1359">
            <v>37567</v>
          </cell>
          <cell r="F1359">
            <v>37564</v>
          </cell>
          <cell r="G1359">
            <v>37578</v>
          </cell>
          <cell r="H1359" t="str">
            <v>C.E.D.</v>
          </cell>
          <cell r="I1359" t="str">
            <v>253554028</v>
          </cell>
          <cell r="J1359" t="str">
            <v>2400</v>
          </cell>
          <cell r="M1359">
            <v>0</v>
          </cell>
          <cell r="N1359">
            <v>23613</v>
          </cell>
          <cell r="O1359">
            <v>5194.8999999999996</v>
          </cell>
          <cell r="P1359">
            <v>28808</v>
          </cell>
          <cell r="S1359">
            <v>28808</v>
          </cell>
          <cell r="U1359" t="str">
            <v>x</v>
          </cell>
          <cell r="V1359"/>
          <cell r="W1359">
            <v>37575</v>
          </cell>
          <cell r="X1359">
            <v>37575</v>
          </cell>
          <cell r="Y1359" t="str">
            <v>KB</v>
          </cell>
        </row>
        <row r="1360">
          <cell r="A1360">
            <v>709</v>
          </cell>
          <cell r="B1360">
            <v>37432</v>
          </cell>
          <cell r="C1360" t="str">
            <v>b</v>
          </cell>
          <cell r="D1360" t="str">
            <v>21740</v>
          </cell>
          <cell r="E1360">
            <v>37404</v>
          </cell>
          <cell r="F1360">
            <v>37404</v>
          </cell>
          <cell r="G1360">
            <v>37418</v>
          </cell>
          <cell r="H1360" t="str">
            <v>C.E.D.</v>
          </cell>
          <cell r="I1360" t="str">
            <v>253554028</v>
          </cell>
          <cell r="J1360" t="str">
            <v>2400</v>
          </cell>
          <cell r="M1360">
            <v>0</v>
          </cell>
          <cell r="N1360">
            <v>34835</v>
          </cell>
          <cell r="O1360">
            <v>7663.7</v>
          </cell>
          <cell r="P1360">
            <v>42498.7</v>
          </cell>
          <cell r="S1360">
            <v>42499</v>
          </cell>
          <cell r="U1360" t="str">
            <v>b</v>
          </cell>
          <cell r="V1360"/>
          <cell r="W1360">
            <v>37424</v>
          </cell>
          <cell r="X1360">
            <v>37425</v>
          </cell>
          <cell r="Y1360" t="str">
            <v>KB</v>
          </cell>
          <cell r="Z1360" t="str">
            <v>Duplex feeder - Canon CP 660</v>
          </cell>
        </row>
        <row r="1361">
          <cell r="A1361">
            <v>8020</v>
          </cell>
          <cell r="B1361">
            <v>37613</v>
          </cell>
          <cell r="C1361" t="str">
            <v>tp2</v>
          </cell>
          <cell r="D1361" t="str">
            <v>4024223</v>
          </cell>
          <cell r="E1361">
            <v>37593</v>
          </cell>
          <cell r="F1361">
            <v>37593</v>
          </cell>
          <cell r="G1361">
            <v>37607</v>
          </cell>
          <cell r="H1361" t="str">
            <v xml:space="preserve">Asys IJD, spol. s r. o. </v>
          </cell>
          <cell r="I1361" t="str">
            <v>255745151</v>
          </cell>
          <cell r="J1361" t="str">
            <v>0100</v>
          </cell>
          <cell r="M1361">
            <v>0</v>
          </cell>
          <cell r="N1361">
            <v>550</v>
          </cell>
          <cell r="O1361">
            <v>121</v>
          </cell>
          <cell r="P1361">
            <v>671</v>
          </cell>
          <cell r="S1361">
            <v>671</v>
          </cell>
          <cell r="U1361" t="str">
            <v>b</v>
          </cell>
          <cell r="V1361">
            <v>8</v>
          </cell>
          <cell r="W1361">
            <v>37606</v>
          </cell>
          <cell r="X1361">
            <v>37608</v>
          </cell>
          <cell r="Y1361" t="str">
            <v>KB</v>
          </cell>
          <cell r="Z1361" t="str">
            <v>Installation and configuration</v>
          </cell>
        </row>
        <row r="1362">
          <cell r="A1362">
            <v>8036</v>
          </cell>
          <cell r="B1362">
            <v>37613</v>
          </cell>
          <cell r="C1362" t="str">
            <v>tp3</v>
          </cell>
          <cell r="D1362" t="str">
            <v>4024205</v>
          </cell>
          <cell r="E1362">
            <v>37602</v>
          </cell>
          <cell r="F1362">
            <v>37590</v>
          </cell>
          <cell r="G1362">
            <v>37620</v>
          </cell>
          <cell r="H1362" t="str">
            <v xml:space="preserve">Asys IJD, spol. s r. o. </v>
          </cell>
          <cell r="I1362" t="str">
            <v>255745151</v>
          </cell>
          <cell r="J1362" t="str">
            <v>0100</v>
          </cell>
          <cell r="L1362">
            <v>2064.6</v>
          </cell>
          <cell r="M1362">
            <v>103.3</v>
          </cell>
          <cell r="N1362">
            <v>0</v>
          </cell>
          <cell r="O1362">
            <v>0</v>
          </cell>
          <cell r="P1362">
            <v>2167.9</v>
          </cell>
          <cell r="S1362">
            <v>2167.9</v>
          </cell>
          <cell r="V1362" t="str">
            <v xml:space="preserve"> </v>
          </cell>
          <cell r="W1362">
            <v>37613</v>
          </cell>
          <cell r="X1362">
            <v>37613</v>
          </cell>
          <cell r="Y1362" t="str">
            <v>KB</v>
          </cell>
          <cell r="Z1362" t="str">
            <v>internest servis</v>
          </cell>
        </row>
        <row r="1363">
          <cell r="A1363">
            <v>8021</v>
          </cell>
          <cell r="B1363">
            <v>37613</v>
          </cell>
          <cell r="C1363" t="str">
            <v>tp2</v>
          </cell>
          <cell r="D1363" t="str">
            <v>4024220</v>
          </cell>
          <cell r="E1363">
            <v>37593</v>
          </cell>
          <cell r="F1363">
            <v>37593</v>
          </cell>
          <cell r="G1363">
            <v>37607</v>
          </cell>
          <cell r="H1363" t="str">
            <v xml:space="preserve">Asys IJD, spol. s r. o. </v>
          </cell>
          <cell r="I1363" t="str">
            <v>255745151</v>
          </cell>
          <cell r="J1363" t="str">
            <v>0100</v>
          </cell>
          <cell r="M1363">
            <v>0</v>
          </cell>
          <cell r="N1363">
            <v>2047</v>
          </cell>
          <cell r="O1363">
            <v>450.3</v>
          </cell>
          <cell r="P1363">
            <v>2497.3000000000002</v>
          </cell>
          <cell r="S1363">
            <v>2497.3000000000002</v>
          </cell>
          <cell r="U1363" t="str">
            <v>b</v>
          </cell>
          <cell r="V1363">
            <v>8</v>
          </cell>
          <cell r="W1363">
            <v>37606</v>
          </cell>
          <cell r="X1363">
            <v>37608</v>
          </cell>
          <cell r="Y1363" t="str">
            <v>KB</v>
          </cell>
          <cell r="Z1363" t="str">
            <v>HP photo paper</v>
          </cell>
        </row>
        <row r="1364">
          <cell r="A1364">
            <v>8024</v>
          </cell>
          <cell r="B1364">
            <v>37613</v>
          </cell>
          <cell r="C1364" t="str">
            <v>tp2</v>
          </cell>
          <cell r="D1364" t="str">
            <v>4023985</v>
          </cell>
          <cell r="E1364">
            <v>37595</v>
          </cell>
          <cell r="F1364">
            <v>37585</v>
          </cell>
          <cell r="G1364">
            <v>37613</v>
          </cell>
          <cell r="H1364" t="str">
            <v xml:space="preserve">Asys IJD, spol. s r. o. </v>
          </cell>
          <cell r="I1364" t="str">
            <v>255745151</v>
          </cell>
          <cell r="J1364" t="str">
            <v>0100</v>
          </cell>
          <cell r="L1364">
            <v>8000</v>
          </cell>
          <cell r="M1364">
            <v>400</v>
          </cell>
          <cell r="O1364">
            <v>0</v>
          </cell>
          <cell r="P1364">
            <v>8400</v>
          </cell>
          <cell r="S1364">
            <v>8400</v>
          </cell>
          <cell r="U1364" t="str">
            <v>a</v>
          </cell>
          <cell r="V1364" t="str">
            <v xml:space="preserve"> </v>
          </cell>
          <cell r="W1364">
            <v>37613</v>
          </cell>
          <cell r="X1364">
            <v>37613</v>
          </cell>
          <cell r="Y1364" t="str">
            <v>KB</v>
          </cell>
          <cell r="Z1364" t="str">
            <v>Internet connection</v>
          </cell>
        </row>
        <row r="1365">
          <cell r="A1365">
            <v>8015</v>
          </cell>
          <cell r="B1365">
            <v>37603</v>
          </cell>
          <cell r="C1365" t="str">
            <v>tp2</v>
          </cell>
          <cell r="D1365" t="str">
            <v>4023986</v>
          </cell>
          <cell r="E1365">
            <v>37586</v>
          </cell>
          <cell r="F1365">
            <v>37585</v>
          </cell>
          <cell r="G1365">
            <v>37599</v>
          </cell>
          <cell r="H1365" t="str">
            <v xml:space="preserve">Asys IJD, spol. s r. o. </v>
          </cell>
          <cell r="I1365" t="str">
            <v>255745151</v>
          </cell>
          <cell r="J1365" t="str">
            <v>0100</v>
          </cell>
          <cell r="M1365">
            <v>0</v>
          </cell>
          <cell r="N1365">
            <v>13522</v>
          </cell>
          <cell r="O1365">
            <v>2974.9</v>
          </cell>
          <cell r="P1365">
            <v>16496.900000000001</v>
          </cell>
          <cell r="S1365">
            <v>16496.900000000001</v>
          </cell>
          <cell r="V1365" t="str">
            <v xml:space="preserve"> </v>
          </cell>
          <cell r="W1365">
            <v>37600</v>
          </cell>
          <cell r="X1365">
            <v>37601</v>
          </cell>
          <cell r="Y1365" t="str">
            <v>KB</v>
          </cell>
          <cell r="Z1365" t="str">
            <v>Printer Canon+cartridge</v>
          </cell>
        </row>
        <row r="1366">
          <cell r="A1366">
            <v>8018</v>
          </cell>
          <cell r="B1366">
            <v>37603</v>
          </cell>
          <cell r="C1366" t="str">
            <v>tp2</v>
          </cell>
          <cell r="D1366" t="str">
            <v>4024214</v>
          </cell>
          <cell r="E1366">
            <v>37592</v>
          </cell>
          <cell r="F1366">
            <v>37592</v>
          </cell>
          <cell r="G1366">
            <v>37606</v>
          </cell>
          <cell r="H1366" t="str">
            <v xml:space="preserve">Asys IJD, spol. s r. o. </v>
          </cell>
          <cell r="I1366" t="str">
            <v>255745151</v>
          </cell>
          <cell r="J1366" t="str">
            <v>0100</v>
          </cell>
          <cell r="L1366">
            <v>16720</v>
          </cell>
          <cell r="M1366">
            <v>836</v>
          </cell>
          <cell r="N1366">
            <v>17833</v>
          </cell>
          <cell r="O1366">
            <v>3923.3</v>
          </cell>
          <cell r="P1366">
            <v>39312.300000000003</v>
          </cell>
          <cell r="S1366">
            <v>39312.300000000003</v>
          </cell>
          <cell r="U1366" t="str">
            <v>b</v>
          </cell>
          <cell r="V1366">
            <v>7</v>
          </cell>
          <cell r="W1366">
            <v>37601</v>
          </cell>
          <cell r="X1366">
            <v>37602</v>
          </cell>
          <cell r="Y1366" t="str">
            <v>KB</v>
          </cell>
          <cell r="Z1366" t="str">
            <v>PC equipment</v>
          </cell>
        </row>
        <row r="1367">
          <cell r="A1367">
            <v>1707</v>
          </cell>
          <cell r="B1367">
            <v>37603</v>
          </cell>
          <cell r="C1367" t="str">
            <v>tor</v>
          </cell>
          <cell r="D1367" t="str">
            <v>4023886</v>
          </cell>
          <cell r="E1367">
            <v>37578</v>
          </cell>
          <cell r="F1367">
            <v>37573</v>
          </cell>
          <cell r="G1367">
            <v>37587</v>
          </cell>
          <cell r="H1367" t="str">
            <v>ASYS IJD s.r.o.</v>
          </cell>
          <cell r="I1367" t="str">
            <v>255745151</v>
          </cell>
          <cell r="J1367" t="str">
            <v>0100</v>
          </cell>
          <cell r="L1367">
            <v>14698</v>
          </cell>
          <cell r="M1367">
            <v>734.9</v>
          </cell>
          <cell r="N1367">
            <v>21163</v>
          </cell>
          <cell r="O1367">
            <v>4655.8999999999996</v>
          </cell>
          <cell r="P1367">
            <v>41251.800000000003</v>
          </cell>
          <cell r="S1367">
            <v>41251.800000000003</v>
          </cell>
          <cell r="V1367"/>
          <cell r="W1367">
            <v>37599</v>
          </cell>
          <cell r="X1367">
            <v>37601</v>
          </cell>
          <cell r="Y1367" t="str">
            <v>KB</v>
          </cell>
        </row>
        <row r="1368">
          <cell r="A1368">
            <v>8019</v>
          </cell>
          <cell r="B1368">
            <v>37603</v>
          </cell>
          <cell r="C1368" t="str">
            <v>tp2</v>
          </cell>
          <cell r="D1368" t="str">
            <v>4024037</v>
          </cell>
          <cell r="E1368">
            <v>37593</v>
          </cell>
          <cell r="F1368">
            <v>37589</v>
          </cell>
          <cell r="G1368">
            <v>37603</v>
          </cell>
          <cell r="H1368" t="str">
            <v xml:space="preserve">Asys IJD, spol. s r. o. </v>
          </cell>
          <cell r="I1368" t="str">
            <v>255745151</v>
          </cell>
          <cell r="J1368" t="str">
            <v>0100</v>
          </cell>
          <cell r="M1368">
            <v>0</v>
          </cell>
          <cell r="N1368">
            <v>99796.800000000003</v>
          </cell>
          <cell r="O1368">
            <v>21955.3</v>
          </cell>
          <cell r="P1368">
            <v>121752.1</v>
          </cell>
          <cell r="S1368">
            <v>121752.1</v>
          </cell>
          <cell r="U1368" t="str">
            <v>b</v>
          </cell>
          <cell r="V1368">
            <v>4</v>
          </cell>
          <cell r="W1368">
            <v>37601</v>
          </cell>
          <cell r="X1368">
            <v>37602</v>
          </cell>
          <cell r="Y1368" t="str">
            <v>KB</v>
          </cell>
          <cell r="Z1368" t="str">
            <v>HP DesignJet 500 42+equipment</v>
          </cell>
        </row>
        <row r="1369">
          <cell r="A1369">
            <v>4006</v>
          </cell>
          <cell r="B1369">
            <v>37315</v>
          </cell>
          <cell r="C1369" t="str">
            <v>ko</v>
          </cell>
          <cell r="D1369" t="str">
            <v>112-4</v>
          </cell>
          <cell r="E1369">
            <v>37278</v>
          </cell>
          <cell r="G1369">
            <v>37301</v>
          </cell>
          <cell r="H1369" t="str">
            <v>ThyssenKrupp</v>
          </cell>
          <cell r="I1369" t="str">
            <v>256022</v>
          </cell>
          <cell r="J1369" t="str">
            <v>4000</v>
          </cell>
          <cell r="L1369">
            <v>0</v>
          </cell>
          <cell r="M1369">
            <v>0</v>
          </cell>
          <cell r="N1369">
            <v>0</v>
          </cell>
          <cell r="O1369">
            <v>0</v>
          </cell>
          <cell r="Q1369">
            <v>295320</v>
          </cell>
          <cell r="S1369">
            <v>295320</v>
          </cell>
          <cell r="U1369" t="str">
            <v>c</v>
          </cell>
          <cell r="V1369"/>
          <cell r="W1369">
            <v>37298</v>
          </cell>
          <cell r="X1369">
            <v>37301</v>
          </cell>
          <cell r="Y1369" t="str">
            <v>KB</v>
          </cell>
        </row>
        <row r="1370">
          <cell r="A1370">
            <v>4093</v>
          </cell>
          <cell r="B1370">
            <v>37413</v>
          </cell>
          <cell r="C1370" t="str">
            <v>ko</v>
          </cell>
          <cell r="D1370" t="str">
            <v>62-225</v>
          </cell>
          <cell r="E1370">
            <v>37376</v>
          </cell>
          <cell r="F1370">
            <v>37376</v>
          </cell>
          <cell r="G1370">
            <v>37406</v>
          </cell>
          <cell r="H1370" t="str">
            <v>ThyssenKrupp</v>
          </cell>
          <cell r="I1370" t="str">
            <v>256022</v>
          </cell>
          <cell r="J1370" t="str">
            <v>4000</v>
          </cell>
          <cell r="M1370">
            <v>0</v>
          </cell>
          <cell r="N1370">
            <v>0</v>
          </cell>
          <cell r="O1370">
            <v>0</v>
          </cell>
          <cell r="Q1370">
            <v>295320</v>
          </cell>
          <cell r="S1370">
            <v>295320</v>
          </cell>
          <cell r="T1370" t="str">
            <v>June2002</v>
          </cell>
          <cell r="U1370">
            <v>37407</v>
          </cell>
          <cell r="V1370"/>
          <cell r="W1370">
            <v>37412</v>
          </cell>
          <cell r="X1370">
            <v>37413</v>
          </cell>
          <cell r="Y1370" t="str">
            <v>Sanwa Duss</v>
          </cell>
        </row>
        <row r="1371">
          <cell r="A1371">
            <v>361</v>
          </cell>
          <cell r="B1371">
            <v>37364</v>
          </cell>
          <cell r="C1371" t="str">
            <v>mc</v>
          </cell>
          <cell r="D1371" t="str">
            <v>2923</v>
          </cell>
          <cell r="E1371">
            <v>37348</v>
          </cell>
          <cell r="F1371">
            <v>37327</v>
          </cell>
          <cell r="G1371">
            <v>37353</v>
          </cell>
          <cell r="H1371" t="str">
            <v>Frans Maas Czech</v>
          </cell>
          <cell r="I1371" t="str">
            <v>257084</v>
          </cell>
          <cell r="J1371" t="str">
            <v>4000</v>
          </cell>
          <cell r="K1371">
            <v>380</v>
          </cell>
          <cell r="L1371">
            <v>300</v>
          </cell>
          <cell r="M1371">
            <v>15</v>
          </cell>
          <cell r="O1371">
            <v>0</v>
          </cell>
          <cell r="P1371">
            <v>695</v>
          </cell>
          <cell r="S1371">
            <v>695</v>
          </cell>
          <cell r="U1371" t="str">
            <v>c</v>
          </cell>
          <cell r="V1371"/>
          <cell r="W1371">
            <v>37354</v>
          </cell>
          <cell r="X1371">
            <v>37354</v>
          </cell>
          <cell r="Y1371" t="str">
            <v>KB</v>
          </cell>
        </row>
        <row r="1372">
          <cell r="A1372">
            <v>1244</v>
          </cell>
          <cell r="B1372">
            <v>37502</v>
          </cell>
          <cell r="C1372" t="str">
            <v>b</v>
          </cell>
          <cell r="D1372" t="str">
            <v>56</v>
          </cell>
          <cell r="E1372">
            <v>37489</v>
          </cell>
          <cell r="G1372">
            <v>37499</v>
          </cell>
          <cell r="H1372" t="str">
            <v>Ing. Jana Pechova</v>
          </cell>
          <cell r="I1372" t="str">
            <v>2571638058</v>
          </cell>
          <cell r="J1372" t="str">
            <v>0800</v>
          </cell>
          <cell r="K1372">
            <v>1562</v>
          </cell>
          <cell r="M1372">
            <v>0</v>
          </cell>
          <cell r="O1372">
            <v>0</v>
          </cell>
          <cell r="P1372">
            <v>1562</v>
          </cell>
          <cell r="S1372">
            <v>1562</v>
          </cell>
          <cell r="U1372" t="str">
            <v>c</v>
          </cell>
          <cell r="V1372"/>
          <cell r="W1372">
            <v>37496</v>
          </cell>
          <cell r="X1372">
            <v>37497</v>
          </cell>
          <cell r="Y1372" t="str">
            <v>KB</v>
          </cell>
        </row>
        <row r="1373">
          <cell r="A1373">
            <v>1245</v>
          </cell>
          <cell r="B1373">
            <v>37502</v>
          </cell>
          <cell r="C1373" t="str">
            <v>tch</v>
          </cell>
          <cell r="D1373" t="str">
            <v>57</v>
          </cell>
          <cell r="E1373">
            <v>37489</v>
          </cell>
          <cell r="G1373">
            <v>37489</v>
          </cell>
          <cell r="H1373" t="str">
            <v>Ing. Jana Pechova</v>
          </cell>
          <cell r="I1373" t="str">
            <v>2571638058</v>
          </cell>
          <cell r="J1373" t="str">
            <v>0800</v>
          </cell>
          <cell r="K1373">
            <v>1601</v>
          </cell>
          <cell r="M1373">
            <v>0</v>
          </cell>
          <cell r="O1373">
            <v>0</v>
          </cell>
          <cell r="P1373">
            <v>1601</v>
          </cell>
          <cell r="S1373">
            <v>1601</v>
          </cell>
          <cell r="U1373" t="str">
            <v>c</v>
          </cell>
          <cell r="V1373"/>
          <cell r="W1373">
            <v>37496</v>
          </cell>
          <cell r="X1373">
            <v>37497</v>
          </cell>
          <cell r="Y1373" t="str">
            <v>KB</v>
          </cell>
        </row>
        <row r="1374">
          <cell r="A1374">
            <v>636</v>
          </cell>
          <cell r="B1374">
            <v>37413</v>
          </cell>
          <cell r="C1374" t="str">
            <v>tch</v>
          </cell>
          <cell r="D1374" t="str">
            <v>1</v>
          </cell>
          <cell r="E1374">
            <v>37390</v>
          </cell>
          <cell r="G1374">
            <v>37406</v>
          </cell>
          <cell r="H1374" t="str">
            <v>Ing. Jana Pechova</v>
          </cell>
          <cell r="I1374" t="str">
            <v>2571638058</v>
          </cell>
          <cell r="J1374" t="str">
            <v>0800</v>
          </cell>
          <cell r="K1374">
            <v>1617</v>
          </cell>
          <cell r="M1374">
            <v>0</v>
          </cell>
          <cell r="O1374">
            <v>0</v>
          </cell>
          <cell r="P1374">
            <v>1617</v>
          </cell>
          <cell r="S1374">
            <v>1617</v>
          </cell>
          <cell r="U1374" t="str">
            <v>a</v>
          </cell>
          <cell r="V1374"/>
          <cell r="W1374">
            <v>37405</v>
          </cell>
          <cell r="X1374">
            <v>37406</v>
          </cell>
          <cell r="Y1374" t="str">
            <v>KB</v>
          </cell>
        </row>
        <row r="1375">
          <cell r="A1375">
            <v>882</v>
          </cell>
          <cell r="B1375">
            <v>37453</v>
          </cell>
          <cell r="C1375" t="str">
            <v>b</v>
          </cell>
          <cell r="D1375" t="str">
            <v>522002</v>
          </cell>
          <cell r="E1375">
            <v>37426</v>
          </cell>
          <cell r="G1375">
            <v>37437</v>
          </cell>
          <cell r="H1375" t="str">
            <v>Ing. Jana Pechova</v>
          </cell>
          <cell r="I1375" t="str">
            <v>2571638058</v>
          </cell>
          <cell r="J1375" t="str">
            <v>0800</v>
          </cell>
          <cell r="K1375">
            <v>1617</v>
          </cell>
          <cell r="M1375">
            <v>0</v>
          </cell>
          <cell r="O1375">
            <v>0</v>
          </cell>
          <cell r="P1375">
            <v>1617</v>
          </cell>
          <cell r="S1375">
            <v>1617</v>
          </cell>
          <cell r="U1375" t="str">
            <v>b</v>
          </cell>
          <cell r="V1375"/>
          <cell r="W1375">
            <v>37463</v>
          </cell>
          <cell r="X1375">
            <v>37463</v>
          </cell>
          <cell r="Y1375" t="str">
            <v>KB</v>
          </cell>
        </row>
        <row r="1376">
          <cell r="A1376">
            <v>1382</v>
          </cell>
          <cell r="B1376">
            <v>37544</v>
          </cell>
          <cell r="C1376" t="str">
            <v>tch</v>
          </cell>
          <cell r="D1376" t="str">
            <v>59</v>
          </cell>
          <cell r="E1376">
            <v>37516</v>
          </cell>
          <cell r="G1376">
            <v>37529</v>
          </cell>
          <cell r="H1376" t="str">
            <v>Ing. Jana Pechova</v>
          </cell>
          <cell r="I1376" t="str">
            <v>2571638058</v>
          </cell>
          <cell r="J1376" t="str">
            <v>0800</v>
          </cell>
          <cell r="K1376">
            <v>1617</v>
          </cell>
          <cell r="M1376">
            <v>0</v>
          </cell>
          <cell r="O1376">
            <v>0</v>
          </cell>
          <cell r="P1376">
            <v>1617</v>
          </cell>
          <cell r="S1376">
            <v>1617</v>
          </cell>
          <cell r="U1376" t="str">
            <v>a</v>
          </cell>
          <cell r="V1376"/>
          <cell r="W1376">
            <v>37530</v>
          </cell>
          <cell r="X1376">
            <v>37530</v>
          </cell>
          <cell r="Y1376" t="str">
            <v>KB</v>
          </cell>
        </row>
        <row r="1377">
          <cell r="A1377">
            <v>1534</v>
          </cell>
          <cell r="B1377">
            <v>37560</v>
          </cell>
          <cell r="C1377" t="str">
            <v>tch</v>
          </cell>
          <cell r="D1377" t="str">
            <v>61</v>
          </cell>
          <cell r="E1377">
            <v>37547</v>
          </cell>
          <cell r="G1377">
            <v>37560</v>
          </cell>
          <cell r="H1377" t="str">
            <v>Ing. Jana Pechova</v>
          </cell>
          <cell r="I1377" t="str">
            <v>2571638058</v>
          </cell>
          <cell r="J1377" t="str">
            <v>0800</v>
          </cell>
          <cell r="K1377">
            <v>1626</v>
          </cell>
          <cell r="M1377">
            <v>0</v>
          </cell>
          <cell r="O1377">
            <v>0</v>
          </cell>
          <cell r="P1377">
            <v>1626</v>
          </cell>
          <cell r="S1377">
            <v>1626</v>
          </cell>
          <cell r="U1377" t="str">
            <v>a</v>
          </cell>
          <cell r="W1377">
            <v>37551</v>
          </cell>
          <cell r="X1377">
            <v>37551</v>
          </cell>
          <cell r="Y1377" t="str">
            <v>KB</v>
          </cell>
        </row>
        <row r="1378">
          <cell r="A1378">
            <v>1051</v>
          </cell>
          <cell r="B1378">
            <v>37469</v>
          </cell>
          <cell r="C1378" t="str">
            <v>b</v>
          </cell>
          <cell r="D1378" t="str">
            <v>54</v>
          </cell>
          <cell r="E1378">
            <v>37453</v>
          </cell>
          <cell r="G1378">
            <v>37468</v>
          </cell>
          <cell r="H1378" t="str">
            <v>Ing. Jana Pechova</v>
          </cell>
          <cell r="I1378" t="str">
            <v>2571638058</v>
          </cell>
          <cell r="J1378" t="str">
            <v>0800</v>
          </cell>
          <cell r="K1378">
            <v>1668</v>
          </cell>
          <cell r="M1378">
            <v>0</v>
          </cell>
          <cell r="O1378">
            <v>0</v>
          </cell>
          <cell r="P1378">
            <v>1668</v>
          </cell>
          <cell r="S1378">
            <v>1668</v>
          </cell>
          <cell r="U1378" t="str">
            <v>a</v>
          </cell>
          <cell r="V1378"/>
          <cell r="W1378">
            <v>37466</v>
          </cell>
          <cell r="X1378">
            <v>37466</v>
          </cell>
          <cell r="Y1378" t="str">
            <v>KB</v>
          </cell>
        </row>
        <row r="1379">
          <cell r="A1379">
            <v>637</v>
          </cell>
          <cell r="B1379">
            <v>37413</v>
          </cell>
          <cell r="C1379" t="str">
            <v>b</v>
          </cell>
          <cell r="D1379" t="str">
            <v>2</v>
          </cell>
          <cell r="E1379">
            <v>37390</v>
          </cell>
          <cell r="G1379">
            <v>37406</v>
          </cell>
          <cell r="H1379" t="str">
            <v>Ing. Jana Pechova</v>
          </cell>
          <cell r="I1379" t="str">
            <v>2571638058</v>
          </cell>
          <cell r="J1379" t="str">
            <v>0800</v>
          </cell>
          <cell r="K1379">
            <v>1690</v>
          </cell>
          <cell r="M1379">
            <v>0</v>
          </cell>
          <cell r="O1379">
            <v>0</v>
          </cell>
          <cell r="P1379">
            <v>1690</v>
          </cell>
          <cell r="S1379">
            <v>1690</v>
          </cell>
          <cell r="U1379" t="str">
            <v>a</v>
          </cell>
          <cell r="V1379"/>
          <cell r="W1379">
            <v>37405</v>
          </cell>
          <cell r="X1379">
            <v>37406</v>
          </cell>
          <cell r="Y1379" t="str">
            <v>KB</v>
          </cell>
        </row>
        <row r="1380">
          <cell r="A1380">
            <v>883</v>
          </cell>
          <cell r="B1380">
            <v>37453</v>
          </cell>
          <cell r="C1380" t="str">
            <v>tch</v>
          </cell>
          <cell r="D1380" t="str">
            <v>532002</v>
          </cell>
          <cell r="E1380">
            <v>37426</v>
          </cell>
          <cell r="G1380">
            <v>37437</v>
          </cell>
          <cell r="H1380" t="str">
            <v>Ing. Jana Pechova</v>
          </cell>
          <cell r="I1380" t="str">
            <v>2571638058</v>
          </cell>
          <cell r="J1380" t="str">
            <v>0800</v>
          </cell>
          <cell r="K1380">
            <v>1690</v>
          </cell>
          <cell r="M1380">
            <v>0</v>
          </cell>
          <cell r="O1380">
            <v>0</v>
          </cell>
          <cell r="P1380">
            <v>1690</v>
          </cell>
          <cell r="S1380">
            <v>1690</v>
          </cell>
          <cell r="U1380" t="str">
            <v>b</v>
          </cell>
          <cell r="V1380"/>
          <cell r="W1380">
            <v>37463</v>
          </cell>
          <cell r="X1380">
            <v>37463</v>
          </cell>
          <cell r="Y1380" t="str">
            <v>KB</v>
          </cell>
        </row>
        <row r="1381">
          <cell r="A1381">
            <v>1381</v>
          </cell>
          <cell r="B1381">
            <v>37544</v>
          </cell>
          <cell r="C1381" t="str">
            <v>b</v>
          </cell>
          <cell r="D1381" t="str">
            <v>58</v>
          </cell>
          <cell r="E1381">
            <v>37516</v>
          </cell>
          <cell r="G1381">
            <v>37529</v>
          </cell>
          <cell r="H1381" t="str">
            <v>Ing. Jana Pechova</v>
          </cell>
          <cell r="I1381" t="str">
            <v>2571638058</v>
          </cell>
          <cell r="J1381" t="str">
            <v>0800</v>
          </cell>
          <cell r="K1381">
            <v>1690</v>
          </cell>
          <cell r="M1381">
            <v>0</v>
          </cell>
          <cell r="O1381">
            <v>0</v>
          </cell>
          <cell r="P1381">
            <v>1690</v>
          </cell>
          <cell r="S1381">
            <v>1690</v>
          </cell>
          <cell r="U1381" t="str">
            <v>a</v>
          </cell>
          <cell r="V1381"/>
          <cell r="W1381">
            <v>37530</v>
          </cell>
          <cell r="X1381">
            <v>37530</v>
          </cell>
          <cell r="Y1381" t="str">
            <v>KB</v>
          </cell>
        </row>
        <row r="1382">
          <cell r="A1382">
            <v>1533</v>
          </cell>
          <cell r="B1382">
            <v>37560</v>
          </cell>
          <cell r="C1382" t="str">
            <v>b</v>
          </cell>
          <cell r="D1382" t="str">
            <v>60</v>
          </cell>
          <cell r="E1382">
            <v>37547</v>
          </cell>
          <cell r="G1382">
            <v>37560</v>
          </cell>
          <cell r="H1382" t="str">
            <v>Ing. Jana Pechova</v>
          </cell>
          <cell r="I1382" t="str">
            <v>2571638058</v>
          </cell>
          <cell r="J1382" t="str">
            <v>0800</v>
          </cell>
          <cell r="K1382">
            <v>1690</v>
          </cell>
          <cell r="M1382">
            <v>0</v>
          </cell>
          <cell r="O1382">
            <v>0</v>
          </cell>
          <cell r="P1382">
            <v>1690</v>
          </cell>
          <cell r="S1382">
            <v>1690</v>
          </cell>
          <cell r="U1382" t="str">
            <v>a</v>
          </cell>
          <cell r="W1382">
            <v>37551</v>
          </cell>
          <cell r="X1382">
            <v>37551</v>
          </cell>
          <cell r="Y1382" t="str">
            <v>KB</v>
          </cell>
        </row>
        <row r="1383">
          <cell r="A1383">
            <v>1052</v>
          </cell>
          <cell r="B1383">
            <v>37469</v>
          </cell>
          <cell r="C1383" t="str">
            <v>tch</v>
          </cell>
          <cell r="D1383" t="str">
            <v>55</v>
          </cell>
          <cell r="E1383">
            <v>37453</v>
          </cell>
          <cell r="G1383">
            <v>37468</v>
          </cell>
          <cell r="H1383" t="str">
            <v>Ing. Jana Pechova</v>
          </cell>
          <cell r="I1383" t="str">
            <v>2571638058</v>
          </cell>
          <cell r="J1383" t="str">
            <v>0800</v>
          </cell>
          <cell r="K1383">
            <v>1741</v>
          </cell>
          <cell r="M1383">
            <v>0</v>
          </cell>
          <cell r="O1383">
            <v>0</v>
          </cell>
          <cell r="P1383">
            <v>1741</v>
          </cell>
          <cell r="S1383">
            <v>1741</v>
          </cell>
          <cell r="U1383" t="str">
            <v>a</v>
          </cell>
          <cell r="V1383"/>
          <cell r="W1383">
            <v>37466</v>
          </cell>
          <cell r="X1383">
            <v>37466</v>
          </cell>
          <cell r="Y1383" t="str">
            <v>KB</v>
          </cell>
        </row>
        <row r="1384">
          <cell r="A1384">
            <v>1649</v>
          </cell>
          <cell r="B1384">
            <v>37578</v>
          </cell>
          <cell r="C1384" t="str">
            <v>b</v>
          </cell>
          <cell r="D1384" t="str">
            <v>62</v>
          </cell>
          <cell r="E1384">
            <v>37567</v>
          </cell>
          <cell r="G1384">
            <v>37575</v>
          </cell>
          <cell r="H1384" t="str">
            <v>Ing. Jana Pechova</v>
          </cell>
          <cell r="I1384" t="str">
            <v>2571638058</v>
          </cell>
          <cell r="J1384" t="str">
            <v>0800</v>
          </cell>
          <cell r="K1384">
            <v>3307</v>
          </cell>
          <cell r="M1384">
            <v>0</v>
          </cell>
          <cell r="O1384">
            <v>0</v>
          </cell>
          <cell r="P1384">
            <v>3307</v>
          </cell>
          <cell r="S1384">
            <v>3307</v>
          </cell>
          <cell r="U1384" t="str">
            <v>c</v>
          </cell>
          <cell r="V1384"/>
          <cell r="W1384">
            <v>37593</v>
          </cell>
          <cell r="X1384">
            <v>37594</v>
          </cell>
          <cell r="Y1384" t="str">
            <v>KB</v>
          </cell>
          <cell r="Z1384" t="str">
            <v>platba vracena 19-11=na fa chybi spec.symbol</v>
          </cell>
        </row>
        <row r="1385">
          <cell r="A1385">
            <v>1817</v>
          </cell>
          <cell r="B1385">
            <v>37603</v>
          </cell>
          <cell r="C1385" t="str">
            <v>b</v>
          </cell>
          <cell r="D1385" t="str">
            <v>63</v>
          </cell>
          <cell r="E1385">
            <v>37600</v>
          </cell>
          <cell r="G1385">
            <v>37606</v>
          </cell>
          <cell r="H1385" t="str">
            <v>Ing. Jana Pechova</v>
          </cell>
          <cell r="I1385" t="str">
            <v>2571638058</v>
          </cell>
          <cell r="J1385" t="str">
            <v>0800</v>
          </cell>
          <cell r="K1385">
            <v>3307</v>
          </cell>
          <cell r="M1385">
            <v>0</v>
          </cell>
          <cell r="O1385">
            <v>0</v>
          </cell>
          <cell r="P1385">
            <v>3307</v>
          </cell>
          <cell r="S1385">
            <v>3307</v>
          </cell>
          <cell r="U1385" t="str">
            <v>a</v>
          </cell>
          <cell r="V1385"/>
          <cell r="W1385">
            <v>37601</v>
          </cell>
          <cell r="X1385">
            <v>37602</v>
          </cell>
          <cell r="Y1385" t="str">
            <v>KB</v>
          </cell>
        </row>
        <row r="1386">
          <cell r="A1386">
            <v>1643</v>
          </cell>
          <cell r="B1386">
            <v>37578</v>
          </cell>
          <cell r="C1386" t="str">
            <v>b</v>
          </cell>
          <cell r="D1386" t="str">
            <v>12002</v>
          </cell>
          <cell r="E1386">
            <v>37565</v>
          </cell>
          <cell r="G1386">
            <v>37565</v>
          </cell>
          <cell r="H1386" t="str">
            <v>Hlaváč Petr, Ing</v>
          </cell>
          <cell r="I1386" t="str">
            <v>2577356</v>
          </cell>
          <cell r="J1386" t="str">
            <v>0300</v>
          </cell>
          <cell r="K1386">
            <v>80952.3</v>
          </cell>
          <cell r="M1386">
            <v>0</v>
          </cell>
          <cell r="O1386">
            <v>0</v>
          </cell>
          <cell r="P1386">
            <v>80952.3</v>
          </cell>
          <cell r="S1386">
            <v>80952.3</v>
          </cell>
          <cell r="T1386" t="str">
            <v>free</v>
          </cell>
          <cell r="V1386"/>
          <cell r="W1386">
            <v>37567</v>
          </cell>
          <cell r="X1386">
            <v>37575</v>
          </cell>
          <cell r="Y1386" t="str">
            <v>KB</v>
          </cell>
        </row>
        <row r="1387">
          <cell r="A1387">
            <v>1783</v>
          </cell>
          <cell r="B1387">
            <v>37599</v>
          </cell>
          <cell r="C1387" t="str">
            <v>b</v>
          </cell>
          <cell r="D1387" t="str">
            <v>22002</v>
          </cell>
          <cell r="E1387">
            <v>37599</v>
          </cell>
          <cell r="G1387">
            <v>37594</v>
          </cell>
          <cell r="H1387" t="str">
            <v>Hlaváč Petr, Ing</v>
          </cell>
          <cell r="I1387" t="str">
            <v>2577356</v>
          </cell>
          <cell r="J1387" t="str">
            <v>0300</v>
          </cell>
          <cell r="K1387">
            <v>109523.7</v>
          </cell>
          <cell r="M1387">
            <v>0</v>
          </cell>
          <cell r="O1387">
            <v>0</v>
          </cell>
          <cell r="P1387">
            <v>109523.7</v>
          </cell>
          <cell r="S1387">
            <v>109523.7</v>
          </cell>
          <cell r="T1387" t="str">
            <v>free</v>
          </cell>
          <cell r="U1387" t="str">
            <v>a</v>
          </cell>
          <cell r="V1387"/>
          <cell r="W1387">
            <v>37599</v>
          </cell>
          <cell r="X1387">
            <v>37599</v>
          </cell>
          <cell r="Y1387" t="str">
            <v>KB</v>
          </cell>
        </row>
        <row r="1388">
          <cell r="A1388">
            <v>622</v>
          </cell>
          <cell r="B1388">
            <v>37396</v>
          </cell>
          <cell r="C1388" t="str">
            <v>jsr</v>
          </cell>
          <cell r="D1388" t="str">
            <v>202</v>
          </cell>
          <cell r="E1388">
            <v>37386</v>
          </cell>
          <cell r="G1388">
            <v>37393</v>
          </cell>
          <cell r="H1388" t="str">
            <v>Landova Gabriela</v>
          </cell>
          <cell r="I1388" t="str">
            <v>2661622068</v>
          </cell>
          <cell r="J1388" t="str">
            <v>0800</v>
          </cell>
          <cell r="K1388">
            <v>4870</v>
          </cell>
          <cell r="M1388">
            <v>0</v>
          </cell>
          <cell r="O1388">
            <v>0</v>
          </cell>
          <cell r="P1388">
            <v>4870</v>
          </cell>
          <cell r="S1388">
            <v>4870</v>
          </cell>
          <cell r="U1388" t="str">
            <v>a</v>
          </cell>
          <cell r="V1388"/>
          <cell r="W1388">
            <v>37405</v>
          </cell>
          <cell r="X1388">
            <v>37406</v>
          </cell>
          <cell r="Y1388" t="str">
            <v>KB</v>
          </cell>
        </row>
        <row r="1389">
          <cell r="A1389">
            <v>1176</v>
          </cell>
          <cell r="B1389">
            <v>37491</v>
          </cell>
          <cell r="C1389" t="str">
            <v>b</v>
          </cell>
          <cell r="D1389" t="str">
            <v>C020450</v>
          </cell>
          <cell r="E1389">
            <v>37476</v>
          </cell>
          <cell r="F1389">
            <v>37475</v>
          </cell>
          <cell r="G1389">
            <v>37454</v>
          </cell>
          <cell r="H1389" t="str">
            <v>Medisoft</v>
          </cell>
          <cell r="I1389" t="str">
            <v>266546-051</v>
          </cell>
          <cell r="J1389" t="str">
            <v>0100</v>
          </cell>
          <cell r="M1389">
            <v>0</v>
          </cell>
          <cell r="N1389">
            <v>677.87</v>
          </cell>
          <cell r="O1389">
            <v>149.13</v>
          </cell>
          <cell r="P1389">
            <v>827</v>
          </cell>
          <cell r="S1389">
            <v>827</v>
          </cell>
          <cell r="V1389"/>
          <cell r="W1389">
            <v>37482</v>
          </cell>
          <cell r="X1389">
            <v>37482</v>
          </cell>
          <cell r="Y1389" t="str">
            <v>KB</v>
          </cell>
          <cell r="Z1389" t="str">
            <v>Reparation of notebook</v>
          </cell>
        </row>
        <row r="1390">
          <cell r="A1390">
            <v>3022</v>
          </cell>
          <cell r="B1390">
            <v>37319</v>
          </cell>
          <cell r="C1390" t="str">
            <v>mc</v>
          </cell>
          <cell r="D1390" t="str">
            <v>200200020</v>
          </cell>
          <cell r="E1390">
            <v>37288</v>
          </cell>
          <cell r="F1390">
            <v>37287</v>
          </cell>
          <cell r="G1390">
            <v>37320</v>
          </cell>
          <cell r="H1390" t="str">
            <v>Stavoka, HK</v>
          </cell>
          <cell r="I1390" t="str">
            <v>27-0275670257</v>
          </cell>
          <cell r="J1390" t="str">
            <v>0100</v>
          </cell>
          <cell r="L1390">
            <v>1236000</v>
          </cell>
          <cell r="M1390">
            <v>61800</v>
          </cell>
          <cell r="O1390">
            <v>0</v>
          </cell>
          <cell r="P1390">
            <v>1297800</v>
          </cell>
          <cell r="R1390">
            <v>-64890</v>
          </cell>
          <cell r="S1390">
            <v>1232910</v>
          </cell>
          <cell r="T1390" t="str">
            <v>March2002</v>
          </cell>
          <cell r="U1390">
            <v>37315</v>
          </cell>
          <cell r="V1390"/>
          <cell r="W1390">
            <v>37320</v>
          </cell>
          <cell r="X1390">
            <v>37320</v>
          </cell>
          <cell r="Y1390" t="str">
            <v>Sanwa Duss</v>
          </cell>
        </row>
        <row r="1391">
          <cell r="A1391">
            <v>240</v>
          </cell>
          <cell r="B1391">
            <v>37349</v>
          </cell>
          <cell r="C1391" t="str">
            <v>dag</v>
          </cell>
          <cell r="D1391" t="str">
            <v>6</v>
          </cell>
          <cell r="E1391">
            <v>37321</v>
          </cell>
          <cell r="G1391">
            <v>37330</v>
          </cell>
          <cell r="H1391" t="str">
            <v>Tomáš Rykr</v>
          </cell>
          <cell r="I1391" t="str">
            <v>27-0284050287</v>
          </cell>
          <cell r="J1391" t="str">
            <v>0100</v>
          </cell>
          <cell r="K1391">
            <v>4000</v>
          </cell>
          <cell r="M1391">
            <v>0</v>
          </cell>
          <cell r="O1391">
            <v>0</v>
          </cell>
          <cell r="P1391">
            <v>4000</v>
          </cell>
          <cell r="S1391">
            <v>4000</v>
          </cell>
          <cell r="V1391"/>
          <cell r="W1391">
            <v>37330</v>
          </cell>
          <cell r="X1391">
            <v>37333</v>
          </cell>
          <cell r="Y1391" t="str">
            <v>KB</v>
          </cell>
          <cell r="Z1391" t="str">
            <v>Interpreter-Japanese</v>
          </cell>
        </row>
        <row r="1392">
          <cell r="A1392">
            <v>803</v>
          </cell>
          <cell r="B1392">
            <v>37432</v>
          </cell>
          <cell r="C1392" t="str">
            <v>a2</v>
          </cell>
          <cell r="D1392" t="str">
            <v>030</v>
          </cell>
          <cell r="E1392">
            <v>37413</v>
          </cell>
          <cell r="G1392">
            <v>37427</v>
          </cell>
          <cell r="H1392" t="str">
            <v>Tomáš Rykr</v>
          </cell>
          <cell r="I1392" t="str">
            <v>27-0284050287</v>
          </cell>
          <cell r="J1392" t="str">
            <v>0100</v>
          </cell>
          <cell r="K1392">
            <v>6000</v>
          </cell>
          <cell r="M1392">
            <v>0</v>
          </cell>
          <cell r="O1392">
            <v>0</v>
          </cell>
          <cell r="P1392">
            <v>6000</v>
          </cell>
          <cell r="S1392">
            <v>6000</v>
          </cell>
          <cell r="V1392"/>
          <cell r="W1392">
            <v>37431</v>
          </cell>
          <cell r="X1392">
            <v>37431</v>
          </cell>
          <cell r="Y1392" t="str">
            <v>KB</v>
          </cell>
          <cell r="Z1392" t="str">
            <v>Interpreter-japanese</v>
          </cell>
        </row>
        <row r="1393">
          <cell r="A1393">
            <v>5004</v>
          </cell>
          <cell r="B1393">
            <v>37294</v>
          </cell>
          <cell r="C1393" t="str">
            <v>o</v>
          </cell>
          <cell r="D1393" t="str">
            <v>7428102002</v>
          </cell>
          <cell r="E1393">
            <v>37267</v>
          </cell>
          <cell r="F1393">
            <v>37267</v>
          </cell>
          <cell r="G1393">
            <v>37281</v>
          </cell>
          <cell r="H1393" t="str">
            <v>SME</v>
          </cell>
          <cell r="I1393" t="str">
            <v>27-1174960217</v>
          </cell>
          <cell r="J1393" t="str">
            <v>0100</v>
          </cell>
          <cell r="M1393">
            <v>0</v>
          </cell>
          <cell r="N1393">
            <v>92406.26</v>
          </cell>
          <cell r="O1393">
            <v>20325.599999999999</v>
          </cell>
          <cell r="P1393">
            <v>112731.9</v>
          </cell>
          <cell r="S1393">
            <v>112731.9</v>
          </cell>
          <cell r="U1393" t="str">
            <v>b</v>
          </cell>
          <cell r="V1393"/>
          <cell r="W1393">
            <v>37293</v>
          </cell>
          <cell r="X1393">
            <v>37294</v>
          </cell>
          <cell r="Y1393" t="str">
            <v>KB</v>
          </cell>
        </row>
        <row r="1394">
          <cell r="A1394">
            <v>54</v>
          </cell>
          <cell r="B1394">
            <v>37315</v>
          </cell>
          <cell r="C1394" t="str">
            <v>sh</v>
          </cell>
          <cell r="D1394" t="str">
            <v>7005348006</v>
          </cell>
          <cell r="E1394">
            <v>37281</v>
          </cell>
          <cell r="F1394">
            <v>37273</v>
          </cell>
          <cell r="G1394">
            <v>37287</v>
          </cell>
          <cell r="H1394" t="str">
            <v>SME</v>
          </cell>
          <cell r="I1394" t="str">
            <v>27-1174960217</v>
          </cell>
          <cell r="J1394" t="str">
            <v>0100</v>
          </cell>
          <cell r="M1394">
            <v>0</v>
          </cell>
          <cell r="N1394">
            <v>184287.75</v>
          </cell>
          <cell r="O1394">
            <v>40535.699999999997</v>
          </cell>
          <cell r="P1394">
            <v>224823.5</v>
          </cell>
          <cell r="S1394">
            <v>224823.5</v>
          </cell>
          <cell r="U1394" t="str">
            <v>b</v>
          </cell>
          <cell r="V1394"/>
          <cell r="W1394">
            <v>37298</v>
          </cell>
          <cell r="X1394">
            <v>37301</v>
          </cell>
          <cell r="Y1394" t="str">
            <v>KB</v>
          </cell>
        </row>
        <row r="1395">
          <cell r="A1395">
            <v>5122</v>
          </cell>
          <cell r="B1395">
            <v>37596</v>
          </cell>
          <cell r="C1395" t="str">
            <v>sh2</v>
          </cell>
          <cell r="D1395" t="str">
            <v>611402</v>
          </cell>
          <cell r="E1395">
            <v>37554</v>
          </cell>
          <cell r="F1395">
            <v>37553</v>
          </cell>
          <cell r="G1395">
            <v>37568</v>
          </cell>
          <cell r="H1395" t="str">
            <v>GLUMBIK</v>
          </cell>
          <cell r="I1395" t="str">
            <v>271181670277</v>
          </cell>
          <cell r="J1395" t="str">
            <v>0100</v>
          </cell>
          <cell r="L1395">
            <v>6684</v>
          </cell>
          <cell r="M1395">
            <v>334.2</v>
          </cell>
          <cell r="O1395">
            <v>0</v>
          </cell>
          <cell r="P1395">
            <v>7018.2</v>
          </cell>
          <cell r="S1395">
            <v>7018.2</v>
          </cell>
          <cell r="U1395" t="str">
            <v>d</v>
          </cell>
          <cell r="V1395" t="str">
            <v xml:space="preserve"> </v>
          </cell>
          <cell r="W1395">
            <v>37592</v>
          </cell>
          <cell r="X1395">
            <v>37594</v>
          </cell>
          <cell r="Y1395" t="str">
            <v>KB</v>
          </cell>
          <cell r="Z1395" t="str">
            <v>lightgas pipe cut</v>
          </cell>
        </row>
        <row r="1396">
          <cell r="A1396">
            <v>3043</v>
          </cell>
          <cell r="B1396">
            <v>37323</v>
          </cell>
          <cell r="C1396" t="str">
            <v>mc</v>
          </cell>
          <cell r="D1396" t="str">
            <v>2002002</v>
          </cell>
          <cell r="E1396">
            <v>37298</v>
          </cell>
          <cell r="F1396">
            <v>37298</v>
          </cell>
          <cell r="G1396">
            <v>37330</v>
          </cell>
          <cell r="H1396" t="str">
            <v>Pavel Tiller</v>
          </cell>
          <cell r="I1396" t="str">
            <v>27-1478770287</v>
          </cell>
          <cell r="J1396" t="str">
            <v>0100</v>
          </cell>
          <cell r="L1396">
            <v>35000</v>
          </cell>
          <cell r="M1396">
            <v>1750</v>
          </cell>
          <cell r="O1396">
            <v>0</v>
          </cell>
          <cell r="P1396">
            <v>36750</v>
          </cell>
          <cell r="S1396">
            <v>36750</v>
          </cell>
          <cell r="V1396"/>
          <cell r="W1396">
            <v>37328</v>
          </cell>
          <cell r="X1396">
            <v>37329</v>
          </cell>
          <cell r="Y1396" t="str">
            <v>KB</v>
          </cell>
        </row>
        <row r="1397">
          <cell r="A1397">
            <v>3030</v>
          </cell>
          <cell r="B1397">
            <v>37323</v>
          </cell>
          <cell r="C1397" t="str">
            <v>mc</v>
          </cell>
          <cell r="D1397" t="str">
            <v>2002001</v>
          </cell>
          <cell r="E1397">
            <v>37293</v>
          </cell>
          <cell r="F1397">
            <v>37293</v>
          </cell>
          <cell r="G1397">
            <v>37330</v>
          </cell>
          <cell r="H1397" t="str">
            <v>Pavel Tiller</v>
          </cell>
          <cell r="I1397" t="str">
            <v>27-1478770287</v>
          </cell>
          <cell r="J1397" t="str">
            <v>0100</v>
          </cell>
          <cell r="L1397">
            <v>210000</v>
          </cell>
          <cell r="M1397">
            <v>10500</v>
          </cell>
          <cell r="O1397">
            <v>0</v>
          </cell>
          <cell r="P1397">
            <v>220500</v>
          </cell>
          <cell r="S1397">
            <v>220500</v>
          </cell>
          <cell r="V1397"/>
          <cell r="W1397">
            <v>37328</v>
          </cell>
          <cell r="X1397">
            <v>37329</v>
          </cell>
          <cell r="Y1397" t="str">
            <v>KB</v>
          </cell>
        </row>
        <row r="1398">
          <cell r="A1398">
            <v>1255</v>
          </cell>
          <cell r="B1398">
            <v>37502</v>
          </cell>
          <cell r="C1398" t="str">
            <v>tp1</v>
          </cell>
          <cell r="D1398" t="str">
            <v>0142002</v>
          </cell>
          <cell r="E1398">
            <v>37491</v>
          </cell>
          <cell r="F1398">
            <v>37483</v>
          </cell>
          <cell r="G1398">
            <v>37494</v>
          </cell>
          <cell r="H1398" t="str">
            <v>Talents Technology</v>
          </cell>
          <cell r="I1398" t="str">
            <v>271900</v>
          </cell>
          <cell r="J1398" t="str">
            <v>4000</v>
          </cell>
          <cell r="M1398">
            <v>0</v>
          </cell>
          <cell r="N1398">
            <v>45000</v>
          </cell>
          <cell r="O1398">
            <v>9900</v>
          </cell>
          <cell r="P1398">
            <v>54900</v>
          </cell>
          <cell r="S1398">
            <v>54900</v>
          </cell>
          <cell r="U1398" t="str">
            <v>d</v>
          </cell>
          <cell r="V1398"/>
          <cell r="W1398">
            <v>37496</v>
          </cell>
          <cell r="X1398">
            <v>37497</v>
          </cell>
          <cell r="Y1398" t="str">
            <v>KB</v>
          </cell>
        </row>
        <row r="1399">
          <cell r="A1399">
            <v>1253</v>
          </cell>
          <cell r="B1399">
            <v>37529</v>
          </cell>
          <cell r="C1399" t="str">
            <v>toe</v>
          </cell>
          <cell r="D1399" t="str">
            <v>0042002</v>
          </cell>
          <cell r="E1399">
            <v>37491</v>
          </cell>
          <cell r="F1399">
            <v>37483</v>
          </cell>
          <cell r="G1399">
            <v>37517</v>
          </cell>
          <cell r="H1399" t="str">
            <v>Talents Technology</v>
          </cell>
          <cell r="I1399" t="str">
            <v>271900</v>
          </cell>
          <cell r="J1399" t="str">
            <v>4000</v>
          </cell>
          <cell r="M1399">
            <v>0</v>
          </cell>
          <cell r="N1399">
            <v>63680</v>
          </cell>
          <cell r="O1399">
            <v>14009.6</v>
          </cell>
          <cell r="P1399">
            <v>77690</v>
          </cell>
          <cell r="S1399">
            <v>77690</v>
          </cell>
          <cell r="U1399" t="str">
            <v>a</v>
          </cell>
          <cell r="V1399"/>
          <cell r="W1399">
            <v>37518</v>
          </cell>
          <cell r="X1399">
            <v>37518</v>
          </cell>
          <cell r="Y1399" t="str">
            <v>KB</v>
          </cell>
        </row>
        <row r="1400">
          <cell r="A1400">
            <v>1251</v>
          </cell>
          <cell r="B1400">
            <v>37502</v>
          </cell>
          <cell r="C1400" t="str">
            <v>toe</v>
          </cell>
          <cell r="D1400" t="str">
            <v>0022002</v>
          </cell>
          <cell r="E1400">
            <v>37491</v>
          </cell>
          <cell r="F1400">
            <v>37483</v>
          </cell>
          <cell r="G1400">
            <v>37494</v>
          </cell>
          <cell r="H1400" t="str">
            <v>Talents Technology</v>
          </cell>
          <cell r="I1400" t="str">
            <v>271900</v>
          </cell>
          <cell r="J1400" t="str">
            <v>4000</v>
          </cell>
          <cell r="M1400">
            <v>0</v>
          </cell>
          <cell r="N1400">
            <v>75000</v>
          </cell>
          <cell r="O1400">
            <v>16500</v>
          </cell>
          <cell r="P1400">
            <v>91500</v>
          </cell>
          <cell r="S1400">
            <v>91500</v>
          </cell>
          <cell r="U1400" t="str">
            <v>d</v>
          </cell>
          <cell r="V1400"/>
          <cell r="W1400">
            <v>37496</v>
          </cell>
          <cell r="X1400">
            <v>37497</v>
          </cell>
          <cell r="Y1400" t="str">
            <v>KB</v>
          </cell>
        </row>
        <row r="1401">
          <cell r="A1401">
            <v>1252</v>
          </cell>
          <cell r="B1401">
            <v>37502</v>
          </cell>
          <cell r="C1401" t="str">
            <v>tp1</v>
          </cell>
          <cell r="D1401" t="str">
            <v>0032002</v>
          </cell>
          <cell r="E1401">
            <v>37491</v>
          </cell>
          <cell r="F1401">
            <v>37483</v>
          </cell>
          <cell r="G1401">
            <v>37494</v>
          </cell>
          <cell r="H1401" t="str">
            <v>Talents Technology</v>
          </cell>
          <cell r="I1401" t="str">
            <v>271900</v>
          </cell>
          <cell r="J1401" t="str">
            <v>4000</v>
          </cell>
          <cell r="M1401">
            <v>0</v>
          </cell>
          <cell r="N1401">
            <v>105000</v>
          </cell>
          <cell r="O1401">
            <v>23100</v>
          </cell>
          <cell r="P1401">
            <v>128100</v>
          </cell>
          <cell r="S1401">
            <v>128100</v>
          </cell>
          <cell r="U1401" t="str">
            <v>c</v>
          </cell>
          <cell r="V1401"/>
          <cell r="W1401">
            <v>37496</v>
          </cell>
          <cell r="X1401">
            <v>37497</v>
          </cell>
          <cell r="Y1401" t="str">
            <v>KB</v>
          </cell>
        </row>
        <row r="1402">
          <cell r="A1402">
            <v>1250</v>
          </cell>
          <cell r="B1402">
            <v>37502</v>
          </cell>
          <cell r="C1402" t="str">
            <v>b</v>
          </cell>
          <cell r="D1402" t="str">
            <v>0012002</v>
          </cell>
          <cell r="E1402">
            <v>37491</v>
          </cell>
          <cell r="F1402">
            <v>37483</v>
          </cell>
          <cell r="G1402">
            <v>37494</v>
          </cell>
          <cell r="H1402" t="str">
            <v>Talents Technology</v>
          </cell>
          <cell r="I1402" t="str">
            <v>271900</v>
          </cell>
          <cell r="J1402" t="str">
            <v>4000</v>
          </cell>
          <cell r="M1402">
            <v>0</v>
          </cell>
          <cell r="N1402">
            <v>135000</v>
          </cell>
          <cell r="O1402">
            <v>29700</v>
          </cell>
          <cell r="P1402">
            <v>164700</v>
          </cell>
          <cell r="S1402">
            <v>164700</v>
          </cell>
          <cell r="U1402" t="str">
            <v>c</v>
          </cell>
          <cell r="V1402"/>
          <cell r="W1402">
            <v>37496</v>
          </cell>
          <cell r="X1402">
            <v>37497</v>
          </cell>
          <cell r="Y1402" t="str">
            <v>KB</v>
          </cell>
        </row>
        <row r="1403">
          <cell r="A1403">
            <v>1254</v>
          </cell>
          <cell r="B1403">
            <v>37529</v>
          </cell>
          <cell r="C1403" t="str">
            <v>toe</v>
          </cell>
          <cell r="D1403" t="str">
            <v>0112002</v>
          </cell>
          <cell r="E1403">
            <v>37491</v>
          </cell>
          <cell r="F1403">
            <v>37483</v>
          </cell>
          <cell r="G1403">
            <v>37517</v>
          </cell>
          <cell r="H1403" t="str">
            <v>Talents Technology</v>
          </cell>
          <cell r="I1403" t="str">
            <v>271900</v>
          </cell>
          <cell r="J1403" t="str">
            <v>4000</v>
          </cell>
          <cell r="M1403">
            <v>0</v>
          </cell>
          <cell r="N1403">
            <v>318400</v>
          </cell>
          <cell r="O1403">
            <v>70048</v>
          </cell>
          <cell r="P1403">
            <v>388448</v>
          </cell>
          <cell r="S1403">
            <v>388448</v>
          </cell>
          <cell r="U1403" t="str">
            <v>b</v>
          </cell>
          <cell r="V1403"/>
          <cell r="W1403">
            <v>37518</v>
          </cell>
          <cell r="X1403">
            <v>37518</v>
          </cell>
          <cell r="Y1403" t="str">
            <v>KB</v>
          </cell>
        </row>
        <row r="1404">
          <cell r="A1404">
            <v>2036</v>
          </cell>
          <cell r="B1404">
            <v>37323</v>
          </cell>
          <cell r="C1404" t="str">
            <v>ty</v>
          </cell>
          <cell r="D1404" t="str">
            <v>2220010</v>
          </cell>
          <cell r="E1404">
            <v>37307</v>
          </cell>
          <cell r="F1404">
            <v>37301</v>
          </cell>
          <cell r="G1404">
            <v>37325</v>
          </cell>
          <cell r="H1404" t="str">
            <v>ContiMade, s.r.o.</v>
          </cell>
          <cell r="I1404" t="str">
            <v>27-1917680217</v>
          </cell>
          <cell r="J1404" t="str">
            <v>0100</v>
          </cell>
          <cell r="L1404">
            <v>4200</v>
          </cell>
          <cell r="M1404">
            <v>210</v>
          </cell>
          <cell r="N1404">
            <v>184600</v>
          </cell>
          <cell r="O1404">
            <v>40612</v>
          </cell>
          <cell r="P1404">
            <v>229622</v>
          </cell>
          <cell r="R1404">
            <v>-9440</v>
          </cell>
          <cell r="S1404">
            <v>220182</v>
          </cell>
          <cell r="V1404"/>
          <cell r="W1404">
            <v>37328</v>
          </cell>
          <cell r="X1404">
            <v>37329</v>
          </cell>
          <cell r="Y1404" t="str">
            <v>KB</v>
          </cell>
        </row>
        <row r="1405">
          <cell r="A1405">
            <v>5084</v>
          </cell>
          <cell r="B1405">
            <v>37529</v>
          </cell>
          <cell r="C1405" t="str">
            <v>sh2</v>
          </cell>
          <cell r="D1405" t="str">
            <v>2220379</v>
          </cell>
          <cell r="E1405">
            <v>37511</v>
          </cell>
          <cell r="F1405">
            <v>37511</v>
          </cell>
          <cell r="G1405">
            <v>37525</v>
          </cell>
          <cell r="H1405" t="str">
            <v>amethyst.cz</v>
          </cell>
          <cell r="I1405" t="str">
            <v>27-2504200267</v>
          </cell>
          <cell r="J1405" t="str">
            <v>0100</v>
          </cell>
          <cell r="M1405">
            <v>0</v>
          </cell>
          <cell r="N1405">
            <v>348</v>
          </cell>
          <cell r="O1405">
            <v>76.599999999999994</v>
          </cell>
          <cell r="P1405">
            <v>424.6</v>
          </cell>
          <cell r="S1405">
            <v>424.6</v>
          </cell>
          <cell r="U1405" t="str">
            <v>c</v>
          </cell>
          <cell r="V1405"/>
          <cell r="W1405">
            <v>37526</v>
          </cell>
          <cell r="X1405">
            <v>37526</v>
          </cell>
          <cell r="Y1405" t="str">
            <v>KB</v>
          </cell>
        </row>
        <row r="1406">
          <cell r="A1406">
            <v>5097</v>
          </cell>
          <cell r="B1406">
            <v>37553</v>
          </cell>
          <cell r="C1406" t="str">
            <v>sh2</v>
          </cell>
          <cell r="D1406" t="str">
            <v>2220484</v>
          </cell>
          <cell r="E1406">
            <v>37538</v>
          </cell>
          <cell r="F1406">
            <v>37538</v>
          </cell>
          <cell r="G1406">
            <v>37545</v>
          </cell>
          <cell r="H1406" t="str">
            <v>amethyst.cz</v>
          </cell>
          <cell r="I1406" t="str">
            <v>27-2504200267</v>
          </cell>
          <cell r="J1406" t="str">
            <v>0100</v>
          </cell>
          <cell r="M1406">
            <v>0</v>
          </cell>
          <cell r="N1406">
            <v>505</v>
          </cell>
          <cell r="O1406">
            <v>111.1</v>
          </cell>
          <cell r="P1406">
            <v>616.1</v>
          </cell>
          <cell r="S1406">
            <v>616.1</v>
          </cell>
          <cell r="U1406" t="str">
            <v>x</v>
          </cell>
          <cell r="V1406">
            <v>-1</v>
          </cell>
          <cell r="W1406">
            <v>37547</v>
          </cell>
          <cell r="X1406">
            <v>37550</v>
          </cell>
          <cell r="Y1406" t="str">
            <v>KB</v>
          </cell>
          <cell r="Z1406" t="str">
            <v>reparation and installation of another fax</v>
          </cell>
        </row>
        <row r="1407">
          <cell r="A1407">
            <v>705</v>
          </cell>
          <cell r="B1407">
            <v>37425</v>
          </cell>
          <cell r="C1407" t="str">
            <v>sh2</v>
          </cell>
          <cell r="D1407" t="str">
            <v>2220118</v>
          </cell>
          <cell r="E1407">
            <v>37403</v>
          </cell>
          <cell r="F1407">
            <v>37403</v>
          </cell>
          <cell r="G1407">
            <v>37417</v>
          </cell>
          <cell r="H1407" t="str">
            <v>amethyst.cz</v>
          </cell>
          <cell r="I1407" t="str">
            <v>27-2504200267</v>
          </cell>
          <cell r="J1407" t="str">
            <v>0100</v>
          </cell>
          <cell r="M1407">
            <v>0</v>
          </cell>
          <cell r="N1407">
            <v>1092</v>
          </cell>
          <cell r="O1407">
            <v>240.3</v>
          </cell>
          <cell r="P1407">
            <v>1332.3</v>
          </cell>
          <cell r="S1407">
            <v>1332.3</v>
          </cell>
          <cell r="U1407" t="str">
            <v>a</v>
          </cell>
          <cell r="V1407"/>
          <cell r="W1407">
            <v>37417</v>
          </cell>
          <cell r="X1407">
            <v>37417</v>
          </cell>
          <cell r="Y1407" t="str">
            <v>KB</v>
          </cell>
        </row>
        <row r="1408">
          <cell r="A1408">
            <v>5077</v>
          </cell>
          <cell r="B1408">
            <v>37524</v>
          </cell>
          <cell r="C1408" t="str">
            <v>sh2</v>
          </cell>
          <cell r="D1408" t="str">
            <v>2220342</v>
          </cell>
          <cell r="E1408">
            <v>37501</v>
          </cell>
          <cell r="F1408">
            <v>37500</v>
          </cell>
          <cell r="G1408">
            <v>37515</v>
          </cell>
          <cell r="H1408" t="str">
            <v>amethyst.cz</v>
          </cell>
          <cell r="I1408" t="str">
            <v>27-2504200267</v>
          </cell>
          <cell r="J1408" t="str">
            <v>0100</v>
          </cell>
          <cell r="M1408">
            <v>0</v>
          </cell>
          <cell r="N1408">
            <v>1350</v>
          </cell>
          <cell r="O1408">
            <v>297</v>
          </cell>
          <cell r="P1408">
            <v>1647</v>
          </cell>
          <cell r="S1408">
            <v>1647</v>
          </cell>
          <cell r="U1408" t="str">
            <v>c</v>
          </cell>
          <cell r="V1408"/>
          <cell r="W1408">
            <v>37515</v>
          </cell>
          <cell r="X1408">
            <v>37515</v>
          </cell>
          <cell r="Y1408" t="str">
            <v>KB</v>
          </cell>
          <cell r="Z1408" t="str">
            <v>instalation of copy mashine - TOSHIBA e</v>
          </cell>
        </row>
        <row r="1409">
          <cell r="A1409">
            <v>1005</v>
          </cell>
          <cell r="B1409">
            <v>37461</v>
          </cell>
          <cell r="C1409" t="str">
            <v>sh2</v>
          </cell>
          <cell r="D1409" t="str">
            <v>2220217</v>
          </cell>
          <cell r="E1409">
            <v>37447</v>
          </cell>
          <cell r="F1409">
            <v>37445</v>
          </cell>
          <cell r="G1409">
            <v>37452</v>
          </cell>
          <cell r="H1409" t="str">
            <v>amethyst.cz</v>
          </cell>
          <cell r="I1409" t="str">
            <v>27-2504200267</v>
          </cell>
          <cell r="J1409" t="str">
            <v>0100</v>
          </cell>
          <cell r="M1409">
            <v>0</v>
          </cell>
          <cell r="N1409">
            <v>1370.3</v>
          </cell>
          <cell r="O1409">
            <v>301.5</v>
          </cell>
          <cell r="P1409">
            <v>1671.8</v>
          </cell>
          <cell r="S1409">
            <v>1671.8</v>
          </cell>
          <cell r="U1409" t="str">
            <v>a</v>
          </cell>
          <cell r="V1409"/>
          <cell r="W1409">
            <v>37460</v>
          </cell>
          <cell r="X1409">
            <v>37460</v>
          </cell>
          <cell r="Y1409" t="str">
            <v>KB</v>
          </cell>
        </row>
        <row r="1410">
          <cell r="A1410">
            <v>5132</v>
          </cell>
          <cell r="B1410">
            <v>37613</v>
          </cell>
          <cell r="C1410" t="str">
            <v>sh2</v>
          </cell>
          <cell r="D1410" t="str">
            <v>2220673</v>
          </cell>
          <cell r="E1410">
            <v>37593</v>
          </cell>
          <cell r="F1410">
            <v>37593</v>
          </cell>
          <cell r="G1410">
            <v>37607</v>
          </cell>
          <cell r="H1410" t="str">
            <v>Amethyst.cz</v>
          </cell>
          <cell r="I1410" t="str">
            <v>27-2504200267</v>
          </cell>
          <cell r="J1410" t="str">
            <v>0100</v>
          </cell>
          <cell r="M1410">
            <v>0</v>
          </cell>
          <cell r="N1410">
            <v>1773.8</v>
          </cell>
          <cell r="O1410">
            <v>390.2</v>
          </cell>
          <cell r="P1410">
            <v>2164</v>
          </cell>
          <cell r="S1410">
            <v>2164</v>
          </cell>
          <cell r="U1410" t="str">
            <v>b</v>
          </cell>
          <cell r="V1410">
            <v>8</v>
          </cell>
          <cell r="W1410">
            <v>37606</v>
          </cell>
          <cell r="X1410">
            <v>37608</v>
          </cell>
          <cell r="Y1410" t="str">
            <v>KB</v>
          </cell>
        </row>
        <row r="1411">
          <cell r="A1411">
            <v>5071</v>
          </cell>
          <cell r="B1411">
            <v>37524</v>
          </cell>
          <cell r="C1411" t="str">
            <v>sh2</v>
          </cell>
          <cell r="D1411" t="str">
            <v>2220325</v>
          </cell>
          <cell r="E1411">
            <v>37494</v>
          </cell>
          <cell r="F1411">
            <v>37494</v>
          </cell>
          <cell r="G1411">
            <v>37508</v>
          </cell>
          <cell r="H1411" t="str">
            <v>amethyst.cz</v>
          </cell>
          <cell r="I1411" t="str">
            <v>27-2504200267</v>
          </cell>
          <cell r="J1411" t="str">
            <v>0100</v>
          </cell>
          <cell r="M1411">
            <v>0</v>
          </cell>
          <cell r="N1411">
            <v>2040</v>
          </cell>
          <cell r="O1411">
            <v>448.8</v>
          </cell>
          <cell r="P1411">
            <v>2488.8000000000002</v>
          </cell>
          <cell r="S1411">
            <v>2488.8000000000002</v>
          </cell>
          <cell r="U1411" t="str">
            <v>c</v>
          </cell>
          <cell r="V1411"/>
          <cell r="W1411">
            <v>37515</v>
          </cell>
          <cell r="X1411">
            <v>37515</v>
          </cell>
          <cell r="Y1411" t="str">
            <v>KB</v>
          </cell>
        </row>
        <row r="1412">
          <cell r="A1412">
            <v>5076</v>
          </cell>
          <cell r="B1412">
            <v>37524</v>
          </cell>
          <cell r="C1412" t="str">
            <v>sh2</v>
          </cell>
          <cell r="D1412" t="str">
            <v>2220341</v>
          </cell>
          <cell r="E1412">
            <v>37501</v>
          </cell>
          <cell r="F1412">
            <v>37500</v>
          </cell>
          <cell r="G1412">
            <v>37515</v>
          </cell>
          <cell r="H1412" t="str">
            <v>amethyst.cz</v>
          </cell>
          <cell r="I1412" t="str">
            <v>27-2504200267</v>
          </cell>
          <cell r="J1412" t="str">
            <v>0100</v>
          </cell>
          <cell r="M1412">
            <v>0</v>
          </cell>
          <cell r="N1412">
            <v>11031</v>
          </cell>
          <cell r="O1412">
            <v>2426.8000000000002</v>
          </cell>
          <cell r="P1412">
            <v>13457.8</v>
          </cell>
          <cell r="S1412">
            <v>13457.8</v>
          </cell>
          <cell r="U1412" t="str">
            <v>c</v>
          </cell>
          <cell r="V1412"/>
          <cell r="W1412">
            <v>37515</v>
          </cell>
          <cell r="X1412">
            <v>37515</v>
          </cell>
          <cell r="Y1412" t="str">
            <v>KB</v>
          </cell>
          <cell r="Z1412" t="str">
            <v>Instalments of copy mashine for three months</v>
          </cell>
        </row>
        <row r="1413">
          <cell r="A1413">
            <v>5133</v>
          </cell>
          <cell r="B1413">
            <v>37613</v>
          </cell>
          <cell r="C1413" t="str">
            <v>sh2</v>
          </cell>
          <cell r="D1413" t="str">
            <v>2220662</v>
          </cell>
          <cell r="E1413">
            <v>37592</v>
          </cell>
          <cell r="F1413">
            <v>37591</v>
          </cell>
          <cell r="G1413">
            <v>37606</v>
          </cell>
          <cell r="H1413" t="str">
            <v>Amethyst.cz</v>
          </cell>
          <cell r="I1413" t="str">
            <v>27-2504200267</v>
          </cell>
          <cell r="J1413" t="str">
            <v>0100</v>
          </cell>
          <cell r="M1413">
            <v>0</v>
          </cell>
          <cell r="N1413">
            <v>11031</v>
          </cell>
          <cell r="O1413">
            <v>2426.9</v>
          </cell>
          <cell r="P1413">
            <v>13457.9</v>
          </cell>
          <cell r="S1413">
            <v>13457.9</v>
          </cell>
          <cell r="U1413" t="str">
            <v>b</v>
          </cell>
          <cell r="V1413">
            <v>7</v>
          </cell>
          <cell r="W1413">
            <v>37606</v>
          </cell>
          <cell r="X1413">
            <v>37608</v>
          </cell>
          <cell r="Y1413" t="str">
            <v>KB</v>
          </cell>
          <cell r="Z1413" t="str">
            <v>3 months payment for rental of copy mashine</v>
          </cell>
        </row>
        <row r="1414">
          <cell r="A1414">
            <v>1349</v>
          </cell>
          <cell r="B1414">
            <v>37529</v>
          </cell>
          <cell r="C1414" t="str">
            <v>aoc</v>
          </cell>
          <cell r="D1414" t="str">
            <v>41276</v>
          </cell>
          <cell r="E1414">
            <v>37510</v>
          </cell>
          <cell r="F1414">
            <v>37509</v>
          </cell>
          <cell r="G1414">
            <v>37524</v>
          </cell>
          <cell r="H1414" t="str">
            <v>SIS tour</v>
          </cell>
          <cell r="I1414" t="str">
            <v>27-3150980247</v>
          </cell>
          <cell r="J1414" t="str">
            <v>0100</v>
          </cell>
          <cell r="L1414">
            <v>3111</v>
          </cell>
          <cell r="M1414">
            <v>155.6</v>
          </cell>
          <cell r="O1414">
            <v>0</v>
          </cell>
          <cell r="P1414">
            <v>3266.6</v>
          </cell>
          <cell r="S1414">
            <v>3266.6</v>
          </cell>
          <cell r="U1414" t="str">
            <v>d</v>
          </cell>
          <cell r="V1414"/>
          <cell r="W1414">
            <v>37526</v>
          </cell>
          <cell r="X1414">
            <v>37526</v>
          </cell>
          <cell r="Y1414" t="str">
            <v>KB</v>
          </cell>
        </row>
        <row r="1415">
          <cell r="A1415">
            <v>1082</v>
          </cell>
          <cell r="B1415">
            <v>37469</v>
          </cell>
          <cell r="C1415" t="str">
            <v>aoc</v>
          </cell>
          <cell r="D1415" t="str">
            <v>41252</v>
          </cell>
          <cell r="E1415">
            <v>37459</v>
          </cell>
          <cell r="F1415">
            <v>37456</v>
          </cell>
          <cell r="G1415">
            <v>37471</v>
          </cell>
          <cell r="H1415" t="str">
            <v>SIS tour</v>
          </cell>
          <cell r="I1415" t="str">
            <v>27-3150980247</v>
          </cell>
          <cell r="J1415" t="str">
            <v>0100</v>
          </cell>
          <cell r="L1415">
            <v>3600</v>
          </cell>
          <cell r="M1415">
            <v>180</v>
          </cell>
          <cell r="O1415">
            <v>0</v>
          </cell>
          <cell r="P1415">
            <v>3780</v>
          </cell>
          <cell r="S1415">
            <v>3780</v>
          </cell>
          <cell r="U1415" t="str">
            <v>a</v>
          </cell>
          <cell r="V1415"/>
          <cell r="W1415">
            <v>37468</v>
          </cell>
          <cell r="X1415">
            <v>37469</v>
          </cell>
          <cell r="Y1415" t="str">
            <v>KB</v>
          </cell>
        </row>
        <row r="1416">
          <cell r="A1416">
            <v>1564</v>
          </cell>
          <cell r="B1416">
            <v>37572</v>
          </cell>
          <cell r="C1416" t="str">
            <v>tok</v>
          </cell>
          <cell r="D1416" t="str">
            <v>41300</v>
          </cell>
          <cell r="E1416">
            <v>37551</v>
          </cell>
          <cell r="F1416">
            <v>37549</v>
          </cell>
          <cell r="G1416">
            <v>37564</v>
          </cell>
          <cell r="H1416" t="str">
            <v>SIS tour</v>
          </cell>
          <cell r="I1416" t="str">
            <v>27-3150980247</v>
          </cell>
          <cell r="J1416" t="str">
            <v>0100</v>
          </cell>
          <cell r="L1416">
            <v>4850</v>
          </cell>
          <cell r="M1416">
            <v>242.5</v>
          </cell>
          <cell r="O1416">
            <v>0</v>
          </cell>
          <cell r="P1416">
            <v>5092.5</v>
          </cell>
          <cell r="S1416">
            <v>5092.5</v>
          </cell>
          <cell r="V1416"/>
          <cell r="W1416">
            <v>37565</v>
          </cell>
          <cell r="X1416">
            <v>37567</v>
          </cell>
          <cell r="Y1416" t="str">
            <v>KB</v>
          </cell>
        </row>
        <row r="1417">
          <cell r="A1417">
            <v>1687</v>
          </cell>
          <cell r="B1417">
            <v>37596</v>
          </cell>
          <cell r="C1417" t="str">
            <v>tok</v>
          </cell>
          <cell r="D1417" t="str">
            <v>41316</v>
          </cell>
          <cell r="E1417">
            <v>37575</v>
          </cell>
          <cell r="F1417">
            <v>37571</v>
          </cell>
          <cell r="G1417">
            <v>37586</v>
          </cell>
          <cell r="H1417" t="str">
            <v>SIS tour</v>
          </cell>
          <cell r="I1417" t="str">
            <v>27-3150980247</v>
          </cell>
          <cell r="J1417" t="str">
            <v>0100</v>
          </cell>
          <cell r="L1417">
            <v>5072</v>
          </cell>
          <cell r="M1417">
            <v>253.6</v>
          </cell>
          <cell r="O1417">
            <v>0</v>
          </cell>
          <cell r="P1417">
            <v>5325.6</v>
          </cell>
          <cell r="S1417">
            <v>5325.6</v>
          </cell>
          <cell r="V1417"/>
          <cell r="W1417">
            <v>37587</v>
          </cell>
          <cell r="X1417">
            <v>37588</v>
          </cell>
          <cell r="Y1417" t="str">
            <v>KB</v>
          </cell>
        </row>
        <row r="1418">
          <cell r="A1418">
            <v>1350</v>
          </cell>
          <cell r="B1418">
            <v>37529</v>
          </cell>
          <cell r="C1418" t="str">
            <v>b</v>
          </cell>
          <cell r="D1418" t="str">
            <v>41255</v>
          </cell>
          <cell r="E1418">
            <v>37510</v>
          </cell>
          <cell r="F1418">
            <v>37465</v>
          </cell>
          <cell r="G1418">
            <v>37482</v>
          </cell>
          <cell r="H1418" t="str">
            <v>SIS tour</v>
          </cell>
          <cell r="I1418" t="str">
            <v>27-3150980247</v>
          </cell>
          <cell r="J1418" t="str">
            <v>0100</v>
          </cell>
          <cell r="L1418">
            <v>7250</v>
          </cell>
          <cell r="M1418">
            <v>362.5</v>
          </cell>
          <cell r="O1418">
            <v>0</v>
          </cell>
          <cell r="P1418">
            <v>7612.5</v>
          </cell>
          <cell r="S1418">
            <v>7612.5</v>
          </cell>
          <cell r="U1418" t="str">
            <v>b</v>
          </cell>
          <cell r="V1418"/>
          <cell r="W1418">
            <v>37523</v>
          </cell>
          <cell r="X1418">
            <v>37525</v>
          </cell>
          <cell r="Y1418" t="str">
            <v>KB</v>
          </cell>
        </row>
        <row r="1419">
          <cell r="A1419">
            <v>753</v>
          </cell>
          <cell r="B1419">
            <v>37432</v>
          </cell>
          <cell r="C1419" t="str">
            <v>ky</v>
          </cell>
          <cell r="D1419" t="str">
            <v>41184</v>
          </cell>
          <cell r="E1419">
            <v>37410</v>
          </cell>
          <cell r="F1419">
            <v>37356</v>
          </cell>
          <cell r="G1419">
            <v>37376</v>
          </cell>
          <cell r="H1419" t="str">
            <v>SIS tour</v>
          </cell>
          <cell r="I1419" t="str">
            <v>27-3150980247</v>
          </cell>
          <cell r="J1419" t="str">
            <v>0100</v>
          </cell>
          <cell r="L1419">
            <v>10288</v>
          </cell>
          <cell r="M1419">
            <v>514.4</v>
          </cell>
          <cell r="O1419">
            <v>0</v>
          </cell>
          <cell r="P1419">
            <v>10802.4</v>
          </cell>
          <cell r="S1419">
            <v>10802.4</v>
          </cell>
          <cell r="V1419"/>
          <cell r="W1419">
            <v>37431</v>
          </cell>
          <cell r="X1419">
            <v>37431</v>
          </cell>
          <cell r="Y1419" t="str">
            <v>KB</v>
          </cell>
        </row>
        <row r="1420">
          <cell r="A1420">
            <v>754</v>
          </cell>
          <cell r="B1420">
            <v>37432</v>
          </cell>
          <cell r="C1420" t="str">
            <v>b</v>
          </cell>
          <cell r="D1420" t="str">
            <v>41182</v>
          </cell>
          <cell r="E1420">
            <v>37410</v>
          </cell>
          <cell r="F1420">
            <v>37367</v>
          </cell>
          <cell r="G1420">
            <v>37393</v>
          </cell>
          <cell r="H1420" t="str">
            <v>SIS tour</v>
          </cell>
          <cell r="I1420" t="str">
            <v>27-3150980247</v>
          </cell>
          <cell r="J1420" t="str">
            <v>0100</v>
          </cell>
          <cell r="L1420">
            <v>10500</v>
          </cell>
          <cell r="M1420">
            <v>525</v>
          </cell>
          <cell r="O1420">
            <v>0</v>
          </cell>
          <cell r="P1420">
            <v>11025</v>
          </cell>
          <cell r="S1420">
            <v>11025</v>
          </cell>
          <cell r="U1420" t="str">
            <v>b</v>
          </cell>
          <cell r="V1420"/>
          <cell r="W1420">
            <v>37424</v>
          </cell>
          <cell r="X1420">
            <v>37425</v>
          </cell>
          <cell r="Y1420" t="str">
            <v>KB</v>
          </cell>
        </row>
        <row r="1421">
          <cell r="A1421">
            <v>1351</v>
          </cell>
          <cell r="B1421">
            <v>37529</v>
          </cell>
          <cell r="C1421" t="str">
            <v>aoc</v>
          </cell>
          <cell r="D1421" t="str">
            <v>41275</v>
          </cell>
          <cell r="E1421">
            <v>37510</v>
          </cell>
          <cell r="F1421">
            <v>37509</v>
          </cell>
          <cell r="G1421">
            <v>37524</v>
          </cell>
          <cell r="H1421" t="str">
            <v>SIS tour</v>
          </cell>
          <cell r="I1421" t="str">
            <v>27-3150980247</v>
          </cell>
          <cell r="J1421" t="str">
            <v>0100</v>
          </cell>
          <cell r="L1421">
            <v>11248</v>
          </cell>
          <cell r="M1421">
            <v>562.4</v>
          </cell>
          <cell r="O1421">
            <v>0</v>
          </cell>
          <cell r="P1421">
            <v>11810.4</v>
          </cell>
          <cell r="S1421">
            <v>11810.4</v>
          </cell>
          <cell r="U1421" t="str">
            <v>d</v>
          </cell>
          <cell r="V1421"/>
          <cell r="W1421">
            <v>37526</v>
          </cell>
          <cell r="X1421">
            <v>37526</v>
          </cell>
          <cell r="Y1421" t="str">
            <v>KB</v>
          </cell>
        </row>
        <row r="1422">
          <cell r="A1422">
            <v>1565</v>
          </cell>
          <cell r="B1422">
            <v>37572</v>
          </cell>
          <cell r="C1422" t="str">
            <v>b</v>
          </cell>
          <cell r="D1422" t="str">
            <v>41294</v>
          </cell>
          <cell r="E1422">
            <v>37552</v>
          </cell>
          <cell r="F1422">
            <v>37540</v>
          </cell>
          <cell r="G1422">
            <v>37560</v>
          </cell>
          <cell r="H1422" t="str">
            <v>SIS tour</v>
          </cell>
          <cell r="I1422" t="str">
            <v>27-3150980247</v>
          </cell>
          <cell r="J1422" t="str">
            <v>0100</v>
          </cell>
          <cell r="L1422">
            <v>11630</v>
          </cell>
          <cell r="M1422">
            <v>581.5</v>
          </cell>
          <cell r="O1422">
            <v>0</v>
          </cell>
          <cell r="P1422">
            <v>12211.5</v>
          </cell>
          <cell r="S1422">
            <v>12211.5</v>
          </cell>
          <cell r="V1422"/>
          <cell r="W1422">
            <v>37565</v>
          </cell>
          <cell r="X1422">
            <v>37567</v>
          </cell>
          <cell r="Y1422" t="str">
            <v>KB</v>
          </cell>
        </row>
        <row r="1423">
          <cell r="A1423">
            <v>1083</v>
          </cell>
          <cell r="B1423">
            <v>37469</v>
          </cell>
          <cell r="C1423" t="str">
            <v>tok</v>
          </cell>
          <cell r="D1423" t="str">
            <v>41253</v>
          </cell>
          <cell r="E1423">
            <v>37459</v>
          </cell>
          <cell r="F1423">
            <v>37456</v>
          </cell>
          <cell r="G1423">
            <v>37471</v>
          </cell>
          <cell r="H1423" t="str">
            <v>SIS tour</v>
          </cell>
          <cell r="I1423" t="str">
            <v>27-3150980247</v>
          </cell>
          <cell r="J1423" t="str">
            <v>0100</v>
          </cell>
          <cell r="L1423">
            <v>12950</v>
          </cell>
          <cell r="M1423">
            <v>647.5</v>
          </cell>
          <cell r="O1423">
            <v>0</v>
          </cell>
          <cell r="P1423">
            <v>13597.5</v>
          </cell>
          <cell r="S1423">
            <v>13597.5</v>
          </cell>
          <cell r="U1423" t="str">
            <v>a</v>
          </cell>
          <cell r="V1423"/>
          <cell r="W1423">
            <v>37468</v>
          </cell>
          <cell r="X1423">
            <v>37469</v>
          </cell>
          <cell r="Y1423" t="str">
            <v>KB</v>
          </cell>
        </row>
        <row r="1424">
          <cell r="A1424">
            <v>329</v>
          </cell>
          <cell r="B1424">
            <v>37364</v>
          </cell>
          <cell r="C1424" t="str">
            <v>ao</v>
          </cell>
          <cell r="D1424" t="str">
            <v>41163</v>
          </cell>
          <cell r="E1424">
            <v>37337</v>
          </cell>
          <cell r="F1424">
            <v>37324</v>
          </cell>
          <cell r="G1424">
            <v>37338</v>
          </cell>
          <cell r="H1424" t="str">
            <v>SIS Tour</v>
          </cell>
          <cell r="I1424" t="str">
            <v>27-3150980247</v>
          </cell>
          <cell r="J1424" t="str">
            <v>0100</v>
          </cell>
          <cell r="L1424">
            <v>14480</v>
          </cell>
          <cell r="M1424">
            <v>724</v>
          </cell>
          <cell r="O1424">
            <v>0</v>
          </cell>
          <cell r="P1424">
            <v>15204</v>
          </cell>
          <cell r="S1424">
            <v>15204</v>
          </cell>
          <cell r="U1424" t="str">
            <v>c</v>
          </cell>
          <cell r="V1424"/>
          <cell r="W1424">
            <v>37354</v>
          </cell>
          <cell r="X1424">
            <v>37354</v>
          </cell>
          <cell r="Y1424" t="str">
            <v>KB</v>
          </cell>
        </row>
        <row r="1425">
          <cell r="A1425">
            <v>100</v>
          </cell>
          <cell r="B1425">
            <v>37315</v>
          </cell>
          <cell r="C1425" t="str">
            <v>ky</v>
          </cell>
          <cell r="D1425" t="str">
            <v>41155</v>
          </cell>
          <cell r="E1425">
            <v>37293</v>
          </cell>
          <cell r="F1425">
            <v>37279</v>
          </cell>
          <cell r="G1425">
            <v>37301</v>
          </cell>
          <cell r="H1425" t="str">
            <v>SIS Tour</v>
          </cell>
          <cell r="I1425" t="str">
            <v>27-3150980247</v>
          </cell>
          <cell r="J1425" t="str">
            <v>0100</v>
          </cell>
          <cell r="L1425">
            <v>15750</v>
          </cell>
          <cell r="M1425">
            <v>787.5</v>
          </cell>
          <cell r="O1425">
            <v>0</v>
          </cell>
          <cell r="P1425">
            <v>16537.5</v>
          </cell>
          <cell r="S1425">
            <v>16537.5</v>
          </cell>
          <cell r="V1425"/>
          <cell r="W1425">
            <v>37306</v>
          </cell>
          <cell r="X1425">
            <v>37307</v>
          </cell>
          <cell r="Y1425" t="str">
            <v>KB</v>
          </cell>
        </row>
        <row r="1426">
          <cell r="A1426">
            <v>796</v>
          </cell>
          <cell r="B1426">
            <v>37432</v>
          </cell>
          <cell r="C1426" t="str">
            <v>b</v>
          </cell>
          <cell r="D1426" t="str">
            <v>41213</v>
          </cell>
          <cell r="E1426">
            <v>37414</v>
          </cell>
          <cell r="F1426">
            <v>37411</v>
          </cell>
          <cell r="G1426">
            <v>37428</v>
          </cell>
          <cell r="H1426" t="str">
            <v>SIS tour</v>
          </cell>
          <cell r="I1426" t="str">
            <v>27-3150980247</v>
          </cell>
          <cell r="J1426" t="str">
            <v>0100</v>
          </cell>
          <cell r="L1426">
            <v>16000</v>
          </cell>
          <cell r="M1426">
            <v>800</v>
          </cell>
          <cell r="O1426">
            <v>0</v>
          </cell>
          <cell r="P1426">
            <v>16800</v>
          </cell>
          <cell r="S1426">
            <v>16800</v>
          </cell>
          <cell r="V1426"/>
          <cell r="W1426">
            <v>37431</v>
          </cell>
          <cell r="X1426">
            <v>37431</v>
          </cell>
          <cell r="Y1426" t="str">
            <v>KB</v>
          </cell>
        </row>
        <row r="1427">
          <cell r="A1427">
            <v>797</v>
          </cell>
          <cell r="B1427">
            <v>37432</v>
          </cell>
          <cell r="C1427" t="str">
            <v>b</v>
          </cell>
          <cell r="D1427" t="str">
            <v>41212</v>
          </cell>
          <cell r="E1427">
            <v>37414</v>
          </cell>
          <cell r="F1427">
            <v>37396</v>
          </cell>
          <cell r="G1427">
            <v>37428</v>
          </cell>
          <cell r="H1427" t="str">
            <v>SIS tour</v>
          </cell>
          <cell r="I1427" t="str">
            <v>27-3150980247</v>
          </cell>
          <cell r="J1427" t="str">
            <v>0100</v>
          </cell>
          <cell r="L1427">
            <v>22015</v>
          </cell>
          <cell r="M1427">
            <v>1100.8</v>
          </cell>
          <cell r="O1427">
            <v>0</v>
          </cell>
          <cell r="P1427">
            <v>23115.8</v>
          </cell>
          <cell r="S1427">
            <v>23115.8</v>
          </cell>
          <cell r="V1427"/>
          <cell r="W1427">
            <v>37431</v>
          </cell>
          <cell r="X1427">
            <v>37431</v>
          </cell>
          <cell r="Y1427" t="str">
            <v>KB</v>
          </cell>
        </row>
        <row r="1428">
          <cell r="A1428">
            <v>1686</v>
          </cell>
          <cell r="B1428">
            <v>37596</v>
          </cell>
          <cell r="C1428" t="str">
            <v>b</v>
          </cell>
          <cell r="D1428" t="str">
            <v>41312</v>
          </cell>
          <cell r="E1428">
            <v>37575</v>
          </cell>
          <cell r="F1428">
            <v>37567</v>
          </cell>
          <cell r="G1428">
            <v>37586</v>
          </cell>
          <cell r="H1428" t="str">
            <v>SIS tour</v>
          </cell>
          <cell r="I1428" t="str">
            <v>27-3150980247</v>
          </cell>
          <cell r="J1428" t="str">
            <v>0100</v>
          </cell>
          <cell r="L1428">
            <v>24428</v>
          </cell>
          <cell r="M1428">
            <v>1221.4000000000001</v>
          </cell>
          <cell r="O1428">
            <v>0</v>
          </cell>
          <cell r="P1428">
            <v>25649.4</v>
          </cell>
          <cell r="S1428">
            <v>25649.4</v>
          </cell>
          <cell r="V1428"/>
          <cell r="W1428">
            <v>37587</v>
          </cell>
          <cell r="X1428">
            <v>37588</v>
          </cell>
          <cell r="Y1428" t="str">
            <v>KB</v>
          </cell>
        </row>
        <row r="1429">
          <cell r="A1429">
            <v>971</v>
          </cell>
          <cell r="B1429">
            <v>37461</v>
          </cell>
          <cell r="C1429" t="str">
            <v>b</v>
          </cell>
          <cell r="D1429" t="str">
            <v>41214</v>
          </cell>
          <cell r="E1429">
            <v>37440</v>
          </cell>
          <cell r="F1429">
            <v>37413</v>
          </cell>
          <cell r="G1429">
            <v>37428</v>
          </cell>
          <cell r="H1429" t="str">
            <v>SIS tour</v>
          </cell>
          <cell r="I1429" t="str">
            <v>27-3150980247</v>
          </cell>
          <cell r="J1429" t="str">
            <v>0100</v>
          </cell>
          <cell r="L1429">
            <v>33950</v>
          </cell>
          <cell r="M1429">
            <v>1697.5</v>
          </cell>
          <cell r="O1429">
            <v>0</v>
          </cell>
          <cell r="P1429">
            <v>35647.5</v>
          </cell>
          <cell r="S1429">
            <v>35647.5</v>
          </cell>
          <cell r="U1429" t="str">
            <v>d</v>
          </cell>
          <cell r="V1429"/>
          <cell r="W1429">
            <v>37455</v>
          </cell>
          <cell r="X1429">
            <v>37455</v>
          </cell>
          <cell r="Y1429" t="str">
            <v>KB</v>
          </cell>
        </row>
        <row r="1430">
          <cell r="A1430">
            <v>328</v>
          </cell>
          <cell r="B1430">
            <v>37364</v>
          </cell>
          <cell r="C1430" t="str">
            <v>mc</v>
          </cell>
          <cell r="D1430" t="str">
            <v>41166</v>
          </cell>
          <cell r="E1430">
            <v>37337</v>
          </cell>
          <cell r="F1430">
            <v>37335</v>
          </cell>
          <cell r="G1430">
            <v>37349</v>
          </cell>
          <cell r="H1430" t="str">
            <v>SIS Tour</v>
          </cell>
          <cell r="I1430" t="str">
            <v>27-3150980247</v>
          </cell>
          <cell r="J1430" t="str">
            <v>0100</v>
          </cell>
          <cell r="L1430">
            <v>35344</v>
          </cell>
          <cell r="M1430">
            <v>1767.2</v>
          </cell>
          <cell r="O1430">
            <v>0</v>
          </cell>
          <cell r="P1430">
            <v>37111.199999999997</v>
          </cell>
          <cell r="S1430">
            <v>37111.199999999997</v>
          </cell>
          <cell r="U1430" t="str">
            <v>c</v>
          </cell>
          <cell r="V1430"/>
          <cell r="W1430">
            <v>37354</v>
          </cell>
          <cell r="X1430">
            <v>37354</v>
          </cell>
          <cell r="Y1430" t="str">
            <v>KB</v>
          </cell>
        </row>
        <row r="1431">
          <cell r="A1431">
            <v>77</v>
          </cell>
          <cell r="B1431">
            <v>37315</v>
          </cell>
          <cell r="C1431" t="str">
            <v>b</v>
          </cell>
          <cell r="D1431" t="str">
            <v>6103939242</v>
          </cell>
          <cell r="E1431">
            <v>37288</v>
          </cell>
          <cell r="G1431">
            <v>37303</v>
          </cell>
          <cell r="H1431" t="str">
            <v>Generali Pojistovna</v>
          </cell>
          <cell r="I1431" t="str">
            <v>27-3555800267</v>
          </cell>
          <cell r="J1431" t="str">
            <v>0100</v>
          </cell>
          <cell r="K1431">
            <v>6341</v>
          </cell>
          <cell r="M1431">
            <v>0</v>
          </cell>
          <cell r="O1431">
            <v>0</v>
          </cell>
          <cell r="P1431">
            <v>6341</v>
          </cell>
          <cell r="S1431">
            <v>6341</v>
          </cell>
          <cell r="U1431" t="str">
            <v>b</v>
          </cell>
          <cell r="V1431"/>
          <cell r="W1431">
            <v>37301</v>
          </cell>
          <cell r="X1431">
            <v>37301</v>
          </cell>
          <cell r="Y1431" t="str">
            <v>KB</v>
          </cell>
        </row>
        <row r="1432">
          <cell r="A1432">
            <v>76</v>
          </cell>
          <cell r="B1432">
            <v>37315</v>
          </cell>
          <cell r="C1432" t="str">
            <v>b</v>
          </cell>
          <cell r="D1432" t="str">
            <v>6103936354</v>
          </cell>
          <cell r="E1432">
            <v>37288</v>
          </cell>
          <cell r="G1432">
            <v>37303</v>
          </cell>
          <cell r="H1432" t="str">
            <v>Generali Pojistovna</v>
          </cell>
          <cell r="I1432" t="str">
            <v>27-3555800267</v>
          </cell>
          <cell r="J1432" t="str">
            <v>0100</v>
          </cell>
          <cell r="K1432">
            <v>6423</v>
          </cell>
          <cell r="M1432">
            <v>0</v>
          </cell>
          <cell r="O1432">
            <v>0</v>
          </cell>
          <cell r="P1432">
            <v>6423</v>
          </cell>
          <cell r="S1432">
            <v>6423</v>
          </cell>
          <cell r="U1432" t="str">
            <v>b</v>
          </cell>
          <cell r="V1432"/>
          <cell r="W1432">
            <v>37301</v>
          </cell>
          <cell r="X1432">
            <v>37301</v>
          </cell>
          <cell r="Y1432" t="str">
            <v>KB</v>
          </cell>
        </row>
        <row r="1433">
          <cell r="A1433">
            <v>79</v>
          </cell>
          <cell r="B1433">
            <v>37315</v>
          </cell>
          <cell r="C1433" t="str">
            <v>b</v>
          </cell>
          <cell r="D1433" t="str">
            <v>6103935711</v>
          </cell>
          <cell r="E1433">
            <v>37288</v>
          </cell>
          <cell r="G1433">
            <v>37303</v>
          </cell>
          <cell r="H1433" t="str">
            <v>Generali Pojistovna</v>
          </cell>
          <cell r="I1433" t="str">
            <v>27-3555800267</v>
          </cell>
          <cell r="J1433" t="str">
            <v>0100</v>
          </cell>
          <cell r="K1433">
            <v>6423</v>
          </cell>
          <cell r="M1433">
            <v>0</v>
          </cell>
          <cell r="O1433">
            <v>0</v>
          </cell>
          <cell r="P1433">
            <v>6423</v>
          </cell>
          <cell r="S1433">
            <v>6423</v>
          </cell>
          <cell r="U1433" t="str">
            <v>b</v>
          </cell>
          <cell r="V1433"/>
          <cell r="W1433">
            <v>37301</v>
          </cell>
          <cell r="X1433">
            <v>37301</v>
          </cell>
          <cell r="Y1433" t="str">
            <v>KB</v>
          </cell>
        </row>
        <row r="1434">
          <cell r="A1434">
            <v>74</v>
          </cell>
          <cell r="B1434">
            <v>37315</v>
          </cell>
          <cell r="C1434" t="str">
            <v>b</v>
          </cell>
          <cell r="D1434" t="str">
            <v>6103948037</v>
          </cell>
          <cell r="E1434">
            <v>37288</v>
          </cell>
          <cell r="G1434">
            <v>37303</v>
          </cell>
          <cell r="H1434" t="str">
            <v>Generali Pojistovna</v>
          </cell>
          <cell r="I1434" t="str">
            <v>27-3555800267</v>
          </cell>
          <cell r="J1434" t="str">
            <v>0100</v>
          </cell>
          <cell r="K1434">
            <v>6485</v>
          </cell>
          <cell r="M1434">
            <v>0</v>
          </cell>
          <cell r="O1434">
            <v>0</v>
          </cell>
          <cell r="P1434">
            <v>6485</v>
          </cell>
          <cell r="S1434">
            <v>6485</v>
          </cell>
          <cell r="U1434" t="str">
            <v>b</v>
          </cell>
          <cell r="V1434"/>
          <cell r="W1434">
            <v>37301</v>
          </cell>
          <cell r="X1434">
            <v>37301</v>
          </cell>
          <cell r="Y1434" t="str">
            <v>KB</v>
          </cell>
        </row>
        <row r="1435">
          <cell r="A1435">
            <v>78</v>
          </cell>
          <cell r="B1435">
            <v>37315</v>
          </cell>
          <cell r="C1435" t="str">
            <v>b</v>
          </cell>
          <cell r="D1435" t="str">
            <v>6103948623</v>
          </cell>
          <cell r="E1435">
            <v>37288</v>
          </cell>
          <cell r="G1435">
            <v>37303</v>
          </cell>
          <cell r="H1435" t="str">
            <v>Generali Pojistovna</v>
          </cell>
          <cell r="I1435" t="str">
            <v>27-3555800267</v>
          </cell>
          <cell r="J1435" t="str">
            <v>0100</v>
          </cell>
          <cell r="K1435">
            <v>6485</v>
          </cell>
          <cell r="M1435">
            <v>0</v>
          </cell>
          <cell r="O1435">
            <v>0</v>
          </cell>
          <cell r="P1435">
            <v>6485</v>
          </cell>
          <cell r="S1435">
            <v>6485</v>
          </cell>
          <cell r="U1435" t="str">
            <v>b</v>
          </cell>
          <cell r="V1435"/>
          <cell r="W1435">
            <v>37301</v>
          </cell>
          <cell r="X1435">
            <v>37301</v>
          </cell>
          <cell r="Y1435" t="str">
            <v>KB</v>
          </cell>
        </row>
        <row r="1436">
          <cell r="A1436">
            <v>75</v>
          </cell>
          <cell r="B1436">
            <v>37315</v>
          </cell>
          <cell r="C1436" t="str">
            <v>b</v>
          </cell>
          <cell r="D1436" t="str">
            <v>6103937527</v>
          </cell>
          <cell r="E1436">
            <v>37288</v>
          </cell>
          <cell r="G1436">
            <v>37303</v>
          </cell>
          <cell r="H1436" t="str">
            <v>Generali Pojistovna</v>
          </cell>
          <cell r="I1436" t="str">
            <v>27-3555800267</v>
          </cell>
          <cell r="J1436" t="str">
            <v>0100</v>
          </cell>
          <cell r="K1436">
            <v>6526</v>
          </cell>
          <cell r="M1436">
            <v>0</v>
          </cell>
          <cell r="O1436">
            <v>0</v>
          </cell>
          <cell r="P1436">
            <v>6526</v>
          </cell>
          <cell r="S1436">
            <v>6526</v>
          </cell>
          <cell r="U1436" t="str">
            <v>b</v>
          </cell>
          <cell r="V1436"/>
          <cell r="W1436">
            <v>37301</v>
          </cell>
          <cell r="X1436">
            <v>37301</v>
          </cell>
          <cell r="Y1436" t="str">
            <v>KB</v>
          </cell>
        </row>
        <row r="1437">
          <cell r="A1437">
            <v>1742</v>
          </cell>
          <cell r="B1437">
            <v>37596</v>
          </cell>
          <cell r="C1437" t="str">
            <v>b</v>
          </cell>
          <cell r="D1437" t="str">
            <v>6103948623</v>
          </cell>
          <cell r="E1437">
            <v>37586</v>
          </cell>
          <cell r="G1437">
            <v>37596</v>
          </cell>
          <cell r="H1437" t="str">
            <v>Generali Pojistovna</v>
          </cell>
          <cell r="I1437" t="str">
            <v>27-3555800267</v>
          </cell>
          <cell r="J1437" t="str">
            <v>0100</v>
          </cell>
          <cell r="K1437">
            <v>7710</v>
          </cell>
          <cell r="M1437">
            <v>0</v>
          </cell>
          <cell r="O1437">
            <v>0</v>
          </cell>
          <cell r="P1437">
            <v>7710</v>
          </cell>
          <cell r="S1437">
            <v>7710</v>
          </cell>
          <cell r="U1437" t="str">
            <v>a</v>
          </cell>
          <cell r="V1437"/>
          <cell r="W1437">
            <v>37595</v>
          </cell>
          <cell r="X1437">
            <v>37595</v>
          </cell>
          <cell r="Y1437" t="str">
            <v>KB</v>
          </cell>
        </row>
        <row r="1438">
          <cell r="A1438">
            <v>1743</v>
          </cell>
          <cell r="B1438">
            <v>37596</v>
          </cell>
          <cell r="C1438" t="str">
            <v>b</v>
          </cell>
          <cell r="D1438" t="str">
            <v>6103948037</v>
          </cell>
          <cell r="E1438">
            <v>37586</v>
          </cell>
          <cell r="G1438">
            <v>37596</v>
          </cell>
          <cell r="H1438" t="str">
            <v>Generali Pojistovna</v>
          </cell>
          <cell r="I1438" t="str">
            <v>27-3555800267</v>
          </cell>
          <cell r="J1438" t="str">
            <v>0100</v>
          </cell>
          <cell r="K1438">
            <v>7710</v>
          </cell>
          <cell r="M1438">
            <v>0</v>
          </cell>
          <cell r="O1438">
            <v>0</v>
          </cell>
          <cell r="P1438">
            <v>7710</v>
          </cell>
          <cell r="S1438">
            <v>7710</v>
          </cell>
          <cell r="U1438" t="str">
            <v>a</v>
          </cell>
          <cell r="V1438"/>
          <cell r="W1438">
            <v>37595</v>
          </cell>
          <cell r="X1438">
            <v>37595</v>
          </cell>
          <cell r="Y1438" t="str">
            <v>KB</v>
          </cell>
        </row>
        <row r="1439">
          <cell r="A1439">
            <v>1744</v>
          </cell>
          <cell r="B1439">
            <v>37596</v>
          </cell>
          <cell r="C1439" t="str">
            <v>b</v>
          </cell>
          <cell r="D1439" t="str">
            <v>6103939242</v>
          </cell>
          <cell r="E1439">
            <v>37586</v>
          </cell>
          <cell r="G1439">
            <v>37596</v>
          </cell>
          <cell r="H1439" t="str">
            <v>Generali Pojistovna</v>
          </cell>
          <cell r="I1439" t="str">
            <v>27-3555800267</v>
          </cell>
          <cell r="J1439" t="str">
            <v>0100</v>
          </cell>
          <cell r="K1439">
            <v>7710</v>
          </cell>
          <cell r="M1439">
            <v>0</v>
          </cell>
          <cell r="O1439">
            <v>0</v>
          </cell>
          <cell r="P1439">
            <v>7710</v>
          </cell>
          <cell r="S1439">
            <v>7710</v>
          </cell>
          <cell r="U1439" t="str">
            <v>a</v>
          </cell>
          <cell r="V1439"/>
          <cell r="W1439">
            <v>37595</v>
          </cell>
          <cell r="X1439">
            <v>37595</v>
          </cell>
          <cell r="Y1439" t="str">
            <v>KB</v>
          </cell>
        </row>
        <row r="1440">
          <cell r="A1440">
            <v>1745</v>
          </cell>
          <cell r="B1440">
            <v>37596</v>
          </cell>
          <cell r="C1440" t="str">
            <v>b</v>
          </cell>
          <cell r="D1440" t="str">
            <v>6103937527</v>
          </cell>
          <cell r="E1440">
            <v>37586</v>
          </cell>
          <cell r="G1440">
            <v>37596</v>
          </cell>
          <cell r="H1440" t="str">
            <v>Generali Pojistovna</v>
          </cell>
          <cell r="I1440" t="str">
            <v>27-3555800267</v>
          </cell>
          <cell r="J1440" t="str">
            <v>0100</v>
          </cell>
          <cell r="K1440">
            <v>7710</v>
          </cell>
          <cell r="M1440">
            <v>0</v>
          </cell>
          <cell r="O1440">
            <v>0</v>
          </cell>
          <cell r="P1440">
            <v>7710</v>
          </cell>
          <cell r="S1440">
            <v>7710</v>
          </cell>
          <cell r="U1440" t="str">
            <v>a</v>
          </cell>
          <cell r="V1440"/>
          <cell r="W1440">
            <v>37595</v>
          </cell>
          <cell r="X1440">
            <v>37595</v>
          </cell>
          <cell r="Y1440" t="str">
            <v>KB</v>
          </cell>
        </row>
        <row r="1441">
          <cell r="A1441">
            <v>1746</v>
          </cell>
          <cell r="B1441">
            <v>37596</v>
          </cell>
          <cell r="C1441" t="str">
            <v>b</v>
          </cell>
          <cell r="D1441" t="str">
            <v>6103936354</v>
          </cell>
          <cell r="E1441">
            <v>37586</v>
          </cell>
          <cell r="G1441">
            <v>37596</v>
          </cell>
          <cell r="H1441" t="str">
            <v>Generali Pojistovna</v>
          </cell>
          <cell r="I1441" t="str">
            <v>27-3555800267</v>
          </cell>
          <cell r="J1441" t="str">
            <v>0100</v>
          </cell>
          <cell r="K1441">
            <v>7710</v>
          </cell>
          <cell r="M1441">
            <v>0</v>
          </cell>
          <cell r="O1441">
            <v>0</v>
          </cell>
          <cell r="P1441">
            <v>7710</v>
          </cell>
          <cell r="S1441">
            <v>7710</v>
          </cell>
          <cell r="U1441" t="str">
            <v>a</v>
          </cell>
          <cell r="V1441"/>
          <cell r="W1441">
            <v>37595</v>
          </cell>
          <cell r="X1441">
            <v>37595</v>
          </cell>
          <cell r="Y1441" t="str">
            <v>KB</v>
          </cell>
        </row>
        <row r="1442">
          <cell r="A1442">
            <v>1747</v>
          </cell>
          <cell r="B1442">
            <v>37596</v>
          </cell>
          <cell r="C1442" t="str">
            <v>b</v>
          </cell>
          <cell r="D1442" t="str">
            <v>6103935711</v>
          </cell>
          <cell r="E1442">
            <v>37586</v>
          </cell>
          <cell r="G1442">
            <v>37596</v>
          </cell>
          <cell r="H1442" t="str">
            <v>Generali Pojistovna</v>
          </cell>
          <cell r="I1442" t="str">
            <v>27-3555800267</v>
          </cell>
          <cell r="J1442" t="str">
            <v>0100</v>
          </cell>
          <cell r="K1442">
            <v>7710</v>
          </cell>
          <cell r="M1442">
            <v>0</v>
          </cell>
          <cell r="O1442">
            <v>0</v>
          </cell>
          <cell r="P1442">
            <v>7710</v>
          </cell>
          <cell r="S1442">
            <v>7710</v>
          </cell>
          <cell r="U1442" t="str">
            <v>a</v>
          </cell>
          <cell r="V1442"/>
          <cell r="W1442">
            <v>37595</v>
          </cell>
          <cell r="X1442">
            <v>37595</v>
          </cell>
          <cell r="Y1442" t="str">
            <v>KB</v>
          </cell>
        </row>
        <row r="1443">
          <cell r="A1443">
            <v>6085</v>
          </cell>
          <cell r="B1443">
            <v>37564</v>
          </cell>
          <cell r="C1443" t="str">
            <v>aoc</v>
          </cell>
          <cell r="D1443" t="str">
            <v>223110558</v>
          </cell>
          <cell r="E1443">
            <v>37538</v>
          </cell>
          <cell r="F1443">
            <v>37533</v>
          </cell>
          <cell r="G1443">
            <v>37563</v>
          </cell>
          <cell r="H1443" t="str">
            <v>Elektromontáže Procházka</v>
          </cell>
          <cell r="I1443" t="str">
            <v>27-3782630237</v>
          </cell>
          <cell r="J1443" t="str">
            <v>0100</v>
          </cell>
          <cell r="L1443">
            <v>285000</v>
          </cell>
          <cell r="M1443">
            <v>14250</v>
          </cell>
          <cell r="O1443">
            <v>0</v>
          </cell>
          <cell r="P1443">
            <v>299250</v>
          </cell>
          <cell r="R1443">
            <v>0</v>
          </cell>
          <cell r="S1443">
            <v>299250</v>
          </cell>
          <cell r="U1443" t="str">
            <v>c</v>
          </cell>
          <cell r="V1443"/>
          <cell r="W1443">
            <v>37564</v>
          </cell>
          <cell r="X1443">
            <v>37564</v>
          </cell>
          <cell r="Y1443" t="str">
            <v>KB</v>
          </cell>
        </row>
        <row r="1444">
          <cell r="A1444">
            <v>1865</v>
          </cell>
          <cell r="B1444">
            <v>37614</v>
          </cell>
          <cell r="C1444" t="str">
            <v>sh2</v>
          </cell>
          <cell r="D1444" t="str">
            <v>62002</v>
          </cell>
          <cell r="E1444">
            <v>37608</v>
          </cell>
          <cell r="G1444">
            <v>37610</v>
          </cell>
          <cell r="H1444" t="str">
            <v>Zelinka</v>
          </cell>
          <cell r="I1444" t="str">
            <v>273927063</v>
          </cell>
          <cell r="J1444" t="str">
            <v>0300</v>
          </cell>
          <cell r="K1444">
            <v>60125</v>
          </cell>
          <cell r="M1444">
            <v>0</v>
          </cell>
          <cell r="O1444">
            <v>0</v>
          </cell>
          <cell r="P1444">
            <v>60125</v>
          </cell>
          <cell r="S1444">
            <v>60125</v>
          </cell>
          <cell r="T1444" t="str">
            <v>free</v>
          </cell>
          <cell r="V1444"/>
          <cell r="W1444">
            <v>37613</v>
          </cell>
          <cell r="X1444">
            <v>37613</v>
          </cell>
          <cell r="Y1444" t="str">
            <v>KB</v>
          </cell>
        </row>
        <row r="1445">
          <cell r="A1445">
            <v>1789</v>
          </cell>
          <cell r="B1445">
            <v>37599</v>
          </cell>
          <cell r="C1445" t="str">
            <v>sh2</v>
          </cell>
          <cell r="D1445" t="str">
            <v>52002</v>
          </cell>
          <cell r="E1445">
            <v>37599</v>
          </cell>
          <cell r="G1445">
            <v>37600</v>
          </cell>
          <cell r="H1445" t="str">
            <v>Zelinka</v>
          </cell>
          <cell r="I1445" t="str">
            <v>273927063</v>
          </cell>
          <cell r="J1445" t="str">
            <v>0300</v>
          </cell>
          <cell r="K1445">
            <v>98067</v>
          </cell>
          <cell r="M1445">
            <v>0</v>
          </cell>
          <cell r="O1445">
            <v>0</v>
          </cell>
          <cell r="P1445">
            <v>98067</v>
          </cell>
          <cell r="S1445">
            <v>98067</v>
          </cell>
          <cell r="T1445" t="str">
            <v>free</v>
          </cell>
          <cell r="U1445" t="str">
            <v>b</v>
          </cell>
          <cell r="V1445"/>
          <cell r="W1445">
            <v>37599</v>
          </cell>
          <cell r="X1445">
            <v>37613</v>
          </cell>
          <cell r="Y1445" t="str">
            <v>KB</v>
          </cell>
        </row>
        <row r="1446">
          <cell r="A1446">
            <v>5023</v>
          </cell>
          <cell r="B1446">
            <v>37315</v>
          </cell>
          <cell r="C1446" t="str">
            <v>o</v>
          </cell>
          <cell r="D1446" t="str">
            <v>02400001</v>
          </cell>
          <cell r="E1446">
            <v>37291</v>
          </cell>
          <cell r="F1446">
            <v>37283</v>
          </cell>
          <cell r="G1446">
            <v>37300</v>
          </cell>
          <cell r="H1446" t="str">
            <v>Technické služby a.s.</v>
          </cell>
          <cell r="I1446" t="str">
            <v>27-4177080227</v>
          </cell>
          <cell r="J1446" t="str">
            <v>0100</v>
          </cell>
          <cell r="L1446">
            <v>5366</v>
          </cell>
          <cell r="M1446">
            <v>268.3</v>
          </cell>
          <cell r="O1446">
            <v>0</v>
          </cell>
          <cell r="P1446">
            <v>5634.3</v>
          </cell>
          <cell r="S1446">
            <v>5634.3</v>
          </cell>
          <cell r="U1446" t="str">
            <v>c</v>
          </cell>
          <cell r="V1446"/>
          <cell r="W1446">
            <v>37301</v>
          </cell>
          <cell r="X1446">
            <v>37301</v>
          </cell>
          <cell r="Y1446" t="str">
            <v>KB</v>
          </cell>
        </row>
        <row r="1447">
          <cell r="A1447">
            <v>4188</v>
          </cell>
          <cell r="B1447">
            <v>37461</v>
          </cell>
          <cell r="C1447" t="str">
            <v>ko</v>
          </cell>
          <cell r="D1447" t="str">
            <v>90200048</v>
          </cell>
          <cell r="E1447">
            <v>37438</v>
          </cell>
          <cell r="F1447">
            <v>37434</v>
          </cell>
          <cell r="G1447">
            <v>37464</v>
          </cell>
          <cell r="H1447" t="str">
            <v>LORIKA CZ s.r.o.</v>
          </cell>
          <cell r="I1447" t="str">
            <v>27-4182250227</v>
          </cell>
          <cell r="J1447" t="str">
            <v>0100</v>
          </cell>
          <cell r="L1447">
            <v>840</v>
          </cell>
          <cell r="M1447">
            <v>42</v>
          </cell>
          <cell r="N1447">
            <v>0</v>
          </cell>
          <cell r="O1447">
            <v>0</v>
          </cell>
          <cell r="P1447">
            <v>882</v>
          </cell>
          <cell r="S1447">
            <v>882</v>
          </cell>
          <cell r="U1447" t="str">
            <v>a</v>
          </cell>
          <cell r="V1447"/>
          <cell r="W1447">
            <v>37462</v>
          </cell>
          <cell r="X1447">
            <v>37462</v>
          </cell>
          <cell r="Y1447" t="str">
            <v>KB</v>
          </cell>
        </row>
        <row r="1448">
          <cell r="A1448">
            <v>4250</v>
          </cell>
          <cell r="B1448">
            <v>37524</v>
          </cell>
          <cell r="C1448" t="str">
            <v>ko</v>
          </cell>
          <cell r="D1448" t="str">
            <v>90200066</v>
          </cell>
          <cell r="E1448">
            <v>37391</v>
          </cell>
          <cell r="F1448">
            <v>37477</v>
          </cell>
          <cell r="G1448">
            <v>37507</v>
          </cell>
          <cell r="H1448" t="str">
            <v>LORIKA CZ s.r.o.</v>
          </cell>
          <cell r="I1448" t="str">
            <v>27-4182250227</v>
          </cell>
          <cell r="J1448" t="str">
            <v>0100</v>
          </cell>
          <cell r="L1448">
            <v>840</v>
          </cell>
          <cell r="M1448">
            <v>42</v>
          </cell>
          <cell r="N1448">
            <v>0</v>
          </cell>
          <cell r="O1448">
            <v>0</v>
          </cell>
          <cell r="P1448">
            <v>882</v>
          </cell>
          <cell r="S1448">
            <v>882</v>
          </cell>
          <cell r="U1448" t="str">
            <v>b</v>
          </cell>
          <cell r="V1448"/>
          <cell r="W1448">
            <v>37508</v>
          </cell>
          <cell r="X1448">
            <v>37508</v>
          </cell>
          <cell r="Y1448" t="str">
            <v>KB</v>
          </cell>
        </row>
        <row r="1449">
          <cell r="A1449">
            <v>4310</v>
          </cell>
          <cell r="B1449">
            <v>37546</v>
          </cell>
          <cell r="C1449" t="str">
            <v>ko</v>
          </cell>
          <cell r="D1449" t="str">
            <v>90200076</v>
          </cell>
          <cell r="E1449">
            <v>37539</v>
          </cell>
          <cell r="F1449">
            <v>37526</v>
          </cell>
          <cell r="G1449">
            <v>37540</v>
          </cell>
          <cell r="H1449" t="str">
            <v>LORIKA CZ s.r.o.</v>
          </cell>
          <cell r="I1449" t="str">
            <v>27-4182250227</v>
          </cell>
          <cell r="J1449" t="str">
            <v>0100</v>
          </cell>
          <cell r="L1449">
            <v>840</v>
          </cell>
          <cell r="M1449">
            <v>42</v>
          </cell>
          <cell r="O1449">
            <v>0</v>
          </cell>
          <cell r="P1449">
            <v>882</v>
          </cell>
          <cell r="S1449">
            <v>882</v>
          </cell>
          <cell r="U1449" t="str">
            <v>e</v>
          </cell>
          <cell r="V1449"/>
          <cell r="W1449">
            <v>37544</v>
          </cell>
          <cell r="X1449">
            <v>37544</v>
          </cell>
          <cell r="Y1449" t="str">
            <v>KB</v>
          </cell>
        </row>
        <row r="1450">
          <cell r="A1450">
            <v>2310</v>
          </cell>
          <cell r="B1450">
            <v>37533</v>
          </cell>
          <cell r="C1450" t="str">
            <v>tye</v>
          </cell>
          <cell r="D1450" t="str">
            <v>90200074</v>
          </cell>
          <cell r="E1450">
            <v>37518</v>
          </cell>
          <cell r="F1450">
            <v>37517</v>
          </cell>
          <cell r="G1450">
            <v>37547</v>
          </cell>
          <cell r="H1450" t="str">
            <v>LORIKA CZ s.r.o.</v>
          </cell>
          <cell r="I1450" t="str">
            <v>27-4182250227</v>
          </cell>
          <cell r="J1450" t="str">
            <v>0100</v>
          </cell>
          <cell r="L1450">
            <v>863.3</v>
          </cell>
          <cell r="M1450">
            <v>43.2</v>
          </cell>
          <cell r="O1450">
            <v>0</v>
          </cell>
          <cell r="P1450">
            <v>906.5</v>
          </cell>
          <cell r="S1450">
            <v>906</v>
          </cell>
          <cell r="U1450" t="str">
            <v>a</v>
          </cell>
          <cell r="V1450"/>
          <cell r="W1450">
            <v>37533</v>
          </cell>
          <cell r="X1450">
            <v>37533</v>
          </cell>
          <cell r="Y1450" t="str">
            <v>KB</v>
          </cell>
        </row>
        <row r="1451">
          <cell r="A1451">
            <v>4189</v>
          </cell>
          <cell r="B1451">
            <v>37461</v>
          </cell>
          <cell r="C1451" t="str">
            <v>ko</v>
          </cell>
          <cell r="D1451" t="str">
            <v>10203402</v>
          </cell>
          <cell r="E1451">
            <v>37438</v>
          </cell>
          <cell r="F1451">
            <v>37434</v>
          </cell>
          <cell r="G1451">
            <v>37464</v>
          </cell>
          <cell r="H1451" t="str">
            <v>LORIKA CZ s.r.o.</v>
          </cell>
          <cell r="I1451" t="str">
            <v>27-4182250227</v>
          </cell>
          <cell r="J1451" t="str">
            <v>0100</v>
          </cell>
          <cell r="L1451">
            <v>0</v>
          </cell>
          <cell r="M1451">
            <v>0</v>
          </cell>
          <cell r="N1451">
            <v>1778.83</v>
          </cell>
          <cell r="O1451">
            <v>391.35</v>
          </cell>
          <cell r="P1451">
            <v>2170.1799999999998</v>
          </cell>
          <cell r="S1451">
            <v>2170</v>
          </cell>
          <cell r="U1451" t="str">
            <v>a</v>
          </cell>
          <cell r="V1451"/>
          <cell r="W1451">
            <v>37462</v>
          </cell>
          <cell r="X1451">
            <v>37462</v>
          </cell>
          <cell r="Y1451" t="str">
            <v>KB</v>
          </cell>
        </row>
        <row r="1452">
          <cell r="A1452">
            <v>4311</v>
          </cell>
          <cell r="B1452">
            <v>37560</v>
          </cell>
          <cell r="C1452" t="str">
            <v>ko</v>
          </cell>
          <cell r="D1452" t="str">
            <v>10205161</v>
          </cell>
          <cell r="E1452">
            <v>37539</v>
          </cell>
          <cell r="F1452">
            <v>37526</v>
          </cell>
          <cell r="G1452">
            <v>37556</v>
          </cell>
          <cell r="H1452" t="str">
            <v>LORIKA CZ s.r.o.</v>
          </cell>
          <cell r="I1452" t="str">
            <v>27-4182250227</v>
          </cell>
          <cell r="J1452" t="str">
            <v>0100</v>
          </cell>
          <cell r="M1452">
            <v>0</v>
          </cell>
          <cell r="N1452">
            <v>2539.46</v>
          </cell>
          <cell r="O1452">
            <v>558.67999999999995</v>
          </cell>
          <cell r="P1452">
            <v>3098</v>
          </cell>
          <cell r="S1452">
            <v>3098</v>
          </cell>
          <cell r="U1452" t="str">
            <v>a</v>
          </cell>
          <cell r="V1452"/>
          <cell r="W1452">
            <v>37550</v>
          </cell>
          <cell r="X1452">
            <v>37551</v>
          </cell>
          <cell r="Y1452" t="str">
            <v>KB</v>
          </cell>
        </row>
        <row r="1453">
          <cell r="A1453">
            <v>2311</v>
          </cell>
          <cell r="B1453">
            <v>37533</v>
          </cell>
          <cell r="C1453" t="str">
            <v>tye</v>
          </cell>
          <cell r="D1453" t="str">
            <v>10205946</v>
          </cell>
          <cell r="E1453">
            <v>37518</v>
          </cell>
          <cell r="F1453">
            <v>37517</v>
          </cell>
          <cell r="G1453">
            <v>37547</v>
          </cell>
          <cell r="H1453" t="str">
            <v>LORIKA CZ s.r.o.</v>
          </cell>
          <cell r="I1453" t="str">
            <v>27-4182250227</v>
          </cell>
          <cell r="J1453" t="str">
            <v>0100</v>
          </cell>
          <cell r="M1453">
            <v>0</v>
          </cell>
          <cell r="N1453">
            <v>2910.97</v>
          </cell>
          <cell r="O1453">
            <v>640.4</v>
          </cell>
          <cell r="P1453">
            <v>3551.4</v>
          </cell>
          <cell r="S1453">
            <v>3551</v>
          </cell>
          <cell r="U1453" t="str">
            <v>a</v>
          </cell>
          <cell r="V1453"/>
          <cell r="W1453">
            <v>37533</v>
          </cell>
          <cell r="X1453">
            <v>37533</v>
          </cell>
          <cell r="Y1453" t="str">
            <v>KB</v>
          </cell>
        </row>
        <row r="1454">
          <cell r="A1454">
            <v>4249</v>
          </cell>
          <cell r="B1454">
            <v>37524</v>
          </cell>
          <cell r="C1454" t="str">
            <v>ko</v>
          </cell>
          <cell r="D1454" t="str">
            <v>10204213</v>
          </cell>
          <cell r="E1454">
            <v>37483</v>
          </cell>
          <cell r="F1454">
            <v>37477</v>
          </cell>
          <cell r="G1454">
            <v>37507</v>
          </cell>
          <cell r="H1454" t="str">
            <v>LORIKA CZ s.r.o.</v>
          </cell>
          <cell r="I1454" t="str">
            <v>27-4182250227</v>
          </cell>
          <cell r="J1454" t="str">
            <v>0100</v>
          </cell>
          <cell r="L1454">
            <v>0</v>
          </cell>
          <cell r="M1454">
            <v>0</v>
          </cell>
          <cell r="N1454">
            <v>3402</v>
          </cell>
          <cell r="O1454">
            <v>748.44</v>
          </cell>
          <cell r="P1454">
            <v>4150.4399999999996</v>
          </cell>
          <cell r="S1454">
            <v>4150</v>
          </cell>
          <cell r="U1454" t="str">
            <v>b</v>
          </cell>
          <cell r="V1454"/>
          <cell r="W1454">
            <v>37508</v>
          </cell>
          <cell r="X1454">
            <v>37508</v>
          </cell>
          <cell r="Y1454" t="str">
            <v>KB</v>
          </cell>
        </row>
        <row r="1455">
          <cell r="A1455">
            <v>1872</v>
          </cell>
          <cell r="B1455">
            <v>37613</v>
          </cell>
          <cell r="C1455" t="str">
            <v>tr</v>
          </cell>
          <cell r="D1455" t="str">
            <v>90200084</v>
          </cell>
          <cell r="E1455">
            <v>37607</v>
          </cell>
          <cell r="F1455">
            <v>37550</v>
          </cell>
          <cell r="G1455">
            <v>37580</v>
          </cell>
          <cell r="H1455" t="str">
            <v>LORIKA CZ s.r.o.</v>
          </cell>
          <cell r="I1455" t="str">
            <v>27-4182250227</v>
          </cell>
          <cell r="J1455" t="str">
            <v>0100</v>
          </cell>
          <cell r="L1455">
            <v>6500</v>
          </cell>
          <cell r="M1455">
            <v>325</v>
          </cell>
          <cell r="N1455">
            <v>0</v>
          </cell>
          <cell r="O1455">
            <v>0</v>
          </cell>
          <cell r="P1455">
            <v>6825</v>
          </cell>
          <cell r="S1455">
            <v>6825</v>
          </cell>
          <cell r="V1455"/>
          <cell r="W1455">
            <v>37613</v>
          </cell>
          <cell r="X1455">
            <v>37613</v>
          </cell>
          <cell r="Y1455" t="str">
            <v>KB</v>
          </cell>
        </row>
        <row r="1456">
          <cell r="A1456">
            <v>2125</v>
          </cell>
          <cell r="B1456">
            <v>37413</v>
          </cell>
          <cell r="C1456" t="str">
            <v>f</v>
          </cell>
          <cell r="D1456" t="str">
            <v>90200033</v>
          </cell>
          <cell r="E1456">
            <v>37376</v>
          </cell>
          <cell r="F1456">
            <v>37368</v>
          </cell>
          <cell r="G1456">
            <v>37398</v>
          </cell>
          <cell r="H1456" t="str">
            <v>LORIKA CZ s.r.o.</v>
          </cell>
          <cell r="I1456" t="str">
            <v>27-4182250227</v>
          </cell>
          <cell r="J1456" t="str">
            <v>0100</v>
          </cell>
          <cell r="L1456">
            <v>9800</v>
          </cell>
          <cell r="M1456">
            <v>490</v>
          </cell>
          <cell r="O1456">
            <v>0</v>
          </cell>
          <cell r="P1456">
            <v>10290</v>
          </cell>
          <cell r="Q1456">
            <v>210</v>
          </cell>
          <cell r="S1456">
            <v>10500</v>
          </cell>
          <cell r="U1456" t="str">
            <v>b</v>
          </cell>
          <cell r="V1456"/>
          <cell r="W1456">
            <v>37397</v>
          </cell>
          <cell r="X1456">
            <v>37397</v>
          </cell>
          <cell r="Y1456" t="str">
            <v>KB</v>
          </cell>
        </row>
        <row r="1457">
          <cell r="A1457">
            <v>4187</v>
          </cell>
          <cell r="B1457">
            <v>37461</v>
          </cell>
          <cell r="C1457" t="str">
            <v>ko</v>
          </cell>
          <cell r="D1457" t="str">
            <v>90200047</v>
          </cell>
          <cell r="E1457">
            <v>37438</v>
          </cell>
          <cell r="F1457">
            <v>37433</v>
          </cell>
          <cell r="G1457">
            <v>37463</v>
          </cell>
          <cell r="H1457" t="str">
            <v>LORIKA CZ s.r.o.</v>
          </cell>
          <cell r="I1457" t="str">
            <v>27-4182250227</v>
          </cell>
          <cell r="J1457" t="str">
            <v>0100</v>
          </cell>
          <cell r="L1457">
            <v>22900</v>
          </cell>
          <cell r="M1457">
            <v>1145</v>
          </cell>
          <cell r="N1457">
            <v>0</v>
          </cell>
          <cell r="O1457">
            <v>0</v>
          </cell>
          <cell r="P1457">
            <v>24045</v>
          </cell>
          <cell r="S1457">
            <v>24045</v>
          </cell>
          <cell r="U1457" t="str">
            <v>b</v>
          </cell>
          <cell r="V1457"/>
          <cell r="W1457">
            <v>37460</v>
          </cell>
          <cell r="X1457">
            <v>37460</v>
          </cell>
          <cell r="Y1457" t="str">
            <v>KB</v>
          </cell>
        </row>
        <row r="1458">
          <cell r="A1458">
            <v>6104</v>
          </cell>
          <cell r="B1458">
            <v>37596</v>
          </cell>
          <cell r="C1458" t="str">
            <v>tr</v>
          </cell>
          <cell r="D1458" t="str">
            <v>10205656</v>
          </cell>
          <cell r="E1458">
            <v>37561</v>
          </cell>
          <cell r="F1458">
            <v>37550</v>
          </cell>
          <cell r="G1458">
            <v>37580</v>
          </cell>
          <cell r="H1458" t="str">
            <v>LORIKA CZ s.r.o.</v>
          </cell>
          <cell r="I1458" t="str">
            <v>27-4182250227</v>
          </cell>
          <cell r="J1458" t="str">
            <v>0100</v>
          </cell>
          <cell r="L1458">
            <v>710</v>
          </cell>
          <cell r="M1458">
            <v>35.5</v>
          </cell>
          <cell r="N1458">
            <v>26297</v>
          </cell>
          <cell r="O1458">
            <v>5785.34</v>
          </cell>
          <cell r="P1458">
            <v>32827.800000000003</v>
          </cell>
          <cell r="Q1458">
            <v>-210</v>
          </cell>
          <cell r="R1458">
            <v>0</v>
          </cell>
          <cell r="S1458">
            <v>32617.800000000003</v>
          </cell>
          <cell r="V1458"/>
          <cell r="W1458">
            <v>37587</v>
          </cell>
          <cell r="X1458">
            <v>37588</v>
          </cell>
          <cell r="Y1458" t="str">
            <v>KB</v>
          </cell>
        </row>
        <row r="1459">
          <cell r="A1459">
            <v>4190</v>
          </cell>
          <cell r="B1459">
            <v>37466</v>
          </cell>
          <cell r="C1459" t="str">
            <v>ko</v>
          </cell>
          <cell r="D1459" t="str">
            <v>10203392</v>
          </cell>
          <cell r="E1459">
            <v>37438</v>
          </cell>
          <cell r="F1459">
            <v>37433</v>
          </cell>
          <cell r="G1459">
            <v>37463</v>
          </cell>
          <cell r="H1459" t="str">
            <v>LORIKA CZ s.r.o.</v>
          </cell>
          <cell r="I1459" t="str">
            <v>27-4182250227</v>
          </cell>
          <cell r="J1459" t="str">
            <v>0100</v>
          </cell>
          <cell r="L1459">
            <v>5765.54</v>
          </cell>
          <cell r="M1459">
            <v>288.27999999999997</v>
          </cell>
          <cell r="N1459">
            <v>85573.97</v>
          </cell>
          <cell r="O1459">
            <v>18826.259999999998</v>
          </cell>
          <cell r="P1459">
            <v>110454</v>
          </cell>
          <cell r="Q1459">
            <v>-28797</v>
          </cell>
          <cell r="S1459">
            <v>81657</v>
          </cell>
          <cell r="U1459" t="str">
            <v>b</v>
          </cell>
          <cell r="V1459"/>
          <cell r="W1459">
            <v>37467</v>
          </cell>
          <cell r="X1459">
            <v>37467</v>
          </cell>
          <cell r="Y1459" t="str">
            <v>KB</v>
          </cell>
        </row>
        <row r="1460">
          <cell r="A1460">
            <v>2124</v>
          </cell>
          <cell r="B1460">
            <v>37469</v>
          </cell>
          <cell r="C1460" t="str">
            <v>f</v>
          </cell>
          <cell r="D1460" t="str">
            <v>10202122</v>
          </cell>
          <cell r="E1460">
            <v>37376</v>
          </cell>
          <cell r="F1460">
            <v>37368</v>
          </cell>
          <cell r="G1460">
            <v>37398</v>
          </cell>
          <cell r="H1460" t="str">
            <v>LORIKA CZ s.r.o.</v>
          </cell>
          <cell r="I1460" t="str">
            <v>27-4182250227</v>
          </cell>
          <cell r="J1460" t="str">
            <v>0100</v>
          </cell>
          <cell r="L1460">
            <v>1221</v>
          </cell>
          <cell r="M1460">
            <v>61.1</v>
          </cell>
          <cell r="N1460">
            <v>50680</v>
          </cell>
          <cell r="O1460">
            <v>11149.6</v>
          </cell>
          <cell r="P1460">
            <v>63112</v>
          </cell>
          <cell r="Q1460">
            <v>28797</v>
          </cell>
          <cell r="S1460">
            <v>91909</v>
          </cell>
          <cell r="U1460" t="str">
            <v>b</v>
          </cell>
          <cell r="V1460"/>
          <cell r="W1460">
            <v>37397</v>
          </cell>
          <cell r="X1460">
            <v>37467</v>
          </cell>
          <cell r="Y1460" t="str">
            <v>KB</v>
          </cell>
        </row>
        <row r="1461">
          <cell r="A1461">
            <v>1474</v>
          </cell>
          <cell r="B1461">
            <v>37546</v>
          </cell>
          <cell r="C1461" t="str">
            <v>tch</v>
          </cell>
          <cell r="D1461" t="str">
            <v>160202128</v>
          </cell>
          <cell r="E1461">
            <v>37537</v>
          </cell>
          <cell r="G1461">
            <v>37547</v>
          </cell>
          <cell r="H1461" t="str">
            <v>DATART MEGASTORE</v>
          </cell>
          <cell r="I1461" t="str">
            <v>27-4366670277</v>
          </cell>
          <cell r="J1461" t="str">
            <v>0100</v>
          </cell>
          <cell r="L1461">
            <v>0</v>
          </cell>
          <cell r="M1461">
            <v>0</v>
          </cell>
          <cell r="N1461">
            <v>0</v>
          </cell>
          <cell r="O1461">
            <v>0</v>
          </cell>
          <cell r="P1461">
            <v>0</v>
          </cell>
          <cell r="Q1461">
            <v>11680</v>
          </cell>
          <cell r="S1461">
            <v>11680</v>
          </cell>
          <cell r="U1461" t="str">
            <v>b</v>
          </cell>
          <cell r="V1461"/>
          <cell r="W1461">
            <v>37544</v>
          </cell>
          <cell r="X1461">
            <v>37544</v>
          </cell>
          <cell r="Y1461" t="str">
            <v>KB</v>
          </cell>
        </row>
        <row r="1462">
          <cell r="A1462">
            <v>863</v>
          </cell>
          <cell r="B1462">
            <v>37453</v>
          </cell>
          <cell r="C1462" t="str">
            <v>b</v>
          </cell>
          <cell r="D1462" t="str">
            <v>2002058</v>
          </cell>
          <cell r="E1462">
            <v>37421</v>
          </cell>
          <cell r="F1462">
            <v>37421</v>
          </cell>
          <cell r="G1462">
            <v>37435</v>
          </cell>
          <cell r="H1462" t="str">
            <v>Hubner Milan</v>
          </cell>
          <cell r="I1462" t="str">
            <v>27-4602220287</v>
          </cell>
          <cell r="J1462" t="str">
            <v>0100</v>
          </cell>
          <cell r="M1462">
            <v>0</v>
          </cell>
          <cell r="N1462">
            <v>23840</v>
          </cell>
          <cell r="O1462">
            <v>5244.8</v>
          </cell>
          <cell r="P1462">
            <v>29084.799999999999</v>
          </cell>
          <cell r="S1462">
            <v>29084.799999999999</v>
          </cell>
          <cell r="U1462" t="str">
            <v>b</v>
          </cell>
          <cell r="V1462"/>
          <cell r="W1462">
            <v>37440</v>
          </cell>
          <cell r="X1462">
            <v>37440</v>
          </cell>
          <cell r="Y1462" t="str">
            <v>KB</v>
          </cell>
        </row>
        <row r="1463">
          <cell r="A1463">
            <v>1161</v>
          </cell>
          <cell r="B1463">
            <v>37491</v>
          </cell>
          <cell r="C1463" t="str">
            <v>b</v>
          </cell>
          <cell r="D1463" t="str">
            <v>2002076</v>
          </cell>
          <cell r="E1463">
            <v>37473</v>
          </cell>
          <cell r="F1463">
            <v>37473</v>
          </cell>
          <cell r="G1463">
            <v>37487</v>
          </cell>
          <cell r="H1463" t="str">
            <v>Hubner Milan</v>
          </cell>
          <cell r="I1463" t="str">
            <v>27-4602220287</v>
          </cell>
          <cell r="J1463" t="str">
            <v>0100</v>
          </cell>
          <cell r="M1463">
            <v>0</v>
          </cell>
          <cell r="N1463">
            <v>32780</v>
          </cell>
          <cell r="O1463">
            <v>7211.6</v>
          </cell>
          <cell r="P1463">
            <v>39991.599999999999</v>
          </cell>
          <cell r="S1463">
            <v>39991.599999999999</v>
          </cell>
          <cell r="U1463" t="str">
            <v>a</v>
          </cell>
          <cell r="V1463"/>
          <cell r="W1463">
            <v>37488</v>
          </cell>
          <cell r="X1463">
            <v>37488</v>
          </cell>
          <cell r="Y1463" t="str">
            <v>KB</v>
          </cell>
        </row>
        <row r="1464">
          <cell r="A1464">
            <v>359</v>
          </cell>
          <cell r="B1464">
            <v>37371</v>
          </cell>
          <cell r="C1464" t="str">
            <v>b</v>
          </cell>
          <cell r="D1464" t="str">
            <v>2002028</v>
          </cell>
          <cell r="E1464">
            <v>37344</v>
          </cell>
          <cell r="F1464">
            <v>37344</v>
          </cell>
          <cell r="G1464">
            <v>37358</v>
          </cell>
          <cell r="H1464" t="str">
            <v>Hubner Milan</v>
          </cell>
          <cell r="I1464" t="str">
            <v>27-4602220287</v>
          </cell>
          <cell r="J1464" t="str">
            <v>0100</v>
          </cell>
          <cell r="M1464">
            <v>0</v>
          </cell>
          <cell r="N1464">
            <v>39240</v>
          </cell>
          <cell r="O1464">
            <v>8632.7999999999993</v>
          </cell>
          <cell r="P1464">
            <v>47872.800000000003</v>
          </cell>
          <cell r="S1464">
            <v>47872.800000000003</v>
          </cell>
          <cell r="U1464" t="str">
            <v>a</v>
          </cell>
          <cell r="V1464"/>
          <cell r="W1464">
            <v>37362</v>
          </cell>
          <cell r="X1464">
            <v>37362</v>
          </cell>
          <cell r="Y1464" t="str">
            <v>KB</v>
          </cell>
        </row>
        <row r="1465">
          <cell r="A1465">
            <v>3333</v>
          </cell>
          <cell r="B1465">
            <v>37524</v>
          </cell>
          <cell r="C1465" t="str">
            <v>tch</v>
          </cell>
          <cell r="D1465" t="str">
            <v>B835</v>
          </cell>
          <cell r="E1465">
            <v>37511</v>
          </cell>
          <cell r="G1465">
            <v>37514</v>
          </cell>
          <cell r="H1465" t="str">
            <v>Bookshop FIDIC</v>
          </cell>
          <cell r="I1465" t="str">
            <v>274644-02-1</v>
          </cell>
          <cell r="K1465">
            <v>110</v>
          </cell>
          <cell r="M1465">
            <v>0</v>
          </cell>
          <cell r="O1465">
            <v>0</v>
          </cell>
          <cell r="P1465">
            <v>110</v>
          </cell>
          <cell r="S1465">
            <v>110</v>
          </cell>
          <cell r="V1465"/>
          <cell r="W1465">
            <v>37516</v>
          </cell>
          <cell r="X1465">
            <v>37518</v>
          </cell>
          <cell r="Y1465" t="str">
            <v>KB</v>
          </cell>
          <cell r="Z1465" t="str">
            <v>Books requested by Mr. Kojio</v>
          </cell>
          <cell r="AB1465" t="str">
            <v>EUR</v>
          </cell>
        </row>
        <row r="1466">
          <cell r="A1466">
            <v>1372</v>
          </cell>
          <cell r="B1466">
            <v>37564</v>
          </cell>
          <cell r="C1466" t="str">
            <v>torm</v>
          </cell>
          <cell r="D1466" t="str">
            <v>0139985246</v>
          </cell>
          <cell r="E1466">
            <v>37511</v>
          </cell>
          <cell r="F1466">
            <v>37346</v>
          </cell>
          <cell r="G1466">
            <v>37515</v>
          </cell>
          <cell r="H1466" t="str">
            <v>Telecom</v>
          </cell>
          <cell r="I1466" t="str">
            <v>27-4908440207</v>
          </cell>
          <cell r="J1466" t="str">
            <v>0100</v>
          </cell>
          <cell r="L1466">
            <v>380.96</v>
          </cell>
          <cell r="M1466">
            <v>19.04</v>
          </cell>
          <cell r="N1466">
            <v>14.26</v>
          </cell>
          <cell r="O1466">
            <v>3.14</v>
          </cell>
          <cell r="P1466">
            <v>417.4</v>
          </cell>
          <cell r="Q1466">
            <v>-245</v>
          </cell>
          <cell r="S1466">
            <v>172.39999999999998</v>
          </cell>
          <cell r="U1466" t="str">
            <v xml:space="preserve"> </v>
          </cell>
          <cell r="V1466"/>
          <cell r="W1466">
            <v>37559</v>
          </cell>
          <cell r="X1466">
            <v>37560</v>
          </cell>
          <cell r="Y1466" t="str">
            <v>KB</v>
          </cell>
        </row>
        <row r="1467">
          <cell r="A1467">
            <v>5034</v>
          </cell>
          <cell r="B1467">
            <v>37319</v>
          </cell>
          <cell r="C1467" t="str">
            <v>ToRM</v>
          </cell>
          <cell r="D1467" t="str">
            <v>0133019691</v>
          </cell>
          <cell r="E1467">
            <v>37306</v>
          </cell>
          <cell r="F1467">
            <v>37287</v>
          </cell>
          <cell r="G1467">
            <v>37316</v>
          </cell>
          <cell r="H1467" t="str">
            <v>Telecom</v>
          </cell>
          <cell r="I1467" t="str">
            <v>27-4908440207</v>
          </cell>
          <cell r="J1467" t="str">
            <v>0100</v>
          </cell>
          <cell r="L1467">
            <v>234.95</v>
          </cell>
          <cell r="M1467">
            <v>11.75</v>
          </cell>
          <cell r="N1467">
            <v>14.26</v>
          </cell>
          <cell r="O1467">
            <v>3.14</v>
          </cell>
          <cell r="P1467">
            <v>264.10000000000002</v>
          </cell>
          <cell r="S1467">
            <v>264.10000000000002</v>
          </cell>
          <cell r="V1467"/>
          <cell r="W1467">
            <v>37315</v>
          </cell>
          <cell r="X1467">
            <v>37316</v>
          </cell>
          <cell r="Y1467" t="str">
            <v>KB</v>
          </cell>
        </row>
        <row r="1468">
          <cell r="A1468">
            <v>5072</v>
          </cell>
          <cell r="B1468">
            <v>37547</v>
          </cell>
          <cell r="C1468" t="str">
            <v>sh2</v>
          </cell>
          <cell r="D1468" t="str">
            <v>0150201564</v>
          </cell>
          <cell r="E1468">
            <v>37496</v>
          </cell>
          <cell r="F1468">
            <v>37437</v>
          </cell>
          <cell r="G1468">
            <v>37508</v>
          </cell>
          <cell r="H1468" t="str">
            <v>Telecom</v>
          </cell>
          <cell r="I1468" t="str">
            <v>27-4908440207</v>
          </cell>
          <cell r="J1468" t="str">
            <v>0100</v>
          </cell>
          <cell r="L1468">
            <v>285.72000000000003</v>
          </cell>
          <cell r="M1468">
            <v>14.3</v>
          </cell>
          <cell r="O1468">
            <v>0</v>
          </cell>
          <cell r="P1468">
            <v>300.02</v>
          </cell>
          <cell r="S1468">
            <v>300</v>
          </cell>
          <cell r="U1468" t="str">
            <v>b</v>
          </cell>
          <cell r="V1468"/>
          <cell r="W1468">
            <v>37547</v>
          </cell>
          <cell r="X1468">
            <v>37550</v>
          </cell>
          <cell r="Y1468" t="str">
            <v>KB</v>
          </cell>
        </row>
        <row r="1469">
          <cell r="A1469">
            <v>1056</v>
          </cell>
          <cell r="B1469">
            <v>37469</v>
          </cell>
          <cell r="C1469" t="str">
            <v>torm</v>
          </cell>
          <cell r="D1469" t="str">
            <v>0143372544</v>
          </cell>
          <cell r="E1469">
            <v>37460</v>
          </cell>
          <cell r="F1469">
            <v>37376</v>
          </cell>
          <cell r="G1469">
            <v>37473</v>
          </cell>
          <cell r="H1469" t="str">
            <v>Telecom</v>
          </cell>
          <cell r="I1469" t="str">
            <v>27-4908440207</v>
          </cell>
          <cell r="J1469" t="str">
            <v>0100</v>
          </cell>
          <cell r="L1469">
            <v>332.39</v>
          </cell>
          <cell r="M1469">
            <v>16.61</v>
          </cell>
          <cell r="N1469">
            <v>14.26</v>
          </cell>
          <cell r="O1469">
            <v>3.14</v>
          </cell>
          <cell r="P1469">
            <v>366.4</v>
          </cell>
          <cell r="S1469">
            <v>366.4</v>
          </cell>
          <cell r="U1469" t="str">
            <v>a</v>
          </cell>
          <cell r="V1469"/>
          <cell r="W1469">
            <v>37468</v>
          </cell>
          <cell r="X1469">
            <v>37469</v>
          </cell>
          <cell r="Y1469" t="str">
            <v>KB</v>
          </cell>
        </row>
        <row r="1470">
          <cell r="A1470">
            <v>1223</v>
          </cell>
          <cell r="B1470">
            <v>37502</v>
          </cell>
          <cell r="C1470" t="str">
            <v>ToRM</v>
          </cell>
          <cell r="D1470" t="str">
            <v>0142488414</v>
          </cell>
          <cell r="E1470">
            <v>37481</v>
          </cell>
          <cell r="F1470">
            <v>37407</v>
          </cell>
          <cell r="G1470">
            <v>37474</v>
          </cell>
          <cell r="H1470" t="str">
            <v>Telecom</v>
          </cell>
          <cell r="I1470" t="str">
            <v>27-4908440207</v>
          </cell>
          <cell r="J1470" t="str">
            <v>0100</v>
          </cell>
          <cell r="L1470">
            <v>332.39</v>
          </cell>
          <cell r="M1470">
            <v>16.62</v>
          </cell>
          <cell r="N1470">
            <v>14.26</v>
          </cell>
          <cell r="O1470">
            <v>3.14</v>
          </cell>
          <cell r="P1470">
            <v>366.4</v>
          </cell>
          <cell r="S1470">
            <v>366.4</v>
          </cell>
          <cell r="V1470"/>
          <cell r="W1470">
            <v>37495</v>
          </cell>
          <cell r="X1470">
            <v>37496</v>
          </cell>
          <cell r="Y1470" t="str">
            <v>KB</v>
          </cell>
        </row>
        <row r="1471">
          <cell r="A1471">
            <v>1224</v>
          </cell>
          <cell r="B1471">
            <v>37502</v>
          </cell>
          <cell r="C1471" t="str">
            <v>ToRM</v>
          </cell>
          <cell r="D1471" t="str">
            <v>0150255626</v>
          </cell>
          <cell r="E1471">
            <v>37481</v>
          </cell>
          <cell r="F1471">
            <v>37437</v>
          </cell>
          <cell r="G1471">
            <v>37466</v>
          </cell>
          <cell r="H1471" t="str">
            <v>Telecom</v>
          </cell>
          <cell r="I1471" t="str">
            <v>27-4908440207</v>
          </cell>
          <cell r="J1471" t="str">
            <v>0100</v>
          </cell>
          <cell r="L1471">
            <v>332.39</v>
          </cell>
          <cell r="M1471">
            <v>16.62</v>
          </cell>
          <cell r="N1471">
            <v>14.26</v>
          </cell>
          <cell r="O1471">
            <v>3.14</v>
          </cell>
          <cell r="P1471">
            <v>366.4</v>
          </cell>
          <cell r="S1471">
            <v>366.4</v>
          </cell>
          <cell r="V1471"/>
          <cell r="W1471">
            <v>37495</v>
          </cell>
          <cell r="X1471">
            <v>37496</v>
          </cell>
          <cell r="Y1471" t="str">
            <v>KB</v>
          </cell>
        </row>
        <row r="1472">
          <cell r="A1472">
            <v>1599</v>
          </cell>
          <cell r="B1472">
            <v>37572</v>
          </cell>
          <cell r="C1472" t="str">
            <v>torm</v>
          </cell>
          <cell r="D1472" t="str">
            <v>153697408</v>
          </cell>
          <cell r="E1472">
            <v>37559</v>
          </cell>
          <cell r="F1472">
            <v>37468</v>
          </cell>
          <cell r="G1472">
            <v>37564</v>
          </cell>
          <cell r="H1472" t="str">
            <v>Telecom</v>
          </cell>
          <cell r="I1472" t="str">
            <v>27-4908440207</v>
          </cell>
          <cell r="J1472" t="str">
            <v>0100</v>
          </cell>
          <cell r="L1472">
            <v>332.39</v>
          </cell>
          <cell r="M1472">
            <v>16.61</v>
          </cell>
          <cell r="N1472">
            <v>14.26</v>
          </cell>
          <cell r="O1472">
            <v>3.14</v>
          </cell>
          <cell r="P1472">
            <v>366.4</v>
          </cell>
          <cell r="S1472">
            <v>366.4</v>
          </cell>
          <cell r="V1472"/>
          <cell r="W1472">
            <v>37565</v>
          </cell>
          <cell r="X1472">
            <v>37567</v>
          </cell>
          <cell r="Y1472" t="str">
            <v>KB</v>
          </cell>
          <cell r="Z1472" t="str">
            <v>Prostejov</v>
          </cell>
        </row>
        <row r="1473">
          <cell r="A1473">
            <v>1365</v>
          </cell>
          <cell r="B1473">
            <v>37529</v>
          </cell>
          <cell r="C1473" t="str">
            <v>torm</v>
          </cell>
          <cell r="D1473" t="str">
            <v>0157153736</v>
          </cell>
          <cell r="E1473">
            <v>37511</v>
          </cell>
          <cell r="F1473">
            <v>37499</v>
          </cell>
          <cell r="G1473">
            <v>37529</v>
          </cell>
          <cell r="H1473" t="str">
            <v>Telecom</v>
          </cell>
          <cell r="I1473" t="str">
            <v>27-4908440207</v>
          </cell>
          <cell r="J1473" t="str">
            <v>0100</v>
          </cell>
          <cell r="L1473">
            <v>361.56</v>
          </cell>
          <cell r="M1473">
            <v>18.07</v>
          </cell>
          <cell r="N1473">
            <v>14.26</v>
          </cell>
          <cell r="O1473">
            <v>3.14</v>
          </cell>
          <cell r="P1473">
            <v>397</v>
          </cell>
          <cell r="S1473">
            <v>397</v>
          </cell>
          <cell r="U1473" t="str">
            <v>a</v>
          </cell>
          <cell r="V1473"/>
          <cell r="W1473">
            <v>37526</v>
          </cell>
          <cell r="X1473">
            <v>37526</v>
          </cell>
          <cell r="Y1473" t="str">
            <v>KB</v>
          </cell>
        </row>
        <row r="1474">
          <cell r="A1474">
            <v>5057</v>
          </cell>
          <cell r="B1474">
            <v>37371</v>
          </cell>
          <cell r="C1474" t="str">
            <v>ToRM</v>
          </cell>
          <cell r="D1474" t="str">
            <v>0136388311</v>
          </cell>
          <cell r="E1474">
            <v>37342</v>
          </cell>
          <cell r="F1474">
            <v>37315</v>
          </cell>
          <cell r="G1474">
            <v>37344</v>
          </cell>
          <cell r="H1474" t="str">
            <v>Telecom</v>
          </cell>
          <cell r="I1474" t="str">
            <v>27-4908440207</v>
          </cell>
          <cell r="J1474" t="str">
            <v>0100</v>
          </cell>
          <cell r="L1474">
            <v>380.01</v>
          </cell>
          <cell r="M1474">
            <v>19</v>
          </cell>
          <cell r="N1474">
            <v>14.26</v>
          </cell>
          <cell r="O1474">
            <v>3.1</v>
          </cell>
          <cell r="P1474">
            <v>416.37</v>
          </cell>
          <cell r="S1474">
            <v>416.4</v>
          </cell>
          <cell r="V1474"/>
          <cell r="W1474">
            <v>37357</v>
          </cell>
          <cell r="X1474">
            <v>37358</v>
          </cell>
          <cell r="Y1474" t="str">
            <v>KB</v>
          </cell>
        </row>
        <row r="1475">
          <cell r="A1475">
            <v>1530</v>
          </cell>
          <cell r="B1475">
            <v>37572</v>
          </cell>
          <cell r="C1475" t="str">
            <v>torm</v>
          </cell>
          <cell r="D1475" t="str">
            <v>160615123</v>
          </cell>
          <cell r="E1475">
            <v>37544</v>
          </cell>
          <cell r="F1475">
            <v>37529</v>
          </cell>
          <cell r="G1475">
            <v>37566</v>
          </cell>
          <cell r="H1475" t="str">
            <v>Telecom</v>
          </cell>
          <cell r="I1475" t="str">
            <v>27-4908440207</v>
          </cell>
          <cell r="J1475" t="str">
            <v>0100</v>
          </cell>
          <cell r="L1475">
            <v>385.06</v>
          </cell>
          <cell r="M1475">
            <v>19.239999999999998</v>
          </cell>
          <cell r="N1475">
            <v>14.26</v>
          </cell>
          <cell r="O1475">
            <v>3.14</v>
          </cell>
          <cell r="P1475">
            <v>421.7</v>
          </cell>
          <cell r="S1475">
            <v>421.7</v>
          </cell>
          <cell r="V1475"/>
          <cell r="W1475">
            <v>37567</v>
          </cell>
          <cell r="X1475">
            <v>37568</v>
          </cell>
          <cell r="Y1475" t="str">
            <v>KB</v>
          </cell>
        </row>
        <row r="1476">
          <cell r="A1476">
            <v>138</v>
          </cell>
          <cell r="B1476">
            <v>37315</v>
          </cell>
          <cell r="C1476" t="str">
            <v>b</v>
          </cell>
          <cell r="D1476" t="str">
            <v>0133392538</v>
          </cell>
          <cell r="E1476">
            <v>37300</v>
          </cell>
          <cell r="F1476">
            <v>37287</v>
          </cell>
          <cell r="G1476">
            <v>37316</v>
          </cell>
          <cell r="H1476" t="str">
            <v>Telecom</v>
          </cell>
          <cell r="I1476" t="str">
            <v>27-4908440207</v>
          </cell>
          <cell r="J1476" t="str">
            <v>0100</v>
          </cell>
          <cell r="L1476">
            <v>428.58</v>
          </cell>
          <cell r="M1476">
            <v>21.42</v>
          </cell>
          <cell r="O1476">
            <v>0</v>
          </cell>
          <cell r="P1476">
            <v>450</v>
          </cell>
          <cell r="S1476">
            <v>450</v>
          </cell>
          <cell r="U1476" t="str">
            <v>b</v>
          </cell>
          <cell r="V1476"/>
          <cell r="W1476">
            <v>37312</v>
          </cell>
          <cell r="X1476">
            <v>37313</v>
          </cell>
          <cell r="Y1476" t="str">
            <v>KB</v>
          </cell>
        </row>
        <row r="1477">
          <cell r="A1477">
            <v>284</v>
          </cell>
          <cell r="B1477">
            <v>37349</v>
          </cell>
          <cell r="C1477" t="str">
            <v>b</v>
          </cell>
          <cell r="D1477" t="str">
            <v>0137017539</v>
          </cell>
          <cell r="E1477">
            <v>37328</v>
          </cell>
          <cell r="F1477">
            <v>37315</v>
          </cell>
          <cell r="G1477">
            <v>37344</v>
          </cell>
          <cell r="H1477" t="str">
            <v>Telecom</v>
          </cell>
          <cell r="I1477" t="str">
            <v>27-4908440207</v>
          </cell>
          <cell r="J1477" t="str">
            <v>0100</v>
          </cell>
          <cell r="L1477">
            <v>443.57</v>
          </cell>
          <cell r="M1477">
            <v>22.16</v>
          </cell>
          <cell r="O1477">
            <v>0</v>
          </cell>
          <cell r="P1477">
            <v>465.73</v>
          </cell>
          <cell r="S1477">
            <v>465.7</v>
          </cell>
          <cell r="U1477" t="str">
            <v>a</v>
          </cell>
          <cell r="V1477"/>
          <cell r="W1477">
            <v>37341</v>
          </cell>
          <cell r="X1477">
            <v>37342</v>
          </cell>
          <cell r="Y1477" t="str">
            <v>KB</v>
          </cell>
        </row>
        <row r="1478">
          <cell r="A1478">
            <v>439</v>
          </cell>
          <cell r="B1478">
            <v>37371</v>
          </cell>
          <cell r="C1478" t="str">
            <v>b</v>
          </cell>
          <cell r="D1478" t="str">
            <v>0139913578</v>
          </cell>
          <cell r="E1478">
            <v>37357</v>
          </cell>
          <cell r="F1478">
            <v>37346</v>
          </cell>
          <cell r="G1478">
            <v>37375</v>
          </cell>
          <cell r="H1478" t="str">
            <v>Telecom</v>
          </cell>
          <cell r="I1478" t="str">
            <v>27-4908440207</v>
          </cell>
          <cell r="J1478" t="str">
            <v>0100</v>
          </cell>
          <cell r="L1478">
            <v>570.49</v>
          </cell>
          <cell r="M1478">
            <v>28.51</v>
          </cell>
          <cell r="O1478">
            <v>0</v>
          </cell>
          <cell r="P1478">
            <v>599</v>
          </cell>
          <cell r="S1478">
            <v>599</v>
          </cell>
          <cell r="U1478" t="str">
            <v>a</v>
          </cell>
          <cell r="V1478"/>
          <cell r="W1478">
            <v>37372</v>
          </cell>
          <cell r="X1478">
            <v>37375</v>
          </cell>
          <cell r="Y1478" t="str">
            <v>KB</v>
          </cell>
        </row>
        <row r="1479">
          <cell r="A1479">
            <v>653</v>
          </cell>
          <cell r="B1479">
            <v>37413</v>
          </cell>
          <cell r="C1479" t="str">
            <v>b</v>
          </cell>
          <cell r="D1479" t="str">
            <v>0143358734</v>
          </cell>
          <cell r="E1479">
            <v>37389</v>
          </cell>
          <cell r="F1479">
            <v>37376</v>
          </cell>
          <cell r="G1479">
            <v>37406</v>
          </cell>
          <cell r="H1479" t="str">
            <v>Telecom</v>
          </cell>
          <cell r="I1479" t="str">
            <v>27-4908440207</v>
          </cell>
          <cell r="J1479" t="str">
            <v>0100</v>
          </cell>
          <cell r="L1479">
            <v>570.49</v>
          </cell>
          <cell r="M1479">
            <v>28.5</v>
          </cell>
          <cell r="O1479">
            <v>0</v>
          </cell>
          <cell r="P1479">
            <v>599</v>
          </cell>
          <cell r="S1479">
            <v>599</v>
          </cell>
          <cell r="U1479" t="str">
            <v>a</v>
          </cell>
          <cell r="V1479"/>
          <cell r="W1479">
            <v>37405</v>
          </cell>
          <cell r="X1479">
            <v>37406</v>
          </cell>
          <cell r="Y1479" t="str">
            <v>KB</v>
          </cell>
        </row>
        <row r="1480">
          <cell r="A1480">
            <v>842</v>
          </cell>
          <cell r="B1480">
            <v>37433</v>
          </cell>
          <cell r="C1480" t="str">
            <v>b</v>
          </cell>
          <cell r="D1480" t="str">
            <v>0147318345</v>
          </cell>
          <cell r="E1480">
            <v>37420</v>
          </cell>
          <cell r="F1480">
            <v>37407</v>
          </cell>
          <cell r="G1480">
            <v>37435</v>
          </cell>
          <cell r="H1480" t="str">
            <v>Telecom</v>
          </cell>
          <cell r="I1480" t="str">
            <v>27-4908440207</v>
          </cell>
          <cell r="J1480" t="str">
            <v>0100</v>
          </cell>
          <cell r="L1480">
            <v>650.74</v>
          </cell>
          <cell r="M1480">
            <v>32.53</v>
          </cell>
          <cell r="O1480">
            <v>0</v>
          </cell>
          <cell r="P1480">
            <v>683.2</v>
          </cell>
          <cell r="S1480">
            <v>683.2</v>
          </cell>
          <cell r="V1480"/>
          <cell r="W1480">
            <v>37432</v>
          </cell>
          <cell r="X1480">
            <v>37432</v>
          </cell>
          <cell r="Y1480" t="str">
            <v>KB</v>
          </cell>
        </row>
        <row r="1481">
          <cell r="A1481">
            <v>448</v>
          </cell>
          <cell r="B1481">
            <v>37371</v>
          </cell>
          <cell r="C1481" t="str">
            <v>o</v>
          </cell>
          <cell r="D1481" t="str">
            <v>0139894847</v>
          </cell>
          <cell r="E1481">
            <v>37358</v>
          </cell>
          <cell r="F1481">
            <v>37346</v>
          </cell>
          <cell r="G1481">
            <v>37375</v>
          </cell>
          <cell r="H1481" t="str">
            <v>Telecom</v>
          </cell>
          <cell r="I1481" t="str">
            <v>27-4908440207</v>
          </cell>
          <cell r="J1481" t="str">
            <v>0100</v>
          </cell>
          <cell r="L1481">
            <v>664.78</v>
          </cell>
          <cell r="M1481">
            <v>33.22</v>
          </cell>
          <cell r="O1481">
            <v>0</v>
          </cell>
          <cell r="P1481">
            <v>698</v>
          </cell>
          <cell r="S1481">
            <v>698</v>
          </cell>
          <cell r="U1481" t="str">
            <v>a</v>
          </cell>
          <cell r="V1481"/>
          <cell r="W1481">
            <v>37372</v>
          </cell>
          <cell r="X1481">
            <v>37375</v>
          </cell>
          <cell r="Y1481" t="str">
            <v>KB</v>
          </cell>
        </row>
        <row r="1482">
          <cell r="A1482">
            <v>929</v>
          </cell>
          <cell r="B1482">
            <v>37453</v>
          </cell>
          <cell r="C1482" t="str">
            <v>shm</v>
          </cell>
          <cell r="D1482" t="str">
            <v>0143338625</v>
          </cell>
          <cell r="E1482">
            <v>37433</v>
          </cell>
          <cell r="F1482">
            <v>37376</v>
          </cell>
          <cell r="G1482">
            <v>37442</v>
          </cell>
          <cell r="H1482" t="str">
            <v>Telecom</v>
          </cell>
          <cell r="I1482" t="str">
            <v>27-4908440207</v>
          </cell>
          <cell r="J1482" t="str">
            <v>0100</v>
          </cell>
          <cell r="L1482">
            <v>664.78</v>
          </cell>
          <cell r="M1482">
            <v>33.22</v>
          </cell>
          <cell r="P1482">
            <v>698</v>
          </cell>
          <cell r="S1482">
            <v>698</v>
          </cell>
          <cell r="U1482" t="str">
            <v>c</v>
          </cell>
          <cell r="V1482"/>
          <cell r="W1482">
            <v>37445</v>
          </cell>
          <cell r="X1482">
            <v>37445</v>
          </cell>
          <cell r="Y1482" t="str">
            <v>KB</v>
          </cell>
        </row>
        <row r="1483">
          <cell r="A1483">
            <v>440</v>
          </cell>
          <cell r="B1483">
            <v>37371</v>
          </cell>
          <cell r="C1483" t="str">
            <v>b</v>
          </cell>
          <cell r="D1483" t="str">
            <v>0139904806</v>
          </cell>
          <cell r="E1483">
            <v>37357</v>
          </cell>
          <cell r="F1483">
            <v>37346</v>
          </cell>
          <cell r="G1483">
            <v>37375</v>
          </cell>
          <cell r="H1483" t="str">
            <v>Telecom</v>
          </cell>
          <cell r="I1483" t="str">
            <v>27-4908440207</v>
          </cell>
          <cell r="J1483" t="str">
            <v>0100</v>
          </cell>
          <cell r="L1483">
            <v>760.02</v>
          </cell>
          <cell r="M1483">
            <v>37.979999999999997</v>
          </cell>
          <cell r="O1483">
            <v>0</v>
          </cell>
          <cell r="P1483">
            <v>798</v>
          </cell>
          <cell r="S1483">
            <v>798</v>
          </cell>
          <cell r="U1483" t="str">
            <v>a</v>
          </cell>
          <cell r="V1483"/>
          <cell r="W1483">
            <v>37372</v>
          </cell>
          <cell r="X1483">
            <v>37375</v>
          </cell>
          <cell r="Y1483" t="str">
            <v>KB</v>
          </cell>
        </row>
        <row r="1484">
          <cell r="A1484">
            <v>856</v>
          </cell>
          <cell r="B1484">
            <v>37433</v>
          </cell>
          <cell r="C1484" t="str">
            <v>tr</v>
          </cell>
          <cell r="D1484" t="str">
            <v>0147258539</v>
          </cell>
          <cell r="E1484">
            <v>37420</v>
          </cell>
          <cell r="F1484">
            <v>37407</v>
          </cell>
          <cell r="G1484">
            <v>37435</v>
          </cell>
          <cell r="H1484" t="str">
            <v>Telecom</v>
          </cell>
          <cell r="I1484" t="str">
            <v>27-4908440207</v>
          </cell>
          <cell r="J1484" t="str">
            <v>0100</v>
          </cell>
          <cell r="L1484">
            <v>765.53</v>
          </cell>
          <cell r="M1484">
            <v>38.26</v>
          </cell>
          <cell r="O1484">
            <v>0</v>
          </cell>
          <cell r="P1484">
            <v>803.7</v>
          </cell>
          <cell r="S1484">
            <v>803.7</v>
          </cell>
          <cell r="V1484"/>
          <cell r="W1484">
            <v>37432</v>
          </cell>
          <cell r="X1484">
            <v>37432</v>
          </cell>
          <cell r="Y1484" t="str">
            <v>KB</v>
          </cell>
        </row>
        <row r="1485">
          <cell r="A1485">
            <v>1856</v>
          </cell>
          <cell r="B1485">
            <v>37613</v>
          </cell>
          <cell r="C1485" t="str">
            <v>ty2</v>
          </cell>
          <cell r="D1485" t="str">
            <v>167501467</v>
          </cell>
          <cell r="E1485">
            <v>37602</v>
          </cell>
          <cell r="F1485">
            <v>37590</v>
          </cell>
          <cell r="G1485">
            <v>37624</v>
          </cell>
          <cell r="H1485" t="str">
            <v>Telecom</v>
          </cell>
          <cell r="I1485" t="str">
            <v>27-4908440207</v>
          </cell>
          <cell r="J1485" t="str">
            <v>0100</v>
          </cell>
          <cell r="L1485">
            <v>858</v>
          </cell>
          <cell r="M1485">
            <v>42.9</v>
          </cell>
          <cell r="O1485">
            <v>0</v>
          </cell>
          <cell r="P1485">
            <v>900.9</v>
          </cell>
          <cell r="S1485">
            <v>900.9</v>
          </cell>
          <cell r="V1485"/>
          <cell r="W1485">
            <v>37613</v>
          </cell>
          <cell r="X1485">
            <v>37613</v>
          </cell>
          <cell r="Y1485" t="str">
            <v>KB</v>
          </cell>
        </row>
        <row r="1486">
          <cell r="A1486">
            <v>1055</v>
          </cell>
          <cell r="B1486">
            <v>37469</v>
          </cell>
          <cell r="C1486" t="str">
            <v>tr</v>
          </cell>
          <cell r="D1486" t="str">
            <v>0150198278</v>
          </cell>
          <cell r="E1486">
            <v>37449</v>
          </cell>
          <cell r="F1486">
            <v>37437</v>
          </cell>
          <cell r="G1486">
            <v>37466</v>
          </cell>
          <cell r="H1486" t="str">
            <v>Telecom</v>
          </cell>
          <cell r="I1486" t="str">
            <v>27-4908440207</v>
          </cell>
          <cell r="J1486" t="str">
            <v>0100</v>
          </cell>
          <cell r="L1486">
            <v>951.45</v>
          </cell>
          <cell r="M1486">
            <v>47.55</v>
          </cell>
          <cell r="O1486">
            <v>0</v>
          </cell>
          <cell r="P1486">
            <v>999</v>
          </cell>
          <cell r="S1486">
            <v>999</v>
          </cell>
          <cell r="U1486" t="str">
            <v>b</v>
          </cell>
          <cell r="V1486"/>
          <cell r="W1486">
            <v>37467</v>
          </cell>
          <cell r="X1486">
            <v>37467</v>
          </cell>
          <cell r="Y1486" t="str">
            <v>KB</v>
          </cell>
        </row>
        <row r="1487">
          <cell r="A1487">
            <v>1531</v>
          </cell>
          <cell r="B1487">
            <v>37572</v>
          </cell>
          <cell r="C1487" t="str">
            <v>pm</v>
          </cell>
          <cell r="D1487" t="str">
            <v>160567519</v>
          </cell>
          <cell r="E1487">
            <v>37544</v>
          </cell>
          <cell r="F1487">
            <v>37529</v>
          </cell>
          <cell r="G1487">
            <v>37566</v>
          </cell>
          <cell r="H1487" t="str">
            <v>Telecom</v>
          </cell>
          <cell r="I1487" t="str">
            <v>27-4908440207</v>
          </cell>
          <cell r="J1487" t="str">
            <v>0100</v>
          </cell>
          <cell r="L1487">
            <v>1117.17</v>
          </cell>
          <cell r="M1487">
            <v>55.83</v>
          </cell>
          <cell r="N1487">
            <v>14.26</v>
          </cell>
          <cell r="O1487">
            <v>3.14</v>
          </cell>
          <cell r="P1487">
            <v>1190.4000000000001</v>
          </cell>
          <cell r="S1487">
            <v>1190.4000000000001</v>
          </cell>
          <cell r="V1487"/>
          <cell r="W1487">
            <v>37567</v>
          </cell>
          <cell r="X1487">
            <v>37568</v>
          </cell>
          <cell r="Y1487" t="str">
            <v>KB</v>
          </cell>
        </row>
        <row r="1488">
          <cell r="A1488">
            <v>870</v>
          </cell>
          <cell r="B1488">
            <v>37433</v>
          </cell>
          <cell r="C1488" t="str">
            <v>o</v>
          </cell>
          <cell r="D1488" t="str">
            <v>0147261751</v>
          </cell>
          <cell r="E1488">
            <v>37424</v>
          </cell>
          <cell r="F1488">
            <v>37407</v>
          </cell>
          <cell r="G1488">
            <v>37435</v>
          </cell>
          <cell r="H1488" t="str">
            <v>Telecom</v>
          </cell>
          <cell r="I1488" t="str">
            <v>27-4908440207</v>
          </cell>
          <cell r="J1488" t="str">
            <v>0100</v>
          </cell>
          <cell r="L1488">
            <v>1106.53</v>
          </cell>
          <cell r="M1488">
            <v>55.29</v>
          </cell>
          <cell r="N1488">
            <v>40</v>
          </cell>
          <cell r="O1488">
            <v>8.8000000000000007</v>
          </cell>
          <cell r="P1488">
            <v>1210.6000000000001</v>
          </cell>
          <cell r="S1488">
            <v>1210.5999999999999</v>
          </cell>
          <cell r="V1488"/>
          <cell r="W1488">
            <v>37432</v>
          </cell>
          <cell r="X1488">
            <v>37432</v>
          </cell>
          <cell r="Y1488" t="str">
            <v>KB</v>
          </cell>
        </row>
        <row r="1489">
          <cell r="A1489">
            <v>1033</v>
          </cell>
          <cell r="B1489">
            <v>37461</v>
          </cell>
          <cell r="C1489" t="str">
            <v>pm</v>
          </cell>
          <cell r="D1489" t="str">
            <v>0150155946</v>
          </cell>
          <cell r="E1489">
            <v>37449</v>
          </cell>
          <cell r="F1489">
            <v>37437</v>
          </cell>
          <cell r="G1489">
            <v>37466</v>
          </cell>
          <cell r="H1489" t="str">
            <v>Telecom</v>
          </cell>
          <cell r="I1489" t="str">
            <v>27-4908440207</v>
          </cell>
          <cell r="J1489" t="str">
            <v>0100</v>
          </cell>
          <cell r="L1489">
            <v>1188.5999999999999</v>
          </cell>
          <cell r="M1489">
            <v>59.4</v>
          </cell>
          <cell r="N1489">
            <v>14.26</v>
          </cell>
          <cell r="O1489">
            <v>3.14</v>
          </cell>
          <cell r="P1489">
            <v>1265.4000000000001</v>
          </cell>
          <cell r="S1489">
            <v>1265.4000000000001</v>
          </cell>
          <cell r="U1489" t="str">
            <v>a</v>
          </cell>
          <cell r="V1489"/>
          <cell r="W1489">
            <v>37462</v>
          </cell>
          <cell r="X1489">
            <v>37462</v>
          </cell>
          <cell r="Y1489" t="str">
            <v>KB</v>
          </cell>
        </row>
        <row r="1490">
          <cell r="A1490">
            <v>1208</v>
          </cell>
          <cell r="B1490">
            <v>37502</v>
          </cell>
          <cell r="C1490" t="str">
            <v>dam</v>
          </cell>
          <cell r="D1490" t="str">
            <v>0153633023</v>
          </cell>
          <cell r="E1490">
            <v>37481</v>
          </cell>
          <cell r="F1490">
            <v>37468</v>
          </cell>
          <cell r="G1490">
            <v>37497</v>
          </cell>
          <cell r="H1490" t="str">
            <v>Telecom</v>
          </cell>
          <cell r="I1490" t="str">
            <v>27-4908440207</v>
          </cell>
          <cell r="J1490" t="str">
            <v>0100</v>
          </cell>
          <cell r="L1490">
            <v>1188.5999999999999</v>
          </cell>
          <cell r="M1490">
            <v>59.4</v>
          </cell>
          <cell r="N1490">
            <v>14.26</v>
          </cell>
          <cell r="O1490">
            <v>3.14</v>
          </cell>
          <cell r="P1490">
            <v>1265.4000000000001</v>
          </cell>
          <cell r="S1490">
            <v>1265.4000000000001</v>
          </cell>
          <cell r="U1490" t="str">
            <v>b</v>
          </cell>
          <cell r="V1490"/>
          <cell r="W1490">
            <v>37496</v>
          </cell>
          <cell r="X1490">
            <v>37497</v>
          </cell>
          <cell r="Y1490" t="str">
            <v>KB</v>
          </cell>
          <cell r="Z1490" t="str">
            <v xml:space="preserve">   </v>
          </cell>
        </row>
        <row r="1491">
          <cell r="A1491">
            <v>1377</v>
          </cell>
          <cell r="B1491">
            <v>37529</v>
          </cell>
          <cell r="C1491" t="str">
            <v>pm</v>
          </cell>
          <cell r="D1491" t="str">
            <v>0157144424</v>
          </cell>
          <cell r="E1491">
            <v>37511</v>
          </cell>
          <cell r="F1491">
            <v>37499</v>
          </cell>
          <cell r="G1491">
            <v>37529</v>
          </cell>
          <cell r="H1491" t="str">
            <v>Telecom</v>
          </cell>
          <cell r="I1491" t="str">
            <v>27-4908440207</v>
          </cell>
          <cell r="J1491" t="str">
            <v>0100</v>
          </cell>
          <cell r="L1491">
            <v>1188.5999999999999</v>
          </cell>
          <cell r="M1491">
            <v>59.4</v>
          </cell>
          <cell r="N1491">
            <v>14.26</v>
          </cell>
          <cell r="O1491">
            <v>3.14</v>
          </cell>
          <cell r="P1491">
            <v>1265.4000000000001</v>
          </cell>
          <cell r="S1491">
            <v>1265.4000000000001</v>
          </cell>
          <cell r="U1491" t="str">
            <v>a</v>
          </cell>
          <cell r="V1491"/>
          <cell r="W1491">
            <v>37526</v>
          </cell>
          <cell r="X1491">
            <v>37526</v>
          </cell>
          <cell r="Y1491" t="str">
            <v>KB</v>
          </cell>
        </row>
        <row r="1492">
          <cell r="A1492">
            <v>1682</v>
          </cell>
          <cell r="B1492">
            <v>37586</v>
          </cell>
          <cell r="C1492" t="str">
            <v>pm</v>
          </cell>
          <cell r="D1492" t="str">
            <v>163977122</v>
          </cell>
          <cell r="E1492">
            <v>37574</v>
          </cell>
          <cell r="F1492">
            <v>37560</v>
          </cell>
          <cell r="G1492">
            <v>37589</v>
          </cell>
          <cell r="H1492" t="str">
            <v>Telecom</v>
          </cell>
          <cell r="I1492" t="str">
            <v>27-4908440207</v>
          </cell>
          <cell r="J1492" t="str">
            <v>0100</v>
          </cell>
          <cell r="L1492">
            <v>1188.5999999999999</v>
          </cell>
          <cell r="M1492">
            <v>59.4</v>
          </cell>
          <cell r="N1492">
            <v>14.26</v>
          </cell>
          <cell r="O1492">
            <v>3.1372</v>
          </cell>
          <cell r="P1492">
            <v>1265.4000000000001</v>
          </cell>
          <cell r="R1492">
            <v>0</v>
          </cell>
          <cell r="S1492">
            <v>1265.4000000000001</v>
          </cell>
          <cell r="U1492" t="str">
            <v>a</v>
          </cell>
          <cell r="V1492"/>
          <cell r="W1492">
            <v>37581</v>
          </cell>
          <cell r="X1492">
            <v>37582</v>
          </cell>
          <cell r="Y1492" t="str">
            <v>KB</v>
          </cell>
        </row>
        <row r="1493">
          <cell r="A1493">
            <v>1877</v>
          </cell>
          <cell r="B1493">
            <v>37613</v>
          </cell>
          <cell r="C1493" t="str">
            <v>mch</v>
          </cell>
          <cell r="D1493" t="str">
            <v>167516557</v>
          </cell>
          <cell r="E1493">
            <v>37602</v>
          </cell>
          <cell r="F1493">
            <v>37590</v>
          </cell>
          <cell r="G1493">
            <v>37624</v>
          </cell>
          <cell r="H1493" t="str">
            <v>Telecom</v>
          </cell>
          <cell r="I1493" t="str">
            <v>27-4908440207</v>
          </cell>
          <cell r="J1493" t="str">
            <v>0100</v>
          </cell>
          <cell r="L1493">
            <v>1188.5999999999999</v>
          </cell>
          <cell r="M1493">
            <v>59.4</v>
          </cell>
          <cell r="N1493">
            <v>14.26</v>
          </cell>
          <cell r="O1493">
            <v>3.14</v>
          </cell>
          <cell r="P1493">
            <v>1265.4000000000001</v>
          </cell>
          <cell r="S1493">
            <v>1265.4000000000001</v>
          </cell>
          <cell r="V1493"/>
          <cell r="W1493">
            <v>37613</v>
          </cell>
          <cell r="X1493">
            <v>37613</v>
          </cell>
          <cell r="Y1493" t="str">
            <v>KB</v>
          </cell>
        </row>
        <row r="1494">
          <cell r="A1494">
            <v>1676</v>
          </cell>
          <cell r="B1494">
            <v>37586</v>
          </cell>
          <cell r="C1494" t="str">
            <v>torm</v>
          </cell>
          <cell r="D1494" t="str">
            <v>164054906</v>
          </cell>
          <cell r="E1494">
            <v>37574</v>
          </cell>
          <cell r="F1494">
            <v>37560</v>
          </cell>
          <cell r="G1494">
            <v>37589</v>
          </cell>
          <cell r="H1494" t="str">
            <v>Telecom</v>
          </cell>
          <cell r="I1494" t="str">
            <v>27-4908440207</v>
          </cell>
          <cell r="J1494" t="str">
            <v>0100</v>
          </cell>
          <cell r="L1494">
            <v>1379.36</v>
          </cell>
          <cell r="M1494">
            <v>68.94</v>
          </cell>
          <cell r="N1494">
            <v>14.26</v>
          </cell>
          <cell r="O1494">
            <v>3.1372</v>
          </cell>
          <cell r="P1494">
            <v>1465.7</v>
          </cell>
          <cell r="R1494">
            <v>0</v>
          </cell>
          <cell r="S1494">
            <v>1465.7</v>
          </cell>
          <cell r="U1494" t="str">
            <v>a</v>
          </cell>
          <cell r="V1494"/>
          <cell r="W1494">
            <v>37581</v>
          </cell>
          <cell r="X1494">
            <v>37582</v>
          </cell>
          <cell r="Y1494" t="str">
            <v>KB</v>
          </cell>
        </row>
        <row r="1495">
          <cell r="A1495">
            <v>137</v>
          </cell>
          <cell r="B1495">
            <v>37315</v>
          </cell>
          <cell r="C1495" t="str">
            <v>sh</v>
          </cell>
          <cell r="D1495" t="str">
            <v>0133055707</v>
          </cell>
          <cell r="E1495">
            <v>37300</v>
          </cell>
          <cell r="F1495">
            <v>37287</v>
          </cell>
          <cell r="G1495">
            <v>37316</v>
          </cell>
          <cell r="H1495" t="str">
            <v>Telecom</v>
          </cell>
          <cell r="I1495" t="str">
            <v>27-4908440207</v>
          </cell>
          <cell r="J1495" t="str">
            <v>0100</v>
          </cell>
          <cell r="L1495">
            <v>1433.31</v>
          </cell>
          <cell r="M1495">
            <v>71.64</v>
          </cell>
          <cell r="O1495">
            <v>0</v>
          </cell>
          <cell r="P1495">
            <v>1504.95</v>
          </cell>
          <cell r="S1495">
            <v>1504.9</v>
          </cell>
          <cell r="U1495" t="str">
            <v>b</v>
          </cell>
          <cell r="V1495"/>
          <cell r="W1495">
            <v>37312</v>
          </cell>
          <cell r="X1495">
            <v>37313</v>
          </cell>
          <cell r="Y1495" t="str">
            <v>KB</v>
          </cell>
        </row>
        <row r="1496">
          <cell r="A1496">
            <v>839</v>
          </cell>
          <cell r="B1496">
            <v>37433</v>
          </cell>
          <cell r="C1496" t="str">
            <v>pm</v>
          </cell>
          <cell r="D1496" t="str">
            <v>0147223052</v>
          </cell>
          <cell r="E1496">
            <v>37420</v>
          </cell>
          <cell r="F1496">
            <v>37407</v>
          </cell>
          <cell r="G1496">
            <v>37435</v>
          </cell>
          <cell r="H1496" t="str">
            <v>Telecom</v>
          </cell>
          <cell r="I1496" t="str">
            <v>27-4908440207</v>
          </cell>
          <cell r="J1496" t="str">
            <v>0100</v>
          </cell>
          <cell r="L1496">
            <v>1684.3</v>
          </cell>
          <cell r="M1496">
            <v>84.17</v>
          </cell>
          <cell r="N1496">
            <v>14.26</v>
          </cell>
          <cell r="O1496">
            <v>3.14</v>
          </cell>
          <cell r="P1496">
            <v>1785.8</v>
          </cell>
          <cell r="S1496">
            <v>1785.8</v>
          </cell>
          <cell r="V1496"/>
          <cell r="W1496">
            <v>37432</v>
          </cell>
          <cell r="X1496">
            <v>37432</v>
          </cell>
          <cell r="Y1496" t="str">
            <v>KB</v>
          </cell>
        </row>
        <row r="1497">
          <cell r="A1497">
            <v>1863</v>
          </cell>
          <cell r="B1497">
            <v>37613</v>
          </cell>
          <cell r="C1497" t="str">
            <v>sh2</v>
          </cell>
          <cell r="D1497" t="str">
            <v>167584419</v>
          </cell>
          <cell r="E1497">
            <v>37602</v>
          </cell>
          <cell r="F1497">
            <v>37590</v>
          </cell>
          <cell r="G1497">
            <v>37624</v>
          </cell>
          <cell r="H1497" t="str">
            <v>Telecom</v>
          </cell>
          <cell r="I1497" t="str">
            <v>27-4908440207</v>
          </cell>
          <cell r="J1497" t="str">
            <v>0100</v>
          </cell>
          <cell r="L1497">
            <v>1662.59</v>
          </cell>
          <cell r="M1497">
            <v>83.11</v>
          </cell>
          <cell r="N1497">
            <v>40</v>
          </cell>
          <cell r="O1497">
            <v>8.8000000000000007</v>
          </cell>
          <cell r="P1497">
            <v>1794.5</v>
          </cell>
          <cell r="S1497">
            <v>1794.5</v>
          </cell>
          <cell r="V1497"/>
          <cell r="W1497">
            <v>37613</v>
          </cell>
          <cell r="X1497">
            <v>37613</v>
          </cell>
          <cell r="Y1497" t="str">
            <v>KB</v>
          </cell>
        </row>
        <row r="1498">
          <cell r="A1498">
            <v>1857</v>
          </cell>
          <cell r="B1498">
            <v>37613</v>
          </cell>
          <cell r="C1498" t="str">
            <v>tr</v>
          </cell>
          <cell r="D1498" t="str">
            <v>167452304</v>
          </cell>
          <cell r="E1498">
            <v>37602</v>
          </cell>
          <cell r="F1498">
            <v>37590</v>
          </cell>
          <cell r="G1498">
            <v>37624</v>
          </cell>
          <cell r="H1498" t="str">
            <v>Telecom</v>
          </cell>
          <cell r="I1498" t="str">
            <v>27-4908440207</v>
          </cell>
          <cell r="J1498" t="str">
            <v>0100</v>
          </cell>
          <cell r="L1498">
            <v>1768.6</v>
          </cell>
          <cell r="M1498">
            <v>88.4</v>
          </cell>
          <cell r="O1498">
            <v>0</v>
          </cell>
          <cell r="P1498">
            <v>1857</v>
          </cell>
          <cell r="S1498">
            <v>1857</v>
          </cell>
          <cell r="V1498"/>
          <cell r="W1498">
            <v>37613</v>
          </cell>
          <cell r="X1498">
            <v>37613</v>
          </cell>
          <cell r="Y1498" t="str">
            <v>KB</v>
          </cell>
        </row>
        <row r="1499">
          <cell r="A1499">
            <v>652</v>
          </cell>
          <cell r="B1499">
            <v>37413</v>
          </cell>
          <cell r="C1499" t="str">
            <v>pr3</v>
          </cell>
          <cell r="D1499" t="str">
            <v>0143375848</v>
          </cell>
          <cell r="E1499">
            <v>37389</v>
          </cell>
          <cell r="F1499">
            <v>37376</v>
          </cell>
          <cell r="G1499">
            <v>37406</v>
          </cell>
          <cell r="H1499" t="str">
            <v>Telecom</v>
          </cell>
          <cell r="I1499" t="str">
            <v>27-4908440207</v>
          </cell>
          <cell r="J1499" t="str">
            <v>0100</v>
          </cell>
          <cell r="L1499">
            <v>1854.05</v>
          </cell>
          <cell r="M1499">
            <v>92.66</v>
          </cell>
          <cell r="N1499">
            <v>14.26</v>
          </cell>
          <cell r="O1499">
            <v>3.14</v>
          </cell>
          <cell r="P1499">
            <v>1964.1</v>
          </cell>
          <cell r="S1499">
            <v>1964.1</v>
          </cell>
          <cell r="U1499" t="str">
            <v>b</v>
          </cell>
          <cell r="V1499"/>
          <cell r="W1499">
            <v>37405</v>
          </cell>
          <cell r="X1499">
            <v>37406</v>
          </cell>
          <cell r="Y1499" t="str">
            <v>KB</v>
          </cell>
        </row>
        <row r="1500">
          <cell r="A1500">
            <v>1368</v>
          </cell>
          <cell r="B1500">
            <v>37529</v>
          </cell>
          <cell r="C1500" t="str">
            <v>tr</v>
          </cell>
          <cell r="D1500" t="str">
            <v>0157116472</v>
          </cell>
          <cell r="E1500">
            <v>37511</v>
          </cell>
          <cell r="F1500">
            <v>37499</v>
          </cell>
          <cell r="G1500">
            <v>37529</v>
          </cell>
          <cell r="H1500" t="str">
            <v>Telecom</v>
          </cell>
          <cell r="I1500" t="str">
            <v>27-4908440207</v>
          </cell>
          <cell r="J1500" t="str">
            <v>0100</v>
          </cell>
          <cell r="L1500">
            <v>1871.45</v>
          </cell>
          <cell r="M1500">
            <v>93.52</v>
          </cell>
          <cell r="O1500">
            <v>0</v>
          </cell>
          <cell r="P1500">
            <v>1964.9</v>
          </cell>
          <cell r="S1500">
            <v>1964.9</v>
          </cell>
          <cell r="U1500" t="str">
            <v>a</v>
          </cell>
          <cell r="V1500"/>
          <cell r="W1500">
            <v>37526</v>
          </cell>
          <cell r="X1500">
            <v>37526</v>
          </cell>
          <cell r="Y1500" t="str">
            <v>KB</v>
          </cell>
        </row>
        <row r="1501">
          <cell r="A1501">
            <v>669</v>
          </cell>
          <cell r="B1501">
            <v>37413</v>
          </cell>
          <cell r="C1501" t="str">
            <v>sm</v>
          </cell>
          <cell r="D1501" t="str">
            <v>0143318038</v>
          </cell>
          <cell r="E1501">
            <v>37391</v>
          </cell>
          <cell r="F1501">
            <v>37376</v>
          </cell>
          <cell r="G1501">
            <v>37406</v>
          </cell>
          <cell r="H1501" t="str">
            <v>Telecom</v>
          </cell>
          <cell r="I1501" t="str">
            <v>27-4908440207</v>
          </cell>
          <cell r="J1501" t="str">
            <v>0100</v>
          </cell>
          <cell r="L1501">
            <v>2082.19</v>
          </cell>
          <cell r="M1501">
            <v>104.07</v>
          </cell>
          <cell r="O1501">
            <v>0</v>
          </cell>
          <cell r="P1501">
            <v>2186.1999999999998</v>
          </cell>
          <cell r="S1501">
            <v>2186.1999999999998</v>
          </cell>
          <cell r="U1501" t="str">
            <v>b</v>
          </cell>
          <cell r="V1501"/>
          <cell r="W1501">
            <v>37405</v>
          </cell>
          <cell r="X1501">
            <v>37406</v>
          </cell>
          <cell r="Y1501" t="str">
            <v>KB</v>
          </cell>
        </row>
        <row r="1502">
          <cell r="A1502">
            <v>1371</v>
          </cell>
          <cell r="B1502">
            <v>37529</v>
          </cell>
          <cell r="C1502" t="str">
            <v>sh2</v>
          </cell>
          <cell r="D1502" t="str">
            <v>0157160374</v>
          </cell>
          <cell r="E1502">
            <v>37511</v>
          </cell>
          <cell r="F1502">
            <v>37499</v>
          </cell>
          <cell r="G1502">
            <v>37529</v>
          </cell>
          <cell r="H1502" t="str">
            <v>Telecom</v>
          </cell>
          <cell r="I1502" t="str">
            <v>27-4908440207</v>
          </cell>
          <cell r="J1502" t="str">
            <v>0100</v>
          </cell>
          <cell r="L1502">
            <v>2198.11</v>
          </cell>
          <cell r="M1502">
            <v>109.86</v>
          </cell>
          <cell r="O1502">
            <v>0</v>
          </cell>
          <cell r="P1502">
            <v>2307.9</v>
          </cell>
          <cell r="S1502">
            <v>2307.9</v>
          </cell>
          <cell r="U1502" t="str">
            <v>a</v>
          </cell>
          <cell r="V1502"/>
          <cell r="W1502">
            <v>37526</v>
          </cell>
          <cell r="X1502">
            <v>37526</v>
          </cell>
          <cell r="Y1502" t="str">
            <v>KB</v>
          </cell>
          <cell r="Z1502" t="str">
            <v>Re-location of ISDN</v>
          </cell>
        </row>
        <row r="1503">
          <cell r="A1503">
            <v>418</v>
          </cell>
          <cell r="B1503">
            <v>37371</v>
          </cell>
          <cell r="C1503" t="str">
            <v>b</v>
          </cell>
          <cell r="D1503" t="str">
            <v>0139507610</v>
          </cell>
          <cell r="E1503">
            <v>37355</v>
          </cell>
          <cell r="F1503">
            <v>37346</v>
          </cell>
          <cell r="G1503">
            <v>37375</v>
          </cell>
          <cell r="H1503" t="str">
            <v>Telecom</v>
          </cell>
          <cell r="I1503" t="str">
            <v>27-4908440207</v>
          </cell>
          <cell r="J1503" t="str">
            <v>0100</v>
          </cell>
          <cell r="L1503">
            <v>2205</v>
          </cell>
          <cell r="M1503">
            <v>110.21</v>
          </cell>
          <cell r="O1503">
            <v>0</v>
          </cell>
          <cell r="P1503">
            <v>2315.21</v>
          </cell>
          <cell r="S1503">
            <v>2315.1999999999998</v>
          </cell>
          <cell r="U1503" t="str">
            <v>a</v>
          </cell>
          <cell r="V1503"/>
          <cell r="W1503">
            <v>37372</v>
          </cell>
          <cell r="X1503">
            <v>37375</v>
          </cell>
          <cell r="Y1503" t="str">
            <v>KB</v>
          </cell>
        </row>
        <row r="1504">
          <cell r="A1504">
            <v>1674</v>
          </cell>
          <cell r="B1504">
            <v>37586</v>
          </cell>
          <cell r="C1504" t="str">
            <v>sh2</v>
          </cell>
          <cell r="D1504" t="str">
            <v>164005039</v>
          </cell>
          <cell r="E1504">
            <v>37574</v>
          </cell>
          <cell r="F1504">
            <v>37560</v>
          </cell>
          <cell r="G1504">
            <v>37589</v>
          </cell>
          <cell r="H1504" t="str">
            <v>Telecom</v>
          </cell>
          <cell r="I1504" t="str">
            <v>27-4908440207</v>
          </cell>
          <cell r="J1504" t="str">
            <v>0100</v>
          </cell>
          <cell r="L1504">
            <v>2193.5500000000002</v>
          </cell>
          <cell r="M1504">
            <v>109.65</v>
          </cell>
          <cell r="N1504">
            <v>40</v>
          </cell>
          <cell r="O1504">
            <v>8.8000000000000007</v>
          </cell>
          <cell r="P1504">
            <v>2352</v>
          </cell>
          <cell r="R1504">
            <v>0</v>
          </cell>
          <cell r="S1504">
            <v>2352</v>
          </cell>
          <cell r="U1504" t="str">
            <v>a</v>
          </cell>
          <cell r="V1504"/>
          <cell r="W1504">
            <v>37581</v>
          </cell>
          <cell r="X1504">
            <v>37582</v>
          </cell>
          <cell r="Y1504" t="str">
            <v>KB</v>
          </cell>
        </row>
        <row r="1505">
          <cell r="A1505">
            <v>1198</v>
          </cell>
          <cell r="B1505">
            <v>37502</v>
          </cell>
          <cell r="C1505" t="str">
            <v>mch</v>
          </cell>
          <cell r="D1505" t="str">
            <v>0153585536</v>
          </cell>
          <cell r="E1505">
            <v>37477</v>
          </cell>
          <cell r="F1505">
            <v>37468</v>
          </cell>
          <cell r="G1505">
            <v>37497</v>
          </cell>
          <cell r="H1505" t="str">
            <v>Telecom</v>
          </cell>
          <cell r="I1505" t="str">
            <v>27-4908440207</v>
          </cell>
          <cell r="J1505" t="str">
            <v>0100</v>
          </cell>
          <cell r="L1505">
            <v>2393.4699999999998</v>
          </cell>
          <cell r="M1505">
            <v>119.62</v>
          </cell>
          <cell r="O1505">
            <v>0</v>
          </cell>
          <cell r="P1505">
            <v>2513</v>
          </cell>
          <cell r="S1505">
            <v>2513</v>
          </cell>
          <cell r="U1505" t="str">
            <v>a</v>
          </cell>
          <cell r="V1505"/>
          <cell r="W1505">
            <v>37496</v>
          </cell>
          <cell r="X1505">
            <v>37497</v>
          </cell>
          <cell r="Y1505" t="str">
            <v>KB</v>
          </cell>
          <cell r="Z1505" t="str">
            <v>Phones</v>
          </cell>
        </row>
        <row r="1506">
          <cell r="A1506">
            <v>1860</v>
          </cell>
          <cell r="B1506">
            <v>37613</v>
          </cell>
          <cell r="C1506" t="str">
            <v>ko</v>
          </cell>
          <cell r="D1506" t="str">
            <v>167582867</v>
          </cell>
          <cell r="E1506">
            <v>37602</v>
          </cell>
          <cell r="F1506">
            <v>37590</v>
          </cell>
          <cell r="G1506">
            <v>37624</v>
          </cell>
          <cell r="H1506" t="str">
            <v>Telecom</v>
          </cell>
          <cell r="I1506" t="str">
            <v>27-4908440207</v>
          </cell>
          <cell r="J1506" t="str">
            <v>0100</v>
          </cell>
          <cell r="L1506">
            <v>2447.1</v>
          </cell>
          <cell r="M1506">
            <v>122.3</v>
          </cell>
          <cell r="O1506">
            <v>0</v>
          </cell>
          <cell r="P1506">
            <v>2569.4</v>
          </cell>
          <cell r="S1506">
            <v>2569.4</v>
          </cell>
          <cell r="V1506"/>
          <cell r="W1506">
            <v>37613</v>
          </cell>
          <cell r="X1506">
            <v>37613</v>
          </cell>
          <cell r="Y1506" t="str">
            <v>KB</v>
          </cell>
        </row>
        <row r="1507">
          <cell r="A1507">
            <v>1680</v>
          </cell>
          <cell r="B1507">
            <v>37586</v>
          </cell>
          <cell r="C1507" t="str">
            <v>ty2</v>
          </cell>
          <cell r="D1507" t="str">
            <v>163990979</v>
          </cell>
          <cell r="E1507">
            <v>37574</v>
          </cell>
          <cell r="F1507">
            <v>37560</v>
          </cell>
          <cell r="G1507">
            <v>37589</v>
          </cell>
          <cell r="H1507" t="str">
            <v>Telecom</v>
          </cell>
          <cell r="I1507" t="str">
            <v>27-4908440207</v>
          </cell>
          <cell r="J1507" t="str">
            <v>0100</v>
          </cell>
          <cell r="L1507">
            <v>2519.96</v>
          </cell>
          <cell r="M1507">
            <v>125.94</v>
          </cell>
          <cell r="O1507">
            <v>0</v>
          </cell>
          <cell r="P1507">
            <v>2645.9</v>
          </cell>
          <cell r="R1507">
            <v>0</v>
          </cell>
          <cell r="S1507">
            <v>2645.9</v>
          </cell>
          <cell r="U1507" t="str">
            <v>a</v>
          </cell>
          <cell r="V1507"/>
          <cell r="W1507">
            <v>37581</v>
          </cell>
          <cell r="X1507">
            <v>37582</v>
          </cell>
          <cell r="Y1507" t="str">
            <v>KB</v>
          </cell>
        </row>
        <row r="1508">
          <cell r="A1508">
            <v>1675</v>
          </cell>
          <cell r="B1508">
            <v>37586</v>
          </cell>
          <cell r="C1508" t="str">
            <v>ko</v>
          </cell>
          <cell r="D1508" t="str">
            <v>163997739</v>
          </cell>
          <cell r="E1508">
            <v>37574</v>
          </cell>
          <cell r="F1508">
            <v>37560</v>
          </cell>
          <cell r="G1508">
            <v>37589</v>
          </cell>
          <cell r="H1508" t="str">
            <v>Telecom</v>
          </cell>
          <cell r="I1508" t="str">
            <v>27-4908440207</v>
          </cell>
          <cell r="J1508" t="str">
            <v>0100</v>
          </cell>
          <cell r="L1508">
            <v>3021.02</v>
          </cell>
          <cell r="M1508">
            <v>150.97999999999999</v>
          </cell>
          <cell r="O1508">
            <v>0</v>
          </cell>
          <cell r="P1508">
            <v>3172</v>
          </cell>
          <cell r="R1508">
            <v>0</v>
          </cell>
          <cell r="S1508">
            <v>3172</v>
          </cell>
          <cell r="U1508" t="str">
            <v>a</v>
          </cell>
          <cell r="V1508"/>
          <cell r="W1508">
            <v>37581</v>
          </cell>
          <cell r="X1508">
            <v>37582</v>
          </cell>
          <cell r="Y1508" t="str">
            <v>KB</v>
          </cell>
        </row>
        <row r="1509">
          <cell r="A1509">
            <v>1369</v>
          </cell>
          <cell r="B1509">
            <v>37529</v>
          </cell>
          <cell r="C1509" t="str">
            <v>f</v>
          </cell>
          <cell r="D1509" t="str">
            <v>0157073692</v>
          </cell>
          <cell r="E1509">
            <v>37511</v>
          </cell>
          <cell r="F1509">
            <v>37499</v>
          </cell>
          <cell r="G1509">
            <v>37529</v>
          </cell>
          <cell r="H1509" t="str">
            <v>Telecom</v>
          </cell>
          <cell r="I1509" t="str">
            <v>27-4908440207</v>
          </cell>
          <cell r="J1509" t="str">
            <v>0100</v>
          </cell>
          <cell r="L1509">
            <v>3015.08</v>
          </cell>
          <cell r="M1509">
            <v>150.69999999999999</v>
          </cell>
          <cell r="N1509">
            <v>42.78</v>
          </cell>
          <cell r="O1509">
            <v>9.41</v>
          </cell>
          <cell r="P1509">
            <v>3217.9</v>
          </cell>
          <cell r="S1509">
            <v>3217.9</v>
          </cell>
          <cell r="U1509" t="str">
            <v>a</v>
          </cell>
          <cell r="V1509"/>
          <cell r="W1509">
            <v>37526</v>
          </cell>
          <cell r="X1509">
            <v>37526</v>
          </cell>
          <cell r="Y1509" t="str">
            <v>KB</v>
          </cell>
        </row>
        <row r="1510">
          <cell r="A1510">
            <v>1527</v>
          </cell>
          <cell r="B1510">
            <v>37572</v>
          </cell>
          <cell r="C1510" t="str">
            <v>tr</v>
          </cell>
          <cell r="D1510" t="str">
            <v>160613583</v>
          </cell>
          <cell r="E1510">
            <v>37544</v>
          </cell>
          <cell r="F1510">
            <v>37529</v>
          </cell>
          <cell r="G1510">
            <v>37566</v>
          </cell>
          <cell r="H1510" t="str">
            <v>Telecom</v>
          </cell>
          <cell r="I1510" t="str">
            <v>27-4908440207</v>
          </cell>
          <cell r="J1510" t="str">
            <v>0100</v>
          </cell>
          <cell r="L1510">
            <v>3077</v>
          </cell>
          <cell r="M1510">
            <v>153.80000000000001</v>
          </cell>
          <cell r="O1510">
            <v>0</v>
          </cell>
          <cell r="P1510">
            <v>3230.8</v>
          </cell>
          <cell r="S1510">
            <v>3230.8</v>
          </cell>
          <cell r="V1510"/>
          <cell r="W1510">
            <v>37567</v>
          </cell>
          <cell r="X1510">
            <v>37568</v>
          </cell>
          <cell r="Y1510" t="str">
            <v>KB</v>
          </cell>
        </row>
        <row r="1511">
          <cell r="A1511">
            <v>671</v>
          </cell>
          <cell r="B1511">
            <v>37432</v>
          </cell>
          <cell r="C1511" t="str">
            <v>o</v>
          </cell>
          <cell r="D1511" t="str">
            <v>0143324688</v>
          </cell>
          <cell r="E1511">
            <v>37391</v>
          </cell>
          <cell r="F1511">
            <v>37376</v>
          </cell>
          <cell r="G1511">
            <v>37406</v>
          </cell>
          <cell r="H1511" t="str">
            <v>Telecom</v>
          </cell>
          <cell r="I1511" t="str">
            <v>27-4908440207</v>
          </cell>
          <cell r="J1511" t="str">
            <v>0100</v>
          </cell>
          <cell r="L1511">
            <v>3061.32</v>
          </cell>
          <cell r="M1511">
            <v>153.01</v>
          </cell>
          <cell r="N1511">
            <v>40</v>
          </cell>
          <cell r="O1511">
            <v>8.8000000000000007</v>
          </cell>
          <cell r="P1511">
            <v>3263.13</v>
          </cell>
          <cell r="S1511">
            <v>3263.1</v>
          </cell>
          <cell r="U1511" t="str">
            <v>b</v>
          </cell>
          <cell r="V1511"/>
          <cell r="W1511">
            <v>37424</v>
          </cell>
          <cell r="X1511">
            <v>37425</v>
          </cell>
          <cell r="Y1511" t="str">
            <v>KB</v>
          </cell>
        </row>
        <row r="1512">
          <cell r="A1512">
            <v>1547</v>
          </cell>
          <cell r="B1512">
            <v>37572</v>
          </cell>
          <cell r="C1512" t="str">
            <v>sh2</v>
          </cell>
          <cell r="D1512" t="str">
            <v>160615920</v>
          </cell>
          <cell r="E1512">
            <v>37547</v>
          </cell>
          <cell r="F1512">
            <v>37529</v>
          </cell>
          <cell r="G1512">
            <v>37566</v>
          </cell>
          <cell r="H1512" t="str">
            <v>Telecom</v>
          </cell>
          <cell r="I1512" t="str">
            <v>27-4908440207</v>
          </cell>
          <cell r="J1512" t="str">
            <v>0100</v>
          </cell>
          <cell r="L1512">
            <v>3227.78</v>
          </cell>
          <cell r="M1512">
            <v>161.34</v>
          </cell>
          <cell r="N1512">
            <v>44</v>
          </cell>
          <cell r="O1512">
            <v>9.68</v>
          </cell>
          <cell r="P1512">
            <v>3442.8</v>
          </cell>
          <cell r="R1512">
            <v>0</v>
          </cell>
          <cell r="S1512">
            <v>3442.8</v>
          </cell>
          <cell r="V1512"/>
          <cell r="W1512">
            <v>37567</v>
          </cell>
          <cell r="X1512">
            <v>37568</v>
          </cell>
          <cell r="Y1512" t="str">
            <v>KB</v>
          </cell>
        </row>
        <row r="1513">
          <cell r="A1513">
            <v>1034</v>
          </cell>
          <cell r="B1513">
            <v>37461</v>
          </cell>
          <cell r="C1513" t="str">
            <v>mc</v>
          </cell>
          <cell r="D1513" t="str">
            <v>0150203248</v>
          </cell>
          <cell r="E1513">
            <v>37449</v>
          </cell>
          <cell r="F1513">
            <v>37437</v>
          </cell>
          <cell r="G1513">
            <v>37466</v>
          </cell>
          <cell r="H1513" t="str">
            <v>Telecom</v>
          </cell>
          <cell r="I1513" t="str">
            <v>27-4908440207</v>
          </cell>
          <cell r="J1513" t="str">
            <v>0100</v>
          </cell>
          <cell r="L1513">
            <v>3283.79</v>
          </cell>
          <cell r="M1513">
            <v>164.11</v>
          </cell>
          <cell r="O1513">
            <v>0</v>
          </cell>
          <cell r="P1513">
            <v>3447.9</v>
          </cell>
          <cell r="S1513">
            <v>3447.9</v>
          </cell>
          <cell r="U1513" t="str">
            <v>a</v>
          </cell>
          <cell r="V1513"/>
          <cell r="W1513">
            <v>37462</v>
          </cell>
          <cell r="X1513">
            <v>37462</v>
          </cell>
          <cell r="Y1513" t="str">
            <v>KB</v>
          </cell>
        </row>
        <row r="1514">
          <cell r="A1514">
            <v>1366</v>
          </cell>
          <cell r="B1514">
            <v>37529</v>
          </cell>
          <cell r="C1514" t="str">
            <v>mch</v>
          </cell>
          <cell r="D1514" t="str">
            <v>0157090412</v>
          </cell>
          <cell r="E1514">
            <v>37511</v>
          </cell>
          <cell r="F1514">
            <v>37499</v>
          </cell>
          <cell r="G1514">
            <v>37529</v>
          </cell>
          <cell r="H1514" t="str">
            <v>Telecom</v>
          </cell>
          <cell r="I1514" t="str">
            <v>27-4908440207</v>
          </cell>
          <cell r="J1514" t="str">
            <v>0100</v>
          </cell>
          <cell r="L1514">
            <v>3299.98</v>
          </cell>
          <cell r="M1514">
            <v>164.94</v>
          </cell>
          <cell r="O1514">
            <v>0</v>
          </cell>
          <cell r="P1514">
            <v>3464.9</v>
          </cell>
          <cell r="S1514">
            <v>3464.9</v>
          </cell>
          <cell r="U1514" t="str">
            <v>a</v>
          </cell>
          <cell r="V1514"/>
          <cell r="W1514">
            <v>37526</v>
          </cell>
          <cell r="X1514">
            <v>37526</v>
          </cell>
          <cell r="Y1514" t="str">
            <v>KB</v>
          </cell>
        </row>
        <row r="1515">
          <cell r="A1515">
            <v>1528</v>
          </cell>
          <cell r="B1515">
            <v>37572</v>
          </cell>
          <cell r="C1515" t="str">
            <v>tr</v>
          </cell>
          <cell r="D1515" t="str">
            <v>160586002</v>
          </cell>
          <cell r="E1515">
            <v>37544</v>
          </cell>
          <cell r="F1515">
            <v>37529</v>
          </cell>
          <cell r="G1515">
            <v>37566</v>
          </cell>
          <cell r="H1515" t="str">
            <v>Telecom</v>
          </cell>
          <cell r="I1515" t="str">
            <v>27-4908440207</v>
          </cell>
          <cell r="J1515" t="str">
            <v>0100</v>
          </cell>
          <cell r="L1515">
            <v>3328.23</v>
          </cell>
          <cell r="M1515">
            <v>166.37</v>
          </cell>
          <cell r="O1515">
            <v>0</v>
          </cell>
          <cell r="P1515">
            <v>3494.6</v>
          </cell>
          <cell r="S1515">
            <v>3494.6</v>
          </cell>
          <cell r="V1515"/>
          <cell r="W1515">
            <v>37567</v>
          </cell>
          <cell r="X1515">
            <v>37568</v>
          </cell>
          <cell r="Y1515" t="str">
            <v>KB</v>
          </cell>
        </row>
        <row r="1516">
          <cell r="A1516">
            <v>5064</v>
          </cell>
          <cell r="B1516">
            <v>37385</v>
          </cell>
          <cell r="C1516" t="str">
            <v>o</v>
          </cell>
          <cell r="D1516" t="str">
            <v>0139926697</v>
          </cell>
          <cell r="E1516">
            <v>37364</v>
          </cell>
          <cell r="F1516">
            <v>37346</v>
          </cell>
          <cell r="G1516">
            <v>37375</v>
          </cell>
          <cell r="H1516" t="str">
            <v>Telecom</v>
          </cell>
          <cell r="I1516" t="str">
            <v>27-4908440207</v>
          </cell>
          <cell r="J1516" t="str">
            <v>0100</v>
          </cell>
          <cell r="L1516">
            <v>3577.18</v>
          </cell>
          <cell r="M1516">
            <v>178.9</v>
          </cell>
          <cell r="N1516">
            <v>40</v>
          </cell>
          <cell r="O1516">
            <v>8.8000000000000007</v>
          </cell>
          <cell r="P1516">
            <v>3804.88</v>
          </cell>
          <cell r="S1516">
            <v>3804.7</v>
          </cell>
          <cell r="U1516" t="str">
            <v>a</v>
          </cell>
          <cell r="V1516"/>
          <cell r="W1516">
            <v>37372</v>
          </cell>
          <cell r="X1516">
            <v>37375</v>
          </cell>
          <cell r="Y1516" t="str">
            <v>KB</v>
          </cell>
        </row>
        <row r="1517">
          <cell r="A1517">
            <v>1529</v>
          </cell>
          <cell r="B1517">
            <v>37572</v>
          </cell>
          <cell r="C1517" t="str">
            <v>mc</v>
          </cell>
          <cell r="D1517" t="str">
            <v>160521447</v>
          </cell>
          <cell r="E1517">
            <v>37544</v>
          </cell>
          <cell r="F1517">
            <v>37529</v>
          </cell>
          <cell r="G1517">
            <v>37566</v>
          </cell>
          <cell r="H1517" t="str">
            <v>Telecom</v>
          </cell>
          <cell r="I1517" t="str">
            <v>27-4908440207</v>
          </cell>
          <cell r="J1517" t="str">
            <v>0100</v>
          </cell>
          <cell r="L1517">
            <v>3796.75</v>
          </cell>
          <cell r="M1517">
            <v>189.75</v>
          </cell>
          <cell r="O1517">
            <v>0</v>
          </cell>
          <cell r="P1517">
            <v>3986.5</v>
          </cell>
          <cell r="S1517">
            <v>3986.5</v>
          </cell>
          <cell r="V1517"/>
          <cell r="W1517">
            <v>37567</v>
          </cell>
          <cell r="X1517">
            <v>37568</v>
          </cell>
          <cell r="Y1517" t="str">
            <v>KB</v>
          </cell>
        </row>
        <row r="1518">
          <cell r="A1518">
            <v>1679</v>
          </cell>
          <cell r="B1518">
            <v>37586</v>
          </cell>
          <cell r="C1518" t="str">
            <v>mch</v>
          </cell>
          <cell r="D1518" t="str">
            <v>164046827</v>
          </cell>
          <cell r="E1518">
            <v>37574</v>
          </cell>
          <cell r="F1518">
            <v>37560</v>
          </cell>
          <cell r="G1518">
            <v>37589</v>
          </cell>
          <cell r="H1518" t="str">
            <v>Telecom</v>
          </cell>
          <cell r="I1518" t="str">
            <v>27-4908440207</v>
          </cell>
          <cell r="J1518" t="str">
            <v>0100</v>
          </cell>
          <cell r="L1518">
            <v>3909.12</v>
          </cell>
          <cell r="M1518">
            <v>195.38</v>
          </cell>
          <cell r="O1518">
            <v>0</v>
          </cell>
          <cell r="P1518">
            <v>4104.5</v>
          </cell>
          <cell r="R1518">
            <v>0</v>
          </cell>
          <cell r="S1518">
            <v>4104.5</v>
          </cell>
          <cell r="U1518" t="str">
            <v>a</v>
          </cell>
          <cell r="V1518"/>
          <cell r="W1518">
            <v>37581</v>
          </cell>
          <cell r="X1518">
            <v>37582</v>
          </cell>
          <cell r="Y1518" t="str">
            <v>KB</v>
          </cell>
        </row>
        <row r="1519">
          <cell r="A1519">
            <v>5055</v>
          </cell>
          <cell r="B1519">
            <v>37371</v>
          </cell>
          <cell r="C1519" t="str">
            <v>o</v>
          </cell>
          <cell r="D1519">
            <v>136999172</v>
          </cell>
          <cell r="E1519">
            <v>37337</v>
          </cell>
          <cell r="F1519">
            <v>37315</v>
          </cell>
          <cell r="G1519">
            <v>37344</v>
          </cell>
          <cell r="H1519" t="str">
            <v>Telecom</v>
          </cell>
          <cell r="I1519" t="str">
            <v>27-4908440207</v>
          </cell>
          <cell r="J1519" t="str">
            <v>0100</v>
          </cell>
          <cell r="L1519">
            <v>4136.17</v>
          </cell>
          <cell r="M1519">
            <v>206.81</v>
          </cell>
          <cell r="N1519">
            <v>40</v>
          </cell>
          <cell r="O1519">
            <v>8.8000000000000007</v>
          </cell>
          <cell r="P1519">
            <v>4391.78</v>
          </cell>
          <cell r="S1519">
            <v>4391.6000000000004</v>
          </cell>
          <cell r="V1519"/>
          <cell r="W1519">
            <v>37357</v>
          </cell>
          <cell r="X1519">
            <v>37358</v>
          </cell>
          <cell r="Y1519" t="str">
            <v>KB</v>
          </cell>
        </row>
        <row r="1520">
          <cell r="A1520">
            <v>1207</v>
          </cell>
          <cell r="B1520">
            <v>37502</v>
          </cell>
          <cell r="C1520" t="str">
            <v>ko</v>
          </cell>
          <cell r="D1520" t="str">
            <v>0153670729</v>
          </cell>
          <cell r="E1520">
            <v>37481</v>
          </cell>
          <cell r="F1520">
            <v>37468</v>
          </cell>
          <cell r="G1520">
            <v>37497</v>
          </cell>
          <cell r="H1520" t="str">
            <v>Telecom</v>
          </cell>
          <cell r="I1520" t="str">
            <v>27-4908440207</v>
          </cell>
          <cell r="J1520" t="str">
            <v>0100</v>
          </cell>
          <cell r="L1520">
            <v>4376.49</v>
          </cell>
          <cell r="M1520">
            <v>218.76</v>
          </cell>
          <cell r="O1520">
            <v>0</v>
          </cell>
          <cell r="P1520">
            <v>4595.25</v>
          </cell>
          <cell r="S1520">
            <v>4595.25</v>
          </cell>
          <cell r="U1520" t="str">
            <v>b</v>
          </cell>
          <cell r="V1520"/>
          <cell r="W1520">
            <v>37496</v>
          </cell>
          <cell r="X1520">
            <v>37497</v>
          </cell>
          <cell r="Y1520" t="str">
            <v>KB</v>
          </cell>
        </row>
        <row r="1521">
          <cell r="A1521">
            <v>1678</v>
          </cell>
          <cell r="B1521">
            <v>37586</v>
          </cell>
          <cell r="C1521" t="str">
            <v>tr</v>
          </cell>
          <cell r="D1521" t="str">
            <v>164047538</v>
          </cell>
          <cell r="E1521">
            <v>37574</v>
          </cell>
          <cell r="F1521">
            <v>37560</v>
          </cell>
          <cell r="G1521">
            <v>37589</v>
          </cell>
          <cell r="H1521" t="str">
            <v>Telecom</v>
          </cell>
          <cell r="I1521" t="str">
            <v>27-4908440207</v>
          </cell>
          <cell r="J1521" t="str">
            <v>0100</v>
          </cell>
          <cell r="L1521">
            <v>4988.5600000000004</v>
          </cell>
          <cell r="M1521">
            <v>249.34</v>
          </cell>
          <cell r="O1521">
            <v>0</v>
          </cell>
          <cell r="P1521">
            <v>5237.8999999999996</v>
          </cell>
          <cell r="R1521">
            <v>0</v>
          </cell>
          <cell r="S1521">
            <v>5237.8999999999996</v>
          </cell>
          <cell r="U1521" t="str">
            <v>a</v>
          </cell>
          <cell r="V1521"/>
          <cell r="W1521">
            <v>37581</v>
          </cell>
          <cell r="X1521">
            <v>37582</v>
          </cell>
          <cell r="Y1521" t="str">
            <v>KB</v>
          </cell>
        </row>
        <row r="1522">
          <cell r="A1522">
            <v>5033</v>
          </cell>
          <cell r="B1522">
            <v>37315</v>
          </cell>
          <cell r="C1522" t="str">
            <v>o</v>
          </cell>
          <cell r="D1522" t="str">
            <v>0133630738</v>
          </cell>
          <cell r="E1522">
            <v>37305</v>
          </cell>
          <cell r="F1522">
            <v>37287</v>
          </cell>
          <cell r="G1522">
            <v>37316</v>
          </cell>
          <cell r="H1522" t="str">
            <v>Telecom</v>
          </cell>
          <cell r="I1522" t="str">
            <v>27-4908440207</v>
          </cell>
          <cell r="J1522" t="str">
            <v>0100</v>
          </cell>
          <cell r="L1522">
            <v>5104.2</v>
          </cell>
          <cell r="M1522">
            <v>255.21</v>
          </cell>
          <cell r="N1522">
            <v>40</v>
          </cell>
          <cell r="O1522">
            <v>8.8000000000000007</v>
          </cell>
          <cell r="P1522">
            <v>5408.1</v>
          </cell>
          <cell r="S1522">
            <v>5408.1</v>
          </cell>
          <cell r="V1522"/>
          <cell r="W1522">
            <v>37313</v>
          </cell>
          <cell r="X1522">
            <v>37313</v>
          </cell>
          <cell r="Y1522" t="str">
            <v>KB</v>
          </cell>
        </row>
        <row r="1523">
          <cell r="A1523">
            <v>1367</v>
          </cell>
          <cell r="B1523">
            <v>37529</v>
          </cell>
          <cell r="C1523" t="str">
            <v>ko</v>
          </cell>
          <cell r="D1523" t="str">
            <v>0157159823</v>
          </cell>
          <cell r="E1523">
            <v>37511</v>
          </cell>
          <cell r="F1523">
            <v>37499</v>
          </cell>
          <cell r="G1523">
            <v>37529</v>
          </cell>
          <cell r="H1523" t="str">
            <v>Telecom</v>
          </cell>
          <cell r="I1523" t="str">
            <v>27-4908440207</v>
          </cell>
          <cell r="J1523" t="str">
            <v>0100</v>
          </cell>
          <cell r="L1523">
            <v>5343.11</v>
          </cell>
          <cell r="M1523">
            <v>267.02</v>
          </cell>
          <cell r="O1523">
            <v>0</v>
          </cell>
          <cell r="P1523">
            <v>5610</v>
          </cell>
          <cell r="S1523">
            <v>5610</v>
          </cell>
          <cell r="U1523" t="str">
            <v>a</v>
          </cell>
          <cell r="V1523"/>
          <cell r="W1523">
            <v>37526</v>
          </cell>
          <cell r="X1523">
            <v>37526</v>
          </cell>
          <cell r="Y1523" t="str">
            <v>KB</v>
          </cell>
        </row>
        <row r="1524">
          <cell r="A1524">
            <v>1858</v>
          </cell>
          <cell r="B1524">
            <v>37613</v>
          </cell>
          <cell r="C1524" t="str">
            <v>mch</v>
          </cell>
          <cell r="D1524" t="str">
            <v>167470224</v>
          </cell>
          <cell r="E1524">
            <v>37602</v>
          </cell>
          <cell r="F1524">
            <v>37590</v>
          </cell>
          <cell r="G1524">
            <v>37624</v>
          </cell>
          <cell r="H1524" t="str">
            <v>Telecom</v>
          </cell>
          <cell r="I1524" t="str">
            <v>27-4908440207</v>
          </cell>
          <cell r="J1524" t="str">
            <v>0100</v>
          </cell>
          <cell r="L1524">
            <v>5481.44</v>
          </cell>
          <cell r="M1524">
            <v>273.95999999999998</v>
          </cell>
          <cell r="O1524">
            <v>0</v>
          </cell>
          <cell r="P1524">
            <v>5755.4</v>
          </cell>
          <cell r="S1524">
            <v>5755.4</v>
          </cell>
          <cell r="V1524"/>
          <cell r="W1524">
            <v>37613</v>
          </cell>
          <cell r="X1524">
            <v>37613</v>
          </cell>
          <cell r="Y1524" t="str">
            <v>KB</v>
          </cell>
        </row>
        <row r="1525">
          <cell r="A1525">
            <v>1526</v>
          </cell>
          <cell r="B1525">
            <v>37572</v>
          </cell>
          <cell r="C1525" t="str">
            <v>tr</v>
          </cell>
          <cell r="D1525" t="str">
            <v>160585970</v>
          </cell>
          <cell r="E1525">
            <v>37544</v>
          </cell>
          <cell r="F1525">
            <v>37529</v>
          </cell>
          <cell r="G1525">
            <v>37566</v>
          </cell>
          <cell r="H1525" t="str">
            <v>Telecom</v>
          </cell>
          <cell r="I1525" t="str">
            <v>27-4908440207</v>
          </cell>
          <cell r="J1525" t="str">
            <v>0100</v>
          </cell>
          <cell r="L1525">
            <v>5592.1</v>
          </cell>
          <cell r="M1525">
            <v>279.52</v>
          </cell>
          <cell r="N1525">
            <v>42.76</v>
          </cell>
          <cell r="O1525">
            <v>9.42</v>
          </cell>
          <cell r="P1525">
            <v>5923.8</v>
          </cell>
          <cell r="S1525">
            <v>5923.8</v>
          </cell>
          <cell r="V1525"/>
          <cell r="W1525">
            <v>37567</v>
          </cell>
          <cell r="X1525">
            <v>37568</v>
          </cell>
          <cell r="Y1525" t="str">
            <v>KB</v>
          </cell>
        </row>
        <row r="1526">
          <cell r="A1526">
            <v>1525</v>
          </cell>
          <cell r="B1526">
            <v>37572</v>
          </cell>
          <cell r="C1526" t="str">
            <v>tr</v>
          </cell>
          <cell r="D1526" t="str">
            <v>160531366</v>
          </cell>
          <cell r="E1526">
            <v>37544</v>
          </cell>
          <cell r="F1526">
            <v>37529</v>
          </cell>
          <cell r="G1526">
            <v>37566</v>
          </cell>
          <cell r="H1526" t="str">
            <v>Telecom</v>
          </cell>
          <cell r="I1526" t="str">
            <v>27-4908440207</v>
          </cell>
          <cell r="J1526" t="str">
            <v>0100</v>
          </cell>
          <cell r="L1526">
            <v>5698.22</v>
          </cell>
          <cell r="M1526">
            <v>284.77999999999997</v>
          </cell>
          <cell r="O1526">
            <v>0</v>
          </cell>
          <cell r="P1526">
            <v>5983</v>
          </cell>
          <cell r="S1526">
            <v>5983</v>
          </cell>
          <cell r="V1526"/>
          <cell r="W1526">
            <v>37567</v>
          </cell>
          <cell r="X1526">
            <v>37568</v>
          </cell>
          <cell r="Y1526" t="str">
            <v>KB</v>
          </cell>
        </row>
        <row r="1527">
          <cell r="A1527">
            <v>1032</v>
          </cell>
          <cell r="B1527">
            <v>37461</v>
          </cell>
          <cell r="C1527" t="str">
            <v>f</v>
          </cell>
          <cell r="D1527" t="str">
            <v>0147220383</v>
          </cell>
          <cell r="E1527">
            <v>37420</v>
          </cell>
          <cell r="F1527">
            <v>37406</v>
          </cell>
          <cell r="G1527">
            <v>37435</v>
          </cell>
          <cell r="H1527" t="str">
            <v>Telecom</v>
          </cell>
          <cell r="I1527" t="str">
            <v>27-4908440207</v>
          </cell>
          <cell r="J1527" t="str">
            <v>0100</v>
          </cell>
          <cell r="L1527">
            <v>5984.89</v>
          </cell>
          <cell r="M1527">
            <v>299.12</v>
          </cell>
          <cell r="N1527">
            <v>42.78</v>
          </cell>
          <cell r="O1527">
            <v>9.41</v>
          </cell>
          <cell r="P1527">
            <v>6336.2</v>
          </cell>
          <cell r="S1527">
            <v>6336.2</v>
          </cell>
          <cell r="U1527" t="str">
            <v>d</v>
          </cell>
          <cell r="V1527"/>
          <cell r="W1527">
            <v>37455</v>
          </cell>
          <cell r="X1527">
            <v>37455</v>
          </cell>
          <cell r="Y1527" t="str">
            <v>KB</v>
          </cell>
        </row>
        <row r="1528">
          <cell r="A1528">
            <v>269</v>
          </cell>
          <cell r="B1528">
            <v>37349</v>
          </cell>
          <cell r="C1528" t="str">
            <v>b</v>
          </cell>
          <cell r="D1528" t="str">
            <v>0135947807</v>
          </cell>
          <cell r="E1528">
            <v>37326</v>
          </cell>
          <cell r="F1528">
            <v>37315</v>
          </cell>
          <cell r="G1528">
            <v>37344</v>
          </cell>
          <cell r="H1528" t="str">
            <v>Telecom</v>
          </cell>
          <cell r="I1528" t="str">
            <v>27-4908440207</v>
          </cell>
          <cell r="J1528" t="str">
            <v>0100</v>
          </cell>
          <cell r="L1528">
            <v>6602.96</v>
          </cell>
          <cell r="M1528">
            <v>330.01</v>
          </cell>
          <cell r="O1528">
            <v>0</v>
          </cell>
          <cell r="P1528">
            <v>6932.9</v>
          </cell>
          <cell r="S1528">
            <v>6932.9</v>
          </cell>
          <cell r="U1528" t="str">
            <v>a</v>
          </cell>
          <cell r="V1528"/>
          <cell r="W1528">
            <v>37341</v>
          </cell>
          <cell r="X1528">
            <v>37342</v>
          </cell>
          <cell r="Y1528" t="str">
            <v>KB</v>
          </cell>
        </row>
        <row r="1529">
          <cell r="A1529">
            <v>1677</v>
          </cell>
          <cell r="B1529">
            <v>37586</v>
          </cell>
          <cell r="C1529" t="str">
            <v>f</v>
          </cell>
          <cell r="D1529" t="str">
            <v>163990951</v>
          </cell>
          <cell r="E1529">
            <v>37574</v>
          </cell>
          <cell r="F1529">
            <v>37560</v>
          </cell>
          <cell r="G1529">
            <v>37589</v>
          </cell>
          <cell r="H1529" t="str">
            <v>Telecom</v>
          </cell>
          <cell r="I1529" t="str">
            <v>27-4908440207</v>
          </cell>
          <cell r="J1529" t="str">
            <v>0100</v>
          </cell>
          <cell r="L1529">
            <v>6619.59</v>
          </cell>
          <cell r="M1529">
            <v>330.81</v>
          </cell>
          <cell r="N1529">
            <v>42.78</v>
          </cell>
          <cell r="O1529">
            <v>9.42</v>
          </cell>
          <cell r="P1529">
            <v>7002.6</v>
          </cell>
          <cell r="R1529">
            <v>0</v>
          </cell>
          <cell r="S1529">
            <v>7002.6</v>
          </cell>
          <cell r="U1529" t="str">
            <v>a</v>
          </cell>
          <cell r="V1529"/>
          <cell r="W1529">
            <v>37581</v>
          </cell>
          <cell r="X1529">
            <v>37582</v>
          </cell>
          <cell r="Y1529" t="str">
            <v>KB</v>
          </cell>
        </row>
        <row r="1530">
          <cell r="A1530">
            <v>841</v>
          </cell>
          <cell r="B1530">
            <v>37433</v>
          </cell>
          <cell r="C1530" t="str">
            <v>mch</v>
          </cell>
          <cell r="D1530" t="str">
            <v>0147263259</v>
          </cell>
          <cell r="E1530">
            <v>37420</v>
          </cell>
          <cell r="F1530">
            <v>37407</v>
          </cell>
          <cell r="G1530">
            <v>37435</v>
          </cell>
          <cell r="H1530" t="str">
            <v>Telecom</v>
          </cell>
          <cell r="I1530" t="str">
            <v>27-4908440207</v>
          </cell>
          <cell r="J1530" t="str">
            <v>0100</v>
          </cell>
          <cell r="L1530">
            <v>7014.59</v>
          </cell>
          <cell r="M1530">
            <v>350.54</v>
          </cell>
          <cell r="O1530">
            <v>0</v>
          </cell>
          <cell r="P1530">
            <v>7365</v>
          </cell>
          <cell r="S1530">
            <v>7365</v>
          </cell>
          <cell r="V1530"/>
          <cell r="W1530">
            <v>37432</v>
          </cell>
          <cell r="X1530">
            <v>37432</v>
          </cell>
          <cell r="Y1530" t="str">
            <v>KB</v>
          </cell>
        </row>
        <row r="1531">
          <cell r="A1531">
            <v>1862</v>
          </cell>
          <cell r="B1531">
            <v>37613</v>
          </cell>
          <cell r="C1531" t="str">
            <v>a2</v>
          </cell>
          <cell r="D1531" t="str">
            <v>167520218</v>
          </cell>
          <cell r="E1531">
            <v>37602</v>
          </cell>
          <cell r="F1531">
            <v>37590</v>
          </cell>
          <cell r="G1531">
            <v>37624</v>
          </cell>
          <cell r="H1531" t="str">
            <v>Telecom</v>
          </cell>
          <cell r="I1531" t="str">
            <v>27-4908440207</v>
          </cell>
          <cell r="J1531" t="str">
            <v>0100</v>
          </cell>
          <cell r="L1531">
            <v>7128.43</v>
          </cell>
          <cell r="M1531">
            <v>356.27</v>
          </cell>
          <cell r="O1531">
            <v>0</v>
          </cell>
          <cell r="P1531">
            <v>7484.7</v>
          </cell>
          <cell r="S1531">
            <v>7484.7</v>
          </cell>
          <cell r="V1531"/>
          <cell r="W1531">
            <v>37613</v>
          </cell>
          <cell r="X1531">
            <v>37613</v>
          </cell>
          <cell r="Y1531" t="str">
            <v>KB</v>
          </cell>
        </row>
        <row r="1532">
          <cell r="A1532">
            <v>188</v>
          </cell>
          <cell r="B1532">
            <v>37319</v>
          </cell>
          <cell r="C1532" t="str">
            <v>b</v>
          </cell>
          <cell r="D1532" t="str">
            <v>0132800615</v>
          </cell>
          <cell r="E1532">
            <v>37299</v>
          </cell>
          <cell r="F1532">
            <v>37287</v>
          </cell>
          <cell r="G1532">
            <v>37316</v>
          </cell>
          <cell r="H1532" t="str">
            <v>Telecom</v>
          </cell>
          <cell r="I1532" t="str">
            <v>27-4908440207</v>
          </cell>
          <cell r="J1532" t="str">
            <v>0100</v>
          </cell>
          <cell r="L1532">
            <v>7338.52</v>
          </cell>
          <cell r="M1532">
            <v>366.77</v>
          </cell>
          <cell r="O1532">
            <v>0</v>
          </cell>
          <cell r="P1532">
            <v>7705.2</v>
          </cell>
          <cell r="S1532">
            <v>7705.2</v>
          </cell>
          <cell r="V1532"/>
          <cell r="W1532">
            <v>37315</v>
          </cell>
          <cell r="X1532">
            <v>37316</v>
          </cell>
          <cell r="Y1532" t="str">
            <v>KB</v>
          </cell>
        </row>
        <row r="1533">
          <cell r="A1533">
            <v>1514</v>
          </cell>
          <cell r="B1533">
            <v>37564</v>
          </cell>
          <cell r="C1533" t="str">
            <v>tch</v>
          </cell>
          <cell r="D1533" t="str">
            <v>0147222888</v>
          </cell>
          <cell r="E1533">
            <v>37461</v>
          </cell>
          <cell r="F1533">
            <v>37407</v>
          </cell>
          <cell r="G1533">
            <v>37544</v>
          </cell>
          <cell r="H1533" t="str">
            <v>Telecom</v>
          </cell>
          <cell r="I1533" t="str">
            <v>27-4908440207</v>
          </cell>
          <cell r="J1533" t="str">
            <v>0100</v>
          </cell>
          <cell r="L1533">
            <v>8167.94</v>
          </cell>
          <cell r="M1533">
            <v>408.23</v>
          </cell>
          <cell r="N1533">
            <v>11.95999999999998</v>
          </cell>
          <cell r="O1533">
            <v>2.6400000000000006</v>
          </cell>
          <cell r="P1533">
            <v>8590.7000000000007</v>
          </cell>
          <cell r="S1533">
            <v>8590.7000000000007</v>
          </cell>
          <cell r="V1533"/>
          <cell r="W1533">
            <v>37559</v>
          </cell>
          <cell r="X1533">
            <v>37560</v>
          </cell>
          <cell r="Y1533" t="str">
            <v>KB</v>
          </cell>
        </row>
        <row r="1534">
          <cell r="A1534">
            <v>1031</v>
          </cell>
          <cell r="B1534">
            <v>37461</v>
          </cell>
          <cell r="C1534" t="str">
            <v>tr</v>
          </cell>
          <cell r="D1534" t="str">
            <v>0143298682</v>
          </cell>
          <cell r="E1534">
            <v>37433</v>
          </cell>
          <cell r="F1534">
            <v>37376</v>
          </cell>
          <cell r="G1534">
            <v>37445</v>
          </cell>
          <cell r="H1534" t="str">
            <v>Telecom</v>
          </cell>
          <cell r="I1534" t="str">
            <v>27-4908440207</v>
          </cell>
          <cell r="J1534" t="str">
            <v>0100</v>
          </cell>
          <cell r="L1534">
            <v>8549.6200000000008</v>
          </cell>
          <cell r="M1534">
            <v>427.28</v>
          </cell>
          <cell r="N1534">
            <v>42.78</v>
          </cell>
          <cell r="O1534">
            <v>9.41</v>
          </cell>
          <cell r="P1534">
            <v>9029.09</v>
          </cell>
          <cell r="S1534">
            <v>9029.1</v>
          </cell>
          <cell r="U1534" t="str">
            <v>d</v>
          </cell>
          <cell r="V1534"/>
          <cell r="W1534">
            <v>37455</v>
          </cell>
          <cell r="X1534">
            <v>37455</v>
          </cell>
          <cell r="Y1534" t="str">
            <v>KB</v>
          </cell>
        </row>
        <row r="1535">
          <cell r="A1535">
            <v>441</v>
          </cell>
          <cell r="B1535">
            <v>37371</v>
          </cell>
          <cell r="C1535" t="str">
            <v>pr3</v>
          </cell>
          <cell r="D1535" t="str">
            <v>0139894410</v>
          </cell>
          <cell r="E1535">
            <v>37357</v>
          </cell>
          <cell r="F1535">
            <v>37346</v>
          </cell>
          <cell r="G1535">
            <v>37375</v>
          </cell>
          <cell r="H1535" t="str">
            <v>Telecom</v>
          </cell>
          <cell r="I1535" t="str">
            <v>27-4908440207</v>
          </cell>
          <cell r="J1535" t="str">
            <v>0100</v>
          </cell>
          <cell r="L1535">
            <v>8982.2099999999991</v>
          </cell>
          <cell r="M1535">
            <v>448.91</v>
          </cell>
          <cell r="N1535">
            <v>14.26</v>
          </cell>
          <cell r="O1535">
            <v>3.14</v>
          </cell>
          <cell r="P1535">
            <v>9448.52</v>
          </cell>
          <cell r="S1535">
            <v>9448.5</v>
          </cell>
          <cell r="U1535" t="str">
            <v>a</v>
          </cell>
          <cell r="V1535"/>
          <cell r="W1535">
            <v>37372</v>
          </cell>
          <cell r="X1535">
            <v>37375</v>
          </cell>
          <cell r="Y1535" t="str">
            <v>KB</v>
          </cell>
        </row>
        <row r="1536">
          <cell r="A1536">
            <v>654</v>
          </cell>
          <cell r="B1536">
            <v>37413</v>
          </cell>
          <cell r="C1536" t="str">
            <v>mch</v>
          </cell>
          <cell r="D1536" t="str">
            <v>0143326123</v>
          </cell>
          <cell r="E1536">
            <v>37389</v>
          </cell>
          <cell r="F1536">
            <v>37376</v>
          </cell>
          <cell r="G1536">
            <v>37406</v>
          </cell>
          <cell r="H1536" t="str">
            <v>Telecom</v>
          </cell>
          <cell r="I1536" t="str">
            <v>27-4908440207</v>
          </cell>
          <cell r="J1536" t="str">
            <v>0100</v>
          </cell>
          <cell r="L1536">
            <v>9487.0499999999993</v>
          </cell>
          <cell r="M1536">
            <v>474.14</v>
          </cell>
          <cell r="O1536">
            <v>0</v>
          </cell>
          <cell r="P1536">
            <v>9961.19</v>
          </cell>
          <cell r="S1536">
            <v>9961.2000000000007</v>
          </cell>
          <cell r="U1536" t="str">
            <v>a</v>
          </cell>
          <cell r="V1536"/>
          <cell r="W1536">
            <v>37405</v>
          </cell>
          <cell r="X1536">
            <v>37406</v>
          </cell>
          <cell r="Y1536" t="str">
            <v>KB</v>
          </cell>
        </row>
        <row r="1537">
          <cell r="A1537">
            <v>1364</v>
          </cell>
          <cell r="B1537">
            <v>37529</v>
          </cell>
          <cell r="C1537" t="str">
            <v>ty2</v>
          </cell>
          <cell r="D1537" t="str">
            <v>0157073710</v>
          </cell>
          <cell r="E1537">
            <v>37511</v>
          </cell>
          <cell r="F1537">
            <v>37499</v>
          </cell>
          <cell r="G1537">
            <v>37529</v>
          </cell>
          <cell r="H1537" t="str">
            <v>Telecom</v>
          </cell>
          <cell r="I1537" t="str">
            <v>27-4908440207</v>
          </cell>
          <cell r="J1537" t="str">
            <v>0100</v>
          </cell>
          <cell r="L1537">
            <v>10120.14</v>
          </cell>
          <cell r="M1537">
            <v>505.8</v>
          </cell>
          <cell r="O1537">
            <v>0</v>
          </cell>
          <cell r="P1537">
            <v>10626</v>
          </cell>
          <cell r="S1537">
            <v>10626</v>
          </cell>
          <cell r="U1537" t="str">
            <v>a</v>
          </cell>
          <cell r="V1537"/>
          <cell r="W1537">
            <v>37526</v>
          </cell>
          <cell r="X1537">
            <v>37526</v>
          </cell>
          <cell r="Y1537" t="str">
            <v>KB</v>
          </cell>
        </row>
        <row r="1538">
          <cell r="A1538">
            <v>135</v>
          </cell>
          <cell r="B1538">
            <v>37315</v>
          </cell>
          <cell r="C1538" t="str">
            <v>pr3</v>
          </cell>
          <cell r="D1538" t="str">
            <v>0133634338</v>
          </cell>
          <cell r="E1538">
            <v>37300</v>
          </cell>
          <cell r="F1538">
            <v>37287</v>
          </cell>
          <cell r="G1538">
            <v>37316</v>
          </cell>
          <cell r="H1538" t="str">
            <v>Telecom</v>
          </cell>
          <cell r="I1538" t="str">
            <v>27-4908440207</v>
          </cell>
          <cell r="J1538" t="str">
            <v>0100</v>
          </cell>
          <cell r="L1538">
            <v>10221.43</v>
          </cell>
          <cell r="M1538">
            <v>510.84</v>
          </cell>
          <cell r="N1538">
            <v>14.26</v>
          </cell>
          <cell r="O1538">
            <v>3.14</v>
          </cell>
          <cell r="P1538">
            <v>10749.67</v>
          </cell>
          <cell r="S1538">
            <v>10749.6</v>
          </cell>
          <cell r="U1538" t="str">
            <v>b</v>
          </cell>
          <cell r="V1538"/>
          <cell r="W1538">
            <v>37312</v>
          </cell>
          <cell r="X1538">
            <v>37313</v>
          </cell>
          <cell r="Y1538" t="str">
            <v>KB</v>
          </cell>
        </row>
        <row r="1539">
          <cell r="A1539">
            <v>290</v>
          </cell>
          <cell r="B1539">
            <v>37349</v>
          </cell>
          <cell r="C1539" t="str">
            <v>pr3</v>
          </cell>
          <cell r="D1539" t="str">
            <v>0137005335</v>
          </cell>
          <cell r="E1539">
            <v>37328</v>
          </cell>
          <cell r="F1539">
            <v>37315</v>
          </cell>
          <cell r="G1539">
            <v>37344</v>
          </cell>
          <cell r="H1539" t="str">
            <v>Telecom</v>
          </cell>
          <cell r="I1539" t="str">
            <v>27-4908440207</v>
          </cell>
          <cell r="J1539" t="str">
            <v>0100</v>
          </cell>
          <cell r="L1539">
            <v>10854.55</v>
          </cell>
          <cell r="M1539">
            <v>542.5</v>
          </cell>
          <cell r="N1539">
            <v>14.26</v>
          </cell>
          <cell r="O1539">
            <v>3.14</v>
          </cell>
          <cell r="P1539">
            <v>11414.45</v>
          </cell>
          <cell r="S1539">
            <v>11414.400000000001</v>
          </cell>
          <cell r="U1539" t="str">
            <v>a</v>
          </cell>
          <cell r="V1539"/>
          <cell r="W1539">
            <v>37341</v>
          </cell>
          <cell r="X1539">
            <v>37342</v>
          </cell>
          <cell r="Y1539" t="str">
            <v>KB</v>
          </cell>
        </row>
        <row r="1540">
          <cell r="A1540">
            <v>651</v>
          </cell>
          <cell r="B1540">
            <v>37413</v>
          </cell>
          <cell r="C1540" t="str">
            <v>ko</v>
          </cell>
          <cell r="D1540" t="str">
            <v>0143331509</v>
          </cell>
          <cell r="E1540">
            <v>37389</v>
          </cell>
          <cell r="F1540">
            <v>37376</v>
          </cell>
          <cell r="G1540">
            <v>37406</v>
          </cell>
          <cell r="H1540" t="str">
            <v>Telecom</v>
          </cell>
          <cell r="I1540" t="str">
            <v>27-4908440207</v>
          </cell>
          <cell r="J1540" t="str">
            <v>0100</v>
          </cell>
          <cell r="L1540">
            <v>11535</v>
          </cell>
          <cell r="M1540">
            <v>576.5</v>
          </cell>
          <cell r="O1540">
            <v>0</v>
          </cell>
          <cell r="P1540">
            <v>12111.5</v>
          </cell>
          <cell r="S1540">
            <v>12111.5</v>
          </cell>
          <cell r="U1540" t="str">
            <v>a</v>
          </cell>
          <cell r="V1540"/>
          <cell r="W1540">
            <v>37405</v>
          </cell>
          <cell r="X1540">
            <v>37406</v>
          </cell>
          <cell r="Y1540" t="str">
            <v>KB</v>
          </cell>
        </row>
        <row r="1541">
          <cell r="A1541">
            <v>1206</v>
          </cell>
          <cell r="B1541">
            <v>37502</v>
          </cell>
          <cell r="C1541" t="str">
            <v>tye</v>
          </cell>
          <cell r="D1541" t="str">
            <v>0153610265</v>
          </cell>
          <cell r="E1541">
            <v>37481</v>
          </cell>
          <cell r="F1541">
            <v>37468</v>
          </cell>
          <cell r="G1541">
            <v>37497</v>
          </cell>
          <cell r="H1541" t="str">
            <v>Telecom</v>
          </cell>
          <cell r="I1541" t="str">
            <v>27-4908440207</v>
          </cell>
          <cell r="J1541" t="str">
            <v>0100</v>
          </cell>
          <cell r="L1541">
            <v>12079.95</v>
          </cell>
          <cell r="M1541">
            <v>603.73</v>
          </cell>
          <cell r="N1541">
            <v>42.78</v>
          </cell>
          <cell r="O1541">
            <v>9.42</v>
          </cell>
          <cell r="P1541">
            <v>12735.8</v>
          </cell>
          <cell r="S1541">
            <v>12735.8</v>
          </cell>
          <cell r="U1541" t="str">
            <v>b</v>
          </cell>
          <cell r="V1541"/>
          <cell r="W1541">
            <v>37496</v>
          </cell>
          <cell r="X1541">
            <v>37497</v>
          </cell>
          <cell r="Y1541" t="str">
            <v>KB</v>
          </cell>
        </row>
        <row r="1542">
          <cell r="A1542">
            <v>1036</v>
          </cell>
          <cell r="B1542">
            <v>37461</v>
          </cell>
          <cell r="C1542" t="str">
            <v>tch</v>
          </cell>
          <cell r="D1542" t="str">
            <v>0150143705</v>
          </cell>
          <cell r="E1542">
            <v>37449</v>
          </cell>
          <cell r="F1542">
            <v>37437</v>
          </cell>
          <cell r="G1542">
            <v>37466</v>
          </cell>
          <cell r="H1542" t="str">
            <v>Telecom</v>
          </cell>
          <cell r="I1542" t="str">
            <v>27-4908440207</v>
          </cell>
          <cell r="J1542" t="str">
            <v>0100</v>
          </cell>
          <cell r="L1542">
            <v>12379.9</v>
          </cell>
          <cell r="M1542">
            <v>618.74</v>
          </cell>
          <cell r="N1542">
            <v>11.96</v>
          </cell>
          <cell r="O1542">
            <v>2.63</v>
          </cell>
          <cell r="P1542">
            <v>13013.23</v>
          </cell>
          <cell r="S1542">
            <v>13013.2</v>
          </cell>
          <cell r="U1542" t="str">
            <v>a</v>
          </cell>
          <cell r="V1542"/>
          <cell r="W1542">
            <v>37462</v>
          </cell>
          <cell r="X1542">
            <v>37462</v>
          </cell>
          <cell r="Y1542" t="str">
            <v>KB</v>
          </cell>
        </row>
        <row r="1543">
          <cell r="A1543">
            <v>3304</v>
          </cell>
          <cell r="B1543">
            <v>37505</v>
          </cell>
          <cell r="C1543" t="str">
            <v>tch</v>
          </cell>
          <cell r="D1543" t="str">
            <v>0153606204</v>
          </cell>
          <cell r="E1543">
            <v>37477</v>
          </cell>
          <cell r="F1543">
            <v>37468</v>
          </cell>
          <cell r="G1543">
            <v>37497</v>
          </cell>
          <cell r="H1543" t="str">
            <v>Telecom</v>
          </cell>
          <cell r="I1543" t="str">
            <v>27-4908440207</v>
          </cell>
          <cell r="J1543" t="str">
            <v>0100</v>
          </cell>
          <cell r="L1543">
            <v>12613.13</v>
          </cell>
          <cell r="M1543">
            <v>630.70000000000005</v>
          </cell>
          <cell r="N1543">
            <v>11.96</v>
          </cell>
          <cell r="O1543">
            <v>2.6</v>
          </cell>
          <cell r="P1543">
            <v>13258.39</v>
          </cell>
          <cell r="S1543">
            <v>13258.1</v>
          </cell>
          <cell r="U1543" t="str">
            <v>b</v>
          </cell>
          <cell r="V1543"/>
          <cell r="W1543">
            <v>37502</v>
          </cell>
          <cell r="X1543">
            <v>37504</v>
          </cell>
          <cell r="Y1543" t="str">
            <v>KB</v>
          </cell>
          <cell r="Z1543" t="str">
            <v>Telecom</v>
          </cell>
        </row>
        <row r="1544">
          <cell r="A1544">
            <v>1035</v>
          </cell>
          <cell r="B1544">
            <v>37461</v>
          </cell>
          <cell r="C1544" t="str">
            <v>a2</v>
          </cell>
          <cell r="D1544" t="str">
            <v>0150143634</v>
          </cell>
          <cell r="E1544">
            <v>37449</v>
          </cell>
          <cell r="F1544">
            <v>37437</v>
          </cell>
          <cell r="G1544">
            <v>37466</v>
          </cell>
          <cell r="H1544" t="str">
            <v>Telecom</v>
          </cell>
          <cell r="I1544" t="str">
            <v>27-4908440207</v>
          </cell>
          <cell r="J1544" t="str">
            <v>0100</v>
          </cell>
          <cell r="L1544">
            <v>13196.44</v>
          </cell>
          <cell r="M1544">
            <v>659.51</v>
          </cell>
          <cell r="N1544">
            <v>42.78</v>
          </cell>
          <cell r="O1544">
            <v>9.41</v>
          </cell>
          <cell r="P1544">
            <v>13908.14</v>
          </cell>
          <cell r="S1544">
            <v>13908.1</v>
          </cell>
          <cell r="U1544" t="str">
            <v>a</v>
          </cell>
          <cell r="V1544"/>
          <cell r="W1544">
            <v>37462</v>
          </cell>
          <cell r="X1544">
            <v>37462</v>
          </cell>
          <cell r="Y1544" t="str">
            <v>KB</v>
          </cell>
        </row>
        <row r="1545">
          <cell r="A1545">
            <v>1037</v>
          </cell>
          <cell r="B1545">
            <v>37461</v>
          </cell>
          <cell r="C1545" t="str">
            <v>ko</v>
          </cell>
          <cell r="D1545" t="str">
            <v>0150253829</v>
          </cell>
          <cell r="E1545">
            <v>37449</v>
          </cell>
          <cell r="F1545">
            <v>37437</v>
          </cell>
          <cell r="G1545">
            <v>37466</v>
          </cell>
          <cell r="H1545" t="str">
            <v>Telecom</v>
          </cell>
          <cell r="I1545" t="str">
            <v>27-4908440207</v>
          </cell>
          <cell r="J1545" t="str">
            <v>0100</v>
          </cell>
          <cell r="L1545">
            <v>13984.11</v>
          </cell>
          <cell r="M1545">
            <v>698.91</v>
          </cell>
          <cell r="O1545">
            <v>0</v>
          </cell>
          <cell r="P1545">
            <v>14683.02</v>
          </cell>
          <cell r="S1545">
            <v>14683</v>
          </cell>
          <cell r="U1545" t="str">
            <v>a</v>
          </cell>
          <cell r="V1545"/>
          <cell r="W1545">
            <v>37462</v>
          </cell>
          <cell r="X1545">
            <v>37462</v>
          </cell>
          <cell r="Y1545" t="str">
            <v>KB</v>
          </cell>
        </row>
        <row r="1546">
          <cell r="A1546">
            <v>1859</v>
          </cell>
          <cell r="B1546">
            <v>37613</v>
          </cell>
          <cell r="C1546" t="str">
            <v>f</v>
          </cell>
          <cell r="D1546" t="str">
            <v>167501419</v>
          </cell>
          <cell r="E1546">
            <v>37602</v>
          </cell>
          <cell r="F1546">
            <v>37590</v>
          </cell>
          <cell r="G1546">
            <v>37624</v>
          </cell>
          <cell r="H1546" t="str">
            <v>Telecom</v>
          </cell>
          <cell r="I1546" t="str">
            <v>27-4908440207</v>
          </cell>
          <cell r="J1546" t="str">
            <v>0100</v>
          </cell>
          <cell r="L1546">
            <v>14370.67</v>
          </cell>
          <cell r="M1546">
            <v>718.23</v>
          </cell>
          <cell r="N1546">
            <v>42.78</v>
          </cell>
          <cell r="O1546">
            <v>9.42</v>
          </cell>
          <cell r="P1546">
            <v>15141.1</v>
          </cell>
          <cell r="S1546">
            <v>15141.1</v>
          </cell>
          <cell r="V1546"/>
          <cell r="W1546">
            <v>37613</v>
          </cell>
          <cell r="X1546">
            <v>37613</v>
          </cell>
          <cell r="Y1546" t="str">
            <v>KB</v>
          </cell>
        </row>
        <row r="1547">
          <cell r="A1547">
            <v>1654</v>
          </cell>
          <cell r="B1547">
            <v>37578</v>
          </cell>
          <cell r="C1547" t="str">
            <v>toro</v>
          </cell>
          <cell r="D1547" t="str">
            <v>143299193</v>
          </cell>
          <cell r="E1547">
            <v>37567</v>
          </cell>
          <cell r="F1547">
            <v>37376</v>
          </cell>
          <cell r="G1547">
            <v>37406</v>
          </cell>
          <cell r="H1547" t="str">
            <v>Telecom</v>
          </cell>
          <cell r="I1547" t="str">
            <v>27-4908440207</v>
          </cell>
          <cell r="J1547" t="str">
            <v>0100</v>
          </cell>
          <cell r="L1547">
            <v>14601.69</v>
          </cell>
          <cell r="M1547">
            <v>729.77</v>
          </cell>
          <cell r="N1547">
            <v>11.9</v>
          </cell>
          <cell r="O1547">
            <v>2.64</v>
          </cell>
          <cell r="P1547">
            <v>15346</v>
          </cell>
          <cell r="S1547">
            <v>15346</v>
          </cell>
          <cell r="U1547" t="str">
            <v>c</v>
          </cell>
          <cell r="V1547"/>
          <cell r="W1547">
            <v>37575</v>
          </cell>
          <cell r="X1547">
            <v>37575</v>
          </cell>
          <cell r="Y1547" t="str">
            <v>KB</v>
          </cell>
        </row>
        <row r="1548">
          <cell r="A1548">
            <v>458</v>
          </cell>
          <cell r="B1548">
            <v>37385</v>
          </cell>
          <cell r="C1548" t="str">
            <v>b</v>
          </cell>
          <cell r="D1548" t="str">
            <v>0140144342</v>
          </cell>
          <cell r="E1548">
            <v>37361</v>
          </cell>
          <cell r="F1548">
            <v>37346</v>
          </cell>
          <cell r="G1548">
            <v>37375</v>
          </cell>
          <cell r="H1548" t="str">
            <v>Telecom</v>
          </cell>
          <cell r="I1548" t="str">
            <v>27-4908440207</v>
          </cell>
          <cell r="J1548" t="str">
            <v>0100</v>
          </cell>
          <cell r="L1548">
            <v>15753.47</v>
          </cell>
          <cell r="M1548">
            <v>787.36</v>
          </cell>
          <cell r="O1548">
            <v>0</v>
          </cell>
          <cell r="P1548">
            <v>16540.8</v>
          </cell>
          <cell r="S1548">
            <v>16540.8</v>
          </cell>
          <cell r="U1548" t="str">
            <v>a</v>
          </cell>
          <cell r="V1548"/>
          <cell r="W1548">
            <v>37372</v>
          </cell>
          <cell r="X1548">
            <v>37375</v>
          </cell>
          <cell r="Y1548" t="str">
            <v>KB</v>
          </cell>
        </row>
        <row r="1549">
          <cell r="A1549">
            <v>283</v>
          </cell>
          <cell r="B1549">
            <v>37349</v>
          </cell>
          <cell r="C1549" t="str">
            <v>b</v>
          </cell>
          <cell r="D1549" t="str">
            <v>0136653821</v>
          </cell>
          <cell r="E1549">
            <v>37328</v>
          </cell>
          <cell r="F1549">
            <v>37315</v>
          </cell>
          <cell r="G1549">
            <v>37344</v>
          </cell>
          <cell r="H1549" t="str">
            <v>Telecom</v>
          </cell>
          <cell r="I1549" t="str">
            <v>27-4908440207</v>
          </cell>
          <cell r="J1549" t="str">
            <v>0100</v>
          </cell>
          <cell r="L1549">
            <v>16270.97</v>
          </cell>
          <cell r="M1549">
            <v>813.21</v>
          </cell>
          <cell r="O1549">
            <v>0</v>
          </cell>
          <cell r="P1549">
            <v>17084.18</v>
          </cell>
          <cell r="S1549">
            <v>17084.100000000002</v>
          </cell>
          <cell r="U1549" t="str">
            <v>a</v>
          </cell>
          <cell r="V1549"/>
          <cell r="W1549">
            <v>37341</v>
          </cell>
          <cell r="X1549">
            <v>37342</v>
          </cell>
          <cell r="Y1549" t="str">
            <v>KB</v>
          </cell>
        </row>
        <row r="1550">
          <cell r="A1550">
            <v>438</v>
          </cell>
          <cell r="B1550">
            <v>37371</v>
          </cell>
          <cell r="C1550" t="str">
            <v>mc</v>
          </cell>
          <cell r="D1550" t="str">
            <v>0139928740</v>
          </cell>
          <cell r="E1550">
            <v>37357</v>
          </cell>
          <cell r="F1550">
            <v>37346</v>
          </cell>
          <cell r="G1550">
            <v>37375</v>
          </cell>
          <cell r="H1550" t="str">
            <v>Telecom</v>
          </cell>
          <cell r="I1550" t="str">
            <v>27-4908440207</v>
          </cell>
          <cell r="J1550" t="str">
            <v>0100</v>
          </cell>
          <cell r="L1550">
            <v>16536.95</v>
          </cell>
          <cell r="M1550">
            <v>826.51</v>
          </cell>
          <cell r="O1550">
            <v>0</v>
          </cell>
          <cell r="P1550">
            <v>17363.399999999998</v>
          </cell>
          <cell r="S1550">
            <v>17363.400000000001</v>
          </cell>
          <cell r="U1550" t="str">
            <v>a</v>
          </cell>
          <cell r="V1550"/>
          <cell r="W1550">
            <v>37372</v>
          </cell>
          <cell r="X1550">
            <v>37375</v>
          </cell>
          <cell r="Y1550" t="str">
            <v>KB</v>
          </cell>
        </row>
        <row r="1551">
          <cell r="A1551">
            <v>655</v>
          </cell>
          <cell r="B1551">
            <v>37413</v>
          </cell>
          <cell r="C1551" t="str">
            <v>b</v>
          </cell>
          <cell r="D1551" t="str">
            <v>0143538837</v>
          </cell>
          <cell r="E1551">
            <v>37389</v>
          </cell>
          <cell r="F1551">
            <v>37376</v>
          </cell>
          <cell r="G1551">
            <v>37406</v>
          </cell>
          <cell r="H1551" t="str">
            <v>Telecom</v>
          </cell>
          <cell r="I1551" t="str">
            <v>27-4908440207</v>
          </cell>
          <cell r="J1551" t="str">
            <v>0100</v>
          </cell>
          <cell r="L1551">
            <v>16552.77</v>
          </cell>
          <cell r="M1551">
            <v>827.31</v>
          </cell>
          <cell r="O1551">
            <v>0</v>
          </cell>
          <cell r="P1551">
            <v>17380</v>
          </cell>
          <cell r="S1551">
            <v>17380</v>
          </cell>
          <cell r="U1551" t="str">
            <v>a</v>
          </cell>
          <cell r="V1551"/>
          <cell r="W1551">
            <v>37405</v>
          </cell>
          <cell r="X1551">
            <v>37406</v>
          </cell>
          <cell r="Y1551" t="str">
            <v>KB</v>
          </cell>
        </row>
        <row r="1552">
          <cell r="A1552">
            <v>854</v>
          </cell>
          <cell r="B1552">
            <v>37433</v>
          </cell>
          <cell r="C1552" t="str">
            <v>b</v>
          </cell>
          <cell r="D1552" t="str">
            <v>0146851987</v>
          </cell>
          <cell r="E1552">
            <v>37420</v>
          </cell>
          <cell r="F1552">
            <v>37407</v>
          </cell>
          <cell r="G1552">
            <v>37435</v>
          </cell>
          <cell r="H1552" t="str">
            <v>Telecom</v>
          </cell>
          <cell r="I1552" t="str">
            <v>27-4908440207</v>
          </cell>
          <cell r="J1552" t="str">
            <v>0100</v>
          </cell>
          <cell r="L1552">
            <v>16833.240000000002</v>
          </cell>
          <cell r="M1552">
            <v>841.32</v>
          </cell>
          <cell r="O1552">
            <v>0</v>
          </cell>
          <cell r="P1552">
            <v>17674.5</v>
          </cell>
          <cell r="S1552">
            <v>17674.5</v>
          </cell>
          <cell r="V1552"/>
          <cell r="W1552">
            <v>37432</v>
          </cell>
          <cell r="X1552">
            <v>37432</v>
          </cell>
          <cell r="Y1552" t="str">
            <v>KB</v>
          </cell>
        </row>
        <row r="1553">
          <cell r="A1553">
            <v>1861</v>
          </cell>
          <cell r="B1553">
            <v>37613</v>
          </cell>
          <cell r="C1553" t="str">
            <v>b</v>
          </cell>
          <cell r="D1553" t="str">
            <v>167561367</v>
          </cell>
          <cell r="E1553">
            <v>37602</v>
          </cell>
          <cell r="F1553">
            <v>37590</v>
          </cell>
          <cell r="G1553">
            <v>37624</v>
          </cell>
          <cell r="H1553" t="str">
            <v>Telecom</v>
          </cell>
          <cell r="I1553" t="str">
            <v>27-4908440207</v>
          </cell>
          <cell r="J1553" t="str">
            <v>0100</v>
          </cell>
          <cell r="L1553">
            <v>17624.060000000001</v>
          </cell>
          <cell r="M1553">
            <v>880.84</v>
          </cell>
          <cell r="N1553">
            <v>11.96</v>
          </cell>
          <cell r="O1553">
            <v>2.64</v>
          </cell>
          <cell r="P1553">
            <v>18519.5</v>
          </cell>
          <cell r="S1553">
            <v>18519.5</v>
          </cell>
          <cell r="V1553"/>
          <cell r="W1553">
            <v>37613</v>
          </cell>
          <cell r="X1553">
            <v>37613</v>
          </cell>
          <cell r="Y1553" t="str">
            <v>KB</v>
          </cell>
        </row>
        <row r="1554">
          <cell r="A1554">
            <v>840</v>
          </cell>
          <cell r="B1554">
            <v>37433</v>
          </cell>
          <cell r="C1554" t="str">
            <v>ko</v>
          </cell>
          <cell r="D1554" t="str">
            <v>0147316883</v>
          </cell>
          <cell r="E1554">
            <v>37420</v>
          </cell>
          <cell r="F1554">
            <v>37407</v>
          </cell>
          <cell r="G1554">
            <v>37435</v>
          </cell>
          <cell r="H1554" t="str">
            <v>Telecom</v>
          </cell>
          <cell r="I1554" t="str">
            <v>27-4908440207</v>
          </cell>
          <cell r="J1554" t="str">
            <v>0100</v>
          </cell>
          <cell r="L1554">
            <v>18550.53</v>
          </cell>
          <cell r="M1554">
            <v>927.11</v>
          </cell>
          <cell r="O1554">
            <v>0</v>
          </cell>
          <cell r="P1554">
            <v>19477.599999999999</v>
          </cell>
          <cell r="S1554">
            <v>19477.599999999999</v>
          </cell>
          <cell r="V1554"/>
          <cell r="W1554">
            <v>37432</v>
          </cell>
          <cell r="X1554">
            <v>37432</v>
          </cell>
          <cell r="Y1554" t="str">
            <v>KB</v>
          </cell>
        </row>
        <row r="1555">
          <cell r="A1555">
            <v>268</v>
          </cell>
          <cell r="B1555">
            <v>37349</v>
          </cell>
          <cell r="C1555" t="str">
            <v>ko</v>
          </cell>
          <cell r="D1555" t="str">
            <v>0135921947</v>
          </cell>
          <cell r="E1555">
            <v>37326</v>
          </cell>
          <cell r="F1555">
            <v>37315</v>
          </cell>
          <cell r="G1555">
            <v>37344</v>
          </cell>
          <cell r="H1555" t="str">
            <v>Telecom</v>
          </cell>
          <cell r="I1555" t="str">
            <v>27-4908440207</v>
          </cell>
          <cell r="J1555" t="str">
            <v>0100</v>
          </cell>
          <cell r="L1555">
            <v>18576.61</v>
          </cell>
          <cell r="M1555">
            <v>928.43</v>
          </cell>
          <cell r="O1555">
            <v>0</v>
          </cell>
          <cell r="P1555">
            <v>19505</v>
          </cell>
          <cell r="S1555">
            <v>19505</v>
          </cell>
          <cell r="U1555" t="str">
            <v>a</v>
          </cell>
          <cell r="V1555"/>
          <cell r="W1555">
            <v>37341</v>
          </cell>
          <cell r="X1555">
            <v>37342</v>
          </cell>
          <cell r="Y1555" t="str">
            <v>KB</v>
          </cell>
        </row>
        <row r="1556">
          <cell r="A1556">
            <v>3342</v>
          </cell>
          <cell r="B1556">
            <v>37529</v>
          </cell>
          <cell r="C1556" t="str">
            <v>tch</v>
          </cell>
          <cell r="D1556" t="str">
            <v>0157103272</v>
          </cell>
          <cell r="E1556">
            <v>37511</v>
          </cell>
          <cell r="F1556">
            <v>37499</v>
          </cell>
          <cell r="G1556">
            <v>37529</v>
          </cell>
          <cell r="H1556" t="str">
            <v>Telecom</v>
          </cell>
          <cell r="I1556" t="str">
            <v>27-4908440207</v>
          </cell>
          <cell r="J1556" t="str">
            <v>0100</v>
          </cell>
          <cell r="L1556">
            <v>19022.810000000001</v>
          </cell>
          <cell r="M1556">
            <v>951.1</v>
          </cell>
          <cell r="N1556">
            <v>11.96</v>
          </cell>
          <cell r="O1556">
            <v>2.6</v>
          </cell>
          <cell r="P1556">
            <v>19988.47</v>
          </cell>
          <cell r="S1556">
            <v>19988.099999999999</v>
          </cell>
          <cell r="U1556" t="str">
            <v>a</v>
          </cell>
          <cell r="V1556"/>
          <cell r="W1556">
            <v>37526</v>
          </cell>
          <cell r="X1556">
            <v>37526</v>
          </cell>
          <cell r="Y1556" t="str">
            <v>KB</v>
          </cell>
          <cell r="Z1556" t="str">
            <v>Telecom</v>
          </cell>
        </row>
        <row r="1557">
          <cell r="A1557">
            <v>437</v>
          </cell>
          <cell r="B1557">
            <v>37371</v>
          </cell>
          <cell r="C1557" t="str">
            <v>ko</v>
          </cell>
          <cell r="D1557" t="str">
            <v>0139992602</v>
          </cell>
          <cell r="E1557">
            <v>37357</v>
          </cell>
          <cell r="F1557">
            <v>37346</v>
          </cell>
          <cell r="G1557">
            <v>37375</v>
          </cell>
          <cell r="H1557" t="str">
            <v>Telecom</v>
          </cell>
          <cell r="I1557" t="str">
            <v>27-4908440207</v>
          </cell>
          <cell r="J1557" t="str">
            <v>0100</v>
          </cell>
          <cell r="L1557">
            <v>19868.169999999998</v>
          </cell>
          <cell r="M1557">
            <v>992.98</v>
          </cell>
          <cell r="O1557">
            <v>0</v>
          </cell>
          <cell r="P1557">
            <v>20861.099999999999</v>
          </cell>
          <cell r="S1557">
            <v>20861.099999999999</v>
          </cell>
          <cell r="U1557" t="str">
            <v>a</v>
          </cell>
          <cell r="V1557"/>
          <cell r="W1557">
            <v>37372</v>
          </cell>
          <cell r="X1557">
            <v>37375</v>
          </cell>
          <cell r="Y1557" t="str">
            <v>KB</v>
          </cell>
        </row>
        <row r="1558">
          <cell r="A1558">
            <v>140</v>
          </cell>
          <cell r="B1558">
            <v>37315</v>
          </cell>
          <cell r="C1558" t="str">
            <v>ko</v>
          </cell>
          <cell r="D1558" t="str">
            <v>0132739427</v>
          </cell>
          <cell r="E1558">
            <v>37300</v>
          </cell>
          <cell r="F1558">
            <v>37287</v>
          </cell>
          <cell r="G1558">
            <v>37316</v>
          </cell>
          <cell r="H1558" t="str">
            <v>Telecom</v>
          </cell>
          <cell r="I1558" t="str">
            <v>27-4908440207</v>
          </cell>
          <cell r="J1558" t="str">
            <v>0100</v>
          </cell>
          <cell r="L1558">
            <v>20197.87</v>
          </cell>
          <cell r="M1558">
            <v>1009.45</v>
          </cell>
          <cell r="O1558">
            <v>0</v>
          </cell>
          <cell r="P1558">
            <v>21207.32</v>
          </cell>
          <cell r="S1558">
            <v>21207.3</v>
          </cell>
          <cell r="U1558" t="str">
            <v>b</v>
          </cell>
          <cell r="V1558"/>
          <cell r="W1558">
            <v>37312</v>
          </cell>
          <cell r="X1558">
            <v>37313</v>
          </cell>
          <cell r="Y1558" t="str">
            <v>KB</v>
          </cell>
        </row>
        <row r="1559">
          <cell r="A1559">
            <v>139</v>
          </cell>
          <cell r="B1559">
            <v>37315</v>
          </cell>
          <cell r="C1559" t="str">
            <v>mc</v>
          </cell>
          <cell r="D1559" t="str">
            <v>0133111977</v>
          </cell>
          <cell r="E1559">
            <v>37300</v>
          </cell>
          <cell r="F1559">
            <v>37287</v>
          </cell>
          <cell r="G1559">
            <v>37316</v>
          </cell>
          <cell r="H1559" t="str">
            <v>Telecom</v>
          </cell>
          <cell r="I1559" t="str">
            <v>27-4908440207</v>
          </cell>
          <cell r="J1559" t="str">
            <v>0100</v>
          </cell>
          <cell r="L1559">
            <v>20780.63</v>
          </cell>
          <cell r="M1559">
            <v>1038.5899999999999</v>
          </cell>
          <cell r="O1559">
            <v>0</v>
          </cell>
          <cell r="P1559">
            <v>21819.22</v>
          </cell>
          <cell r="S1559">
            <v>21819.200000000001</v>
          </cell>
          <cell r="U1559" t="str">
            <v>b</v>
          </cell>
          <cell r="V1559"/>
          <cell r="W1559">
            <v>37312</v>
          </cell>
          <cell r="X1559">
            <v>37313</v>
          </cell>
          <cell r="Y1559" t="str">
            <v>KB</v>
          </cell>
        </row>
        <row r="1560">
          <cell r="A1560">
            <v>275</v>
          </cell>
          <cell r="B1560">
            <v>37349</v>
          </cell>
          <cell r="C1560" t="str">
            <v>mc</v>
          </cell>
          <cell r="D1560" t="str">
            <v>01336478073</v>
          </cell>
          <cell r="E1560">
            <v>37327</v>
          </cell>
          <cell r="F1560">
            <v>37315</v>
          </cell>
          <cell r="G1560">
            <v>37344</v>
          </cell>
          <cell r="H1560" t="str">
            <v>Telecom</v>
          </cell>
          <cell r="I1560" t="str">
            <v>27-4908440207</v>
          </cell>
          <cell r="J1560" t="str">
            <v>0100</v>
          </cell>
          <cell r="L1560">
            <v>20887.73</v>
          </cell>
          <cell r="M1560">
            <v>1043.94</v>
          </cell>
          <cell r="O1560">
            <v>0</v>
          </cell>
          <cell r="P1560">
            <v>21931.67</v>
          </cell>
          <cell r="S1560">
            <v>21931.600000000002</v>
          </cell>
          <cell r="U1560" t="str">
            <v>a</v>
          </cell>
          <cell r="V1560"/>
          <cell r="W1560">
            <v>37341</v>
          </cell>
          <cell r="X1560">
            <v>37342</v>
          </cell>
          <cell r="Y1560" t="str">
            <v>KB</v>
          </cell>
        </row>
        <row r="1561">
          <cell r="A1561">
            <v>1673</v>
          </cell>
          <cell r="B1561">
            <v>37586</v>
          </cell>
          <cell r="C1561" t="str">
            <v>b</v>
          </cell>
          <cell r="D1561" t="str">
            <v>163973809</v>
          </cell>
          <cell r="E1561">
            <v>37574</v>
          </cell>
          <cell r="F1561">
            <v>37560</v>
          </cell>
          <cell r="G1561">
            <v>37589</v>
          </cell>
          <cell r="H1561" t="str">
            <v>Telecom</v>
          </cell>
          <cell r="I1561" t="str">
            <v>27-4908440207</v>
          </cell>
          <cell r="J1561" t="str">
            <v>0100</v>
          </cell>
          <cell r="L1561">
            <v>21416.01</v>
          </cell>
          <cell r="M1561">
            <v>1070.3900000000001</v>
          </cell>
          <cell r="O1561">
            <v>0</v>
          </cell>
          <cell r="P1561">
            <v>22486.400000000001</v>
          </cell>
          <cell r="R1561">
            <v>0</v>
          </cell>
          <cell r="S1561">
            <v>22486.400000000001</v>
          </cell>
          <cell r="U1561" t="str">
            <v>a</v>
          </cell>
          <cell r="V1561"/>
          <cell r="W1561">
            <v>37581</v>
          </cell>
          <cell r="X1561">
            <v>37582</v>
          </cell>
          <cell r="Y1561" t="str">
            <v>KB</v>
          </cell>
        </row>
        <row r="1562">
          <cell r="A1562">
            <v>1524</v>
          </cell>
          <cell r="B1562">
            <v>37572</v>
          </cell>
          <cell r="C1562" t="str">
            <v>b</v>
          </cell>
          <cell r="D1562" t="str">
            <v>160524453</v>
          </cell>
          <cell r="E1562">
            <v>37544</v>
          </cell>
          <cell r="F1562">
            <v>37529</v>
          </cell>
          <cell r="G1562">
            <v>37566</v>
          </cell>
          <cell r="H1562" t="str">
            <v>Telecom</v>
          </cell>
          <cell r="I1562" t="str">
            <v>27-4908440207</v>
          </cell>
          <cell r="J1562" t="str">
            <v>0100</v>
          </cell>
          <cell r="L1562">
            <v>21883.200000000001</v>
          </cell>
          <cell r="M1562">
            <v>1093.71</v>
          </cell>
          <cell r="N1562">
            <v>11.95</v>
          </cell>
          <cell r="O1562">
            <v>2.64</v>
          </cell>
          <cell r="P1562">
            <v>22991.5</v>
          </cell>
          <cell r="S1562">
            <v>22991.5</v>
          </cell>
          <cell r="V1562"/>
          <cell r="W1562">
            <v>37567</v>
          </cell>
          <cell r="X1562">
            <v>37568</v>
          </cell>
          <cell r="Y1562" t="str">
            <v>KB</v>
          </cell>
        </row>
        <row r="1563">
          <cell r="A1563">
            <v>1681</v>
          </cell>
          <cell r="B1563">
            <v>37586</v>
          </cell>
          <cell r="C1563" t="str">
            <v>toro</v>
          </cell>
          <cell r="D1563" t="str">
            <v>164036561</v>
          </cell>
          <cell r="E1563">
            <v>37574</v>
          </cell>
          <cell r="F1563">
            <v>37560</v>
          </cell>
          <cell r="G1563">
            <v>37589</v>
          </cell>
          <cell r="H1563" t="str">
            <v>Telecom</v>
          </cell>
          <cell r="I1563" t="str">
            <v>27-4908440207</v>
          </cell>
          <cell r="J1563" t="str">
            <v>0100</v>
          </cell>
          <cell r="L1563">
            <v>24219.73</v>
          </cell>
          <cell r="M1563">
            <v>1210.47</v>
          </cell>
          <cell r="N1563">
            <v>11.96</v>
          </cell>
          <cell r="O1563">
            <v>2.64</v>
          </cell>
          <cell r="P1563">
            <v>25444.799999999999</v>
          </cell>
          <cell r="R1563">
            <v>0</v>
          </cell>
          <cell r="S1563">
            <v>25444.799999999999</v>
          </cell>
          <cell r="U1563" t="str">
            <v>a</v>
          </cell>
          <cell r="V1563"/>
          <cell r="W1563">
            <v>37581</v>
          </cell>
          <cell r="X1563">
            <v>37582</v>
          </cell>
          <cell r="Y1563" t="str">
            <v>KB</v>
          </cell>
        </row>
        <row r="1564">
          <cell r="A1564">
            <v>1370</v>
          </cell>
          <cell r="B1564">
            <v>37529</v>
          </cell>
          <cell r="C1564" t="str">
            <v>b</v>
          </cell>
          <cell r="D1564" t="str">
            <v>0157135621</v>
          </cell>
          <cell r="E1564">
            <v>37511</v>
          </cell>
          <cell r="F1564">
            <v>37499</v>
          </cell>
          <cell r="G1564">
            <v>37529</v>
          </cell>
          <cell r="H1564" t="str">
            <v>Telecom</v>
          </cell>
          <cell r="I1564" t="str">
            <v>27-4908440207</v>
          </cell>
          <cell r="J1564" t="str">
            <v>0100</v>
          </cell>
          <cell r="L1564">
            <v>26053.35</v>
          </cell>
          <cell r="M1564">
            <v>1302.1300000000001</v>
          </cell>
          <cell r="O1564">
            <v>0</v>
          </cell>
          <cell r="P1564">
            <v>27355.4</v>
          </cell>
          <cell r="S1564">
            <v>27355.4</v>
          </cell>
          <cell r="U1564" t="str">
            <v>a</v>
          </cell>
          <cell r="V1564"/>
          <cell r="W1564">
            <v>37526</v>
          </cell>
          <cell r="X1564">
            <v>37526</v>
          </cell>
          <cell r="Y1564" t="str">
            <v>KB</v>
          </cell>
        </row>
        <row r="1565">
          <cell r="A1565">
            <v>1230</v>
          </cell>
          <cell r="B1565">
            <v>37502</v>
          </cell>
          <cell r="C1565" t="str">
            <v>b</v>
          </cell>
          <cell r="D1565" t="str">
            <v>0153620243</v>
          </cell>
          <cell r="E1565">
            <v>37484</v>
          </cell>
          <cell r="F1565">
            <v>37468</v>
          </cell>
          <cell r="G1565">
            <v>37497</v>
          </cell>
          <cell r="H1565" t="str">
            <v>Telecom</v>
          </cell>
          <cell r="I1565" t="str">
            <v>27-4908440207</v>
          </cell>
          <cell r="J1565" t="str">
            <v>0100</v>
          </cell>
          <cell r="L1565">
            <v>27585.84</v>
          </cell>
          <cell r="M1565">
            <v>1378.72</v>
          </cell>
          <cell r="O1565">
            <v>0</v>
          </cell>
          <cell r="P1565">
            <v>28964.5</v>
          </cell>
          <cell r="S1565">
            <v>28964.5</v>
          </cell>
          <cell r="U1565" t="str">
            <v>b</v>
          </cell>
          <cell r="V1565"/>
          <cell r="W1565">
            <v>37496</v>
          </cell>
          <cell r="X1565">
            <v>37497</v>
          </cell>
          <cell r="Y1565" t="str">
            <v>KB</v>
          </cell>
        </row>
        <row r="1566">
          <cell r="A1566">
            <v>1038</v>
          </cell>
          <cell r="B1566">
            <v>37461</v>
          </cell>
          <cell r="C1566" t="str">
            <v>b</v>
          </cell>
          <cell r="D1566" t="str">
            <v>0150392172</v>
          </cell>
          <cell r="E1566">
            <v>37449</v>
          </cell>
          <cell r="F1566">
            <v>37437</v>
          </cell>
          <cell r="G1566">
            <v>37466</v>
          </cell>
          <cell r="H1566" t="str">
            <v>Telecom</v>
          </cell>
          <cell r="I1566" t="str">
            <v>27-4908440207</v>
          </cell>
          <cell r="J1566" t="str">
            <v>0100</v>
          </cell>
          <cell r="L1566">
            <v>27781.57</v>
          </cell>
          <cell r="M1566">
            <v>1388.49</v>
          </cell>
          <cell r="O1566">
            <v>0</v>
          </cell>
          <cell r="P1566">
            <v>29169.960000000003</v>
          </cell>
          <cell r="S1566">
            <v>29170</v>
          </cell>
          <cell r="U1566" t="str">
            <v>e</v>
          </cell>
          <cell r="V1566"/>
          <cell r="W1566">
            <v>37455</v>
          </cell>
          <cell r="X1566">
            <v>37455</v>
          </cell>
          <cell r="Y1566" t="str">
            <v>KB</v>
          </cell>
        </row>
        <row r="1567">
          <cell r="A1567">
            <v>136</v>
          </cell>
          <cell r="B1567">
            <v>37315</v>
          </cell>
          <cell r="C1567" t="str">
            <v>b</v>
          </cell>
          <cell r="D1567" t="str">
            <v>0133047447</v>
          </cell>
          <cell r="E1567">
            <v>37300</v>
          </cell>
          <cell r="F1567">
            <v>37287</v>
          </cell>
          <cell r="G1567">
            <v>37316</v>
          </cell>
          <cell r="H1567" t="str">
            <v>Telecom</v>
          </cell>
          <cell r="I1567" t="str">
            <v>27-4908440207</v>
          </cell>
          <cell r="J1567" t="str">
            <v>0100</v>
          </cell>
          <cell r="L1567">
            <v>28371.45</v>
          </cell>
          <cell r="M1567">
            <v>1417.97</v>
          </cell>
          <cell r="O1567">
            <v>0</v>
          </cell>
          <cell r="P1567">
            <v>29789.42</v>
          </cell>
          <cell r="S1567">
            <v>29789.4</v>
          </cell>
          <cell r="U1567" t="str">
            <v>b</v>
          </cell>
          <cell r="V1567"/>
          <cell r="W1567">
            <v>37312</v>
          </cell>
          <cell r="X1567">
            <v>37313</v>
          </cell>
          <cell r="Y1567" t="str">
            <v>KB</v>
          </cell>
        </row>
        <row r="1568">
          <cell r="A1568">
            <v>1546</v>
          </cell>
          <cell r="B1568">
            <v>37572</v>
          </cell>
          <cell r="C1568" t="str">
            <v>b</v>
          </cell>
          <cell r="D1568" t="str">
            <v>160563108</v>
          </cell>
          <cell r="E1568">
            <v>37547</v>
          </cell>
          <cell r="F1568">
            <v>37529</v>
          </cell>
          <cell r="G1568">
            <v>37566</v>
          </cell>
          <cell r="H1568" t="str">
            <v>Telecom</v>
          </cell>
          <cell r="I1568" t="str">
            <v>27-4908440207</v>
          </cell>
          <cell r="J1568" t="str">
            <v>0100</v>
          </cell>
          <cell r="L1568">
            <v>40933.660000000003</v>
          </cell>
          <cell r="M1568">
            <v>2045.84</v>
          </cell>
          <cell r="O1568">
            <v>0</v>
          </cell>
          <cell r="P1568">
            <v>42979.5</v>
          </cell>
          <cell r="R1568">
            <v>0</v>
          </cell>
          <cell r="S1568">
            <v>42979.5</v>
          </cell>
          <cell r="V1568"/>
          <cell r="W1568">
            <v>37567</v>
          </cell>
          <cell r="X1568">
            <v>37568</v>
          </cell>
          <cell r="Y1568" t="str">
            <v>KB</v>
          </cell>
        </row>
        <row r="1569">
          <cell r="A1569">
            <v>489</v>
          </cell>
          <cell r="B1569">
            <v>37396</v>
          </cell>
          <cell r="C1569" t="str">
            <v>sm</v>
          </cell>
          <cell r="D1569" t="str">
            <v>3</v>
          </cell>
          <cell r="E1569">
            <v>37368</v>
          </cell>
          <cell r="F1569">
            <v>37364</v>
          </cell>
          <cell r="G1569">
            <v>37378</v>
          </cell>
          <cell r="H1569" t="str">
            <v>Ing. Adamec</v>
          </cell>
          <cell r="I1569" t="str">
            <v>275202810207</v>
          </cell>
          <cell r="J1569" t="str">
            <v>0100</v>
          </cell>
          <cell r="K1569">
            <v>5250</v>
          </cell>
          <cell r="M1569">
            <v>0</v>
          </cell>
          <cell r="O1569">
            <v>0</v>
          </cell>
          <cell r="P1569">
            <v>5250</v>
          </cell>
          <cell r="S1569">
            <v>5250</v>
          </cell>
          <cell r="U1569" t="str">
            <v>a</v>
          </cell>
          <cell r="V1569"/>
          <cell r="W1569">
            <v>37376</v>
          </cell>
          <cell r="X1569">
            <v>37378</v>
          </cell>
          <cell r="Y1569" t="str">
            <v>KB</v>
          </cell>
        </row>
        <row r="1570">
          <cell r="A1570">
            <v>697</v>
          </cell>
          <cell r="B1570">
            <v>37413</v>
          </cell>
          <cell r="C1570" t="str">
            <v>b</v>
          </cell>
          <cell r="D1570" t="str">
            <v>11</v>
          </cell>
          <cell r="E1570">
            <v>37399</v>
          </cell>
          <cell r="F1570">
            <v>37391</v>
          </cell>
          <cell r="G1570">
            <v>37405</v>
          </cell>
          <cell r="H1570" t="str">
            <v>Ing. Adamec</v>
          </cell>
          <cell r="I1570" t="str">
            <v>275202810207</v>
          </cell>
          <cell r="J1570" t="str">
            <v>0100</v>
          </cell>
          <cell r="K1570">
            <v>5250</v>
          </cell>
          <cell r="M1570">
            <v>0</v>
          </cell>
          <cell r="O1570">
            <v>0</v>
          </cell>
          <cell r="P1570">
            <v>5250</v>
          </cell>
          <cell r="S1570">
            <v>5250</v>
          </cell>
          <cell r="V1570"/>
          <cell r="W1570">
            <v>37411</v>
          </cell>
          <cell r="X1570">
            <v>37411</v>
          </cell>
          <cell r="Y1570" t="str">
            <v>KB</v>
          </cell>
        </row>
        <row r="1571">
          <cell r="A1571">
            <v>15</v>
          </cell>
          <cell r="B1571">
            <v>37284</v>
          </cell>
          <cell r="C1571" t="str">
            <v>tw</v>
          </cell>
          <cell r="D1571" t="str">
            <v>1</v>
          </cell>
          <cell r="E1571">
            <v>37266</v>
          </cell>
          <cell r="F1571">
            <v>37266</v>
          </cell>
          <cell r="G1571">
            <v>37280</v>
          </cell>
          <cell r="H1571" t="str">
            <v>Ing. Adamec</v>
          </cell>
          <cell r="I1571" t="str">
            <v>275202810207</v>
          </cell>
          <cell r="J1571" t="str">
            <v>0100</v>
          </cell>
          <cell r="K1571">
            <v>7650</v>
          </cell>
          <cell r="M1571">
            <v>0</v>
          </cell>
          <cell r="O1571">
            <v>0</v>
          </cell>
          <cell r="P1571">
            <v>7650</v>
          </cell>
          <cell r="S1571">
            <v>7650</v>
          </cell>
          <cell r="U1571" t="str">
            <v>d</v>
          </cell>
          <cell r="V1571"/>
          <cell r="W1571">
            <v>37274</v>
          </cell>
          <cell r="X1571">
            <v>37274</v>
          </cell>
          <cell r="Y1571" t="str">
            <v>KB</v>
          </cell>
        </row>
        <row r="1572">
          <cell r="A1572">
            <v>142</v>
          </cell>
          <cell r="B1572">
            <v>37315</v>
          </cell>
          <cell r="C1572" t="str">
            <v>tw</v>
          </cell>
          <cell r="D1572" t="str">
            <v>2</v>
          </cell>
          <cell r="E1572">
            <v>37300</v>
          </cell>
          <cell r="F1572">
            <v>37288</v>
          </cell>
          <cell r="G1572">
            <v>37312</v>
          </cell>
          <cell r="H1572" t="str">
            <v>Ing. Adamec</v>
          </cell>
          <cell r="I1572" t="str">
            <v>275202810207</v>
          </cell>
          <cell r="J1572" t="str">
            <v>0100</v>
          </cell>
          <cell r="K1572">
            <v>8100</v>
          </cell>
          <cell r="M1572">
            <v>0</v>
          </cell>
          <cell r="O1572">
            <v>0</v>
          </cell>
          <cell r="P1572">
            <v>8100</v>
          </cell>
          <cell r="S1572">
            <v>8100</v>
          </cell>
          <cell r="U1572" t="str">
            <v>a</v>
          </cell>
          <cell r="V1572"/>
          <cell r="W1572">
            <v>37312</v>
          </cell>
          <cell r="X1572">
            <v>37313</v>
          </cell>
          <cell r="Y1572" t="str">
            <v>KB</v>
          </cell>
        </row>
        <row r="1573">
          <cell r="A1573">
            <v>1507</v>
          </cell>
          <cell r="B1573">
            <v>37547</v>
          </cell>
          <cell r="C1573" t="str">
            <v>tye</v>
          </cell>
          <cell r="D1573" t="str">
            <v>27</v>
          </cell>
          <cell r="E1573">
            <v>37540</v>
          </cell>
          <cell r="F1573">
            <v>37518</v>
          </cell>
          <cell r="G1573">
            <v>37533</v>
          </cell>
          <cell r="H1573" t="str">
            <v>Ing. Adamec</v>
          </cell>
          <cell r="I1573" t="str">
            <v>275202810207</v>
          </cell>
          <cell r="J1573" t="str">
            <v>0100</v>
          </cell>
          <cell r="K1573">
            <v>8400</v>
          </cell>
          <cell r="M1573">
            <v>0</v>
          </cell>
          <cell r="O1573">
            <v>0</v>
          </cell>
          <cell r="P1573">
            <v>8400</v>
          </cell>
          <cell r="S1573">
            <v>8400</v>
          </cell>
          <cell r="U1573" t="str">
            <v>b</v>
          </cell>
          <cell r="V1573"/>
          <cell r="W1573">
            <v>37547</v>
          </cell>
          <cell r="X1573">
            <v>37550</v>
          </cell>
          <cell r="Y1573" t="str">
            <v>KB</v>
          </cell>
        </row>
        <row r="1574">
          <cell r="A1574">
            <v>1689</v>
          </cell>
          <cell r="B1574">
            <v>37586</v>
          </cell>
          <cell r="C1574" t="str">
            <v>AI</v>
          </cell>
          <cell r="D1574" t="str">
            <v>32</v>
          </cell>
          <cell r="E1574">
            <v>37578</v>
          </cell>
          <cell r="G1574">
            <v>37564</v>
          </cell>
          <cell r="H1574" t="str">
            <v>Ing. Adamec</v>
          </cell>
          <cell r="I1574" t="str">
            <v>275202810207</v>
          </cell>
          <cell r="J1574" t="str">
            <v>0100</v>
          </cell>
          <cell r="K1574">
            <v>8400</v>
          </cell>
          <cell r="L1574">
            <v>0</v>
          </cell>
          <cell r="M1574">
            <v>0</v>
          </cell>
          <cell r="O1574">
            <v>0</v>
          </cell>
          <cell r="P1574">
            <v>8400</v>
          </cell>
          <cell r="Q1574">
            <v>0</v>
          </cell>
          <cell r="S1574">
            <v>8400</v>
          </cell>
          <cell r="V1574"/>
          <cell r="W1574">
            <v>37581</v>
          </cell>
          <cell r="X1574">
            <v>37581</v>
          </cell>
          <cell r="Y1574" t="str">
            <v>KB</v>
          </cell>
        </row>
        <row r="1575">
          <cell r="A1575">
            <v>2075</v>
          </cell>
          <cell r="B1575">
            <v>37371</v>
          </cell>
          <cell r="C1575" t="str">
            <v>f</v>
          </cell>
          <cell r="D1575" t="str">
            <v>02</v>
          </cell>
          <cell r="E1575">
            <v>37337</v>
          </cell>
          <cell r="G1575">
            <v>37361</v>
          </cell>
          <cell r="H1575" t="str">
            <v>Jaroslava Srkalova, Louny</v>
          </cell>
          <cell r="I1575" t="str">
            <v>27-5425560217</v>
          </cell>
          <cell r="J1575" t="str">
            <v>0100</v>
          </cell>
          <cell r="K1575">
            <v>3000</v>
          </cell>
          <cell r="M1575">
            <v>0</v>
          </cell>
          <cell r="O1575">
            <v>0</v>
          </cell>
          <cell r="P1575">
            <v>3000</v>
          </cell>
          <cell r="S1575">
            <v>3000</v>
          </cell>
          <cell r="U1575" t="str">
            <v>b</v>
          </cell>
          <cell r="V1575"/>
          <cell r="W1575">
            <v>37362</v>
          </cell>
          <cell r="X1575">
            <v>37362</v>
          </cell>
          <cell r="Y1575" t="str">
            <v>KB</v>
          </cell>
        </row>
        <row r="1576">
          <cell r="A1576">
            <v>6055</v>
          </cell>
          <cell r="B1576">
            <v>37524</v>
          </cell>
          <cell r="C1576" t="str">
            <v>tr</v>
          </cell>
          <cell r="D1576" t="str">
            <v>221214</v>
          </cell>
          <cell r="E1576">
            <v>37509</v>
          </cell>
          <cell r="F1576">
            <v>37508</v>
          </cell>
          <cell r="G1576">
            <v>37508</v>
          </cell>
          <cell r="H1576" t="str">
            <v>Guard-Čechy</v>
          </cell>
          <cell r="I1576" t="str">
            <v>27-6613510297</v>
          </cell>
          <cell r="J1576" t="str">
            <v>0100</v>
          </cell>
          <cell r="M1576">
            <v>0</v>
          </cell>
          <cell r="N1576">
            <v>650.70000000000005</v>
          </cell>
          <cell r="O1576">
            <v>143.19999999999999</v>
          </cell>
          <cell r="P1576">
            <v>793.9</v>
          </cell>
          <cell r="R1576">
            <v>0</v>
          </cell>
          <cell r="S1576">
            <v>793.9</v>
          </cell>
          <cell r="U1576" t="str">
            <v>b</v>
          </cell>
          <cell r="V1576"/>
          <cell r="W1576">
            <v>37516</v>
          </cell>
          <cell r="X1576">
            <v>37516</v>
          </cell>
          <cell r="Y1576" t="str">
            <v>KB</v>
          </cell>
        </row>
        <row r="1577">
          <cell r="A1577">
            <v>1721</v>
          </cell>
          <cell r="B1577">
            <v>37596</v>
          </cell>
          <cell r="C1577" t="str">
            <v>b</v>
          </cell>
          <cell r="D1577" t="str">
            <v>221533</v>
          </cell>
          <cell r="E1577">
            <v>37580</v>
          </cell>
          <cell r="F1577">
            <v>37578</v>
          </cell>
          <cell r="G1577">
            <v>37592</v>
          </cell>
          <cell r="H1577" t="str">
            <v>Guard-Čechy</v>
          </cell>
          <cell r="I1577" t="str">
            <v>27-6613510297</v>
          </cell>
          <cell r="J1577" t="str">
            <v>0100</v>
          </cell>
          <cell r="L1577">
            <v>6000</v>
          </cell>
          <cell r="M1577">
            <v>300</v>
          </cell>
          <cell r="O1577">
            <v>0</v>
          </cell>
          <cell r="P1577">
            <v>6300</v>
          </cell>
          <cell r="S1577">
            <v>6300</v>
          </cell>
          <cell r="U1577" t="str">
            <v>a</v>
          </cell>
          <cell r="V1577"/>
          <cell r="W1577">
            <v>37592</v>
          </cell>
          <cell r="X1577">
            <v>37594</v>
          </cell>
          <cell r="Y1577" t="str">
            <v>KB</v>
          </cell>
        </row>
        <row r="1578">
          <cell r="A1578">
            <v>2341</v>
          </cell>
          <cell r="B1578">
            <v>37572</v>
          </cell>
          <cell r="C1578" t="str">
            <v>tye</v>
          </cell>
          <cell r="D1578" t="str">
            <v>221314</v>
          </cell>
          <cell r="E1578">
            <v>37532</v>
          </cell>
          <cell r="F1578">
            <v>37531</v>
          </cell>
          <cell r="G1578">
            <v>37545</v>
          </cell>
          <cell r="H1578" t="str">
            <v>Guard-Čechy</v>
          </cell>
          <cell r="I1578" t="str">
            <v>27-6613510297</v>
          </cell>
          <cell r="J1578" t="str">
            <v>0100</v>
          </cell>
          <cell r="L1578">
            <v>30884</v>
          </cell>
          <cell r="M1578">
            <v>1544.2</v>
          </cell>
          <cell r="N1578">
            <v>1500</v>
          </cell>
          <cell r="O1578">
            <v>330</v>
          </cell>
          <cell r="P1578">
            <v>34258.199999999997</v>
          </cell>
          <cell r="S1578">
            <v>34258.199999999997</v>
          </cell>
          <cell r="V1578"/>
          <cell r="W1578">
            <v>37567</v>
          </cell>
          <cell r="X1578">
            <v>37568</v>
          </cell>
          <cell r="Y1578" t="str">
            <v>KB</v>
          </cell>
        </row>
        <row r="1579">
          <cell r="A1579">
            <v>542</v>
          </cell>
          <cell r="B1579">
            <v>37396</v>
          </cell>
          <cell r="C1579" t="str">
            <v>mc</v>
          </cell>
          <cell r="D1579" t="str">
            <v>220564</v>
          </cell>
          <cell r="E1579">
            <v>37375</v>
          </cell>
          <cell r="F1579">
            <v>37364</v>
          </cell>
          <cell r="G1579">
            <v>37384</v>
          </cell>
          <cell r="H1579" t="str">
            <v>Guard-Čechy</v>
          </cell>
          <cell r="I1579" t="str">
            <v>27-6613510297</v>
          </cell>
          <cell r="J1579" t="str">
            <v>0100</v>
          </cell>
          <cell r="L1579">
            <v>34000</v>
          </cell>
          <cell r="M1579">
            <v>1700</v>
          </cell>
          <cell r="O1579">
            <v>0</v>
          </cell>
          <cell r="P1579">
            <v>35700</v>
          </cell>
          <cell r="S1579">
            <v>35700</v>
          </cell>
          <cell r="U1579" t="str">
            <v>b</v>
          </cell>
          <cell r="V1579"/>
          <cell r="W1579">
            <v>37393</v>
          </cell>
          <cell r="X1579">
            <v>37393</v>
          </cell>
          <cell r="Y1579" t="str">
            <v>KB</v>
          </cell>
        </row>
        <row r="1580">
          <cell r="A1580">
            <v>2217</v>
          </cell>
          <cell r="B1580">
            <v>37469</v>
          </cell>
          <cell r="C1580" t="str">
            <v>f</v>
          </cell>
          <cell r="D1580" t="str">
            <v>220941</v>
          </cell>
          <cell r="E1580">
            <v>37441</v>
          </cell>
          <cell r="F1580">
            <v>37440</v>
          </cell>
          <cell r="G1580">
            <v>37454</v>
          </cell>
          <cell r="H1580" t="str">
            <v>Guard-Čechy</v>
          </cell>
          <cell r="I1580" t="str">
            <v>27-6613510297</v>
          </cell>
          <cell r="J1580" t="str">
            <v>0100</v>
          </cell>
          <cell r="L1580">
            <v>42244</v>
          </cell>
          <cell r="M1580">
            <v>2112.1999999999998</v>
          </cell>
          <cell r="N1580">
            <v>1500</v>
          </cell>
          <cell r="O1580">
            <v>330</v>
          </cell>
          <cell r="P1580">
            <v>46186.2</v>
          </cell>
          <cell r="S1580">
            <v>46186.2</v>
          </cell>
          <cell r="U1580" t="str">
            <v>a</v>
          </cell>
          <cell r="V1580"/>
          <cell r="W1580">
            <v>37468</v>
          </cell>
          <cell r="X1580">
            <v>37469</v>
          </cell>
          <cell r="Y1580" t="str">
            <v>KB</v>
          </cell>
        </row>
        <row r="1581">
          <cell r="A1581">
            <v>2233</v>
          </cell>
          <cell r="B1581">
            <v>37469</v>
          </cell>
          <cell r="C1581" t="str">
            <v>f</v>
          </cell>
          <cell r="D1581" t="str">
            <v>220999</v>
          </cell>
          <cell r="E1581">
            <v>37456</v>
          </cell>
          <cell r="F1581">
            <v>37453</v>
          </cell>
          <cell r="G1581">
            <v>37467</v>
          </cell>
          <cell r="H1581" t="str">
            <v>Guard-Čechy</v>
          </cell>
          <cell r="I1581" t="str">
            <v>27-6613510297</v>
          </cell>
          <cell r="J1581" t="str">
            <v>0100</v>
          </cell>
          <cell r="L1581">
            <v>102600</v>
          </cell>
          <cell r="M1581">
            <v>5130</v>
          </cell>
          <cell r="O1581">
            <v>0</v>
          </cell>
          <cell r="P1581">
            <v>107730</v>
          </cell>
          <cell r="R1581">
            <v>-5130</v>
          </cell>
          <cell r="S1581">
            <v>102600</v>
          </cell>
          <cell r="U1581" t="str">
            <v>a</v>
          </cell>
          <cell r="V1581"/>
          <cell r="W1581">
            <v>37468</v>
          </cell>
          <cell r="X1581">
            <v>37469</v>
          </cell>
          <cell r="Y1581" t="str">
            <v>KB</v>
          </cell>
        </row>
        <row r="1582">
          <cell r="A1582">
            <v>7014</v>
          </cell>
          <cell r="B1582">
            <v>37524</v>
          </cell>
          <cell r="C1582" t="str">
            <v>sm</v>
          </cell>
          <cell r="D1582" t="str">
            <v>010000001</v>
          </cell>
          <cell r="E1582">
            <v>37509</v>
          </cell>
          <cell r="F1582">
            <v>37498</v>
          </cell>
          <cell r="G1582">
            <v>37513</v>
          </cell>
          <cell r="H1582" t="str">
            <v>AC LAK,s.r.o.</v>
          </cell>
          <cell r="I1582" t="str">
            <v>27-8076180227</v>
          </cell>
          <cell r="J1582" t="str">
            <v>0100</v>
          </cell>
          <cell r="L1582">
            <v>26677</v>
          </cell>
          <cell r="M1582">
            <v>1333.9</v>
          </cell>
          <cell r="O1582">
            <v>0</v>
          </cell>
          <cell r="P1582">
            <v>28010.9</v>
          </cell>
          <cell r="S1582">
            <v>28011</v>
          </cell>
          <cell r="U1582" t="str">
            <v>b</v>
          </cell>
          <cell r="V1582"/>
          <cell r="W1582">
            <v>37516</v>
          </cell>
          <cell r="X1582">
            <v>37516</v>
          </cell>
          <cell r="Y1582" t="str">
            <v>KB</v>
          </cell>
          <cell r="Z1582" t="str">
            <v>Electricity</v>
          </cell>
        </row>
        <row r="1583">
          <cell r="A1583">
            <v>7019</v>
          </cell>
          <cell r="B1583">
            <v>37546</v>
          </cell>
          <cell r="C1583" t="str">
            <v>sm</v>
          </cell>
          <cell r="D1583" t="str">
            <v>200200006</v>
          </cell>
          <cell r="E1583">
            <v>37530</v>
          </cell>
          <cell r="F1583">
            <v>37529</v>
          </cell>
          <cell r="G1583">
            <v>37544</v>
          </cell>
          <cell r="H1583" t="str">
            <v>AC LAK,s.r.o.</v>
          </cell>
          <cell r="I1583" t="str">
            <v>27-8076180227</v>
          </cell>
          <cell r="J1583" t="str">
            <v>0100</v>
          </cell>
          <cell r="L1583">
            <v>73788</v>
          </cell>
          <cell r="M1583">
            <v>3689.4</v>
          </cell>
          <cell r="O1583">
            <v>0</v>
          </cell>
          <cell r="P1583">
            <v>77477.399999999994</v>
          </cell>
          <cell r="S1583">
            <v>77477</v>
          </cell>
          <cell r="U1583" t="str">
            <v>e</v>
          </cell>
          <cell r="V1583"/>
          <cell r="W1583">
            <v>37544</v>
          </cell>
          <cell r="X1583">
            <v>37544</v>
          </cell>
          <cell r="Y1583" t="str">
            <v>KB</v>
          </cell>
          <cell r="Z1583" t="str">
            <v>technical help-September</v>
          </cell>
        </row>
        <row r="1584">
          <cell r="A1584">
            <v>7044</v>
          </cell>
          <cell r="B1584">
            <v>37578</v>
          </cell>
          <cell r="C1584" t="str">
            <v>sm</v>
          </cell>
          <cell r="D1584" t="str">
            <v>200200067</v>
          </cell>
          <cell r="E1584">
            <v>37561</v>
          </cell>
          <cell r="F1584">
            <v>37560</v>
          </cell>
          <cell r="G1584">
            <v>37575</v>
          </cell>
          <cell r="H1584" t="str">
            <v>AC LAK,s.r.o.</v>
          </cell>
          <cell r="I1584" t="str">
            <v>27-8076180227</v>
          </cell>
          <cell r="J1584" t="str">
            <v>0100</v>
          </cell>
          <cell r="L1584">
            <v>105179</v>
          </cell>
          <cell r="M1584">
            <v>5259</v>
          </cell>
          <cell r="P1584">
            <v>110438</v>
          </cell>
          <cell r="S1584">
            <v>110438</v>
          </cell>
          <cell r="U1584" t="str">
            <v>h</v>
          </cell>
          <cell r="V1584" t="str">
            <v xml:space="preserve"> </v>
          </cell>
          <cell r="W1584">
            <v>37575</v>
          </cell>
          <cell r="X1584">
            <v>37575</v>
          </cell>
          <cell r="Y1584" t="str">
            <v>KB</v>
          </cell>
          <cell r="Z1584" t="str">
            <v>technical assistance - October</v>
          </cell>
        </row>
        <row r="1585">
          <cell r="A1585">
            <v>7061</v>
          </cell>
          <cell r="B1585">
            <v>37613</v>
          </cell>
          <cell r="C1585" t="str">
            <v>sm</v>
          </cell>
          <cell r="D1585" t="str">
            <v>200200153</v>
          </cell>
          <cell r="E1585">
            <v>37592</v>
          </cell>
          <cell r="F1585">
            <v>37590</v>
          </cell>
          <cell r="G1585">
            <v>37606</v>
          </cell>
          <cell r="H1585" t="str">
            <v>AC LAK,s.r.o.</v>
          </cell>
          <cell r="I1585" t="str">
            <v>27-8076180227</v>
          </cell>
          <cell r="J1585" t="str">
            <v>0100</v>
          </cell>
          <cell r="L1585">
            <v>151719.04999999999</v>
          </cell>
          <cell r="M1585">
            <v>7585.95</v>
          </cell>
          <cell r="P1585">
            <v>159305</v>
          </cell>
          <cell r="S1585">
            <v>159305</v>
          </cell>
          <cell r="U1585" t="str">
            <v>b</v>
          </cell>
          <cell r="V1585">
            <v>3</v>
          </cell>
          <cell r="W1585">
            <v>37606</v>
          </cell>
          <cell r="X1585">
            <v>37608</v>
          </cell>
          <cell r="Y1585" t="str">
            <v>KB</v>
          </cell>
          <cell r="Z1585" t="str">
            <v>technical help - November 2002</v>
          </cell>
        </row>
        <row r="1586">
          <cell r="A1586">
            <v>129</v>
          </cell>
          <cell r="B1586">
            <v>37315</v>
          </cell>
          <cell r="C1586" t="str">
            <v>tch</v>
          </cell>
          <cell r="D1586" t="str">
            <v>200779</v>
          </cell>
          <cell r="E1586">
            <v>37299</v>
          </cell>
          <cell r="F1586">
            <v>37299</v>
          </cell>
          <cell r="G1586">
            <v>37313</v>
          </cell>
          <cell r="H1586" t="str">
            <v>ABM Group</v>
          </cell>
          <cell r="I1586" t="str">
            <v>27-8814520247</v>
          </cell>
          <cell r="J1586" t="str">
            <v>0100</v>
          </cell>
          <cell r="M1586">
            <v>0</v>
          </cell>
          <cell r="N1586">
            <v>11990</v>
          </cell>
          <cell r="O1586">
            <v>2637.8</v>
          </cell>
          <cell r="P1586">
            <v>14627.8</v>
          </cell>
          <cell r="S1586">
            <v>14627.8</v>
          </cell>
          <cell r="U1586" t="str">
            <v>a</v>
          </cell>
          <cell r="V1586"/>
          <cell r="W1586">
            <v>37312</v>
          </cell>
          <cell r="X1586">
            <v>37313</v>
          </cell>
          <cell r="Y1586" t="str">
            <v>KB</v>
          </cell>
          <cell r="Z1586" t="str">
            <v>Canon S-4500</v>
          </cell>
        </row>
        <row r="1587">
          <cell r="A1587">
            <v>28</v>
          </cell>
          <cell r="B1587">
            <v>37333</v>
          </cell>
          <cell r="C1587" t="str">
            <v>ko</v>
          </cell>
          <cell r="D1587" t="str">
            <v>20011434</v>
          </cell>
          <cell r="E1587">
            <v>37274</v>
          </cell>
          <cell r="F1587">
            <v>37272</v>
          </cell>
          <cell r="G1587">
            <v>37325</v>
          </cell>
          <cell r="H1587" t="str">
            <v>RHM</v>
          </cell>
          <cell r="I1587" t="str">
            <v>282998349</v>
          </cell>
          <cell r="J1587" t="str">
            <v>0800</v>
          </cell>
          <cell r="L1587">
            <v>1450</v>
          </cell>
          <cell r="M1587">
            <v>72.5</v>
          </cell>
          <cell r="O1587">
            <v>0</v>
          </cell>
          <cell r="P1587">
            <v>1522.5</v>
          </cell>
          <cell r="S1587">
            <v>1522.5</v>
          </cell>
          <cell r="V1587"/>
          <cell r="W1587">
            <v>37326</v>
          </cell>
          <cell r="X1587">
            <v>37326</v>
          </cell>
          <cell r="Y1587" t="str">
            <v>KB</v>
          </cell>
        </row>
        <row r="1588">
          <cell r="A1588">
            <v>119</v>
          </cell>
          <cell r="B1588">
            <v>37333</v>
          </cell>
          <cell r="C1588" t="str">
            <v>da</v>
          </cell>
          <cell r="D1588" t="str">
            <v>2001888</v>
          </cell>
          <cell r="E1588">
            <v>37298</v>
          </cell>
          <cell r="F1588">
            <v>37295</v>
          </cell>
          <cell r="G1588">
            <v>37325</v>
          </cell>
          <cell r="H1588" t="str">
            <v>RHM</v>
          </cell>
          <cell r="I1588" t="str">
            <v>282998349</v>
          </cell>
          <cell r="J1588" t="str">
            <v>0800</v>
          </cell>
          <cell r="L1588">
            <v>5000</v>
          </cell>
          <cell r="M1588">
            <v>250</v>
          </cell>
          <cell r="O1588">
            <v>0</v>
          </cell>
          <cell r="P1588">
            <v>5250</v>
          </cell>
          <cell r="S1588">
            <v>5250</v>
          </cell>
          <cell r="V1588"/>
          <cell r="W1588">
            <v>37326</v>
          </cell>
          <cell r="X1588">
            <v>37326</v>
          </cell>
          <cell r="Y1588" t="str">
            <v>KB</v>
          </cell>
        </row>
        <row r="1589">
          <cell r="A1589">
            <v>120</v>
          </cell>
          <cell r="B1589">
            <v>37333</v>
          </cell>
          <cell r="C1589" t="str">
            <v>tr</v>
          </cell>
          <cell r="D1589" t="str">
            <v>20011932</v>
          </cell>
          <cell r="E1589">
            <v>37298</v>
          </cell>
          <cell r="F1589">
            <v>37295</v>
          </cell>
          <cell r="G1589">
            <v>37325</v>
          </cell>
          <cell r="H1589" t="str">
            <v>RHM</v>
          </cell>
          <cell r="I1589" t="str">
            <v>282998349</v>
          </cell>
          <cell r="J1589" t="str">
            <v>0800</v>
          </cell>
          <cell r="L1589">
            <v>6000</v>
          </cell>
          <cell r="M1589">
            <v>300</v>
          </cell>
          <cell r="O1589">
            <v>0</v>
          </cell>
          <cell r="P1589">
            <v>6300</v>
          </cell>
          <cell r="S1589">
            <v>6300</v>
          </cell>
          <cell r="V1589"/>
          <cell r="W1589">
            <v>37326</v>
          </cell>
          <cell r="X1589">
            <v>37326</v>
          </cell>
          <cell r="Y1589" t="str">
            <v>KB</v>
          </cell>
        </row>
        <row r="1590">
          <cell r="A1590">
            <v>282</v>
          </cell>
          <cell r="B1590">
            <v>37364</v>
          </cell>
          <cell r="C1590" t="str">
            <v>ko</v>
          </cell>
          <cell r="D1590" t="str">
            <v>20011435</v>
          </cell>
          <cell r="E1590">
            <v>37327</v>
          </cell>
          <cell r="F1590">
            <v>37326</v>
          </cell>
          <cell r="G1590">
            <v>37356</v>
          </cell>
          <cell r="H1590" t="str">
            <v>RHM</v>
          </cell>
          <cell r="I1590" t="str">
            <v>282998349</v>
          </cell>
          <cell r="J1590" t="str">
            <v>0800</v>
          </cell>
          <cell r="L1590">
            <v>7000</v>
          </cell>
          <cell r="M1590">
            <v>350</v>
          </cell>
          <cell r="O1590">
            <v>0</v>
          </cell>
          <cell r="P1590">
            <v>7350</v>
          </cell>
          <cell r="S1590">
            <v>7350</v>
          </cell>
          <cell r="U1590" t="str">
            <v>a</v>
          </cell>
          <cell r="V1590"/>
          <cell r="W1590">
            <v>37354</v>
          </cell>
          <cell r="X1590">
            <v>37354</v>
          </cell>
          <cell r="Y1590" t="str">
            <v>KB</v>
          </cell>
        </row>
        <row r="1591">
          <cell r="A1591">
            <v>117</v>
          </cell>
          <cell r="B1591">
            <v>37333</v>
          </cell>
          <cell r="C1591" t="str">
            <v>tr</v>
          </cell>
          <cell r="D1591" t="str">
            <v>20011933</v>
          </cell>
          <cell r="E1591">
            <v>37298</v>
          </cell>
          <cell r="F1591">
            <v>37295</v>
          </cell>
          <cell r="G1591">
            <v>37325</v>
          </cell>
          <cell r="H1591" t="str">
            <v>RHM</v>
          </cell>
          <cell r="I1591" t="str">
            <v>282998349</v>
          </cell>
          <cell r="J1591" t="str">
            <v>0800</v>
          </cell>
          <cell r="L1591">
            <v>9000</v>
          </cell>
          <cell r="M1591">
            <v>450</v>
          </cell>
          <cell r="O1591">
            <v>0</v>
          </cell>
          <cell r="P1591">
            <v>9450</v>
          </cell>
          <cell r="S1591">
            <v>9450</v>
          </cell>
          <cell r="V1591"/>
          <cell r="W1591">
            <v>37326</v>
          </cell>
          <cell r="X1591">
            <v>37326</v>
          </cell>
          <cell r="Y1591" t="str">
            <v>KB</v>
          </cell>
        </row>
        <row r="1592">
          <cell r="A1592">
            <v>114</v>
          </cell>
          <cell r="B1592">
            <v>37333</v>
          </cell>
          <cell r="C1592" t="str">
            <v>ao</v>
          </cell>
          <cell r="D1592" t="str">
            <v>2002262</v>
          </cell>
          <cell r="E1592">
            <v>37298</v>
          </cell>
          <cell r="F1592">
            <v>37295</v>
          </cell>
          <cell r="G1592">
            <v>37325</v>
          </cell>
          <cell r="H1592" t="str">
            <v>RHM</v>
          </cell>
          <cell r="I1592" t="str">
            <v>282998349</v>
          </cell>
          <cell r="J1592" t="str">
            <v>0800</v>
          </cell>
          <cell r="L1592">
            <v>12000</v>
          </cell>
          <cell r="M1592">
            <v>600</v>
          </cell>
          <cell r="O1592">
            <v>0</v>
          </cell>
          <cell r="P1592">
            <v>12600</v>
          </cell>
          <cell r="S1592">
            <v>12600</v>
          </cell>
          <cell r="V1592"/>
          <cell r="W1592">
            <v>37326</v>
          </cell>
          <cell r="X1592">
            <v>37326</v>
          </cell>
          <cell r="Y1592" t="str">
            <v>KB</v>
          </cell>
        </row>
        <row r="1593">
          <cell r="A1593">
            <v>629</v>
          </cell>
          <cell r="B1593">
            <v>37425</v>
          </cell>
          <cell r="C1593" t="str">
            <v>dam</v>
          </cell>
          <cell r="D1593" t="str">
            <v>20001889</v>
          </cell>
          <cell r="E1593">
            <v>37386</v>
          </cell>
          <cell r="F1593">
            <v>37386</v>
          </cell>
          <cell r="G1593">
            <v>37417</v>
          </cell>
          <cell r="H1593" t="str">
            <v>RHM</v>
          </cell>
          <cell r="I1593" t="str">
            <v>282998349</v>
          </cell>
          <cell r="J1593" t="str">
            <v>0800</v>
          </cell>
          <cell r="L1593">
            <v>14000</v>
          </cell>
          <cell r="M1593">
            <v>700</v>
          </cell>
          <cell r="O1593">
            <v>0</v>
          </cell>
          <cell r="P1593">
            <v>14700</v>
          </cell>
          <cell r="S1593">
            <v>14700</v>
          </cell>
          <cell r="U1593" t="str">
            <v>d</v>
          </cell>
          <cell r="V1593"/>
          <cell r="W1593">
            <v>37417</v>
          </cell>
          <cell r="X1593">
            <v>37417</v>
          </cell>
          <cell r="Y1593" t="str">
            <v>KB</v>
          </cell>
        </row>
        <row r="1594">
          <cell r="A1594">
            <v>118</v>
          </cell>
          <cell r="B1594">
            <v>37333</v>
          </cell>
          <cell r="C1594" t="str">
            <v>a</v>
          </cell>
          <cell r="D1594" t="str">
            <v>200018713</v>
          </cell>
          <cell r="E1594">
            <v>37298</v>
          </cell>
          <cell r="F1594">
            <v>37295</v>
          </cell>
          <cell r="G1594">
            <v>37325</v>
          </cell>
          <cell r="H1594" t="str">
            <v>RHM</v>
          </cell>
          <cell r="I1594" t="str">
            <v>282998349</v>
          </cell>
          <cell r="J1594" t="str">
            <v>0800</v>
          </cell>
          <cell r="L1594">
            <v>15000</v>
          </cell>
          <cell r="M1594">
            <v>750</v>
          </cell>
          <cell r="O1594">
            <v>0</v>
          </cell>
          <cell r="P1594">
            <v>15750</v>
          </cell>
          <cell r="S1594">
            <v>15750</v>
          </cell>
          <cell r="V1594"/>
          <cell r="W1594">
            <v>37326</v>
          </cell>
          <cell r="X1594">
            <v>37326</v>
          </cell>
          <cell r="Y1594" t="str">
            <v>KB</v>
          </cell>
        </row>
        <row r="1595">
          <cell r="A1595">
            <v>334</v>
          </cell>
          <cell r="B1595">
            <v>37371</v>
          </cell>
          <cell r="C1595" t="str">
            <v>amo</v>
          </cell>
          <cell r="D1595" t="str">
            <v>20018714</v>
          </cell>
          <cell r="E1595">
            <v>37337</v>
          </cell>
          <cell r="F1595">
            <v>37337</v>
          </cell>
          <cell r="G1595">
            <v>37386</v>
          </cell>
          <cell r="H1595" t="str">
            <v>RHM</v>
          </cell>
          <cell r="I1595" t="str">
            <v>282998349</v>
          </cell>
          <cell r="J1595" t="str">
            <v>0800</v>
          </cell>
          <cell r="L1595">
            <v>15000</v>
          </cell>
          <cell r="M1595">
            <v>750</v>
          </cell>
          <cell r="O1595">
            <v>0</v>
          </cell>
          <cell r="P1595">
            <v>15750</v>
          </cell>
          <cell r="S1595">
            <v>15750</v>
          </cell>
          <cell r="U1595" t="str">
            <v>g</v>
          </cell>
          <cell r="V1595"/>
          <cell r="W1595">
            <v>37384</v>
          </cell>
          <cell r="X1595">
            <v>37385</v>
          </cell>
          <cell r="Y1595" t="str">
            <v>KB</v>
          </cell>
        </row>
        <row r="1596">
          <cell r="A1596">
            <v>909</v>
          </cell>
          <cell r="B1596">
            <v>37453</v>
          </cell>
          <cell r="C1596" t="str">
            <v>aod</v>
          </cell>
          <cell r="D1596" t="str">
            <v>2002364</v>
          </cell>
          <cell r="E1596">
            <v>37431</v>
          </cell>
          <cell r="F1596">
            <v>37414</v>
          </cell>
          <cell r="G1596">
            <v>37447</v>
          </cell>
          <cell r="H1596" t="str">
            <v>RHM</v>
          </cell>
          <cell r="I1596" t="str">
            <v>282998349</v>
          </cell>
          <cell r="J1596" t="str">
            <v>0800</v>
          </cell>
          <cell r="L1596">
            <v>15000</v>
          </cell>
          <cell r="M1596">
            <v>750</v>
          </cell>
          <cell r="O1596">
            <v>0</v>
          </cell>
          <cell r="P1596">
            <v>15750</v>
          </cell>
          <cell r="S1596">
            <v>15750</v>
          </cell>
          <cell r="U1596" t="str">
            <v>b</v>
          </cell>
          <cell r="V1596"/>
          <cell r="W1596">
            <v>37445</v>
          </cell>
          <cell r="X1596">
            <v>37445</v>
          </cell>
          <cell r="Y1596" t="str">
            <v>KB</v>
          </cell>
        </row>
        <row r="1597">
          <cell r="A1597">
            <v>1045</v>
          </cell>
          <cell r="B1597">
            <v>37466</v>
          </cell>
          <cell r="C1597" t="str">
            <v>dam</v>
          </cell>
          <cell r="D1597" t="str">
            <v>200018810</v>
          </cell>
          <cell r="E1597">
            <v>37452</v>
          </cell>
          <cell r="F1597">
            <v>37452</v>
          </cell>
          <cell r="G1597">
            <v>37478</v>
          </cell>
          <cell r="H1597" t="str">
            <v>RHM</v>
          </cell>
          <cell r="I1597" t="str">
            <v>282998349</v>
          </cell>
          <cell r="J1597" t="str">
            <v>0800</v>
          </cell>
          <cell r="L1597">
            <v>16910</v>
          </cell>
          <cell r="M1597">
            <v>845.5</v>
          </cell>
          <cell r="O1597">
            <v>0</v>
          </cell>
          <cell r="P1597">
            <v>17755.5</v>
          </cell>
          <cell r="S1597">
            <v>17755.5</v>
          </cell>
          <cell r="T1597" t="str">
            <v>August2002</v>
          </cell>
          <cell r="U1597">
            <v>37468</v>
          </cell>
          <cell r="V1597"/>
          <cell r="W1597">
            <v>37473</v>
          </cell>
          <cell r="X1597">
            <v>37473</v>
          </cell>
          <cell r="Y1597" t="str">
            <v>UFJ</v>
          </cell>
        </row>
        <row r="1598">
          <cell r="A1598">
            <v>826</v>
          </cell>
          <cell r="B1598">
            <v>37432</v>
          </cell>
          <cell r="C1598" t="str">
            <v>aod</v>
          </cell>
          <cell r="D1598" t="str">
            <v>2002263</v>
          </cell>
          <cell r="E1598">
            <v>37417</v>
          </cell>
          <cell r="F1598">
            <v>37414</v>
          </cell>
          <cell r="G1598">
            <v>37447</v>
          </cell>
          <cell r="H1598" t="str">
            <v>RHM</v>
          </cell>
          <cell r="I1598" t="str">
            <v>282998349</v>
          </cell>
          <cell r="J1598" t="str">
            <v>0800</v>
          </cell>
          <cell r="L1598">
            <v>18000</v>
          </cell>
          <cell r="M1598">
            <v>900</v>
          </cell>
          <cell r="O1598">
            <v>0</v>
          </cell>
          <cell r="P1598">
            <v>18900</v>
          </cell>
          <cell r="S1598">
            <v>18900</v>
          </cell>
          <cell r="U1598" t="str">
            <v>b</v>
          </cell>
          <cell r="V1598"/>
          <cell r="W1598">
            <v>37445</v>
          </cell>
          <cell r="X1598">
            <v>37445</v>
          </cell>
          <cell r="Y1598" t="str">
            <v>KB</v>
          </cell>
        </row>
        <row r="1599">
          <cell r="A1599">
            <v>386</v>
          </cell>
          <cell r="B1599">
            <v>37396</v>
          </cell>
          <cell r="C1599" t="str">
            <v>pr3</v>
          </cell>
          <cell r="D1599" t="str">
            <v>20011643</v>
          </cell>
          <cell r="E1599">
            <v>37350</v>
          </cell>
          <cell r="F1599">
            <v>37349</v>
          </cell>
          <cell r="G1599">
            <v>37386</v>
          </cell>
          <cell r="H1599" t="str">
            <v>RHM</v>
          </cell>
          <cell r="I1599" t="str">
            <v>282998349</v>
          </cell>
          <cell r="J1599" t="str">
            <v>0800</v>
          </cell>
          <cell r="L1599">
            <v>20000</v>
          </cell>
          <cell r="M1599">
            <v>1000</v>
          </cell>
          <cell r="O1599">
            <v>0</v>
          </cell>
          <cell r="P1599">
            <v>21000</v>
          </cell>
          <cell r="S1599">
            <v>21000</v>
          </cell>
          <cell r="U1599" t="str">
            <v>g</v>
          </cell>
          <cell r="V1599"/>
          <cell r="W1599">
            <v>37384</v>
          </cell>
          <cell r="X1599">
            <v>37385</v>
          </cell>
          <cell r="Y1599" t="str">
            <v>KB</v>
          </cell>
        </row>
        <row r="1600">
          <cell r="A1600">
            <v>1204</v>
          </cell>
          <cell r="B1600">
            <v>37502</v>
          </cell>
          <cell r="C1600" t="str">
            <v>ko</v>
          </cell>
          <cell r="D1600" t="str">
            <v>200114313</v>
          </cell>
          <cell r="E1600">
            <v>37480</v>
          </cell>
          <cell r="F1600">
            <v>37476</v>
          </cell>
          <cell r="G1600">
            <v>37509</v>
          </cell>
          <cell r="H1600" t="str">
            <v>RHM</v>
          </cell>
          <cell r="I1600" t="str">
            <v>282998349</v>
          </cell>
          <cell r="J1600" t="str">
            <v>0800</v>
          </cell>
          <cell r="L1600">
            <v>23580</v>
          </cell>
          <cell r="M1600">
            <v>1179</v>
          </cell>
          <cell r="O1600">
            <v>0</v>
          </cell>
          <cell r="P1600">
            <v>24759</v>
          </cell>
          <cell r="S1600">
            <v>24759</v>
          </cell>
          <cell r="U1600" t="str">
            <v>a</v>
          </cell>
          <cell r="V1600"/>
          <cell r="W1600">
            <v>37508</v>
          </cell>
          <cell r="X1600">
            <v>37508</v>
          </cell>
          <cell r="Y1600" t="str">
            <v>KB</v>
          </cell>
        </row>
        <row r="1601">
          <cell r="A1601">
            <v>735</v>
          </cell>
          <cell r="B1601">
            <v>37432</v>
          </cell>
          <cell r="C1601" t="str">
            <v>ko</v>
          </cell>
          <cell r="D1601" t="str">
            <v>2001925</v>
          </cell>
          <cell r="E1601">
            <v>37407</v>
          </cell>
          <cell r="F1601">
            <v>37403</v>
          </cell>
          <cell r="G1601">
            <v>37447</v>
          </cell>
          <cell r="H1601" t="str">
            <v>RHM</v>
          </cell>
          <cell r="I1601" t="str">
            <v>282998349</v>
          </cell>
          <cell r="J1601" t="str">
            <v>0800</v>
          </cell>
          <cell r="L1601">
            <v>24920</v>
          </cell>
          <cell r="M1601">
            <v>1246</v>
          </cell>
          <cell r="O1601">
            <v>0</v>
          </cell>
          <cell r="P1601">
            <v>26166</v>
          </cell>
          <cell r="S1601">
            <v>26166</v>
          </cell>
          <cell r="U1601" t="str">
            <v>a</v>
          </cell>
          <cell r="V1601"/>
          <cell r="W1601">
            <v>37445</v>
          </cell>
          <cell r="X1601">
            <v>37445</v>
          </cell>
          <cell r="Y1601" t="str">
            <v>KB</v>
          </cell>
        </row>
        <row r="1602">
          <cell r="A1602">
            <v>665</v>
          </cell>
          <cell r="B1602">
            <v>37432</v>
          </cell>
          <cell r="C1602" t="str">
            <v>ko</v>
          </cell>
          <cell r="D1602" t="str">
            <v>20011436</v>
          </cell>
          <cell r="E1602">
            <v>37392</v>
          </cell>
          <cell r="F1602">
            <v>37393</v>
          </cell>
          <cell r="G1602">
            <v>37424</v>
          </cell>
          <cell r="H1602" t="str">
            <v>RHM</v>
          </cell>
          <cell r="I1602" t="str">
            <v>282998349</v>
          </cell>
          <cell r="J1602" t="str">
            <v>0800</v>
          </cell>
          <cell r="L1602">
            <v>25000</v>
          </cell>
          <cell r="M1602">
            <v>1250</v>
          </cell>
          <cell r="O1602">
            <v>0</v>
          </cell>
          <cell r="P1602">
            <v>26250</v>
          </cell>
          <cell r="S1602">
            <v>26250</v>
          </cell>
          <cell r="V1602"/>
          <cell r="W1602">
            <v>37421</v>
          </cell>
          <cell r="X1602">
            <v>37421</v>
          </cell>
          <cell r="Y1602" t="str">
            <v>KB</v>
          </cell>
        </row>
        <row r="1603">
          <cell r="A1603">
            <v>628</v>
          </cell>
          <cell r="B1603">
            <v>37413</v>
          </cell>
          <cell r="C1603" t="str">
            <v>ko</v>
          </cell>
          <cell r="D1603" t="str">
            <v>2001924</v>
          </cell>
          <cell r="E1603">
            <v>37386</v>
          </cell>
          <cell r="F1603">
            <v>37386</v>
          </cell>
          <cell r="G1603">
            <v>37417</v>
          </cell>
          <cell r="H1603" t="str">
            <v>RHM</v>
          </cell>
          <cell r="I1603" t="str">
            <v>282998349</v>
          </cell>
          <cell r="J1603" t="str">
            <v>0800</v>
          </cell>
          <cell r="L1603">
            <v>43900</v>
          </cell>
          <cell r="M1603">
            <v>2195</v>
          </cell>
          <cell r="O1603">
            <v>0</v>
          </cell>
          <cell r="P1603">
            <v>46095</v>
          </cell>
          <cell r="S1603">
            <v>46095</v>
          </cell>
          <cell r="T1603" t="str">
            <v>June2002</v>
          </cell>
          <cell r="U1603">
            <v>37407</v>
          </cell>
          <cell r="V1603"/>
          <cell r="W1603">
            <v>37412</v>
          </cell>
          <cell r="X1603">
            <v>37413</v>
          </cell>
          <cell r="Y1603" t="str">
            <v>Sanwa Duss</v>
          </cell>
        </row>
        <row r="1604">
          <cell r="A1604">
            <v>5126</v>
          </cell>
          <cell r="B1604">
            <v>37623</v>
          </cell>
          <cell r="C1604" t="str">
            <v>sh2</v>
          </cell>
          <cell r="D1604" t="str">
            <v>200240014</v>
          </cell>
          <cell r="E1604">
            <v>37586</v>
          </cell>
          <cell r="F1604">
            <v>37586</v>
          </cell>
          <cell r="G1604">
            <v>37626</v>
          </cell>
          <cell r="H1604" t="str">
            <v>STAVOKOMP</v>
          </cell>
          <cell r="I1604" t="str">
            <v>41553-007</v>
          </cell>
          <cell r="J1604" t="str">
            <v>2700</v>
          </cell>
          <cell r="M1604">
            <v>0</v>
          </cell>
          <cell r="O1604">
            <v>0</v>
          </cell>
          <cell r="P1604">
            <v>0</v>
          </cell>
          <cell r="Q1604">
            <v>371946</v>
          </cell>
          <cell r="S1604">
            <v>371946</v>
          </cell>
          <cell r="T1604" t="str">
            <v>Decem192002</v>
          </cell>
          <cell r="U1604">
            <v>37609</v>
          </cell>
          <cell r="V1604" t="str">
            <v xml:space="preserve"> </v>
          </cell>
          <cell r="W1604">
            <v>37613</v>
          </cell>
          <cell r="Y1604" t="str">
            <v>UFJ</v>
          </cell>
          <cell r="Z1604" t="str">
            <v>excavation work and part of foudation work</v>
          </cell>
        </row>
        <row r="1605">
          <cell r="A1605">
            <v>6019</v>
          </cell>
          <cell r="B1605">
            <v>37466</v>
          </cell>
          <cell r="C1605" t="str">
            <v>aod</v>
          </cell>
          <cell r="D1605" t="str">
            <v>2002365</v>
          </cell>
          <cell r="E1605">
            <v>37446</v>
          </cell>
          <cell r="F1605">
            <v>37446</v>
          </cell>
          <cell r="G1605">
            <v>37478</v>
          </cell>
          <cell r="H1605" t="str">
            <v>RHM</v>
          </cell>
          <cell r="I1605" t="str">
            <v>282998349</v>
          </cell>
          <cell r="J1605" t="str">
            <v>0800</v>
          </cell>
          <cell r="L1605">
            <v>50000</v>
          </cell>
          <cell r="M1605">
            <v>2500</v>
          </cell>
          <cell r="O1605">
            <v>0</v>
          </cell>
          <cell r="P1605">
            <v>52500</v>
          </cell>
          <cell r="R1605">
            <v>0</v>
          </cell>
          <cell r="S1605">
            <v>52500</v>
          </cell>
          <cell r="T1605" t="str">
            <v>August2002</v>
          </cell>
          <cell r="U1605">
            <v>37468</v>
          </cell>
          <cell r="V1605"/>
          <cell r="W1605">
            <v>37473</v>
          </cell>
          <cell r="X1605">
            <v>37473</v>
          </cell>
          <cell r="Y1605" t="str">
            <v>UFJ</v>
          </cell>
        </row>
        <row r="1606">
          <cell r="A1606">
            <v>333</v>
          </cell>
          <cell r="B1606">
            <v>37371</v>
          </cell>
          <cell r="C1606" t="str">
            <v>tr</v>
          </cell>
          <cell r="D1606" t="str">
            <v>20011935</v>
          </cell>
          <cell r="E1606">
            <v>37337</v>
          </cell>
          <cell r="F1606">
            <v>37337</v>
          </cell>
          <cell r="G1606">
            <v>37386</v>
          </cell>
          <cell r="H1606" t="str">
            <v>RHM</v>
          </cell>
          <cell r="I1606" t="str">
            <v>282998349</v>
          </cell>
          <cell r="J1606" t="str">
            <v>0800</v>
          </cell>
          <cell r="L1606">
            <v>63000</v>
          </cell>
          <cell r="M1606">
            <v>3150</v>
          </cell>
          <cell r="O1606">
            <v>0</v>
          </cell>
          <cell r="P1606">
            <v>66150</v>
          </cell>
          <cell r="S1606">
            <v>66150</v>
          </cell>
          <cell r="U1606" t="str">
            <v>g</v>
          </cell>
          <cell r="V1606"/>
          <cell r="W1606">
            <v>37384</v>
          </cell>
          <cell r="X1606">
            <v>37385</v>
          </cell>
          <cell r="Y1606" t="str">
            <v>KB</v>
          </cell>
        </row>
        <row r="1607">
          <cell r="A1607">
            <v>5127</v>
          </cell>
          <cell r="B1607">
            <v>37623</v>
          </cell>
          <cell r="C1607" t="str">
            <v>sh2</v>
          </cell>
          <cell r="D1607" t="str">
            <v>700011</v>
          </cell>
          <cell r="E1607">
            <v>37592</v>
          </cell>
          <cell r="G1607">
            <v>37626</v>
          </cell>
          <cell r="H1607" t="str">
            <v>ODS-Dopravní stavby Ostrava</v>
          </cell>
          <cell r="I1607">
            <v>190580105</v>
          </cell>
          <cell r="J1607" t="str">
            <v>0100</v>
          </cell>
          <cell r="M1607">
            <v>0</v>
          </cell>
          <cell r="O1607">
            <v>0</v>
          </cell>
          <cell r="P1607">
            <v>0</v>
          </cell>
          <cell r="Q1607">
            <v>885672</v>
          </cell>
          <cell r="S1607">
            <v>885672</v>
          </cell>
          <cell r="T1607" t="str">
            <v>Decem192002</v>
          </cell>
          <cell r="U1607">
            <v>37609</v>
          </cell>
          <cell r="V1607" t="str">
            <v xml:space="preserve"> </v>
          </cell>
          <cell r="W1607">
            <v>37613</v>
          </cell>
          <cell r="Y1607" t="str">
            <v>UFJ</v>
          </cell>
          <cell r="Z1607" t="str">
            <v>Road object and hard landscaping</v>
          </cell>
        </row>
        <row r="1608">
          <cell r="A1608">
            <v>626</v>
          </cell>
          <cell r="B1608">
            <v>37413</v>
          </cell>
          <cell r="C1608" t="str">
            <v>tr</v>
          </cell>
          <cell r="D1608" t="str">
            <v>2002112</v>
          </cell>
          <cell r="E1608">
            <v>37386</v>
          </cell>
          <cell r="F1608">
            <v>37386</v>
          </cell>
          <cell r="G1608">
            <v>37417</v>
          </cell>
          <cell r="H1608" t="str">
            <v>RHM</v>
          </cell>
          <cell r="I1608" t="str">
            <v>282998349</v>
          </cell>
          <cell r="J1608" t="str">
            <v>0800</v>
          </cell>
          <cell r="L1608">
            <v>72000</v>
          </cell>
          <cell r="M1608">
            <v>3600</v>
          </cell>
          <cell r="O1608">
            <v>0</v>
          </cell>
          <cell r="P1608">
            <v>75600</v>
          </cell>
          <cell r="S1608">
            <v>75600</v>
          </cell>
          <cell r="T1608" t="str">
            <v>June2002</v>
          </cell>
          <cell r="U1608">
            <v>37407</v>
          </cell>
          <cell r="V1608"/>
          <cell r="W1608">
            <v>37412</v>
          </cell>
          <cell r="X1608">
            <v>37413</v>
          </cell>
          <cell r="Y1608" t="str">
            <v>Sanwa Duss</v>
          </cell>
        </row>
        <row r="1609">
          <cell r="A1609">
            <v>1015</v>
          </cell>
          <cell r="B1609">
            <v>37466</v>
          </cell>
          <cell r="C1609" t="str">
            <v>ko</v>
          </cell>
          <cell r="D1609" t="str">
            <v>200114310</v>
          </cell>
          <cell r="E1609">
            <v>37447</v>
          </cell>
          <cell r="F1609">
            <v>37445</v>
          </cell>
          <cell r="G1609">
            <v>37478</v>
          </cell>
          <cell r="H1609" t="str">
            <v>RHM</v>
          </cell>
          <cell r="I1609" t="str">
            <v>282998349</v>
          </cell>
          <cell r="J1609" t="str">
            <v>0800</v>
          </cell>
          <cell r="L1609">
            <v>72000</v>
          </cell>
          <cell r="M1609">
            <v>3600</v>
          </cell>
          <cell r="O1609">
            <v>0</v>
          </cell>
          <cell r="P1609">
            <v>75600</v>
          </cell>
          <cell r="S1609">
            <v>75600</v>
          </cell>
          <cell r="T1609" t="str">
            <v>August2002</v>
          </cell>
          <cell r="U1609">
            <v>37468</v>
          </cell>
          <cell r="V1609"/>
          <cell r="W1609">
            <v>37473</v>
          </cell>
          <cell r="X1609">
            <v>37473</v>
          </cell>
          <cell r="Y1609" t="str">
            <v>UFJ</v>
          </cell>
        </row>
        <row r="1610">
          <cell r="A1610">
            <v>824</v>
          </cell>
          <cell r="B1610">
            <v>37432</v>
          </cell>
          <cell r="C1610" t="str">
            <v>aod</v>
          </cell>
          <cell r="D1610" t="str">
            <v>2002264</v>
          </cell>
          <cell r="E1610">
            <v>37417</v>
          </cell>
          <cell r="F1610">
            <v>37414</v>
          </cell>
          <cell r="G1610">
            <v>37447</v>
          </cell>
          <cell r="H1610" t="str">
            <v>RHM</v>
          </cell>
          <cell r="I1610" t="str">
            <v>282998349</v>
          </cell>
          <cell r="J1610" t="str">
            <v>0800</v>
          </cell>
          <cell r="L1610">
            <v>80240</v>
          </cell>
          <cell r="M1610">
            <v>4012</v>
          </cell>
          <cell r="O1610">
            <v>0</v>
          </cell>
          <cell r="P1610">
            <v>84252</v>
          </cell>
          <cell r="S1610">
            <v>84252</v>
          </cell>
          <cell r="U1610" t="str">
            <v>b</v>
          </cell>
          <cell r="V1610"/>
          <cell r="W1610">
            <v>37445</v>
          </cell>
          <cell r="X1610">
            <v>37445</v>
          </cell>
          <cell r="Y1610" t="str">
            <v>KB</v>
          </cell>
        </row>
        <row r="1611">
          <cell r="A1611">
            <v>192</v>
          </cell>
          <cell r="B1611">
            <v>37364</v>
          </cell>
          <cell r="C1611" t="str">
            <v>tr</v>
          </cell>
          <cell r="D1611" t="str">
            <v>2001116</v>
          </cell>
          <cell r="E1611">
            <v>37313</v>
          </cell>
          <cell r="F1611">
            <v>37313</v>
          </cell>
          <cell r="G1611">
            <v>37356</v>
          </cell>
          <cell r="H1611" t="str">
            <v>RHM</v>
          </cell>
          <cell r="I1611" t="str">
            <v>282998349</v>
          </cell>
          <cell r="J1611" t="str">
            <v>0800</v>
          </cell>
          <cell r="L1611">
            <v>81000</v>
          </cell>
          <cell r="M1611">
            <v>4050</v>
          </cell>
          <cell r="O1611">
            <v>0</v>
          </cell>
          <cell r="P1611">
            <v>85050</v>
          </cell>
          <cell r="S1611">
            <v>85050</v>
          </cell>
          <cell r="U1611" t="str">
            <v>a</v>
          </cell>
          <cell r="V1611"/>
          <cell r="W1611">
            <v>37354</v>
          </cell>
          <cell r="X1611">
            <v>37354</v>
          </cell>
          <cell r="Y1611" t="str">
            <v>KB</v>
          </cell>
        </row>
        <row r="1612">
          <cell r="A1612">
            <v>326</v>
          </cell>
          <cell r="B1612">
            <v>37371</v>
          </cell>
          <cell r="C1612" t="str">
            <v>tr</v>
          </cell>
          <cell r="D1612" t="str">
            <v>20011934</v>
          </cell>
          <cell r="E1612">
            <v>37335</v>
          </cell>
          <cell r="F1612">
            <v>37334</v>
          </cell>
          <cell r="G1612">
            <v>37386</v>
          </cell>
          <cell r="H1612" t="str">
            <v>RHM</v>
          </cell>
          <cell r="I1612" t="str">
            <v>282998349</v>
          </cell>
          <cell r="J1612" t="str">
            <v>0800</v>
          </cell>
          <cell r="L1612">
            <v>81000</v>
          </cell>
          <cell r="M1612">
            <v>4050</v>
          </cell>
          <cell r="O1612">
            <v>0</v>
          </cell>
          <cell r="P1612">
            <v>85050</v>
          </cell>
          <cell r="S1612">
            <v>85050</v>
          </cell>
          <cell r="U1612" t="str">
            <v>g</v>
          </cell>
          <cell r="V1612"/>
          <cell r="W1612">
            <v>37384</v>
          </cell>
          <cell r="X1612">
            <v>37385</v>
          </cell>
          <cell r="Y1612" t="str">
            <v>KB</v>
          </cell>
        </row>
        <row r="1613">
          <cell r="A1613">
            <v>825</v>
          </cell>
          <cell r="B1613">
            <v>37432</v>
          </cell>
          <cell r="C1613" t="str">
            <v>aod</v>
          </cell>
          <cell r="D1613" t="str">
            <v>2002362</v>
          </cell>
          <cell r="E1613">
            <v>37417</v>
          </cell>
          <cell r="F1613">
            <v>37414</v>
          </cell>
          <cell r="G1613">
            <v>37447</v>
          </cell>
          <cell r="H1613" t="str">
            <v>RHM</v>
          </cell>
          <cell r="I1613" t="str">
            <v>282998349</v>
          </cell>
          <cell r="J1613" t="str">
            <v>0800</v>
          </cell>
          <cell r="L1613">
            <v>83000</v>
          </cell>
          <cell r="M1613">
            <v>4150</v>
          </cell>
          <cell r="O1613">
            <v>0</v>
          </cell>
          <cell r="P1613">
            <v>87150</v>
          </cell>
          <cell r="S1613">
            <v>87150</v>
          </cell>
          <cell r="U1613" t="str">
            <v>b</v>
          </cell>
          <cell r="V1613"/>
          <cell r="W1613">
            <v>37445</v>
          </cell>
          <cell r="X1613">
            <v>37445</v>
          </cell>
          <cell r="Y1613" t="str">
            <v>KB</v>
          </cell>
        </row>
        <row r="1614">
          <cell r="A1614">
            <v>1832</v>
          </cell>
          <cell r="B1614">
            <v>37613</v>
          </cell>
          <cell r="C1614" t="str">
            <v>ky</v>
          </cell>
          <cell r="D1614" t="str">
            <v>20021173</v>
          </cell>
          <cell r="E1614">
            <v>37601</v>
          </cell>
          <cell r="F1614">
            <v>37600</v>
          </cell>
          <cell r="G1614">
            <v>37631</v>
          </cell>
          <cell r="H1614" t="str">
            <v>RHM</v>
          </cell>
          <cell r="I1614" t="str">
            <v>282998349</v>
          </cell>
          <cell r="J1614" t="str">
            <v>0800</v>
          </cell>
          <cell r="L1614">
            <v>91025</v>
          </cell>
          <cell r="M1614">
            <v>4551.25</v>
          </cell>
          <cell r="O1614">
            <v>0</v>
          </cell>
          <cell r="P1614">
            <v>95576.25</v>
          </cell>
          <cell r="R1614">
            <v>0</v>
          </cell>
          <cell r="S1614">
            <v>95576.25</v>
          </cell>
          <cell r="V1614"/>
          <cell r="W1614">
            <v>37613</v>
          </cell>
          <cell r="X1614">
            <v>37613</v>
          </cell>
          <cell r="Y1614" t="str">
            <v>KB</v>
          </cell>
        </row>
        <row r="1615">
          <cell r="A1615">
            <v>1014</v>
          </cell>
          <cell r="B1615">
            <v>37466</v>
          </cell>
          <cell r="C1615" t="str">
            <v>ko</v>
          </cell>
          <cell r="D1615" t="str">
            <v>20011439</v>
          </cell>
          <cell r="E1615">
            <v>37447</v>
          </cell>
          <cell r="F1615">
            <v>37445</v>
          </cell>
          <cell r="G1615">
            <v>37478</v>
          </cell>
          <cell r="H1615" t="str">
            <v>RHM</v>
          </cell>
          <cell r="I1615" t="str">
            <v>282998349</v>
          </cell>
          <cell r="J1615" t="str">
            <v>0800</v>
          </cell>
          <cell r="L1615">
            <v>103500</v>
          </cell>
          <cell r="M1615">
            <v>5175</v>
          </cell>
          <cell r="O1615">
            <v>0</v>
          </cell>
          <cell r="P1615">
            <v>108675</v>
          </cell>
          <cell r="S1615">
            <v>108675</v>
          </cell>
          <cell r="T1615" t="str">
            <v>August2002</v>
          </cell>
          <cell r="U1615">
            <v>37468</v>
          </cell>
          <cell r="V1615"/>
          <cell r="W1615">
            <v>37473</v>
          </cell>
          <cell r="X1615">
            <v>37473</v>
          </cell>
          <cell r="Y1615" t="str">
            <v>UFJ</v>
          </cell>
        </row>
        <row r="1616">
          <cell r="A1616">
            <v>5128</v>
          </cell>
          <cell r="B1616">
            <v>37623</v>
          </cell>
          <cell r="C1616" t="str">
            <v>sh2</v>
          </cell>
          <cell r="D1616" t="str">
            <v>2284000008</v>
          </cell>
          <cell r="E1616" t="str">
            <v>30.11.02</v>
          </cell>
          <cell r="G1616">
            <v>37631</v>
          </cell>
          <cell r="H1616" t="str">
            <v>Elma-therm</v>
          </cell>
          <cell r="I1616">
            <v>521228</v>
          </cell>
          <cell r="J1616" t="str">
            <v>4000</v>
          </cell>
          <cell r="M1616">
            <v>0</v>
          </cell>
          <cell r="O1616">
            <v>0</v>
          </cell>
          <cell r="P1616">
            <v>0</v>
          </cell>
          <cell r="Q1616">
            <v>169165.8</v>
          </cell>
          <cell r="S1616">
            <v>169165.8</v>
          </cell>
          <cell r="T1616" t="str">
            <v>Decem192002</v>
          </cell>
          <cell r="U1616">
            <v>37609</v>
          </cell>
          <cell r="V1616" t="str">
            <v xml:space="preserve"> </v>
          </cell>
          <cell r="W1616">
            <v>37613</v>
          </cell>
          <cell r="Y1616" t="str">
            <v>UFJ</v>
          </cell>
        </row>
        <row r="1617">
          <cell r="A1617">
            <v>823</v>
          </cell>
          <cell r="B1617">
            <v>37432</v>
          </cell>
          <cell r="C1617" t="str">
            <v>aod</v>
          </cell>
          <cell r="D1617" t="str">
            <v>2002363</v>
          </cell>
          <cell r="E1617">
            <v>37417</v>
          </cell>
          <cell r="F1617">
            <v>37414</v>
          </cell>
          <cell r="G1617">
            <v>37447</v>
          </cell>
          <cell r="H1617" t="str">
            <v>RHM</v>
          </cell>
          <cell r="I1617" t="str">
            <v>282998349</v>
          </cell>
          <cell r="J1617" t="str">
            <v>0800</v>
          </cell>
          <cell r="L1617">
            <v>126000</v>
          </cell>
          <cell r="M1617">
            <v>6300</v>
          </cell>
          <cell r="O1617">
            <v>0</v>
          </cell>
          <cell r="P1617">
            <v>132300</v>
          </cell>
          <cell r="S1617">
            <v>132300</v>
          </cell>
          <cell r="U1617" t="str">
            <v>a</v>
          </cell>
          <cell r="V1617"/>
          <cell r="W1617">
            <v>37445</v>
          </cell>
          <cell r="X1617">
            <v>37445</v>
          </cell>
          <cell r="Y1617" t="str">
            <v>KB</v>
          </cell>
        </row>
        <row r="1618">
          <cell r="A1618">
            <v>5134</v>
          </cell>
          <cell r="B1618">
            <v>37623</v>
          </cell>
          <cell r="C1618" t="str">
            <v>sh2</v>
          </cell>
          <cell r="D1618" t="str">
            <v>2002016</v>
          </cell>
          <cell r="E1618">
            <v>37592</v>
          </cell>
          <cell r="G1618">
            <v>37626</v>
          </cell>
          <cell r="H1618" t="str">
            <v>ELORA Group</v>
          </cell>
          <cell r="I1618" t="str">
            <v>19-3703440257</v>
          </cell>
          <cell r="J1618" t="str">
            <v>0100</v>
          </cell>
          <cell r="M1618">
            <v>0</v>
          </cell>
          <cell r="O1618">
            <v>0</v>
          </cell>
          <cell r="P1618">
            <v>0</v>
          </cell>
          <cell r="Q1618">
            <v>10245884.4</v>
          </cell>
          <cell r="S1618">
            <v>10245884.4</v>
          </cell>
          <cell r="T1618" t="str">
            <v>Decem192002</v>
          </cell>
          <cell r="U1618">
            <v>37609</v>
          </cell>
          <cell r="V1618" t="str">
            <v xml:space="preserve"> </v>
          </cell>
          <cell r="W1618">
            <v>37613</v>
          </cell>
          <cell r="Y1618" t="str">
            <v>UFJ</v>
          </cell>
          <cell r="Z1618" t="str">
            <v>Facade and roof work</v>
          </cell>
        </row>
        <row r="1619">
          <cell r="A1619">
            <v>1833</v>
          </cell>
          <cell r="B1619">
            <v>37613</v>
          </cell>
          <cell r="C1619" t="str">
            <v>ky</v>
          </cell>
          <cell r="D1619" t="str">
            <v>20021172</v>
          </cell>
          <cell r="E1619">
            <v>37601</v>
          </cell>
          <cell r="F1619">
            <v>37600</v>
          </cell>
          <cell r="G1619">
            <v>37631</v>
          </cell>
          <cell r="H1619" t="str">
            <v>RHM</v>
          </cell>
          <cell r="I1619" t="str">
            <v>282998349</v>
          </cell>
          <cell r="J1619" t="str">
            <v>0800</v>
          </cell>
          <cell r="L1619">
            <v>176750</v>
          </cell>
          <cell r="M1619">
            <v>8837.5</v>
          </cell>
          <cell r="O1619">
            <v>0</v>
          </cell>
          <cell r="P1619">
            <v>185587.5</v>
          </cell>
          <cell r="R1619">
            <v>0</v>
          </cell>
          <cell r="S1619">
            <v>185587.5</v>
          </cell>
          <cell r="U1619" t="str">
            <v>b</v>
          </cell>
          <cell r="V1619" t="str">
            <v xml:space="preserve"> </v>
          </cell>
          <cell r="W1619">
            <v>37613</v>
          </cell>
          <cell r="X1619">
            <v>37613</v>
          </cell>
          <cell r="Y1619" t="str">
            <v>KB</v>
          </cell>
        </row>
        <row r="1620">
          <cell r="A1620">
            <v>1013</v>
          </cell>
          <cell r="B1620">
            <v>37466</v>
          </cell>
          <cell r="C1620" t="str">
            <v>ko</v>
          </cell>
          <cell r="D1620" t="str">
            <v>20011438</v>
          </cell>
          <cell r="E1620">
            <v>37447</v>
          </cell>
          <cell r="F1620">
            <v>37445</v>
          </cell>
          <cell r="G1620">
            <v>37478</v>
          </cell>
          <cell r="H1620" t="str">
            <v>RHM</v>
          </cell>
          <cell r="I1620" t="str">
            <v>282998349</v>
          </cell>
          <cell r="J1620" t="str">
            <v>0800</v>
          </cell>
          <cell r="L1620">
            <v>178200</v>
          </cell>
          <cell r="M1620">
            <v>8910</v>
          </cell>
          <cell r="O1620">
            <v>0</v>
          </cell>
          <cell r="P1620">
            <v>187110</v>
          </cell>
          <cell r="S1620">
            <v>187110</v>
          </cell>
          <cell r="T1620" t="str">
            <v>August2002</v>
          </cell>
          <cell r="U1620">
            <v>37468</v>
          </cell>
          <cell r="V1620"/>
          <cell r="W1620">
            <v>37473</v>
          </cell>
          <cell r="X1620">
            <v>37473</v>
          </cell>
          <cell r="Y1620" t="str">
            <v>UFJ</v>
          </cell>
        </row>
        <row r="1621">
          <cell r="A1621">
            <v>1345</v>
          </cell>
          <cell r="B1621">
            <v>37537</v>
          </cell>
          <cell r="C1621" t="str">
            <v>ky</v>
          </cell>
          <cell r="D1621" t="str">
            <v>20021171</v>
          </cell>
          <cell r="E1621">
            <v>37510</v>
          </cell>
          <cell r="F1621">
            <v>37509</v>
          </cell>
          <cell r="G1621">
            <v>37539</v>
          </cell>
          <cell r="H1621" t="str">
            <v>RHM</v>
          </cell>
          <cell r="I1621" t="str">
            <v>282998349</v>
          </cell>
          <cell r="J1621" t="str">
            <v>0800</v>
          </cell>
          <cell r="L1621">
            <v>180000</v>
          </cell>
          <cell r="M1621">
            <v>9000</v>
          </cell>
          <cell r="O1621">
            <v>0</v>
          </cell>
          <cell r="P1621">
            <v>189000</v>
          </cell>
          <cell r="S1621">
            <v>189000</v>
          </cell>
          <cell r="T1621" t="str">
            <v>October2002</v>
          </cell>
          <cell r="V1621"/>
          <cell r="W1621">
            <v>37534</v>
          </cell>
          <cell r="X1621">
            <v>37536</v>
          </cell>
          <cell r="Y1621" t="str">
            <v>UFJ</v>
          </cell>
        </row>
        <row r="1622">
          <cell r="A1622">
            <v>410</v>
          </cell>
          <cell r="B1622">
            <v>37382</v>
          </cell>
          <cell r="C1622" t="str">
            <v>da</v>
          </cell>
          <cell r="D1622" t="str">
            <v>20001494</v>
          </cell>
          <cell r="E1622">
            <v>37354</v>
          </cell>
          <cell r="F1622">
            <v>37354</v>
          </cell>
          <cell r="G1622">
            <v>37386</v>
          </cell>
          <cell r="H1622" t="str">
            <v>RHM</v>
          </cell>
          <cell r="I1622" t="str">
            <v>282998349</v>
          </cell>
          <cell r="J1622" t="str">
            <v>0800</v>
          </cell>
          <cell r="L1622">
            <v>183000</v>
          </cell>
          <cell r="M1622">
            <v>9150</v>
          </cell>
          <cell r="O1622">
            <v>0</v>
          </cell>
          <cell r="P1622">
            <v>192150</v>
          </cell>
          <cell r="S1622">
            <v>192150</v>
          </cell>
          <cell r="U1622" t="str">
            <v>g</v>
          </cell>
          <cell r="V1622"/>
          <cell r="W1622">
            <v>37384</v>
          </cell>
          <cell r="X1622">
            <v>37385</v>
          </cell>
          <cell r="Y1622" t="str">
            <v>KB</v>
          </cell>
        </row>
        <row r="1623">
          <cell r="A1623">
            <v>116</v>
          </cell>
          <cell r="B1623">
            <v>37319</v>
          </cell>
          <cell r="C1623" t="str">
            <v>ao</v>
          </cell>
          <cell r="D1623" t="str">
            <v>2002261</v>
          </cell>
          <cell r="E1623">
            <v>37298</v>
          </cell>
          <cell r="F1623">
            <v>37295</v>
          </cell>
          <cell r="G1623">
            <v>37325</v>
          </cell>
          <cell r="H1623" t="str">
            <v>RHM</v>
          </cell>
          <cell r="I1623" t="str">
            <v>282998349</v>
          </cell>
          <cell r="J1623" t="str">
            <v>0800</v>
          </cell>
          <cell r="L1623">
            <v>189000</v>
          </cell>
          <cell r="M1623">
            <v>9450</v>
          </cell>
          <cell r="O1623">
            <v>0</v>
          </cell>
          <cell r="P1623">
            <v>198450</v>
          </cell>
          <cell r="S1623">
            <v>198450</v>
          </cell>
          <cell r="T1623" t="str">
            <v>March2002</v>
          </cell>
          <cell r="U1623">
            <v>37315</v>
          </cell>
          <cell r="V1623"/>
          <cell r="W1623">
            <v>37320</v>
          </cell>
          <cell r="X1623">
            <v>37320</v>
          </cell>
          <cell r="Y1623" t="str">
            <v>Sanwa Duss</v>
          </cell>
        </row>
        <row r="1624">
          <cell r="A1624">
            <v>1011</v>
          </cell>
          <cell r="B1624">
            <v>37466</v>
          </cell>
          <cell r="C1624" t="str">
            <v>a2</v>
          </cell>
          <cell r="D1624" t="str">
            <v>2002891</v>
          </cell>
          <cell r="E1624">
            <v>37447</v>
          </cell>
          <cell r="F1624">
            <v>37446</v>
          </cell>
          <cell r="G1624">
            <v>37478</v>
          </cell>
          <cell r="H1624" t="str">
            <v>RHM</v>
          </cell>
          <cell r="I1624" t="str">
            <v>282998349</v>
          </cell>
          <cell r="J1624" t="str">
            <v>0800</v>
          </cell>
          <cell r="L1624">
            <v>252000</v>
          </cell>
          <cell r="M1624">
            <v>12600</v>
          </cell>
          <cell r="O1624">
            <v>0</v>
          </cell>
          <cell r="P1624">
            <v>264600</v>
          </cell>
          <cell r="S1624">
            <v>264600</v>
          </cell>
          <cell r="T1624" t="str">
            <v>August2002</v>
          </cell>
          <cell r="U1624">
            <v>37468</v>
          </cell>
          <cell r="V1624"/>
          <cell r="W1624">
            <v>37473</v>
          </cell>
          <cell r="X1624">
            <v>37473</v>
          </cell>
          <cell r="Y1624" t="str">
            <v>UFJ</v>
          </cell>
        </row>
        <row r="1625">
          <cell r="A1625">
            <v>1012</v>
          </cell>
          <cell r="B1625">
            <v>37466</v>
          </cell>
          <cell r="C1625" t="str">
            <v>ko</v>
          </cell>
          <cell r="D1625" t="str">
            <v>20011437</v>
          </cell>
          <cell r="E1625">
            <v>37447</v>
          </cell>
          <cell r="F1625">
            <v>37445</v>
          </cell>
          <cell r="G1625">
            <v>37478</v>
          </cell>
          <cell r="H1625" t="str">
            <v>RHM</v>
          </cell>
          <cell r="I1625" t="str">
            <v>282998349</v>
          </cell>
          <cell r="J1625" t="str">
            <v>0800</v>
          </cell>
          <cell r="L1625">
            <v>252000</v>
          </cell>
          <cell r="M1625">
            <v>12600</v>
          </cell>
          <cell r="O1625">
            <v>0</v>
          </cell>
          <cell r="P1625">
            <v>264600</v>
          </cell>
          <cell r="S1625">
            <v>264600</v>
          </cell>
          <cell r="T1625" t="str">
            <v>August2002</v>
          </cell>
          <cell r="U1625">
            <v>37468</v>
          </cell>
          <cell r="V1625"/>
          <cell r="W1625">
            <v>37473</v>
          </cell>
          <cell r="X1625">
            <v>37473</v>
          </cell>
          <cell r="Y1625" t="str">
            <v>UFJ</v>
          </cell>
        </row>
        <row r="1626">
          <cell r="A1626">
            <v>1016</v>
          </cell>
          <cell r="B1626">
            <v>37466</v>
          </cell>
          <cell r="C1626" t="str">
            <v>ko</v>
          </cell>
          <cell r="D1626" t="str">
            <v>200114311</v>
          </cell>
          <cell r="E1626">
            <v>37447</v>
          </cell>
          <cell r="F1626">
            <v>37445</v>
          </cell>
          <cell r="G1626">
            <v>37478</v>
          </cell>
          <cell r="H1626" t="str">
            <v>RHM</v>
          </cell>
          <cell r="I1626" t="str">
            <v>282998349</v>
          </cell>
          <cell r="J1626" t="str">
            <v>0800</v>
          </cell>
          <cell r="L1626">
            <v>409300</v>
          </cell>
          <cell r="M1626">
            <v>20465</v>
          </cell>
          <cell r="O1626">
            <v>0</v>
          </cell>
          <cell r="P1626">
            <v>429765</v>
          </cell>
          <cell r="S1626">
            <v>429765</v>
          </cell>
          <cell r="T1626" t="str">
            <v>August2002</v>
          </cell>
          <cell r="U1626">
            <v>37468</v>
          </cell>
          <cell r="V1626"/>
          <cell r="W1626">
            <v>37473</v>
          </cell>
          <cell r="X1626">
            <v>37473</v>
          </cell>
          <cell r="Y1626" t="str">
            <v>UFJ</v>
          </cell>
        </row>
        <row r="1627">
          <cell r="A1627">
            <v>1346</v>
          </cell>
          <cell r="B1627">
            <v>37537</v>
          </cell>
          <cell r="C1627" t="str">
            <v>a2</v>
          </cell>
          <cell r="D1627" t="str">
            <v>2002901</v>
          </cell>
          <cell r="E1627">
            <v>37510</v>
          </cell>
          <cell r="F1627">
            <v>37509</v>
          </cell>
          <cell r="G1627">
            <v>37539</v>
          </cell>
          <cell r="H1627" t="str">
            <v>RHM</v>
          </cell>
          <cell r="I1627" t="str">
            <v>282998349</v>
          </cell>
          <cell r="J1627" t="str">
            <v>0800</v>
          </cell>
          <cell r="L1627">
            <v>423000</v>
          </cell>
          <cell r="M1627">
            <v>21150</v>
          </cell>
          <cell r="O1627">
            <v>0</v>
          </cell>
          <cell r="P1627">
            <v>444150</v>
          </cell>
          <cell r="S1627">
            <v>444150</v>
          </cell>
          <cell r="T1627" t="str">
            <v>October2002</v>
          </cell>
          <cell r="V1627"/>
          <cell r="W1627">
            <v>37534</v>
          </cell>
          <cell r="X1627">
            <v>37536</v>
          </cell>
          <cell r="Y1627" t="str">
            <v>UFJ</v>
          </cell>
        </row>
        <row r="1628">
          <cell r="A1628">
            <v>115</v>
          </cell>
          <cell r="B1628">
            <v>37319</v>
          </cell>
          <cell r="C1628" t="str">
            <v>tr</v>
          </cell>
          <cell r="D1628" t="str">
            <v>2002111</v>
          </cell>
          <cell r="E1628">
            <v>37298</v>
          </cell>
          <cell r="F1628">
            <v>37295</v>
          </cell>
          <cell r="G1628">
            <v>37325</v>
          </cell>
          <cell r="H1628" t="str">
            <v>RHM</v>
          </cell>
          <cell r="I1628" t="str">
            <v>282998349</v>
          </cell>
          <cell r="J1628" t="str">
            <v>0800</v>
          </cell>
          <cell r="L1628">
            <v>504000</v>
          </cell>
          <cell r="M1628">
            <v>25200</v>
          </cell>
          <cell r="O1628">
            <v>0</v>
          </cell>
          <cell r="P1628">
            <v>529200</v>
          </cell>
          <cell r="S1628">
            <v>529200</v>
          </cell>
          <cell r="T1628" t="str">
            <v>March2002</v>
          </cell>
          <cell r="U1628">
            <v>37315</v>
          </cell>
          <cell r="V1628"/>
          <cell r="W1628">
            <v>37320</v>
          </cell>
          <cell r="X1628">
            <v>37320</v>
          </cell>
          <cell r="Y1628" t="str">
            <v>Sanwa Duss</v>
          </cell>
        </row>
        <row r="1629">
          <cell r="A1629">
            <v>5136</v>
          </cell>
          <cell r="B1629">
            <v>37623</v>
          </cell>
          <cell r="C1629" t="str">
            <v>sh2</v>
          </cell>
          <cell r="D1629" t="str">
            <v>2300245</v>
          </cell>
          <cell r="E1629">
            <v>37595</v>
          </cell>
          <cell r="F1629">
            <v>37590</v>
          </cell>
          <cell r="G1629">
            <v>37626</v>
          </cell>
          <cell r="H1629" t="str">
            <v>Technoprojekt, a.s.</v>
          </cell>
          <cell r="I1629" t="str">
            <v>23009-761</v>
          </cell>
          <cell r="J1629" t="str">
            <v>0100</v>
          </cell>
          <cell r="L1629">
            <v>83680</v>
          </cell>
          <cell r="M1629">
            <v>4184</v>
          </cell>
          <cell r="O1629">
            <v>0</v>
          </cell>
          <cell r="P1629">
            <v>87864</v>
          </cell>
          <cell r="R1629">
            <v>-8368</v>
          </cell>
          <cell r="S1629">
            <v>79496</v>
          </cell>
          <cell r="T1629" t="str">
            <v>Decem192002</v>
          </cell>
          <cell r="U1629">
            <v>37609</v>
          </cell>
          <cell r="V1629" t="str">
            <v xml:space="preserve"> </v>
          </cell>
          <cell r="W1629">
            <v>37613</v>
          </cell>
          <cell r="Y1629" t="str">
            <v>UFJ</v>
          </cell>
          <cell r="Z1629" t="str">
            <v>Change planning permit</v>
          </cell>
        </row>
        <row r="1630">
          <cell r="A1630">
            <v>627</v>
          </cell>
          <cell r="B1630">
            <v>37413</v>
          </cell>
          <cell r="C1630" t="str">
            <v>ao</v>
          </cell>
          <cell r="D1630" t="str">
            <v>2002361</v>
          </cell>
          <cell r="E1630">
            <v>37386</v>
          </cell>
          <cell r="F1630">
            <v>37386</v>
          </cell>
          <cell r="G1630">
            <v>37417</v>
          </cell>
          <cell r="H1630" t="str">
            <v>RHM</v>
          </cell>
          <cell r="I1630" t="str">
            <v>282998349</v>
          </cell>
          <cell r="J1630" t="str">
            <v>0800</v>
          </cell>
          <cell r="L1630">
            <v>664000</v>
          </cell>
          <cell r="M1630">
            <v>33200</v>
          </cell>
          <cell r="O1630">
            <v>0</v>
          </cell>
          <cell r="P1630">
            <v>697200</v>
          </cell>
          <cell r="S1630">
            <v>697200</v>
          </cell>
          <cell r="T1630" t="str">
            <v>June2002</v>
          </cell>
          <cell r="U1630">
            <v>37407</v>
          </cell>
          <cell r="V1630"/>
          <cell r="W1630">
            <v>37412</v>
          </cell>
          <cell r="X1630">
            <v>37413</v>
          </cell>
          <cell r="Y1630" t="str">
            <v>Sanwa Duss</v>
          </cell>
        </row>
        <row r="1631">
          <cell r="A1631">
            <v>1522</v>
          </cell>
          <cell r="B1631">
            <v>37596</v>
          </cell>
          <cell r="C1631" t="str">
            <v>a2</v>
          </cell>
          <cell r="D1631" t="str">
            <v>20021091</v>
          </cell>
          <cell r="E1631">
            <v>37545</v>
          </cell>
          <cell r="F1631">
            <v>37539</v>
          </cell>
          <cell r="G1631">
            <v>37570</v>
          </cell>
          <cell r="H1631" t="str">
            <v>RHM</v>
          </cell>
          <cell r="I1631" t="str">
            <v>282998349</v>
          </cell>
          <cell r="J1631" t="str">
            <v>0800</v>
          </cell>
          <cell r="L1631">
            <v>684000</v>
          </cell>
          <cell r="M1631">
            <v>34200</v>
          </cell>
          <cell r="O1631">
            <v>0</v>
          </cell>
          <cell r="P1631">
            <v>718200</v>
          </cell>
          <cell r="S1631">
            <v>718200</v>
          </cell>
          <cell r="T1631" t="str">
            <v xml:space="preserve"> </v>
          </cell>
          <cell r="V1631"/>
          <cell r="W1631">
            <v>37589</v>
          </cell>
          <cell r="X1631">
            <v>37594</v>
          </cell>
          <cell r="Y1631" t="str">
            <v>KB</v>
          </cell>
        </row>
        <row r="1632">
          <cell r="A1632">
            <v>528</v>
          </cell>
          <cell r="B1632">
            <v>37382</v>
          </cell>
          <cell r="C1632" t="str">
            <v>tr</v>
          </cell>
          <cell r="D1632" t="str">
            <v>2002351</v>
          </cell>
          <cell r="E1632">
            <v>37372</v>
          </cell>
          <cell r="F1632">
            <v>37372</v>
          </cell>
          <cell r="G1632">
            <v>37417</v>
          </cell>
          <cell r="H1632" t="str">
            <v>RHM</v>
          </cell>
          <cell r="I1632" t="str">
            <v>282998349</v>
          </cell>
          <cell r="J1632" t="str">
            <v>0800</v>
          </cell>
          <cell r="L1632">
            <v>765000</v>
          </cell>
          <cell r="M1632">
            <v>38250</v>
          </cell>
          <cell r="O1632">
            <v>0</v>
          </cell>
          <cell r="P1632">
            <v>803250</v>
          </cell>
          <cell r="S1632">
            <v>803250</v>
          </cell>
          <cell r="T1632" t="str">
            <v>June2002</v>
          </cell>
          <cell r="U1632">
            <v>37407</v>
          </cell>
          <cell r="V1632"/>
          <cell r="W1632">
            <v>37412</v>
          </cell>
          <cell r="X1632">
            <v>37413</v>
          </cell>
          <cell r="Y1632" t="str">
            <v>Sanwa Duss</v>
          </cell>
        </row>
        <row r="1633">
          <cell r="A1633">
            <v>5117</v>
          </cell>
          <cell r="B1633">
            <v>37586</v>
          </cell>
          <cell r="C1633" t="str">
            <v>O</v>
          </cell>
          <cell r="D1633" t="str">
            <v>22522002</v>
          </cell>
          <cell r="E1633">
            <v>37572</v>
          </cell>
          <cell r="G1633">
            <v>37586</v>
          </cell>
          <cell r="H1633" t="str">
            <v>Krajská hygienická stanice OL</v>
          </cell>
          <cell r="I1633" t="str">
            <v>28529-811</v>
          </cell>
          <cell r="J1633" t="str">
            <v>0100</v>
          </cell>
          <cell r="K1633">
            <v>13200</v>
          </cell>
          <cell r="M1633">
            <v>0</v>
          </cell>
          <cell r="O1633">
            <v>0</v>
          </cell>
          <cell r="P1633">
            <v>13200</v>
          </cell>
          <cell r="S1633">
            <v>13200</v>
          </cell>
          <cell r="U1633" t="str">
            <v>a</v>
          </cell>
          <cell r="V1633" t="str">
            <v xml:space="preserve"> </v>
          </cell>
          <cell r="W1633">
            <v>37581</v>
          </cell>
          <cell r="X1633">
            <v>37582</v>
          </cell>
          <cell r="Y1633" t="str">
            <v>KB</v>
          </cell>
        </row>
        <row r="1634">
          <cell r="A1634">
            <v>5118</v>
          </cell>
          <cell r="B1634">
            <v>37586</v>
          </cell>
          <cell r="C1634" t="str">
            <v>O</v>
          </cell>
          <cell r="D1634" t="str">
            <v>22532002</v>
          </cell>
          <cell r="E1634">
            <v>37572</v>
          </cell>
          <cell r="G1634">
            <v>37586</v>
          </cell>
          <cell r="H1634" t="str">
            <v>Krajská hygienická stanice OL</v>
          </cell>
          <cell r="I1634" t="str">
            <v>28529-811</v>
          </cell>
          <cell r="J1634" t="str">
            <v>0100</v>
          </cell>
          <cell r="K1634">
            <v>13970</v>
          </cell>
          <cell r="M1634">
            <v>0</v>
          </cell>
          <cell r="O1634">
            <v>0</v>
          </cell>
          <cell r="P1634">
            <v>13970</v>
          </cell>
          <cell r="S1634">
            <v>13970</v>
          </cell>
          <cell r="U1634" t="str">
            <v>a</v>
          </cell>
          <cell r="V1634" t="str">
            <v xml:space="preserve"> </v>
          </cell>
          <cell r="W1634">
            <v>37581</v>
          </cell>
          <cell r="X1634">
            <v>37582</v>
          </cell>
          <cell r="Y1634" t="str">
            <v>KB</v>
          </cell>
        </row>
        <row r="1635">
          <cell r="A1635">
            <v>1694</v>
          </cell>
          <cell r="B1635">
            <v>37586</v>
          </cell>
          <cell r="C1635" t="str">
            <v>b</v>
          </cell>
          <cell r="D1635" t="str">
            <v>156109</v>
          </cell>
          <cell r="E1635">
            <v>37573</v>
          </cell>
          <cell r="F1635">
            <v>37567</v>
          </cell>
          <cell r="G1635">
            <v>37581</v>
          </cell>
          <cell r="H1635" t="str">
            <v>MORAVIAPRESS a.s.</v>
          </cell>
          <cell r="I1635" t="str">
            <v>29249651</v>
          </cell>
          <cell r="J1635" t="str">
            <v>0100</v>
          </cell>
          <cell r="K1635">
            <v>60</v>
          </cell>
          <cell r="L1635">
            <v>351.24</v>
          </cell>
          <cell r="M1635">
            <v>17.559999999999999</v>
          </cell>
          <cell r="O1635">
            <v>0</v>
          </cell>
          <cell r="P1635">
            <v>428.8</v>
          </cell>
          <cell r="Q1635">
            <v>-428.8</v>
          </cell>
          <cell r="S1635">
            <v>0</v>
          </cell>
          <cell r="V1635"/>
          <cell r="W1635" t="str">
            <v>n/a</v>
          </cell>
          <cell r="X1635" t="str">
            <v>n/a</v>
          </cell>
          <cell r="Y1635" t="str">
            <v>KB</v>
          </cell>
        </row>
        <row r="1636">
          <cell r="A1636">
            <v>727</v>
          </cell>
          <cell r="B1636">
            <v>37432</v>
          </cell>
          <cell r="C1636" t="str">
            <v>mc</v>
          </cell>
          <cell r="D1636" t="str">
            <v>200212</v>
          </cell>
          <cell r="E1636">
            <v>37405</v>
          </cell>
          <cell r="G1636">
            <v>37417</v>
          </cell>
          <cell r="H1636" t="str">
            <v>Architekt. Modely ETC</v>
          </cell>
          <cell r="I1636" t="str">
            <v>292552359</v>
          </cell>
          <cell r="J1636" t="str">
            <v>0800</v>
          </cell>
          <cell r="K1636">
            <v>24500</v>
          </cell>
          <cell r="M1636">
            <v>0</v>
          </cell>
          <cell r="O1636">
            <v>0</v>
          </cell>
          <cell r="P1636">
            <v>24500</v>
          </cell>
          <cell r="S1636">
            <v>24500</v>
          </cell>
          <cell r="V1636"/>
          <cell r="W1636">
            <v>37431</v>
          </cell>
          <cell r="X1636">
            <v>37431</v>
          </cell>
          <cell r="Y1636" t="str">
            <v>KB</v>
          </cell>
        </row>
        <row r="1637">
          <cell r="A1637">
            <v>67</v>
          </cell>
          <cell r="B1637">
            <v>37315</v>
          </cell>
          <cell r="C1637" t="str">
            <v>mc</v>
          </cell>
          <cell r="D1637" t="str">
            <v>200203</v>
          </cell>
          <cell r="E1637">
            <v>37285</v>
          </cell>
          <cell r="G1637">
            <v>37295</v>
          </cell>
          <cell r="H1637" t="str">
            <v>Architekt. Modely ETC</v>
          </cell>
          <cell r="I1637" t="str">
            <v>292552359</v>
          </cell>
          <cell r="J1637" t="str">
            <v>0800</v>
          </cell>
          <cell r="M1637">
            <v>0</v>
          </cell>
          <cell r="O1637">
            <v>0</v>
          </cell>
          <cell r="P1637">
            <v>0</v>
          </cell>
          <cell r="Q1637">
            <v>28000</v>
          </cell>
          <cell r="S1637">
            <v>28000</v>
          </cell>
          <cell r="U1637" t="str">
            <v>c</v>
          </cell>
          <cell r="V1637"/>
          <cell r="W1637">
            <v>37298</v>
          </cell>
          <cell r="X1637">
            <v>37301</v>
          </cell>
          <cell r="Y1637" t="str">
            <v>KB</v>
          </cell>
        </row>
        <row r="1638">
          <cell r="A1638">
            <v>292</v>
          </cell>
          <cell r="B1638">
            <v>37349</v>
          </cell>
          <cell r="C1638" t="str">
            <v>mc</v>
          </cell>
          <cell r="D1638" t="str">
            <v>200206</v>
          </cell>
          <cell r="E1638">
            <v>37328</v>
          </cell>
          <cell r="G1638">
            <v>37336</v>
          </cell>
          <cell r="H1638" t="str">
            <v>Architekt. Modely ETC</v>
          </cell>
          <cell r="I1638" t="str">
            <v>292552359</v>
          </cell>
          <cell r="J1638" t="str">
            <v>0800</v>
          </cell>
          <cell r="K1638">
            <v>87250</v>
          </cell>
          <cell r="M1638">
            <v>0</v>
          </cell>
          <cell r="O1638">
            <v>0</v>
          </cell>
          <cell r="P1638">
            <v>87250</v>
          </cell>
          <cell r="Q1638">
            <v>-28000</v>
          </cell>
          <cell r="S1638">
            <v>59250</v>
          </cell>
          <cell r="U1638" t="str">
            <v>a</v>
          </cell>
          <cell r="V1638"/>
          <cell r="W1638">
            <v>37341</v>
          </cell>
          <cell r="X1638">
            <v>37342</v>
          </cell>
          <cell r="Y1638" t="str">
            <v>KB</v>
          </cell>
        </row>
        <row r="1639">
          <cell r="A1639">
            <v>1539</v>
          </cell>
          <cell r="B1639">
            <v>37560</v>
          </cell>
          <cell r="C1639" t="str">
            <v>tch</v>
          </cell>
          <cell r="D1639" t="str">
            <v>507806</v>
          </cell>
          <cell r="E1639">
            <v>37546</v>
          </cell>
          <cell r="G1639">
            <v>37559</v>
          </cell>
          <cell r="H1639" t="str">
            <v>Travel Plus</v>
          </cell>
          <cell r="I1639" t="str">
            <v>300952353</v>
          </cell>
          <cell r="J1639" t="str">
            <v>0300</v>
          </cell>
          <cell r="K1639">
            <v>-26699</v>
          </cell>
          <cell r="M1639">
            <v>0</v>
          </cell>
          <cell r="O1639">
            <v>0</v>
          </cell>
          <cell r="P1639">
            <v>-26699</v>
          </cell>
          <cell r="S1639">
            <v>-26699</v>
          </cell>
          <cell r="V1639"/>
          <cell r="W1639">
            <v>37532</v>
          </cell>
          <cell r="X1639">
            <v>37532</v>
          </cell>
          <cell r="Y1639" t="str">
            <v>KB</v>
          </cell>
          <cell r="Z1639" t="str">
            <v>Asano - Dobropis</v>
          </cell>
        </row>
        <row r="1640">
          <cell r="A1640">
            <v>305</v>
          </cell>
          <cell r="B1640">
            <v>37349</v>
          </cell>
          <cell r="C1640" t="str">
            <v>b</v>
          </cell>
          <cell r="D1640" t="str">
            <v>221232</v>
          </cell>
          <cell r="E1640">
            <v>37329</v>
          </cell>
          <cell r="F1640">
            <v>37328</v>
          </cell>
          <cell r="G1640">
            <v>37343</v>
          </cell>
          <cell r="H1640" t="str">
            <v>Travel Plus</v>
          </cell>
          <cell r="I1640" t="str">
            <v>300952353</v>
          </cell>
          <cell r="J1640" t="str">
            <v>0300</v>
          </cell>
          <cell r="K1640">
            <v>-17747</v>
          </cell>
          <cell r="M1640">
            <v>0</v>
          </cell>
          <cell r="O1640">
            <v>0</v>
          </cell>
          <cell r="P1640">
            <v>-17747</v>
          </cell>
          <cell r="S1640">
            <v>-17747</v>
          </cell>
          <cell r="V1640"/>
          <cell r="W1640">
            <v>37330</v>
          </cell>
          <cell r="X1640">
            <v>37330</v>
          </cell>
          <cell r="Y1640" t="str">
            <v>KB</v>
          </cell>
          <cell r="Z1640" t="str">
            <v>Nakamura PRG-Duss 11.10-11.10 - 2001 (FDP 1403)</v>
          </cell>
        </row>
        <row r="1641">
          <cell r="A1641">
            <v>3208</v>
          </cell>
          <cell r="B1641" t="str">
            <v>cancel</v>
          </cell>
          <cell r="C1641" t="str">
            <v>tch</v>
          </cell>
          <cell r="D1641" t="str">
            <v>504454</v>
          </cell>
          <cell r="E1641">
            <v>37424</v>
          </cell>
          <cell r="F1641">
            <v>37424</v>
          </cell>
          <cell r="G1641">
            <v>37438</v>
          </cell>
          <cell r="H1641" t="str">
            <v>Travel Plus</v>
          </cell>
          <cell r="I1641" t="str">
            <v>300952353</v>
          </cell>
          <cell r="J1641" t="str">
            <v>0300</v>
          </cell>
          <cell r="M1641">
            <v>0</v>
          </cell>
          <cell r="O1641">
            <v>0</v>
          </cell>
          <cell r="P1641">
            <v>0</v>
          </cell>
          <cell r="S1641">
            <v>0</v>
          </cell>
          <cell r="V1641"/>
          <cell r="W1641" t="str">
            <v>n/a</v>
          </cell>
          <cell r="X1641" t="str">
            <v>n/a</v>
          </cell>
          <cell r="Y1641" t="str">
            <v>KB</v>
          </cell>
          <cell r="Z1641" t="str">
            <v>SPUR, Brussel, return</v>
          </cell>
        </row>
        <row r="1642">
          <cell r="A1642">
            <v>548</v>
          </cell>
          <cell r="B1642">
            <v>37432</v>
          </cell>
          <cell r="C1642" t="str">
            <v>tch</v>
          </cell>
          <cell r="D1642" t="str">
            <v>227017</v>
          </cell>
          <cell r="E1642">
            <v>37376</v>
          </cell>
          <cell r="F1642">
            <v>37376</v>
          </cell>
          <cell r="G1642">
            <v>37390</v>
          </cell>
          <cell r="H1642" t="str">
            <v>Travel Plus</v>
          </cell>
          <cell r="I1642" t="str">
            <v>300952353</v>
          </cell>
          <cell r="J1642" t="str">
            <v>0300</v>
          </cell>
          <cell r="K1642">
            <v>338</v>
          </cell>
          <cell r="M1642">
            <v>0</v>
          </cell>
          <cell r="O1642">
            <v>0</v>
          </cell>
          <cell r="P1642">
            <v>338</v>
          </cell>
          <cell r="S1642">
            <v>338</v>
          </cell>
          <cell r="U1642" t="str">
            <v>a</v>
          </cell>
          <cell r="V1642"/>
          <cell r="W1642">
            <v>37421</v>
          </cell>
          <cell r="X1642">
            <v>37421</v>
          </cell>
          <cell r="Y1642" t="str">
            <v>KB</v>
          </cell>
          <cell r="Z1642" t="str">
            <v>Kanesaka,Kojio OVA 2.5-3.5-payment for Spur cancellation</v>
          </cell>
        </row>
        <row r="1643">
          <cell r="A1643">
            <v>1559</v>
          </cell>
          <cell r="B1643">
            <v>37572</v>
          </cell>
          <cell r="C1643" t="str">
            <v>aod</v>
          </cell>
          <cell r="D1643" t="str">
            <v>501685</v>
          </cell>
          <cell r="E1643">
            <v>37551</v>
          </cell>
          <cell r="G1643">
            <v>37564</v>
          </cell>
          <cell r="H1643" t="str">
            <v>Travel Plus</v>
          </cell>
          <cell r="I1643" t="str">
            <v>300952353</v>
          </cell>
          <cell r="J1643" t="str">
            <v>0300</v>
          </cell>
          <cell r="K1643">
            <v>400</v>
          </cell>
          <cell r="M1643">
            <v>0</v>
          </cell>
          <cell r="O1643">
            <v>0</v>
          </cell>
          <cell r="P1643">
            <v>400</v>
          </cell>
          <cell r="S1643">
            <v>400</v>
          </cell>
          <cell r="V1643"/>
          <cell r="W1643">
            <v>37565</v>
          </cell>
          <cell r="X1643">
            <v>37567</v>
          </cell>
          <cell r="Y1643" t="str">
            <v>KB</v>
          </cell>
          <cell r="Z1643" t="str">
            <v>Kato - storno poplatek</v>
          </cell>
        </row>
        <row r="1644">
          <cell r="A1644">
            <v>3210</v>
          </cell>
          <cell r="B1644">
            <v>37432</v>
          </cell>
          <cell r="C1644" t="str">
            <v>tch</v>
          </cell>
          <cell r="D1644" t="str">
            <v>504456</v>
          </cell>
          <cell r="E1644">
            <v>37424</v>
          </cell>
          <cell r="F1644">
            <v>37424</v>
          </cell>
          <cell r="G1644">
            <v>37438</v>
          </cell>
          <cell r="H1644" t="str">
            <v>Travel Plus</v>
          </cell>
          <cell r="I1644" t="str">
            <v>300952353</v>
          </cell>
          <cell r="J1644" t="str">
            <v>0300</v>
          </cell>
          <cell r="K1644">
            <v>98</v>
          </cell>
          <cell r="L1644">
            <v>3460</v>
          </cell>
          <cell r="M1644">
            <v>173</v>
          </cell>
          <cell r="O1644">
            <v>0</v>
          </cell>
          <cell r="P1644">
            <v>3731</v>
          </cell>
          <cell r="S1644">
            <v>3731</v>
          </cell>
          <cell r="V1644"/>
          <cell r="W1644">
            <v>37435</v>
          </cell>
          <cell r="X1644">
            <v>37438</v>
          </cell>
          <cell r="Y1644" t="str">
            <v>KB</v>
          </cell>
        </row>
        <row r="1645">
          <cell r="A1645">
            <v>3211</v>
          </cell>
          <cell r="B1645">
            <v>37432</v>
          </cell>
          <cell r="C1645" t="str">
            <v>tch</v>
          </cell>
          <cell r="D1645" t="str">
            <v>504457</v>
          </cell>
          <cell r="E1645">
            <v>37424</v>
          </cell>
          <cell r="F1645">
            <v>37424</v>
          </cell>
          <cell r="G1645">
            <v>37438</v>
          </cell>
          <cell r="H1645" t="str">
            <v>Travel Plus</v>
          </cell>
          <cell r="I1645" t="str">
            <v>300952353</v>
          </cell>
          <cell r="J1645" t="str">
            <v>0300</v>
          </cell>
          <cell r="K1645">
            <v>98</v>
          </cell>
          <cell r="L1645">
            <v>3460</v>
          </cell>
          <cell r="M1645">
            <v>173</v>
          </cell>
          <cell r="O1645">
            <v>0</v>
          </cell>
          <cell r="P1645">
            <v>3731</v>
          </cell>
          <cell r="S1645">
            <v>3731</v>
          </cell>
          <cell r="V1645"/>
          <cell r="W1645">
            <v>37435</v>
          </cell>
          <cell r="X1645">
            <v>37438</v>
          </cell>
          <cell r="Y1645" t="str">
            <v>KB</v>
          </cell>
        </row>
        <row r="1646">
          <cell r="A1646">
            <v>530</v>
          </cell>
          <cell r="B1646">
            <v>37396</v>
          </cell>
          <cell r="C1646" t="str">
            <v>tch</v>
          </cell>
          <cell r="D1646" t="str">
            <v>226781</v>
          </cell>
          <cell r="E1646">
            <v>37369</v>
          </cell>
          <cell r="F1646">
            <v>37369</v>
          </cell>
          <cell r="G1646">
            <v>37383</v>
          </cell>
          <cell r="H1646" t="str">
            <v>Travel Plus</v>
          </cell>
          <cell r="I1646" t="str">
            <v>300952353</v>
          </cell>
          <cell r="J1646" t="str">
            <v>0300</v>
          </cell>
          <cell r="K1646">
            <v>103</v>
          </cell>
          <cell r="L1646">
            <v>3460</v>
          </cell>
          <cell r="M1646">
            <v>173</v>
          </cell>
          <cell r="O1646">
            <v>0</v>
          </cell>
          <cell r="P1646">
            <v>3736</v>
          </cell>
          <cell r="S1646">
            <v>3736</v>
          </cell>
          <cell r="U1646" t="str">
            <v>c</v>
          </cell>
          <cell r="V1646"/>
          <cell r="W1646">
            <v>37382</v>
          </cell>
          <cell r="X1646">
            <v>37383</v>
          </cell>
          <cell r="Y1646" t="str">
            <v>KB</v>
          </cell>
          <cell r="Z1646" t="str">
            <v>Machu OVA 26.4</v>
          </cell>
        </row>
        <row r="1647">
          <cell r="A1647">
            <v>3216</v>
          </cell>
          <cell r="B1647">
            <v>37453</v>
          </cell>
          <cell r="C1647" t="str">
            <v>tch</v>
          </cell>
          <cell r="D1647" t="str">
            <v>504728</v>
          </cell>
          <cell r="E1647">
            <v>37431</v>
          </cell>
          <cell r="F1647">
            <v>37431</v>
          </cell>
          <cell r="G1647">
            <v>37445</v>
          </cell>
          <cell r="H1647" t="str">
            <v>Travel Plus</v>
          </cell>
          <cell r="I1647" t="str">
            <v>300952353</v>
          </cell>
          <cell r="J1647" t="str">
            <v>0300</v>
          </cell>
          <cell r="K1647">
            <v>96</v>
          </cell>
          <cell r="L1647">
            <v>3558</v>
          </cell>
          <cell r="M1647">
            <v>177.9</v>
          </cell>
          <cell r="O1647">
            <v>0</v>
          </cell>
          <cell r="P1647">
            <v>3831.9</v>
          </cell>
          <cell r="S1647">
            <v>3832</v>
          </cell>
          <cell r="U1647" t="str">
            <v>c</v>
          </cell>
          <cell r="V1647"/>
          <cell r="W1647">
            <v>37445</v>
          </cell>
          <cell r="X1647">
            <v>37445</v>
          </cell>
          <cell r="Y1647" t="str">
            <v>KB</v>
          </cell>
          <cell r="Z1647" t="str">
            <v>Kojio, OST</v>
          </cell>
        </row>
        <row r="1648">
          <cell r="A1648">
            <v>3231</v>
          </cell>
          <cell r="B1648">
            <v>37461</v>
          </cell>
          <cell r="C1648" t="str">
            <v>tch</v>
          </cell>
          <cell r="D1648" t="str">
            <v>505110</v>
          </cell>
          <cell r="E1648">
            <v>37445</v>
          </cell>
          <cell r="G1648">
            <v>37454</v>
          </cell>
          <cell r="H1648" t="str">
            <v>Travel Plus</v>
          </cell>
          <cell r="I1648" t="str">
            <v>300952353</v>
          </cell>
          <cell r="J1648" t="str">
            <v>0300</v>
          </cell>
          <cell r="K1648">
            <v>3848</v>
          </cell>
          <cell r="M1648">
            <v>0</v>
          </cell>
          <cell r="O1648">
            <v>0</v>
          </cell>
          <cell r="P1648">
            <v>3848</v>
          </cell>
          <cell r="S1648">
            <v>3848</v>
          </cell>
          <cell r="U1648" t="str">
            <v>a</v>
          </cell>
          <cell r="V1648"/>
          <cell r="W1648">
            <v>37460</v>
          </cell>
          <cell r="X1648">
            <v>37460</v>
          </cell>
          <cell r="Y1648" t="str">
            <v>KB</v>
          </cell>
          <cell r="Z1648" t="str">
            <v>Storno fee, for Brussels ticket</v>
          </cell>
        </row>
        <row r="1649">
          <cell r="A1649">
            <v>742</v>
          </cell>
          <cell r="B1649">
            <v>37432</v>
          </cell>
          <cell r="C1649" t="str">
            <v>tch</v>
          </cell>
          <cell r="D1649" t="str">
            <v>228009</v>
          </cell>
          <cell r="E1649">
            <v>37410</v>
          </cell>
          <cell r="F1649">
            <v>37407</v>
          </cell>
          <cell r="G1649">
            <v>37421</v>
          </cell>
          <cell r="H1649" t="str">
            <v>Travel Plus</v>
          </cell>
          <cell r="I1649" t="str">
            <v>300952353</v>
          </cell>
          <cell r="J1649" t="str">
            <v>0300</v>
          </cell>
          <cell r="K1649">
            <v>100</v>
          </cell>
          <cell r="L1649">
            <v>4126.7</v>
          </cell>
          <cell r="M1649">
            <v>206.3</v>
          </cell>
          <cell r="O1649">
            <v>0</v>
          </cell>
          <cell r="P1649">
            <v>4433</v>
          </cell>
          <cell r="S1649">
            <v>4433</v>
          </cell>
          <cell r="V1649"/>
          <cell r="W1649">
            <v>37421</v>
          </cell>
          <cell r="X1649">
            <v>37421</v>
          </cell>
          <cell r="Y1649" t="str">
            <v>KB</v>
          </cell>
          <cell r="Z1649" t="str">
            <v>Kakimoto OSR 14.6</v>
          </cell>
        </row>
        <row r="1650">
          <cell r="A1650">
            <v>707</v>
          </cell>
          <cell r="B1650">
            <v>37432</v>
          </cell>
          <cell r="C1650" t="str">
            <v>tch</v>
          </cell>
          <cell r="D1650" t="str">
            <v>227820</v>
          </cell>
          <cell r="E1650">
            <v>37403</v>
          </cell>
          <cell r="F1650">
            <v>37403</v>
          </cell>
          <cell r="G1650">
            <v>37417</v>
          </cell>
          <cell r="H1650" t="str">
            <v>Travel Plus</v>
          </cell>
          <cell r="I1650" t="str">
            <v>300952353</v>
          </cell>
          <cell r="J1650" t="str">
            <v>0300</v>
          </cell>
          <cell r="K1650">
            <v>100</v>
          </cell>
          <cell r="L1650">
            <v>4660</v>
          </cell>
          <cell r="M1650">
            <v>233</v>
          </cell>
          <cell r="O1650">
            <v>0</v>
          </cell>
          <cell r="P1650">
            <v>4993</v>
          </cell>
          <cell r="S1650">
            <v>4993</v>
          </cell>
          <cell r="V1650"/>
          <cell r="W1650">
            <v>37421</v>
          </cell>
          <cell r="X1650">
            <v>37421</v>
          </cell>
          <cell r="Y1650" t="str">
            <v>KB</v>
          </cell>
          <cell r="Z1650" t="str">
            <v>Kojio OSR 30.5</v>
          </cell>
        </row>
        <row r="1651">
          <cell r="A1651">
            <v>1136</v>
          </cell>
          <cell r="B1651">
            <v>37491</v>
          </cell>
          <cell r="C1651" t="str">
            <v>tch</v>
          </cell>
          <cell r="D1651" t="str">
            <v>506127</v>
          </cell>
          <cell r="E1651">
            <v>37470</v>
          </cell>
          <cell r="F1651">
            <v>37470</v>
          </cell>
          <cell r="G1651">
            <v>37484</v>
          </cell>
          <cell r="H1651" t="str">
            <v>Travel Plus</v>
          </cell>
          <cell r="I1651" t="str">
            <v>300952353</v>
          </cell>
          <cell r="J1651" t="str">
            <v>0300</v>
          </cell>
          <cell r="K1651">
            <v>184</v>
          </cell>
          <cell r="L1651">
            <v>4828</v>
          </cell>
          <cell r="M1651">
            <v>242</v>
          </cell>
          <cell r="O1651">
            <v>0</v>
          </cell>
          <cell r="P1651">
            <v>5254</v>
          </cell>
          <cell r="S1651">
            <v>5254</v>
          </cell>
          <cell r="V1651"/>
          <cell r="W1651">
            <v>37482</v>
          </cell>
          <cell r="X1651">
            <v>37482</v>
          </cell>
          <cell r="Y1651" t="str">
            <v>KB</v>
          </cell>
          <cell r="Z1651" t="str">
            <v>Nishiyama,Pr - ostr</v>
          </cell>
        </row>
        <row r="1652">
          <cell r="A1652">
            <v>3384</v>
          </cell>
          <cell r="B1652">
            <v>37553</v>
          </cell>
          <cell r="C1652" t="str">
            <v>tch</v>
          </cell>
          <cell r="D1652" t="str">
            <v>508005</v>
          </cell>
          <cell r="E1652">
            <v>37537</v>
          </cell>
          <cell r="F1652">
            <v>37537</v>
          </cell>
          <cell r="G1652">
            <v>37551</v>
          </cell>
          <cell r="H1652" t="str">
            <v>Travel Plus</v>
          </cell>
          <cell r="I1652" t="str">
            <v>300952353</v>
          </cell>
          <cell r="J1652" t="str">
            <v>0300</v>
          </cell>
          <cell r="K1652">
            <v>186</v>
          </cell>
          <cell r="L1652">
            <v>4828</v>
          </cell>
          <cell r="M1652">
            <v>241.4</v>
          </cell>
          <cell r="O1652">
            <v>0</v>
          </cell>
          <cell r="P1652">
            <v>5255.4</v>
          </cell>
          <cell r="S1652">
            <v>5256</v>
          </cell>
          <cell r="U1652" t="str">
            <v>x</v>
          </cell>
          <cell r="V1652"/>
          <cell r="W1652">
            <v>37547</v>
          </cell>
          <cell r="X1652">
            <v>37550</v>
          </cell>
          <cell r="Y1652" t="str">
            <v>KB</v>
          </cell>
          <cell r="Z1652" t="str">
            <v xml:space="preserve">OST, Mr. Kanesaka return </v>
          </cell>
        </row>
        <row r="1653">
          <cell r="A1653">
            <v>1807</v>
          </cell>
          <cell r="B1653">
            <v>37613</v>
          </cell>
          <cell r="C1653" t="str">
            <v>b</v>
          </cell>
          <cell r="D1653" t="str">
            <v>509596</v>
          </cell>
          <cell r="E1653">
            <v>37595</v>
          </cell>
          <cell r="G1653">
            <v>37613</v>
          </cell>
          <cell r="H1653" t="str">
            <v>Travel Plus</v>
          </cell>
          <cell r="I1653" t="str">
            <v>300952353</v>
          </cell>
          <cell r="J1653" t="str">
            <v>0300</v>
          </cell>
          <cell r="K1653">
            <v>188</v>
          </cell>
          <cell r="L1653">
            <v>4828.57</v>
          </cell>
          <cell r="M1653">
            <v>241.43</v>
          </cell>
          <cell r="O1653">
            <v>0</v>
          </cell>
          <cell r="P1653">
            <v>5258</v>
          </cell>
          <cell r="S1653">
            <v>5258</v>
          </cell>
          <cell r="V1653"/>
          <cell r="W1653">
            <v>37613</v>
          </cell>
          <cell r="X1653">
            <v>37613</v>
          </cell>
          <cell r="Y1653" t="str">
            <v>KB</v>
          </cell>
        </row>
        <row r="1654">
          <cell r="A1654">
            <v>3314</v>
          </cell>
          <cell r="B1654">
            <v>37524</v>
          </cell>
          <cell r="C1654" t="str">
            <v>tch</v>
          </cell>
          <cell r="D1654" t="str">
            <v>230611</v>
          </cell>
          <cell r="E1654">
            <v>37501</v>
          </cell>
          <cell r="F1654">
            <v>37501</v>
          </cell>
          <cell r="G1654">
            <v>37515</v>
          </cell>
          <cell r="H1654" t="str">
            <v>Travel Plus</v>
          </cell>
          <cell r="I1654" t="str">
            <v>300952353</v>
          </cell>
          <cell r="J1654" t="str">
            <v>0300</v>
          </cell>
          <cell r="K1654">
            <v>188</v>
          </cell>
          <cell r="L1654">
            <v>4828</v>
          </cell>
          <cell r="M1654">
            <v>241.4</v>
          </cell>
          <cell r="O1654">
            <v>0</v>
          </cell>
          <cell r="P1654">
            <v>5257.4</v>
          </cell>
          <cell r="S1654">
            <v>5258</v>
          </cell>
          <cell r="U1654" t="str">
            <v>a</v>
          </cell>
          <cell r="V1654"/>
          <cell r="W1654">
            <v>37516</v>
          </cell>
          <cell r="X1654">
            <v>37516</v>
          </cell>
          <cell r="Y1654" t="str">
            <v>KB</v>
          </cell>
          <cell r="Z1654" t="str">
            <v>OST, Mr. Kojio return</v>
          </cell>
        </row>
        <row r="1655">
          <cell r="A1655">
            <v>1808</v>
          </cell>
          <cell r="B1655">
            <v>37613</v>
          </cell>
          <cell r="C1655" t="str">
            <v>tp5</v>
          </cell>
          <cell r="D1655" t="str">
            <v>509495</v>
          </cell>
          <cell r="E1655">
            <v>37595</v>
          </cell>
          <cell r="G1655">
            <v>37607</v>
          </cell>
          <cell r="H1655" t="str">
            <v>Travel Plus</v>
          </cell>
          <cell r="I1655" t="str">
            <v>300952353</v>
          </cell>
          <cell r="J1655" t="str">
            <v>0300</v>
          </cell>
          <cell r="K1655">
            <v>638</v>
          </cell>
          <cell r="L1655">
            <v>4828.57</v>
          </cell>
          <cell r="M1655">
            <v>241.43</v>
          </cell>
          <cell r="O1655">
            <v>0</v>
          </cell>
          <cell r="P1655">
            <v>5708</v>
          </cell>
          <cell r="S1655">
            <v>5708</v>
          </cell>
          <cell r="V1655"/>
          <cell r="W1655">
            <v>37606</v>
          </cell>
          <cell r="X1655">
            <v>37608</v>
          </cell>
          <cell r="Y1655" t="str">
            <v>KB</v>
          </cell>
        </row>
        <row r="1656">
          <cell r="A1656">
            <v>3315</v>
          </cell>
          <cell r="B1656">
            <v>37524</v>
          </cell>
          <cell r="C1656" t="str">
            <v>tch</v>
          </cell>
          <cell r="D1656" t="str">
            <v>230610</v>
          </cell>
          <cell r="E1656">
            <v>37501</v>
          </cell>
          <cell r="F1656">
            <v>37501</v>
          </cell>
          <cell r="G1656">
            <v>37515</v>
          </cell>
          <cell r="H1656" t="str">
            <v>Travel Plus</v>
          </cell>
          <cell r="I1656" t="str">
            <v>300952353</v>
          </cell>
          <cell r="J1656" t="str">
            <v>0300</v>
          </cell>
          <cell r="K1656">
            <v>188</v>
          </cell>
          <cell r="L1656">
            <v>5328</v>
          </cell>
          <cell r="M1656">
            <v>266.39999999999998</v>
          </cell>
          <cell r="O1656">
            <v>0</v>
          </cell>
          <cell r="P1656">
            <v>5782.4</v>
          </cell>
          <cell r="S1656">
            <v>5783</v>
          </cell>
          <cell r="U1656" t="str">
            <v>a</v>
          </cell>
          <cell r="V1656"/>
          <cell r="W1656">
            <v>37516</v>
          </cell>
          <cell r="X1656">
            <v>37516</v>
          </cell>
          <cell r="Y1656" t="str">
            <v>KB</v>
          </cell>
          <cell r="Z1656" t="str">
            <v xml:space="preserve">OST, Mr. Kanesaka return </v>
          </cell>
        </row>
        <row r="1657">
          <cell r="A1657">
            <v>277</v>
          </cell>
          <cell r="B1657">
            <v>37349</v>
          </cell>
          <cell r="C1657" t="str">
            <v>tch</v>
          </cell>
          <cell r="D1657" t="str">
            <v>225306</v>
          </cell>
          <cell r="E1657">
            <v>37327</v>
          </cell>
          <cell r="F1657">
            <v>37327</v>
          </cell>
          <cell r="G1657">
            <v>37341</v>
          </cell>
          <cell r="H1657" t="str">
            <v>Travel Plus</v>
          </cell>
          <cell r="I1657" t="str">
            <v>300952353</v>
          </cell>
          <cell r="J1657" t="str">
            <v>0300</v>
          </cell>
          <cell r="K1657">
            <v>174</v>
          </cell>
          <cell r="L1657">
            <v>5828.6</v>
          </cell>
          <cell r="M1657">
            <v>291.39999999999998</v>
          </cell>
          <cell r="O1657">
            <v>0</v>
          </cell>
          <cell r="P1657">
            <v>6294</v>
          </cell>
          <cell r="S1657">
            <v>6294</v>
          </cell>
          <cell r="U1657" t="str">
            <v>a</v>
          </cell>
          <cell r="V1657"/>
          <cell r="W1657">
            <v>37340</v>
          </cell>
          <cell r="X1657">
            <v>37340</v>
          </cell>
          <cell r="Y1657" t="str">
            <v>KB</v>
          </cell>
          <cell r="Z1657" t="str">
            <v>Kato PRG-Ova-PRG 12.3-13.3</v>
          </cell>
        </row>
        <row r="1658">
          <cell r="A1658">
            <v>281</v>
          </cell>
          <cell r="B1658">
            <v>37349</v>
          </cell>
          <cell r="C1658" t="str">
            <v>tch</v>
          </cell>
          <cell r="D1658" t="str">
            <v>225358</v>
          </cell>
          <cell r="E1658">
            <v>37328</v>
          </cell>
          <cell r="F1658">
            <v>37328</v>
          </cell>
          <cell r="G1658">
            <v>37342</v>
          </cell>
          <cell r="H1658" t="str">
            <v>Travel Plus</v>
          </cell>
          <cell r="I1658" t="str">
            <v>300952353</v>
          </cell>
          <cell r="J1658" t="str">
            <v>0300</v>
          </cell>
          <cell r="K1658">
            <v>174</v>
          </cell>
          <cell r="L1658">
            <v>5828.6</v>
          </cell>
          <cell r="M1658">
            <v>291.39999999999998</v>
          </cell>
          <cell r="O1658">
            <v>0</v>
          </cell>
          <cell r="P1658">
            <v>6294</v>
          </cell>
          <cell r="S1658">
            <v>6294</v>
          </cell>
          <cell r="U1658" t="str">
            <v>a</v>
          </cell>
          <cell r="V1658"/>
          <cell r="W1658">
            <v>37341</v>
          </cell>
          <cell r="X1658">
            <v>37342</v>
          </cell>
          <cell r="Y1658" t="str">
            <v>KB</v>
          </cell>
          <cell r="Z1658" t="str">
            <v>Kanesaka PRG-OVA-PRG 14.3-16.3</v>
          </cell>
        </row>
        <row r="1659">
          <cell r="A1659">
            <v>65</v>
          </cell>
          <cell r="B1659">
            <v>37315</v>
          </cell>
          <cell r="C1659" t="str">
            <v>toe</v>
          </cell>
          <cell r="D1659" t="str">
            <v>223950</v>
          </cell>
          <cell r="E1659">
            <v>37285</v>
          </cell>
          <cell r="F1659">
            <v>37284</v>
          </cell>
          <cell r="G1659">
            <v>37298</v>
          </cell>
          <cell r="H1659" t="str">
            <v>Travel Plus</v>
          </cell>
          <cell r="I1659" t="str">
            <v>300952353</v>
          </cell>
          <cell r="J1659" t="str">
            <v>0300</v>
          </cell>
          <cell r="K1659">
            <v>470</v>
          </cell>
          <cell r="L1659">
            <v>5536</v>
          </cell>
          <cell r="M1659">
            <v>292</v>
          </cell>
          <cell r="O1659">
            <v>0</v>
          </cell>
          <cell r="P1659">
            <v>6298</v>
          </cell>
          <cell r="S1659">
            <v>6298</v>
          </cell>
          <cell r="U1659" t="str">
            <v>e</v>
          </cell>
          <cell r="V1659"/>
          <cell r="W1659">
            <v>37298</v>
          </cell>
          <cell r="X1659">
            <v>37301</v>
          </cell>
          <cell r="Y1659" t="str">
            <v>KB</v>
          </cell>
          <cell r="Z1659" t="str">
            <v>Nakamura PRG-OVA-PRG 29.1-30.1</v>
          </cell>
        </row>
        <row r="1660">
          <cell r="A1660">
            <v>208</v>
          </cell>
          <cell r="B1660">
            <v>37349</v>
          </cell>
          <cell r="C1660" t="str">
            <v>tch</v>
          </cell>
          <cell r="D1660" t="str">
            <v>224949</v>
          </cell>
          <cell r="E1660">
            <v>37315</v>
          </cell>
          <cell r="F1660">
            <v>37315</v>
          </cell>
          <cell r="G1660">
            <v>37329</v>
          </cell>
          <cell r="H1660" t="str">
            <v>Travel Plus</v>
          </cell>
          <cell r="I1660" t="str">
            <v>300952353</v>
          </cell>
          <cell r="J1660" t="str">
            <v>0300</v>
          </cell>
          <cell r="K1660">
            <v>178</v>
          </cell>
          <cell r="L1660">
            <v>5828</v>
          </cell>
          <cell r="M1660">
            <v>292</v>
          </cell>
          <cell r="O1660">
            <v>0</v>
          </cell>
          <cell r="P1660">
            <v>6298</v>
          </cell>
          <cell r="S1660">
            <v>6298</v>
          </cell>
          <cell r="V1660"/>
          <cell r="W1660">
            <v>37328</v>
          </cell>
          <cell r="X1660">
            <v>37329</v>
          </cell>
          <cell r="Y1660" t="str">
            <v>KB</v>
          </cell>
          <cell r="Z1660" t="str">
            <v>Nakamura PRG-OVA-PRG 13.2-15.2</v>
          </cell>
        </row>
        <row r="1661">
          <cell r="A1661">
            <v>209</v>
          </cell>
          <cell r="B1661">
            <v>37349</v>
          </cell>
          <cell r="C1661" t="str">
            <v>tch</v>
          </cell>
          <cell r="D1661" t="str">
            <v>224950</v>
          </cell>
          <cell r="E1661">
            <v>37315</v>
          </cell>
          <cell r="F1661">
            <v>37315</v>
          </cell>
          <cell r="G1661">
            <v>37329</v>
          </cell>
          <cell r="H1661" t="str">
            <v>Travel Plus</v>
          </cell>
          <cell r="I1661" t="str">
            <v>300952353</v>
          </cell>
          <cell r="J1661" t="str">
            <v>0300</v>
          </cell>
          <cell r="K1661">
            <v>178</v>
          </cell>
          <cell r="L1661">
            <v>5828</v>
          </cell>
          <cell r="M1661">
            <v>292</v>
          </cell>
          <cell r="O1661">
            <v>0</v>
          </cell>
          <cell r="P1661">
            <v>6298</v>
          </cell>
          <cell r="S1661">
            <v>6298</v>
          </cell>
          <cell r="V1661"/>
          <cell r="W1661">
            <v>37328</v>
          </cell>
          <cell r="X1661">
            <v>37329</v>
          </cell>
          <cell r="Y1661" t="str">
            <v>KB</v>
          </cell>
          <cell r="Z1661" t="str">
            <v>Kanesaka PRG-OVA-PRG 28.2-1.3</v>
          </cell>
        </row>
        <row r="1662">
          <cell r="A1662">
            <v>210</v>
          </cell>
          <cell r="B1662">
            <v>37349</v>
          </cell>
          <cell r="C1662" t="str">
            <v>tch</v>
          </cell>
          <cell r="D1662" t="str">
            <v>224952</v>
          </cell>
          <cell r="E1662">
            <v>37315</v>
          </cell>
          <cell r="F1662">
            <v>37315</v>
          </cell>
          <cell r="G1662">
            <v>37329</v>
          </cell>
          <cell r="H1662" t="str">
            <v>Travel Plus</v>
          </cell>
          <cell r="I1662" t="str">
            <v>300952353</v>
          </cell>
          <cell r="J1662" t="str">
            <v>0300</v>
          </cell>
          <cell r="K1662">
            <v>178</v>
          </cell>
          <cell r="L1662">
            <v>5828</v>
          </cell>
          <cell r="M1662">
            <v>292</v>
          </cell>
          <cell r="O1662">
            <v>0</v>
          </cell>
          <cell r="P1662">
            <v>6298</v>
          </cell>
          <cell r="S1662">
            <v>6298</v>
          </cell>
          <cell r="V1662"/>
          <cell r="W1662">
            <v>37328</v>
          </cell>
          <cell r="X1662">
            <v>37329</v>
          </cell>
          <cell r="Y1662" t="str">
            <v>KB</v>
          </cell>
          <cell r="Z1662" t="str">
            <v>Kojio PRG-OVA-PRG 28.2-2.3</v>
          </cell>
        </row>
        <row r="1663">
          <cell r="A1663">
            <v>211</v>
          </cell>
          <cell r="B1663">
            <v>37349</v>
          </cell>
          <cell r="C1663" t="str">
            <v>tch</v>
          </cell>
          <cell r="D1663" t="str">
            <v>224953</v>
          </cell>
          <cell r="E1663">
            <v>37315</v>
          </cell>
          <cell r="F1663">
            <v>37315</v>
          </cell>
          <cell r="G1663">
            <v>37329</v>
          </cell>
          <cell r="H1663" t="str">
            <v>Travel Plus</v>
          </cell>
          <cell r="I1663" t="str">
            <v>300952353</v>
          </cell>
          <cell r="J1663" t="str">
            <v>0300</v>
          </cell>
          <cell r="K1663">
            <v>178</v>
          </cell>
          <cell r="L1663">
            <v>5828</v>
          </cell>
          <cell r="M1663">
            <v>292</v>
          </cell>
          <cell r="O1663">
            <v>0</v>
          </cell>
          <cell r="P1663">
            <v>6298</v>
          </cell>
          <cell r="S1663">
            <v>6298</v>
          </cell>
          <cell r="V1663"/>
          <cell r="W1663">
            <v>37328</v>
          </cell>
          <cell r="X1663">
            <v>37329</v>
          </cell>
          <cell r="Y1663" t="str">
            <v>KB</v>
          </cell>
          <cell r="Z1663" t="str">
            <v>Kraut PRG-OVA-PRG 28.2-2.3</v>
          </cell>
        </row>
        <row r="1664">
          <cell r="A1664">
            <v>3209</v>
          </cell>
          <cell r="B1664">
            <v>37432</v>
          </cell>
          <cell r="C1664" t="str">
            <v>tch</v>
          </cell>
          <cell r="D1664" t="str">
            <v>504455</v>
          </cell>
          <cell r="E1664">
            <v>37424</v>
          </cell>
          <cell r="F1664">
            <v>37424</v>
          </cell>
          <cell r="G1664">
            <v>37438</v>
          </cell>
          <cell r="H1664" t="str">
            <v>Travel Plus</v>
          </cell>
          <cell r="I1664" t="str">
            <v>300952353</v>
          </cell>
          <cell r="J1664" t="str">
            <v>0300</v>
          </cell>
          <cell r="K1664">
            <v>196</v>
          </cell>
          <cell r="L1664">
            <v>5828.6</v>
          </cell>
          <cell r="M1664">
            <v>291.39999999999998</v>
          </cell>
          <cell r="O1664">
            <v>0</v>
          </cell>
          <cell r="P1664">
            <v>6316</v>
          </cell>
          <cell r="S1664">
            <v>6316</v>
          </cell>
          <cell r="V1664"/>
          <cell r="W1664">
            <v>37435</v>
          </cell>
          <cell r="X1664">
            <v>37438</v>
          </cell>
          <cell r="Y1664" t="str">
            <v>KB</v>
          </cell>
        </row>
        <row r="1665">
          <cell r="A1665">
            <v>763</v>
          </cell>
          <cell r="B1665">
            <v>37461</v>
          </cell>
          <cell r="C1665" t="str">
            <v>tch</v>
          </cell>
          <cell r="D1665" t="str">
            <v>228216</v>
          </cell>
          <cell r="E1665">
            <v>37412</v>
          </cell>
          <cell r="G1665">
            <v>37426</v>
          </cell>
          <cell r="H1665" t="str">
            <v>Travel Plus</v>
          </cell>
          <cell r="I1665" t="str">
            <v>300952353</v>
          </cell>
          <cell r="J1665" t="str">
            <v>0300</v>
          </cell>
          <cell r="K1665">
            <v>6318</v>
          </cell>
          <cell r="M1665">
            <v>0</v>
          </cell>
          <cell r="O1665">
            <v>0</v>
          </cell>
          <cell r="P1665">
            <v>6318</v>
          </cell>
          <cell r="S1665">
            <v>6318</v>
          </cell>
          <cell r="U1665" t="str">
            <v>a</v>
          </cell>
          <cell r="V1665"/>
          <cell r="W1665">
            <v>37460</v>
          </cell>
          <cell r="X1665">
            <v>37460</v>
          </cell>
          <cell r="Y1665" t="str">
            <v>KB</v>
          </cell>
          <cell r="Z1665" t="str">
            <v>Kitaori OSR 5-6</v>
          </cell>
        </row>
        <row r="1666">
          <cell r="A1666">
            <v>768</v>
          </cell>
          <cell r="B1666">
            <v>37432</v>
          </cell>
          <cell r="C1666" t="str">
            <v>tch</v>
          </cell>
          <cell r="D1666" t="str">
            <v>228119</v>
          </cell>
          <cell r="E1666">
            <v>37410</v>
          </cell>
          <cell r="F1666">
            <v>37410</v>
          </cell>
          <cell r="G1666">
            <v>37424</v>
          </cell>
          <cell r="H1666" t="str">
            <v>Travel Plus</v>
          </cell>
          <cell r="I1666" t="str">
            <v>300952353</v>
          </cell>
          <cell r="J1666" t="str">
            <v>0300</v>
          </cell>
          <cell r="K1666">
            <v>198</v>
          </cell>
          <cell r="L1666">
            <v>5828</v>
          </cell>
          <cell r="M1666">
            <v>292</v>
          </cell>
          <cell r="O1666">
            <v>0</v>
          </cell>
          <cell r="P1666">
            <v>6318</v>
          </cell>
          <cell r="S1666">
            <v>6318</v>
          </cell>
          <cell r="U1666" t="str">
            <v>a</v>
          </cell>
          <cell r="V1666"/>
          <cell r="W1666">
            <v>37424</v>
          </cell>
          <cell r="X1666">
            <v>37424</v>
          </cell>
          <cell r="Y1666" t="str">
            <v>KB</v>
          </cell>
          <cell r="Z1666" t="str">
            <v>Kakimoto OSR 5.6</v>
          </cell>
        </row>
        <row r="1667">
          <cell r="A1667">
            <v>3205</v>
          </cell>
          <cell r="B1667">
            <v>37433</v>
          </cell>
          <cell r="C1667" t="str">
            <v>tch</v>
          </cell>
          <cell r="D1667" t="str">
            <v>504368</v>
          </cell>
          <cell r="E1667">
            <v>37421</v>
          </cell>
          <cell r="F1667">
            <v>37421</v>
          </cell>
          <cell r="G1667">
            <v>37435</v>
          </cell>
          <cell r="H1667" t="str">
            <v>Travel Plus</v>
          </cell>
          <cell r="I1667" t="str">
            <v>300952353</v>
          </cell>
          <cell r="J1667" t="str">
            <v>0300</v>
          </cell>
          <cell r="K1667">
            <v>198</v>
          </cell>
          <cell r="L1667">
            <v>5828.6</v>
          </cell>
          <cell r="M1667">
            <v>291.39999999999998</v>
          </cell>
          <cell r="O1667">
            <v>0</v>
          </cell>
          <cell r="P1667">
            <v>6318</v>
          </cell>
          <cell r="S1667">
            <v>6318</v>
          </cell>
          <cell r="V1667"/>
          <cell r="W1667">
            <v>37432</v>
          </cell>
          <cell r="X1667">
            <v>37438</v>
          </cell>
          <cell r="Y1667" t="str">
            <v>KB</v>
          </cell>
        </row>
        <row r="1668">
          <cell r="A1668">
            <v>779</v>
          </cell>
          <cell r="B1668">
            <v>37432</v>
          </cell>
          <cell r="C1668" t="str">
            <v>tch</v>
          </cell>
          <cell r="D1668" t="str">
            <v>228082</v>
          </cell>
          <cell r="E1668">
            <v>37413</v>
          </cell>
          <cell r="F1668">
            <v>37407</v>
          </cell>
          <cell r="G1668">
            <v>37421</v>
          </cell>
          <cell r="H1668" t="str">
            <v>Travel Plus</v>
          </cell>
          <cell r="I1668" t="str">
            <v>300952353</v>
          </cell>
          <cell r="J1668" t="str">
            <v>0300</v>
          </cell>
          <cell r="K1668">
            <v>200</v>
          </cell>
          <cell r="L1668">
            <v>5828.6</v>
          </cell>
          <cell r="M1668">
            <v>291.39999999999998</v>
          </cell>
          <cell r="O1668">
            <v>0</v>
          </cell>
          <cell r="P1668">
            <v>6320</v>
          </cell>
          <cell r="S1668">
            <v>6320</v>
          </cell>
          <cell r="U1668" t="str">
            <v>a</v>
          </cell>
          <cell r="V1668"/>
          <cell r="W1668">
            <v>37424</v>
          </cell>
          <cell r="X1668">
            <v>37424</v>
          </cell>
          <cell r="Y1668" t="str">
            <v>KB</v>
          </cell>
          <cell r="Z1668" t="str">
            <v>Kojio OSR 4.6</v>
          </cell>
        </row>
        <row r="1669">
          <cell r="A1669">
            <v>694</v>
          </cell>
          <cell r="B1669">
            <v>37425</v>
          </cell>
          <cell r="C1669" t="str">
            <v>tch</v>
          </cell>
          <cell r="D1669" t="str">
            <v>227688</v>
          </cell>
          <cell r="E1669">
            <v>37398</v>
          </cell>
          <cell r="G1669">
            <v>37412</v>
          </cell>
          <cell r="H1669" t="str">
            <v>Travel Plus</v>
          </cell>
          <cell r="I1669" t="str">
            <v>300952353</v>
          </cell>
          <cell r="J1669" t="str">
            <v>0300</v>
          </cell>
          <cell r="K1669">
            <v>202</v>
          </cell>
          <cell r="L1669">
            <v>5828.57</v>
          </cell>
          <cell r="M1669">
            <v>291.39999999999998</v>
          </cell>
          <cell r="O1669">
            <v>0</v>
          </cell>
          <cell r="P1669">
            <v>6322</v>
          </cell>
          <cell r="S1669">
            <v>6322</v>
          </cell>
          <cell r="U1669" t="str">
            <v>c</v>
          </cell>
          <cell r="V1669"/>
          <cell r="W1669">
            <v>37413</v>
          </cell>
          <cell r="X1669">
            <v>37414</v>
          </cell>
          <cell r="Y1669" t="str">
            <v>KB</v>
          </cell>
          <cell r="Z1669" t="str">
            <v>Machu OSR 23.5</v>
          </cell>
        </row>
        <row r="1670">
          <cell r="A1670">
            <v>695</v>
          </cell>
          <cell r="B1670">
            <v>37425</v>
          </cell>
          <cell r="C1670" t="str">
            <v>tch</v>
          </cell>
          <cell r="D1670" t="str">
            <v>227716</v>
          </cell>
          <cell r="E1670">
            <v>37398</v>
          </cell>
          <cell r="G1670">
            <v>37412</v>
          </cell>
          <cell r="H1670" t="str">
            <v>Travel Plus</v>
          </cell>
          <cell r="I1670" t="str">
            <v>300952353</v>
          </cell>
          <cell r="J1670" t="str">
            <v>0300</v>
          </cell>
          <cell r="K1670">
            <v>202</v>
          </cell>
          <cell r="L1670">
            <v>5828.57</v>
          </cell>
          <cell r="M1670">
            <v>291.39999999999998</v>
          </cell>
          <cell r="O1670">
            <v>0</v>
          </cell>
          <cell r="P1670">
            <v>6322</v>
          </cell>
          <cell r="S1670">
            <v>6322</v>
          </cell>
          <cell r="U1670" t="str">
            <v>f</v>
          </cell>
          <cell r="V1670"/>
          <cell r="W1670">
            <v>37413</v>
          </cell>
          <cell r="X1670">
            <v>37414</v>
          </cell>
          <cell r="Y1670" t="str">
            <v>KB</v>
          </cell>
          <cell r="Z1670" t="str">
            <v>Kanesaka 23.5</v>
          </cell>
        </row>
        <row r="1671">
          <cell r="A1671">
            <v>588</v>
          </cell>
          <cell r="B1671">
            <v>37413</v>
          </cell>
          <cell r="C1671" t="str">
            <v>tch</v>
          </cell>
          <cell r="D1671" t="str">
            <v>227188</v>
          </cell>
          <cell r="E1671">
            <v>37383</v>
          </cell>
          <cell r="F1671">
            <v>37383</v>
          </cell>
          <cell r="G1671">
            <v>37397</v>
          </cell>
          <cell r="H1671" t="str">
            <v>Travel Plus</v>
          </cell>
          <cell r="I1671" t="str">
            <v>300952353</v>
          </cell>
          <cell r="J1671" t="str">
            <v>0300</v>
          </cell>
          <cell r="K1671">
            <v>204</v>
          </cell>
          <cell r="L1671">
            <v>5828</v>
          </cell>
          <cell r="M1671">
            <v>292</v>
          </cell>
          <cell r="O1671">
            <v>0</v>
          </cell>
          <cell r="P1671">
            <v>6324</v>
          </cell>
          <cell r="S1671">
            <v>6324</v>
          </cell>
          <cell r="U1671" t="str">
            <v>b</v>
          </cell>
          <cell r="V1671"/>
          <cell r="W1671">
            <v>37397</v>
          </cell>
          <cell r="X1671">
            <v>37397</v>
          </cell>
          <cell r="Y1671" t="str">
            <v>KB</v>
          </cell>
          <cell r="Z1671" t="str">
            <v>Kojio OVA 8.5</v>
          </cell>
        </row>
        <row r="1672">
          <cell r="A1672">
            <v>501</v>
          </cell>
          <cell r="B1672">
            <v>37396</v>
          </cell>
          <cell r="C1672" t="str">
            <v>tch</v>
          </cell>
          <cell r="D1672" t="str">
            <v>226912</v>
          </cell>
          <cell r="E1672">
            <v>37372</v>
          </cell>
          <cell r="F1672">
            <v>37372</v>
          </cell>
          <cell r="G1672">
            <v>37386</v>
          </cell>
          <cell r="H1672" t="str">
            <v>Travel Plus</v>
          </cell>
          <cell r="I1672" t="str">
            <v>300952353</v>
          </cell>
          <cell r="J1672" t="str">
            <v>0300</v>
          </cell>
          <cell r="K1672">
            <v>206</v>
          </cell>
          <cell r="L1672">
            <v>5828</v>
          </cell>
          <cell r="M1672">
            <v>292</v>
          </cell>
          <cell r="O1672">
            <v>0</v>
          </cell>
          <cell r="P1672">
            <v>6326</v>
          </cell>
          <cell r="S1672">
            <v>6326</v>
          </cell>
          <cell r="U1672" t="str">
            <v>g</v>
          </cell>
          <cell r="V1672"/>
          <cell r="W1672">
            <v>37384</v>
          </cell>
          <cell r="X1672">
            <v>37385</v>
          </cell>
          <cell r="Y1672" t="str">
            <v>KB</v>
          </cell>
          <cell r="Z1672" t="str">
            <v>Kakimoto OVA 29.4-2.5</v>
          </cell>
        </row>
        <row r="1673">
          <cell r="A1673">
            <v>504</v>
          </cell>
          <cell r="B1673">
            <v>37396</v>
          </cell>
          <cell r="C1673" t="str">
            <v>tch</v>
          </cell>
          <cell r="D1673" t="str">
            <v>226562</v>
          </cell>
          <cell r="E1673">
            <v>37369</v>
          </cell>
          <cell r="F1673">
            <v>37365</v>
          </cell>
          <cell r="G1673">
            <v>37377</v>
          </cell>
          <cell r="H1673" t="str">
            <v>Travel Plus</v>
          </cell>
          <cell r="I1673" t="str">
            <v>300952353</v>
          </cell>
          <cell r="J1673" t="str">
            <v>0300</v>
          </cell>
          <cell r="K1673">
            <v>208</v>
          </cell>
          <cell r="L1673">
            <v>5828.6</v>
          </cell>
          <cell r="M1673">
            <v>291.39999999999998</v>
          </cell>
          <cell r="O1673">
            <v>0</v>
          </cell>
          <cell r="P1673">
            <v>6328</v>
          </cell>
          <cell r="S1673">
            <v>6328</v>
          </cell>
          <cell r="U1673" t="str">
            <v>d</v>
          </cell>
          <cell r="V1673"/>
          <cell r="W1673">
            <v>37382</v>
          </cell>
          <cell r="X1673">
            <v>37386</v>
          </cell>
          <cell r="Y1673" t="str">
            <v>KB</v>
          </cell>
          <cell r="Z1673" t="str">
            <v>Kraut OVA 18.4-19-4</v>
          </cell>
        </row>
        <row r="1674">
          <cell r="A1674">
            <v>507</v>
          </cell>
          <cell r="B1674">
            <v>37396</v>
          </cell>
          <cell r="C1674" t="str">
            <v>tch</v>
          </cell>
          <cell r="D1674" t="str">
            <v>226316</v>
          </cell>
          <cell r="E1674">
            <v>37369</v>
          </cell>
          <cell r="F1674">
            <v>37358</v>
          </cell>
          <cell r="G1674">
            <v>37370</v>
          </cell>
          <cell r="H1674" t="str">
            <v>Travel Plus</v>
          </cell>
          <cell r="I1674" t="str">
            <v>300952353</v>
          </cell>
          <cell r="J1674" t="str">
            <v>0300</v>
          </cell>
          <cell r="K1674">
            <v>210</v>
          </cell>
          <cell r="L1674">
            <v>5828.6</v>
          </cell>
          <cell r="M1674">
            <v>291.39999999999998</v>
          </cell>
          <cell r="O1674">
            <v>0</v>
          </cell>
          <cell r="P1674">
            <v>6330</v>
          </cell>
          <cell r="S1674">
            <v>6330</v>
          </cell>
          <cell r="U1674" t="str">
            <v>d</v>
          </cell>
          <cell r="V1674"/>
          <cell r="W1674">
            <v>37382</v>
          </cell>
          <cell r="X1674">
            <v>37383</v>
          </cell>
          <cell r="Y1674" t="str">
            <v>KB</v>
          </cell>
          <cell r="Z1674" t="str">
            <v>Kraut OVA 11.4-12-4</v>
          </cell>
        </row>
        <row r="1675">
          <cell r="A1675">
            <v>342</v>
          </cell>
          <cell r="B1675">
            <v>37364</v>
          </cell>
          <cell r="C1675" t="str">
            <v>tch</v>
          </cell>
          <cell r="D1675" t="str">
            <v>225728</v>
          </cell>
          <cell r="E1675">
            <v>37342</v>
          </cell>
          <cell r="F1675">
            <v>37340</v>
          </cell>
          <cell r="G1675">
            <v>37354</v>
          </cell>
          <cell r="H1675" t="str">
            <v>Travel Plus</v>
          </cell>
          <cell r="I1675" t="str">
            <v>300952353</v>
          </cell>
          <cell r="J1675" t="str">
            <v>0300</v>
          </cell>
          <cell r="K1675">
            <v>216</v>
          </cell>
          <cell r="L1675">
            <v>5828.6</v>
          </cell>
          <cell r="M1675">
            <v>291.39999999999998</v>
          </cell>
          <cell r="O1675">
            <v>0</v>
          </cell>
          <cell r="P1675">
            <v>6336</v>
          </cell>
          <cell r="S1675">
            <v>6336</v>
          </cell>
          <cell r="U1675" t="str">
            <v>c</v>
          </cell>
          <cell r="V1675"/>
          <cell r="W1675">
            <v>37354</v>
          </cell>
          <cell r="X1675">
            <v>37354</v>
          </cell>
          <cell r="Y1675" t="str">
            <v>KB</v>
          </cell>
          <cell r="Z1675" t="str">
            <v>Kojio OVA 25.3</v>
          </cell>
        </row>
        <row r="1676">
          <cell r="A1676">
            <v>349</v>
          </cell>
          <cell r="B1676">
            <v>37364</v>
          </cell>
          <cell r="C1676" t="str">
            <v>tch</v>
          </cell>
          <cell r="D1676" t="str">
            <v>225727</v>
          </cell>
          <cell r="E1676">
            <v>37342</v>
          </cell>
          <cell r="F1676">
            <v>37340</v>
          </cell>
          <cell r="G1676">
            <v>37354</v>
          </cell>
          <cell r="H1676" t="str">
            <v>Travel plus</v>
          </cell>
          <cell r="I1676" t="str">
            <v>300952353</v>
          </cell>
          <cell r="J1676" t="str">
            <v>0300</v>
          </cell>
          <cell r="K1676">
            <v>216</v>
          </cell>
          <cell r="L1676">
            <v>5828.6</v>
          </cell>
          <cell r="M1676">
            <v>291.39999999999998</v>
          </cell>
          <cell r="O1676">
            <v>0</v>
          </cell>
          <cell r="P1676">
            <v>6336</v>
          </cell>
          <cell r="S1676">
            <v>6336</v>
          </cell>
          <cell r="U1676" t="str">
            <v>c</v>
          </cell>
          <cell r="V1676"/>
          <cell r="W1676">
            <v>37354</v>
          </cell>
          <cell r="X1676">
            <v>37354</v>
          </cell>
          <cell r="Y1676" t="str">
            <v>KB</v>
          </cell>
          <cell r="Z1676" t="str">
            <v>Machu OVA 25.3</v>
          </cell>
        </row>
        <row r="1677">
          <cell r="A1677">
            <v>1180</v>
          </cell>
          <cell r="B1677">
            <v>37491</v>
          </cell>
          <cell r="C1677" t="str">
            <v>aod</v>
          </cell>
          <cell r="D1677" t="str">
            <v>506124</v>
          </cell>
          <cell r="E1677">
            <v>37475</v>
          </cell>
          <cell r="G1677">
            <v>37484</v>
          </cell>
          <cell r="H1677" t="str">
            <v>Travel Plus</v>
          </cell>
          <cell r="I1677" t="str">
            <v>300952353</v>
          </cell>
          <cell r="J1677" t="str">
            <v>0300</v>
          </cell>
          <cell r="K1677">
            <v>7145</v>
          </cell>
          <cell r="M1677">
            <v>0</v>
          </cell>
          <cell r="O1677">
            <v>0</v>
          </cell>
          <cell r="P1677">
            <v>7145</v>
          </cell>
          <cell r="S1677">
            <v>7145</v>
          </cell>
          <cell r="V1677"/>
          <cell r="W1677">
            <v>37482</v>
          </cell>
          <cell r="X1677">
            <v>37482</v>
          </cell>
          <cell r="Y1677" t="str">
            <v>KB</v>
          </cell>
          <cell r="Z1677" t="str">
            <v>Storno of flight - Mr. Kato</v>
          </cell>
        </row>
        <row r="1678">
          <cell r="A1678">
            <v>280</v>
          </cell>
          <cell r="B1678">
            <v>37357</v>
          </cell>
          <cell r="C1678" t="str">
            <v>tch</v>
          </cell>
          <cell r="D1678" t="str">
            <v>225299</v>
          </cell>
          <cell r="E1678">
            <v>37327</v>
          </cell>
          <cell r="F1678">
            <v>37327</v>
          </cell>
          <cell r="G1678">
            <v>37341</v>
          </cell>
          <cell r="H1678" t="str">
            <v>Travel Plus</v>
          </cell>
          <cell r="I1678" t="str">
            <v>300952353</v>
          </cell>
          <cell r="J1678" t="str">
            <v>0300</v>
          </cell>
          <cell r="K1678">
            <v>174</v>
          </cell>
          <cell r="L1678">
            <v>6828.6</v>
          </cell>
          <cell r="M1678">
            <v>341.4</v>
          </cell>
          <cell r="O1678">
            <v>0</v>
          </cell>
          <cell r="P1678">
            <v>7344</v>
          </cell>
          <cell r="S1678">
            <v>7344</v>
          </cell>
          <cell r="U1678" t="str">
            <v>a</v>
          </cell>
          <cell r="V1678"/>
          <cell r="W1678">
            <v>37340</v>
          </cell>
          <cell r="X1678">
            <v>37340</v>
          </cell>
          <cell r="Y1678" t="str">
            <v>KB</v>
          </cell>
          <cell r="Z1678" t="str">
            <v>Kojio PRG-OVA-PRG 12.3-15.3</v>
          </cell>
        </row>
        <row r="1679">
          <cell r="A1679">
            <v>3215</v>
          </cell>
          <cell r="B1679">
            <v>37453</v>
          </cell>
          <cell r="C1679" t="str">
            <v>tch</v>
          </cell>
          <cell r="D1679" t="str">
            <v>504729</v>
          </cell>
          <cell r="E1679">
            <v>37431</v>
          </cell>
          <cell r="F1679">
            <v>37431</v>
          </cell>
          <cell r="G1679">
            <v>37445</v>
          </cell>
          <cell r="H1679" t="str">
            <v>Travel Plus</v>
          </cell>
          <cell r="I1679" t="str">
            <v>300952353</v>
          </cell>
          <cell r="J1679" t="str">
            <v>0300</v>
          </cell>
          <cell r="K1679">
            <v>192</v>
          </cell>
          <cell r="L1679">
            <v>6828</v>
          </cell>
          <cell r="M1679">
            <v>341.4</v>
          </cell>
          <cell r="O1679">
            <v>0</v>
          </cell>
          <cell r="P1679">
            <v>7361.4</v>
          </cell>
          <cell r="S1679">
            <v>7362</v>
          </cell>
          <cell r="U1679" t="str">
            <v>c</v>
          </cell>
          <cell r="V1679"/>
          <cell r="W1679">
            <v>37445</v>
          </cell>
          <cell r="X1679">
            <v>37445</v>
          </cell>
          <cell r="Y1679" t="str">
            <v>KB</v>
          </cell>
          <cell r="Z1679" t="str">
            <v>Kanesaka, OST, return</v>
          </cell>
        </row>
        <row r="1680">
          <cell r="A1680">
            <v>762</v>
          </cell>
          <cell r="B1680">
            <v>37432</v>
          </cell>
          <cell r="C1680" t="str">
            <v>tch</v>
          </cell>
          <cell r="D1680" t="str">
            <v>228166</v>
          </cell>
          <cell r="E1680">
            <v>37411</v>
          </cell>
          <cell r="G1680">
            <v>37425</v>
          </cell>
          <cell r="H1680" t="str">
            <v>Travel Plus</v>
          </cell>
          <cell r="I1680" t="str">
            <v>300952353</v>
          </cell>
          <cell r="J1680" t="str">
            <v>0300</v>
          </cell>
          <cell r="K1680">
            <v>7368</v>
          </cell>
          <cell r="M1680">
            <v>0</v>
          </cell>
          <cell r="O1680">
            <v>0</v>
          </cell>
          <cell r="P1680">
            <v>7368</v>
          </cell>
          <cell r="S1680">
            <v>7368</v>
          </cell>
          <cell r="U1680" t="str">
            <v>a</v>
          </cell>
          <cell r="V1680"/>
          <cell r="W1680">
            <v>37424</v>
          </cell>
          <cell r="X1680">
            <v>37425</v>
          </cell>
          <cell r="Y1680" t="str">
            <v>KB</v>
          </cell>
          <cell r="Z1680" t="str">
            <v>Kanesaka OSR 5.6</v>
          </cell>
        </row>
        <row r="1681">
          <cell r="A1681">
            <v>3200</v>
          </cell>
          <cell r="B1681">
            <v>37433</v>
          </cell>
          <cell r="C1681" t="str">
            <v>tch</v>
          </cell>
          <cell r="D1681" t="str">
            <v>228415</v>
          </cell>
          <cell r="E1681">
            <v>37418</v>
          </cell>
          <cell r="F1681">
            <v>37418</v>
          </cell>
          <cell r="G1681">
            <v>37432</v>
          </cell>
          <cell r="H1681" t="str">
            <v>Travel Plus</v>
          </cell>
          <cell r="I1681" t="str">
            <v>300952353</v>
          </cell>
          <cell r="J1681" t="str">
            <v>0300</v>
          </cell>
          <cell r="K1681">
            <v>198</v>
          </cell>
          <cell r="L1681">
            <v>6828.6</v>
          </cell>
          <cell r="M1681">
            <v>341.4</v>
          </cell>
          <cell r="O1681">
            <v>0</v>
          </cell>
          <cell r="P1681">
            <v>7368</v>
          </cell>
          <cell r="S1681">
            <v>7368</v>
          </cell>
          <cell r="V1681"/>
          <cell r="W1681">
            <v>37432</v>
          </cell>
          <cell r="X1681">
            <v>37438</v>
          </cell>
          <cell r="Y1681" t="str">
            <v>KB</v>
          </cell>
          <cell r="Z1681" t="str">
            <v>Kojio OSR 11.6.</v>
          </cell>
        </row>
        <row r="1682">
          <cell r="A1682">
            <v>3202</v>
          </cell>
          <cell r="B1682">
            <v>37433</v>
          </cell>
          <cell r="C1682" t="str">
            <v>tch</v>
          </cell>
          <cell r="D1682" t="str">
            <v>228415</v>
          </cell>
          <cell r="E1682">
            <v>37418</v>
          </cell>
          <cell r="F1682">
            <v>37418</v>
          </cell>
          <cell r="G1682">
            <v>37432</v>
          </cell>
          <cell r="H1682" t="str">
            <v>Travel Plus</v>
          </cell>
          <cell r="I1682" t="str">
            <v>300952353</v>
          </cell>
          <cell r="J1682" t="str">
            <v>0300</v>
          </cell>
          <cell r="K1682">
            <v>198</v>
          </cell>
          <cell r="L1682">
            <v>6828</v>
          </cell>
          <cell r="M1682">
            <v>342</v>
          </cell>
          <cell r="O1682">
            <v>0</v>
          </cell>
          <cell r="P1682">
            <v>7368</v>
          </cell>
          <cell r="S1682">
            <v>7368</v>
          </cell>
          <cell r="V1682"/>
          <cell r="W1682">
            <v>37432</v>
          </cell>
          <cell r="X1682">
            <v>37438</v>
          </cell>
          <cell r="Y1682" t="str">
            <v>KB</v>
          </cell>
        </row>
        <row r="1683">
          <cell r="A1683">
            <v>752</v>
          </cell>
          <cell r="B1683">
            <v>37432</v>
          </cell>
          <cell r="C1683" t="str">
            <v>tch</v>
          </cell>
          <cell r="D1683" t="str">
            <v>227980</v>
          </cell>
          <cell r="E1683">
            <v>37410</v>
          </cell>
          <cell r="F1683">
            <v>37405</v>
          </cell>
          <cell r="G1683">
            <v>37419</v>
          </cell>
          <cell r="H1683" t="str">
            <v>Travel Plus</v>
          </cell>
          <cell r="I1683" t="str">
            <v>300952353</v>
          </cell>
          <cell r="J1683" t="str">
            <v>0300</v>
          </cell>
          <cell r="K1683">
            <v>200</v>
          </cell>
          <cell r="L1683">
            <v>6828.6</v>
          </cell>
          <cell r="M1683">
            <v>341.4</v>
          </cell>
          <cell r="O1683">
            <v>0</v>
          </cell>
          <cell r="P1683">
            <v>7370</v>
          </cell>
          <cell r="S1683">
            <v>7370</v>
          </cell>
          <cell r="V1683"/>
          <cell r="W1683">
            <v>37421</v>
          </cell>
          <cell r="X1683">
            <v>37421</v>
          </cell>
          <cell r="Y1683" t="str">
            <v>KB</v>
          </cell>
          <cell r="Z1683" t="str">
            <v>Kanesaka OSR 29.5</v>
          </cell>
        </row>
        <row r="1684">
          <cell r="A1684">
            <v>505</v>
          </cell>
          <cell r="B1684">
            <v>37396</v>
          </cell>
          <cell r="C1684" t="str">
            <v>tch</v>
          </cell>
          <cell r="D1684" t="str">
            <v>226551</v>
          </cell>
          <cell r="E1684">
            <v>37369</v>
          </cell>
          <cell r="F1684">
            <v>37365</v>
          </cell>
          <cell r="G1684">
            <v>37377</v>
          </cell>
          <cell r="H1684" t="str">
            <v>Travel Plus</v>
          </cell>
          <cell r="I1684" t="str">
            <v>300952353</v>
          </cell>
          <cell r="J1684" t="str">
            <v>0300</v>
          </cell>
          <cell r="K1684">
            <v>208</v>
          </cell>
          <cell r="L1684">
            <v>6828.57</v>
          </cell>
          <cell r="M1684">
            <v>341.4</v>
          </cell>
          <cell r="O1684">
            <v>0</v>
          </cell>
          <cell r="P1684">
            <v>7378</v>
          </cell>
          <cell r="S1684">
            <v>7378</v>
          </cell>
          <cell r="U1684" t="str">
            <v>d</v>
          </cell>
          <cell r="V1684"/>
          <cell r="W1684">
            <v>37382</v>
          </cell>
          <cell r="X1684">
            <v>37383</v>
          </cell>
          <cell r="Y1684" t="str">
            <v>KB</v>
          </cell>
          <cell r="Z1684" t="str">
            <v>Kanesaka OVA 18.4-19.4</v>
          </cell>
        </row>
        <row r="1685">
          <cell r="A1685">
            <v>506</v>
          </cell>
          <cell r="B1685">
            <v>37396</v>
          </cell>
          <cell r="C1685" t="str">
            <v>tch</v>
          </cell>
          <cell r="D1685" t="str">
            <v>226550</v>
          </cell>
          <cell r="E1685">
            <v>37369</v>
          </cell>
          <cell r="F1685">
            <v>37365</v>
          </cell>
          <cell r="G1685">
            <v>37377</v>
          </cell>
          <cell r="H1685" t="str">
            <v>Travel Plus</v>
          </cell>
          <cell r="I1685" t="str">
            <v>300952353</v>
          </cell>
          <cell r="J1685" t="str">
            <v>0300</v>
          </cell>
          <cell r="K1685">
            <v>208</v>
          </cell>
          <cell r="L1685">
            <v>6828.6</v>
          </cell>
          <cell r="M1685">
            <v>341.4</v>
          </cell>
          <cell r="O1685">
            <v>0</v>
          </cell>
          <cell r="P1685">
            <v>7378</v>
          </cell>
          <cell r="S1685">
            <v>7378</v>
          </cell>
          <cell r="U1685" t="str">
            <v>d</v>
          </cell>
          <cell r="V1685"/>
          <cell r="W1685">
            <v>37382</v>
          </cell>
          <cell r="X1685">
            <v>37383</v>
          </cell>
          <cell r="Y1685" t="str">
            <v>KB</v>
          </cell>
          <cell r="Z1685" t="str">
            <v>Kojio OVA 17.4-19.4</v>
          </cell>
        </row>
        <row r="1686">
          <cell r="A1686">
            <v>350</v>
          </cell>
          <cell r="B1686">
            <v>37364</v>
          </cell>
          <cell r="C1686" t="str">
            <v>tch</v>
          </cell>
          <cell r="D1686" t="str">
            <v>225726</v>
          </cell>
          <cell r="E1686">
            <v>37342</v>
          </cell>
          <cell r="F1686">
            <v>37340</v>
          </cell>
          <cell r="G1686">
            <v>37354</v>
          </cell>
          <cell r="H1686" t="str">
            <v>Travel plus</v>
          </cell>
          <cell r="I1686" t="str">
            <v>300952353</v>
          </cell>
          <cell r="J1686" t="str">
            <v>0300</v>
          </cell>
          <cell r="K1686">
            <v>216</v>
          </cell>
          <cell r="L1686">
            <v>6828.6</v>
          </cell>
          <cell r="M1686">
            <v>341.4</v>
          </cell>
          <cell r="O1686">
            <v>0</v>
          </cell>
          <cell r="P1686">
            <v>7386</v>
          </cell>
          <cell r="S1686">
            <v>7386</v>
          </cell>
          <cell r="U1686" t="str">
            <v>c</v>
          </cell>
          <cell r="V1686"/>
          <cell r="W1686">
            <v>37354</v>
          </cell>
          <cell r="X1686">
            <v>37354</v>
          </cell>
          <cell r="Y1686" t="str">
            <v>KB</v>
          </cell>
          <cell r="Z1686" t="str">
            <v>Watanabe OVA 25.3</v>
          </cell>
        </row>
        <row r="1687">
          <cell r="A1687">
            <v>1774</v>
          </cell>
          <cell r="B1687">
            <v>37613</v>
          </cell>
          <cell r="C1687" t="str">
            <v>tok</v>
          </cell>
          <cell r="D1687" t="str">
            <v>509500</v>
          </cell>
          <cell r="E1687">
            <v>37594</v>
          </cell>
          <cell r="G1687">
            <v>37608</v>
          </cell>
          <cell r="H1687" t="str">
            <v>Travel Plus</v>
          </cell>
          <cell r="I1687" t="str">
            <v>300952353</v>
          </cell>
          <cell r="J1687" t="str">
            <v>0300</v>
          </cell>
          <cell r="K1687">
            <v>8064</v>
          </cell>
          <cell r="M1687">
            <v>0</v>
          </cell>
          <cell r="O1687">
            <v>0</v>
          </cell>
          <cell r="P1687">
            <v>8064</v>
          </cell>
          <cell r="S1687">
            <v>8064</v>
          </cell>
          <cell r="V1687"/>
          <cell r="W1687">
            <v>37606</v>
          </cell>
          <cell r="X1687">
            <v>37608</v>
          </cell>
          <cell r="Y1687" t="str">
            <v>KB</v>
          </cell>
          <cell r="Z1687" t="str">
            <v>Kawasaki</v>
          </cell>
        </row>
        <row r="1688">
          <cell r="A1688">
            <v>1775</v>
          </cell>
          <cell r="B1688">
            <v>37613</v>
          </cell>
          <cell r="C1688" t="str">
            <v>aod</v>
          </cell>
          <cell r="D1688" t="str">
            <v>509519</v>
          </cell>
          <cell r="E1688">
            <v>37594</v>
          </cell>
          <cell r="G1688">
            <v>37608</v>
          </cell>
          <cell r="H1688" t="str">
            <v>Travel Plus</v>
          </cell>
          <cell r="I1688" t="str">
            <v>300952353</v>
          </cell>
          <cell r="J1688" t="str">
            <v>0300</v>
          </cell>
          <cell r="K1688">
            <v>8393</v>
          </cell>
          <cell r="M1688">
            <v>0</v>
          </cell>
          <cell r="O1688">
            <v>0</v>
          </cell>
          <cell r="P1688">
            <v>8393</v>
          </cell>
          <cell r="S1688">
            <v>8393</v>
          </cell>
          <cell r="V1688"/>
          <cell r="W1688">
            <v>37606</v>
          </cell>
          <cell r="X1688">
            <v>37608</v>
          </cell>
          <cell r="Y1688" t="str">
            <v>KB</v>
          </cell>
          <cell r="Z1688" t="str">
            <v>Kato</v>
          </cell>
        </row>
        <row r="1689">
          <cell r="A1689">
            <v>1388</v>
          </cell>
          <cell r="B1689">
            <v>37544</v>
          </cell>
          <cell r="C1689" t="str">
            <v>aod</v>
          </cell>
          <cell r="D1689" t="str">
            <v>507310</v>
          </cell>
          <cell r="E1689">
            <v>37515</v>
          </cell>
          <cell r="G1689">
            <v>37529</v>
          </cell>
          <cell r="H1689" t="str">
            <v>Travel Plus</v>
          </cell>
          <cell r="I1689" t="str">
            <v>300952353</v>
          </cell>
          <cell r="J1689" t="str">
            <v>0300</v>
          </cell>
          <cell r="K1689">
            <v>186</v>
          </cell>
          <cell r="L1689">
            <v>7828.6</v>
          </cell>
          <cell r="M1689">
            <v>391.4</v>
          </cell>
          <cell r="O1689">
            <v>0</v>
          </cell>
          <cell r="P1689">
            <v>8406</v>
          </cell>
          <cell r="S1689">
            <v>8406</v>
          </cell>
          <cell r="U1689" t="str">
            <v>a</v>
          </cell>
          <cell r="V1689"/>
          <cell r="W1689">
            <v>37530</v>
          </cell>
          <cell r="X1689">
            <v>37530</v>
          </cell>
          <cell r="Y1689" t="str">
            <v>KB</v>
          </cell>
        </row>
        <row r="1690">
          <cell r="A1690">
            <v>296</v>
          </cell>
          <cell r="B1690">
            <v>37349</v>
          </cell>
          <cell r="C1690" t="str">
            <v>ao</v>
          </cell>
          <cell r="D1690" t="str">
            <v>225424</v>
          </cell>
          <cell r="E1690">
            <v>37328</v>
          </cell>
          <cell r="F1690">
            <v>37328</v>
          </cell>
          <cell r="G1690">
            <v>37343</v>
          </cell>
          <cell r="H1690" t="str">
            <v>Travel Plus</v>
          </cell>
          <cell r="I1690" t="str">
            <v>300952353</v>
          </cell>
          <cell r="J1690" t="str">
            <v>0300</v>
          </cell>
          <cell r="K1690">
            <v>9240</v>
          </cell>
          <cell r="M1690">
            <v>0</v>
          </cell>
          <cell r="O1690">
            <v>0</v>
          </cell>
          <cell r="P1690">
            <v>9240</v>
          </cell>
          <cell r="S1690">
            <v>9240</v>
          </cell>
          <cell r="U1690" t="str">
            <v>a</v>
          </cell>
          <cell r="V1690"/>
          <cell r="W1690">
            <v>37341</v>
          </cell>
          <cell r="X1690">
            <v>37342</v>
          </cell>
          <cell r="Y1690" t="str">
            <v>KB</v>
          </cell>
          <cell r="Z1690" t="str">
            <v>Watanabe PRG-BUD-PRG 15.3-18.3</v>
          </cell>
        </row>
        <row r="1691">
          <cell r="A1691">
            <v>1362</v>
          </cell>
          <cell r="B1691">
            <v>37529</v>
          </cell>
          <cell r="C1691" t="str">
            <v>tok</v>
          </cell>
          <cell r="D1691" t="str">
            <v>230997</v>
          </cell>
          <cell r="E1691">
            <v>37511</v>
          </cell>
          <cell r="G1691">
            <v>37525</v>
          </cell>
          <cell r="H1691" t="str">
            <v>Travel Plus</v>
          </cell>
          <cell r="I1691" t="str">
            <v>300952353</v>
          </cell>
          <cell r="J1691" t="str">
            <v>0300</v>
          </cell>
          <cell r="K1691">
            <v>9350</v>
          </cell>
          <cell r="M1691">
            <v>0</v>
          </cell>
          <cell r="O1691">
            <v>0</v>
          </cell>
          <cell r="P1691">
            <v>9350</v>
          </cell>
          <cell r="S1691">
            <v>9350</v>
          </cell>
          <cell r="U1691" t="str">
            <v>b</v>
          </cell>
          <cell r="V1691"/>
          <cell r="W1691">
            <v>37526</v>
          </cell>
          <cell r="X1691">
            <v>37526</v>
          </cell>
          <cell r="Y1691" t="str">
            <v>KB</v>
          </cell>
          <cell r="Z1691" t="str">
            <v>Kawasaki Bud 12,9</v>
          </cell>
        </row>
        <row r="1692">
          <cell r="A1692">
            <v>1386</v>
          </cell>
          <cell r="B1692">
            <v>37544</v>
          </cell>
          <cell r="C1692" t="str">
            <v>tok</v>
          </cell>
          <cell r="D1692" t="str">
            <v>507477</v>
          </cell>
          <cell r="E1692">
            <v>37518</v>
          </cell>
          <cell r="G1692">
            <v>37532</v>
          </cell>
          <cell r="H1692" t="str">
            <v>Travel Plus</v>
          </cell>
          <cell r="I1692" t="str">
            <v>300952353</v>
          </cell>
          <cell r="J1692" t="str">
            <v>0300</v>
          </cell>
          <cell r="K1692">
            <v>9355</v>
          </cell>
          <cell r="L1692">
            <v>0</v>
          </cell>
          <cell r="M1692">
            <v>0</v>
          </cell>
          <cell r="O1692">
            <v>0</v>
          </cell>
          <cell r="P1692">
            <v>9355</v>
          </cell>
          <cell r="S1692">
            <v>9355</v>
          </cell>
          <cell r="U1692" t="str">
            <v>a</v>
          </cell>
          <cell r="V1692"/>
          <cell r="W1692">
            <v>37530</v>
          </cell>
          <cell r="X1692">
            <v>37530</v>
          </cell>
          <cell r="Y1692" t="str">
            <v>KB</v>
          </cell>
        </row>
        <row r="1693">
          <cell r="A1693">
            <v>1318</v>
          </cell>
          <cell r="B1693">
            <v>37524</v>
          </cell>
          <cell r="C1693" t="str">
            <v>tok</v>
          </cell>
          <cell r="D1693" t="str">
            <v>230686</v>
          </cell>
          <cell r="E1693">
            <v>37503</v>
          </cell>
          <cell r="G1693">
            <v>37517</v>
          </cell>
          <cell r="H1693" t="str">
            <v>Travel Plus</v>
          </cell>
          <cell r="I1693" t="str">
            <v>300952353</v>
          </cell>
          <cell r="J1693" t="str">
            <v>0300</v>
          </cell>
          <cell r="K1693">
            <v>9362</v>
          </cell>
          <cell r="M1693">
            <v>0</v>
          </cell>
          <cell r="O1693">
            <v>0</v>
          </cell>
          <cell r="P1693">
            <v>9362</v>
          </cell>
          <cell r="S1693">
            <v>9362</v>
          </cell>
          <cell r="U1693" t="str">
            <v>a</v>
          </cell>
          <cell r="V1693"/>
          <cell r="W1693">
            <v>37516</v>
          </cell>
          <cell r="X1693">
            <v>37516</v>
          </cell>
          <cell r="Y1693" t="str">
            <v>KB</v>
          </cell>
          <cell r="Z1693" t="str">
            <v>Kawasaki Bud 4.9</v>
          </cell>
        </row>
        <row r="1694">
          <cell r="A1694">
            <v>1683</v>
          </cell>
          <cell r="B1694">
            <v>37596</v>
          </cell>
          <cell r="C1694" t="str">
            <v>tok</v>
          </cell>
          <cell r="D1694" t="str">
            <v>509107</v>
          </cell>
          <cell r="E1694">
            <v>37574</v>
          </cell>
          <cell r="G1694">
            <v>37588</v>
          </cell>
          <cell r="H1694" t="str">
            <v>Travel Plus</v>
          </cell>
          <cell r="I1694" t="str">
            <v>300952353</v>
          </cell>
          <cell r="J1694" t="str">
            <v>0300</v>
          </cell>
          <cell r="K1694">
            <v>9363</v>
          </cell>
          <cell r="M1694">
            <v>0</v>
          </cell>
          <cell r="O1694">
            <v>0</v>
          </cell>
          <cell r="P1694">
            <v>9363</v>
          </cell>
          <cell r="S1694">
            <v>9363</v>
          </cell>
          <cell r="V1694"/>
          <cell r="W1694">
            <v>37587</v>
          </cell>
          <cell r="X1694">
            <v>37588</v>
          </cell>
          <cell r="Y1694" t="str">
            <v>KB</v>
          </cell>
          <cell r="Z1694" t="str">
            <v>Kawasaki</v>
          </cell>
        </row>
        <row r="1695">
          <cell r="A1695">
            <v>1650</v>
          </cell>
          <cell r="B1695">
            <v>37586</v>
          </cell>
          <cell r="C1695" t="str">
            <v>tok</v>
          </cell>
          <cell r="D1695" t="str">
            <v>508742</v>
          </cell>
          <cell r="E1695">
            <v>37567</v>
          </cell>
          <cell r="G1695">
            <v>37580</v>
          </cell>
          <cell r="H1695" t="str">
            <v>Travel Plus</v>
          </cell>
          <cell r="I1695" t="str">
            <v>300952353</v>
          </cell>
          <cell r="J1695" t="str">
            <v>0300</v>
          </cell>
          <cell r="K1695">
            <v>9369</v>
          </cell>
          <cell r="M1695">
            <v>0</v>
          </cell>
          <cell r="O1695">
            <v>0</v>
          </cell>
          <cell r="P1695">
            <v>9369</v>
          </cell>
          <cell r="S1695">
            <v>9369</v>
          </cell>
          <cell r="V1695"/>
          <cell r="W1695">
            <v>37579</v>
          </cell>
          <cell r="X1695">
            <v>37579</v>
          </cell>
          <cell r="Y1695" t="str">
            <v>KB</v>
          </cell>
          <cell r="Z1695" t="str">
            <v>Kawasaki</v>
          </cell>
        </row>
        <row r="1696">
          <cell r="A1696">
            <v>1558</v>
          </cell>
          <cell r="B1696">
            <v>37572</v>
          </cell>
          <cell r="C1696" t="str">
            <v>tok</v>
          </cell>
          <cell r="D1696" t="str">
            <v>508305</v>
          </cell>
          <cell r="E1696">
            <v>37551</v>
          </cell>
          <cell r="G1696">
            <v>37564</v>
          </cell>
          <cell r="H1696" t="str">
            <v>Travel Plus</v>
          </cell>
          <cell r="I1696" t="str">
            <v>300952353</v>
          </cell>
          <cell r="J1696" t="str">
            <v>0300</v>
          </cell>
          <cell r="K1696">
            <v>9375</v>
          </cell>
          <cell r="M1696">
            <v>0</v>
          </cell>
          <cell r="O1696">
            <v>0</v>
          </cell>
          <cell r="P1696">
            <v>9375</v>
          </cell>
          <cell r="S1696">
            <v>9375</v>
          </cell>
          <cell r="V1696"/>
          <cell r="W1696">
            <v>37565</v>
          </cell>
          <cell r="X1696">
            <v>37567</v>
          </cell>
          <cell r="Y1696" t="str">
            <v>KB</v>
          </cell>
          <cell r="Z1696" t="str">
            <v>Kawasaki</v>
          </cell>
        </row>
        <row r="1697">
          <cell r="A1697">
            <v>1087</v>
          </cell>
          <cell r="B1697">
            <v>37491</v>
          </cell>
          <cell r="D1697" t="str">
            <v>229678</v>
          </cell>
          <cell r="E1697">
            <v>37460</v>
          </cell>
          <cell r="G1697">
            <v>37474</v>
          </cell>
          <cell r="H1697" t="str">
            <v>Travel Plus</v>
          </cell>
          <cell r="I1697" t="str">
            <v>300952353</v>
          </cell>
          <cell r="J1697" t="str">
            <v>0300</v>
          </cell>
          <cell r="K1697">
            <v>9578</v>
          </cell>
          <cell r="M1697">
            <v>0</v>
          </cell>
          <cell r="O1697">
            <v>0</v>
          </cell>
          <cell r="P1697">
            <v>9578</v>
          </cell>
          <cell r="S1697">
            <v>9578</v>
          </cell>
          <cell r="U1697" t="str">
            <v>a</v>
          </cell>
          <cell r="V1697"/>
          <cell r="W1697">
            <v>37470</v>
          </cell>
          <cell r="X1697">
            <v>37474</v>
          </cell>
          <cell r="Y1697" t="str">
            <v>KB</v>
          </cell>
          <cell r="Z1697" t="str">
            <v>Kawasaki BUD 24.7</v>
          </cell>
        </row>
        <row r="1698">
          <cell r="A1698">
            <v>1495</v>
          </cell>
          <cell r="B1698">
            <v>37553</v>
          </cell>
          <cell r="C1698" t="str">
            <v>tok</v>
          </cell>
          <cell r="D1698" t="str">
            <v>508020</v>
          </cell>
          <cell r="E1698">
            <v>37537</v>
          </cell>
          <cell r="G1698">
            <v>37552</v>
          </cell>
          <cell r="H1698" t="str">
            <v>Travel Plus</v>
          </cell>
          <cell r="I1698" t="str">
            <v>300952353</v>
          </cell>
          <cell r="J1698" t="str">
            <v>0300</v>
          </cell>
          <cell r="K1698">
            <v>9609</v>
          </cell>
          <cell r="M1698">
            <v>0</v>
          </cell>
          <cell r="O1698">
            <v>0</v>
          </cell>
          <cell r="P1698">
            <v>9609</v>
          </cell>
          <cell r="S1698">
            <v>9609</v>
          </cell>
          <cell r="U1698" t="str">
            <v>x</v>
          </cell>
          <cell r="V1698"/>
          <cell r="W1698">
            <v>37547</v>
          </cell>
          <cell r="X1698">
            <v>37550</v>
          </cell>
          <cell r="Y1698" t="str">
            <v>KB</v>
          </cell>
          <cell r="Z1698" t="str">
            <v>Kawasaki</v>
          </cell>
        </row>
        <row r="1699">
          <cell r="A1699">
            <v>1836</v>
          </cell>
          <cell r="B1699">
            <v>37613</v>
          </cell>
          <cell r="C1699" t="str">
            <v>tok</v>
          </cell>
          <cell r="D1699" t="str">
            <v>233636</v>
          </cell>
          <cell r="E1699">
            <v>37602</v>
          </cell>
          <cell r="G1699">
            <v>37615</v>
          </cell>
          <cell r="H1699" t="str">
            <v>Travel Plus</v>
          </cell>
          <cell r="I1699" t="str">
            <v>300952353</v>
          </cell>
          <cell r="J1699" t="str">
            <v>0300</v>
          </cell>
          <cell r="K1699">
            <v>9609</v>
          </cell>
          <cell r="L1699">
            <v>0</v>
          </cell>
          <cell r="M1699">
            <v>0</v>
          </cell>
          <cell r="O1699">
            <v>0</v>
          </cell>
          <cell r="P1699">
            <v>9609</v>
          </cell>
          <cell r="S1699">
            <v>9609</v>
          </cell>
          <cell r="V1699"/>
          <cell r="W1699">
            <v>37613</v>
          </cell>
          <cell r="X1699">
            <v>37613</v>
          </cell>
          <cell r="Y1699" t="str">
            <v>KB</v>
          </cell>
          <cell r="Z1699" t="str">
            <v>Kawasaki</v>
          </cell>
        </row>
        <row r="1700">
          <cell r="A1700">
            <v>1268</v>
          </cell>
          <cell r="B1700">
            <v>37524</v>
          </cell>
          <cell r="C1700" t="str">
            <v>tok</v>
          </cell>
          <cell r="D1700" t="str">
            <v>230466</v>
          </cell>
          <cell r="E1700">
            <v>37496</v>
          </cell>
          <cell r="G1700">
            <v>37509</v>
          </cell>
          <cell r="H1700" t="str">
            <v>Travel Plus</v>
          </cell>
          <cell r="I1700" t="str">
            <v>300952353</v>
          </cell>
          <cell r="J1700" t="str">
            <v>0300</v>
          </cell>
          <cell r="K1700">
            <v>9632</v>
          </cell>
          <cell r="M1700">
            <v>0</v>
          </cell>
          <cell r="O1700">
            <v>0</v>
          </cell>
          <cell r="P1700">
            <v>9632</v>
          </cell>
          <cell r="S1700">
            <v>9632</v>
          </cell>
          <cell r="U1700" t="str">
            <v>a</v>
          </cell>
          <cell r="V1700"/>
          <cell r="W1700">
            <v>37508</v>
          </cell>
          <cell r="X1700">
            <v>37508</v>
          </cell>
          <cell r="Y1700" t="str">
            <v>KB</v>
          </cell>
          <cell r="Z1700" t="str">
            <v>Kawasaki Bud 28.8</v>
          </cell>
        </row>
        <row r="1701">
          <cell r="A1701">
            <v>1385</v>
          </cell>
          <cell r="B1701">
            <v>37544</v>
          </cell>
          <cell r="C1701" t="str">
            <v>aoc</v>
          </cell>
          <cell r="D1701" t="str">
            <v>507597</v>
          </cell>
          <cell r="E1701">
            <v>37524</v>
          </cell>
          <cell r="G1701">
            <v>37538</v>
          </cell>
          <cell r="H1701" t="str">
            <v>Travel Plus</v>
          </cell>
          <cell r="I1701" t="str">
            <v>300952353</v>
          </cell>
          <cell r="J1701" t="str">
            <v>0300</v>
          </cell>
          <cell r="K1701">
            <v>9807</v>
          </cell>
          <cell r="L1701">
            <v>0</v>
          </cell>
          <cell r="M1701">
            <v>0</v>
          </cell>
          <cell r="O1701">
            <v>0</v>
          </cell>
          <cell r="P1701">
            <v>9807</v>
          </cell>
          <cell r="S1701">
            <v>9807</v>
          </cell>
          <cell r="U1701" t="str">
            <v>a</v>
          </cell>
          <cell r="V1701"/>
          <cell r="W1701">
            <v>37530</v>
          </cell>
          <cell r="X1701">
            <v>37530</v>
          </cell>
          <cell r="Y1701" t="str">
            <v>KB</v>
          </cell>
          <cell r="Z1701" t="str">
            <v>Mr. Tamura</v>
          </cell>
        </row>
        <row r="1702">
          <cell r="A1702">
            <v>8002</v>
          </cell>
          <cell r="B1702">
            <v>37578</v>
          </cell>
          <cell r="C1702" t="str">
            <v>tp3</v>
          </cell>
          <cell r="D1702" t="str">
            <v>230084</v>
          </cell>
          <cell r="E1702">
            <v>37560</v>
          </cell>
          <cell r="G1702">
            <v>37489</v>
          </cell>
          <cell r="H1702" t="str">
            <v>Travel Plus</v>
          </cell>
          <cell r="I1702" t="str">
            <v>300952353</v>
          </cell>
          <cell r="J1702" t="str">
            <v>0300</v>
          </cell>
          <cell r="K1702">
            <v>9979</v>
          </cell>
          <cell r="M1702">
            <v>0</v>
          </cell>
          <cell r="O1702">
            <v>0</v>
          </cell>
          <cell r="P1702">
            <v>9979</v>
          </cell>
          <cell r="S1702">
            <v>9979</v>
          </cell>
          <cell r="U1702" t="str">
            <v>h</v>
          </cell>
          <cell r="V1702" t="str">
            <v xml:space="preserve"> </v>
          </cell>
          <cell r="W1702">
            <v>37575</v>
          </cell>
          <cell r="X1702">
            <v>37575</v>
          </cell>
          <cell r="Y1702" t="str">
            <v>KB</v>
          </cell>
          <cell r="Z1702" t="str">
            <v>Korsten Brussels 7.8</v>
          </cell>
        </row>
        <row r="1703">
          <cell r="A1703">
            <v>965</v>
          </cell>
          <cell r="B1703">
            <v>37461</v>
          </cell>
          <cell r="C1703" t="str">
            <v>b</v>
          </cell>
          <cell r="D1703" t="str">
            <v>229154</v>
          </cell>
          <cell r="E1703">
            <v>37439</v>
          </cell>
          <cell r="G1703">
            <v>37453</v>
          </cell>
          <cell r="H1703" t="str">
            <v>Travel Plus</v>
          </cell>
          <cell r="I1703" t="str">
            <v>300952353</v>
          </cell>
          <cell r="J1703" t="str">
            <v>0300</v>
          </cell>
          <cell r="K1703">
            <v>10067</v>
          </cell>
          <cell r="M1703">
            <v>0</v>
          </cell>
          <cell r="O1703">
            <v>0</v>
          </cell>
          <cell r="P1703">
            <v>10067</v>
          </cell>
          <cell r="S1703">
            <v>10067</v>
          </cell>
          <cell r="U1703" t="str">
            <v>c</v>
          </cell>
          <cell r="V1703"/>
          <cell r="W1703">
            <v>37455</v>
          </cell>
          <cell r="X1703">
            <v>37455</v>
          </cell>
          <cell r="Y1703" t="str">
            <v>KB</v>
          </cell>
          <cell r="Z1703" t="str">
            <v>Matsushita Chld 4-7</v>
          </cell>
        </row>
        <row r="1704">
          <cell r="A1704">
            <v>1754</v>
          </cell>
          <cell r="B1704">
            <v>37603</v>
          </cell>
          <cell r="C1704" t="str">
            <v>tp5</v>
          </cell>
          <cell r="D1704" t="str">
            <v>509375</v>
          </cell>
          <cell r="E1704">
            <v>37588</v>
          </cell>
          <cell r="G1704">
            <v>37602</v>
          </cell>
          <cell r="H1704" t="str">
            <v>Travel Plus</v>
          </cell>
          <cell r="I1704" t="str">
            <v>300952353</v>
          </cell>
          <cell r="J1704" t="str">
            <v>0300</v>
          </cell>
          <cell r="K1704">
            <v>10233</v>
          </cell>
          <cell r="M1704">
            <v>0</v>
          </cell>
          <cell r="O1704">
            <v>0</v>
          </cell>
          <cell r="P1704">
            <v>10233</v>
          </cell>
          <cell r="S1704">
            <v>10233</v>
          </cell>
          <cell r="V1704"/>
          <cell r="W1704">
            <v>37600</v>
          </cell>
          <cell r="X1704">
            <v>37601</v>
          </cell>
          <cell r="Y1704" t="str">
            <v>KB</v>
          </cell>
          <cell r="Z1704" t="str">
            <v>Fonnenberg</v>
          </cell>
        </row>
        <row r="1705">
          <cell r="A1705">
            <v>508</v>
          </cell>
          <cell r="B1705">
            <v>37396</v>
          </cell>
          <cell r="C1705" t="str">
            <v>tch</v>
          </cell>
          <cell r="D1705" t="str">
            <v>226318</v>
          </cell>
          <cell r="E1705">
            <v>37369</v>
          </cell>
          <cell r="F1705">
            <v>37357</v>
          </cell>
          <cell r="G1705">
            <v>37370</v>
          </cell>
          <cell r="H1705" t="str">
            <v>Travel Plus</v>
          </cell>
          <cell r="I1705" t="str">
            <v>300952353</v>
          </cell>
          <cell r="J1705" t="str">
            <v>0300</v>
          </cell>
          <cell r="K1705">
            <v>315</v>
          </cell>
          <cell r="L1705">
            <v>10674.29</v>
          </cell>
          <cell r="M1705">
            <v>533.71</v>
          </cell>
          <cell r="O1705">
            <v>0</v>
          </cell>
          <cell r="P1705">
            <v>11523</v>
          </cell>
          <cell r="S1705">
            <v>11523</v>
          </cell>
          <cell r="U1705" t="str">
            <v>d</v>
          </cell>
          <cell r="V1705"/>
          <cell r="W1705">
            <v>37382</v>
          </cell>
          <cell r="X1705">
            <v>37383</v>
          </cell>
          <cell r="Y1705" t="str">
            <v>KB</v>
          </cell>
          <cell r="Z1705" t="str">
            <v>Kanesaka,Kojio,Machu 11.4-11.4</v>
          </cell>
        </row>
        <row r="1706">
          <cell r="A1706">
            <v>1412</v>
          </cell>
          <cell r="B1706">
            <v>37533</v>
          </cell>
          <cell r="C1706" t="str">
            <v>tok</v>
          </cell>
          <cell r="D1706" t="str">
            <v>507635</v>
          </cell>
          <cell r="E1706">
            <v>37525</v>
          </cell>
          <cell r="G1706">
            <v>37539</v>
          </cell>
          <cell r="H1706" t="str">
            <v>Travel Plus</v>
          </cell>
          <cell r="I1706" t="str">
            <v>300952353</v>
          </cell>
          <cell r="J1706" t="str">
            <v>0300</v>
          </cell>
          <cell r="K1706">
            <v>11557</v>
          </cell>
          <cell r="M1706">
            <v>0</v>
          </cell>
          <cell r="O1706">
            <v>0</v>
          </cell>
          <cell r="P1706">
            <v>11557</v>
          </cell>
          <cell r="S1706">
            <v>11557</v>
          </cell>
          <cell r="U1706" t="str">
            <v>b</v>
          </cell>
          <cell r="V1706"/>
          <cell r="W1706">
            <v>37533</v>
          </cell>
          <cell r="X1706">
            <v>37533</v>
          </cell>
          <cell r="Y1706" t="str">
            <v>KB</v>
          </cell>
        </row>
        <row r="1707">
          <cell r="A1707">
            <v>39</v>
          </cell>
          <cell r="B1707">
            <v>37315</v>
          </cell>
          <cell r="C1707" t="str">
            <v>b</v>
          </cell>
          <cell r="D1707" t="str">
            <v>223654</v>
          </cell>
          <cell r="E1707">
            <v>37277</v>
          </cell>
          <cell r="F1707">
            <v>37277</v>
          </cell>
          <cell r="G1707">
            <v>37291</v>
          </cell>
          <cell r="H1707" t="str">
            <v>Travel Plus</v>
          </cell>
          <cell r="I1707" t="str">
            <v>300952353</v>
          </cell>
          <cell r="J1707" t="str">
            <v>0300</v>
          </cell>
          <cell r="K1707">
            <v>11857</v>
          </cell>
          <cell r="M1707">
            <v>0</v>
          </cell>
          <cell r="O1707">
            <v>0</v>
          </cell>
          <cell r="P1707">
            <v>11857</v>
          </cell>
          <cell r="S1707">
            <v>11857</v>
          </cell>
          <cell r="U1707" t="str">
            <v>a</v>
          </cell>
          <cell r="V1707"/>
          <cell r="W1707">
            <v>37293</v>
          </cell>
          <cell r="X1707">
            <v>37294</v>
          </cell>
          <cell r="Y1707" t="str">
            <v>KB</v>
          </cell>
          <cell r="Z1707" t="str">
            <v>Murakami PRG-BRA-PRG 22.1-23.1</v>
          </cell>
        </row>
        <row r="1708">
          <cell r="A1708">
            <v>1072</v>
          </cell>
          <cell r="B1708">
            <v>37469</v>
          </cell>
          <cell r="C1708" t="str">
            <v>b</v>
          </cell>
          <cell r="D1708" t="str">
            <v>229604</v>
          </cell>
          <cell r="E1708">
            <v>37456</v>
          </cell>
          <cell r="G1708">
            <v>37470</v>
          </cell>
          <cell r="H1708" t="str">
            <v>Travel Plus</v>
          </cell>
          <cell r="I1708" t="str">
            <v>300952353</v>
          </cell>
          <cell r="J1708" t="str">
            <v>0300</v>
          </cell>
          <cell r="K1708">
            <v>12444</v>
          </cell>
          <cell r="M1708">
            <v>0</v>
          </cell>
          <cell r="O1708">
            <v>0</v>
          </cell>
          <cell r="P1708">
            <v>12444</v>
          </cell>
          <cell r="S1708">
            <v>12444</v>
          </cell>
          <cell r="U1708" t="str">
            <v>b</v>
          </cell>
          <cell r="V1708"/>
          <cell r="W1708">
            <v>37467</v>
          </cell>
          <cell r="X1708">
            <v>37467</v>
          </cell>
          <cell r="Y1708" t="str">
            <v>KB</v>
          </cell>
          <cell r="Z1708" t="str">
            <v>Peetes Bruss 19.7</v>
          </cell>
        </row>
        <row r="1709">
          <cell r="A1709">
            <v>548</v>
          </cell>
          <cell r="B1709">
            <v>37396</v>
          </cell>
          <cell r="C1709" t="str">
            <v>tch</v>
          </cell>
          <cell r="D1709" t="str">
            <v>227017</v>
          </cell>
          <cell r="E1709">
            <v>37376</v>
          </cell>
          <cell r="F1709">
            <v>37376</v>
          </cell>
          <cell r="G1709">
            <v>37390</v>
          </cell>
          <cell r="H1709" t="str">
            <v>Travel Plus</v>
          </cell>
          <cell r="I1709" t="str">
            <v>300952353</v>
          </cell>
          <cell r="J1709" t="str">
            <v>0300</v>
          </cell>
          <cell r="K1709">
            <v>424</v>
          </cell>
          <cell r="L1709">
            <v>11657.130000000001</v>
          </cell>
          <cell r="M1709">
            <v>582.86</v>
          </cell>
          <cell r="O1709">
            <v>0</v>
          </cell>
          <cell r="P1709">
            <v>12664</v>
          </cell>
          <cell r="S1709">
            <v>12664</v>
          </cell>
          <cell r="U1709" t="str">
            <v>a</v>
          </cell>
          <cell r="V1709"/>
          <cell r="W1709">
            <v>37391</v>
          </cell>
          <cell r="X1709">
            <v>37393</v>
          </cell>
          <cell r="Y1709" t="str">
            <v>KB</v>
          </cell>
          <cell r="Z1709" t="str">
            <v>Kanesaka,Kojio OVA 2.5-3.5</v>
          </cell>
        </row>
        <row r="1710">
          <cell r="A1710">
            <v>336</v>
          </cell>
          <cell r="B1710">
            <v>37364</v>
          </cell>
          <cell r="C1710" t="str">
            <v>tch</v>
          </cell>
          <cell r="D1710" t="str">
            <v>225605</v>
          </cell>
          <cell r="E1710">
            <v>37336</v>
          </cell>
          <cell r="F1710">
            <v>37335</v>
          </cell>
          <cell r="G1710">
            <v>37349</v>
          </cell>
          <cell r="H1710" t="str">
            <v>Travel Plus</v>
          </cell>
          <cell r="I1710" t="str">
            <v>300952353</v>
          </cell>
          <cell r="J1710" t="str">
            <v>0300</v>
          </cell>
          <cell r="K1710">
            <v>12672</v>
          </cell>
          <cell r="M1710">
            <v>0</v>
          </cell>
          <cell r="O1710">
            <v>0</v>
          </cell>
          <cell r="P1710">
            <v>12672</v>
          </cell>
          <cell r="S1710">
            <v>12672</v>
          </cell>
          <cell r="U1710" t="str">
            <v>c</v>
          </cell>
          <cell r="V1710"/>
          <cell r="W1710">
            <v>37354</v>
          </cell>
          <cell r="X1710">
            <v>37354</v>
          </cell>
          <cell r="Y1710" t="str">
            <v>KB</v>
          </cell>
          <cell r="Z1710" t="str">
            <v>Kakimoto,Kojio OVA 20.3-22-3</v>
          </cell>
        </row>
        <row r="1711">
          <cell r="A1711">
            <v>1171</v>
          </cell>
          <cell r="B1711">
            <v>37502</v>
          </cell>
          <cell r="C1711" t="str">
            <v>b</v>
          </cell>
          <cell r="D1711" t="str">
            <v>506194</v>
          </cell>
          <cell r="E1711">
            <v>37474</v>
          </cell>
          <cell r="G1711">
            <v>37488</v>
          </cell>
          <cell r="H1711" t="str">
            <v>Travel Plus</v>
          </cell>
          <cell r="I1711" t="str">
            <v>300952353</v>
          </cell>
          <cell r="J1711" t="str">
            <v>0300</v>
          </cell>
          <cell r="K1711">
            <v>13212</v>
          </cell>
          <cell r="M1711">
            <v>0</v>
          </cell>
          <cell r="O1711">
            <v>0</v>
          </cell>
          <cell r="P1711">
            <v>13212</v>
          </cell>
          <cell r="S1711">
            <v>13212</v>
          </cell>
          <cell r="U1711" t="str">
            <v>a</v>
          </cell>
          <cell r="V1711"/>
          <cell r="W1711">
            <v>37496</v>
          </cell>
          <cell r="X1711">
            <v>37497</v>
          </cell>
          <cell r="Y1711" t="str">
            <v>KB</v>
          </cell>
          <cell r="Z1711" t="str">
            <v>Kawasaki Prague-Bud. And back</v>
          </cell>
        </row>
        <row r="1712">
          <cell r="A1712">
            <v>1590</v>
          </cell>
          <cell r="B1712">
            <v>37578</v>
          </cell>
          <cell r="C1712" t="str">
            <v>tok</v>
          </cell>
          <cell r="D1712" t="str">
            <v>508511</v>
          </cell>
          <cell r="E1712">
            <v>37559</v>
          </cell>
          <cell r="G1712">
            <v>37573</v>
          </cell>
          <cell r="H1712" t="str">
            <v>Travel Plus</v>
          </cell>
          <cell r="I1712" t="str">
            <v>300952353</v>
          </cell>
          <cell r="J1712" t="str">
            <v>0300</v>
          </cell>
          <cell r="K1712">
            <v>13225</v>
          </cell>
          <cell r="M1712">
            <v>0</v>
          </cell>
          <cell r="O1712">
            <v>0</v>
          </cell>
          <cell r="P1712">
            <v>13225</v>
          </cell>
          <cell r="S1712">
            <v>13225</v>
          </cell>
          <cell r="U1712" t="str">
            <v>a</v>
          </cell>
          <cell r="V1712"/>
          <cell r="W1712">
            <v>37575</v>
          </cell>
          <cell r="X1712">
            <v>37575</v>
          </cell>
          <cell r="Y1712" t="str">
            <v>KB</v>
          </cell>
          <cell r="Z1712" t="str">
            <v>Kawasaki</v>
          </cell>
        </row>
        <row r="1713">
          <cell r="A1713">
            <v>1054</v>
          </cell>
          <cell r="B1713">
            <v>37469</v>
          </cell>
          <cell r="C1713" t="str">
            <v>aod</v>
          </cell>
          <cell r="D1713" t="str">
            <v>229532</v>
          </cell>
          <cell r="E1713">
            <v>37454</v>
          </cell>
          <cell r="G1713">
            <v>37468</v>
          </cell>
          <cell r="H1713" t="str">
            <v>Travel Plus</v>
          </cell>
          <cell r="I1713" t="str">
            <v>300952353</v>
          </cell>
          <cell r="J1713" t="str">
            <v>0300</v>
          </cell>
          <cell r="K1713">
            <v>14497</v>
          </cell>
          <cell r="M1713">
            <v>0</v>
          </cell>
          <cell r="O1713">
            <v>0</v>
          </cell>
          <cell r="P1713">
            <v>14497</v>
          </cell>
          <cell r="S1713">
            <v>14497</v>
          </cell>
          <cell r="U1713" t="str">
            <v>a</v>
          </cell>
          <cell r="V1713"/>
          <cell r="W1713">
            <v>37466</v>
          </cell>
          <cell r="X1713">
            <v>37466</v>
          </cell>
          <cell r="Y1713" t="str">
            <v>KB</v>
          </cell>
          <cell r="Z1713" t="str">
            <v>Kato Duss 19-7</v>
          </cell>
        </row>
        <row r="1714">
          <cell r="A1714">
            <v>1006</v>
          </cell>
          <cell r="B1714">
            <v>37491</v>
          </cell>
          <cell r="C1714" t="str">
            <v>aod</v>
          </cell>
          <cell r="D1714" t="str">
            <v>229346</v>
          </cell>
          <cell r="E1714">
            <v>37447</v>
          </cell>
          <cell r="G1714">
            <v>37461</v>
          </cell>
          <cell r="H1714" t="str">
            <v>Travel Plus</v>
          </cell>
          <cell r="I1714" t="str">
            <v>300952353</v>
          </cell>
          <cell r="J1714" t="str">
            <v>0300</v>
          </cell>
          <cell r="K1714">
            <v>14512</v>
          </cell>
          <cell r="M1714">
            <v>0</v>
          </cell>
          <cell r="O1714">
            <v>0</v>
          </cell>
          <cell r="P1714">
            <v>14512</v>
          </cell>
          <cell r="S1714">
            <v>14512</v>
          </cell>
          <cell r="U1714" t="str">
            <v>a</v>
          </cell>
          <cell r="V1714"/>
          <cell r="W1714">
            <v>37470</v>
          </cell>
          <cell r="X1714">
            <v>37474</v>
          </cell>
          <cell r="Y1714" t="str">
            <v>KB</v>
          </cell>
          <cell r="Z1714" t="str">
            <v>Kato Duss 12-7</v>
          </cell>
        </row>
        <row r="1715">
          <cell r="A1715">
            <v>1091</v>
          </cell>
          <cell r="B1715">
            <v>37491</v>
          </cell>
          <cell r="C1715" t="str">
            <v>aod</v>
          </cell>
          <cell r="D1715" t="str">
            <v>229719</v>
          </cell>
          <cell r="E1715">
            <v>37461</v>
          </cell>
          <cell r="G1715">
            <v>37475</v>
          </cell>
          <cell r="H1715" t="str">
            <v>Travel Plus</v>
          </cell>
          <cell r="I1715" t="str">
            <v>300952353</v>
          </cell>
          <cell r="J1715" t="str">
            <v>0300</v>
          </cell>
          <cell r="K1715">
            <v>14513</v>
          </cell>
          <cell r="M1715">
            <v>0</v>
          </cell>
          <cell r="O1715">
            <v>0</v>
          </cell>
          <cell r="P1715">
            <v>14513</v>
          </cell>
          <cell r="S1715">
            <v>14513</v>
          </cell>
          <cell r="U1715" t="str">
            <v>b</v>
          </cell>
          <cell r="V1715"/>
          <cell r="W1715">
            <v>37470</v>
          </cell>
          <cell r="X1715">
            <v>37474</v>
          </cell>
          <cell r="Y1715" t="str">
            <v>KB</v>
          </cell>
          <cell r="Z1715" t="str">
            <v>Watanabe Duss 26-7</v>
          </cell>
        </row>
        <row r="1716">
          <cell r="A1716">
            <v>278</v>
          </cell>
          <cell r="B1716">
            <v>37349</v>
          </cell>
          <cell r="C1716" t="str">
            <v>ao</v>
          </cell>
          <cell r="D1716" t="str">
            <v>225305</v>
          </cell>
          <cell r="E1716">
            <v>37327</v>
          </cell>
          <cell r="F1716">
            <v>37327</v>
          </cell>
          <cell r="G1716">
            <v>37341</v>
          </cell>
          <cell r="H1716" t="str">
            <v>Travel Plus</v>
          </cell>
          <cell r="I1716" t="str">
            <v>300952353</v>
          </cell>
          <cell r="J1716" t="str">
            <v>0300</v>
          </cell>
          <cell r="K1716">
            <v>14527</v>
          </cell>
          <cell r="M1716">
            <v>0</v>
          </cell>
          <cell r="O1716">
            <v>0</v>
          </cell>
          <cell r="P1716">
            <v>14527</v>
          </cell>
          <cell r="S1716">
            <v>14527</v>
          </cell>
          <cell r="U1716" t="str">
            <v>a</v>
          </cell>
          <cell r="V1716"/>
          <cell r="W1716">
            <v>37340</v>
          </cell>
          <cell r="X1716">
            <v>37340</v>
          </cell>
          <cell r="Y1716" t="str">
            <v>KB</v>
          </cell>
          <cell r="Z1716" t="str">
            <v>Kato PRG-Duss-PRG 15.3-18.3</v>
          </cell>
        </row>
        <row r="1717">
          <cell r="A1717">
            <v>1113</v>
          </cell>
          <cell r="B1717">
            <v>37491</v>
          </cell>
          <cell r="C1717" t="str">
            <v>aod</v>
          </cell>
          <cell r="D1717" t="str">
            <v>506090</v>
          </cell>
          <cell r="E1717">
            <v>37468</v>
          </cell>
          <cell r="G1717">
            <v>37483</v>
          </cell>
          <cell r="H1717" t="str">
            <v>Travel Plus</v>
          </cell>
          <cell r="I1717" t="str">
            <v>300952353</v>
          </cell>
          <cell r="J1717" t="str">
            <v>0300</v>
          </cell>
          <cell r="K1717">
            <v>14529</v>
          </cell>
          <cell r="M1717">
            <v>0</v>
          </cell>
          <cell r="O1717">
            <v>0</v>
          </cell>
          <cell r="P1717">
            <v>14529</v>
          </cell>
          <cell r="S1717">
            <v>14529</v>
          </cell>
          <cell r="U1717" t="str">
            <v>a</v>
          </cell>
          <cell r="V1717"/>
          <cell r="W1717">
            <v>37477</v>
          </cell>
          <cell r="X1717">
            <v>37477</v>
          </cell>
          <cell r="Y1717" t="str">
            <v>KB</v>
          </cell>
          <cell r="Z1717" t="str">
            <v>Kato 2-8</v>
          </cell>
        </row>
        <row r="1718">
          <cell r="A1718">
            <v>245</v>
          </cell>
          <cell r="B1718">
            <v>37349</v>
          </cell>
          <cell r="C1718" t="str">
            <v>ao</v>
          </cell>
          <cell r="D1718" t="str">
            <v>225170</v>
          </cell>
          <cell r="E1718">
            <v>37322</v>
          </cell>
          <cell r="F1718">
            <v>37322</v>
          </cell>
          <cell r="G1718">
            <v>37336</v>
          </cell>
          <cell r="H1718" t="str">
            <v>Travel Plus</v>
          </cell>
          <cell r="I1718" t="str">
            <v>300952353</v>
          </cell>
          <cell r="J1718" t="str">
            <v>0300</v>
          </cell>
          <cell r="K1718">
            <v>14533</v>
          </cell>
          <cell r="M1718">
            <v>0</v>
          </cell>
          <cell r="O1718">
            <v>0</v>
          </cell>
          <cell r="P1718">
            <v>14533</v>
          </cell>
          <cell r="S1718">
            <v>14533</v>
          </cell>
          <cell r="V1718"/>
          <cell r="W1718">
            <v>37330</v>
          </cell>
          <cell r="X1718">
            <v>37333</v>
          </cell>
          <cell r="Y1718" t="str">
            <v>KB</v>
          </cell>
          <cell r="Z1718" t="str">
            <v>Kato PRG-Duss-PRG 8.3-11.3</v>
          </cell>
        </row>
        <row r="1719">
          <cell r="A1719">
            <v>1191</v>
          </cell>
          <cell r="B1719">
            <v>37502</v>
          </cell>
          <cell r="C1719" t="str">
            <v>aod</v>
          </cell>
          <cell r="D1719" t="str">
            <v>506252</v>
          </cell>
          <cell r="E1719">
            <v>37476</v>
          </cell>
          <cell r="G1719">
            <v>37490</v>
          </cell>
          <cell r="H1719" t="str">
            <v>Travel Plus</v>
          </cell>
          <cell r="I1719" t="str">
            <v>300952353</v>
          </cell>
          <cell r="J1719" t="str">
            <v>0300</v>
          </cell>
          <cell r="K1719">
            <v>14533</v>
          </cell>
          <cell r="M1719">
            <v>0</v>
          </cell>
          <cell r="O1719">
            <v>0</v>
          </cell>
          <cell r="P1719">
            <v>14533</v>
          </cell>
          <cell r="S1719">
            <v>14533</v>
          </cell>
          <cell r="U1719" t="str">
            <v>a</v>
          </cell>
          <cell r="V1719"/>
          <cell r="W1719">
            <v>37496</v>
          </cell>
          <cell r="X1719">
            <v>37497</v>
          </cell>
          <cell r="Y1719" t="str">
            <v>KB</v>
          </cell>
          <cell r="Z1719" t="str">
            <v>Pha-duss,and back, Mr.Kato</v>
          </cell>
        </row>
        <row r="1720">
          <cell r="A1720">
            <v>1538</v>
          </cell>
          <cell r="B1720">
            <v>37560</v>
          </cell>
          <cell r="C1720" t="str">
            <v>aod</v>
          </cell>
          <cell r="D1720" t="str">
            <v>508224</v>
          </cell>
          <cell r="E1720">
            <v>37546</v>
          </cell>
          <cell r="G1720">
            <v>37559</v>
          </cell>
          <cell r="H1720" t="str">
            <v>Travel Plus</v>
          </cell>
          <cell r="I1720" t="str">
            <v>300952353</v>
          </cell>
          <cell r="J1720" t="str">
            <v>0300</v>
          </cell>
          <cell r="K1720">
            <v>14539</v>
          </cell>
          <cell r="M1720">
            <v>0</v>
          </cell>
          <cell r="O1720">
            <v>0</v>
          </cell>
          <cell r="P1720">
            <v>14539</v>
          </cell>
          <cell r="S1720">
            <v>14539</v>
          </cell>
          <cell r="U1720" t="str">
            <v>a</v>
          </cell>
          <cell r="W1720">
            <v>37551</v>
          </cell>
          <cell r="X1720">
            <v>37551</v>
          </cell>
          <cell r="Y1720" t="str">
            <v>KB</v>
          </cell>
          <cell r="Z1720" t="str">
            <v>Kato</v>
          </cell>
        </row>
        <row r="1721">
          <cell r="A1721">
            <v>722</v>
          </cell>
          <cell r="B1721">
            <v>37425</v>
          </cell>
          <cell r="C1721" t="str">
            <v>ao</v>
          </cell>
          <cell r="D1721" t="str">
            <v>227949</v>
          </cell>
          <cell r="E1721">
            <v>37405</v>
          </cell>
          <cell r="G1721">
            <v>37419</v>
          </cell>
          <cell r="H1721" t="str">
            <v>Travel Plus</v>
          </cell>
          <cell r="I1721" t="str">
            <v>300952353</v>
          </cell>
          <cell r="J1721" t="str">
            <v>0300</v>
          </cell>
          <cell r="K1721">
            <v>14543</v>
          </cell>
          <cell r="M1721">
            <v>0</v>
          </cell>
          <cell r="O1721">
            <v>0</v>
          </cell>
          <cell r="P1721">
            <v>14543</v>
          </cell>
          <cell r="S1721">
            <v>14543</v>
          </cell>
          <cell r="U1721" t="str">
            <v>d</v>
          </cell>
          <cell r="V1721"/>
          <cell r="W1721">
            <v>37417</v>
          </cell>
          <cell r="X1721">
            <v>37417</v>
          </cell>
          <cell r="Y1721" t="str">
            <v>KB</v>
          </cell>
          <cell r="Z1721" t="str">
            <v>Kato Duss 30.5</v>
          </cell>
        </row>
        <row r="1722">
          <cell r="A1722">
            <v>70</v>
          </cell>
          <cell r="B1722">
            <v>37315</v>
          </cell>
          <cell r="C1722" t="str">
            <v>b</v>
          </cell>
          <cell r="D1722" t="str">
            <v>224007</v>
          </cell>
          <cell r="E1722">
            <v>37286</v>
          </cell>
          <cell r="F1722">
            <v>37286</v>
          </cell>
          <cell r="G1722">
            <v>37300</v>
          </cell>
          <cell r="H1722" t="str">
            <v>Travel Plus</v>
          </cell>
          <cell r="I1722" t="str">
            <v>300952353</v>
          </cell>
          <cell r="J1722" t="str">
            <v>0300</v>
          </cell>
          <cell r="K1722">
            <v>14545</v>
          </cell>
          <cell r="M1722">
            <v>0</v>
          </cell>
          <cell r="O1722">
            <v>0</v>
          </cell>
          <cell r="P1722">
            <v>14545</v>
          </cell>
          <cell r="S1722">
            <v>14545</v>
          </cell>
          <cell r="U1722" t="str">
            <v>e</v>
          </cell>
          <cell r="V1722"/>
          <cell r="W1722">
            <v>37298</v>
          </cell>
          <cell r="X1722">
            <v>37301</v>
          </cell>
          <cell r="Y1722" t="str">
            <v>KB</v>
          </cell>
          <cell r="Z1722" t="str">
            <v>Kato - PRG-Duss-PRG 1.2-4.2</v>
          </cell>
        </row>
        <row r="1723">
          <cell r="A1723">
            <v>1684</v>
          </cell>
          <cell r="B1723">
            <v>37596</v>
          </cell>
          <cell r="C1723" t="str">
            <v>aoc</v>
          </cell>
          <cell r="D1723" t="str">
            <v>509108</v>
          </cell>
          <cell r="E1723">
            <v>37574</v>
          </cell>
          <cell r="G1723">
            <v>37588</v>
          </cell>
          <cell r="H1723" t="str">
            <v>Travel Plus</v>
          </cell>
          <cell r="I1723" t="str">
            <v>300952353</v>
          </cell>
          <cell r="J1723" t="str">
            <v>0300</v>
          </cell>
          <cell r="K1723">
            <v>14581</v>
          </cell>
          <cell r="M1723">
            <v>0</v>
          </cell>
          <cell r="O1723">
            <v>0</v>
          </cell>
          <cell r="P1723">
            <v>14581</v>
          </cell>
          <cell r="S1723">
            <v>14581</v>
          </cell>
          <cell r="V1723"/>
          <cell r="W1723">
            <v>37587</v>
          </cell>
          <cell r="X1723">
            <v>37588</v>
          </cell>
          <cell r="Y1723" t="str">
            <v>KB</v>
          </cell>
          <cell r="Z1723" t="str">
            <v>Watanabe</v>
          </cell>
        </row>
        <row r="1724">
          <cell r="A1724">
            <v>1100</v>
          </cell>
          <cell r="B1724">
            <v>37491</v>
          </cell>
          <cell r="C1724" t="str">
            <v>aod</v>
          </cell>
          <cell r="D1724" t="str">
            <v>229751</v>
          </cell>
          <cell r="E1724">
            <v>37461</v>
          </cell>
          <cell r="G1724">
            <v>37476</v>
          </cell>
          <cell r="H1724" t="str">
            <v>Travel Plus</v>
          </cell>
          <cell r="I1724" t="str">
            <v>300952353</v>
          </cell>
          <cell r="J1724" t="str">
            <v>0300</v>
          </cell>
          <cell r="K1724">
            <v>14813</v>
          </cell>
          <cell r="M1724">
            <v>0</v>
          </cell>
          <cell r="O1724">
            <v>0</v>
          </cell>
          <cell r="P1724">
            <v>14813</v>
          </cell>
          <cell r="S1724">
            <v>14813</v>
          </cell>
          <cell r="U1724" t="str">
            <v>a</v>
          </cell>
          <cell r="V1724"/>
          <cell r="W1724">
            <v>37477</v>
          </cell>
          <cell r="X1724">
            <v>37477</v>
          </cell>
          <cell r="Y1724" t="str">
            <v>KB</v>
          </cell>
          <cell r="Z1724" t="str">
            <v>Kato duss 26.7</v>
          </cell>
        </row>
        <row r="1725">
          <cell r="A1725">
            <v>1387</v>
          </cell>
          <cell r="B1725">
            <v>37544</v>
          </cell>
          <cell r="C1725" t="str">
            <v>aoc</v>
          </cell>
          <cell r="D1725" t="str">
            <v>507479</v>
          </cell>
          <cell r="E1725">
            <v>37518</v>
          </cell>
          <cell r="G1725">
            <v>37532</v>
          </cell>
          <cell r="H1725" t="str">
            <v>Travel Plus</v>
          </cell>
          <cell r="I1725" t="str">
            <v>300952353</v>
          </cell>
          <cell r="J1725" t="str">
            <v>0300</v>
          </cell>
          <cell r="K1725">
            <v>14832</v>
          </cell>
          <cell r="L1725">
            <v>0</v>
          </cell>
          <cell r="M1725">
            <v>0</v>
          </cell>
          <cell r="O1725">
            <v>0</v>
          </cell>
          <cell r="P1725">
            <v>14832</v>
          </cell>
          <cell r="S1725">
            <v>14832</v>
          </cell>
          <cell r="U1725" t="str">
            <v>a</v>
          </cell>
          <cell r="V1725"/>
          <cell r="W1725">
            <v>37530</v>
          </cell>
          <cell r="X1725">
            <v>37531</v>
          </cell>
          <cell r="Y1725" t="str">
            <v>KB</v>
          </cell>
        </row>
        <row r="1726">
          <cell r="A1726">
            <v>1389</v>
          </cell>
          <cell r="B1726">
            <v>37544</v>
          </cell>
          <cell r="C1726" t="str">
            <v>aod</v>
          </cell>
          <cell r="D1726" t="str">
            <v>507501</v>
          </cell>
          <cell r="E1726">
            <v>37518</v>
          </cell>
          <cell r="G1726">
            <v>37533</v>
          </cell>
          <cell r="H1726" t="str">
            <v>Travel Plus</v>
          </cell>
          <cell r="I1726" t="str">
            <v>300952353</v>
          </cell>
          <cell r="J1726" t="str">
            <v>0300</v>
          </cell>
          <cell r="K1726">
            <v>14832</v>
          </cell>
          <cell r="L1726">
            <v>0</v>
          </cell>
          <cell r="M1726">
            <v>0</v>
          </cell>
          <cell r="O1726">
            <v>0</v>
          </cell>
          <cell r="P1726">
            <v>14832</v>
          </cell>
          <cell r="S1726">
            <v>14832</v>
          </cell>
          <cell r="U1726" t="str">
            <v>a</v>
          </cell>
          <cell r="V1726"/>
          <cell r="W1726">
            <v>37530</v>
          </cell>
          <cell r="X1726">
            <v>37531</v>
          </cell>
          <cell r="Y1726" t="str">
            <v>KB</v>
          </cell>
        </row>
        <row r="1727">
          <cell r="A1727">
            <v>1115</v>
          </cell>
          <cell r="B1727">
            <v>37491</v>
          </cell>
          <cell r="C1727" t="str">
            <v>aod</v>
          </cell>
          <cell r="D1727" t="str">
            <v>506035</v>
          </cell>
          <cell r="E1727">
            <v>37468</v>
          </cell>
          <cell r="G1727">
            <v>37482</v>
          </cell>
          <cell r="H1727" t="str">
            <v>Travel Plus</v>
          </cell>
          <cell r="I1727" t="str">
            <v>300952353</v>
          </cell>
          <cell r="J1727" t="str">
            <v>0300</v>
          </cell>
          <cell r="K1727">
            <v>14835</v>
          </cell>
          <cell r="M1727">
            <v>0</v>
          </cell>
          <cell r="O1727">
            <v>0</v>
          </cell>
          <cell r="P1727">
            <v>14835</v>
          </cell>
          <cell r="S1727">
            <v>14835</v>
          </cell>
          <cell r="U1727" t="str">
            <v>a</v>
          </cell>
          <cell r="V1727"/>
          <cell r="W1727">
            <v>37477</v>
          </cell>
          <cell r="X1727">
            <v>37477</v>
          </cell>
          <cell r="Y1727" t="str">
            <v>KB</v>
          </cell>
          <cell r="Z1727" t="str">
            <v>Watanabe 1,8,</v>
          </cell>
        </row>
        <row r="1728">
          <cell r="A1728">
            <v>1361</v>
          </cell>
          <cell r="B1728">
            <v>37529</v>
          </cell>
          <cell r="C1728" t="str">
            <v>aoc</v>
          </cell>
          <cell r="D1728" t="str">
            <v>230996</v>
          </cell>
          <cell r="E1728">
            <v>37511</v>
          </cell>
          <cell r="G1728">
            <v>37525</v>
          </cell>
          <cell r="H1728" t="str">
            <v>Travel Plus</v>
          </cell>
          <cell r="I1728" t="str">
            <v>300952353</v>
          </cell>
          <cell r="J1728" t="str">
            <v>0300</v>
          </cell>
          <cell r="K1728">
            <v>14837</v>
          </cell>
          <cell r="M1728">
            <v>0</v>
          </cell>
          <cell r="O1728">
            <v>0</v>
          </cell>
          <cell r="P1728">
            <v>14837</v>
          </cell>
          <cell r="S1728">
            <v>14837</v>
          </cell>
          <cell r="U1728" t="str">
            <v>b</v>
          </cell>
          <cell r="V1728"/>
          <cell r="W1728">
            <v>37526</v>
          </cell>
          <cell r="X1728">
            <v>37526</v>
          </cell>
          <cell r="Y1728" t="str">
            <v>KB</v>
          </cell>
          <cell r="Z1728" t="str">
            <v>Watanabe Duss 13-9</v>
          </cell>
        </row>
        <row r="1729">
          <cell r="A1729">
            <v>1410</v>
          </cell>
          <cell r="B1729">
            <v>37533</v>
          </cell>
          <cell r="C1729" t="str">
            <v>aoc</v>
          </cell>
          <cell r="D1729" t="str">
            <v>507634</v>
          </cell>
          <cell r="E1729">
            <v>37525</v>
          </cell>
          <cell r="G1729">
            <v>37539</v>
          </cell>
          <cell r="H1729" t="str">
            <v>Travel Plus</v>
          </cell>
          <cell r="I1729" t="str">
            <v>300952353</v>
          </cell>
          <cell r="J1729" t="str">
            <v>0300</v>
          </cell>
          <cell r="K1729">
            <v>14841</v>
          </cell>
          <cell r="M1729">
            <v>0</v>
          </cell>
          <cell r="O1729">
            <v>0</v>
          </cell>
          <cell r="P1729">
            <v>14841</v>
          </cell>
          <cell r="S1729">
            <v>14841</v>
          </cell>
          <cell r="U1729" t="str">
            <v>b</v>
          </cell>
          <cell r="V1729"/>
          <cell r="W1729">
            <v>37533</v>
          </cell>
          <cell r="X1729">
            <v>37533</v>
          </cell>
          <cell r="Y1729" t="str">
            <v>KB</v>
          </cell>
        </row>
        <row r="1730">
          <cell r="A1730">
            <v>1411</v>
          </cell>
          <cell r="B1730">
            <v>37533</v>
          </cell>
          <cell r="C1730" t="str">
            <v>aod</v>
          </cell>
          <cell r="D1730" t="str">
            <v>507633</v>
          </cell>
          <cell r="E1730">
            <v>37525</v>
          </cell>
          <cell r="G1730">
            <v>37539</v>
          </cell>
          <cell r="H1730" t="str">
            <v>Travel Plus</v>
          </cell>
          <cell r="I1730" t="str">
            <v>300952353</v>
          </cell>
          <cell r="J1730" t="str">
            <v>0300</v>
          </cell>
          <cell r="K1730">
            <v>14841</v>
          </cell>
          <cell r="M1730">
            <v>0</v>
          </cell>
          <cell r="O1730">
            <v>0</v>
          </cell>
          <cell r="P1730">
            <v>14841</v>
          </cell>
          <cell r="S1730">
            <v>14841</v>
          </cell>
          <cell r="U1730" t="str">
            <v>b</v>
          </cell>
          <cell r="V1730"/>
          <cell r="W1730">
            <v>37533</v>
          </cell>
          <cell r="X1730">
            <v>37533</v>
          </cell>
          <cell r="Y1730" t="str">
            <v>KB</v>
          </cell>
        </row>
        <row r="1731">
          <cell r="A1731">
            <v>1190</v>
          </cell>
          <cell r="B1731">
            <v>37502</v>
          </cell>
          <cell r="C1731" t="str">
            <v>b</v>
          </cell>
          <cell r="D1731" t="str">
            <v>506253</v>
          </cell>
          <cell r="E1731">
            <v>37476</v>
          </cell>
          <cell r="G1731">
            <v>37490</v>
          </cell>
          <cell r="H1731" t="str">
            <v>Travel Plus</v>
          </cell>
          <cell r="I1731" t="str">
            <v>300952353</v>
          </cell>
          <cell r="J1731" t="str">
            <v>0300</v>
          </cell>
          <cell r="K1731">
            <v>14854</v>
          </cell>
          <cell r="M1731">
            <v>0</v>
          </cell>
          <cell r="O1731">
            <v>0</v>
          </cell>
          <cell r="P1731">
            <v>14845</v>
          </cell>
          <cell r="S1731">
            <v>14845</v>
          </cell>
          <cell r="U1731" t="str">
            <v>a</v>
          </cell>
          <cell r="V1731"/>
          <cell r="W1731">
            <v>37496</v>
          </cell>
          <cell r="X1731">
            <v>37497</v>
          </cell>
          <cell r="Y1731" t="str">
            <v>KB</v>
          </cell>
          <cell r="Z1731" t="str">
            <v>Pha-duss,and back, Mr.Watanabe</v>
          </cell>
        </row>
        <row r="1732">
          <cell r="A1732">
            <v>1496</v>
          </cell>
          <cell r="B1732">
            <v>37553</v>
          </cell>
          <cell r="C1732" t="str">
            <v>b</v>
          </cell>
          <cell r="D1732" t="str">
            <v>508065</v>
          </cell>
          <cell r="E1732">
            <v>37540</v>
          </cell>
          <cell r="G1732">
            <v>37553</v>
          </cell>
          <cell r="H1732" t="str">
            <v>Travel Plus</v>
          </cell>
          <cell r="I1732" t="str">
            <v>300952353</v>
          </cell>
          <cell r="J1732" t="str">
            <v>0300</v>
          </cell>
          <cell r="K1732">
            <v>14845</v>
          </cell>
          <cell r="M1732">
            <v>0</v>
          </cell>
          <cell r="O1732">
            <v>0</v>
          </cell>
          <cell r="P1732">
            <v>14845</v>
          </cell>
          <cell r="S1732">
            <v>14845</v>
          </cell>
          <cell r="U1732" t="str">
            <v>x</v>
          </cell>
          <cell r="V1732"/>
          <cell r="W1732">
            <v>37547</v>
          </cell>
          <cell r="X1732">
            <v>37550</v>
          </cell>
          <cell r="Y1732" t="str">
            <v>KB</v>
          </cell>
          <cell r="Z1732" t="str">
            <v>Sakamoto</v>
          </cell>
        </row>
        <row r="1733">
          <cell r="A1733">
            <v>1497</v>
          </cell>
          <cell r="B1733">
            <v>37553</v>
          </cell>
          <cell r="C1733" t="str">
            <v>aoc</v>
          </cell>
          <cell r="D1733" t="str">
            <v>508066</v>
          </cell>
          <cell r="E1733">
            <v>37540</v>
          </cell>
          <cell r="G1733">
            <v>37553</v>
          </cell>
          <cell r="H1733" t="str">
            <v>Travel Plus</v>
          </cell>
          <cell r="I1733" t="str">
            <v>300952353</v>
          </cell>
          <cell r="J1733" t="str">
            <v>0300</v>
          </cell>
          <cell r="K1733">
            <v>14845</v>
          </cell>
          <cell r="M1733">
            <v>0</v>
          </cell>
          <cell r="O1733">
            <v>0</v>
          </cell>
          <cell r="P1733">
            <v>14845</v>
          </cell>
          <cell r="S1733">
            <v>14845</v>
          </cell>
          <cell r="U1733" t="str">
            <v>x</v>
          </cell>
          <cell r="V1733"/>
          <cell r="W1733">
            <v>37547</v>
          </cell>
          <cell r="X1733">
            <v>37550</v>
          </cell>
          <cell r="Y1733" t="str">
            <v>KB</v>
          </cell>
          <cell r="Z1733" t="str">
            <v>Watanabe</v>
          </cell>
        </row>
        <row r="1734">
          <cell r="A1734">
            <v>1498</v>
          </cell>
          <cell r="B1734">
            <v>37553</v>
          </cell>
          <cell r="C1734" t="str">
            <v>aod</v>
          </cell>
          <cell r="D1734" t="str">
            <v>508082</v>
          </cell>
          <cell r="E1734">
            <v>37540</v>
          </cell>
          <cell r="G1734">
            <v>37554</v>
          </cell>
          <cell r="H1734" t="str">
            <v>Travel Plus</v>
          </cell>
          <cell r="I1734" t="str">
            <v>300952353</v>
          </cell>
          <cell r="J1734" t="str">
            <v>0300</v>
          </cell>
          <cell r="K1734">
            <v>14845</v>
          </cell>
          <cell r="M1734">
            <v>0</v>
          </cell>
          <cell r="O1734">
            <v>0</v>
          </cell>
          <cell r="P1734">
            <v>14845</v>
          </cell>
          <cell r="S1734">
            <v>14845</v>
          </cell>
          <cell r="U1734" t="str">
            <v>x</v>
          </cell>
          <cell r="V1734"/>
          <cell r="W1734">
            <v>37547</v>
          </cell>
          <cell r="X1734">
            <v>37550</v>
          </cell>
          <cell r="Y1734" t="str">
            <v>KB</v>
          </cell>
          <cell r="Z1734" t="str">
            <v>Kato</v>
          </cell>
        </row>
        <row r="1735">
          <cell r="A1735">
            <v>1439</v>
          </cell>
          <cell r="B1735">
            <v>37546</v>
          </cell>
          <cell r="C1735" t="str">
            <v>aod</v>
          </cell>
          <cell r="D1735" t="str">
            <v>507827</v>
          </cell>
          <cell r="E1735">
            <v>37530</v>
          </cell>
          <cell r="G1735">
            <v>37544</v>
          </cell>
          <cell r="H1735" t="str">
            <v>Travel Plus</v>
          </cell>
          <cell r="I1735" t="str">
            <v>300952353</v>
          </cell>
          <cell r="J1735" t="str">
            <v>0300</v>
          </cell>
          <cell r="K1735">
            <v>14847</v>
          </cell>
          <cell r="M1735">
            <v>0</v>
          </cell>
          <cell r="O1735">
            <v>0</v>
          </cell>
          <cell r="P1735">
            <v>14847</v>
          </cell>
          <cell r="S1735">
            <v>14847</v>
          </cell>
          <cell r="U1735" t="str">
            <v>a</v>
          </cell>
          <cell r="V1735"/>
          <cell r="W1735">
            <v>37544</v>
          </cell>
          <cell r="X1735">
            <v>37544</v>
          </cell>
          <cell r="Y1735" t="str">
            <v>KB</v>
          </cell>
          <cell r="Z1735" t="str">
            <v>Kato 2-7.10.02</v>
          </cell>
        </row>
        <row r="1736">
          <cell r="A1736">
            <v>1440</v>
          </cell>
          <cell r="B1736">
            <v>37546</v>
          </cell>
          <cell r="C1736" t="str">
            <v>aoc</v>
          </cell>
          <cell r="D1736" t="str">
            <v>507824</v>
          </cell>
          <cell r="E1736">
            <v>37530</v>
          </cell>
          <cell r="G1736">
            <v>37544</v>
          </cell>
          <cell r="H1736" t="str">
            <v>Travel Plus</v>
          </cell>
          <cell r="I1736" t="str">
            <v>300952353</v>
          </cell>
          <cell r="J1736" t="str">
            <v>0300</v>
          </cell>
          <cell r="K1736">
            <v>14847</v>
          </cell>
          <cell r="M1736">
            <v>0</v>
          </cell>
          <cell r="O1736">
            <v>0</v>
          </cell>
          <cell r="P1736">
            <v>14847</v>
          </cell>
          <cell r="S1736">
            <v>14847</v>
          </cell>
          <cell r="U1736" t="str">
            <v>a</v>
          </cell>
          <cell r="V1736"/>
          <cell r="W1736">
            <v>37544</v>
          </cell>
          <cell r="X1736">
            <v>37544</v>
          </cell>
          <cell r="Y1736" t="str">
            <v>KB</v>
          </cell>
          <cell r="Z1736" t="str">
            <v>Watanabe 2-7.10.02</v>
          </cell>
        </row>
        <row r="1737">
          <cell r="A1737">
            <v>1320</v>
          </cell>
          <cell r="B1737">
            <v>37524</v>
          </cell>
          <cell r="C1737" t="str">
            <v>aod</v>
          </cell>
          <cell r="D1737" t="str">
            <v>230734</v>
          </cell>
          <cell r="E1737">
            <v>37504</v>
          </cell>
          <cell r="G1737">
            <v>37518</v>
          </cell>
          <cell r="H1737" t="str">
            <v>Travel Plus</v>
          </cell>
          <cell r="I1737" t="str">
            <v>300952353</v>
          </cell>
          <cell r="J1737" t="str">
            <v>0300</v>
          </cell>
          <cell r="K1737">
            <v>14849</v>
          </cell>
          <cell r="M1737">
            <v>0</v>
          </cell>
          <cell r="O1737">
            <v>0</v>
          </cell>
          <cell r="P1737">
            <v>14849</v>
          </cell>
          <cell r="S1737">
            <v>14849</v>
          </cell>
          <cell r="U1737" t="str">
            <v>a</v>
          </cell>
          <cell r="V1737"/>
          <cell r="W1737">
            <v>37516</v>
          </cell>
          <cell r="X1737">
            <v>37516</v>
          </cell>
          <cell r="Y1737" t="str">
            <v>KB</v>
          </cell>
          <cell r="Z1737" t="str">
            <v>Kato Duss 6.9</v>
          </cell>
        </row>
        <row r="1738">
          <cell r="A1738">
            <v>1540</v>
          </cell>
          <cell r="B1738">
            <v>37560</v>
          </cell>
          <cell r="C1738" t="str">
            <v>aoc</v>
          </cell>
          <cell r="D1738" t="str">
            <v>508250</v>
          </cell>
          <cell r="E1738">
            <v>37546</v>
          </cell>
          <cell r="G1738">
            <v>37560</v>
          </cell>
          <cell r="H1738" t="str">
            <v>Travel Plus</v>
          </cell>
          <cell r="I1738" t="str">
            <v>300952353</v>
          </cell>
          <cell r="J1738" t="str">
            <v>0300</v>
          </cell>
          <cell r="K1738">
            <v>14849</v>
          </cell>
          <cell r="M1738">
            <v>0</v>
          </cell>
          <cell r="O1738">
            <v>0</v>
          </cell>
          <cell r="P1738">
            <v>14849</v>
          </cell>
          <cell r="S1738">
            <v>14849</v>
          </cell>
          <cell r="U1738" t="str">
            <v>a</v>
          </cell>
          <cell r="W1738">
            <v>37551</v>
          </cell>
          <cell r="X1738">
            <v>37551</v>
          </cell>
          <cell r="Y1738" t="str">
            <v>KB</v>
          </cell>
          <cell r="Z1738" t="str">
            <v>Watanabe</v>
          </cell>
        </row>
        <row r="1739">
          <cell r="A1739">
            <v>1579</v>
          </cell>
          <cell r="B1739">
            <v>37572</v>
          </cell>
          <cell r="C1739" t="str">
            <v>aoc</v>
          </cell>
          <cell r="D1739" t="str">
            <v>508391</v>
          </cell>
          <cell r="E1739">
            <v>37553</v>
          </cell>
          <cell r="G1739">
            <v>37567</v>
          </cell>
          <cell r="H1739" t="str">
            <v>Travel Plus</v>
          </cell>
          <cell r="I1739" t="str">
            <v>300952353</v>
          </cell>
          <cell r="J1739" t="str">
            <v>0300</v>
          </cell>
          <cell r="K1739">
            <v>14864</v>
          </cell>
          <cell r="M1739">
            <v>0</v>
          </cell>
          <cell r="O1739">
            <v>0</v>
          </cell>
          <cell r="P1739">
            <v>14864</v>
          </cell>
          <cell r="S1739">
            <v>14864</v>
          </cell>
          <cell r="V1739"/>
          <cell r="W1739">
            <v>37568</v>
          </cell>
          <cell r="X1739">
            <v>37568</v>
          </cell>
          <cell r="Y1739" t="str">
            <v>KB</v>
          </cell>
          <cell r="Z1739" t="str">
            <v>Watanabe</v>
          </cell>
        </row>
        <row r="1740">
          <cell r="A1740">
            <v>1855</v>
          </cell>
          <cell r="B1740">
            <v>37613</v>
          </cell>
          <cell r="C1740" t="str">
            <v>aod</v>
          </cell>
          <cell r="D1740" t="str">
            <v>232412</v>
          </cell>
          <cell r="E1740">
            <v>37607</v>
          </cell>
          <cell r="G1740">
            <v>37568</v>
          </cell>
          <cell r="H1740" t="str">
            <v>Travel Plus</v>
          </cell>
          <cell r="I1740" t="str">
            <v>300952353</v>
          </cell>
          <cell r="J1740" t="str">
            <v>0300</v>
          </cell>
          <cell r="K1740">
            <v>14864</v>
          </cell>
          <cell r="L1740">
            <v>0</v>
          </cell>
          <cell r="M1740">
            <v>0</v>
          </cell>
          <cell r="O1740">
            <v>0</v>
          </cell>
          <cell r="P1740">
            <v>14864</v>
          </cell>
          <cell r="S1740">
            <v>14864</v>
          </cell>
          <cell r="V1740"/>
          <cell r="W1740">
            <v>37613</v>
          </cell>
          <cell r="X1740">
            <v>37613</v>
          </cell>
          <cell r="Y1740" t="str">
            <v>KB</v>
          </cell>
        </row>
        <row r="1741">
          <cell r="A1741">
            <v>692</v>
          </cell>
          <cell r="B1741">
            <v>37432</v>
          </cell>
          <cell r="C1741" t="str">
            <v>b</v>
          </cell>
          <cell r="D1741" t="str">
            <v>227687</v>
          </cell>
          <cell r="E1741">
            <v>37398</v>
          </cell>
          <cell r="G1741">
            <v>37412</v>
          </cell>
          <cell r="H1741" t="str">
            <v>Travel Plus</v>
          </cell>
          <cell r="I1741" t="str">
            <v>300952353</v>
          </cell>
          <cell r="J1741" t="str">
            <v>0300</v>
          </cell>
          <cell r="K1741">
            <v>14875</v>
          </cell>
          <cell r="M1741">
            <v>0</v>
          </cell>
          <cell r="O1741">
            <v>0</v>
          </cell>
          <cell r="P1741">
            <v>14875</v>
          </cell>
          <cell r="S1741">
            <v>14875</v>
          </cell>
          <cell r="V1741"/>
          <cell r="W1741">
            <v>37421</v>
          </cell>
          <cell r="X1741">
            <v>37421</v>
          </cell>
          <cell r="Y1741" t="str">
            <v>KB</v>
          </cell>
          <cell r="Z1741" t="str">
            <v>Nakamura Duss 15.6</v>
          </cell>
        </row>
        <row r="1742">
          <cell r="A1742">
            <v>1685</v>
          </cell>
          <cell r="B1742">
            <v>37596</v>
          </cell>
          <cell r="C1742" t="str">
            <v>aod</v>
          </cell>
          <cell r="D1742" t="str">
            <v>509109</v>
          </cell>
          <cell r="E1742">
            <v>37574</v>
          </cell>
          <cell r="G1742">
            <v>37588</v>
          </cell>
          <cell r="H1742" t="str">
            <v>Travel Plus</v>
          </cell>
          <cell r="I1742" t="str">
            <v>300952353</v>
          </cell>
          <cell r="J1742" t="str">
            <v>0300</v>
          </cell>
          <cell r="K1742">
            <v>14893</v>
          </cell>
          <cell r="M1742">
            <v>0</v>
          </cell>
          <cell r="O1742">
            <v>0</v>
          </cell>
          <cell r="P1742">
            <v>14893</v>
          </cell>
          <cell r="S1742">
            <v>14893</v>
          </cell>
          <cell r="V1742"/>
          <cell r="W1742">
            <v>37587</v>
          </cell>
          <cell r="X1742">
            <v>37588</v>
          </cell>
          <cell r="Y1742" t="str">
            <v>KB</v>
          </cell>
          <cell r="Z1742" t="str">
            <v>Kato</v>
          </cell>
        </row>
        <row r="1743">
          <cell r="A1743">
            <v>450</v>
          </cell>
          <cell r="B1743">
            <v>37385</v>
          </cell>
          <cell r="C1743" t="str">
            <v>ao</v>
          </cell>
          <cell r="D1743" t="str">
            <v>226426</v>
          </cell>
          <cell r="E1743">
            <v>37358</v>
          </cell>
          <cell r="F1743">
            <v>37361</v>
          </cell>
          <cell r="G1743">
            <v>37372</v>
          </cell>
          <cell r="H1743" t="str">
            <v>Travel Plus</v>
          </cell>
          <cell r="I1743" t="str">
            <v>300952353</v>
          </cell>
          <cell r="J1743" t="str">
            <v>0300</v>
          </cell>
          <cell r="K1743">
            <v>14898</v>
          </cell>
          <cell r="M1743">
            <v>0</v>
          </cell>
          <cell r="O1743">
            <v>0</v>
          </cell>
          <cell r="P1743">
            <v>14898</v>
          </cell>
          <cell r="S1743">
            <v>14898</v>
          </cell>
          <cell r="U1743" t="str">
            <v>a</v>
          </cell>
          <cell r="V1743"/>
          <cell r="W1743">
            <v>37369</v>
          </cell>
          <cell r="X1743">
            <v>37369</v>
          </cell>
          <cell r="Y1743" t="str">
            <v>KB</v>
          </cell>
          <cell r="Z1743" t="str">
            <v>Kato Duss 12.4-15.4</v>
          </cell>
        </row>
        <row r="1744">
          <cell r="A1744">
            <v>451</v>
          </cell>
          <cell r="B1744">
            <v>37385</v>
          </cell>
          <cell r="C1744" t="str">
            <v>ao</v>
          </cell>
          <cell r="D1744" t="str">
            <v>226425</v>
          </cell>
          <cell r="E1744">
            <v>37358</v>
          </cell>
          <cell r="F1744">
            <v>37361</v>
          </cell>
          <cell r="G1744">
            <v>37372</v>
          </cell>
          <cell r="H1744" t="str">
            <v>Travel Plus</v>
          </cell>
          <cell r="I1744" t="str">
            <v>300952353</v>
          </cell>
          <cell r="J1744" t="str">
            <v>0300</v>
          </cell>
          <cell r="K1744">
            <v>14898</v>
          </cell>
          <cell r="M1744">
            <v>0</v>
          </cell>
          <cell r="O1744">
            <v>0</v>
          </cell>
          <cell r="P1744">
            <v>14898</v>
          </cell>
          <cell r="S1744">
            <v>14898</v>
          </cell>
          <cell r="U1744" t="str">
            <v>a</v>
          </cell>
          <cell r="V1744"/>
          <cell r="W1744">
            <v>37369</v>
          </cell>
          <cell r="X1744">
            <v>37369</v>
          </cell>
          <cell r="Y1744" t="str">
            <v>KB</v>
          </cell>
          <cell r="Z1744" t="str">
            <v>Kato Duss 19.4-2.5</v>
          </cell>
        </row>
        <row r="1745">
          <cell r="A1745">
            <v>1591</v>
          </cell>
          <cell r="B1745">
            <v>37578</v>
          </cell>
          <cell r="C1745" t="str">
            <v>aoc</v>
          </cell>
          <cell r="D1745" t="str">
            <v>508509</v>
          </cell>
          <cell r="E1745">
            <v>37559</v>
          </cell>
          <cell r="G1745">
            <v>37573</v>
          </cell>
          <cell r="H1745" t="str">
            <v>Travel Plus</v>
          </cell>
          <cell r="I1745" t="str">
            <v>300952353</v>
          </cell>
          <cell r="J1745" t="str">
            <v>0300</v>
          </cell>
          <cell r="K1745">
            <v>14902</v>
          </cell>
          <cell r="M1745">
            <v>0</v>
          </cell>
          <cell r="O1745">
            <v>0</v>
          </cell>
          <cell r="P1745">
            <v>14902</v>
          </cell>
          <cell r="S1745">
            <v>14902</v>
          </cell>
          <cell r="U1745" t="str">
            <v>a</v>
          </cell>
          <cell r="V1745"/>
          <cell r="W1745">
            <v>37575</v>
          </cell>
          <cell r="X1745">
            <v>37575</v>
          </cell>
          <cell r="Y1745" t="str">
            <v>KB</v>
          </cell>
          <cell r="Z1745" t="str">
            <v>Watanabe</v>
          </cell>
        </row>
        <row r="1746">
          <cell r="A1746">
            <v>1633</v>
          </cell>
          <cell r="B1746">
            <v>37578</v>
          </cell>
          <cell r="C1746" t="str">
            <v>b</v>
          </cell>
          <cell r="D1746" t="str">
            <v>508598</v>
          </cell>
          <cell r="E1746">
            <v>37564</v>
          </cell>
          <cell r="G1746">
            <v>37575</v>
          </cell>
          <cell r="H1746" t="str">
            <v>Travel Plus</v>
          </cell>
          <cell r="I1746" t="str">
            <v>300952353</v>
          </cell>
          <cell r="J1746" t="str">
            <v>0300</v>
          </cell>
          <cell r="K1746">
            <v>14902</v>
          </cell>
          <cell r="M1746">
            <v>0</v>
          </cell>
          <cell r="O1746">
            <v>0</v>
          </cell>
          <cell r="P1746">
            <v>14902</v>
          </cell>
          <cell r="S1746">
            <v>14902</v>
          </cell>
          <cell r="U1746" t="str">
            <v>c</v>
          </cell>
          <cell r="V1746"/>
          <cell r="W1746">
            <v>37575</v>
          </cell>
          <cell r="X1746">
            <v>37575</v>
          </cell>
          <cell r="Y1746" t="str">
            <v>KB</v>
          </cell>
          <cell r="Z1746" t="str">
            <v>Suzuki</v>
          </cell>
        </row>
        <row r="1747">
          <cell r="A1747">
            <v>382</v>
          </cell>
          <cell r="B1747">
            <v>37371</v>
          </cell>
          <cell r="C1747" t="str">
            <v>ao</v>
          </cell>
          <cell r="D1747" t="str">
            <v>226141</v>
          </cell>
          <cell r="E1747">
            <v>37350</v>
          </cell>
          <cell r="F1747">
            <v>37355</v>
          </cell>
          <cell r="G1747">
            <v>37364</v>
          </cell>
          <cell r="H1747" t="str">
            <v>Travel Plus</v>
          </cell>
          <cell r="I1747" t="str">
            <v>300952353</v>
          </cell>
          <cell r="J1747" t="str">
            <v>0300</v>
          </cell>
          <cell r="K1747">
            <v>14923</v>
          </cell>
          <cell r="M1747">
            <v>0</v>
          </cell>
          <cell r="O1747">
            <v>0</v>
          </cell>
          <cell r="P1747">
            <v>14923</v>
          </cell>
          <cell r="S1747">
            <v>14923</v>
          </cell>
          <cell r="V1747"/>
          <cell r="W1747">
            <v>37364</v>
          </cell>
          <cell r="X1747">
            <v>37364</v>
          </cell>
          <cell r="Y1747" t="str">
            <v>KB</v>
          </cell>
          <cell r="Z1747" t="str">
            <v>Kato Duss 4.4-9.4.02</v>
          </cell>
        </row>
        <row r="1748">
          <cell r="A1748">
            <v>335</v>
          </cell>
          <cell r="B1748">
            <v>37364</v>
          </cell>
          <cell r="C1748" t="str">
            <v>ao</v>
          </cell>
          <cell r="D1748" t="str">
            <v>225650</v>
          </cell>
          <cell r="E1748">
            <v>37336</v>
          </cell>
          <cell r="F1748">
            <v>37336</v>
          </cell>
          <cell r="G1748">
            <v>37350</v>
          </cell>
          <cell r="H1748" t="str">
            <v>Travel Plus</v>
          </cell>
          <cell r="I1748" t="str">
            <v>300952353</v>
          </cell>
          <cell r="J1748" t="str">
            <v>0300</v>
          </cell>
          <cell r="K1748">
            <v>14930</v>
          </cell>
          <cell r="M1748">
            <v>0</v>
          </cell>
          <cell r="O1748">
            <v>0</v>
          </cell>
          <cell r="P1748">
            <v>14930</v>
          </cell>
          <cell r="S1748">
            <v>14930</v>
          </cell>
          <cell r="U1748" t="str">
            <v>c</v>
          </cell>
          <cell r="V1748"/>
          <cell r="W1748">
            <v>37354</v>
          </cell>
          <cell r="X1748">
            <v>37354</v>
          </cell>
          <cell r="Y1748" t="str">
            <v>KB</v>
          </cell>
          <cell r="Z1748" t="str">
            <v>Kato Duss 22.3-24.3</v>
          </cell>
        </row>
        <row r="1749">
          <cell r="A1749">
            <v>259</v>
          </cell>
          <cell r="B1749">
            <v>37349</v>
          </cell>
          <cell r="C1749" t="str">
            <v>b</v>
          </cell>
          <cell r="D1749" t="str">
            <v>225207</v>
          </cell>
          <cell r="E1749">
            <v>37323</v>
          </cell>
          <cell r="F1749">
            <v>37323</v>
          </cell>
          <cell r="G1749">
            <v>37337</v>
          </cell>
          <cell r="H1749" t="str">
            <v>Travel Plus</v>
          </cell>
          <cell r="I1749" t="str">
            <v>300952353</v>
          </cell>
          <cell r="J1749" t="str">
            <v>0300</v>
          </cell>
          <cell r="K1749">
            <v>14947</v>
          </cell>
          <cell r="M1749">
            <v>0</v>
          </cell>
          <cell r="O1749">
            <v>0</v>
          </cell>
          <cell r="P1749">
            <v>14947</v>
          </cell>
          <cell r="S1749">
            <v>14947</v>
          </cell>
          <cell r="V1749"/>
          <cell r="W1749">
            <v>37335</v>
          </cell>
          <cell r="X1749">
            <v>37335</v>
          </cell>
          <cell r="Y1749" t="str">
            <v>KB</v>
          </cell>
          <cell r="Z1749" t="str">
            <v>Nakamura PRG-Duss-PRG 9.3-11.3</v>
          </cell>
        </row>
        <row r="1750">
          <cell r="A1750">
            <v>59</v>
          </cell>
          <cell r="B1750">
            <v>37315</v>
          </cell>
          <cell r="C1750" t="str">
            <v>b</v>
          </cell>
          <cell r="D1750" t="str">
            <v>223864</v>
          </cell>
          <cell r="E1750">
            <v>37281</v>
          </cell>
          <cell r="F1750">
            <v>37281</v>
          </cell>
          <cell r="G1750">
            <v>37295</v>
          </cell>
          <cell r="H1750" t="str">
            <v>Travel Plus</v>
          </cell>
          <cell r="I1750" t="str">
            <v>300952353</v>
          </cell>
          <cell r="J1750" t="str">
            <v>0300</v>
          </cell>
          <cell r="K1750">
            <v>14954</v>
          </cell>
          <cell r="M1750">
            <v>0</v>
          </cell>
          <cell r="O1750">
            <v>0</v>
          </cell>
          <cell r="P1750">
            <v>14954</v>
          </cell>
          <cell r="S1750">
            <v>14954</v>
          </cell>
          <cell r="U1750" t="str">
            <v>e</v>
          </cell>
          <cell r="V1750"/>
          <cell r="W1750">
            <v>37298</v>
          </cell>
          <cell r="X1750">
            <v>37301</v>
          </cell>
          <cell r="Y1750" t="str">
            <v>KB</v>
          </cell>
          <cell r="Z1750" t="str">
            <v>Kato PRG-Duss-PRG 25.1-27.1</v>
          </cell>
        </row>
        <row r="1751">
          <cell r="A1751">
            <v>1061</v>
          </cell>
          <cell r="B1751">
            <v>37469</v>
          </cell>
          <cell r="C1751" t="str">
            <v>aod</v>
          </cell>
          <cell r="D1751" t="str">
            <v>229560</v>
          </cell>
          <cell r="E1751">
            <v>37454</v>
          </cell>
          <cell r="G1751">
            <v>37469</v>
          </cell>
          <cell r="H1751" t="str">
            <v>Travel Plus</v>
          </cell>
          <cell r="I1751" t="str">
            <v>300952353</v>
          </cell>
          <cell r="J1751" t="str">
            <v>0300</v>
          </cell>
          <cell r="K1751">
            <v>15295</v>
          </cell>
          <cell r="M1751">
            <v>0</v>
          </cell>
          <cell r="O1751">
            <v>0</v>
          </cell>
          <cell r="P1751">
            <v>15295</v>
          </cell>
          <cell r="S1751">
            <v>15295</v>
          </cell>
          <cell r="U1751" t="str">
            <v>a</v>
          </cell>
          <cell r="V1751"/>
          <cell r="W1751">
            <v>37466</v>
          </cell>
          <cell r="X1751">
            <v>37466</v>
          </cell>
          <cell r="Y1751" t="str">
            <v>KB</v>
          </cell>
          <cell r="Z1751" t="str">
            <v>Watanabe PRG-Duss 19-7</v>
          </cell>
        </row>
        <row r="1752">
          <cell r="A1752">
            <v>1634</v>
          </cell>
          <cell r="B1752">
            <v>37586</v>
          </cell>
          <cell r="C1752" t="str">
            <v>aoc</v>
          </cell>
          <cell r="D1752" t="str">
            <v>508722</v>
          </cell>
          <cell r="E1752">
            <v>37565</v>
          </cell>
          <cell r="G1752">
            <v>37579</v>
          </cell>
          <cell r="H1752" t="str">
            <v>Travel Plus</v>
          </cell>
          <cell r="I1752" t="str">
            <v>300952353</v>
          </cell>
          <cell r="J1752" t="str">
            <v>0300</v>
          </cell>
          <cell r="K1752">
            <v>15407</v>
          </cell>
          <cell r="M1752">
            <v>0</v>
          </cell>
          <cell r="O1752">
            <v>0</v>
          </cell>
          <cell r="P1752">
            <v>15407</v>
          </cell>
          <cell r="S1752">
            <v>15407</v>
          </cell>
          <cell r="V1752"/>
          <cell r="W1752">
            <v>37579</v>
          </cell>
          <cell r="X1752">
            <v>37579</v>
          </cell>
          <cell r="Y1752" t="str">
            <v>KB</v>
          </cell>
          <cell r="Z1752" t="str">
            <v>Watanabe</v>
          </cell>
        </row>
        <row r="1753">
          <cell r="A1753">
            <v>52</v>
          </cell>
          <cell r="B1753">
            <v>37315</v>
          </cell>
          <cell r="C1753" t="str">
            <v>b</v>
          </cell>
          <cell r="D1753" t="str">
            <v>223798</v>
          </cell>
          <cell r="E1753">
            <v>37280</v>
          </cell>
          <cell r="F1753">
            <v>37280</v>
          </cell>
          <cell r="G1753">
            <v>37294</v>
          </cell>
          <cell r="H1753" t="str">
            <v>Travel Plus</v>
          </cell>
          <cell r="I1753" t="str">
            <v>300952353</v>
          </cell>
          <cell r="J1753" t="str">
            <v>0300</v>
          </cell>
          <cell r="K1753">
            <v>15499</v>
          </cell>
          <cell r="M1753">
            <v>0</v>
          </cell>
          <cell r="O1753">
            <v>0</v>
          </cell>
          <cell r="P1753">
            <v>15499</v>
          </cell>
          <cell r="S1753">
            <v>15499</v>
          </cell>
          <cell r="U1753" t="str">
            <v>e</v>
          </cell>
          <cell r="V1753"/>
          <cell r="W1753">
            <v>37298</v>
          </cell>
          <cell r="X1753">
            <v>37301</v>
          </cell>
          <cell r="Y1753" t="str">
            <v>KB</v>
          </cell>
          <cell r="Z1753" t="str">
            <v>Nakamura PRG-Duss-FRF-PRG 26.1-28.1</v>
          </cell>
        </row>
        <row r="1754">
          <cell r="A1754">
            <v>20</v>
          </cell>
          <cell r="B1754">
            <v>37315</v>
          </cell>
          <cell r="C1754" t="str">
            <v>b</v>
          </cell>
          <cell r="D1754" t="str">
            <v>223400</v>
          </cell>
          <cell r="E1754">
            <v>37267</v>
          </cell>
          <cell r="F1754">
            <v>37267</v>
          </cell>
          <cell r="G1754">
            <v>37281</v>
          </cell>
          <cell r="H1754" t="str">
            <v>Travel Plus</v>
          </cell>
          <cell r="I1754" t="str">
            <v>300952353</v>
          </cell>
          <cell r="J1754" t="str">
            <v>0300</v>
          </cell>
          <cell r="K1754">
            <v>15502</v>
          </cell>
          <cell r="M1754">
            <v>0</v>
          </cell>
          <cell r="O1754">
            <v>0</v>
          </cell>
          <cell r="P1754">
            <v>15502</v>
          </cell>
          <cell r="S1754">
            <v>15502</v>
          </cell>
          <cell r="U1754" t="str">
            <v>a</v>
          </cell>
          <cell r="V1754"/>
          <cell r="W1754">
            <v>37293</v>
          </cell>
          <cell r="X1754">
            <v>37294</v>
          </cell>
          <cell r="Y1754" t="str">
            <v>KB</v>
          </cell>
        </row>
        <row r="1755">
          <cell r="A1755">
            <v>212</v>
          </cell>
          <cell r="B1755">
            <v>37349</v>
          </cell>
          <cell r="C1755" t="str">
            <v>b</v>
          </cell>
          <cell r="D1755" t="str">
            <v>225007</v>
          </cell>
          <cell r="E1755">
            <v>37316</v>
          </cell>
          <cell r="F1755">
            <v>37316</v>
          </cell>
          <cell r="G1755">
            <v>37330</v>
          </cell>
          <cell r="H1755" t="str">
            <v>Travel Plus</v>
          </cell>
          <cell r="I1755" t="str">
            <v>300952353</v>
          </cell>
          <cell r="J1755" t="str">
            <v>0300</v>
          </cell>
          <cell r="K1755">
            <v>15538</v>
          </cell>
          <cell r="M1755">
            <v>0</v>
          </cell>
          <cell r="O1755">
            <v>0</v>
          </cell>
          <cell r="P1755">
            <v>15538</v>
          </cell>
          <cell r="S1755">
            <v>15538</v>
          </cell>
          <cell r="V1755"/>
          <cell r="W1755">
            <v>37328</v>
          </cell>
          <cell r="X1755">
            <v>37329</v>
          </cell>
          <cell r="Y1755" t="str">
            <v>KB</v>
          </cell>
          <cell r="Z1755" t="str">
            <v>Nakamura PRG-FRF-Duss-PRG 1.3</v>
          </cell>
        </row>
        <row r="1756">
          <cell r="A1756">
            <v>150</v>
          </cell>
          <cell r="B1756">
            <v>37315</v>
          </cell>
          <cell r="C1756" t="str">
            <v>b</v>
          </cell>
          <cell r="D1756" t="str">
            <v>224414</v>
          </cell>
          <cell r="E1756">
            <v>37300</v>
          </cell>
          <cell r="F1756">
            <v>37300</v>
          </cell>
          <cell r="G1756">
            <v>37314</v>
          </cell>
          <cell r="H1756" t="str">
            <v>Travel Plus</v>
          </cell>
          <cell r="I1756" t="str">
            <v>300952353</v>
          </cell>
          <cell r="J1756" t="str">
            <v>0300</v>
          </cell>
          <cell r="K1756">
            <v>15541</v>
          </cell>
          <cell r="M1756">
            <v>0</v>
          </cell>
          <cell r="O1756">
            <v>0</v>
          </cell>
          <cell r="P1756">
            <v>15541</v>
          </cell>
          <cell r="S1756">
            <v>15541</v>
          </cell>
          <cell r="U1756" t="str">
            <v>b</v>
          </cell>
          <cell r="V1756"/>
          <cell r="W1756">
            <v>37312</v>
          </cell>
          <cell r="X1756">
            <v>37313</v>
          </cell>
          <cell r="Y1756" t="str">
            <v>KB</v>
          </cell>
          <cell r="Z1756" t="str">
            <v>Nakamura PRG-Duss-FRF-PRG 16.2-18.2</v>
          </cell>
        </row>
        <row r="1757">
          <cell r="A1757">
            <v>474</v>
          </cell>
          <cell r="B1757">
            <v>37413</v>
          </cell>
          <cell r="C1757" t="str">
            <v>ao</v>
          </cell>
          <cell r="D1757" t="str">
            <v>226642</v>
          </cell>
          <cell r="E1757">
            <v>37364</v>
          </cell>
          <cell r="F1757">
            <v>37386</v>
          </cell>
          <cell r="G1757">
            <v>37378</v>
          </cell>
          <cell r="H1757" t="str">
            <v>Travel Plus</v>
          </cell>
          <cell r="I1757" t="str">
            <v>300952353</v>
          </cell>
          <cell r="J1757" t="str">
            <v>0300</v>
          </cell>
          <cell r="K1757">
            <v>15570</v>
          </cell>
          <cell r="M1757">
            <v>0</v>
          </cell>
          <cell r="O1757">
            <v>0</v>
          </cell>
          <cell r="P1757">
            <v>15570</v>
          </cell>
          <cell r="S1757">
            <v>15570</v>
          </cell>
          <cell r="U1757" t="str">
            <v>a</v>
          </cell>
          <cell r="V1757"/>
          <cell r="W1757">
            <v>37405</v>
          </cell>
          <cell r="X1757">
            <v>37406</v>
          </cell>
          <cell r="Y1757" t="str">
            <v>KB</v>
          </cell>
          <cell r="Z1757" t="str">
            <v>Kato Duss 2.5--10.5+cancelfee previous</v>
          </cell>
        </row>
        <row r="1758">
          <cell r="A1758">
            <v>503</v>
          </cell>
          <cell r="B1758">
            <v>37396</v>
          </cell>
          <cell r="C1758" t="str">
            <v>tch</v>
          </cell>
          <cell r="D1758" t="str">
            <v>226731</v>
          </cell>
          <cell r="E1758">
            <v>37369</v>
          </cell>
          <cell r="F1758">
            <v>37370</v>
          </cell>
          <cell r="G1758">
            <v>37384</v>
          </cell>
          <cell r="H1758" t="str">
            <v>Travel Plus</v>
          </cell>
          <cell r="I1758" t="str">
            <v>300952353</v>
          </cell>
          <cell r="J1758" t="str">
            <v>0300</v>
          </cell>
          <cell r="K1758">
            <v>1412</v>
          </cell>
          <cell r="L1758">
            <v>13657.14</v>
          </cell>
          <cell r="M1758">
            <v>682.86</v>
          </cell>
          <cell r="O1758">
            <v>0</v>
          </cell>
          <cell r="P1758">
            <v>15752</v>
          </cell>
          <cell r="S1758">
            <v>15752</v>
          </cell>
          <cell r="U1758" t="str">
            <v>d</v>
          </cell>
          <cell r="V1758"/>
          <cell r="W1758">
            <v>37382</v>
          </cell>
          <cell r="X1758">
            <v>37383</v>
          </cell>
          <cell r="Y1758" t="str">
            <v>KB</v>
          </cell>
          <cell r="Z1758" t="str">
            <v>Kanesaka,Kojio OVA 24.4-26.4</v>
          </cell>
        </row>
        <row r="1759">
          <cell r="A1759">
            <v>693</v>
          </cell>
          <cell r="B1759">
            <v>37432</v>
          </cell>
          <cell r="C1759" t="str">
            <v>b</v>
          </cell>
          <cell r="D1759" t="str">
            <v>227685</v>
          </cell>
          <cell r="E1759">
            <v>37398</v>
          </cell>
          <cell r="G1759">
            <v>37412</v>
          </cell>
          <cell r="H1759" t="str">
            <v>Travel Plus</v>
          </cell>
          <cell r="I1759" t="str">
            <v>300952353</v>
          </cell>
          <cell r="J1759" t="str">
            <v>0300</v>
          </cell>
          <cell r="K1759">
            <v>15934</v>
          </cell>
          <cell r="M1759">
            <v>0</v>
          </cell>
          <cell r="O1759">
            <v>0</v>
          </cell>
          <cell r="P1759">
            <v>15934</v>
          </cell>
          <cell r="S1759">
            <v>15934</v>
          </cell>
          <cell r="V1759"/>
          <cell r="W1759">
            <v>37421</v>
          </cell>
          <cell r="X1759">
            <v>37421</v>
          </cell>
          <cell r="Y1759" t="str">
            <v>KB</v>
          </cell>
          <cell r="Z1759" t="str">
            <v>Nakamura Duss 24.6</v>
          </cell>
        </row>
        <row r="1760">
          <cell r="A1760">
            <v>1592</v>
          </cell>
          <cell r="B1760">
            <v>37578</v>
          </cell>
          <cell r="C1760" t="str">
            <v>aod</v>
          </cell>
          <cell r="D1760" t="str">
            <v>508510</v>
          </cell>
          <cell r="E1760">
            <v>37559</v>
          </cell>
          <cell r="G1760">
            <v>37573</v>
          </cell>
          <cell r="H1760" t="str">
            <v>Travel Plus</v>
          </cell>
          <cell r="I1760" t="str">
            <v>300952353</v>
          </cell>
          <cell r="J1760" t="str">
            <v>0300</v>
          </cell>
          <cell r="K1760">
            <v>16084</v>
          </cell>
          <cell r="M1760">
            <v>0</v>
          </cell>
          <cell r="O1760">
            <v>0</v>
          </cell>
          <cell r="P1760">
            <v>16084</v>
          </cell>
          <cell r="S1760">
            <v>16084</v>
          </cell>
          <cell r="U1760" t="str">
            <v>a</v>
          </cell>
          <cell r="V1760"/>
          <cell r="W1760">
            <v>37575</v>
          </cell>
          <cell r="X1760">
            <v>37575</v>
          </cell>
          <cell r="Y1760" t="str">
            <v>KB</v>
          </cell>
          <cell r="Z1760" t="str">
            <v>Kato</v>
          </cell>
        </row>
        <row r="1761">
          <cell r="A1761">
            <v>1837</v>
          </cell>
          <cell r="B1761">
            <v>37613</v>
          </cell>
          <cell r="C1761" t="str">
            <v>aod</v>
          </cell>
          <cell r="D1761" t="str">
            <v>233637</v>
          </cell>
          <cell r="E1761">
            <v>37602</v>
          </cell>
          <cell r="G1761">
            <v>37615</v>
          </cell>
          <cell r="H1761" t="str">
            <v>Travel Plus</v>
          </cell>
          <cell r="I1761" t="str">
            <v>300952353</v>
          </cell>
          <cell r="J1761" t="str">
            <v>0300</v>
          </cell>
          <cell r="K1761">
            <v>16274</v>
          </cell>
          <cell r="L1761">
            <v>0</v>
          </cell>
          <cell r="M1761">
            <v>0</v>
          </cell>
          <cell r="O1761">
            <v>0</v>
          </cell>
          <cell r="P1761">
            <v>16274</v>
          </cell>
          <cell r="S1761">
            <v>16274</v>
          </cell>
          <cell r="V1761"/>
          <cell r="W1761">
            <v>37613</v>
          </cell>
          <cell r="X1761">
            <v>37613</v>
          </cell>
          <cell r="Y1761" t="str">
            <v>KB</v>
          </cell>
          <cell r="Z1761" t="str">
            <v>Kato</v>
          </cell>
        </row>
        <row r="1762">
          <cell r="A1762">
            <v>1438</v>
          </cell>
          <cell r="B1762">
            <v>37546</v>
          </cell>
          <cell r="C1762" t="str">
            <v>tok</v>
          </cell>
          <cell r="D1762" t="str">
            <v>507844</v>
          </cell>
          <cell r="E1762">
            <v>37530</v>
          </cell>
          <cell r="G1762">
            <v>37545</v>
          </cell>
          <cell r="H1762" t="str">
            <v>Travel Plus</v>
          </cell>
          <cell r="I1762" t="str">
            <v>300952353</v>
          </cell>
          <cell r="J1762" t="str">
            <v>0300</v>
          </cell>
          <cell r="K1762">
            <v>16460</v>
          </cell>
          <cell r="M1762">
            <v>0</v>
          </cell>
          <cell r="O1762">
            <v>0</v>
          </cell>
          <cell r="P1762">
            <v>16460</v>
          </cell>
          <cell r="S1762">
            <v>16460</v>
          </cell>
          <cell r="U1762" t="str">
            <v>a</v>
          </cell>
          <cell r="V1762"/>
          <cell r="W1762">
            <v>37544</v>
          </cell>
          <cell r="X1762">
            <v>37544</v>
          </cell>
          <cell r="Y1762" t="str">
            <v>KB</v>
          </cell>
          <cell r="Z1762" t="str">
            <v>Kawasaki 3-7.10.02</v>
          </cell>
        </row>
        <row r="1763">
          <cell r="A1763">
            <v>3201</v>
          </cell>
          <cell r="B1763">
            <v>37433</v>
          </cell>
          <cell r="C1763" t="str">
            <v>tch</v>
          </cell>
          <cell r="D1763" t="str">
            <v>228415</v>
          </cell>
          <cell r="E1763">
            <v>37418</v>
          </cell>
          <cell r="F1763">
            <v>37418</v>
          </cell>
          <cell r="G1763">
            <v>37432</v>
          </cell>
          <cell r="H1763" t="str">
            <v>Travel Plus</v>
          </cell>
          <cell r="I1763" t="str">
            <v>300952353</v>
          </cell>
          <cell r="J1763" t="str">
            <v>0300</v>
          </cell>
          <cell r="K1763">
            <v>396</v>
          </cell>
          <cell r="L1763">
            <v>15657.2</v>
          </cell>
          <cell r="M1763">
            <v>782.8</v>
          </cell>
          <cell r="O1763">
            <v>0</v>
          </cell>
          <cell r="P1763">
            <v>16836</v>
          </cell>
          <cell r="S1763">
            <v>16836</v>
          </cell>
          <cell r="V1763"/>
          <cell r="W1763">
            <v>37432</v>
          </cell>
          <cell r="X1763">
            <v>37438</v>
          </cell>
          <cell r="Y1763" t="str">
            <v>KB</v>
          </cell>
        </row>
        <row r="1764">
          <cell r="A1764">
            <v>1246</v>
          </cell>
          <cell r="B1764">
            <v>37505</v>
          </cell>
          <cell r="C1764" t="str">
            <v>tok</v>
          </cell>
          <cell r="D1764" t="str">
            <v>230311</v>
          </cell>
          <cell r="E1764">
            <v>37489</v>
          </cell>
          <cell r="G1764">
            <v>37503</v>
          </cell>
          <cell r="H1764" t="str">
            <v>Travel Plus</v>
          </cell>
          <cell r="I1764" t="str">
            <v>300952353</v>
          </cell>
          <cell r="J1764" t="str">
            <v>0300</v>
          </cell>
          <cell r="K1764">
            <v>17084</v>
          </cell>
          <cell r="M1764">
            <v>0</v>
          </cell>
          <cell r="O1764">
            <v>0</v>
          </cell>
          <cell r="P1764">
            <v>17084</v>
          </cell>
          <cell r="S1764">
            <v>17084</v>
          </cell>
          <cell r="U1764" t="str">
            <v>a</v>
          </cell>
          <cell r="V1764"/>
          <cell r="W1764">
            <v>37502</v>
          </cell>
          <cell r="X1764">
            <v>37504</v>
          </cell>
          <cell r="Y1764" t="str">
            <v>KB</v>
          </cell>
          <cell r="Z1764" t="str">
            <v>Kawasaki Bud 22-8</v>
          </cell>
        </row>
        <row r="1765">
          <cell r="A1765">
            <v>1112</v>
          </cell>
          <cell r="B1765">
            <v>37491</v>
          </cell>
          <cell r="C1765" t="str">
            <v>tok</v>
          </cell>
          <cell r="D1765" t="str">
            <v>506093</v>
          </cell>
          <cell r="E1765">
            <v>37468</v>
          </cell>
          <cell r="G1765">
            <v>37483</v>
          </cell>
          <cell r="H1765" t="str">
            <v>Travel Plus</v>
          </cell>
          <cell r="I1765" t="str">
            <v>300952353</v>
          </cell>
          <cell r="J1765" t="str">
            <v>0300</v>
          </cell>
          <cell r="K1765">
            <v>17294</v>
          </cell>
          <cell r="M1765">
            <v>0</v>
          </cell>
          <cell r="O1765">
            <v>0</v>
          </cell>
          <cell r="P1765">
            <v>17294</v>
          </cell>
          <cell r="S1765">
            <v>17294</v>
          </cell>
          <cell r="U1765" t="str">
            <v>a</v>
          </cell>
          <cell r="V1765"/>
          <cell r="W1765">
            <v>37477</v>
          </cell>
          <cell r="X1765">
            <v>37477</v>
          </cell>
          <cell r="Y1765" t="str">
            <v>KB</v>
          </cell>
          <cell r="Z1765" t="str">
            <v>Kawasaki BUD 2,8</v>
          </cell>
        </row>
        <row r="1766">
          <cell r="A1766">
            <v>1363</v>
          </cell>
          <cell r="B1766">
            <v>37529</v>
          </cell>
          <cell r="C1766" t="str">
            <v>aod</v>
          </cell>
          <cell r="D1766" t="str">
            <v>231002</v>
          </cell>
          <cell r="E1766">
            <v>37511</v>
          </cell>
          <cell r="G1766">
            <v>37525</v>
          </cell>
          <cell r="H1766" t="str">
            <v>Travel Plus</v>
          </cell>
          <cell r="I1766" t="str">
            <v>300952353</v>
          </cell>
          <cell r="J1766" t="str">
            <v>0300</v>
          </cell>
          <cell r="K1766">
            <v>17837</v>
          </cell>
          <cell r="M1766">
            <v>0</v>
          </cell>
          <cell r="O1766">
            <v>0</v>
          </cell>
          <cell r="P1766">
            <v>17837</v>
          </cell>
          <cell r="S1766">
            <v>17837</v>
          </cell>
          <cell r="U1766" t="str">
            <v>b</v>
          </cell>
          <cell r="V1766"/>
          <cell r="W1766">
            <v>37526</v>
          </cell>
          <cell r="X1766">
            <v>37526</v>
          </cell>
          <cell r="Y1766" t="str">
            <v>KB</v>
          </cell>
          <cell r="Z1766" t="str">
            <v>Kato Duss 13.9</v>
          </cell>
        </row>
        <row r="1767">
          <cell r="A1767">
            <v>1632</v>
          </cell>
          <cell r="B1767">
            <v>37586</v>
          </cell>
          <cell r="C1767" t="str">
            <v>aod</v>
          </cell>
          <cell r="D1767" t="str">
            <v>508663</v>
          </cell>
          <cell r="E1767">
            <v>37564</v>
          </cell>
          <cell r="G1767">
            <v>37579</v>
          </cell>
          <cell r="H1767" t="str">
            <v>Travel Plus</v>
          </cell>
          <cell r="I1767" t="str">
            <v>300952353</v>
          </cell>
          <cell r="J1767" t="str">
            <v>0300</v>
          </cell>
          <cell r="K1767">
            <v>17899</v>
          </cell>
          <cell r="M1767">
            <v>0</v>
          </cell>
          <cell r="O1767">
            <v>0</v>
          </cell>
          <cell r="P1767">
            <v>17899</v>
          </cell>
          <cell r="S1767">
            <v>17899</v>
          </cell>
          <cell r="V1767"/>
          <cell r="W1767">
            <v>37579</v>
          </cell>
          <cell r="X1767">
            <v>37579</v>
          </cell>
          <cell r="Y1767" t="str">
            <v>KB</v>
          </cell>
          <cell r="Z1767" t="str">
            <v>Kato</v>
          </cell>
        </row>
        <row r="1768">
          <cell r="A1768">
            <v>175</v>
          </cell>
          <cell r="B1768">
            <v>37333</v>
          </cell>
          <cell r="C1768" t="str">
            <v>mc</v>
          </cell>
          <cell r="D1768" t="str">
            <v>224617</v>
          </cell>
          <cell r="E1768">
            <v>37307</v>
          </cell>
          <cell r="F1768">
            <v>37307</v>
          </cell>
          <cell r="G1768">
            <v>37321</v>
          </cell>
          <cell r="H1768" t="str">
            <v>Travel Plus</v>
          </cell>
          <cell r="I1768" t="str">
            <v>300952353</v>
          </cell>
          <cell r="J1768" t="str">
            <v>0300</v>
          </cell>
          <cell r="K1768">
            <v>17939</v>
          </cell>
          <cell r="M1768">
            <v>0</v>
          </cell>
          <cell r="O1768">
            <v>0</v>
          </cell>
          <cell r="P1768">
            <v>17939</v>
          </cell>
          <cell r="S1768">
            <v>17939</v>
          </cell>
          <cell r="U1768" t="str">
            <v>a</v>
          </cell>
          <cell r="V1768"/>
          <cell r="W1768">
            <v>37322</v>
          </cell>
          <cell r="X1768">
            <v>37322</v>
          </cell>
          <cell r="Y1768" t="str">
            <v>KB</v>
          </cell>
          <cell r="Z1768" t="str">
            <v>Hagita Duss-PRG-Duss-PRG-Duss 22.2-26.2</v>
          </cell>
        </row>
        <row r="1769">
          <cell r="A1769">
            <v>1723</v>
          </cell>
          <cell r="B1769">
            <v>37603</v>
          </cell>
          <cell r="C1769" t="str">
            <v>aod</v>
          </cell>
          <cell r="D1769" t="str">
            <v>509252</v>
          </cell>
          <cell r="E1769">
            <v>37580</v>
          </cell>
          <cell r="G1769">
            <v>37594</v>
          </cell>
          <cell r="H1769" t="str">
            <v>Travel Plus</v>
          </cell>
          <cell r="I1769" t="str">
            <v>300952353</v>
          </cell>
          <cell r="J1769" t="str">
            <v>0300</v>
          </cell>
          <cell r="K1769">
            <v>18295</v>
          </cell>
          <cell r="M1769">
            <v>0</v>
          </cell>
          <cell r="O1769">
            <v>0</v>
          </cell>
          <cell r="P1769">
            <v>18295</v>
          </cell>
          <cell r="S1769">
            <v>18295</v>
          </cell>
          <cell r="V1769"/>
          <cell r="W1769">
            <v>37596</v>
          </cell>
          <cell r="X1769">
            <v>37596</v>
          </cell>
          <cell r="Y1769" t="str">
            <v>KB</v>
          </cell>
          <cell r="Z1769" t="str">
            <v>Kato</v>
          </cell>
        </row>
        <row r="1770">
          <cell r="A1770">
            <v>1755</v>
          </cell>
          <cell r="B1770">
            <v>37603</v>
          </cell>
          <cell r="C1770" t="str">
            <v>aod</v>
          </cell>
          <cell r="D1770" t="str">
            <v>509345</v>
          </cell>
          <cell r="E1770">
            <v>37586</v>
          </cell>
          <cell r="G1770">
            <v>37601</v>
          </cell>
          <cell r="H1770" t="str">
            <v>Travel Plus</v>
          </cell>
          <cell r="I1770" t="str">
            <v>300952353</v>
          </cell>
          <cell r="J1770" t="str">
            <v>0300</v>
          </cell>
          <cell r="K1770">
            <v>18295</v>
          </cell>
          <cell r="M1770">
            <v>0</v>
          </cell>
          <cell r="O1770">
            <v>0</v>
          </cell>
          <cell r="P1770">
            <v>18295</v>
          </cell>
          <cell r="S1770">
            <v>18295</v>
          </cell>
          <cell r="V1770"/>
          <cell r="W1770">
            <v>37599</v>
          </cell>
          <cell r="X1770">
            <v>37601</v>
          </cell>
          <cell r="Y1770" t="str">
            <v>KB</v>
          </cell>
          <cell r="Z1770" t="str">
            <v>Kato</v>
          </cell>
        </row>
        <row r="1771">
          <cell r="A1771">
            <v>165</v>
          </cell>
          <cell r="B1771">
            <v>37333</v>
          </cell>
          <cell r="C1771" t="str">
            <v>ao</v>
          </cell>
          <cell r="D1771" t="str">
            <v>224704</v>
          </cell>
          <cell r="E1771">
            <v>37308</v>
          </cell>
          <cell r="F1771">
            <v>37308</v>
          </cell>
          <cell r="G1771">
            <v>37322</v>
          </cell>
          <cell r="H1771" t="str">
            <v>Travel Plus</v>
          </cell>
          <cell r="I1771" t="str">
            <v>300952353</v>
          </cell>
          <cell r="J1771" t="str">
            <v>0300</v>
          </cell>
          <cell r="K1771">
            <v>18405</v>
          </cell>
          <cell r="M1771">
            <v>0</v>
          </cell>
          <cell r="O1771">
            <v>0</v>
          </cell>
          <cell r="P1771">
            <v>18405</v>
          </cell>
          <cell r="S1771">
            <v>18405</v>
          </cell>
          <cell r="U1771" t="str">
            <v>a</v>
          </cell>
          <cell r="V1771"/>
          <cell r="W1771">
            <v>37322</v>
          </cell>
          <cell r="X1771">
            <v>37322</v>
          </cell>
          <cell r="Y1771" t="str">
            <v>KB</v>
          </cell>
          <cell r="Z1771" t="str">
            <v>Kato - PRG-Duss-PRG 22.2-25.2</v>
          </cell>
        </row>
        <row r="1772">
          <cell r="A1772">
            <v>154</v>
          </cell>
          <cell r="B1772">
            <v>37315</v>
          </cell>
          <cell r="C1772" t="str">
            <v>ao</v>
          </cell>
          <cell r="D1772" t="str">
            <v>224500</v>
          </cell>
          <cell r="E1772">
            <v>37302</v>
          </cell>
          <cell r="F1772">
            <v>37302</v>
          </cell>
          <cell r="G1772">
            <v>37316</v>
          </cell>
          <cell r="H1772" t="str">
            <v>Travel Plus</v>
          </cell>
          <cell r="I1772" t="str">
            <v>300952353</v>
          </cell>
          <cell r="J1772" t="str">
            <v>0300</v>
          </cell>
          <cell r="K1772">
            <v>18491</v>
          </cell>
          <cell r="M1772">
            <v>0</v>
          </cell>
          <cell r="O1772">
            <v>0</v>
          </cell>
          <cell r="P1772">
            <v>18491</v>
          </cell>
          <cell r="S1772">
            <v>18491</v>
          </cell>
          <cell r="U1772" t="str">
            <v>b</v>
          </cell>
          <cell r="V1772"/>
          <cell r="W1772">
            <v>37312</v>
          </cell>
          <cell r="X1772">
            <v>37313</v>
          </cell>
          <cell r="Y1772" t="str">
            <v>KB</v>
          </cell>
        </row>
        <row r="1773">
          <cell r="A1773">
            <v>509</v>
          </cell>
          <cell r="B1773">
            <v>37396</v>
          </cell>
          <cell r="C1773" t="str">
            <v>b</v>
          </cell>
          <cell r="D1773" t="str">
            <v>226889</v>
          </cell>
          <cell r="E1773">
            <v>37372</v>
          </cell>
          <cell r="F1773">
            <v>37372</v>
          </cell>
          <cell r="G1773">
            <v>37386</v>
          </cell>
          <cell r="H1773" t="str">
            <v>Travel Plus</v>
          </cell>
          <cell r="I1773" t="str">
            <v>300952353</v>
          </cell>
          <cell r="J1773" t="str">
            <v>0300</v>
          </cell>
          <cell r="K1773">
            <v>18911</v>
          </cell>
          <cell r="M1773">
            <v>0</v>
          </cell>
          <cell r="O1773">
            <v>0</v>
          </cell>
          <cell r="P1773">
            <v>18911</v>
          </cell>
          <cell r="S1773">
            <v>18911</v>
          </cell>
          <cell r="U1773" t="str">
            <v>a</v>
          </cell>
          <cell r="V1773"/>
          <cell r="W1773">
            <v>37391</v>
          </cell>
          <cell r="X1773">
            <v>37393</v>
          </cell>
          <cell r="Y1773" t="str">
            <v>KB</v>
          </cell>
          <cell r="Z1773" t="str">
            <v>Nakamura PRG-Berlin-Duss-FRF 26.4-29.4</v>
          </cell>
        </row>
        <row r="1774">
          <cell r="A1774">
            <v>8001</v>
          </cell>
          <cell r="B1774">
            <v>37578</v>
          </cell>
          <cell r="C1774" t="str">
            <v>tp2</v>
          </cell>
          <cell r="D1774" t="str">
            <v>230083</v>
          </cell>
          <cell r="E1774">
            <v>37560</v>
          </cell>
          <cell r="G1774">
            <v>37489</v>
          </cell>
          <cell r="H1774" t="str">
            <v>Travel Plus</v>
          </cell>
          <cell r="I1774" t="str">
            <v>300952353</v>
          </cell>
          <cell r="J1774" t="str">
            <v>0300</v>
          </cell>
          <cell r="K1774">
            <v>18958</v>
          </cell>
          <cell r="M1774">
            <v>0</v>
          </cell>
          <cell r="O1774">
            <v>0</v>
          </cell>
          <cell r="P1774">
            <v>18958</v>
          </cell>
          <cell r="S1774">
            <v>18958</v>
          </cell>
          <cell r="U1774" t="str">
            <v>h</v>
          </cell>
          <cell r="V1774" t="str">
            <v xml:space="preserve"> </v>
          </cell>
          <cell r="W1774">
            <v>37575</v>
          </cell>
          <cell r="X1774">
            <v>37575</v>
          </cell>
          <cell r="Y1774" t="str">
            <v>KB</v>
          </cell>
          <cell r="Z1774" t="str">
            <v>Vodeb,Peiffer Brussels 7.8</v>
          </cell>
        </row>
        <row r="1775">
          <cell r="A1775">
            <v>401</v>
          </cell>
          <cell r="B1775">
            <v>37371</v>
          </cell>
          <cell r="C1775" t="str">
            <v>tch</v>
          </cell>
          <cell r="D1775" t="str">
            <v>225729</v>
          </cell>
          <cell r="E1775">
            <v>37354</v>
          </cell>
          <cell r="F1775">
            <v>37341</v>
          </cell>
          <cell r="G1775">
            <v>37354</v>
          </cell>
          <cell r="H1775" t="str">
            <v>Travel Plus</v>
          </cell>
          <cell r="I1775" t="str">
            <v>300952353</v>
          </cell>
          <cell r="J1775" t="str">
            <v>0300</v>
          </cell>
          <cell r="K1775">
            <v>648</v>
          </cell>
          <cell r="L1775">
            <v>17485.7</v>
          </cell>
          <cell r="M1775">
            <v>874.3</v>
          </cell>
          <cell r="O1775">
            <v>0</v>
          </cell>
          <cell r="P1775">
            <v>19008</v>
          </cell>
          <cell r="S1775">
            <v>19008</v>
          </cell>
          <cell r="V1775"/>
          <cell r="W1775">
            <v>37364</v>
          </cell>
          <cell r="X1775">
            <v>37364</v>
          </cell>
          <cell r="Y1775" t="str">
            <v>KB</v>
          </cell>
          <cell r="Z1775" t="str">
            <v>Kakimoto,Kanesaka,Mizutami OVA 25.3-26.3</v>
          </cell>
        </row>
        <row r="1776">
          <cell r="A1776">
            <v>881</v>
          </cell>
          <cell r="B1776">
            <v>37453</v>
          </cell>
          <cell r="C1776" t="str">
            <v>tch</v>
          </cell>
          <cell r="D1776" t="str">
            <v>228714</v>
          </cell>
          <cell r="E1776">
            <v>37426</v>
          </cell>
          <cell r="G1776">
            <v>37440</v>
          </cell>
          <cell r="H1776" t="str">
            <v>Travel Plus</v>
          </cell>
          <cell r="I1776" t="str">
            <v>300952353</v>
          </cell>
          <cell r="J1776" t="str">
            <v>0300</v>
          </cell>
          <cell r="K1776">
            <v>20090</v>
          </cell>
          <cell r="M1776">
            <v>0</v>
          </cell>
          <cell r="O1776">
            <v>0</v>
          </cell>
          <cell r="P1776">
            <v>20090</v>
          </cell>
          <cell r="S1776">
            <v>20090</v>
          </cell>
          <cell r="U1776" t="str">
            <v>a</v>
          </cell>
          <cell r="V1776"/>
          <cell r="W1776">
            <v>37445</v>
          </cell>
          <cell r="X1776">
            <v>37445</v>
          </cell>
          <cell r="Y1776" t="str">
            <v>KB</v>
          </cell>
          <cell r="Z1776" t="str">
            <v>Obayashi 20.6. BRU</v>
          </cell>
        </row>
        <row r="1777">
          <cell r="A1777">
            <v>82</v>
          </cell>
          <cell r="B1777">
            <v>37315</v>
          </cell>
          <cell r="C1777" t="str">
            <v>b</v>
          </cell>
          <cell r="D1777" t="str">
            <v>224024</v>
          </cell>
          <cell r="E1777">
            <v>37288</v>
          </cell>
          <cell r="F1777">
            <v>37286</v>
          </cell>
          <cell r="G1777">
            <v>37300</v>
          </cell>
          <cell r="H1777" t="str">
            <v>Travel Plus</v>
          </cell>
          <cell r="I1777" t="str">
            <v>300952353</v>
          </cell>
          <cell r="J1777" t="str">
            <v>0300</v>
          </cell>
          <cell r="K1777">
            <v>20847</v>
          </cell>
          <cell r="M1777">
            <v>0</v>
          </cell>
          <cell r="O1777">
            <v>0</v>
          </cell>
          <cell r="P1777">
            <v>20847</v>
          </cell>
          <cell r="S1777">
            <v>20847</v>
          </cell>
          <cell r="U1777" t="str">
            <v>d</v>
          </cell>
          <cell r="V1777"/>
          <cell r="W1777">
            <v>37298</v>
          </cell>
          <cell r="X1777">
            <v>37301</v>
          </cell>
          <cell r="Y1777" t="str">
            <v>KB</v>
          </cell>
          <cell r="Z1777" t="str">
            <v>Imai Rome-London 31.1</v>
          </cell>
        </row>
        <row r="1778">
          <cell r="A1778">
            <v>11</v>
          </cell>
          <cell r="B1778">
            <v>37284</v>
          </cell>
          <cell r="C1778" t="str">
            <v>toe</v>
          </cell>
          <cell r="D1778" t="str">
            <v>223322</v>
          </cell>
          <cell r="E1778">
            <v>37266</v>
          </cell>
          <cell r="F1778">
            <v>37266</v>
          </cell>
          <cell r="G1778">
            <v>37280</v>
          </cell>
          <cell r="H1778" t="str">
            <v>Travel Plus</v>
          </cell>
          <cell r="I1778" t="str">
            <v>300952353</v>
          </cell>
          <cell r="J1778" t="str">
            <v>0300</v>
          </cell>
          <cell r="K1778">
            <v>24161</v>
          </cell>
          <cell r="M1778">
            <v>0</v>
          </cell>
          <cell r="O1778">
            <v>0</v>
          </cell>
          <cell r="P1778">
            <v>24161</v>
          </cell>
          <cell r="S1778">
            <v>24161</v>
          </cell>
          <cell r="U1778" t="str">
            <v>d</v>
          </cell>
          <cell r="V1778"/>
          <cell r="W1778">
            <v>37274</v>
          </cell>
          <cell r="X1778">
            <v>37274</v>
          </cell>
          <cell r="Y1778" t="str">
            <v>KB</v>
          </cell>
          <cell r="Z1778" t="str">
            <v>Kanesaka PRG-Duss,BRS-PRG 11.1-15.1</v>
          </cell>
        </row>
        <row r="1779">
          <cell r="A1779">
            <v>837</v>
          </cell>
          <cell r="B1779">
            <v>37432</v>
          </cell>
          <cell r="C1779" t="str">
            <v>ao</v>
          </cell>
          <cell r="D1779" t="str">
            <v>228486</v>
          </cell>
          <cell r="E1779">
            <v>37420</v>
          </cell>
          <cell r="G1779">
            <v>37434</v>
          </cell>
          <cell r="H1779" t="str">
            <v>Travel Plus</v>
          </cell>
          <cell r="I1779" t="str">
            <v>300952353</v>
          </cell>
          <cell r="J1779" t="str">
            <v>0300</v>
          </cell>
          <cell r="K1779">
            <v>24364</v>
          </cell>
          <cell r="M1779">
            <v>0</v>
          </cell>
          <cell r="O1779">
            <v>0</v>
          </cell>
          <cell r="P1779">
            <v>24364</v>
          </cell>
          <cell r="S1779">
            <v>24364</v>
          </cell>
          <cell r="V1779"/>
          <cell r="W1779">
            <v>37431</v>
          </cell>
          <cell r="X1779">
            <v>37431</v>
          </cell>
          <cell r="Y1779" t="str">
            <v>KB</v>
          </cell>
          <cell r="Z1779" t="str">
            <v>Kato Duss 14.6</v>
          </cell>
        </row>
        <row r="1780">
          <cell r="A1780">
            <v>216</v>
          </cell>
          <cell r="B1780">
            <v>37349</v>
          </cell>
          <cell r="C1780" t="str">
            <v>tch</v>
          </cell>
          <cell r="D1780" t="str">
            <v>224946</v>
          </cell>
          <cell r="E1780">
            <v>37316</v>
          </cell>
          <cell r="F1780">
            <v>37315</v>
          </cell>
          <cell r="G1780">
            <v>37329</v>
          </cell>
          <cell r="H1780" t="str">
            <v>Travel Plus</v>
          </cell>
          <cell r="I1780" t="str">
            <v>300952353</v>
          </cell>
          <cell r="J1780" t="str">
            <v>0300</v>
          </cell>
          <cell r="L1780">
            <v>23992</v>
          </cell>
          <cell r="M1780">
            <v>1199.5999999999999</v>
          </cell>
          <cell r="O1780">
            <v>0</v>
          </cell>
          <cell r="P1780">
            <v>25192</v>
          </cell>
          <cell r="S1780">
            <v>25192</v>
          </cell>
          <cell r="V1780"/>
          <cell r="W1780">
            <v>37328</v>
          </cell>
          <cell r="X1780">
            <v>37329</v>
          </cell>
          <cell r="Y1780" t="str">
            <v>KB</v>
          </cell>
          <cell r="Z1780" t="str">
            <v>Kaneska,Kojio,Kraut,Machu PRG-OVA-PRG 13.2</v>
          </cell>
        </row>
        <row r="1781">
          <cell r="A1781">
            <v>587</v>
          </cell>
          <cell r="B1781">
            <v>37396</v>
          </cell>
          <cell r="C1781" t="str">
            <v>tch</v>
          </cell>
          <cell r="D1781" t="str">
            <v>227151</v>
          </cell>
          <cell r="E1781">
            <v>37382</v>
          </cell>
          <cell r="F1781">
            <v>37382</v>
          </cell>
          <cell r="G1781">
            <v>37396</v>
          </cell>
          <cell r="H1781" t="str">
            <v>Travel Plus</v>
          </cell>
          <cell r="I1781" t="str">
            <v>300952353</v>
          </cell>
          <cell r="J1781" t="str">
            <v>0300</v>
          </cell>
          <cell r="K1781">
            <v>816</v>
          </cell>
          <cell r="L1781">
            <v>23314.29</v>
          </cell>
          <cell r="M1781">
            <v>1165.71</v>
          </cell>
          <cell r="O1781">
            <v>0</v>
          </cell>
          <cell r="P1781">
            <v>25296</v>
          </cell>
          <cell r="S1781">
            <v>25296</v>
          </cell>
          <cell r="U1781" t="str">
            <v>b</v>
          </cell>
          <cell r="V1781"/>
          <cell r="W1781">
            <v>37393</v>
          </cell>
          <cell r="X1781">
            <v>37393</v>
          </cell>
          <cell r="Y1781" t="str">
            <v>KB</v>
          </cell>
          <cell r="Z1781" t="str">
            <v>Kakimoto,Kanesaka, Nishiyama,Kitaori OVA 9.5</v>
          </cell>
        </row>
        <row r="1782">
          <cell r="A1782">
            <v>12</v>
          </cell>
          <cell r="B1782">
            <v>37284</v>
          </cell>
          <cell r="C1782" t="str">
            <v>toe</v>
          </cell>
          <cell r="D1782" t="str">
            <v>223323</v>
          </cell>
          <cell r="E1782">
            <v>37266</v>
          </cell>
          <cell r="F1782">
            <v>37266</v>
          </cell>
          <cell r="G1782">
            <v>37280</v>
          </cell>
          <cell r="H1782" t="str">
            <v>Travel Plus</v>
          </cell>
          <cell r="I1782" t="str">
            <v>300952353</v>
          </cell>
          <cell r="J1782" t="str">
            <v>0300</v>
          </cell>
          <cell r="K1782">
            <v>26411</v>
          </cell>
          <cell r="M1782">
            <v>0</v>
          </cell>
          <cell r="O1782">
            <v>0</v>
          </cell>
          <cell r="P1782">
            <v>26411</v>
          </cell>
          <cell r="S1782">
            <v>26411</v>
          </cell>
          <cell r="U1782" t="str">
            <v>d</v>
          </cell>
          <cell r="V1782"/>
          <cell r="W1782">
            <v>37274</v>
          </cell>
          <cell r="X1782">
            <v>37274</v>
          </cell>
          <cell r="Y1782" t="str">
            <v>KB</v>
          </cell>
          <cell r="Z1782" t="str">
            <v>Kojio PRG-Duss,BRS-PRG 11.1-15.1</v>
          </cell>
        </row>
        <row r="1783">
          <cell r="A1783">
            <v>286</v>
          </cell>
          <cell r="B1783">
            <v>37349</v>
          </cell>
          <cell r="C1783" t="str">
            <v>tch</v>
          </cell>
          <cell r="D1783" t="str">
            <v>225298</v>
          </cell>
          <cell r="E1783">
            <v>37328</v>
          </cell>
          <cell r="F1783">
            <v>37328</v>
          </cell>
          <cell r="G1783">
            <v>37340</v>
          </cell>
          <cell r="H1783" t="str">
            <v>Travel Plus</v>
          </cell>
          <cell r="I1783" t="str">
            <v>300952353</v>
          </cell>
          <cell r="J1783" t="str">
            <v>0300</v>
          </cell>
          <cell r="K1783">
            <v>27099</v>
          </cell>
          <cell r="M1783">
            <v>0</v>
          </cell>
          <cell r="O1783">
            <v>0</v>
          </cell>
          <cell r="P1783">
            <v>27099</v>
          </cell>
          <cell r="S1783">
            <v>27099</v>
          </cell>
          <cell r="V1783"/>
          <cell r="W1783">
            <v>37336</v>
          </cell>
          <cell r="X1783">
            <v>37336</v>
          </cell>
          <cell r="Y1783" t="str">
            <v>KB</v>
          </cell>
          <cell r="Z1783" t="str">
            <v>Asano PRG-Par-PRG  12.3-12.3</v>
          </cell>
        </row>
        <row r="1784">
          <cell r="A1784">
            <v>1724</v>
          </cell>
          <cell r="B1784">
            <v>37603</v>
          </cell>
          <cell r="C1784" t="str">
            <v>aoc</v>
          </cell>
          <cell r="D1784" t="str">
            <v>509203</v>
          </cell>
          <cell r="E1784">
            <v>37580</v>
          </cell>
          <cell r="G1784">
            <v>37592</v>
          </cell>
          <cell r="H1784" t="str">
            <v>Travel Plus</v>
          </cell>
          <cell r="I1784" t="str">
            <v>300952353</v>
          </cell>
          <cell r="J1784" t="str">
            <v>0300</v>
          </cell>
          <cell r="K1784">
            <v>27352</v>
          </cell>
          <cell r="M1784">
            <v>0</v>
          </cell>
          <cell r="O1784">
            <v>0</v>
          </cell>
          <cell r="P1784">
            <v>27352</v>
          </cell>
          <cell r="S1784">
            <v>27352</v>
          </cell>
          <cell r="V1784"/>
          <cell r="W1784">
            <v>37596</v>
          </cell>
          <cell r="X1784">
            <v>37596</v>
          </cell>
          <cell r="Y1784" t="str">
            <v>KB</v>
          </cell>
          <cell r="Z1784" t="str">
            <v>Watanabe</v>
          </cell>
        </row>
        <row r="1785">
          <cell r="A1785">
            <v>1835</v>
          </cell>
          <cell r="B1785">
            <v>37613</v>
          </cell>
          <cell r="C1785" t="str">
            <v>b</v>
          </cell>
          <cell r="D1785" t="str">
            <v>233645</v>
          </cell>
          <cell r="E1785">
            <v>37602</v>
          </cell>
          <cell r="G1785">
            <v>37615</v>
          </cell>
          <cell r="H1785" t="str">
            <v>Travel Plus</v>
          </cell>
          <cell r="I1785" t="str">
            <v>300952353</v>
          </cell>
          <cell r="J1785" t="str">
            <v>0300</v>
          </cell>
          <cell r="K1785">
            <v>27515</v>
          </cell>
          <cell r="L1785">
            <v>0</v>
          </cell>
          <cell r="M1785">
            <v>0</v>
          </cell>
          <cell r="O1785">
            <v>0</v>
          </cell>
          <cell r="P1785">
            <v>27515</v>
          </cell>
          <cell r="S1785">
            <v>27515</v>
          </cell>
          <cell r="V1785"/>
          <cell r="W1785">
            <v>37613</v>
          </cell>
          <cell r="X1785">
            <v>37613</v>
          </cell>
          <cell r="Y1785" t="str">
            <v>KB</v>
          </cell>
          <cell r="Z1785" t="str">
            <v>Kakimoto</v>
          </cell>
        </row>
        <row r="1786">
          <cell r="A1786">
            <v>1757</v>
          </cell>
          <cell r="B1786">
            <v>37603</v>
          </cell>
          <cell r="C1786" t="str">
            <v>aoc</v>
          </cell>
          <cell r="D1786" t="str">
            <v>509310</v>
          </cell>
          <cell r="E1786">
            <v>37586</v>
          </cell>
          <cell r="G1786">
            <v>37599</v>
          </cell>
          <cell r="H1786" t="str">
            <v>Travel Plus</v>
          </cell>
          <cell r="I1786" t="str">
            <v>300952353</v>
          </cell>
          <cell r="J1786" t="str">
            <v>0300</v>
          </cell>
          <cell r="K1786">
            <v>27765</v>
          </cell>
          <cell r="M1786">
            <v>0</v>
          </cell>
          <cell r="O1786">
            <v>0</v>
          </cell>
          <cell r="P1786">
            <v>27765</v>
          </cell>
          <cell r="S1786">
            <v>27765</v>
          </cell>
          <cell r="V1786"/>
          <cell r="W1786">
            <v>37599</v>
          </cell>
          <cell r="X1786">
            <v>37601</v>
          </cell>
          <cell r="Y1786" t="str">
            <v>KB</v>
          </cell>
          <cell r="Z1786" t="str">
            <v>Watanabe</v>
          </cell>
        </row>
        <row r="1787">
          <cell r="A1787">
            <v>68</v>
          </cell>
          <cell r="B1787">
            <v>37315</v>
          </cell>
          <cell r="C1787" t="str">
            <v>f</v>
          </cell>
          <cell r="D1787" t="str">
            <v>223981</v>
          </cell>
          <cell r="E1787">
            <v>37286</v>
          </cell>
          <cell r="F1787">
            <v>37285</v>
          </cell>
          <cell r="G1787">
            <v>37297</v>
          </cell>
          <cell r="H1787" t="str">
            <v>Travel Plus</v>
          </cell>
          <cell r="I1787" t="str">
            <v>300952353</v>
          </cell>
          <cell r="J1787" t="str">
            <v>0300</v>
          </cell>
          <cell r="K1787">
            <v>27984</v>
          </cell>
          <cell r="M1787">
            <v>0</v>
          </cell>
          <cell r="O1787">
            <v>0</v>
          </cell>
          <cell r="P1787">
            <v>27984</v>
          </cell>
          <cell r="S1787">
            <v>27984</v>
          </cell>
          <cell r="U1787" t="str">
            <v>c</v>
          </cell>
          <cell r="V1787"/>
          <cell r="W1787">
            <v>37298</v>
          </cell>
          <cell r="X1787">
            <v>37301</v>
          </cell>
          <cell r="Y1787" t="str">
            <v>KB</v>
          </cell>
        </row>
        <row r="1788">
          <cell r="A1788">
            <v>1806</v>
          </cell>
          <cell r="B1788">
            <v>37613</v>
          </cell>
          <cell r="C1788" t="str">
            <v>tp5</v>
          </cell>
          <cell r="D1788" t="str">
            <v>509494</v>
          </cell>
          <cell r="E1788">
            <v>37595</v>
          </cell>
          <cell r="G1788">
            <v>37607</v>
          </cell>
          <cell r="H1788" t="str">
            <v>Travel Plus</v>
          </cell>
          <cell r="I1788" t="str">
            <v>300952353</v>
          </cell>
          <cell r="J1788" t="str">
            <v>0300</v>
          </cell>
          <cell r="K1788">
            <v>28417</v>
          </cell>
          <cell r="M1788">
            <v>0</v>
          </cell>
          <cell r="O1788">
            <v>0</v>
          </cell>
          <cell r="P1788">
            <v>28417</v>
          </cell>
          <cell r="S1788">
            <v>28417</v>
          </cell>
          <cell r="V1788"/>
          <cell r="W1788">
            <v>37606</v>
          </cell>
          <cell r="X1788">
            <v>37608</v>
          </cell>
          <cell r="Y1788" t="str">
            <v>KB</v>
          </cell>
        </row>
        <row r="1789">
          <cell r="A1789">
            <v>498</v>
          </cell>
          <cell r="B1789">
            <v>37396</v>
          </cell>
          <cell r="C1789" t="str">
            <v>sh2</v>
          </cell>
          <cell r="D1789" t="str">
            <v>226719</v>
          </cell>
          <cell r="E1789">
            <v>37368</v>
          </cell>
          <cell r="F1789">
            <v>37368</v>
          </cell>
          <cell r="G1789">
            <v>37382</v>
          </cell>
          <cell r="H1789" t="str">
            <v>Travel Plus</v>
          </cell>
          <cell r="I1789" t="str">
            <v>300952353</v>
          </cell>
          <cell r="J1789" t="str">
            <v>0300</v>
          </cell>
          <cell r="K1789">
            <v>28825</v>
          </cell>
          <cell r="M1789">
            <v>0</v>
          </cell>
          <cell r="O1789">
            <v>0</v>
          </cell>
          <cell r="P1789">
            <v>28825</v>
          </cell>
          <cell r="S1789">
            <v>28825</v>
          </cell>
          <cell r="U1789" t="str">
            <v>a</v>
          </cell>
          <cell r="V1789"/>
          <cell r="W1789">
            <v>37391</v>
          </cell>
          <cell r="X1789">
            <v>37393</v>
          </cell>
          <cell r="Y1789" t="str">
            <v>KB</v>
          </cell>
          <cell r="Z1789" t="str">
            <v>Suzuki Amsterd 24.4-24.4</v>
          </cell>
        </row>
        <row r="1790">
          <cell r="A1790">
            <v>1823</v>
          </cell>
          <cell r="B1790">
            <v>37603</v>
          </cell>
          <cell r="C1790" t="str">
            <v>b</v>
          </cell>
          <cell r="D1790" t="str">
            <v>211773</v>
          </cell>
          <cell r="E1790">
            <v>37599</v>
          </cell>
          <cell r="F1790" t="str">
            <v xml:space="preserve"> </v>
          </cell>
          <cell r="G1790">
            <v>37600</v>
          </cell>
          <cell r="H1790" t="str">
            <v>Travel Plus</v>
          </cell>
          <cell r="I1790" t="str">
            <v>300952353</v>
          </cell>
          <cell r="J1790" t="str">
            <v>0300</v>
          </cell>
          <cell r="K1790">
            <v>28863</v>
          </cell>
          <cell r="L1790">
            <v>0</v>
          </cell>
          <cell r="M1790">
            <v>0</v>
          </cell>
          <cell r="O1790">
            <v>0</v>
          </cell>
          <cell r="P1790">
            <v>28863</v>
          </cell>
          <cell r="S1790">
            <v>28863</v>
          </cell>
          <cell r="U1790" t="str">
            <v>a</v>
          </cell>
          <cell r="V1790"/>
          <cell r="W1790">
            <v>37601</v>
          </cell>
          <cell r="X1790">
            <v>37602</v>
          </cell>
          <cell r="Y1790" t="str">
            <v>KB</v>
          </cell>
          <cell r="Z1790" t="str">
            <v>the year 2000 Mr. Furukawa</v>
          </cell>
        </row>
        <row r="1791">
          <cell r="A1791">
            <v>207</v>
          </cell>
          <cell r="B1791">
            <v>37349</v>
          </cell>
          <cell r="C1791" t="str">
            <v>ao</v>
          </cell>
          <cell r="D1791" t="str">
            <v>224960</v>
          </cell>
          <cell r="E1791">
            <v>37315</v>
          </cell>
          <cell r="F1791">
            <v>37315</v>
          </cell>
          <cell r="G1791">
            <v>37329</v>
          </cell>
          <cell r="H1791" t="str">
            <v>Travel Plus</v>
          </cell>
          <cell r="I1791" t="str">
            <v>300952353</v>
          </cell>
          <cell r="J1791" t="str">
            <v>0300</v>
          </cell>
          <cell r="K1791">
            <v>28948</v>
          </cell>
          <cell r="M1791">
            <v>0</v>
          </cell>
          <cell r="O1791">
            <v>0</v>
          </cell>
          <cell r="P1791">
            <v>28948</v>
          </cell>
          <cell r="S1791">
            <v>28948</v>
          </cell>
          <cell r="V1791"/>
          <cell r="W1791">
            <v>37328</v>
          </cell>
          <cell r="X1791">
            <v>37329</v>
          </cell>
          <cell r="Y1791" t="str">
            <v>KB</v>
          </cell>
          <cell r="Z1791" t="str">
            <v>Kato - PRG-Duss-PRG 1.3-4.3</v>
          </cell>
        </row>
        <row r="1792">
          <cell r="A1792">
            <v>1058</v>
          </cell>
          <cell r="B1792">
            <v>37469</v>
          </cell>
          <cell r="C1792" t="str">
            <v>tp1</v>
          </cell>
          <cell r="D1792" t="str">
            <v>229541</v>
          </cell>
          <cell r="E1792">
            <v>37454</v>
          </cell>
          <cell r="G1792">
            <v>37468</v>
          </cell>
          <cell r="H1792" t="str">
            <v>Travel Plus</v>
          </cell>
          <cell r="I1792" t="str">
            <v>300952353</v>
          </cell>
          <cell r="J1792" t="str">
            <v>0300</v>
          </cell>
          <cell r="K1792">
            <v>29400</v>
          </cell>
          <cell r="M1792">
            <v>0</v>
          </cell>
          <cell r="O1792">
            <v>0</v>
          </cell>
          <cell r="P1792">
            <v>29400</v>
          </cell>
          <cell r="S1792">
            <v>29400</v>
          </cell>
          <cell r="U1792" t="str">
            <v>a</v>
          </cell>
          <cell r="V1792"/>
          <cell r="W1792">
            <v>37466</v>
          </cell>
          <cell r="X1792">
            <v>37466</v>
          </cell>
          <cell r="Y1792" t="str">
            <v>KB</v>
          </cell>
          <cell r="Z1792" t="str">
            <v>Imaui,Nishimura 18.7</v>
          </cell>
        </row>
        <row r="1793">
          <cell r="A1793">
            <v>173</v>
          </cell>
          <cell r="B1793">
            <v>37333</v>
          </cell>
          <cell r="C1793" t="str">
            <v>mc</v>
          </cell>
          <cell r="D1793" t="str">
            <v>224564</v>
          </cell>
          <cell r="E1793">
            <v>37308</v>
          </cell>
          <cell r="F1793">
            <v>37305</v>
          </cell>
          <cell r="G1793">
            <v>37319</v>
          </cell>
          <cell r="H1793" t="str">
            <v>Travel Plus</v>
          </cell>
          <cell r="I1793" t="str">
            <v>300952353</v>
          </cell>
          <cell r="J1793" t="str">
            <v>0300</v>
          </cell>
          <cell r="K1793">
            <v>29468</v>
          </cell>
          <cell r="M1793">
            <v>0</v>
          </cell>
          <cell r="O1793">
            <v>0</v>
          </cell>
          <cell r="P1793">
            <v>29468</v>
          </cell>
          <cell r="S1793">
            <v>29468</v>
          </cell>
          <cell r="U1793" t="str">
            <v>a</v>
          </cell>
          <cell r="V1793"/>
          <cell r="W1793">
            <v>37322</v>
          </cell>
          <cell r="X1793">
            <v>37322</v>
          </cell>
          <cell r="Y1793" t="str">
            <v>KB</v>
          </cell>
          <cell r="Z1793" t="str">
            <v>Hagita Duss-PRG-Duss-PRG-Duss 19.2-1.3</v>
          </cell>
        </row>
        <row r="1794">
          <cell r="A1794">
            <v>3213</v>
          </cell>
          <cell r="B1794">
            <v>37433</v>
          </cell>
          <cell r="C1794" t="str">
            <v>tch</v>
          </cell>
          <cell r="D1794" t="str">
            <v>504531</v>
          </cell>
          <cell r="E1794">
            <v>37426</v>
          </cell>
          <cell r="G1794">
            <v>37440</v>
          </cell>
          <cell r="H1794" t="str">
            <v>Travel Plus</v>
          </cell>
          <cell r="I1794" t="str">
            <v>300952353</v>
          </cell>
          <cell r="J1794" t="str">
            <v>0300</v>
          </cell>
          <cell r="M1794">
            <v>0</v>
          </cell>
          <cell r="O1794">
            <v>0</v>
          </cell>
          <cell r="P1794">
            <v>0</v>
          </cell>
          <cell r="S1794">
            <v>29560</v>
          </cell>
          <cell r="V1794"/>
          <cell r="W1794">
            <v>37435</v>
          </cell>
          <cell r="X1794">
            <v>37438</v>
          </cell>
          <cell r="Y1794" t="str">
            <v>KB</v>
          </cell>
        </row>
        <row r="1795">
          <cell r="A1795">
            <v>962</v>
          </cell>
          <cell r="B1795">
            <v>37461</v>
          </cell>
          <cell r="C1795" t="str">
            <v>b</v>
          </cell>
          <cell r="D1795" t="str">
            <v>229125</v>
          </cell>
          <cell r="E1795">
            <v>37438</v>
          </cell>
          <cell r="G1795">
            <v>37453</v>
          </cell>
          <cell r="H1795" t="str">
            <v>Travel Plus</v>
          </cell>
          <cell r="I1795" t="str">
            <v>300952353</v>
          </cell>
          <cell r="J1795" t="str">
            <v>0300</v>
          </cell>
          <cell r="K1795">
            <v>29652</v>
          </cell>
          <cell r="M1795">
            <v>0</v>
          </cell>
          <cell r="O1795">
            <v>0</v>
          </cell>
          <cell r="P1795">
            <v>29652</v>
          </cell>
          <cell r="S1795">
            <v>29652</v>
          </cell>
          <cell r="U1795" t="str">
            <v>c</v>
          </cell>
          <cell r="V1795"/>
          <cell r="W1795">
            <v>37455</v>
          </cell>
          <cell r="X1795">
            <v>37455</v>
          </cell>
          <cell r="Y1795" t="str">
            <v>KB</v>
          </cell>
          <cell r="Z1795" t="str">
            <v>Sasao Duss 3-7</v>
          </cell>
        </row>
        <row r="1796">
          <cell r="A1796">
            <v>963</v>
          </cell>
          <cell r="B1796">
            <v>37461</v>
          </cell>
          <cell r="C1796" t="str">
            <v>b</v>
          </cell>
          <cell r="D1796" t="str">
            <v>229126</v>
          </cell>
          <cell r="E1796">
            <v>37439</v>
          </cell>
          <cell r="G1796">
            <v>37453</v>
          </cell>
          <cell r="H1796" t="str">
            <v>Travel Plus</v>
          </cell>
          <cell r="I1796" t="str">
            <v>300952353</v>
          </cell>
          <cell r="J1796" t="str">
            <v>0300</v>
          </cell>
          <cell r="K1796">
            <v>29652</v>
          </cell>
          <cell r="M1796">
            <v>0</v>
          </cell>
          <cell r="O1796">
            <v>0</v>
          </cell>
          <cell r="P1796">
            <v>29652</v>
          </cell>
          <cell r="S1796">
            <v>29652</v>
          </cell>
          <cell r="U1796" t="str">
            <v>c</v>
          </cell>
          <cell r="V1796"/>
          <cell r="W1796">
            <v>37455</v>
          </cell>
          <cell r="X1796">
            <v>37455</v>
          </cell>
          <cell r="Y1796" t="str">
            <v>KB</v>
          </cell>
          <cell r="Z1796" t="str">
            <v>Kida Duss 3-7</v>
          </cell>
        </row>
        <row r="1797">
          <cell r="A1797">
            <v>1114</v>
          </cell>
          <cell r="B1797">
            <v>37491</v>
          </cell>
          <cell r="C1797" t="str">
            <v>b</v>
          </cell>
          <cell r="D1797" t="str">
            <v>506047</v>
          </cell>
          <cell r="E1797">
            <v>37468</v>
          </cell>
          <cell r="G1797">
            <v>37482</v>
          </cell>
          <cell r="H1797" t="str">
            <v>Travel Plus</v>
          </cell>
          <cell r="I1797" t="str">
            <v>300952353</v>
          </cell>
          <cell r="J1797" t="str">
            <v>0300</v>
          </cell>
          <cell r="K1797">
            <v>29660</v>
          </cell>
          <cell r="M1797">
            <v>0</v>
          </cell>
          <cell r="O1797">
            <v>0</v>
          </cell>
          <cell r="P1797">
            <v>29660</v>
          </cell>
          <cell r="S1797">
            <v>29660</v>
          </cell>
          <cell r="U1797" t="str">
            <v>a</v>
          </cell>
          <cell r="V1797"/>
          <cell r="W1797">
            <v>37477</v>
          </cell>
          <cell r="X1797">
            <v>37477</v>
          </cell>
          <cell r="Y1797" t="str">
            <v>KB</v>
          </cell>
          <cell r="Z1797" t="str">
            <v>Sasao  31,7</v>
          </cell>
        </row>
        <row r="1798">
          <cell r="A1798">
            <v>1402</v>
          </cell>
          <cell r="B1798">
            <v>37546</v>
          </cell>
          <cell r="C1798" t="str">
            <v>b</v>
          </cell>
          <cell r="D1798" t="str">
            <v>231482</v>
          </cell>
          <cell r="E1798">
            <v>37524</v>
          </cell>
          <cell r="G1798">
            <v>37539</v>
          </cell>
          <cell r="H1798" t="str">
            <v>Travel Plus</v>
          </cell>
          <cell r="I1798" t="str">
            <v>300952353</v>
          </cell>
          <cell r="J1798" t="str">
            <v>0300</v>
          </cell>
          <cell r="K1798">
            <v>29666</v>
          </cell>
          <cell r="M1798">
            <v>0</v>
          </cell>
          <cell r="O1798">
            <v>0</v>
          </cell>
          <cell r="P1798">
            <v>29666</v>
          </cell>
          <cell r="S1798">
            <v>29666</v>
          </cell>
          <cell r="U1798" t="str">
            <v>a</v>
          </cell>
          <cell r="V1798"/>
          <cell r="W1798">
            <v>37544</v>
          </cell>
          <cell r="X1798">
            <v>37544</v>
          </cell>
          <cell r="Y1798" t="str">
            <v>KB</v>
          </cell>
          <cell r="Z1798" t="str">
            <v>Murakami 27.9-28-9</v>
          </cell>
        </row>
        <row r="1799">
          <cell r="A1799">
            <v>194</v>
          </cell>
          <cell r="B1799">
            <v>37349</v>
          </cell>
          <cell r="C1799" t="str">
            <v>ko</v>
          </cell>
          <cell r="D1799" t="str">
            <v>224853</v>
          </cell>
          <cell r="E1799">
            <v>37313</v>
          </cell>
          <cell r="F1799">
            <v>37314</v>
          </cell>
          <cell r="G1799">
            <v>37328</v>
          </cell>
          <cell r="H1799" t="str">
            <v>Travel Plus</v>
          </cell>
          <cell r="I1799" t="str">
            <v>300952353</v>
          </cell>
          <cell r="J1799" t="str">
            <v>0300</v>
          </cell>
          <cell r="K1799">
            <v>29673</v>
          </cell>
          <cell r="M1799">
            <v>0</v>
          </cell>
          <cell r="O1799">
            <v>0</v>
          </cell>
          <cell r="P1799">
            <v>29673</v>
          </cell>
          <cell r="S1799">
            <v>29673</v>
          </cell>
          <cell r="V1799"/>
          <cell r="W1799">
            <v>37328</v>
          </cell>
          <cell r="X1799">
            <v>37329</v>
          </cell>
          <cell r="Y1799" t="str">
            <v>KB</v>
          </cell>
          <cell r="Z1799" t="str">
            <v>Hagita PRG-Duss-PRG 5.3-5.4</v>
          </cell>
        </row>
        <row r="1800">
          <cell r="A1800">
            <v>71</v>
          </cell>
          <cell r="B1800">
            <v>37315</v>
          </cell>
          <cell r="C1800" t="str">
            <v>b</v>
          </cell>
          <cell r="D1800" t="str">
            <v>224008</v>
          </cell>
          <cell r="E1800">
            <v>37286</v>
          </cell>
          <cell r="F1800">
            <v>37286</v>
          </cell>
          <cell r="G1800">
            <v>37300</v>
          </cell>
          <cell r="H1800" t="str">
            <v>Travel Plus</v>
          </cell>
          <cell r="I1800" t="str">
            <v>300952353</v>
          </cell>
          <cell r="J1800" t="str">
            <v>0300</v>
          </cell>
          <cell r="K1800">
            <v>29910</v>
          </cell>
          <cell r="M1800">
            <v>0</v>
          </cell>
          <cell r="O1800">
            <v>0</v>
          </cell>
          <cell r="P1800">
            <v>29910</v>
          </cell>
          <cell r="S1800">
            <v>29910</v>
          </cell>
          <cell r="U1800" t="str">
            <v>e</v>
          </cell>
          <cell r="V1800"/>
          <cell r="W1800">
            <v>37298</v>
          </cell>
          <cell r="X1800">
            <v>37301</v>
          </cell>
          <cell r="Y1800" t="str">
            <v>KB</v>
          </cell>
          <cell r="Z1800" t="str">
            <v>Kida fam - PRG-Duss-PRG 31.1-3.2</v>
          </cell>
        </row>
        <row r="1801">
          <cell r="A1801">
            <v>341</v>
          </cell>
          <cell r="B1801">
            <v>37432</v>
          </cell>
          <cell r="C1801" t="str">
            <v>b</v>
          </cell>
          <cell r="D1801" t="str">
            <v>226035</v>
          </cell>
          <cell r="E1801">
            <v>37419</v>
          </cell>
          <cell r="F1801">
            <v>37344</v>
          </cell>
          <cell r="G1801">
            <v>37358</v>
          </cell>
          <cell r="H1801" t="str">
            <v>Travel Plus</v>
          </cell>
          <cell r="I1801" t="str">
            <v>300952353</v>
          </cell>
          <cell r="J1801" t="str">
            <v>0300</v>
          </cell>
          <cell r="K1801">
            <v>30995</v>
          </cell>
          <cell r="M1801">
            <v>0</v>
          </cell>
          <cell r="O1801">
            <v>0</v>
          </cell>
          <cell r="P1801">
            <v>30995</v>
          </cell>
          <cell r="S1801">
            <v>30995</v>
          </cell>
          <cell r="U1801" t="str">
            <v>a</v>
          </cell>
          <cell r="V1801"/>
          <cell r="W1801">
            <v>37424</v>
          </cell>
          <cell r="X1801">
            <v>37425</v>
          </cell>
          <cell r="Y1801" t="str">
            <v>KB</v>
          </cell>
          <cell r="Z1801" t="str">
            <v>Nakamura Duss 31.3.</v>
          </cell>
        </row>
        <row r="1802">
          <cell r="A1802">
            <v>894</v>
          </cell>
          <cell r="B1802">
            <v>37453</v>
          </cell>
          <cell r="C1802" t="str">
            <v>b</v>
          </cell>
          <cell r="D1802" t="str">
            <v>228767</v>
          </cell>
          <cell r="E1802">
            <v>37428</v>
          </cell>
          <cell r="G1802">
            <v>37441</v>
          </cell>
          <cell r="H1802" t="str">
            <v>Travel Plus</v>
          </cell>
          <cell r="I1802" t="str">
            <v>300952353</v>
          </cell>
          <cell r="J1802" t="str">
            <v>0300</v>
          </cell>
          <cell r="K1802">
            <v>31229</v>
          </cell>
          <cell r="M1802">
            <v>0</v>
          </cell>
          <cell r="O1802">
            <v>0</v>
          </cell>
          <cell r="P1802">
            <v>31229</v>
          </cell>
          <cell r="S1802">
            <v>31229</v>
          </cell>
          <cell r="U1802" t="str">
            <v>d</v>
          </cell>
          <cell r="V1802"/>
          <cell r="W1802">
            <v>37440</v>
          </cell>
          <cell r="X1802">
            <v>37440</v>
          </cell>
          <cell r="Y1802" t="str">
            <v>KB</v>
          </cell>
          <cell r="Z1802" t="str">
            <v>Nakamura Duss 27.6</v>
          </cell>
        </row>
        <row r="1803">
          <cell r="A1803">
            <v>927</v>
          </cell>
          <cell r="B1803">
            <v>37461</v>
          </cell>
          <cell r="C1803" t="str">
            <v>b</v>
          </cell>
          <cell r="D1803" t="str">
            <v>229001</v>
          </cell>
          <cell r="E1803">
            <v>37434</v>
          </cell>
          <cell r="G1803">
            <v>37448</v>
          </cell>
          <cell r="H1803" t="str">
            <v>Travel Plus</v>
          </cell>
          <cell r="I1803" t="str">
            <v>300952353</v>
          </cell>
          <cell r="J1803" t="str">
            <v>0300</v>
          </cell>
          <cell r="K1803">
            <v>31644</v>
          </cell>
          <cell r="M1803">
            <v>0</v>
          </cell>
          <cell r="O1803">
            <v>0</v>
          </cell>
          <cell r="P1803">
            <v>31644</v>
          </cell>
          <cell r="S1803">
            <v>31644</v>
          </cell>
          <cell r="U1803" t="str">
            <v>a</v>
          </cell>
          <cell r="V1803"/>
          <cell r="W1803">
            <v>37453</v>
          </cell>
          <cell r="X1803">
            <v>37453</v>
          </cell>
          <cell r="Y1803" t="str">
            <v>KB</v>
          </cell>
          <cell r="Z1803" t="str">
            <v>Nakamura Duss 1.7</v>
          </cell>
        </row>
        <row r="1804">
          <cell r="A1804">
            <v>32</v>
          </cell>
          <cell r="B1804">
            <v>37315</v>
          </cell>
          <cell r="C1804" t="str">
            <v>f</v>
          </cell>
          <cell r="D1804" t="str">
            <v>223637</v>
          </cell>
          <cell r="E1804">
            <v>37274</v>
          </cell>
          <cell r="F1804">
            <v>37274</v>
          </cell>
          <cell r="G1804">
            <v>37288</v>
          </cell>
          <cell r="H1804" t="str">
            <v>Travel Plus</v>
          </cell>
          <cell r="I1804" t="str">
            <v>300952353</v>
          </cell>
          <cell r="J1804" t="str">
            <v>0300</v>
          </cell>
          <cell r="K1804">
            <v>32944</v>
          </cell>
          <cell r="M1804">
            <v>0</v>
          </cell>
          <cell r="O1804">
            <v>0</v>
          </cell>
          <cell r="P1804">
            <v>32944</v>
          </cell>
          <cell r="S1804">
            <v>32944</v>
          </cell>
          <cell r="U1804" t="str">
            <v>a</v>
          </cell>
          <cell r="V1804"/>
          <cell r="W1804">
            <v>37293</v>
          </cell>
          <cell r="X1804">
            <v>37294</v>
          </cell>
          <cell r="Y1804" t="str">
            <v>KB</v>
          </cell>
          <cell r="Z1804" t="str">
            <v>Hagita Duss-PRG-Duss-PRG-Duss 25.1-1.2.</v>
          </cell>
        </row>
        <row r="1805">
          <cell r="A1805">
            <v>696</v>
          </cell>
          <cell r="B1805">
            <v>37432</v>
          </cell>
          <cell r="C1805" t="str">
            <v>b</v>
          </cell>
          <cell r="D1805" t="str">
            <v>227686</v>
          </cell>
          <cell r="E1805">
            <v>37398</v>
          </cell>
          <cell r="G1805">
            <v>37412</v>
          </cell>
          <cell r="H1805" t="str">
            <v>Travel Plus</v>
          </cell>
          <cell r="I1805" t="str">
            <v>300952353</v>
          </cell>
          <cell r="J1805" t="str">
            <v>0300</v>
          </cell>
          <cell r="K1805">
            <v>33058</v>
          </cell>
          <cell r="M1805">
            <v>0</v>
          </cell>
          <cell r="O1805">
            <v>0</v>
          </cell>
          <cell r="P1805">
            <v>33058</v>
          </cell>
          <cell r="S1805">
            <v>33058</v>
          </cell>
          <cell r="V1805"/>
          <cell r="W1805">
            <v>37421</v>
          </cell>
          <cell r="X1805">
            <v>37421</v>
          </cell>
          <cell r="Y1805" t="str">
            <v>KB</v>
          </cell>
          <cell r="Z1805" t="str">
            <v>Nakamura Duss 7.6</v>
          </cell>
        </row>
        <row r="1806">
          <cell r="A1806">
            <v>383</v>
          </cell>
          <cell r="B1806">
            <v>37371</v>
          </cell>
          <cell r="C1806" t="str">
            <v>ko</v>
          </cell>
          <cell r="D1806" t="str">
            <v>226117</v>
          </cell>
          <cell r="E1806">
            <v>37350</v>
          </cell>
          <cell r="F1806">
            <v>37407</v>
          </cell>
          <cell r="G1806">
            <v>37364</v>
          </cell>
          <cell r="H1806" t="str">
            <v>Travel Plus</v>
          </cell>
          <cell r="I1806" t="str">
            <v>300952353</v>
          </cell>
          <cell r="J1806" t="str">
            <v>0300</v>
          </cell>
          <cell r="K1806">
            <v>33113</v>
          </cell>
          <cell r="M1806">
            <v>0</v>
          </cell>
          <cell r="O1806">
            <v>0</v>
          </cell>
          <cell r="P1806">
            <v>33113</v>
          </cell>
          <cell r="S1806">
            <v>33113</v>
          </cell>
          <cell r="V1806"/>
          <cell r="W1806">
            <v>37364</v>
          </cell>
          <cell r="X1806">
            <v>37364</v>
          </cell>
          <cell r="Y1806" t="str">
            <v>KB</v>
          </cell>
          <cell r="Z1806" t="str">
            <v>Hagita Duss 2x 26.4-31.5</v>
          </cell>
        </row>
        <row r="1807">
          <cell r="A1807">
            <v>502</v>
          </cell>
          <cell r="B1807">
            <v>37396</v>
          </cell>
          <cell r="C1807" t="str">
            <v>tch</v>
          </cell>
          <cell r="D1807" t="str">
            <v>226753</v>
          </cell>
          <cell r="E1807">
            <v>37369</v>
          </cell>
          <cell r="F1807">
            <v>37369</v>
          </cell>
          <cell r="G1807">
            <v>37383</v>
          </cell>
          <cell r="H1807" t="str">
            <v>Travel Plus</v>
          </cell>
          <cell r="I1807" t="str">
            <v>300952353</v>
          </cell>
          <cell r="J1807" t="str">
            <v>0300</v>
          </cell>
          <cell r="K1807">
            <v>22847</v>
          </cell>
          <cell r="L1807">
            <v>10674</v>
          </cell>
          <cell r="M1807">
            <v>534</v>
          </cell>
          <cell r="O1807">
            <v>0</v>
          </cell>
          <cell r="P1807">
            <v>34055</v>
          </cell>
          <cell r="S1807">
            <v>34055</v>
          </cell>
          <cell r="U1807" t="str">
            <v>d</v>
          </cell>
          <cell r="V1807"/>
          <cell r="W1807">
            <v>37382</v>
          </cell>
          <cell r="X1807">
            <v>37383</v>
          </cell>
          <cell r="Y1807" t="str">
            <v>KB</v>
          </cell>
          <cell r="Z1807" t="str">
            <v>Date,Ito,Machu OVA 24.4.02</v>
          </cell>
        </row>
        <row r="1808">
          <cell r="A1808">
            <v>1756</v>
          </cell>
          <cell r="B1808">
            <v>37603</v>
          </cell>
          <cell r="C1808" t="str">
            <v>tok</v>
          </cell>
          <cell r="D1808" t="str">
            <v>509338</v>
          </cell>
          <cell r="E1808">
            <v>37586</v>
          </cell>
          <cell r="G1808">
            <v>37600</v>
          </cell>
          <cell r="H1808" t="str">
            <v>Travel Plus</v>
          </cell>
          <cell r="I1808" t="str">
            <v>300952353</v>
          </cell>
          <cell r="J1808" t="str">
            <v>0300</v>
          </cell>
          <cell r="K1808">
            <v>34736</v>
          </cell>
          <cell r="M1808">
            <v>0</v>
          </cell>
          <cell r="O1808">
            <v>0</v>
          </cell>
          <cell r="P1808">
            <v>34736</v>
          </cell>
          <cell r="S1808">
            <v>34736</v>
          </cell>
          <cell r="V1808"/>
          <cell r="W1808">
            <v>37599</v>
          </cell>
          <cell r="X1808">
            <v>37601</v>
          </cell>
          <cell r="Y1808" t="str">
            <v>KB</v>
          </cell>
          <cell r="Z1808" t="str">
            <v>Kawasaki</v>
          </cell>
        </row>
        <row r="1809">
          <cell r="A1809">
            <v>244</v>
          </cell>
          <cell r="B1809">
            <v>37349</v>
          </cell>
          <cell r="C1809" t="str">
            <v>b</v>
          </cell>
          <cell r="D1809" t="str">
            <v>225142</v>
          </cell>
          <cell r="E1809">
            <v>37321</v>
          </cell>
          <cell r="F1809">
            <v>37321</v>
          </cell>
          <cell r="G1809">
            <v>37335</v>
          </cell>
          <cell r="H1809" t="str">
            <v>Travel Plus</v>
          </cell>
          <cell r="I1809" t="str">
            <v>300952353</v>
          </cell>
          <cell r="J1809" t="str">
            <v>0300</v>
          </cell>
          <cell r="K1809">
            <v>37634</v>
          </cell>
          <cell r="M1809">
            <v>0</v>
          </cell>
          <cell r="O1809">
            <v>0</v>
          </cell>
          <cell r="P1809">
            <v>37634</v>
          </cell>
          <cell r="S1809">
            <v>37634</v>
          </cell>
          <cell r="V1809"/>
          <cell r="W1809">
            <v>37330</v>
          </cell>
          <cell r="X1809">
            <v>37333</v>
          </cell>
          <cell r="Y1809" t="str">
            <v>KB</v>
          </cell>
          <cell r="Z1809" t="str">
            <v>Kida Mr,Mrs PRG Duss-Munch-PRG 7.3-10.3+cancelling fee previous</v>
          </cell>
        </row>
        <row r="1810">
          <cell r="A1810">
            <v>964</v>
          </cell>
          <cell r="B1810">
            <v>37461</v>
          </cell>
          <cell r="C1810" t="str">
            <v>b</v>
          </cell>
          <cell r="D1810" t="str">
            <v>229155</v>
          </cell>
          <cell r="E1810">
            <v>37439</v>
          </cell>
          <cell r="G1810">
            <v>37453</v>
          </cell>
          <cell r="H1810" t="str">
            <v>Travel Plus</v>
          </cell>
          <cell r="I1810" t="str">
            <v>300952353</v>
          </cell>
          <cell r="J1810" t="str">
            <v>0300</v>
          </cell>
          <cell r="K1810">
            <v>39105</v>
          </cell>
          <cell r="M1810">
            <v>0</v>
          </cell>
          <cell r="O1810">
            <v>0</v>
          </cell>
          <cell r="P1810">
            <v>39105</v>
          </cell>
          <cell r="S1810">
            <v>39105</v>
          </cell>
          <cell r="U1810" t="str">
            <v>c</v>
          </cell>
          <cell r="V1810"/>
          <cell r="W1810">
            <v>37455</v>
          </cell>
          <cell r="X1810">
            <v>37455</v>
          </cell>
          <cell r="Y1810" t="str">
            <v>KB</v>
          </cell>
          <cell r="Z1810" t="str">
            <v>Matsushita Fam Duss 4-7</v>
          </cell>
        </row>
        <row r="1811">
          <cell r="A1811">
            <v>497</v>
          </cell>
          <cell r="B1811">
            <v>37396</v>
          </cell>
          <cell r="C1811" t="str">
            <v>b</v>
          </cell>
          <cell r="D1811" t="str">
            <v>226770</v>
          </cell>
          <cell r="E1811">
            <v>37369</v>
          </cell>
          <cell r="F1811">
            <v>37369</v>
          </cell>
          <cell r="G1811">
            <v>37383</v>
          </cell>
          <cell r="H1811" t="str">
            <v>Travel Plus</v>
          </cell>
          <cell r="I1811" t="str">
            <v>300952353</v>
          </cell>
          <cell r="J1811" t="str">
            <v>0300</v>
          </cell>
          <cell r="K1811">
            <v>40209</v>
          </cell>
          <cell r="M1811">
            <v>0</v>
          </cell>
          <cell r="O1811">
            <v>0</v>
          </cell>
          <cell r="P1811">
            <v>40209</v>
          </cell>
          <cell r="S1811">
            <v>40209</v>
          </cell>
          <cell r="U1811" t="str">
            <v>a</v>
          </cell>
          <cell r="V1811"/>
          <cell r="W1811">
            <v>37391</v>
          </cell>
          <cell r="X1811">
            <v>37393</v>
          </cell>
          <cell r="Y1811" t="str">
            <v>KB</v>
          </cell>
          <cell r="Z1811" t="str">
            <v>Date family Duss 2.5-5.5</v>
          </cell>
        </row>
        <row r="1812">
          <cell r="A1812">
            <v>279</v>
          </cell>
          <cell r="B1812">
            <v>37349</v>
          </cell>
          <cell r="C1812" t="str">
            <v>tch</v>
          </cell>
          <cell r="D1812" t="str">
            <v>225304</v>
          </cell>
          <cell r="E1812">
            <v>37327</v>
          </cell>
          <cell r="F1812">
            <v>37327</v>
          </cell>
          <cell r="G1812">
            <v>37341</v>
          </cell>
          <cell r="H1812" t="str">
            <v>Travel Plus</v>
          </cell>
          <cell r="I1812" t="str">
            <v>300952353</v>
          </cell>
          <cell r="J1812" t="str">
            <v>0300</v>
          </cell>
          <cell r="K1812">
            <v>48318</v>
          </cell>
          <cell r="M1812">
            <v>0</v>
          </cell>
          <cell r="O1812">
            <v>0</v>
          </cell>
          <cell r="P1812">
            <v>48318</v>
          </cell>
          <cell r="S1812">
            <v>48318</v>
          </cell>
          <cell r="U1812" t="str">
            <v>a</v>
          </cell>
          <cell r="V1812"/>
          <cell r="W1812">
            <v>37340</v>
          </cell>
          <cell r="X1812">
            <v>37340</v>
          </cell>
          <cell r="Y1812" t="str">
            <v>KB</v>
          </cell>
          <cell r="Z1812" t="str">
            <v xml:space="preserve">Kraut, Machu PRG-Bruss-PRG 12.3-14.3 </v>
          </cell>
        </row>
        <row r="1813">
          <cell r="A1813">
            <v>1003</v>
          </cell>
          <cell r="B1813">
            <v>37461</v>
          </cell>
          <cell r="C1813" t="str">
            <v>b</v>
          </cell>
          <cell r="D1813" t="str">
            <v>229308</v>
          </cell>
          <cell r="E1813">
            <v>37447</v>
          </cell>
          <cell r="G1813">
            <v>37460</v>
          </cell>
          <cell r="H1813" t="str">
            <v>Travel Plus</v>
          </cell>
          <cell r="I1813" t="str">
            <v>300952353</v>
          </cell>
          <cell r="J1813" t="str">
            <v>0300</v>
          </cell>
          <cell r="K1813">
            <v>79579</v>
          </cell>
          <cell r="M1813">
            <v>0</v>
          </cell>
          <cell r="O1813">
            <v>0</v>
          </cell>
          <cell r="P1813">
            <v>79579</v>
          </cell>
          <cell r="S1813">
            <v>79579</v>
          </cell>
          <cell r="U1813" t="str">
            <v>a</v>
          </cell>
          <cell r="V1813"/>
          <cell r="W1813">
            <v>37460</v>
          </cell>
          <cell r="X1813">
            <v>37460</v>
          </cell>
          <cell r="Y1813" t="str">
            <v>KB</v>
          </cell>
          <cell r="Z1813" t="str">
            <v>Takinami Fam Duss 11-7</v>
          </cell>
        </row>
        <row r="1814">
          <cell r="A1814">
            <v>7003</v>
          </cell>
          <cell r="B1814">
            <v>37502</v>
          </cell>
          <cell r="C1814" t="str">
            <v>sm</v>
          </cell>
          <cell r="D1814" t="str">
            <v>FV 02 00088</v>
          </cell>
          <cell r="E1814">
            <v>37490</v>
          </cell>
          <cell r="F1814">
            <v>37490</v>
          </cell>
          <cell r="G1814">
            <v>37500</v>
          </cell>
          <cell r="H1814" t="str">
            <v>Pahms</v>
          </cell>
          <cell r="I1814" t="str">
            <v>305061453</v>
          </cell>
          <cell r="J1814" t="str">
            <v>0300</v>
          </cell>
          <cell r="M1814">
            <v>0</v>
          </cell>
          <cell r="N1814">
            <v>7500</v>
          </cell>
          <cell r="O1814">
            <v>1650</v>
          </cell>
          <cell r="P1814">
            <v>9150</v>
          </cell>
          <cell r="S1814">
            <v>9150</v>
          </cell>
          <cell r="U1814" t="str">
            <v>e</v>
          </cell>
          <cell r="V1814"/>
          <cell r="W1814">
            <v>37496</v>
          </cell>
          <cell r="X1814">
            <v>37497</v>
          </cell>
          <cell r="Y1814" t="str">
            <v>KB</v>
          </cell>
          <cell r="Z1814" t="str">
            <v>Software, Planet XRT</v>
          </cell>
        </row>
        <row r="1815">
          <cell r="A1815">
            <v>2428</v>
          </cell>
          <cell r="B1815">
            <v>37613</v>
          </cell>
          <cell r="C1815" t="str">
            <v>A2</v>
          </cell>
          <cell r="D1815" t="str">
            <v>223651</v>
          </cell>
          <cell r="E1815">
            <v>37599</v>
          </cell>
          <cell r="F1815">
            <v>37590</v>
          </cell>
          <cell r="G1815">
            <v>37604</v>
          </cell>
          <cell r="H1815" t="str">
            <v>LIKOR, Louny</v>
          </cell>
          <cell r="I1815" t="str">
            <v>305242-481</v>
          </cell>
          <cell r="J1815" t="str">
            <v>0100</v>
          </cell>
          <cell r="L1815">
            <v>1037.3</v>
          </cell>
          <cell r="M1815">
            <v>51.87</v>
          </cell>
          <cell r="O1815">
            <v>0</v>
          </cell>
          <cell r="P1815">
            <v>1089.17</v>
          </cell>
          <cell r="S1815">
            <v>1089.17</v>
          </cell>
          <cell r="V1815" t="str">
            <v xml:space="preserve"> </v>
          </cell>
          <cell r="W1815">
            <v>37608</v>
          </cell>
          <cell r="X1815">
            <v>37608</v>
          </cell>
          <cell r="Y1815" t="str">
            <v>KB</v>
          </cell>
        </row>
        <row r="1816">
          <cell r="A1816">
            <v>2022</v>
          </cell>
          <cell r="B1816">
            <v>37315</v>
          </cell>
          <cell r="C1816" t="str">
            <v>f</v>
          </cell>
          <cell r="D1816" t="str">
            <v>000220048</v>
          </cell>
          <cell r="E1816">
            <v>37293</v>
          </cell>
          <cell r="F1816">
            <v>37287</v>
          </cell>
          <cell r="G1816">
            <v>37301</v>
          </cell>
          <cell r="H1816" t="str">
            <v>LIKOR, Louny</v>
          </cell>
          <cell r="I1816" t="str">
            <v>305242-481</v>
          </cell>
          <cell r="J1816" t="str">
            <v>0100</v>
          </cell>
          <cell r="L1816">
            <v>1037.3</v>
          </cell>
          <cell r="M1816">
            <v>51.87</v>
          </cell>
          <cell r="O1816">
            <v>0</v>
          </cell>
          <cell r="P1816">
            <v>1089.17</v>
          </cell>
          <cell r="S1816">
            <v>1089.17</v>
          </cell>
          <cell r="V1816"/>
          <cell r="W1816">
            <v>37306</v>
          </cell>
          <cell r="X1816">
            <v>37307</v>
          </cell>
          <cell r="Y1816" t="str">
            <v>KB</v>
          </cell>
        </row>
        <row r="1817">
          <cell r="A1817">
            <v>2176</v>
          </cell>
          <cell r="B1817">
            <v>37432</v>
          </cell>
          <cell r="C1817" t="str">
            <v>f</v>
          </cell>
          <cell r="D1817" t="str">
            <v>221598</v>
          </cell>
          <cell r="E1817">
            <v>37411</v>
          </cell>
          <cell r="F1817">
            <v>37407</v>
          </cell>
          <cell r="G1817">
            <v>37421</v>
          </cell>
          <cell r="H1817" t="str">
            <v>LIKOR, Louny</v>
          </cell>
          <cell r="I1817" t="str">
            <v>305242-481</v>
          </cell>
          <cell r="J1817" t="str">
            <v>0100</v>
          </cell>
          <cell r="L1817">
            <v>1037.3</v>
          </cell>
          <cell r="M1817">
            <v>51.9</v>
          </cell>
          <cell r="O1817">
            <v>0</v>
          </cell>
          <cell r="P1817">
            <v>1089.2</v>
          </cell>
          <cell r="S1817">
            <v>1089.2</v>
          </cell>
          <cell r="U1817" t="str">
            <v>b</v>
          </cell>
          <cell r="V1817"/>
          <cell r="W1817">
            <v>37419</v>
          </cell>
          <cell r="X1817">
            <v>37419</v>
          </cell>
          <cell r="Y1817" t="str">
            <v>KB</v>
          </cell>
        </row>
        <row r="1818">
          <cell r="A1818">
            <v>2204</v>
          </cell>
          <cell r="B1818">
            <v>37461</v>
          </cell>
          <cell r="C1818" t="str">
            <v>f</v>
          </cell>
          <cell r="D1818" t="str">
            <v>221820</v>
          </cell>
          <cell r="E1818">
            <v>37440</v>
          </cell>
          <cell r="F1818">
            <v>37437</v>
          </cell>
          <cell r="G1818">
            <v>37451</v>
          </cell>
          <cell r="H1818" t="str">
            <v>LIKOR, Louny</v>
          </cell>
          <cell r="I1818" t="str">
            <v>305242-481</v>
          </cell>
          <cell r="J1818" t="str">
            <v>0100</v>
          </cell>
          <cell r="L1818">
            <v>1037.3</v>
          </cell>
          <cell r="M1818">
            <v>51.9</v>
          </cell>
          <cell r="O1818">
            <v>0</v>
          </cell>
          <cell r="P1818">
            <v>1089.2</v>
          </cell>
          <cell r="S1818">
            <v>1089.2</v>
          </cell>
          <cell r="U1818" t="str">
            <v>a</v>
          </cell>
          <cell r="V1818"/>
          <cell r="W1818">
            <v>37453</v>
          </cell>
          <cell r="X1818">
            <v>37453</v>
          </cell>
          <cell r="Y1818" t="str">
            <v>KB</v>
          </cell>
        </row>
        <row r="1819">
          <cell r="A1819">
            <v>2254</v>
          </cell>
          <cell r="B1819">
            <v>37491</v>
          </cell>
          <cell r="C1819" t="str">
            <v>f</v>
          </cell>
          <cell r="D1819" t="str">
            <v>222098</v>
          </cell>
          <cell r="E1819">
            <v>37470</v>
          </cell>
          <cell r="F1819">
            <v>37468</v>
          </cell>
          <cell r="G1819">
            <v>37482</v>
          </cell>
          <cell r="H1819" t="str">
            <v>LIKOR, Louny</v>
          </cell>
          <cell r="I1819" t="str">
            <v>305242-481</v>
          </cell>
          <cell r="J1819" t="str">
            <v>0100</v>
          </cell>
          <cell r="L1819">
            <v>1037.3</v>
          </cell>
          <cell r="M1819">
            <v>51.9</v>
          </cell>
          <cell r="O1819">
            <v>0</v>
          </cell>
          <cell r="P1819">
            <v>1089.2</v>
          </cell>
          <cell r="S1819">
            <v>1089.2</v>
          </cell>
          <cell r="U1819" t="str">
            <v>a</v>
          </cell>
          <cell r="V1819"/>
          <cell r="W1819">
            <v>37488</v>
          </cell>
          <cell r="X1819">
            <v>37488</v>
          </cell>
          <cell r="Y1819" t="str">
            <v>KB</v>
          </cell>
        </row>
        <row r="1820">
          <cell r="A1820">
            <v>2288</v>
          </cell>
          <cell r="B1820">
            <v>37524</v>
          </cell>
          <cell r="C1820" t="str">
            <v>f</v>
          </cell>
          <cell r="D1820" t="str">
            <v>222687</v>
          </cell>
          <cell r="E1820">
            <v>37504</v>
          </cell>
          <cell r="F1820">
            <v>37499</v>
          </cell>
          <cell r="G1820">
            <v>37513</v>
          </cell>
          <cell r="H1820" t="str">
            <v>LIKOR, Louny</v>
          </cell>
          <cell r="I1820" t="str">
            <v>305242-481</v>
          </cell>
          <cell r="J1820" t="str">
            <v>0100</v>
          </cell>
          <cell r="L1820">
            <v>1037.3</v>
          </cell>
          <cell r="M1820">
            <v>51.9</v>
          </cell>
          <cell r="O1820">
            <v>0</v>
          </cell>
          <cell r="P1820">
            <v>1089.2</v>
          </cell>
          <cell r="S1820">
            <v>1089.2</v>
          </cell>
          <cell r="U1820" t="str">
            <v>b</v>
          </cell>
          <cell r="V1820"/>
          <cell r="W1820">
            <v>37515</v>
          </cell>
          <cell r="X1820">
            <v>37515</v>
          </cell>
          <cell r="Y1820" t="str">
            <v>KB</v>
          </cell>
        </row>
        <row r="1821">
          <cell r="A1821">
            <v>2325</v>
          </cell>
          <cell r="B1821">
            <v>37546</v>
          </cell>
          <cell r="C1821" t="str">
            <v>f</v>
          </cell>
          <cell r="D1821" t="str">
            <v>222929</v>
          </cell>
          <cell r="E1821">
            <v>37532</v>
          </cell>
          <cell r="F1821">
            <v>37529</v>
          </cell>
          <cell r="G1821">
            <v>37543</v>
          </cell>
          <cell r="H1821" t="str">
            <v>LIKOR, Louny</v>
          </cell>
          <cell r="I1821" t="str">
            <v>305242-481</v>
          </cell>
          <cell r="J1821" t="str">
            <v>0100</v>
          </cell>
          <cell r="L1821">
            <v>1037.3</v>
          </cell>
          <cell r="M1821">
            <v>51.9</v>
          </cell>
          <cell r="O1821">
            <v>0</v>
          </cell>
          <cell r="P1821">
            <v>1089.2</v>
          </cell>
          <cell r="S1821">
            <v>1089.2</v>
          </cell>
          <cell r="U1821" t="str">
            <v>b</v>
          </cell>
          <cell r="V1821"/>
          <cell r="W1821">
            <v>37544</v>
          </cell>
          <cell r="X1821">
            <v>37544</v>
          </cell>
          <cell r="Y1821" t="str">
            <v>KB</v>
          </cell>
        </row>
        <row r="1822">
          <cell r="A1822">
            <v>2378</v>
          </cell>
          <cell r="B1822">
            <v>37578</v>
          </cell>
          <cell r="C1822" t="str">
            <v>A2</v>
          </cell>
          <cell r="D1822" t="str">
            <v>223175</v>
          </cell>
          <cell r="E1822">
            <v>37566</v>
          </cell>
          <cell r="F1822">
            <v>37560</v>
          </cell>
          <cell r="G1822">
            <v>37574</v>
          </cell>
          <cell r="H1822" t="str">
            <v>LIKOR, Louny</v>
          </cell>
          <cell r="I1822" t="str">
            <v>305242-481</v>
          </cell>
          <cell r="J1822" t="str">
            <v>0100</v>
          </cell>
          <cell r="L1822">
            <v>1037.3</v>
          </cell>
          <cell r="M1822">
            <v>51.9</v>
          </cell>
          <cell r="O1822">
            <v>0</v>
          </cell>
          <cell r="P1822">
            <v>1089.2</v>
          </cell>
          <cell r="S1822">
            <v>1089.2</v>
          </cell>
          <cell r="U1822" t="str">
            <v>d</v>
          </cell>
          <cell r="V1822">
            <v>0</v>
          </cell>
          <cell r="W1822">
            <v>37575</v>
          </cell>
          <cell r="X1822">
            <v>37575</v>
          </cell>
          <cell r="Y1822" t="str">
            <v>KB</v>
          </cell>
        </row>
        <row r="1823">
          <cell r="A1823">
            <v>2021</v>
          </cell>
          <cell r="B1823">
            <v>37315</v>
          </cell>
          <cell r="C1823" t="str">
            <v>f</v>
          </cell>
          <cell r="D1823" t="str">
            <v>000220009</v>
          </cell>
          <cell r="E1823">
            <v>37293</v>
          </cell>
          <cell r="F1823">
            <v>37266</v>
          </cell>
          <cell r="G1823">
            <v>37286</v>
          </cell>
          <cell r="H1823" t="str">
            <v>LIKOR, Louny</v>
          </cell>
          <cell r="I1823" t="str">
            <v>305242-481</v>
          </cell>
          <cell r="J1823" t="str">
            <v>0100</v>
          </cell>
          <cell r="L1823">
            <v>1062</v>
          </cell>
          <cell r="M1823">
            <v>53.1</v>
          </cell>
          <cell r="O1823">
            <v>0</v>
          </cell>
          <cell r="P1823">
            <v>1115.0999999999999</v>
          </cell>
          <cell r="S1823">
            <v>1115.0999999999999</v>
          </cell>
          <cell r="V1823"/>
          <cell r="W1823">
            <v>37306</v>
          </cell>
          <cell r="X1823">
            <v>37307</v>
          </cell>
          <cell r="Y1823" t="str">
            <v>KB</v>
          </cell>
        </row>
        <row r="1824">
          <cell r="A1824">
            <v>4204</v>
          </cell>
          <cell r="B1824">
            <v>37461</v>
          </cell>
          <cell r="C1824" t="str">
            <v>ko</v>
          </cell>
          <cell r="D1824" t="str">
            <v>123288</v>
          </cell>
          <cell r="E1824">
            <v>37446</v>
          </cell>
          <cell r="F1824">
            <v>37435</v>
          </cell>
          <cell r="G1824">
            <v>37455</v>
          </cell>
          <cell r="H1824" t="str">
            <v>LIKOR, Louny</v>
          </cell>
          <cell r="I1824" t="str">
            <v>305242-481</v>
          </cell>
          <cell r="J1824" t="str">
            <v>0100</v>
          </cell>
          <cell r="L1824">
            <v>2380</v>
          </cell>
          <cell r="M1824">
            <v>119</v>
          </cell>
          <cell r="N1824">
            <v>0</v>
          </cell>
          <cell r="O1824">
            <v>0</v>
          </cell>
          <cell r="P1824">
            <v>2499</v>
          </cell>
          <cell r="S1824">
            <v>2499</v>
          </cell>
          <cell r="U1824" t="str">
            <v>e</v>
          </cell>
          <cell r="V1824"/>
          <cell r="W1824">
            <v>37455</v>
          </cell>
          <cell r="X1824">
            <v>37455</v>
          </cell>
          <cell r="Y1824" t="str">
            <v>KB</v>
          </cell>
        </row>
        <row r="1825">
          <cell r="A1825">
            <v>2025</v>
          </cell>
          <cell r="B1825">
            <v>37315</v>
          </cell>
          <cell r="C1825" t="str">
            <v>f</v>
          </cell>
          <cell r="D1825" t="str">
            <v>000220577</v>
          </cell>
          <cell r="E1825">
            <v>37294</v>
          </cell>
          <cell r="F1825">
            <v>37287</v>
          </cell>
          <cell r="G1825">
            <v>37307</v>
          </cell>
          <cell r="H1825" t="str">
            <v>LIKOR, Louny</v>
          </cell>
          <cell r="I1825" t="str">
            <v>305242-481</v>
          </cell>
          <cell r="J1825" t="str">
            <v>0100</v>
          </cell>
          <cell r="L1825">
            <v>3428</v>
          </cell>
          <cell r="M1825">
            <v>171.4</v>
          </cell>
          <cell r="O1825">
            <v>0</v>
          </cell>
          <cell r="P1825">
            <v>3599.4</v>
          </cell>
          <cell r="S1825">
            <v>3599.4</v>
          </cell>
          <cell r="V1825"/>
          <cell r="W1825">
            <v>37306</v>
          </cell>
          <cell r="X1825">
            <v>37307</v>
          </cell>
          <cell r="Y1825" t="str">
            <v>KB</v>
          </cell>
        </row>
        <row r="1826">
          <cell r="A1826">
            <v>4181</v>
          </cell>
          <cell r="B1826">
            <v>37453</v>
          </cell>
          <cell r="C1826" t="str">
            <v>ko</v>
          </cell>
          <cell r="D1826" t="str">
            <v>122907</v>
          </cell>
          <cell r="E1826">
            <v>37434</v>
          </cell>
          <cell r="F1826">
            <v>37425</v>
          </cell>
          <cell r="G1826">
            <v>37441</v>
          </cell>
          <cell r="H1826" t="str">
            <v>LIKOR, Louny</v>
          </cell>
          <cell r="I1826" t="str">
            <v>305242-481</v>
          </cell>
          <cell r="J1826" t="str">
            <v>0100</v>
          </cell>
          <cell r="L1826">
            <v>5661</v>
          </cell>
          <cell r="M1826">
            <v>283.10000000000002</v>
          </cell>
          <cell r="N1826">
            <v>0</v>
          </cell>
          <cell r="O1826">
            <v>0</v>
          </cell>
          <cell r="P1826">
            <v>5944.1</v>
          </cell>
          <cell r="S1826">
            <v>5944.1</v>
          </cell>
          <cell r="U1826" t="str">
            <v>c</v>
          </cell>
          <cell r="V1826"/>
          <cell r="W1826">
            <v>37445</v>
          </cell>
          <cell r="X1826">
            <v>37445</v>
          </cell>
          <cell r="Y1826" t="str">
            <v>KB</v>
          </cell>
        </row>
        <row r="1827">
          <cell r="A1827">
            <v>2056</v>
          </cell>
          <cell r="B1827">
            <v>37349</v>
          </cell>
          <cell r="C1827" t="str">
            <v>f</v>
          </cell>
          <cell r="D1827" t="str">
            <v>000220628</v>
          </cell>
          <cell r="E1827">
            <v>37321</v>
          </cell>
          <cell r="F1827">
            <v>37315</v>
          </cell>
          <cell r="G1827">
            <v>37329</v>
          </cell>
          <cell r="H1827" t="str">
            <v>LIKOR, Louny</v>
          </cell>
          <cell r="I1827" t="str">
            <v>305242-481</v>
          </cell>
          <cell r="J1827" t="str">
            <v>0100</v>
          </cell>
          <cell r="L1827">
            <v>7228.3</v>
          </cell>
          <cell r="M1827">
            <v>361.42</v>
          </cell>
          <cell r="O1827">
            <v>0</v>
          </cell>
          <cell r="P1827">
            <v>7589.72</v>
          </cell>
          <cell r="S1827">
            <v>7589.72</v>
          </cell>
          <cell r="V1827"/>
          <cell r="W1827">
            <v>37328</v>
          </cell>
          <cell r="X1827">
            <v>37329</v>
          </cell>
          <cell r="Y1827" t="str">
            <v>KB</v>
          </cell>
        </row>
        <row r="1828">
          <cell r="A1828">
            <v>2141</v>
          </cell>
          <cell r="B1828">
            <v>37396</v>
          </cell>
          <cell r="C1828" t="str">
            <v>f</v>
          </cell>
          <cell r="D1828" t="str">
            <v>221518</v>
          </cell>
          <cell r="E1828">
            <v>37385</v>
          </cell>
          <cell r="F1828">
            <v>37376</v>
          </cell>
          <cell r="G1828">
            <v>37396</v>
          </cell>
          <cell r="H1828" t="str">
            <v>LIKOR, Louny</v>
          </cell>
          <cell r="I1828" t="str">
            <v>305242-481</v>
          </cell>
          <cell r="J1828" t="str">
            <v>0100</v>
          </cell>
          <cell r="L1828">
            <v>8198.2999999999993</v>
          </cell>
          <cell r="M1828">
            <v>409.9</v>
          </cell>
          <cell r="O1828">
            <v>0</v>
          </cell>
          <cell r="P1828">
            <v>8608.2000000000007</v>
          </cell>
          <cell r="S1828">
            <v>8608.2000000000007</v>
          </cell>
          <cell r="U1828" t="str">
            <v>a</v>
          </cell>
          <cell r="V1828"/>
          <cell r="W1828">
            <v>37393</v>
          </cell>
          <cell r="X1828">
            <v>37393</v>
          </cell>
          <cell r="Y1828" t="str">
            <v>KB</v>
          </cell>
        </row>
        <row r="1829">
          <cell r="A1829">
            <v>4124</v>
          </cell>
          <cell r="B1829">
            <v>37413</v>
          </cell>
          <cell r="C1829" t="str">
            <v>ko</v>
          </cell>
          <cell r="D1829" t="str">
            <v>122280</v>
          </cell>
          <cell r="E1829">
            <v>37393</v>
          </cell>
          <cell r="F1829">
            <v>37385</v>
          </cell>
          <cell r="G1829">
            <v>37400</v>
          </cell>
          <cell r="H1829" t="str">
            <v>LIKOR, Louny</v>
          </cell>
          <cell r="I1829" t="str">
            <v>305242-481</v>
          </cell>
          <cell r="J1829" t="str">
            <v>0100</v>
          </cell>
          <cell r="L1829">
            <v>8808</v>
          </cell>
          <cell r="M1829">
            <v>440.4</v>
          </cell>
          <cell r="N1829">
            <v>0</v>
          </cell>
          <cell r="O1829">
            <v>0</v>
          </cell>
          <cell r="P1829">
            <v>9248.4</v>
          </cell>
          <cell r="S1829">
            <v>9248.4</v>
          </cell>
          <cell r="U1829" t="str">
            <v>b</v>
          </cell>
          <cell r="V1829"/>
          <cell r="W1829">
            <v>37405</v>
          </cell>
          <cell r="X1829">
            <v>37406</v>
          </cell>
          <cell r="Y1829" t="str">
            <v>KB</v>
          </cell>
        </row>
        <row r="1830">
          <cell r="A1830">
            <v>4116</v>
          </cell>
          <cell r="B1830">
            <v>37396</v>
          </cell>
          <cell r="C1830" t="str">
            <v>ko</v>
          </cell>
          <cell r="D1830" t="str">
            <v>122202</v>
          </cell>
          <cell r="E1830">
            <v>37389</v>
          </cell>
          <cell r="F1830">
            <v>37375</v>
          </cell>
          <cell r="G1830">
            <v>37395</v>
          </cell>
          <cell r="H1830" t="str">
            <v>LIKOR, Louny</v>
          </cell>
          <cell r="I1830" t="str">
            <v>305242-481</v>
          </cell>
          <cell r="J1830" t="str">
            <v>0100</v>
          </cell>
          <cell r="L1830">
            <v>9520</v>
          </cell>
          <cell r="M1830">
            <v>476</v>
          </cell>
          <cell r="N1830">
            <v>0</v>
          </cell>
          <cell r="O1830">
            <v>0</v>
          </cell>
          <cell r="P1830">
            <v>9996</v>
          </cell>
          <cell r="S1830">
            <v>9996</v>
          </cell>
          <cell r="U1830" t="str">
            <v>b</v>
          </cell>
          <cell r="V1830"/>
          <cell r="W1830">
            <v>37393</v>
          </cell>
          <cell r="X1830">
            <v>37393</v>
          </cell>
          <cell r="Y1830" t="str">
            <v>KB</v>
          </cell>
        </row>
        <row r="1831">
          <cell r="A1831">
            <v>2093</v>
          </cell>
          <cell r="B1831">
            <v>37371</v>
          </cell>
          <cell r="C1831" t="str">
            <v>f</v>
          </cell>
          <cell r="D1831" t="str">
            <v>000221057</v>
          </cell>
          <cell r="E1831">
            <v>37355</v>
          </cell>
          <cell r="F1831">
            <v>37346</v>
          </cell>
          <cell r="G1831">
            <v>37366</v>
          </cell>
          <cell r="H1831" t="str">
            <v>LIKOR, Louny</v>
          </cell>
          <cell r="I1831" t="str">
            <v>305242-481</v>
          </cell>
          <cell r="J1831" t="str">
            <v>0100</v>
          </cell>
          <cell r="L1831">
            <v>9721.2999999999993</v>
          </cell>
          <cell r="M1831">
            <v>486.1</v>
          </cell>
          <cell r="O1831">
            <v>0</v>
          </cell>
          <cell r="P1831">
            <v>10207.4</v>
          </cell>
          <cell r="S1831">
            <v>10207.4</v>
          </cell>
          <cell r="V1831"/>
          <cell r="W1831">
            <v>37364</v>
          </cell>
          <cell r="X1831">
            <v>37364</v>
          </cell>
          <cell r="Y1831" t="str">
            <v>KB</v>
          </cell>
        </row>
        <row r="1832">
          <cell r="A1832">
            <v>4089</v>
          </cell>
          <cell r="B1832">
            <v>37396</v>
          </cell>
          <cell r="C1832" t="str">
            <v>ko</v>
          </cell>
          <cell r="D1832" t="str">
            <v>121854</v>
          </cell>
          <cell r="E1832">
            <v>37372</v>
          </cell>
          <cell r="F1832">
            <v>37361</v>
          </cell>
          <cell r="G1832">
            <v>37380</v>
          </cell>
          <cell r="H1832" t="str">
            <v>LIKOR, Louny</v>
          </cell>
          <cell r="I1832" t="str">
            <v>305242-481</v>
          </cell>
          <cell r="J1832" t="str">
            <v>0100</v>
          </cell>
          <cell r="L1832">
            <v>9824</v>
          </cell>
          <cell r="M1832">
            <v>491.2</v>
          </cell>
          <cell r="N1832">
            <v>0</v>
          </cell>
          <cell r="O1832">
            <v>0</v>
          </cell>
          <cell r="P1832">
            <v>10315.200000000001</v>
          </cell>
          <cell r="S1832">
            <v>10315.200000000001</v>
          </cell>
          <cell r="U1832" t="str">
            <v>d</v>
          </cell>
          <cell r="V1832"/>
          <cell r="W1832">
            <v>37391</v>
          </cell>
          <cell r="X1832">
            <v>37393</v>
          </cell>
          <cell r="Y1832" t="str">
            <v>KB</v>
          </cell>
        </row>
        <row r="1833">
          <cell r="A1833">
            <v>4137</v>
          </cell>
          <cell r="B1833">
            <v>37425</v>
          </cell>
          <cell r="C1833" t="str">
            <v>ko</v>
          </cell>
          <cell r="D1833" t="str">
            <v>122364</v>
          </cell>
          <cell r="E1833">
            <v>37410</v>
          </cell>
          <cell r="F1833">
            <v>37392</v>
          </cell>
          <cell r="G1833">
            <v>37414</v>
          </cell>
          <cell r="H1833" t="str">
            <v>LIKOR, Louny</v>
          </cell>
          <cell r="I1833" t="str">
            <v>305242-481</v>
          </cell>
          <cell r="J1833" t="str">
            <v>0100</v>
          </cell>
          <cell r="L1833">
            <v>10903</v>
          </cell>
          <cell r="M1833">
            <v>545.20000000000005</v>
          </cell>
          <cell r="N1833">
            <v>0</v>
          </cell>
          <cell r="O1833">
            <v>0</v>
          </cell>
          <cell r="P1833">
            <v>11448.2</v>
          </cell>
          <cell r="S1833">
            <v>11448.2</v>
          </cell>
          <cell r="U1833" t="str">
            <v>c</v>
          </cell>
          <cell r="V1833"/>
          <cell r="W1833">
            <v>37417</v>
          </cell>
          <cell r="X1833">
            <v>37417</v>
          </cell>
          <cell r="Y1833" t="str">
            <v>KB</v>
          </cell>
        </row>
        <row r="1834">
          <cell r="A1834">
            <v>4159</v>
          </cell>
          <cell r="B1834">
            <v>37453</v>
          </cell>
          <cell r="C1834" t="str">
            <v>ko</v>
          </cell>
          <cell r="D1834" t="str">
            <v>122716</v>
          </cell>
          <cell r="E1834">
            <v>37420</v>
          </cell>
          <cell r="F1834">
            <v>37399</v>
          </cell>
          <cell r="G1834">
            <v>37423</v>
          </cell>
          <cell r="H1834" t="str">
            <v>LIKOR, Louny</v>
          </cell>
          <cell r="I1834" t="str">
            <v>305242-481</v>
          </cell>
          <cell r="J1834" t="str">
            <v>0100</v>
          </cell>
          <cell r="L1834">
            <v>12208</v>
          </cell>
          <cell r="M1834">
            <v>610.4</v>
          </cell>
          <cell r="N1834">
            <v>0</v>
          </cell>
          <cell r="O1834">
            <v>0</v>
          </cell>
          <cell r="P1834">
            <v>12818.4</v>
          </cell>
          <cell r="S1834">
            <v>12818.4</v>
          </cell>
          <cell r="U1834" t="str">
            <v>b</v>
          </cell>
          <cell r="V1834"/>
          <cell r="W1834">
            <v>37438</v>
          </cell>
          <cell r="X1834">
            <v>37438</v>
          </cell>
          <cell r="Y1834" t="str">
            <v>KB</v>
          </cell>
        </row>
        <row r="1835">
          <cell r="A1835">
            <v>4166</v>
          </cell>
          <cell r="B1835">
            <v>37453</v>
          </cell>
          <cell r="C1835" t="str">
            <v>ko</v>
          </cell>
          <cell r="D1835" t="str">
            <v>122819</v>
          </cell>
          <cell r="E1835">
            <v>37431</v>
          </cell>
          <cell r="F1835">
            <v>37414</v>
          </cell>
          <cell r="G1835">
            <v>37434</v>
          </cell>
          <cell r="H1835" t="str">
            <v>LIKOR, Louny</v>
          </cell>
          <cell r="I1835" t="str">
            <v>305242-481</v>
          </cell>
          <cell r="J1835" t="str">
            <v>0100</v>
          </cell>
          <cell r="L1835">
            <v>14435</v>
          </cell>
          <cell r="M1835">
            <v>721.8</v>
          </cell>
          <cell r="N1835">
            <v>0</v>
          </cell>
          <cell r="O1835">
            <v>0</v>
          </cell>
          <cell r="P1835">
            <v>15156.8</v>
          </cell>
          <cell r="S1835">
            <v>15156.8</v>
          </cell>
          <cell r="U1835" t="str">
            <v>b</v>
          </cell>
          <cell r="V1835"/>
          <cell r="W1835">
            <v>37438</v>
          </cell>
          <cell r="X1835">
            <v>37438</v>
          </cell>
          <cell r="Y1835" t="str">
            <v>KB</v>
          </cell>
        </row>
        <row r="1836">
          <cell r="A1836">
            <v>2276</v>
          </cell>
          <cell r="B1836">
            <v>37524</v>
          </cell>
          <cell r="C1836" t="str">
            <v>tye</v>
          </cell>
          <cell r="D1836" t="str">
            <v>24/2002</v>
          </cell>
          <cell r="E1836">
            <v>37487</v>
          </cell>
          <cell r="F1836">
            <v>37483</v>
          </cell>
          <cell r="G1836">
            <v>37509</v>
          </cell>
          <cell r="H1836" t="str">
            <v>KMS architects</v>
          </cell>
          <cell r="I1836" t="str">
            <v>30646-021</v>
          </cell>
          <cell r="J1836" t="str">
            <v>0100</v>
          </cell>
          <cell r="L1836">
            <v>30000</v>
          </cell>
          <cell r="M1836">
            <v>1500</v>
          </cell>
          <cell r="O1836">
            <v>0</v>
          </cell>
          <cell r="P1836">
            <v>31500</v>
          </cell>
          <cell r="S1836">
            <v>31500</v>
          </cell>
          <cell r="U1836" t="str">
            <v>b</v>
          </cell>
          <cell r="V1836"/>
          <cell r="W1836">
            <v>37508</v>
          </cell>
          <cell r="X1836">
            <v>37508</v>
          </cell>
          <cell r="Y1836" t="str">
            <v>KB</v>
          </cell>
        </row>
        <row r="1837">
          <cell r="A1837">
            <v>2277</v>
          </cell>
          <cell r="B1837">
            <v>37502</v>
          </cell>
          <cell r="C1837" t="str">
            <v>tye</v>
          </cell>
          <cell r="D1837" t="str">
            <v>25/2002</v>
          </cell>
          <cell r="E1837">
            <v>37487</v>
          </cell>
          <cell r="F1837">
            <v>37483</v>
          </cell>
          <cell r="G1837">
            <v>37509</v>
          </cell>
          <cell r="H1837" t="str">
            <v>KMS architects</v>
          </cell>
          <cell r="I1837" t="str">
            <v>30646-021</v>
          </cell>
          <cell r="J1837" t="str">
            <v>0100</v>
          </cell>
          <cell r="L1837">
            <v>220000</v>
          </cell>
          <cell r="M1837">
            <v>11000</v>
          </cell>
          <cell r="O1837">
            <v>0</v>
          </cell>
          <cell r="P1837">
            <v>231000</v>
          </cell>
          <cell r="S1837">
            <v>231000</v>
          </cell>
          <cell r="U1837" t="str">
            <v>b</v>
          </cell>
          <cell r="V1837"/>
          <cell r="W1837">
            <v>37508</v>
          </cell>
          <cell r="X1837">
            <v>37508</v>
          </cell>
          <cell r="Y1837" t="str">
            <v>KB</v>
          </cell>
        </row>
        <row r="1838">
          <cell r="A1838">
            <v>1057</v>
          </cell>
          <cell r="B1838">
            <v>37491</v>
          </cell>
          <cell r="C1838" t="str">
            <v>tym</v>
          </cell>
          <cell r="D1838" t="str">
            <v>212002</v>
          </cell>
          <cell r="E1838">
            <v>37454</v>
          </cell>
          <cell r="F1838">
            <v>37452</v>
          </cell>
          <cell r="G1838">
            <v>37483</v>
          </cell>
          <cell r="H1838" t="str">
            <v>KMS architects</v>
          </cell>
          <cell r="I1838" t="str">
            <v>30646-021</v>
          </cell>
          <cell r="J1838" t="str">
            <v>0100</v>
          </cell>
          <cell r="L1838">
            <v>284000</v>
          </cell>
          <cell r="M1838">
            <v>14200</v>
          </cell>
          <cell r="O1838">
            <v>0</v>
          </cell>
          <cell r="P1838">
            <v>298200</v>
          </cell>
          <cell r="S1838">
            <v>298200</v>
          </cell>
          <cell r="U1838" t="str">
            <v>a</v>
          </cell>
          <cell r="V1838"/>
          <cell r="W1838">
            <v>37477</v>
          </cell>
          <cell r="X1838">
            <v>37477</v>
          </cell>
          <cell r="Y1838" t="str">
            <v>KB</v>
          </cell>
        </row>
        <row r="1839">
          <cell r="A1839">
            <v>1481</v>
          </cell>
          <cell r="B1839">
            <v>37578</v>
          </cell>
          <cell r="C1839" t="str">
            <v>tye</v>
          </cell>
          <cell r="D1839" t="str">
            <v>312002</v>
          </cell>
          <cell r="E1839">
            <v>37537</v>
          </cell>
          <cell r="F1839">
            <v>37536</v>
          </cell>
          <cell r="G1839">
            <v>37565</v>
          </cell>
          <cell r="H1839" t="str">
            <v>KMS architects</v>
          </cell>
          <cell r="I1839" t="str">
            <v>30646-021</v>
          </cell>
          <cell r="J1839" t="str">
            <v>0100</v>
          </cell>
          <cell r="K1839">
            <v>2500</v>
          </cell>
          <cell r="L1839">
            <v>285500</v>
          </cell>
          <cell r="M1839">
            <v>14275</v>
          </cell>
          <cell r="O1839">
            <v>0</v>
          </cell>
          <cell r="P1839">
            <v>302275</v>
          </cell>
          <cell r="S1839">
            <v>302275</v>
          </cell>
          <cell r="U1839" t="str">
            <v>b</v>
          </cell>
          <cell r="V1839"/>
          <cell r="W1839">
            <v>37575</v>
          </cell>
          <cell r="X1839">
            <v>37575</v>
          </cell>
          <cell r="Y1839" t="str">
            <v>KB</v>
          </cell>
        </row>
        <row r="1840">
          <cell r="A1840">
            <v>160</v>
          </cell>
          <cell r="B1840">
            <v>37319</v>
          </cell>
          <cell r="C1840" t="str">
            <v>ty</v>
          </cell>
          <cell r="D1840" t="str">
            <v>052002</v>
          </cell>
          <cell r="E1840">
            <v>37305</v>
          </cell>
          <cell r="F1840">
            <v>37295</v>
          </cell>
          <cell r="G1840">
            <v>37320</v>
          </cell>
          <cell r="H1840" t="str">
            <v>KMS architects</v>
          </cell>
          <cell r="I1840" t="str">
            <v>30646-021</v>
          </cell>
          <cell r="J1840" t="str">
            <v>0100</v>
          </cell>
          <cell r="L1840">
            <v>366150</v>
          </cell>
          <cell r="M1840">
            <v>18307</v>
          </cell>
          <cell r="O1840">
            <v>0</v>
          </cell>
          <cell r="P1840">
            <v>384457</v>
          </cell>
          <cell r="S1840">
            <v>384457</v>
          </cell>
          <cell r="U1840" t="str">
            <v>a</v>
          </cell>
          <cell r="V1840"/>
          <cell r="W1840">
            <v>37319</v>
          </cell>
          <cell r="X1840">
            <v>37316</v>
          </cell>
          <cell r="Y1840" t="str">
            <v>KB</v>
          </cell>
        </row>
        <row r="1841">
          <cell r="A1841">
            <v>6095</v>
          </cell>
          <cell r="B1841">
            <v>37564</v>
          </cell>
          <cell r="C1841" t="str">
            <v>tr</v>
          </cell>
          <cell r="D1841" t="str">
            <v>014/2002</v>
          </cell>
          <cell r="E1841">
            <v>37547</v>
          </cell>
          <cell r="F1841">
            <v>37538</v>
          </cell>
          <cell r="G1841">
            <v>37552</v>
          </cell>
          <cell r="H1841" t="str">
            <v>TRIS</v>
          </cell>
          <cell r="I1841" t="str">
            <v>3068270297</v>
          </cell>
          <cell r="J1841" t="str">
            <v>0100</v>
          </cell>
          <cell r="M1841">
            <v>0</v>
          </cell>
          <cell r="N1841">
            <v>16311.46</v>
          </cell>
          <cell r="O1841">
            <v>3587.9</v>
          </cell>
          <cell r="P1841">
            <v>19898.97</v>
          </cell>
          <cell r="R1841">
            <v>0</v>
          </cell>
          <cell r="S1841">
            <v>19899</v>
          </cell>
          <cell r="V1841"/>
          <cell r="W1841">
            <v>37559</v>
          </cell>
          <cell r="X1841">
            <v>37560</v>
          </cell>
          <cell r="Y1841" t="str">
            <v>KB</v>
          </cell>
        </row>
        <row r="1842">
          <cell r="A1842">
            <v>6118</v>
          </cell>
          <cell r="B1842">
            <v>37596</v>
          </cell>
          <cell r="C1842" t="str">
            <v>tr</v>
          </cell>
          <cell r="D1842" t="str">
            <v>021/2002</v>
          </cell>
          <cell r="E1842">
            <v>37581</v>
          </cell>
          <cell r="F1842">
            <v>37580</v>
          </cell>
          <cell r="G1842">
            <v>37594</v>
          </cell>
          <cell r="H1842" t="str">
            <v>TRIS</v>
          </cell>
          <cell r="I1842" t="str">
            <v>3068270297</v>
          </cell>
          <cell r="J1842" t="str">
            <v>0100</v>
          </cell>
          <cell r="M1842">
            <v>0</v>
          </cell>
          <cell r="N1842">
            <v>75021.42</v>
          </cell>
          <cell r="O1842">
            <v>16501.7</v>
          </cell>
          <cell r="P1842">
            <v>91522.98</v>
          </cell>
          <cell r="R1842">
            <v>0</v>
          </cell>
          <cell r="S1842">
            <v>91522.98</v>
          </cell>
          <cell r="U1842" t="str">
            <v>b</v>
          </cell>
          <cell r="W1842">
            <v>37595</v>
          </cell>
          <cell r="X1842">
            <v>37595</v>
          </cell>
          <cell r="Y1842" t="str">
            <v>KB</v>
          </cell>
        </row>
        <row r="1843">
          <cell r="A1843">
            <v>5036</v>
          </cell>
          <cell r="B1843">
            <v>37323</v>
          </cell>
          <cell r="C1843" t="str">
            <v>o</v>
          </cell>
          <cell r="D1843" t="str">
            <v>CRO-20020012</v>
          </cell>
          <cell r="E1843">
            <v>37309</v>
          </cell>
          <cell r="F1843">
            <v>37309</v>
          </cell>
          <cell r="G1843">
            <v>37323</v>
          </cell>
          <cell r="H1843" t="str">
            <v>Onamba s.r.o.</v>
          </cell>
          <cell r="I1843" t="str">
            <v>307077-002</v>
          </cell>
          <cell r="J1843" t="str">
            <v>2700</v>
          </cell>
          <cell r="M1843">
            <v>0</v>
          </cell>
          <cell r="N1843">
            <v>108950.96</v>
          </cell>
          <cell r="O1843">
            <v>23964.7</v>
          </cell>
          <cell r="P1843">
            <v>132915.70000000001</v>
          </cell>
          <cell r="S1843">
            <v>132915.70000000001</v>
          </cell>
          <cell r="U1843" t="str">
            <v>c</v>
          </cell>
          <cell r="V1843"/>
          <cell r="W1843">
            <v>37322</v>
          </cell>
          <cell r="X1843">
            <v>37322</v>
          </cell>
          <cell r="Y1843" t="str">
            <v>KB</v>
          </cell>
        </row>
        <row r="1844">
          <cell r="A1844">
            <v>5037</v>
          </cell>
          <cell r="B1844">
            <v>37323</v>
          </cell>
          <cell r="C1844" t="str">
            <v>o</v>
          </cell>
          <cell r="D1844" t="str">
            <v>CRO-20020013</v>
          </cell>
          <cell r="E1844">
            <v>37309</v>
          </cell>
          <cell r="F1844">
            <v>37309</v>
          </cell>
          <cell r="G1844">
            <v>37323</v>
          </cell>
          <cell r="H1844" t="str">
            <v>Onamba s.r.o.</v>
          </cell>
          <cell r="I1844" t="str">
            <v>307077-002</v>
          </cell>
          <cell r="J1844" t="str">
            <v>2700</v>
          </cell>
          <cell r="K1844">
            <v>0</v>
          </cell>
          <cell r="L1844">
            <v>138479.18</v>
          </cell>
          <cell r="M1844">
            <v>6924</v>
          </cell>
          <cell r="N1844">
            <v>0</v>
          </cell>
          <cell r="O1844">
            <v>0</v>
          </cell>
          <cell r="P1844">
            <v>145403.18</v>
          </cell>
          <cell r="S1844">
            <v>145403.18</v>
          </cell>
          <cell r="U1844" t="str">
            <v>b</v>
          </cell>
          <cell r="V1844"/>
          <cell r="W1844">
            <v>37322</v>
          </cell>
          <cell r="X1844">
            <v>37322</v>
          </cell>
          <cell r="Y1844" t="str">
            <v>KB</v>
          </cell>
        </row>
        <row r="1845">
          <cell r="A1845">
            <v>178</v>
          </cell>
          <cell r="B1845">
            <v>37319</v>
          </cell>
          <cell r="C1845" t="str">
            <v>b</v>
          </cell>
          <cell r="D1845" t="str">
            <v>200008</v>
          </cell>
          <cell r="E1845">
            <v>37306</v>
          </cell>
          <cell r="F1845">
            <v>37305</v>
          </cell>
          <cell r="G1845">
            <v>37313</v>
          </cell>
          <cell r="H1845" t="str">
            <v>Penizek</v>
          </cell>
          <cell r="I1845" t="str">
            <v>307241001</v>
          </cell>
          <cell r="J1845" t="str">
            <v>2400</v>
          </cell>
          <cell r="L1845">
            <v>1800</v>
          </cell>
          <cell r="M1845">
            <v>90</v>
          </cell>
          <cell r="N1845">
            <v>210</v>
          </cell>
          <cell r="O1845">
            <v>46.2</v>
          </cell>
          <cell r="P1845">
            <v>2146.1999999999998</v>
          </cell>
          <cell r="S1845">
            <v>2146.1999999999998</v>
          </cell>
          <cell r="V1845"/>
          <cell r="W1845">
            <v>37315</v>
          </cell>
          <cell r="X1845">
            <v>37316</v>
          </cell>
          <cell r="Y1845" t="str">
            <v>KB</v>
          </cell>
          <cell r="Z1845" t="str">
            <v>Scanner install,CZ-JAP Windows, PS-2 keyboard</v>
          </cell>
        </row>
        <row r="1846">
          <cell r="A1846">
            <v>298</v>
          </cell>
          <cell r="B1846">
            <v>37349</v>
          </cell>
          <cell r="C1846" t="str">
            <v>b</v>
          </cell>
          <cell r="D1846" t="str">
            <v>200015</v>
          </cell>
          <cell r="E1846">
            <v>37329</v>
          </cell>
          <cell r="F1846">
            <v>37328</v>
          </cell>
          <cell r="G1846">
            <v>37336</v>
          </cell>
          <cell r="H1846" t="str">
            <v>Penizek</v>
          </cell>
          <cell r="I1846" t="str">
            <v>307241001</v>
          </cell>
          <cell r="J1846" t="str">
            <v>2400</v>
          </cell>
          <cell r="M1846">
            <v>0</v>
          </cell>
          <cell r="N1846">
            <v>2170</v>
          </cell>
          <cell r="O1846">
            <v>477.4</v>
          </cell>
          <cell r="P1846">
            <v>2647.4</v>
          </cell>
          <cell r="S1846">
            <v>2647.4</v>
          </cell>
          <cell r="V1846"/>
          <cell r="W1846">
            <v>37336</v>
          </cell>
          <cell r="X1846">
            <v>37336</v>
          </cell>
          <cell r="Y1846" t="str">
            <v>KB</v>
          </cell>
          <cell r="Z1846" t="str">
            <v>Spare PCMCIA, extension cables, mini-HUBs</v>
          </cell>
        </row>
        <row r="1847">
          <cell r="A1847">
            <v>236</v>
          </cell>
          <cell r="B1847">
            <v>37349</v>
          </cell>
          <cell r="C1847" t="str">
            <v>b</v>
          </cell>
          <cell r="D1847" t="str">
            <v>200009</v>
          </cell>
          <cell r="E1847">
            <v>37321</v>
          </cell>
          <cell r="F1847">
            <v>37322</v>
          </cell>
          <cell r="G1847">
            <v>37330</v>
          </cell>
          <cell r="H1847" t="str">
            <v>Penizek</v>
          </cell>
          <cell r="I1847" t="str">
            <v>307241001</v>
          </cell>
          <cell r="J1847" t="str">
            <v>2400</v>
          </cell>
          <cell r="L1847">
            <v>1800</v>
          </cell>
          <cell r="M1847">
            <v>90</v>
          </cell>
          <cell r="N1847">
            <v>850</v>
          </cell>
          <cell r="O1847">
            <v>187</v>
          </cell>
          <cell r="P1847">
            <v>2927</v>
          </cell>
          <cell r="S1847">
            <v>2927</v>
          </cell>
          <cell r="U1847" t="str">
            <v>a</v>
          </cell>
          <cell r="V1847"/>
          <cell r="W1847">
            <v>37328</v>
          </cell>
          <cell r="X1847">
            <v>37328</v>
          </cell>
          <cell r="Y1847" t="str">
            <v>KB</v>
          </cell>
          <cell r="Z1847" t="str">
            <v>Mita instalation, AVG install</v>
          </cell>
        </row>
        <row r="1848">
          <cell r="A1848">
            <v>472</v>
          </cell>
          <cell r="B1848">
            <v>37385</v>
          </cell>
          <cell r="C1848" t="str">
            <v>b</v>
          </cell>
          <cell r="D1848" t="str">
            <v>200026</v>
          </cell>
          <cell r="E1848">
            <v>37364</v>
          </cell>
          <cell r="F1848">
            <v>37360</v>
          </cell>
          <cell r="G1848">
            <v>37368</v>
          </cell>
          <cell r="H1848" t="str">
            <v>Penizek</v>
          </cell>
          <cell r="I1848" t="str">
            <v>307241001</v>
          </cell>
          <cell r="J1848" t="str">
            <v>2400</v>
          </cell>
          <cell r="M1848">
            <v>0</v>
          </cell>
          <cell r="N1848">
            <v>2650</v>
          </cell>
          <cell r="O1848">
            <v>583</v>
          </cell>
          <cell r="P1848">
            <v>3233</v>
          </cell>
          <cell r="S1848">
            <v>3233</v>
          </cell>
          <cell r="V1848"/>
          <cell r="W1848">
            <v>37370</v>
          </cell>
          <cell r="X1848">
            <v>37371</v>
          </cell>
          <cell r="Y1848" t="str">
            <v>KB</v>
          </cell>
          <cell r="Z1848" t="str">
            <v>PC ABM repair, IT setup work</v>
          </cell>
        </row>
        <row r="1849">
          <cell r="A1849">
            <v>957</v>
          </cell>
          <cell r="B1849">
            <v>37461</v>
          </cell>
          <cell r="C1849" t="str">
            <v>tch</v>
          </cell>
          <cell r="D1849" t="str">
            <v>200037</v>
          </cell>
          <cell r="E1849">
            <v>37438</v>
          </cell>
          <cell r="F1849">
            <v>37433</v>
          </cell>
          <cell r="G1849">
            <v>37441</v>
          </cell>
          <cell r="H1849" t="str">
            <v>Penizek</v>
          </cell>
          <cell r="I1849" t="str">
            <v>307241001</v>
          </cell>
          <cell r="J1849" t="str">
            <v>2400</v>
          </cell>
          <cell r="L1849">
            <v>700</v>
          </cell>
          <cell r="M1849">
            <v>35</v>
          </cell>
          <cell r="N1849">
            <v>2850</v>
          </cell>
          <cell r="O1849">
            <v>627</v>
          </cell>
          <cell r="P1849">
            <v>4212</v>
          </cell>
          <cell r="S1849">
            <v>4212</v>
          </cell>
          <cell r="U1849" t="str">
            <v>b</v>
          </cell>
          <cell r="V1849"/>
          <cell r="W1849">
            <v>37460</v>
          </cell>
          <cell r="X1849">
            <v>37460</v>
          </cell>
          <cell r="Y1849" t="str">
            <v>KB</v>
          </cell>
        </row>
        <row r="1850">
          <cell r="A1850">
            <v>1284</v>
          </cell>
          <cell r="B1850">
            <v>37524</v>
          </cell>
          <cell r="C1850" t="str">
            <v>b</v>
          </cell>
          <cell r="D1850" t="str">
            <v>0200043</v>
          </cell>
          <cell r="E1850">
            <v>37501</v>
          </cell>
          <cell r="F1850">
            <v>37467</v>
          </cell>
          <cell r="G1850">
            <v>37475</v>
          </cell>
          <cell r="H1850" t="str">
            <v>Penizek</v>
          </cell>
          <cell r="I1850" t="str">
            <v>307241001</v>
          </cell>
          <cell r="J1850" t="str">
            <v>2400</v>
          </cell>
          <cell r="L1850">
            <v>4200</v>
          </cell>
          <cell r="M1850">
            <v>210</v>
          </cell>
          <cell r="O1850">
            <v>0</v>
          </cell>
          <cell r="P1850">
            <v>4410</v>
          </cell>
          <cell r="S1850">
            <v>4410</v>
          </cell>
          <cell r="U1850" t="str">
            <v>a</v>
          </cell>
          <cell r="V1850"/>
          <cell r="W1850">
            <v>37508</v>
          </cell>
          <cell r="X1850">
            <v>37508</v>
          </cell>
          <cell r="Y1850" t="str">
            <v>KB</v>
          </cell>
          <cell r="Z1850" t="str">
            <v>Server setting,installation</v>
          </cell>
        </row>
        <row r="1851">
          <cell r="A1851">
            <v>625</v>
          </cell>
          <cell r="B1851">
            <v>37396</v>
          </cell>
          <cell r="C1851" t="str">
            <v>b</v>
          </cell>
          <cell r="D1851" t="str">
            <v>200030</v>
          </cell>
          <cell r="E1851">
            <v>37386</v>
          </cell>
          <cell r="F1851">
            <v>37385</v>
          </cell>
          <cell r="G1851">
            <v>37393</v>
          </cell>
          <cell r="H1851" t="str">
            <v>Penizek</v>
          </cell>
          <cell r="I1851" t="str">
            <v>307241001</v>
          </cell>
          <cell r="J1851" t="str">
            <v>2400</v>
          </cell>
          <cell r="M1851">
            <v>0</v>
          </cell>
          <cell r="N1851">
            <v>4705</v>
          </cell>
          <cell r="O1851">
            <v>1035.0999999999999</v>
          </cell>
          <cell r="P1851">
            <v>5740.1</v>
          </cell>
          <cell r="S1851">
            <v>5740.1</v>
          </cell>
          <cell r="U1851" t="str">
            <v>c</v>
          </cell>
          <cell r="V1851"/>
          <cell r="W1851">
            <v>37391</v>
          </cell>
          <cell r="X1851">
            <v>37393</v>
          </cell>
          <cell r="Y1851" t="str">
            <v>KB</v>
          </cell>
          <cell r="Z1851" t="str">
            <v>Hub 8p, Switch 5p, CDR 50x</v>
          </cell>
        </row>
        <row r="1852">
          <cell r="A1852">
            <v>1555</v>
          </cell>
          <cell r="B1852">
            <v>37564</v>
          </cell>
          <cell r="C1852" t="str">
            <v>b</v>
          </cell>
          <cell r="D1852" t="str">
            <v>200054</v>
          </cell>
          <cell r="E1852">
            <v>37551</v>
          </cell>
          <cell r="F1852">
            <v>37534</v>
          </cell>
          <cell r="G1852">
            <v>37542</v>
          </cell>
          <cell r="H1852" t="str">
            <v>Penizek</v>
          </cell>
          <cell r="I1852" t="str">
            <v>307241001</v>
          </cell>
          <cell r="J1852" t="str">
            <v>2400</v>
          </cell>
          <cell r="L1852">
            <v>2100</v>
          </cell>
          <cell r="M1852">
            <v>105</v>
          </cell>
          <cell r="N1852">
            <v>4360</v>
          </cell>
          <cell r="O1852">
            <v>959.2</v>
          </cell>
          <cell r="P1852">
            <v>7524.2</v>
          </cell>
          <cell r="S1852">
            <v>7524.2</v>
          </cell>
          <cell r="V1852"/>
          <cell r="W1852">
            <v>37559</v>
          </cell>
          <cell r="X1852">
            <v>37560</v>
          </cell>
          <cell r="Y1852" t="str">
            <v>KB</v>
          </cell>
        </row>
        <row r="1853">
          <cell r="A1853">
            <v>1734</v>
          </cell>
          <cell r="B1853">
            <v>37596</v>
          </cell>
          <cell r="C1853" t="str">
            <v>b</v>
          </cell>
          <cell r="D1853" t="str">
            <v>200068</v>
          </cell>
          <cell r="E1853">
            <v>37586</v>
          </cell>
          <cell r="F1853">
            <v>37614</v>
          </cell>
          <cell r="G1853">
            <v>37592</v>
          </cell>
          <cell r="H1853" t="str">
            <v>Penizek</v>
          </cell>
          <cell r="I1853" t="str">
            <v>307241001</v>
          </cell>
          <cell r="J1853" t="str">
            <v>2400</v>
          </cell>
          <cell r="L1853">
            <v>2100</v>
          </cell>
          <cell r="M1853">
            <v>105</v>
          </cell>
          <cell r="N1853">
            <v>6285</v>
          </cell>
          <cell r="O1853">
            <v>1382.7</v>
          </cell>
          <cell r="P1853">
            <v>9872.7000000000007</v>
          </cell>
          <cell r="S1853">
            <v>9872.7000000000007</v>
          </cell>
          <cell r="U1853" t="str">
            <v>b</v>
          </cell>
          <cell r="V1853"/>
          <cell r="W1853">
            <v>37592</v>
          </cell>
          <cell r="X1853">
            <v>37594</v>
          </cell>
          <cell r="Y1853" t="str">
            <v>KB</v>
          </cell>
          <cell r="Z1853" t="str">
            <v>oprava PC Monika</v>
          </cell>
        </row>
        <row r="1854">
          <cell r="A1854">
            <v>1174</v>
          </cell>
          <cell r="B1854">
            <v>37502</v>
          </cell>
          <cell r="C1854" t="str">
            <v>b</v>
          </cell>
          <cell r="D1854" t="str">
            <v>0200044</v>
          </cell>
          <cell r="E1854">
            <v>37475</v>
          </cell>
          <cell r="F1854">
            <v>37467</v>
          </cell>
          <cell r="G1854">
            <v>37475</v>
          </cell>
          <cell r="H1854" t="str">
            <v>Penizek</v>
          </cell>
          <cell r="I1854" t="str">
            <v>307241001</v>
          </cell>
          <cell r="J1854" t="str">
            <v>2400</v>
          </cell>
          <cell r="M1854">
            <v>0</v>
          </cell>
          <cell r="N1854">
            <v>8500</v>
          </cell>
          <cell r="O1854">
            <v>1870</v>
          </cell>
          <cell r="P1854">
            <v>10370</v>
          </cell>
          <cell r="S1854">
            <v>10370</v>
          </cell>
          <cell r="V1854"/>
          <cell r="W1854">
            <v>37495</v>
          </cell>
          <cell r="X1854">
            <v>37496</v>
          </cell>
          <cell r="Y1854" t="str">
            <v>KB</v>
          </cell>
          <cell r="Z1854" t="str">
            <v>Additional 10 telephone sets</v>
          </cell>
        </row>
        <row r="1855">
          <cell r="A1855">
            <v>1582</v>
          </cell>
          <cell r="B1855">
            <v>37564</v>
          </cell>
          <cell r="C1855" t="str">
            <v>tp2</v>
          </cell>
          <cell r="D1855" t="str">
            <v>200057</v>
          </cell>
          <cell r="E1855">
            <v>37552</v>
          </cell>
          <cell r="F1855">
            <v>37550</v>
          </cell>
          <cell r="G1855">
            <v>37558</v>
          </cell>
          <cell r="H1855" t="str">
            <v>Penizek</v>
          </cell>
          <cell r="I1855" t="str">
            <v>307241001</v>
          </cell>
          <cell r="J1855" t="str">
            <v>2400</v>
          </cell>
          <cell r="L1855">
            <v>400</v>
          </cell>
          <cell r="M1855">
            <v>20</v>
          </cell>
          <cell r="N1855">
            <v>8200</v>
          </cell>
          <cell r="O1855">
            <v>1804</v>
          </cell>
          <cell r="P1855">
            <v>10424</v>
          </cell>
          <cell r="S1855">
            <v>10424</v>
          </cell>
          <cell r="U1855" t="str">
            <v>b</v>
          </cell>
          <cell r="V1855"/>
          <cell r="W1855">
            <v>37561</v>
          </cell>
          <cell r="X1855">
            <v>37564</v>
          </cell>
          <cell r="Y1855" t="str">
            <v>KB</v>
          </cell>
        </row>
        <row r="1856">
          <cell r="A1856">
            <v>958</v>
          </cell>
          <cell r="B1856">
            <v>37461</v>
          </cell>
          <cell r="C1856" t="str">
            <v>b</v>
          </cell>
          <cell r="D1856" t="str">
            <v>200038</v>
          </cell>
          <cell r="E1856">
            <v>37438</v>
          </cell>
          <cell r="F1856">
            <v>37433</v>
          </cell>
          <cell r="G1856">
            <v>37441</v>
          </cell>
          <cell r="H1856" t="str">
            <v>Penizek</v>
          </cell>
          <cell r="I1856" t="str">
            <v>307241001</v>
          </cell>
          <cell r="J1856" t="str">
            <v>2400</v>
          </cell>
          <cell r="L1856">
            <v>2800</v>
          </cell>
          <cell r="M1856">
            <v>140</v>
          </cell>
          <cell r="N1856">
            <v>11820</v>
          </cell>
          <cell r="O1856">
            <v>2600.4</v>
          </cell>
          <cell r="P1856">
            <v>17360.400000000001</v>
          </cell>
          <cell r="S1856">
            <v>17360.400000000001</v>
          </cell>
          <cell r="U1856" t="str">
            <v>b</v>
          </cell>
          <cell r="V1856"/>
          <cell r="W1856">
            <v>37455</v>
          </cell>
          <cell r="X1856">
            <v>37455</v>
          </cell>
          <cell r="Y1856" t="str">
            <v>KB</v>
          </cell>
          <cell r="Z1856" t="str">
            <v>RAID 100,2 80 GB HDD + install,CDR</v>
          </cell>
        </row>
        <row r="1857">
          <cell r="A1857">
            <v>1556</v>
          </cell>
          <cell r="B1857">
            <v>37564</v>
          </cell>
          <cell r="C1857" t="str">
            <v>tp3</v>
          </cell>
          <cell r="D1857" t="str">
            <v>200053</v>
          </cell>
          <cell r="E1857">
            <v>37551</v>
          </cell>
          <cell r="F1857">
            <v>37534</v>
          </cell>
          <cell r="G1857">
            <v>37542</v>
          </cell>
          <cell r="H1857" t="str">
            <v>Penizek</v>
          </cell>
          <cell r="I1857" t="str">
            <v>307241001</v>
          </cell>
          <cell r="J1857" t="str">
            <v>2400</v>
          </cell>
          <cell r="L1857">
            <v>1400</v>
          </cell>
          <cell r="M1857">
            <v>70</v>
          </cell>
          <cell r="N1857">
            <v>13500</v>
          </cell>
          <cell r="O1857">
            <v>2970</v>
          </cell>
          <cell r="P1857">
            <v>17940</v>
          </cell>
          <cell r="S1857">
            <v>17940</v>
          </cell>
          <cell r="V1857"/>
          <cell r="W1857">
            <v>37559</v>
          </cell>
          <cell r="X1857">
            <v>37560</v>
          </cell>
          <cell r="Y1857" t="str">
            <v>KB</v>
          </cell>
        </row>
        <row r="1858">
          <cell r="A1858">
            <v>1581</v>
          </cell>
          <cell r="B1858">
            <v>37564</v>
          </cell>
          <cell r="C1858" t="str">
            <v>b</v>
          </cell>
          <cell r="D1858" t="str">
            <v>200058</v>
          </cell>
          <cell r="E1858">
            <v>37552</v>
          </cell>
          <cell r="F1858">
            <v>37550</v>
          </cell>
          <cell r="G1858">
            <v>37558</v>
          </cell>
          <cell r="H1858" t="str">
            <v>Penizek</v>
          </cell>
          <cell r="I1858" t="str">
            <v>307241001</v>
          </cell>
          <cell r="J1858" t="str">
            <v>2400</v>
          </cell>
          <cell r="L1858">
            <v>0</v>
          </cell>
          <cell r="M1858">
            <v>0</v>
          </cell>
          <cell r="N1858">
            <v>15800</v>
          </cell>
          <cell r="O1858">
            <v>3476</v>
          </cell>
          <cell r="P1858">
            <v>19276</v>
          </cell>
          <cell r="S1858">
            <v>19276</v>
          </cell>
          <cell r="U1858" t="str">
            <v>b</v>
          </cell>
          <cell r="V1858"/>
          <cell r="W1858">
            <v>37561</v>
          </cell>
          <cell r="X1858">
            <v>37564</v>
          </cell>
          <cell r="Y1858" t="str">
            <v>KB</v>
          </cell>
        </row>
        <row r="1859">
          <cell r="A1859">
            <v>1283</v>
          </cell>
          <cell r="B1859">
            <v>37524</v>
          </cell>
          <cell r="C1859" t="str">
            <v>tp2</v>
          </cell>
          <cell r="D1859" t="str">
            <v>0200051</v>
          </cell>
          <cell r="E1859">
            <v>37501</v>
          </cell>
          <cell r="F1859">
            <v>37497</v>
          </cell>
          <cell r="G1859">
            <v>37505</v>
          </cell>
          <cell r="H1859" t="str">
            <v>Penizek</v>
          </cell>
          <cell r="I1859" t="str">
            <v>307241001</v>
          </cell>
          <cell r="J1859" t="str">
            <v>2400</v>
          </cell>
          <cell r="L1859">
            <v>15064</v>
          </cell>
          <cell r="M1859">
            <v>753.2</v>
          </cell>
          <cell r="N1859">
            <v>16850</v>
          </cell>
          <cell r="O1859">
            <v>3707</v>
          </cell>
          <cell r="P1859">
            <v>36374.199999999997</v>
          </cell>
          <cell r="S1859">
            <v>36374.199999999997</v>
          </cell>
          <cell r="U1859" t="str">
            <v>a</v>
          </cell>
          <cell r="V1859"/>
          <cell r="W1859">
            <v>37508</v>
          </cell>
          <cell r="X1859">
            <v>37508</v>
          </cell>
          <cell r="Y1859" t="str">
            <v>KB</v>
          </cell>
          <cell r="Z1859" t="str">
            <v>PC New Toyota</v>
          </cell>
        </row>
        <row r="1860">
          <cell r="A1860">
            <v>1286</v>
          </cell>
          <cell r="B1860">
            <v>37524</v>
          </cell>
          <cell r="C1860" t="str">
            <v>b</v>
          </cell>
          <cell r="D1860" t="str">
            <v>0200050</v>
          </cell>
          <cell r="E1860">
            <v>37501</v>
          </cell>
          <cell r="F1860">
            <v>37496</v>
          </cell>
          <cell r="G1860">
            <v>37505</v>
          </cell>
          <cell r="H1860" t="str">
            <v>Penizek</v>
          </cell>
          <cell r="I1860" t="str">
            <v>307241001</v>
          </cell>
          <cell r="J1860" t="str">
            <v>2400</v>
          </cell>
          <cell r="L1860">
            <v>15064</v>
          </cell>
          <cell r="M1860">
            <v>753.2</v>
          </cell>
          <cell r="N1860">
            <v>19480</v>
          </cell>
          <cell r="O1860">
            <v>4285.6000000000004</v>
          </cell>
          <cell r="P1860">
            <v>39582.800000000003</v>
          </cell>
          <cell r="S1860">
            <v>39582.800000000003</v>
          </cell>
          <cell r="U1860" t="str">
            <v>b</v>
          </cell>
          <cell r="V1860"/>
          <cell r="W1860">
            <v>37508</v>
          </cell>
          <cell r="X1860">
            <v>37508</v>
          </cell>
          <cell r="Y1860" t="str">
            <v>KB</v>
          </cell>
          <cell r="Z1860" t="str">
            <v>PC Mr. Honsnejman</v>
          </cell>
        </row>
        <row r="1861">
          <cell r="A1861">
            <v>1175</v>
          </cell>
          <cell r="B1861">
            <v>37502</v>
          </cell>
          <cell r="C1861" t="str">
            <v>tp2</v>
          </cell>
          <cell r="D1861" t="str">
            <v>0200047</v>
          </cell>
          <cell r="E1861">
            <v>37475</v>
          </cell>
          <cell r="F1861">
            <v>37474</v>
          </cell>
          <cell r="G1861">
            <v>37482</v>
          </cell>
          <cell r="H1861" t="str">
            <v>Penizek</v>
          </cell>
          <cell r="I1861" t="str">
            <v>307241001</v>
          </cell>
          <cell r="J1861" t="str">
            <v>2400</v>
          </cell>
          <cell r="L1861">
            <v>14661</v>
          </cell>
          <cell r="M1861">
            <v>733.1</v>
          </cell>
          <cell r="N1861">
            <v>20226</v>
          </cell>
          <cell r="O1861">
            <v>4449.8</v>
          </cell>
          <cell r="P1861">
            <v>40069.9</v>
          </cell>
          <cell r="S1861">
            <v>40069.9</v>
          </cell>
          <cell r="V1861"/>
          <cell r="W1861">
            <v>37495</v>
          </cell>
          <cell r="X1861">
            <v>37496</v>
          </cell>
          <cell r="Y1861" t="str">
            <v>KB</v>
          </cell>
          <cell r="Z1861" t="str">
            <v>Pc for Andrea Kadlecova</v>
          </cell>
        </row>
        <row r="1862">
          <cell r="A1862">
            <v>1285</v>
          </cell>
          <cell r="B1862">
            <v>37524</v>
          </cell>
          <cell r="C1862" t="str">
            <v>b</v>
          </cell>
          <cell r="D1862" t="str">
            <v>0200048</v>
          </cell>
          <cell r="E1862">
            <v>37501</v>
          </cell>
          <cell r="F1862">
            <v>37496</v>
          </cell>
          <cell r="G1862">
            <v>37505</v>
          </cell>
          <cell r="H1862" t="str">
            <v>Penizek</v>
          </cell>
          <cell r="I1862" t="str">
            <v>307241001</v>
          </cell>
          <cell r="J1862" t="str">
            <v>2400</v>
          </cell>
          <cell r="L1862">
            <v>14661</v>
          </cell>
          <cell r="M1862">
            <v>733.1</v>
          </cell>
          <cell r="N1862">
            <v>21416</v>
          </cell>
          <cell r="O1862">
            <v>4711.6000000000004</v>
          </cell>
          <cell r="P1862">
            <v>41521.699999999997</v>
          </cell>
          <cell r="S1862">
            <v>41521.699999999997</v>
          </cell>
          <cell r="U1862" t="str">
            <v>a</v>
          </cell>
          <cell r="V1862"/>
          <cell r="W1862">
            <v>37508</v>
          </cell>
          <cell r="X1862">
            <v>37508</v>
          </cell>
          <cell r="Y1862" t="str">
            <v>KB</v>
          </cell>
          <cell r="Z1862" t="str">
            <v>PC New Admin</v>
          </cell>
        </row>
        <row r="1863">
          <cell r="A1863">
            <v>235</v>
          </cell>
          <cell r="B1863">
            <v>37349</v>
          </cell>
          <cell r="C1863" t="str">
            <v>tch</v>
          </cell>
          <cell r="D1863" t="str">
            <v>200010</v>
          </cell>
          <cell r="E1863">
            <v>37321</v>
          </cell>
          <cell r="F1863">
            <v>37322</v>
          </cell>
          <cell r="G1863">
            <v>37330</v>
          </cell>
          <cell r="H1863" t="str">
            <v>Penizek</v>
          </cell>
          <cell r="I1863" t="str">
            <v>307241001</v>
          </cell>
          <cell r="J1863" t="str">
            <v>2400</v>
          </cell>
          <cell r="L1863">
            <v>20595</v>
          </cell>
          <cell r="M1863">
            <v>1029.8</v>
          </cell>
          <cell r="N1863">
            <v>22156</v>
          </cell>
          <cell r="O1863">
            <v>4874.4000000000005</v>
          </cell>
          <cell r="P1863">
            <v>48655.199999999997</v>
          </cell>
          <cell r="S1863">
            <v>48655.199999999997</v>
          </cell>
          <cell r="U1863" t="str">
            <v>a</v>
          </cell>
          <cell r="V1863"/>
          <cell r="W1863">
            <v>37328</v>
          </cell>
          <cell r="X1863">
            <v>37328</v>
          </cell>
          <cell r="Y1863" t="str">
            <v>KB</v>
          </cell>
          <cell r="Z1863" t="str">
            <v>Secretary PC TPCA</v>
          </cell>
        </row>
        <row r="1864">
          <cell r="A1864">
            <v>1735</v>
          </cell>
          <cell r="B1864">
            <v>37596</v>
          </cell>
          <cell r="C1864" t="str">
            <v>b</v>
          </cell>
          <cell r="D1864" t="str">
            <v>200069</v>
          </cell>
          <cell r="E1864">
            <v>37586</v>
          </cell>
          <cell r="F1864">
            <v>37614</v>
          </cell>
          <cell r="G1864">
            <v>37592</v>
          </cell>
          <cell r="H1864" t="str">
            <v>Penizek</v>
          </cell>
          <cell r="I1864" t="str">
            <v>307241001</v>
          </cell>
          <cell r="J1864" t="str">
            <v>2400</v>
          </cell>
          <cell r="L1864">
            <v>14661</v>
          </cell>
          <cell r="M1864">
            <v>733.1</v>
          </cell>
          <cell r="N1864">
            <v>31905</v>
          </cell>
          <cell r="O1864">
            <v>7019.1</v>
          </cell>
          <cell r="P1864">
            <v>54318.2</v>
          </cell>
          <cell r="S1864">
            <v>54318.2</v>
          </cell>
          <cell r="U1864" t="str">
            <v>b</v>
          </cell>
          <cell r="V1864"/>
          <cell r="W1864">
            <v>37592</v>
          </cell>
          <cell r="X1864">
            <v>37594</v>
          </cell>
          <cell r="Y1864" t="str">
            <v>KB</v>
          </cell>
          <cell r="Z1864" t="str">
            <v>PC pro Peter Mulik</v>
          </cell>
        </row>
        <row r="1865">
          <cell r="A1865">
            <v>406</v>
          </cell>
          <cell r="B1865">
            <v>37371</v>
          </cell>
          <cell r="C1865" t="str">
            <v>tch</v>
          </cell>
          <cell r="D1865" t="str">
            <v>200024</v>
          </cell>
          <cell r="E1865">
            <v>37354</v>
          </cell>
          <cell r="F1865">
            <v>37354</v>
          </cell>
          <cell r="G1865">
            <v>37362</v>
          </cell>
          <cell r="H1865" t="str">
            <v>Penizek</v>
          </cell>
          <cell r="I1865" t="str">
            <v>307241001</v>
          </cell>
          <cell r="J1865" t="str">
            <v>2400</v>
          </cell>
          <cell r="L1865">
            <v>19580</v>
          </cell>
          <cell r="M1865">
            <v>979</v>
          </cell>
          <cell r="N1865">
            <v>36480</v>
          </cell>
          <cell r="O1865">
            <v>8025.6</v>
          </cell>
          <cell r="P1865">
            <v>65064.6</v>
          </cell>
          <cell r="S1865">
            <v>65064.6</v>
          </cell>
          <cell r="U1865" t="str">
            <v>a</v>
          </cell>
          <cell r="V1865"/>
          <cell r="W1865">
            <v>37362</v>
          </cell>
          <cell r="X1865">
            <v>37362</v>
          </cell>
          <cell r="Y1865" t="str">
            <v>KB</v>
          </cell>
          <cell r="Z1865" t="str">
            <v>PC Design TPCA II</v>
          </cell>
        </row>
        <row r="1866">
          <cell r="A1866">
            <v>177</v>
          </cell>
          <cell r="B1866">
            <v>37319</v>
          </cell>
          <cell r="C1866" t="str">
            <v>tch</v>
          </cell>
          <cell r="D1866" t="str">
            <v>200007</v>
          </cell>
          <cell r="E1866">
            <v>37306</v>
          </cell>
          <cell r="F1866">
            <v>37305</v>
          </cell>
          <cell r="G1866">
            <v>37313</v>
          </cell>
          <cell r="H1866" t="str">
            <v>Penizek</v>
          </cell>
          <cell r="I1866" t="str">
            <v>307241001</v>
          </cell>
          <cell r="J1866" t="str">
            <v>2400</v>
          </cell>
          <cell r="L1866">
            <v>20595</v>
          </cell>
          <cell r="M1866">
            <v>1029.8</v>
          </cell>
          <cell r="N1866">
            <v>36958</v>
          </cell>
          <cell r="O1866">
            <v>8130.8</v>
          </cell>
          <cell r="P1866">
            <v>66713.600000000006</v>
          </cell>
          <cell r="S1866">
            <v>66713.600000000006</v>
          </cell>
          <cell r="V1866"/>
          <cell r="W1866">
            <v>37315</v>
          </cell>
          <cell r="X1866">
            <v>37316</v>
          </cell>
          <cell r="Y1866" t="str">
            <v>KB</v>
          </cell>
          <cell r="Z1866" t="str">
            <v>PC Design TPCA</v>
          </cell>
        </row>
        <row r="1867">
          <cell r="A1867">
            <v>959</v>
          </cell>
          <cell r="B1867">
            <v>37461</v>
          </cell>
          <cell r="C1867" t="str">
            <v>sh2</v>
          </cell>
          <cell r="D1867" t="str">
            <v>200039</v>
          </cell>
          <cell r="E1867">
            <v>37438</v>
          </cell>
          <cell r="F1867">
            <v>37434</v>
          </cell>
          <cell r="G1867">
            <v>37442</v>
          </cell>
          <cell r="H1867" t="str">
            <v>Penizek</v>
          </cell>
          <cell r="I1867" t="str">
            <v>307241001</v>
          </cell>
          <cell r="J1867" t="str">
            <v>2400</v>
          </cell>
          <cell r="L1867">
            <v>10250</v>
          </cell>
          <cell r="M1867">
            <v>512.5</v>
          </cell>
          <cell r="N1867">
            <v>46180</v>
          </cell>
          <cell r="O1867">
            <v>10159.6</v>
          </cell>
          <cell r="P1867">
            <v>67102.100000000006</v>
          </cell>
          <cell r="S1867">
            <v>67102.100000000006</v>
          </cell>
          <cell r="U1867" t="str">
            <v>c</v>
          </cell>
          <cell r="V1867"/>
          <cell r="W1867">
            <v>37455</v>
          </cell>
          <cell r="X1867">
            <v>37455</v>
          </cell>
          <cell r="Y1867" t="str">
            <v>KB</v>
          </cell>
          <cell r="Z1867" t="str">
            <v>NB Acer261-Zelinka</v>
          </cell>
        </row>
        <row r="1868">
          <cell r="A1868">
            <v>960</v>
          </cell>
          <cell r="B1868">
            <v>37461</v>
          </cell>
          <cell r="C1868" t="str">
            <v>tp1</v>
          </cell>
          <cell r="D1868" t="str">
            <v>200040</v>
          </cell>
          <cell r="E1868">
            <v>37438</v>
          </cell>
          <cell r="F1868">
            <v>37434</v>
          </cell>
          <cell r="G1868">
            <v>37442</v>
          </cell>
          <cell r="H1868" t="str">
            <v>Penizek</v>
          </cell>
          <cell r="I1868" t="str">
            <v>307241001</v>
          </cell>
          <cell r="J1868" t="str">
            <v>2400</v>
          </cell>
          <cell r="L1868">
            <v>10250</v>
          </cell>
          <cell r="M1868">
            <v>512.5</v>
          </cell>
          <cell r="N1868">
            <v>46180</v>
          </cell>
          <cell r="O1868">
            <v>10159.6</v>
          </cell>
          <cell r="P1868">
            <v>67102.100000000006</v>
          </cell>
          <cell r="S1868">
            <v>67102.100000000006</v>
          </cell>
          <cell r="U1868" t="str">
            <v>c</v>
          </cell>
          <cell r="V1868"/>
          <cell r="W1868">
            <v>37455</v>
          </cell>
          <cell r="X1868">
            <v>37455</v>
          </cell>
          <cell r="Y1868" t="str">
            <v>KB</v>
          </cell>
          <cell r="Z1868" t="str">
            <v>NB Acer261-Hlavac</v>
          </cell>
        </row>
        <row r="1869">
          <cell r="A1869">
            <v>961</v>
          </cell>
          <cell r="B1869">
            <v>37461</v>
          </cell>
          <cell r="C1869" t="str">
            <v>sm</v>
          </cell>
          <cell r="D1869" t="str">
            <v>200041</v>
          </cell>
          <cell r="E1869">
            <v>37438</v>
          </cell>
          <cell r="F1869">
            <v>37434</v>
          </cell>
          <cell r="G1869">
            <v>37442</v>
          </cell>
          <cell r="H1869" t="str">
            <v>Penizek</v>
          </cell>
          <cell r="I1869" t="str">
            <v>307241001</v>
          </cell>
          <cell r="J1869" t="str">
            <v>2400</v>
          </cell>
          <cell r="L1869">
            <v>10250</v>
          </cell>
          <cell r="M1869">
            <v>512.5</v>
          </cell>
          <cell r="N1869">
            <v>46180</v>
          </cell>
          <cell r="O1869">
            <v>10159.6</v>
          </cell>
          <cell r="P1869">
            <v>67102.100000000006</v>
          </cell>
          <cell r="S1869">
            <v>67102.100000000006</v>
          </cell>
          <cell r="U1869" t="str">
            <v>c</v>
          </cell>
          <cell r="V1869"/>
          <cell r="W1869">
            <v>37455</v>
          </cell>
          <cell r="X1869">
            <v>37455</v>
          </cell>
          <cell r="Y1869" t="str">
            <v>KB</v>
          </cell>
          <cell r="Z1869" t="str">
            <v>NB Acer261-Sušický</v>
          </cell>
        </row>
        <row r="1870">
          <cell r="A1870">
            <v>473</v>
          </cell>
          <cell r="B1870">
            <v>37385</v>
          </cell>
          <cell r="C1870" t="str">
            <v>b</v>
          </cell>
          <cell r="D1870" t="str">
            <v>200027</v>
          </cell>
          <cell r="E1870">
            <v>37364</v>
          </cell>
          <cell r="F1870">
            <v>37360</v>
          </cell>
          <cell r="G1870">
            <v>37372</v>
          </cell>
          <cell r="H1870" t="str">
            <v>Penizek</v>
          </cell>
          <cell r="I1870" t="str">
            <v>307241001</v>
          </cell>
          <cell r="J1870" t="str">
            <v>2400</v>
          </cell>
          <cell r="L1870">
            <v>13830</v>
          </cell>
          <cell r="M1870">
            <v>691.5</v>
          </cell>
          <cell r="N1870">
            <v>52900</v>
          </cell>
          <cell r="O1870">
            <v>11638</v>
          </cell>
          <cell r="P1870">
            <v>79059.5</v>
          </cell>
          <cell r="S1870">
            <v>79059.5</v>
          </cell>
          <cell r="U1870" t="str">
            <v>a</v>
          </cell>
          <cell r="V1870"/>
          <cell r="W1870">
            <v>37369</v>
          </cell>
          <cell r="X1870">
            <v>37369</v>
          </cell>
          <cell r="Y1870" t="str">
            <v>KB</v>
          </cell>
          <cell r="Z1870" t="str">
            <v>Acer (tm) 261VX-Wichterle</v>
          </cell>
        </row>
        <row r="1871">
          <cell r="A1871">
            <v>1519</v>
          </cell>
          <cell r="B1871">
            <v>37560</v>
          </cell>
          <cell r="C1871" t="str">
            <v>tp2</v>
          </cell>
          <cell r="D1871" t="str">
            <v>200055</v>
          </cell>
          <cell r="E1871">
            <v>37545</v>
          </cell>
          <cell r="F1871">
            <v>37543</v>
          </cell>
          <cell r="G1871">
            <v>37551</v>
          </cell>
          <cell r="H1871" t="str">
            <v>Penizek</v>
          </cell>
          <cell r="I1871" t="str">
            <v>307241001</v>
          </cell>
          <cell r="J1871" t="str">
            <v>2400</v>
          </cell>
          <cell r="L1871">
            <v>44490</v>
          </cell>
          <cell r="M1871">
            <v>2224.5</v>
          </cell>
          <cell r="N1871">
            <v>47724</v>
          </cell>
          <cell r="O1871">
            <v>10499.3</v>
          </cell>
          <cell r="P1871">
            <v>104937.8</v>
          </cell>
          <cell r="S1871">
            <v>104937.8</v>
          </cell>
          <cell r="U1871" t="str">
            <v>a</v>
          </cell>
          <cell r="V1871"/>
          <cell r="W1871">
            <v>37551</v>
          </cell>
          <cell r="X1871">
            <v>37551</v>
          </cell>
          <cell r="Y1871" t="str">
            <v>KB</v>
          </cell>
        </row>
        <row r="1872">
          <cell r="A1872">
            <v>723</v>
          </cell>
          <cell r="B1872">
            <v>37432</v>
          </cell>
          <cell r="C1872" t="str">
            <v>b</v>
          </cell>
          <cell r="D1872" t="str">
            <v>200033</v>
          </cell>
          <cell r="E1872">
            <v>37405</v>
          </cell>
          <cell r="F1872">
            <v>37405</v>
          </cell>
          <cell r="G1872">
            <v>37413</v>
          </cell>
          <cell r="H1872" t="str">
            <v>Penizek</v>
          </cell>
          <cell r="I1872" t="str">
            <v>307241001</v>
          </cell>
          <cell r="J1872" t="str">
            <v>2400</v>
          </cell>
          <cell r="L1872">
            <v>35858</v>
          </cell>
          <cell r="M1872">
            <v>1792.9</v>
          </cell>
          <cell r="N1872">
            <v>66270</v>
          </cell>
          <cell r="O1872">
            <v>14579.4</v>
          </cell>
          <cell r="P1872">
            <v>118500.3</v>
          </cell>
          <cell r="S1872">
            <v>118500.3</v>
          </cell>
          <cell r="U1872" t="str">
            <v>b</v>
          </cell>
          <cell r="V1872"/>
          <cell r="W1872">
            <v>37424</v>
          </cell>
          <cell r="X1872">
            <v>37425</v>
          </cell>
          <cell r="Y1872" t="str">
            <v>KB</v>
          </cell>
          <cell r="Z1872" t="str">
            <v>PC XP Design 2x</v>
          </cell>
        </row>
        <row r="1873">
          <cell r="A1873">
            <v>1733</v>
          </cell>
          <cell r="B1873">
            <v>37596</v>
          </cell>
          <cell r="C1873" t="str">
            <v>b</v>
          </cell>
          <cell r="D1873" t="str">
            <v>200070</v>
          </cell>
          <cell r="E1873">
            <v>37586</v>
          </cell>
          <cell r="F1873">
            <v>37615</v>
          </cell>
          <cell r="G1873">
            <v>37593</v>
          </cell>
          <cell r="H1873" t="str">
            <v>Penizek</v>
          </cell>
          <cell r="I1873" t="str">
            <v>307241001</v>
          </cell>
          <cell r="J1873" t="str">
            <v>2400</v>
          </cell>
          <cell r="L1873">
            <v>26715</v>
          </cell>
          <cell r="M1873">
            <v>1335.8</v>
          </cell>
          <cell r="N1873">
            <v>183980</v>
          </cell>
          <cell r="O1873">
            <v>40475.599999999999</v>
          </cell>
          <cell r="P1873">
            <v>252506.4</v>
          </cell>
          <cell r="S1873">
            <v>252506.4</v>
          </cell>
          <cell r="U1873" t="str">
            <v>b</v>
          </cell>
          <cell r="V1873"/>
          <cell r="W1873">
            <v>37592</v>
          </cell>
          <cell r="X1873">
            <v>37594</v>
          </cell>
          <cell r="Y1873" t="str">
            <v>KB</v>
          </cell>
          <cell r="Z1873" t="str">
            <v>Server</v>
          </cell>
        </row>
        <row r="1874">
          <cell r="A1874">
            <v>1261</v>
          </cell>
          <cell r="B1874">
            <v>37524</v>
          </cell>
          <cell r="C1874" t="str">
            <v>tp2</v>
          </cell>
          <cell r="D1874" t="str">
            <v>344</v>
          </cell>
          <cell r="E1874">
            <v>37494</v>
          </cell>
          <cell r="F1874">
            <v>37468</v>
          </cell>
          <cell r="G1874">
            <v>37514</v>
          </cell>
          <cell r="H1874" t="str">
            <v>Nippon Express</v>
          </cell>
          <cell r="I1874" t="str">
            <v>307273 003</v>
          </cell>
          <cell r="J1874" t="str">
            <v>2700</v>
          </cell>
          <cell r="K1874">
            <v>1959</v>
          </cell>
          <cell r="M1874">
            <v>0</v>
          </cell>
          <cell r="O1874">
            <v>0</v>
          </cell>
          <cell r="P1874">
            <v>1959</v>
          </cell>
          <cell r="S1874">
            <v>1959</v>
          </cell>
          <cell r="U1874" t="str">
            <v>a</v>
          </cell>
          <cell r="V1874"/>
          <cell r="W1874">
            <v>37515</v>
          </cell>
          <cell r="X1874">
            <v>37515</v>
          </cell>
          <cell r="Y1874" t="str">
            <v>KB</v>
          </cell>
          <cell r="Z1874" t="str">
            <v>NB Nishiyama san shipment</v>
          </cell>
        </row>
        <row r="1875">
          <cell r="A1875">
            <v>1795</v>
          </cell>
          <cell r="B1875">
            <v>37613</v>
          </cell>
          <cell r="C1875" t="str">
            <v>b</v>
          </cell>
          <cell r="D1875" t="str">
            <v>2904099</v>
          </cell>
          <cell r="E1875">
            <v>37600</v>
          </cell>
          <cell r="G1875">
            <v>37607</v>
          </cell>
          <cell r="H1875" t="str">
            <v>Verlag Dashofer</v>
          </cell>
          <cell r="I1875" t="str">
            <v>3078683001</v>
          </cell>
          <cell r="J1875" t="str">
            <v>2700</v>
          </cell>
          <cell r="L1875">
            <v>0</v>
          </cell>
          <cell r="M1875">
            <v>0</v>
          </cell>
          <cell r="N1875">
            <v>0</v>
          </cell>
          <cell r="O1875">
            <v>0</v>
          </cell>
          <cell r="P1875">
            <v>0</v>
          </cell>
          <cell r="Q1875">
            <v>1859</v>
          </cell>
          <cell r="S1875">
            <v>1859</v>
          </cell>
          <cell r="V1875"/>
          <cell r="W1875">
            <v>37606</v>
          </cell>
          <cell r="X1875">
            <v>37608</v>
          </cell>
          <cell r="Y1875" t="str">
            <v>KB</v>
          </cell>
          <cell r="Z1875" t="str">
            <v>Subscripcion of accounting journal</v>
          </cell>
        </row>
        <row r="1876">
          <cell r="A1876">
            <v>1796</v>
          </cell>
          <cell r="B1876">
            <v>37613</v>
          </cell>
          <cell r="C1876" t="str">
            <v>b</v>
          </cell>
          <cell r="D1876" t="str">
            <v>2904100</v>
          </cell>
          <cell r="E1876">
            <v>37600</v>
          </cell>
          <cell r="G1876">
            <v>37607</v>
          </cell>
          <cell r="H1876" t="str">
            <v>Verlag Dashofer</v>
          </cell>
          <cell r="I1876" t="str">
            <v>3078683001</v>
          </cell>
          <cell r="J1876" t="str">
            <v>2700</v>
          </cell>
          <cell r="L1876">
            <v>0</v>
          </cell>
          <cell r="M1876">
            <v>0</v>
          </cell>
          <cell r="N1876">
            <v>0</v>
          </cell>
          <cell r="O1876">
            <v>0</v>
          </cell>
          <cell r="P1876">
            <v>0</v>
          </cell>
          <cell r="Q1876">
            <v>1929.6</v>
          </cell>
          <cell r="S1876">
            <v>1929.6</v>
          </cell>
          <cell r="V1876"/>
          <cell r="W1876">
            <v>37606</v>
          </cell>
          <cell r="X1876">
            <v>37608</v>
          </cell>
          <cell r="Y1876" t="str">
            <v>KB</v>
          </cell>
          <cell r="Z1876" t="str">
            <v>Subscripcion of payroll journal</v>
          </cell>
        </row>
        <row r="1877">
          <cell r="A1877">
            <v>354</v>
          </cell>
          <cell r="B1877">
            <v>37385</v>
          </cell>
          <cell r="C1877" t="str">
            <v>tr</v>
          </cell>
          <cell r="D1877" t="str">
            <v>42002</v>
          </cell>
          <cell r="E1877">
            <v>37348</v>
          </cell>
          <cell r="G1877">
            <v>37351</v>
          </cell>
          <cell r="H1877" t="str">
            <v>Hirth</v>
          </cell>
          <cell r="I1877" t="str">
            <v>312307001</v>
          </cell>
          <cell r="J1877" t="str">
            <v>2400</v>
          </cell>
          <cell r="K1877">
            <v>45262.5</v>
          </cell>
          <cell r="M1877">
            <v>0</v>
          </cell>
          <cell r="O1877">
            <v>0</v>
          </cell>
          <cell r="P1877">
            <v>45262.5</v>
          </cell>
          <cell r="S1877">
            <v>45262.5</v>
          </cell>
          <cell r="T1877" t="str">
            <v>free</v>
          </cell>
          <cell r="U1877" t="str">
            <v>a</v>
          </cell>
          <cell r="V1877"/>
          <cell r="W1877">
            <v>37351</v>
          </cell>
          <cell r="X1877">
            <v>37351</v>
          </cell>
          <cell r="Y1877" t="str">
            <v>KB</v>
          </cell>
        </row>
        <row r="1878">
          <cell r="A1878">
            <v>85</v>
          </cell>
          <cell r="B1878">
            <v>37319</v>
          </cell>
          <cell r="C1878" t="str">
            <v>pr3</v>
          </cell>
          <cell r="D1878" t="str">
            <v>22002</v>
          </cell>
          <cell r="E1878">
            <v>37288</v>
          </cell>
          <cell r="G1878">
            <v>37295</v>
          </cell>
          <cell r="H1878" t="str">
            <v>Hirth</v>
          </cell>
          <cell r="I1878" t="str">
            <v>312307001</v>
          </cell>
          <cell r="J1878" t="str">
            <v>2400</v>
          </cell>
          <cell r="K1878">
            <v>49725</v>
          </cell>
          <cell r="M1878">
            <v>0</v>
          </cell>
          <cell r="O1878">
            <v>0</v>
          </cell>
          <cell r="P1878">
            <v>49725</v>
          </cell>
          <cell r="S1878">
            <v>49725</v>
          </cell>
          <cell r="T1878" t="str">
            <v>free</v>
          </cell>
          <cell r="V1878"/>
          <cell r="W1878">
            <v>37293</v>
          </cell>
          <cell r="X1878">
            <v>37294</v>
          </cell>
          <cell r="Y1878" t="str">
            <v>KB</v>
          </cell>
        </row>
        <row r="1879">
          <cell r="A1879">
            <v>578</v>
          </cell>
          <cell r="B1879">
            <v>37385</v>
          </cell>
          <cell r="C1879" t="str">
            <v>tr</v>
          </cell>
          <cell r="D1879" t="str">
            <v>52002</v>
          </cell>
          <cell r="E1879">
            <v>37378</v>
          </cell>
          <cell r="G1879">
            <v>37381</v>
          </cell>
          <cell r="H1879" t="str">
            <v>Hirth</v>
          </cell>
          <cell r="I1879" t="str">
            <v>312307001</v>
          </cell>
          <cell r="J1879" t="str">
            <v>2400</v>
          </cell>
          <cell r="K1879">
            <v>58522</v>
          </cell>
          <cell r="M1879">
            <v>0</v>
          </cell>
          <cell r="O1879">
            <v>0</v>
          </cell>
          <cell r="P1879">
            <v>58522</v>
          </cell>
          <cell r="S1879">
            <v>58522</v>
          </cell>
          <cell r="T1879" t="str">
            <v>free</v>
          </cell>
          <cell r="U1879" t="str">
            <v>f</v>
          </cell>
          <cell r="V1879"/>
          <cell r="W1879">
            <v>37382</v>
          </cell>
          <cell r="X1879">
            <v>37383</v>
          </cell>
          <cell r="Y1879" t="str">
            <v>KB</v>
          </cell>
        </row>
        <row r="1880">
          <cell r="A1880">
            <v>1314</v>
          </cell>
          <cell r="B1880">
            <v>37524</v>
          </cell>
          <cell r="C1880" t="str">
            <v>tr</v>
          </cell>
          <cell r="D1880" t="str">
            <v>92002</v>
          </cell>
          <cell r="E1880">
            <v>37505</v>
          </cell>
          <cell r="G1880">
            <v>37504</v>
          </cell>
          <cell r="H1880" t="str">
            <v>Hirth</v>
          </cell>
          <cell r="I1880" t="str">
            <v>312307001</v>
          </cell>
          <cell r="J1880" t="str">
            <v>2400</v>
          </cell>
          <cell r="K1880">
            <v>59192</v>
          </cell>
          <cell r="M1880">
            <v>0</v>
          </cell>
          <cell r="O1880">
            <v>0</v>
          </cell>
          <cell r="P1880">
            <v>59192</v>
          </cell>
          <cell r="S1880">
            <v>59192</v>
          </cell>
          <cell r="T1880" t="str">
            <v>free</v>
          </cell>
          <cell r="U1880" t="str">
            <v>f</v>
          </cell>
          <cell r="V1880"/>
          <cell r="W1880">
            <v>37508</v>
          </cell>
          <cell r="X1880">
            <v>37508</v>
          </cell>
          <cell r="Y1880" t="str">
            <v>KB</v>
          </cell>
        </row>
        <row r="1881">
          <cell r="A1881">
            <v>741</v>
          </cell>
          <cell r="B1881">
            <v>37433</v>
          </cell>
          <cell r="C1881" t="str">
            <v>tr</v>
          </cell>
          <cell r="D1881" t="str">
            <v>62002</v>
          </cell>
          <cell r="E1881">
            <v>37411</v>
          </cell>
          <cell r="G1881">
            <v>37412</v>
          </cell>
          <cell r="H1881" t="str">
            <v>Hirth</v>
          </cell>
          <cell r="I1881" t="str">
            <v>312307001</v>
          </cell>
          <cell r="J1881" t="str">
            <v>2400</v>
          </cell>
          <cell r="K1881">
            <v>63240</v>
          </cell>
          <cell r="M1881">
            <v>0</v>
          </cell>
          <cell r="O1881">
            <v>0</v>
          </cell>
          <cell r="P1881">
            <v>63240</v>
          </cell>
          <cell r="S1881">
            <v>63240</v>
          </cell>
          <cell r="T1881" t="str">
            <v>free</v>
          </cell>
          <cell r="V1881"/>
          <cell r="W1881">
            <v>37412</v>
          </cell>
          <cell r="X1881">
            <v>37412</v>
          </cell>
          <cell r="Y1881" t="str">
            <v>KB</v>
          </cell>
        </row>
        <row r="1882">
          <cell r="A1882">
            <v>214</v>
          </cell>
          <cell r="B1882">
            <v>37357</v>
          </cell>
          <cell r="C1882" t="str">
            <v>tr</v>
          </cell>
          <cell r="D1882" t="str">
            <v>32002</v>
          </cell>
          <cell r="E1882">
            <v>37316</v>
          </cell>
          <cell r="G1882">
            <v>37322</v>
          </cell>
          <cell r="H1882" t="str">
            <v>Hirth</v>
          </cell>
          <cell r="I1882" t="str">
            <v>312307001</v>
          </cell>
          <cell r="J1882" t="str">
            <v>2400</v>
          </cell>
          <cell r="K1882">
            <v>65407</v>
          </cell>
          <cell r="M1882">
            <v>0</v>
          </cell>
          <cell r="O1882">
            <v>0</v>
          </cell>
          <cell r="P1882">
            <v>65407</v>
          </cell>
          <cell r="S1882">
            <v>65407</v>
          </cell>
          <cell r="T1882" t="str">
            <v>free</v>
          </cell>
          <cell r="V1882"/>
          <cell r="W1882">
            <v>37326</v>
          </cell>
          <cell r="X1882">
            <v>37326</v>
          </cell>
          <cell r="Y1882" t="str">
            <v>KB</v>
          </cell>
        </row>
        <row r="1883">
          <cell r="A1883">
            <v>1766</v>
          </cell>
          <cell r="B1883">
            <v>37599</v>
          </cell>
          <cell r="C1883" t="str">
            <v>tr</v>
          </cell>
          <cell r="D1883" t="str">
            <v>122002</v>
          </cell>
          <cell r="E1883">
            <v>37595</v>
          </cell>
          <cell r="G1883">
            <v>37595</v>
          </cell>
          <cell r="H1883" t="str">
            <v>Hirth</v>
          </cell>
          <cell r="I1883" t="str">
            <v>312307001</v>
          </cell>
          <cell r="J1883" t="str">
            <v>2400</v>
          </cell>
          <cell r="K1883">
            <v>84014</v>
          </cell>
          <cell r="M1883">
            <v>0</v>
          </cell>
          <cell r="O1883">
            <v>0</v>
          </cell>
          <cell r="P1883">
            <v>84014</v>
          </cell>
          <cell r="S1883">
            <v>84014</v>
          </cell>
          <cell r="T1883" t="str">
            <v>free</v>
          </cell>
          <cell r="W1883">
            <v>37596</v>
          </cell>
          <cell r="X1883">
            <v>37596</v>
          </cell>
          <cell r="Y1883" t="str">
            <v>KB</v>
          </cell>
        </row>
        <row r="1884">
          <cell r="A1884">
            <v>1122</v>
          </cell>
          <cell r="B1884">
            <v>37491</v>
          </cell>
          <cell r="C1884" t="str">
            <v>tr</v>
          </cell>
          <cell r="D1884" t="str">
            <v>82002</v>
          </cell>
          <cell r="E1884">
            <v>37470</v>
          </cell>
          <cell r="G1884">
            <v>37473</v>
          </cell>
          <cell r="H1884" t="str">
            <v>Hirth</v>
          </cell>
          <cell r="I1884" t="str">
            <v>312307001</v>
          </cell>
          <cell r="J1884" t="str">
            <v>2400</v>
          </cell>
          <cell r="K1884">
            <v>86135</v>
          </cell>
          <cell r="M1884">
            <v>0</v>
          </cell>
          <cell r="O1884">
            <v>0</v>
          </cell>
          <cell r="P1884">
            <v>86135</v>
          </cell>
          <cell r="S1884">
            <v>86135</v>
          </cell>
          <cell r="T1884" t="str">
            <v>free</v>
          </cell>
          <cell r="U1884" t="str">
            <v>e</v>
          </cell>
          <cell r="V1884"/>
          <cell r="W1884">
            <v>37473</v>
          </cell>
          <cell r="X1884">
            <v>37473</v>
          </cell>
          <cell r="Y1884" t="str">
            <v>KB</v>
          </cell>
        </row>
        <row r="1885">
          <cell r="A1885">
            <v>1619</v>
          </cell>
          <cell r="B1885">
            <v>37568</v>
          </cell>
          <cell r="C1885" t="str">
            <v>tr</v>
          </cell>
          <cell r="D1885" t="str">
            <v>112002</v>
          </cell>
          <cell r="E1885">
            <v>37565</v>
          </cell>
          <cell r="G1885">
            <v>37565</v>
          </cell>
          <cell r="H1885" t="str">
            <v>Hirth</v>
          </cell>
          <cell r="I1885" t="str">
            <v>312307001</v>
          </cell>
          <cell r="J1885" t="str">
            <v>2400</v>
          </cell>
          <cell r="K1885">
            <v>87989</v>
          </cell>
          <cell r="M1885">
            <v>0</v>
          </cell>
          <cell r="O1885">
            <v>0</v>
          </cell>
          <cell r="P1885">
            <v>87989</v>
          </cell>
          <cell r="S1885">
            <v>87989</v>
          </cell>
          <cell r="T1885" t="str">
            <v>free</v>
          </cell>
          <cell r="U1885" t="str">
            <v>b</v>
          </cell>
          <cell r="V1885"/>
          <cell r="W1885">
            <v>37565</v>
          </cell>
          <cell r="X1885">
            <v>37567</v>
          </cell>
          <cell r="Y1885" t="str">
            <v>KB</v>
          </cell>
        </row>
        <row r="1886">
          <cell r="A1886">
            <v>943</v>
          </cell>
          <cell r="B1886">
            <v>37469</v>
          </cell>
          <cell r="C1886" t="str">
            <v>tr</v>
          </cell>
          <cell r="D1886" t="str">
            <v>72002</v>
          </cell>
          <cell r="E1886">
            <v>37439</v>
          </cell>
          <cell r="G1886">
            <v>37442</v>
          </cell>
          <cell r="H1886" t="str">
            <v>Hirth</v>
          </cell>
          <cell r="I1886" t="str">
            <v>312307001</v>
          </cell>
          <cell r="J1886" t="str">
            <v>2400</v>
          </cell>
          <cell r="K1886">
            <v>89495</v>
          </cell>
          <cell r="M1886">
            <v>0</v>
          </cell>
          <cell r="O1886">
            <v>0</v>
          </cell>
          <cell r="P1886">
            <v>89495</v>
          </cell>
          <cell r="S1886">
            <v>89495</v>
          </cell>
          <cell r="T1886" t="str">
            <v>free</v>
          </cell>
          <cell r="U1886" t="str">
            <v>w</v>
          </cell>
          <cell r="V1886"/>
          <cell r="W1886">
            <v>37445</v>
          </cell>
          <cell r="X1886">
            <v>37445</v>
          </cell>
          <cell r="Y1886" t="str">
            <v>KB</v>
          </cell>
        </row>
        <row r="1887">
          <cell r="A1887">
            <v>1451</v>
          </cell>
          <cell r="B1887">
            <v>37537</v>
          </cell>
          <cell r="C1887" t="str">
            <v>tr</v>
          </cell>
          <cell r="D1887" t="str">
            <v>102002</v>
          </cell>
          <cell r="E1887">
            <v>37532</v>
          </cell>
          <cell r="G1887">
            <v>37534</v>
          </cell>
          <cell r="H1887" t="str">
            <v>Hirth</v>
          </cell>
          <cell r="I1887" t="str">
            <v>312307001</v>
          </cell>
          <cell r="J1887" t="str">
            <v>2400</v>
          </cell>
          <cell r="K1887">
            <v>90143</v>
          </cell>
          <cell r="M1887">
            <v>0</v>
          </cell>
          <cell r="O1887">
            <v>0</v>
          </cell>
          <cell r="P1887">
            <v>90143</v>
          </cell>
          <cell r="S1887">
            <v>90143</v>
          </cell>
          <cell r="T1887" t="str">
            <v>free</v>
          </cell>
          <cell r="U1887" t="str">
            <v>d</v>
          </cell>
          <cell r="V1887"/>
          <cell r="W1887">
            <v>37536</v>
          </cell>
          <cell r="X1887">
            <v>37536</v>
          </cell>
          <cell r="Y1887" t="str">
            <v>KB</v>
          </cell>
        </row>
        <row r="1888">
          <cell r="A1888">
            <v>1792</v>
          </cell>
          <cell r="B1888">
            <v>37614</v>
          </cell>
          <cell r="C1888" t="str">
            <v>tr</v>
          </cell>
          <cell r="D1888" t="str">
            <v>132002</v>
          </cell>
          <cell r="E1888">
            <v>37599</v>
          </cell>
          <cell r="H1888" t="str">
            <v>Hirth</v>
          </cell>
          <cell r="I1888" t="str">
            <v>312307001</v>
          </cell>
          <cell r="J1888" t="str">
            <v>2400</v>
          </cell>
          <cell r="K1888">
            <v>93919.3</v>
          </cell>
          <cell r="M1888">
            <v>0</v>
          </cell>
          <cell r="O1888">
            <v>0</v>
          </cell>
          <cell r="P1888">
            <v>93919.3</v>
          </cell>
          <cell r="S1888">
            <v>93919.3</v>
          </cell>
          <cell r="T1888" t="str">
            <v>free</v>
          </cell>
          <cell r="W1888" t="str">
            <v>n/a</v>
          </cell>
          <cell r="X1888" t="str">
            <v>n/a</v>
          </cell>
          <cell r="Y1888" t="str">
            <v>KB</v>
          </cell>
          <cell r="Z1888" t="str">
            <v>reciprocal</v>
          </cell>
        </row>
        <row r="1889">
          <cell r="A1889">
            <v>4339</v>
          </cell>
          <cell r="B1889">
            <v>37603</v>
          </cell>
          <cell r="C1889" t="str">
            <v>kom</v>
          </cell>
          <cell r="D1889" t="str">
            <v>22011082</v>
          </cell>
          <cell r="E1889">
            <v>37592</v>
          </cell>
          <cell r="F1889">
            <v>37582</v>
          </cell>
          <cell r="G1889">
            <v>37596</v>
          </cell>
          <cell r="H1889" t="str">
            <v>KORUS</v>
          </cell>
          <cell r="I1889" t="str">
            <v>3130790227</v>
          </cell>
          <cell r="J1889" t="str">
            <v>0100</v>
          </cell>
          <cell r="M1889">
            <v>0</v>
          </cell>
          <cell r="N1889">
            <v>2301.6</v>
          </cell>
          <cell r="O1889">
            <v>506.4</v>
          </cell>
          <cell r="P1889">
            <v>2808</v>
          </cell>
          <cell r="S1889">
            <v>2808</v>
          </cell>
          <cell r="V1889" t="str">
            <v xml:space="preserve"> </v>
          </cell>
          <cell r="W1889">
            <v>37599</v>
          </cell>
          <cell r="X1889">
            <v>37601</v>
          </cell>
          <cell r="Y1889" t="str">
            <v>KB</v>
          </cell>
        </row>
        <row r="1890">
          <cell r="A1890">
            <v>4285</v>
          </cell>
          <cell r="B1890">
            <v>37544</v>
          </cell>
          <cell r="C1890" t="str">
            <v>ko</v>
          </cell>
          <cell r="D1890" t="str">
            <v>203475</v>
          </cell>
          <cell r="E1890">
            <v>37512</v>
          </cell>
          <cell r="F1890">
            <v>37497</v>
          </cell>
          <cell r="G1890">
            <v>37511</v>
          </cell>
          <cell r="H1890" t="str">
            <v>Hassman</v>
          </cell>
          <cell r="I1890" t="str">
            <v>3142310227</v>
          </cell>
          <cell r="J1890" t="str">
            <v>0100</v>
          </cell>
          <cell r="L1890">
            <v>42</v>
          </cell>
          <cell r="M1890">
            <v>2.1</v>
          </cell>
          <cell r="N1890">
            <v>609.12</v>
          </cell>
          <cell r="O1890">
            <v>134.01</v>
          </cell>
          <cell r="P1890">
            <v>787</v>
          </cell>
          <cell r="S1890">
            <v>787</v>
          </cell>
          <cell r="U1890" t="str">
            <v>c</v>
          </cell>
          <cell r="V1890"/>
          <cell r="W1890">
            <v>37544</v>
          </cell>
          <cell r="X1890">
            <v>37544</v>
          </cell>
          <cell r="Y1890" t="str">
            <v>KB</v>
          </cell>
        </row>
        <row r="1891">
          <cell r="A1891">
            <v>4320</v>
          </cell>
          <cell r="B1891">
            <v>37578</v>
          </cell>
          <cell r="C1891" t="str">
            <v>kom-z</v>
          </cell>
          <cell r="D1891" t="str">
            <v>203614</v>
          </cell>
          <cell r="E1891">
            <v>37567</v>
          </cell>
          <cell r="F1891">
            <v>37558</v>
          </cell>
          <cell r="G1891">
            <v>37572</v>
          </cell>
          <cell r="H1891" t="str">
            <v>Hassman</v>
          </cell>
          <cell r="I1891" t="str">
            <v>3142310227</v>
          </cell>
          <cell r="J1891" t="str">
            <v>0100</v>
          </cell>
          <cell r="L1891">
            <v>469.25</v>
          </cell>
          <cell r="M1891">
            <v>23.5</v>
          </cell>
          <cell r="N1891">
            <v>415.47</v>
          </cell>
          <cell r="O1891">
            <v>91.5</v>
          </cell>
          <cell r="P1891">
            <v>1000</v>
          </cell>
          <cell r="S1891">
            <v>1000</v>
          </cell>
          <cell r="U1891" t="str">
            <v>x</v>
          </cell>
          <cell r="V1891">
            <v>4</v>
          </cell>
          <cell r="W1891">
            <v>37575</v>
          </cell>
          <cell r="X1891">
            <v>37575</v>
          </cell>
          <cell r="Y1891" t="str">
            <v>KB</v>
          </cell>
        </row>
        <row r="1892">
          <cell r="A1892">
            <v>4229</v>
          </cell>
          <cell r="B1892">
            <v>37491</v>
          </cell>
          <cell r="C1892" t="str">
            <v>ko</v>
          </cell>
          <cell r="D1892" t="str">
            <v>203404</v>
          </cell>
          <cell r="E1892">
            <v>37469</v>
          </cell>
          <cell r="F1892">
            <v>37468</v>
          </cell>
          <cell r="G1892">
            <v>37482</v>
          </cell>
          <cell r="H1892" t="str">
            <v>Hassman</v>
          </cell>
          <cell r="I1892" t="str">
            <v>3142310227</v>
          </cell>
          <cell r="J1892" t="str">
            <v>0100</v>
          </cell>
          <cell r="L1892">
            <v>0</v>
          </cell>
          <cell r="M1892">
            <v>0</v>
          </cell>
          <cell r="N1892">
            <v>4818.6000000000004</v>
          </cell>
          <cell r="O1892">
            <v>1060.2</v>
          </cell>
          <cell r="P1892">
            <v>5878.8</v>
          </cell>
          <cell r="S1892">
            <v>5879</v>
          </cell>
          <cell r="U1892" t="str">
            <v>b</v>
          </cell>
          <cell r="V1892"/>
          <cell r="W1892">
            <v>37488</v>
          </cell>
          <cell r="X1892">
            <v>37488</v>
          </cell>
          <cell r="Y1892" t="str">
            <v>KB</v>
          </cell>
        </row>
        <row r="1893">
          <cell r="A1893">
            <v>6009</v>
          </cell>
          <cell r="B1893">
            <v>37453</v>
          </cell>
          <cell r="C1893" t="str">
            <v>tr</v>
          </cell>
          <cell r="D1893" t="str">
            <v>7020027</v>
          </cell>
          <cell r="E1893">
            <v>37414</v>
          </cell>
          <cell r="G1893">
            <v>37444</v>
          </cell>
          <cell r="H1893" t="str">
            <v>Prefa</v>
          </cell>
          <cell r="I1893" t="str">
            <v>3145920207</v>
          </cell>
          <cell r="J1893" t="str">
            <v>0100</v>
          </cell>
          <cell r="M1893">
            <v>0</v>
          </cell>
          <cell r="O1893">
            <v>0</v>
          </cell>
          <cell r="P1893">
            <v>0</v>
          </cell>
          <cell r="Q1893">
            <v>2155410</v>
          </cell>
          <cell r="R1893">
            <v>0</v>
          </cell>
          <cell r="S1893">
            <v>2155410</v>
          </cell>
          <cell r="T1893" t="str">
            <v>July2002</v>
          </cell>
          <cell r="U1893">
            <v>37433</v>
          </cell>
          <cell r="V1893"/>
          <cell r="W1893">
            <v>37447</v>
          </cell>
          <cell r="X1893">
            <v>37446</v>
          </cell>
          <cell r="Y1893" t="str">
            <v>Sanwa Duss</v>
          </cell>
        </row>
        <row r="1894">
          <cell r="A1894">
            <v>4029</v>
          </cell>
          <cell r="B1894">
            <v>37364</v>
          </cell>
          <cell r="C1894" t="str">
            <v>ko</v>
          </cell>
          <cell r="D1894" t="str">
            <v>19</v>
          </cell>
          <cell r="E1894">
            <v>37301</v>
          </cell>
          <cell r="F1894">
            <v>37301</v>
          </cell>
          <cell r="G1894">
            <v>37349</v>
          </cell>
          <cell r="H1894" t="str">
            <v>Agentura B.A.S.</v>
          </cell>
          <cell r="I1894" t="str">
            <v>3181220267</v>
          </cell>
          <cell r="J1894" t="str">
            <v>0100</v>
          </cell>
          <cell r="L1894">
            <v>1360</v>
          </cell>
          <cell r="M1894">
            <v>68</v>
          </cell>
          <cell r="N1894">
            <v>0</v>
          </cell>
          <cell r="O1894">
            <v>0</v>
          </cell>
          <cell r="P1894">
            <v>1428</v>
          </cell>
          <cell r="S1894">
            <v>1428</v>
          </cell>
          <cell r="U1894" t="str">
            <v>a</v>
          </cell>
          <cell r="V1894"/>
          <cell r="W1894">
            <v>37349</v>
          </cell>
          <cell r="X1894">
            <v>37349</v>
          </cell>
          <cell r="Y1894" t="str">
            <v>KB</v>
          </cell>
        </row>
        <row r="1895">
          <cell r="A1895">
            <v>4171</v>
          </cell>
          <cell r="B1895">
            <v>37461</v>
          </cell>
          <cell r="C1895" t="str">
            <v>ko</v>
          </cell>
          <cell r="D1895" t="str">
            <v>103</v>
          </cell>
          <cell r="E1895">
            <v>37433</v>
          </cell>
          <cell r="F1895">
            <v>37433</v>
          </cell>
          <cell r="G1895">
            <v>37463</v>
          </cell>
          <cell r="H1895" t="str">
            <v>Agentura B.A.S.</v>
          </cell>
          <cell r="I1895" t="str">
            <v>3181220267</v>
          </cell>
          <cell r="J1895" t="str">
            <v>0100</v>
          </cell>
          <cell r="L1895">
            <v>2000</v>
          </cell>
          <cell r="M1895">
            <v>100</v>
          </cell>
          <cell r="N1895">
            <v>0</v>
          </cell>
          <cell r="O1895">
            <v>0</v>
          </cell>
          <cell r="P1895">
            <v>2100</v>
          </cell>
          <cell r="S1895">
            <v>2100</v>
          </cell>
          <cell r="U1895" t="str">
            <v>b</v>
          </cell>
          <cell r="V1895"/>
          <cell r="W1895">
            <v>37460</v>
          </cell>
          <cell r="X1895">
            <v>37460</v>
          </cell>
          <cell r="Y1895" t="str">
            <v>KB</v>
          </cell>
        </row>
        <row r="1896">
          <cell r="A1896">
            <v>2039</v>
          </cell>
          <cell r="B1896">
            <v>37349</v>
          </cell>
          <cell r="C1896" t="str">
            <v>ty</v>
          </cell>
          <cell r="D1896" t="str">
            <v>21</v>
          </cell>
          <cell r="E1896">
            <v>37313</v>
          </cell>
          <cell r="F1896">
            <v>37307</v>
          </cell>
          <cell r="G1896">
            <v>37337</v>
          </cell>
          <cell r="H1896" t="str">
            <v>Agentura B.A.S.</v>
          </cell>
          <cell r="I1896" t="str">
            <v>3181220267</v>
          </cell>
          <cell r="J1896" t="str">
            <v>0100</v>
          </cell>
          <cell r="L1896">
            <v>2848</v>
          </cell>
          <cell r="M1896">
            <v>142.4</v>
          </cell>
          <cell r="O1896">
            <v>0</v>
          </cell>
          <cell r="P1896">
            <v>2990.4</v>
          </cell>
          <cell r="S1896">
            <v>2990</v>
          </cell>
          <cell r="V1896"/>
          <cell r="W1896">
            <v>37335</v>
          </cell>
          <cell r="X1896">
            <v>37335</v>
          </cell>
          <cell r="Y1896" t="str">
            <v>KB</v>
          </cell>
        </row>
        <row r="1897">
          <cell r="A1897">
            <v>4277</v>
          </cell>
          <cell r="B1897">
            <v>37544</v>
          </cell>
          <cell r="C1897" t="str">
            <v>ko</v>
          </cell>
          <cell r="D1897" t="str">
            <v>180</v>
          </cell>
          <cell r="E1897">
            <v>37504</v>
          </cell>
          <cell r="F1897">
            <v>37499</v>
          </cell>
          <cell r="G1897">
            <v>37529</v>
          </cell>
          <cell r="H1897" t="str">
            <v>Agentura B.A.S.</v>
          </cell>
          <cell r="I1897" t="str">
            <v>3181220267</v>
          </cell>
          <cell r="J1897" t="str">
            <v>0100</v>
          </cell>
          <cell r="L1897">
            <v>3225</v>
          </cell>
          <cell r="M1897">
            <v>161.30000000000001</v>
          </cell>
          <cell r="O1897">
            <v>0</v>
          </cell>
          <cell r="P1897">
            <v>3386</v>
          </cell>
          <cell r="S1897">
            <v>3386</v>
          </cell>
          <cell r="U1897" t="str">
            <v>c</v>
          </cell>
          <cell r="V1897"/>
          <cell r="W1897">
            <v>37544</v>
          </cell>
          <cell r="X1897">
            <v>37544</v>
          </cell>
          <cell r="Y1897" t="str">
            <v>KB</v>
          </cell>
        </row>
        <row r="1898">
          <cell r="A1898">
            <v>4330</v>
          </cell>
          <cell r="B1898">
            <v>37603</v>
          </cell>
          <cell r="C1898" t="str">
            <v xml:space="preserve">ko </v>
          </cell>
          <cell r="D1898" t="str">
            <v>216</v>
          </cell>
          <cell r="E1898">
            <v>37578</v>
          </cell>
          <cell r="F1898">
            <v>37571</v>
          </cell>
          <cell r="G1898">
            <v>37601</v>
          </cell>
          <cell r="H1898" t="str">
            <v>Agentura B.A.S.</v>
          </cell>
          <cell r="I1898" t="str">
            <v>3181220267</v>
          </cell>
          <cell r="J1898" t="str">
            <v>0100</v>
          </cell>
          <cell r="L1898">
            <v>4200</v>
          </cell>
          <cell r="M1898">
            <v>210</v>
          </cell>
          <cell r="O1898">
            <v>0</v>
          </cell>
          <cell r="P1898">
            <v>4410</v>
          </cell>
          <cell r="S1898">
            <v>4410</v>
          </cell>
          <cell r="V1898">
            <v>20</v>
          </cell>
          <cell r="W1898">
            <v>37596</v>
          </cell>
          <cell r="X1898">
            <v>37596</v>
          </cell>
          <cell r="Y1898" t="str">
            <v>KB</v>
          </cell>
        </row>
        <row r="1899">
          <cell r="A1899">
            <v>4030</v>
          </cell>
          <cell r="B1899">
            <v>37364</v>
          </cell>
          <cell r="C1899" t="str">
            <v>ko</v>
          </cell>
          <cell r="D1899" t="str">
            <v>20</v>
          </cell>
          <cell r="E1899">
            <v>37301</v>
          </cell>
          <cell r="F1899">
            <v>37301</v>
          </cell>
          <cell r="G1899">
            <v>37349</v>
          </cell>
          <cell r="H1899" t="str">
            <v>Agentura B.A.S.</v>
          </cell>
          <cell r="I1899" t="str">
            <v>3181220267</v>
          </cell>
          <cell r="J1899" t="str">
            <v>0100</v>
          </cell>
          <cell r="L1899">
            <v>4298</v>
          </cell>
          <cell r="M1899">
            <v>214.9</v>
          </cell>
          <cell r="N1899">
            <v>0</v>
          </cell>
          <cell r="O1899">
            <v>0</v>
          </cell>
          <cell r="P1899">
            <v>4512.8999999999996</v>
          </cell>
          <cell r="S1899">
            <v>4513</v>
          </cell>
          <cell r="U1899" t="str">
            <v>a</v>
          </cell>
          <cell r="V1899"/>
          <cell r="W1899">
            <v>37349</v>
          </cell>
          <cell r="X1899">
            <v>37349</v>
          </cell>
          <cell r="Y1899" t="str">
            <v>KB</v>
          </cell>
        </row>
        <row r="1900">
          <cell r="A1900">
            <v>4193</v>
          </cell>
          <cell r="B1900">
            <v>37466</v>
          </cell>
          <cell r="C1900" t="str">
            <v>ko</v>
          </cell>
          <cell r="D1900" t="str">
            <v>111</v>
          </cell>
          <cell r="E1900">
            <v>37439</v>
          </cell>
          <cell r="F1900">
            <v>37439</v>
          </cell>
          <cell r="G1900">
            <v>37469</v>
          </cell>
          <cell r="H1900" t="str">
            <v>Agentura B.A.S.</v>
          </cell>
          <cell r="I1900" t="str">
            <v>3181220267</v>
          </cell>
          <cell r="J1900" t="str">
            <v>0100</v>
          </cell>
          <cell r="L1900">
            <v>4320</v>
          </cell>
          <cell r="M1900">
            <v>216</v>
          </cell>
          <cell r="N1900">
            <v>0</v>
          </cell>
          <cell r="O1900">
            <v>0</v>
          </cell>
          <cell r="P1900">
            <v>4536</v>
          </cell>
          <cell r="S1900">
            <v>4536</v>
          </cell>
          <cell r="U1900" t="str">
            <v>a</v>
          </cell>
          <cell r="V1900"/>
          <cell r="W1900">
            <v>37467</v>
          </cell>
          <cell r="X1900">
            <v>37467</v>
          </cell>
          <cell r="Y1900" t="str">
            <v>KB</v>
          </cell>
        </row>
        <row r="1901">
          <cell r="A1901">
            <v>4067</v>
          </cell>
          <cell r="B1901">
            <v>37371</v>
          </cell>
          <cell r="C1901" t="str">
            <v>ko</v>
          </cell>
          <cell r="D1901" t="str">
            <v>43</v>
          </cell>
          <cell r="E1901">
            <v>37350</v>
          </cell>
          <cell r="F1901">
            <v>37346</v>
          </cell>
          <cell r="G1901">
            <v>37376</v>
          </cell>
          <cell r="H1901" t="str">
            <v>Agentura B.A.S.</v>
          </cell>
          <cell r="I1901" t="str">
            <v>3181220267</v>
          </cell>
          <cell r="J1901" t="str">
            <v>0100</v>
          </cell>
          <cell r="L1901">
            <v>4368</v>
          </cell>
          <cell r="M1901">
            <v>218.4</v>
          </cell>
          <cell r="N1901">
            <v>0</v>
          </cell>
          <cell r="O1901">
            <v>0</v>
          </cell>
          <cell r="P1901">
            <v>4586</v>
          </cell>
          <cell r="S1901">
            <v>4586</v>
          </cell>
          <cell r="U1901" t="str">
            <v>b</v>
          </cell>
          <cell r="V1901"/>
          <cell r="W1901">
            <v>37376</v>
          </cell>
          <cell r="X1901">
            <v>37378</v>
          </cell>
          <cell r="Y1901" t="str">
            <v>KB</v>
          </cell>
        </row>
        <row r="1902">
          <cell r="A1902">
            <v>4194</v>
          </cell>
          <cell r="B1902">
            <v>37466</v>
          </cell>
          <cell r="C1902" t="str">
            <v>ko</v>
          </cell>
          <cell r="D1902" t="str">
            <v>112</v>
          </cell>
          <cell r="E1902">
            <v>37439</v>
          </cell>
          <cell r="F1902">
            <v>37439</v>
          </cell>
          <cell r="G1902">
            <v>37469</v>
          </cell>
          <cell r="H1902" t="str">
            <v>Agentura B.A.S.</v>
          </cell>
          <cell r="I1902" t="str">
            <v>3181220267</v>
          </cell>
          <cell r="J1902" t="str">
            <v>0100</v>
          </cell>
          <cell r="L1902">
            <v>5448</v>
          </cell>
          <cell r="M1902">
            <v>272.39999999999998</v>
          </cell>
          <cell r="N1902">
            <v>0</v>
          </cell>
          <cell r="O1902">
            <v>0</v>
          </cell>
          <cell r="P1902">
            <v>5720.4</v>
          </cell>
          <cell r="S1902">
            <v>5720</v>
          </cell>
          <cell r="U1902" t="str">
            <v>a</v>
          </cell>
          <cell r="V1902"/>
          <cell r="W1902">
            <v>37467</v>
          </cell>
          <cell r="X1902">
            <v>37467</v>
          </cell>
          <cell r="Y1902" t="str">
            <v>KB</v>
          </cell>
        </row>
        <row r="1903">
          <cell r="A1903">
            <v>4069</v>
          </cell>
          <cell r="B1903">
            <v>37371</v>
          </cell>
          <cell r="C1903" t="str">
            <v>ko</v>
          </cell>
          <cell r="D1903" t="str">
            <v>45</v>
          </cell>
          <cell r="E1903">
            <v>37350</v>
          </cell>
          <cell r="F1903">
            <v>37346</v>
          </cell>
          <cell r="G1903">
            <v>37376</v>
          </cell>
          <cell r="H1903" t="str">
            <v>Agentura B.A.S.</v>
          </cell>
          <cell r="I1903" t="str">
            <v>3181220267</v>
          </cell>
          <cell r="J1903" t="str">
            <v>0100</v>
          </cell>
          <cell r="L1903">
            <v>5704</v>
          </cell>
          <cell r="M1903">
            <v>285.2</v>
          </cell>
          <cell r="N1903">
            <v>0</v>
          </cell>
          <cell r="O1903">
            <v>0</v>
          </cell>
          <cell r="P1903">
            <v>5989.2</v>
          </cell>
          <cell r="S1903">
            <v>5989</v>
          </cell>
          <cell r="U1903" t="str">
            <v>b</v>
          </cell>
          <cell r="V1903"/>
          <cell r="W1903">
            <v>37376</v>
          </cell>
          <cell r="X1903">
            <v>37378</v>
          </cell>
          <cell r="Y1903" t="str">
            <v>KB</v>
          </cell>
        </row>
        <row r="1904">
          <cell r="A1904">
            <v>4328</v>
          </cell>
          <cell r="B1904">
            <v>37603</v>
          </cell>
          <cell r="C1904" t="str">
            <v xml:space="preserve">ko </v>
          </cell>
          <cell r="D1904" t="str">
            <v>214</v>
          </cell>
          <cell r="E1904">
            <v>37578</v>
          </cell>
          <cell r="F1904">
            <v>37571</v>
          </cell>
          <cell r="G1904">
            <v>37601</v>
          </cell>
          <cell r="H1904" t="str">
            <v>Agentura B.A.S.</v>
          </cell>
          <cell r="I1904" t="str">
            <v>3181220267</v>
          </cell>
          <cell r="J1904" t="str">
            <v>0100</v>
          </cell>
          <cell r="L1904">
            <v>5800</v>
          </cell>
          <cell r="M1904">
            <v>290</v>
          </cell>
          <cell r="O1904">
            <v>0</v>
          </cell>
          <cell r="P1904">
            <v>6090</v>
          </cell>
          <cell r="S1904">
            <v>6090</v>
          </cell>
          <cell r="V1904">
            <v>20</v>
          </cell>
          <cell r="W1904">
            <v>37596</v>
          </cell>
          <cell r="X1904">
            <v>37596</v>
          </cell>
          <cell r="Y1904" t="str">
            <v>KB</v>
          </cell>
        </row>
        <row r="1905">
          <cell r="A1905">
            <v>4174</v>
          </cell>
          <cell r="B1905">
            <v>37461</v>
          </cell>
          <cell r="C1905" t="str">
            <v>ko</v>
          </cell>
          <cell r="D1905" t="str">
            <v>106</v>
          </cell>
          <cell r="E1905">
            <v>37433</v>
          </cell>
          <cell r="F1905">
            <v>37433</v>
          </cell>
          <cell r="G1905">
            <v>37463</v>
          </cell>
          <cell r="H1905" t="str">
            <v>Agentura B.A.S.</v>
          </cell>
          <cell r="I1905" t="str">
            <v>3181220267</v>
          </cell>
          <cell r="J1905" t="str">
            <v>0100</v>
          </cell>
          <cell r="L1905">
            <v>6200</v>
          </cell>
          <cell r="M1905">
            <v>310</v>
          </cell>
          <cell r="N1905">
            <v>0</v>
          </cell>
          <cell r="O1905">
            <v>0</v>
          </cell>
          <cell r="P1905">
            <v>6510</v>
          </cell>
          <cell r="S1905">
            <v>6510</v>
          </cell>
          <cell r="U1905" t="str">
            <v>b</v>
          </cell>
          <cell r="V1905"/>
          <cell r="W1905">
            <v>37460</v>
          </cell>
          <cell r="X1905">
            <v>37460</v>
          </cell>
          <cell r="Y1905" t="str">
            <v>KB</v>
          </cell>
        </row>
        <row r="1906">
          <cell r="A1906">
            <v>4276</v>
          </cell>
          <cell r="B1906">
            <v>37544</v>
          </cell>
          <cell r="C1906" t="str">
            <v>ko</v>
          </cell>
          <cell r="D1906" t="str">
            <v>179</v>
          </cell>
          <cell r="E1906">
            <v>37504</v>
          </cell>
          <cell r="F1906">
            <v>37499</v>
          </cell>
          <cell r="G1906">
            <v>37529</v>
          </cell>
          <cell r="H1906" t="str">
            <v>Agentura B.A.S.</v>
          </cell>
          <cell r="I1906" t="str">
            <v>3181220267</v>
          </cell>
          <cell r="J1906" t="str">
            <v>0100</v>
          </cell>
          <cell r="L1906">
            <v>6450</v>
          </cell>
          <cell r="M1906">
            <v>322.5</v>
          </cell>
          <cell r="O1906">
            <v>0</v>
          </cell>
          <cell r="P1906">
            <v>6773</v>
          </cell>
          <cell r="S1906">
            <v>6773</v>
          </cell>
          <cell r="U1906" t="str">
            <v>c</v>
          </cell>
          <cell r="V1906"/>
          <cell r="W1906">
            <v>37544</v>
          </cell>
          <cell r="X1906">
            <v>37544</v>
          </cell>
          <cell r="Y1906" t="str">
            <v>KB</v>
          </cell>
        </row>
        <row r="1907">
          <cell r="A1907">
            <v>4329</v>
          </cell>
          <cell r="B1907">
            <v>37603</v>
          </cell>
          <cell r="C1907" t="str">
            <v xml:space="preserve">ko </v>
          </cell>
          <cell r="D1907" t="str">
            <v>215</v>
          </cell>
          <cell r="E1907">
            <v>37578</v>
          </cell>
          <cell r="F1907">
            <v>37571</v>
          </cell>
          <cell r="G1907">
            <v>37601</v>
          </cell>
          <cell r="H1907" t="str">
            <v>Agentura B.A.S.</v>
          </cell>
          <cell r="I1907" t="str">
            <v>3181220267</v>
          </cell>
          <cell r="J1907" t="str">
            <v>0100</v>
          </cell>
          <cell r="L1907">
            <v>6940</v>
          </cell>
          <cell r="M1907">
            <v>347</v>
          </cell>
          <cell r="O1907">
            <v>0</v>
          </cell>
          <cell r="P1907">
            <v>7287</v>
          </cell>
          <cell r="S1907">
            <v>7287</v>
          </cell>
          <cell r="V1907">
            <v>20</v>
          </cell>
          <cell r="W1907">
            <v>37596</v>
          </cell>
          <cell r="X1907">
            <v>37596</v>
          </cell>
          <cell r="Y1907" t="str">
            <v>KB</v>
          </cell>
        </row>
        <row r="1908">
          <cell r="A1908">
            <v>4301</v>
          </cell>
          <cell r="B1908">
            <v>37560</v>
          </cell>
          <cell r="C1908" t="str">
            <v>ko</v>
          </cell>
          <cell r="D1908" t="str">
            <v>186</v>
          </cell>
          <cell r="E1908">
            <v>37533</v>
          </cell>
          <cell r="F1908">
            <v>37529</v>
          </cell>
          <cell r="G1908">
            <v>37559</v>
          </cell>
          <cell r="H1908" t="str">
            <v>Agentura B.A.S.</v>
          </cell>
          <cell r="I1908" t="str">
            <v>3181220267</v>
          </cell>
          <cell r="J1908" t="str">
            <v>0100</v>
          </cell>
          <cell r="L1908">
            <v>7600</v>
          </cell>
          <cell r="M1908">
            <v>380</v>
          </cell>
          <cell r="O1908">
            <v>0</v>
          </cell>
          <cell r="P1908">
            <v>7980</v>
          </cell>
          <cell r="S1908">
            <v>7980</v>
          </cell>
          <cell r="U1908" t="str">
            <v>a</v>
          </cell>
          <cell r="V1908"/>
          <cell r="W1908">
            <v>37551</v>
          </cell>
          <cell r="X1908">
            <v>37551</v>
          </cell>
          <cell r="Y1908" t="str">
            <v>KB</v>
          </cell>
        </row>
        <row r="1909">
          <cell r="A1909">
            <v>4010</v>
          </cell>
          <cell r="B1909">
            <v>37315</v>
          </cell>
          <cell r="C1909" t="str">
            <v>ko</v>
          </cell>
          <cell r="D1909" t="str">
            <v>1</v>
          </cell>
          <cell r="E1909">
            <v>37281</v>
          </cell>
          <cell r="F1909">
            <v>37281</v>
          </cell>
          <cell r="G1909">
            <v>37312</v>
          </cell>
          <cell r="H1909" t="str">
            <v>Agentura B.A.S.</v>
          </cell>
          <cell r="I1909" t="str">
            <v>3181220267</v>
          </cell>
          <cell r="J1909" t="str">
            <v>0100</v>
          </cell>
          <cell r="L1909">
            <v>7860</v>
          </cell>
          <cell r="M1909">
            <v>393</v>
          </cell>
          <cell r="P1909">
            <v>8253</v>
          </cell>
          <cell r="S1909">
            <v>8253</v>
          </cell>
          <cell r="V1909"/>
          <cell r="W1909">
            <v>37306</v>
          </cell>
          <cell r="X1909">
            <v>37307</v>
          </cell>
          <cell r="Y1909" t="str">
            <v>KB</v>
          </cell>
        </row>
        <row r="1910">
          <cell r="A1910">
            <v>4103</v>
          </cell>
          <cell r="B1910">
            <v>37413</v>
          </cell>
          <cell r="C1910" t="str">
            <v>ko</v>
          </cell>
          <cell r="D1910" t="str">
            <v>72</v>
          </cell>
          <cell r="E1910">
            <v>37382</v>
          </cell>
          <cell r="F1910">
            <v>37376</v>
          </cell>
          <cell r="G1910">
            <v>37406</v>
          </cell>
          <cell r="H1910" t="str">
            <v>Agentura B.A.S.</v>
          </cell>
          <cell r="I1910" t="str">
            <v>3181220267</v>
          </cell>
          <cell r="J1910" t="str">
            <v>0100</v>
          </cell>
          <cell r="L1910">
            <v>8000</v>
          </cell>
          <cell r="M1910">
            <v>400</v>
          </cell>
          <cell r="N1910">
            <v>0</v>
          </cell>
          <cell r="O1910">
            <v>0</v>
          </cell>
          <cell r="P1910">
            <v>8400</v>
          </cell>
          <cell r="S1910">
            <v>8400</v>
          </cell>
          <cell r="U1910" t="str">
            <v>b</v>
          </cell>
          <cell r="V1910"/>
          <cell r="W1910">
            <v>37405</v>
          </cell>
          <cell r="X1910">
            <v>37406</v>
          </cell>
          <cell r="Y1910" t="str">
            <v>KB</v>
          </cell>
        </row>
        <row r="1911">
          <cell r="A1911">
            <v>4105</v>
          </cell>
          <cell r="B1911">
            <v>37413</v>
          </cell>
          <cell r="C1911" t="str">
            <v>ko</v>
          </cell>
          <cell r="D1911" t="str">
            <v>74</v>
          </cell>
          <cell r="E1911">
            <v>37382</v>
          </cell>
          <cell r="F1911">
            <v>37376</v>
          </cell>
          <cell r="G1911">
            <v>37406</v>
          </cell>
          <cell r="H1911" t="str">
            <v>Agentura B.A.S.</v>
          </cell>
          <cell r="I1911" t="str">
            <v>3181220267</v>
          </cell>
          <cell r="J1911" t="str">
            <v>0100</v>
          </cell>
          <cell r="L1911">
            <v>8600</v>
          </cell>
          <cell r="M1911">
            <v>430</v>
          </cell>
          <cell r="N1911">
            <v>0</v>
          </cell>
          <cell r="O1911">
            <v>0</v>
          </cell>
          <cell r="P1911">
            <v>9030</v>
          </cell>
          <cell r="S1911">
            <v>9030</v>
          </cell>
          <cell r="U1911" t="str">
            <v>b</v>
          </cell>
          <cell r="V1911"/>
          <cell r="W1911">
            <v>37405</v>
          </cell>
          <cell r="X1911">
            <v>37406</v>
          </cell>
          <cell r="Y1911" t="str">
            <v>KB</v>
          </cell>
        </row>
        <row r="1912">
          <cell r="A1912">
            <v>4331</v>
          </cell>
          <cell r="B1912">
            <v>37603</v>
          </cell>
          <cell r="C1912" t="str">
            <v>kom</v>
          </cell>
          <cell r="D1912" t="str">
            <v>217</v>
          </cell>
          <cell r="E1912">
            <v>37578</v>
          </cell>
          <cell r="F1912">
            <v>37571</v>
          </cell>
          <cell r="G1912">
            <v>37601</v>
          </cell>
          <cell r="H1912" t="str">
            <v>Agentura B.A.S.</v>
          </cell>
          <cell r="I1912" t="str">
            <v>3181220267</v>
          </cell>
          <cell r="J1912" t="str">
            <v>0100</v>
          </cell>
          <cell r="L1912">
            <v>8688</v>
          </cell>
          <cell r="M1912">
            <v>434.4</v>
          </cell>
          <cell r="O1912">
            <v>0</v>
          </cell>
          <cell r="P1912">
            <v>9122</v>
          </cell>
          <cell r="S1912">
            <v>9122</v>
          </cell>
          <cell r="V1912">
            <v>20</v>
          </cell>
          <cell r="W1912">
            <v>37596</v>
          </cell>
          <cell r="X1912">
            <v>37596</v>
          </cell>
          <cell r="Y1912" t="str">
            <v>KB</v>
          </cell>
        </row>
        <row r="1913">
          <cell r="A1913">
            <v>4237</v>
          </cell>
          <cell r="B1913">
            <v>37505</v>
          </cell>
          <cell r="C1913" t="str">
            <v>ko</v>
          </cell>
          <cell r="D1913" t="str">
            <v>156</v>
          </cell>
          <cell r="E1913">
            <v>37475</v>
          </cell>
          <cell r="F1913">
            <v>37469</v>
          </cell>
          <cell r="G1913">
            <v>37501</v>
          </cell>
          <cell r="H1913" t="str">
            <v>Agentura B.A.S.</v>
          </cell>
          <cell r="I1913" t="str">
            <v>3181220267</v>
          </cell>
          <cell r="J1913" t="str">
            <v>0100</v>
          </cell>
          <cell r="L1913">
            <v>9718</v>
          </cell>
          <cell r="M1913">
            <v>485.9</v>
          </cell>
          <cell r="N1913">
            <v>0</v>
          </cell>
          <cell r="O1913">
            <v>0</v>
          </cell>
          <cell r="P1913">
            <v>10203.9</v>
          </cell>
          <cell r="S1913">
            <v>10204</v>
          </cell>
          <cell r="U1913" t="str">
            <v>b</v>
          </cell>
          <cell r="V1913"/>
          <cell r="W1913">
            <v>37502</v>
          </cell>
          <cell r="X1913">
            <v>37504</v>
          </cell>
          <cell r="Y1913" t="str">
            <v>KB</v>
          </cell>
        </row>
        <row r="1914">
          <cell r="A1914">
            <v>4235</v>
          </cell>
          <cell r="B1914">
            <v>37505</v>
          </cell>
          <cell r="C1914" t="str">
            <v>ko</v>
          </cell>
          <cell r="D1914" t="str">
            <v>154</v>
          </cell>
          <cell r="E1914">
            <v>37475</v>
          </cell>
          <cell r="F1914">
            <v>37469</v>
          </cell>
          <cell r="G1914">
            <v>37501</v>
          </cell>
          <cell r="H1914" t="str">
            <v>Agentura B.A.S.</v>
          </cell>
          <cell r="I1914" t="str">
            <v>3181220267</v>
          </cell>
          <cell r="J1914" t="str">
            <v>0100</v>
          </cell>
          <cell r="L1914">
            <v>10800</v>
          </cell>
          <cell r="M1914">
            <v>540</v>
          </cell>
          <cell r="N1914">
            <v>0</v>
          </cell>
          <cell r="O1914">
            <v>0</v>
          </cell>
          <cell r="P1914">
            <v>11340</v>
          </cell>
          <cell r="S1914">
            <v>11340</v>
          </cell>
          <cell r="U1914" t="str">
            <v>b</v>
          </cell>
          <cell r="V1914"/>
          <cell r="W1914">
            <v>37502</v>
          </cell>
          <cell r="X1914">
            <v>37504</v>
          </cell>
          <cell r="Y1914" t="str">
            <v>KB</v>
          </cell>
        </row>
        <row r="1915">
          <cell r="A1915">
            <v>4068</v>
          </cell>
          <cell r="B1915">
            <v>37371</v>
          </cell>
          <cell r="C1915" t="str">
            <v>ko</v>
          </cell>
          <cell r="D1915" t="str">
            <v>44</v>
          </cell>
          <cell r="E1915">
            <v>37350</v>
          </cell>
          <cell r="F1915">
            <v>37346</v>
          </cell>
          <cell r="G1915">
            <v>37376</v>
          </cell>
          <cell r="H1915" t="str">
            <v>Agentura B.A.S.</v>
          </cell>
          <cell r="I1915" t="str">
            <v>3181220267</v>
          </cell>
          <cell r="J1915" t="str">
            <v>0100</v>
          </cell>
          <cell r="L1915">
            <v>11431</v>
          </cell>
          <cell r="M1915">
            <v>571.6</v>
          </cell>
          <cell r="N1915">
            <v>0</v>
          </cell>
          <cell r="O1915">
            <v>0</v>
          </cell>
          <cell r="P1915">
            <v>12002.6</v>
          </cell>
          <cell r="S1915">
            <v>12003</v>
          </cell>
          <cell r="U1915" t="str">
            <v>b</v>
          </cell>
          <cell r="V1915"/>
          <cell r="W1915">
            <v>37376</v>
          </cell>
          <cell r="X1915">
            <v>37378</v>
          </cell>
          <cell r="Y1915" t="str">
            <v>KB</v>
          </cell>
        </row>
        <row r="1916">
          <cell r="A1916">
            <v>4104</v>
          </cell>
          <cell r="B1916">
            <v>37413</v>
          </cell>
          <cell r="C1916" t="str">
            <v>ko</v>
          </cell>
          <cell r="D1916" t="str">
            <v>73</v>
          </cell>
          <cell r="E1916">
            <v>37382</v>
          </cell>
          <cell r="F1916">
            <v>37376</v>
          </cell>
          <cell r="G1916">
            <v>37406</v>
          </cell>
          <cell r="H1916" t="str">
            <v>Agentura B.A.S.</v>
          </cell>
          <cell r="I1916" t="str">
            <v>3181220267</v>
          </cell>
          <cell r="J1916" t="str">
            <v>0100</v>
          </cell>
          <cell r="L1916">
            <v>12450</v>
          </cell>
          <cell r="M1916">
            <v>622.5</v>
          </cell>
          <cell r="N1916">
            <v>0</v>
          </cell>
          <cell r="O1916">
            <v>0</v>
          </cell>
          <cell r="P1916">
            <v>13072.5</v>
          </cell>
          <cell r="S1916">
            <v>13073</v>
          </cell>
          <cell r="U1916" t="str">
            <v>b</v>
          </cell>
          <cell r="V1916"/>
          <cell r="W1916">
            <v>37405</v>
          </cell>
          <cell r="X1916">
            <v>37406</v>
          </cell>
          <cell r="Y1916" t="str">
            <v>KB</v>
          </cell>
        </row>
        <row r="1917">
          <cell r="A1917">
            <v>4143</v>
          </cell>
          <cell r="B1917">
            <v>37432</v>
          </cell>
          <cell r="C1917" t="str">
            <v>ko</v>
          </cell>
          <cell r="D1917" t="str">
            <v>87</v>
          </cell>
          <cell r="E1917">
            <v>37412</v>
          </cell>
          <cell r="F1917">
            <v>37408</v>
          </cell>
          <cell r="G1917">
            <v>37438</v>
          </cell>
          <cell r="H1917" t="str">
            <v>Agentura B.A.S.</v>
          </cell>
          <cell r="I1917" t="str">
            <v>3181220267</v>
          </cell>
          <cell r="J1917" t="str">
            <v>0100</v>
          </cell>
          <cell r="L1917">
            <v>12495</v>
          </cell>
          <cell r="M1917">
            <v>624.79999999999995</v>
          </cell>
          <cell r="N1917">
            <v>0</v>
          </cell>
          <cell r="O1917">
            <v>0</v>
          </cell>
          <cell r="P1917">
            <v>13119.8</v>
          </cell>
          <cell r="S1917">
            <v>13120</v>
          </cell>
          <cell r="V1917"/>
          <cell r="W1917">
            <v>37435</v>
          </cell>
          <cell r="X1917">
            <v>37438</v>
          </cell>
          <cell r="Y1917" t="str">
            <v>KB</v>
          </cell>
        </row>
        <row r="1918">
          <cell r="A1918">
            <v>4238</v>
          </cell>
          <cell r="B1918">
            <v>37505</v>
          </cell>
          <cell r="C1918" t="str">
            <v>ko</v>
          </cell>
          <cell r="D1918" t="str">
            <v>157</v>
          </cell>
          <cell r="E1918">
            <v>37475</v>
          </cell>
          <cell r="F1918">
            <v>37469</v>
          </cell>
          <cell r="G1918">
            <v>37501</v>
          </cell>
          <cell r="H1918" t="str">
            <v>Agentura B.A.S.</v>
          </cell>
          <cell r="I1918" t="str">
            <v>3181220267</v>
          </cell>
          <cell r="J1918" t="str">
            <v>0100</v>
          </cell>
          <cell r="L1918">
            <v>14000</v>
          </cell>
          <cell r="M1918">
            <v>700</v>
          </cell>
          <cell r="N1918">
            <v>0</v>
          </cell>
          <cell r="O1918">
            <v>0</v>
          </cell>
          <cell r="P1918">
            <v>14700</v>
          </cell>
          <cell r="S1918">
            <v>14700</v>
          </cell>
          <cell r="U1918" t="str">
            <v>b</v>
          </cell>
          <cell r="V1918"/>
          <cell r="W1918">
            <v>37502</v>
          </cell>
          <cell r="X1918">
            <v>37504</v>
          </cell>
          <cell r="Y1918" t="str">
            <v>KB</v>
          </cell>
        </row>
        <row r="1919">
          <cell r="A1919">
            <v>4176</v>
          </cell>
          <cell r="B1919">
            <v>37461</v>
          </cell>
          <cell r="C1919" t="str">
            <v>ko</v>
          </cell>
          <cell r="D1919" t="str">
            <v>109</v>
          </cell>
          <cell r="E1919">
            <v>37433</v>
          </cell>
          <cell r="F1919">
            <v>37433</v>
          </cell>
          <cell r="G1919">
            <v>37463</v>
          </cell>
          <cell r="H1919" t="str">
            <v>Agentura B.A.S.</v>
          </cell>
          <cell r="I1919" t="str">
            <v>3181220267</v>
          </cell>
          <cell r="J1919" t="str">
            <v>0100</v>
          </cell>
          <cell r="L1919">
            <v>14130</v>
          </cell>
          <cell r="M1919">
            <v>706.5</v>
          </cell>
          <cell r="N1919">
            <v>0</v>
          </cell>
          <cell r="O1919">
            <v>0</v>
          </cell>
          <cell r="P1919">
            <v>14836.5</v>
          </cell>
          <cell r="S1919">
            <v>14837</v>
          </cell>
          <cell r="U1919" t="str">
            <v>b</v>
          </cell>
          <cell r="V1919"/>
          <cell r="W1919">
            <v>37460</v>
          </cell>
          <cell r="X1919">
            <v>37460</v>
          </cell>
          <cell r="Y1919" t="str">
            <v>KB</v>
          </cell>
        </row>
        <row r="1920">
          <cell r="A1920">
            <v>4231</v>
          </cell>
          <cell r="B1920">
            <v>37505</v>
          </cell>
          <cell r="C1920" t="str">
            <v>ko</v>
          </cell>
          <cell r="D1920" t="str">
            <v>150</v>
          </cell>
          <cell r="E1920">
            <v>37475</v>
          </cell>
          <cell r="F1920">
            <v>37469</v>
          </cell>
          <cell r="G1920">
            <v>37501</v>
          </cell>
          <cell r="H1920" t="str">
            <v>Agentura B.A.S.</v>
          </cell>
          <cell r="I1920" t="str">
            <v>3181220267</v>
          </cell>
          <cell r="J1920" t="str">
            <v>0100</v>
          </cell>
          <cell r="L1920">
            <v>14425</v>
          </cell>
          <cell r="M1920">
            <v>721.3</v>
          </cell>
          <cell r="N1920">
            <v>0</v>
          </cell>
          <cell r="O1920">
            <v>0</v>
          </cell>
          <cell r="P1920">
            <v>15146.3</v>
          </cell>
          <cell r="S1920">
            <v>15146</v>
          </cell>
          <cell r="U1920" t="str">
            <v>b</v>
          </cell>
          <cell r="V1920"/>
          <cell r="W1920">
            <v>37502</v>
          </cell>
          <cell r="X1920">
            <v>37504</v>
          </cell>
          <cell r="Y1920" t="str">
            <v>KB</v>
          </cell>
        </row>
        <row r="1921">
          <cell r="A1921">
            <v>4170</v>
          </cell>
          <cell r="B1921">
            <v>37461</v>
          </cell>
          <cell r="C1921" t="str">
            <v>ko</v>
          </cell>
          <cell r="D1921" t="str">
            <v>102</v>
          </cell>
          <cell r="E1921">
            <v>37433</v>
          </cell>
          <cell r="F1921">
            <v>37433</v>
          </cell>
          <cell r="G1921">
            <v>37463</v>
          </cell>
          <cell r="H1921" t="str">
            <v>Agentura B.A.S.</v>
          </cell>
          <cell r="I1921" t="str">
            <v>3181220267</v>
          </cell>
          <cell r="J1921" t="str">
            <v>0100</v>
          </cell>
          <cell r="L1921">
            <v>14700</v>
          </cell>
          <cell r="M1921">
            <v>735</v>
          </cell>
          <cell r="N1921">
            <v>0</v>
          </cell>
          <cell r="O1921">
            <v>0</v>
          </cell>
          <cell r="P1921">
            <v>15435</v>
          </cell>
          <cell r="S1921">
            <v>15435</v>
          </cell>
          <cell r="U1921" t="str">
            <v>b</v>
          </cell>
          <cell r="V1921"/>
          <cell r="W1921">
            <v>37460</v>
          </cell>
          <cell r="X1921">
            <v>37460</v>
          </cell>
          <cell r="Y1921" t="str">
            <v>KB</v>
          </cell>
        </row>
        <row r="1922">
          <cell r="A1922">
            <v>4144</v>
          </cell>
          <cell r="B1922">
            <v>37432</v>
          </cell>
          <cell r="C1922" t="str">
            <v>ko</v>
          </cell>
          <cell r="D1922" t="str">
            <v>88</v>
          </cell>
          <cell r="E1922">
            <v>37412</v>
          </cell>
          <cell r="F1922">
            <v>37408</v>
          </cell>
          <cell r="G1922">
            <v>37438</v>
          </cell>
          <cell r="H1922" t="str">
            <v>Agentura B.A.S.</v>
          </cell>
          <cell r="I1922" t="str">
            <v>3181220267</v>
          </cell>
          <cell r="J1922" t="str">
            <v>0100</v>
          </cell>
          <cell r="L1922">
            <v>15600</v>
          </cell>
          <cell r="M1922">
            <v>780</v>
          </cell>
          <cell r="N1922">
            <v>0</v>
          </cell>
          <cell r="O1922">
            <v>0</v>
          </cell>
          <cell r="P1922">
            <v>16380</v>
          </cell>
          <cell r="S1922">
            <v>16380</v>
          </cell>
          <cell r="V1922"/>
          <cell r="W1922">
            <v>37435</v>
          </cell>
          <cell r="X1922">
            <v>37438</v>
          </cell>
          <cell r="Y1922" t="str">
            <v>KB</v>
          </cell>
        </row>
        <row r="1923">
          <cell r="A1923">
            <v>4234</v>
          </cell>
          <cell r="B1923">
            <v>37505</v>
          </cell>
          <cell r="C1923" t="str">
            <v>ko</v>
          </cell>
          <cell r="D1923" t="str">
            <v>153</v>
          </cell>
          <cell r="E1923">
            <v>37475</v>
          </cell>
          <cell r="F1923">
            <v>37469</v>
          </cell>
          <cell r="G1923">
            <v>37501</v>
          </cell>
          <cell r="H1923" t="str">
            <v>Agentura B.A.S.</v>
          </cell>
          <cell r="I1923" t="str">
            <v>3181220267</v>
          </cell>
          <cell r="J1923" t="str">
            <v>0100</v>
          </cell>
          <cell r="L1923">
            <v>16800</v>
          </cell>
          <cell r="M1923">
            <v>840</v>
          </cell>
          <cell r="N1923">
            <v>0</v>
          </cell>
          <cell r="O1923">
            <v>0</v>
          </cell>
          <cell r="P1923">
            <v>17640</v>
          </cell>
          <cell r="S1923">
            <v>17640</v>
          </cell>
          <cell r="U1923" t="str">
            <v>b</v>
          </cell>
          <cell r="V1923"/>
          <cell r="W1923">
            <v>37502</v>
          </cell>
          <cell r="X1923">
            <v>37504</v>
          </cell>
          <cell r="Y1923" t="str">
            <v>KB</v>
          </cell>
        </row>
        <row r="1924">
          <cell r="A1924">
            <v>4140</v>
          </cell>
          <cell r="B1924">
            <v>37432</v>
          </cell>
          <cell r="C1924" t="str">
            <v>ko</v>
          </cell>
          <cell r="D1924" t="str">
            <v>86</v>
          </cell>
          <cell r="E1924">
            <v>37411</v>
          </cell>
          <cell r="F1924">
            <v>37407</v>
          </cell>
          <cell r="G1924">
            <v>37438</v>
          </cell>
          <cell r="H1924" t="str">
            <v>Agentura B.A.S.</v>
          </cell>
          <cell r="I1924" t="str">
            <v>3181220267</v>
          </cell>
          <cell r="J1924" t="str">
            <v>0100</v>
          </cell>
          <cell r="L1924">
            <v>17500</v>
          </cell>
          <cell r="M1924">
            <v>875</v>
          </cell>
          <cell r="N1924">
            <v>0</v>
          </cell>
          <cell r="O1924">
            <v>0</v>
          </cell>
          <cell r="P1924">
            <v>18375</v>
          </cell>
          <cell r="S1924">
            <v>18375</v>
          </cell>
          <cell r="V1924"/>
          <cell r="W1924">
            <v>37435</v>
          </cell>
          <cell r="X1924">
            <v>37438</v>
          </cell>
          <cell r="Y1924" t="str">
            <v>KB</v>
          </cell>
        </row>
        <row r="1925">
          <cell r="A1925">
            <v>4173</v>
          </cell>
          <cell r="B1925">
            <v>37461</v>
          </cell>
          <cell r="C1925" t="str">
            <v>ko</v>
          </cell>
          <cell r="D1925" t="str">
            <v>105</v>
          </cell>
          <cell r="E1925">
            <v>37433</v>
          </cell>
          <cell r="F1925">
            <v>37433</v>
          </cell>
          <cell r="G1925">
            <v>37463</v>
          </cell>
          <cell r="H1925" t="str">
            <v>Agentura B.A.S.</v>
          </cell>
          <cell r="I1925" t="str">
            <v>3181220267</v>
          </cell>
          <cell r="J1925" t="str">
            <v>0100</v>
          </cell>
          <cell r="L1925">
            <v>18620</v>
          </cell>
          <cell r="M1925">
            <v>931</v>
          </cell>
          <cell r="N1925">
            <v>0</v>
          </cell>
          <cell r="O1925">
            <v>0</v>
          </cell>
          <cell r="P1925">
            <v>19551</v>
          </cell>
          <cell r="S1925">
            <v>19551</v>
          </cell>
          <cell r="U1925" t="str">
            <v>b</v>
          </cell>
          <cell r="V1925"/>
          <cell r="W1925">
            <v>37460</v>
          </cell>
          <cell r="X1925">
            <v>37460</v>
          </cell>
          <cell r="Y1925" t="str">
            <v>KB</v>
          </cell>
        </row>
        <row r="1926">
          <cell r="A1926">
            <v>2424</v>
          </cell>
          <cell r="B1926">
            <v>37613</v>
          </cell>
          <cell r="C1926" t="str">
            <v>A2</v>
          </cell>
          <cell r="D1926" t="str">
            <v>248</v>
          </cell>
          <cell r="E1926">
            <v>37599</v>
          </cell>
          <cell r="F1926">
            <v>37590</v>
          </cell>
          <cell r="G1926">
            <v>37620</v>
          </cell>
          <cell r="H1926" t="str">
            <v>Agentura B.A.S.</v>
          </cell>
          <cell r="I1926" t="str">
            <v>3181220267</v>
          </cell>
          <cell r="J1926" t="str">
            <v>0100</v>
          </cell>
          <cell r="L1926">
            <v>24480</v>
          </cell>
          <cell r="M1926">
            <v>1224</v>
          </cell>
          <cell r="O1926">
            <v>0</v>
          </cell>
          <cell r="P1926">
            <v>25704</v>
          </cell>
          <cell r="S1926">
            <v>25704</v>
          </cell>
          <cell r="U1926" t="str">
            <v>a</v>
          </cell>
          <cell r="V1926" t="str">
            <v xml:space="preserve"> </v>
          </cell>
          <cell r="W1926">
            <v>37613</v>
          </cell>
          <cell r="X1926">
            <v>37613</v>
          </cell>
          <cell r="Y1926" t="str">
            <v>KB</v>
          </cell>
        </row>
        <row r="1927">
          <cell r="A1927">
            <v>4172</v>
          </cell>
          <cell r="B1927">
            <v>37466</v>
          </cell>
          <cell r="C1927" t="str">
            <v>ko</v>
          </cell>
          <cell r="D1927" t="str">
            <v>104</v>
          </cell>
          <cell r="E1927">
            <v>37433</v>
          </cell>
          <cell r="F1927">
            <v>37433</v>
          </cell>
          <cell r="G1927">
            <v>37463</v>
          </cell>
          <cell r="H1927" t="str">
            <v>Agentura B.A.S.</v>
          </cell>
          <cell r="I1927" t="str">
            <v>3181220267</v>
          </cell>
          <cell r="J1927" t="str">
            <v>0100</v>
          </cell>
          <cell r="L1927">
            <v>24581</v>
          </cell>
          <cell r="M1927">
            <v>1229.0999999999999</v>
          </cell>
          <cell r="N1927">
            <v>0</v>
          </cell>
          <cell r="O1927">
            <v>0</v>
          </cell>
          <cell r="P1927">
            <v>25810.1</v>
          </cell>
          <cell r="S1927">
            <v>25810</v>
          </cell>
          <cell r="T1927" t="str">
            <v>August2002</v>
          </cell>
          <cell r="U1927">
            <v>37468</v>
          </cell>
          <cell r="V1927"/>
          <cell r="W1927">
            <v>37473</v>
          </cell>
          <cell r="X1927">
            <v>37473</v>
          </cell>
          <cell r="Y1927" t="str">
            <v>UFJ</v>
          </cell>
        </row>
        <row r="1928">
          <cell r="A1928">
            <v>4191</v>
          </cell>
          <cell r="B1928">
            <v>37466</v>
          </cell>
          <cell r="C1928" t="str">
            <v>ko</v>
          </cell>
          <cell r="D1928" t="str">
            <v>89</v>
          </cell>
          <cell r="E1928">
            <v>37439</v>
          </cell>
          <cell r="F1928">
            <v>37410</v>
          </cell>
          <cell r="G1928">
            <v>37469</v>
          </cell>
          <cell r="H1928" t="str">
            <v>Agentura B.A.S.</v>
          </cell>
          <cell r="I1928" t="str">
            <v>3181220267</v>
          </cell>
          <cell r="J1928" t="str">
            <v>0100</v>
          </cell>
          <cell r="L1928">
            <v>27450</v>
          </cell>
          <cell r="M1928">
            <v>1372.5</v>
          </cell>
          <cell r="N1928">
            <v>0</v>
          </cell>
          <cell r="O1928">
            <v>0</v>
          </cell>
          <cell r="P1928">
            <v>28822.5</v>
          </cell>
          <cell r="S1928">
            <v>28823</v>
          </cell>
          <cell r="T1928" t="str">
            <v>August2002</v>
          </cell>
          <cell r="U1928">
            <v>37468</v>
          </cell>
          <cell r="V1928"/>
          <cell r="W1928">
            <v>37473</v>
          </cell>
          <cell r="X1928">
            <v>37473</v>
          </cell>
          <cell r="Y1928" t="str">
            <v>UFJ</v>
          </cell>
        </row>
        <row r="1929">
          <cell r="A1929">
            <v>4177</v>
          </cell>
          <cell r="B1929">
            <v>37466</v>
          </cell>
          <cell r="C1929" t="str">
            <v>ko</v>
          </cell>
          <cell r="D1929" t="str">
            <v>110</v>
          </cell>
          <cell r="E1929">
            <v>37433</v>
          </cell>
          <cell r="F1929">
            <v>37433</v>
          </cell>
          <cell r="G1929">
            <v>37463</v>
          </cell>
          <cell r="H1929" t="str">
            <v>Agentura B.A.S.</v>
          </cell>
          <cell r="I1929" t="str">
            <v>3181220267</v>
          </cell>
          <cell r="J1929" t="str">
            <v>0100</v>
          </cell>
          <cell r="L1929">
            <v>40330</v>
          </cell>
          <cell r="M1929">
            <v>2016.5</v>
          </cell>
          <cell r="N1929">
            <v>0</v>
          </cell>
          <cell r="O1929">
            <v>0</v>
          </cell>
          <cell r="P1929">
            <v>42346.5</v>
          </cell>
          <cell r="S1929">
            <v>42347</v>
          </cell>
          <cell r="T1929" t="str">
            <v>August2002</v>
          </cell>
          <cell r="U1929">
            <v>37468</v>
          </cell>
          <cell r="V1929"/>
          <cell r="W1929">
            <v>37473</v>
          </cell>
          <cell r="X1929">
            <v>37473</v>
          </cell>
          <cell r="Y1929" t="str">
            <v>UFJ</v>
          </cell>
        </row>
        <row r="1930">
          <cell r="A1930">
            <v>4236</v>
          </cell>
          <cell r="B1930">
            <v>37505</v>
          </cell>
          <cell r="C1930" t="str">
            <v>ko</v>
          </cell>
          <cell r="D1930" t="str">
            <v>155</v>
          </cell>
          <cell r="E1930">
            <v>37475</v>
          </cell>
          <cell r="F1930">
            <v>37469</v>
          </cell>
          <cell r="G1930">
            <v>37501</v>
          </cell>
          <cell r="H1930" t="str">
            <v>Agentura B.A.S.</v>
          </cell>
          <cell r="I1930" t="str">
            <v>3181220267</v>
          </cell>
          <cell r="J1930" t="str">
            <v>0100</v>
          </cell>
          <cell r="L1930">
            <v>43681</v>
          </cell>
          <cell r="M1930">
            <v>2184.1</v>
          </cell>
          <cell r="N1930">
            <v>0</v>
          </cell>
          <cell r="O1930">
            <v>0</v>
          </cell>
          <cell r="P1930">
            <v>45865.1</v>
          </cell>
          <cell r="S1930">
            <v>45865</v>
          </cell>
          <cell r="U1930" t="str">
            <v>b</v>
          </cell>
          <cell r="V1930"/>
          <cell r="W1930">
            <v>37502</v>
          </cell>
          <cell r="X1930">
            <v>37504</v>
          </cell>
          <cell r="Y1930" t="str">
            <v>KB</v>
          </cell>
        </row>
        <row r="1931">
          <cell r="A1931">
            <v>4233</v>
          </cell>
          <cell r="B1931">
            <v>37502</v>
          </cell>
          <cell r="C1931" t="str">
            <v>ko</v>
          </cell>
          <cell r="D1931" t="str">
            <v>152</v>
          </cell>
          <cell r="E1931">
            <v>37475</v>
          </cell>
          <cell r="F1931">
            <v>37469</v>
          </cell>
          <cell r="G1931">
            <v>37501</v>
          </cell>
          <cell r="H1931" t="str">
            <v>Agentura B.A.S.</v>
          </cell>
          <cell r="I1931" t="str">
            <v>3181220267</v>
          </cell>
          <cell r="J1931" t="str">
            <v>0100</v>
          </cell>
          <cell r="L1931">
            <v>53000</v>
          </cell>
          <cell r="M1931">
            <v>2650</v>
          </cell>
          <cell r="N1931">
            <v>0</v>
          </cell>
          <cell r="O1931">
            <v>0</v>
          </cell>
          <cell r="P1931">
            <v>55650</v>
          </cell>
          <cell r="S1931">
            <v>55650</v>
          </cell>
          <cell r="U1931" t="str">
            <v>b</v>
          </cell>
          <cell r="V1931"/>
          <cell r="W1931">
            <v>37502</v>
          </cell>
          <cell r="X1931">
            <v>37504</v>
          </cell>
          <cell r="Y1931" t="str">
            <v>KB</v>
          </cell>
        </row>
        <row r="1932">
          <cell r="A1932">
            <v>4192</v>
          </cell>
          <cell r="B1932">
            <v>37466</v>
          </cell>
          <cell r="C1932" t="str">
            <v>ko</v>
          </cell>
          <cell r="D1932" t="str">
            <v>90</v>
          </cell>
          <cell r="E1932">
            <v>37439</v>
          </cell>
          <cell r="F1932">
            <v>37410</v>
          </cell>
          <cell r="G1932">
            <v>37469</v>
          </cell>
          <cell r="H1932" t="str">
            <v>Agentura B.A.S.</v>
          </cell>
          <cell r="I1932" t="str">
            <v>3181220267</v>
          </cell>
          <cell r="J1932" t="str">
            <v>0100</v>
          </cell>
          <cell r="L1932">
            <v>63125</v>
          </cell>
          <cell r="M1932">
            <v>3156.3</v>
          </cell>
          <cell r="N1932">
            <v>0</v>
          </cell>
          <cell r="O1932">
            <v>0</v>
          </cell>
          <cell r="P1932">
            <v>66281.3</v>
          </cell>
          <cell r="S1932">
            <v>66281</v>
          </cell>
          <cell r="T1932" t="str">
            <v>August2002</v>
          </cell>
          <cell r="U1932">
            <v>37468</v>
          </cell>
          <cell r="V1932"/>
          <cell r="W1932">
            <v>37473</v>
          </cell>
          <cell r="X1932">
            <v>37473</v>
          </cell>
          <cell r="Y1932" t="str">
            <v>UFJ</v>
          </cell>
        </row>
        <row r="1933">
          <cell r="A1933">
            <v>4175</v>
          </cell>
          <cell r="B1933">
            <v>37466</v>
          </cell>
          <cell r="C1933" t="str">
            <v>ko</v>
          </cell>
          <cell r="D1933" t="str">
            <v>108</v>
          </cell>
          <cell r="E1933">
            <v>37433</v>
          </cell>
          <cell r="F1933">
            <v>37433</v>
          </cell>
          <cell r="G1933">
            <v>37463</v>
          </cell>
          <cell r="H1933" t="str">
            <v>Agentura B.A.S.</v>
          </cell>
          <cell r="I1933" t="str">
            <v>3181220267</v>
          </cell>
          <cell r="J1933" t="str">
            <v>0100</v>
          </cell>
          <cell r="L1933">
            <v>67680</v>
          </cell>
          <cell r="M1933">
            <v>3384</v>
          </cell>
          <cell r="N1933">
            <v>0</v>
          </cell>
          <cell r="O1933">
            <v>0</v>
          </cell>
          <cell r="P1933">
            <v>71064</v>
          </cell>
          <cell r="S1933">
            <v>71064</v>
          </cell>
          <cell r="T1933" t="str">
            <v>August2002</v>
          </cell>
          <cell r="U1933">
            <v>37468</v>
          </cell>
          <cell r="V1933"/>
          <cell r="W1933">
            <v>37473</v>
          </cell>
          <cell r="X1933">
            <v>37473</v>
          </cell>
          <cell r="Y1933" t="str">
            <v>UFJ</v>
          </cell>
        </row>
        <row r="1934">
          <cell r="A1934">
            <v>4327</v>
          </cell>
          <cell r="B1934">
            <v>37603</v>
          </cell>
          <cell r="C1934" t="str">
            <v xml:space="preserve">ko </v>
          </cell>
          <cell r="D1934" t="str">
            <v>213</v>
          </cell>
          <cell r="E1934">
            <v>37578</v>
          </cell>
          <cell r="F1934">
            <v>37571</v>
          </cell>
          <cell r="G1934">
            <v>37601</v>
          </cell>
          <cell r="H1934" t="str">
            <v>Agentura B.A.S.</v>
          </cell>
          <cell r="I1934" t="str">
            <v>3181220267</v>
          </cell>
          <cell r="J1934" t="str">
            <v>0100</v>
          </cell>
          <cell r="L1934">
            <v>68160</v>
          </cell>
          <cell r="M1934">
            <v>3408</v>
          </cell>
          <cell r="O1934">
            <v>0</v>
          </cell>
          <cell r="P1934">
            <v>71568</v>
          </cell>
          <cell r="S1934">
            <v>71568</v>
          </cell>
          <cell r="V1934">
            <v>20</v>
          </cell>
          <cell r="W1934">
            <v>37596</v>
          </cell>
          <cell r="X1934">
            <v>37596</v>
          </cell>
          <cell r="Y1934" t="str">
            <v>KB</v>
          </cell>
        </row>
        <row r="1935">
          <cell r="A1935">
            <v>4139</v>
          </cell>
          <cell r="B1935">
            <v>37432</v>
          </cell>
          <cell r="C1935" t="str">
            <v>ko</v>
          </cell>
          <cell r="D1935" t="str">
            <v>85</v>
          </cell>
          <cell r="E1935">
            <v>37411</v>
          </cell>
          <cell r="F1935">
            <v>37407</v>
          </cell>
          <cell r="G1935">
            <v>37438</v>
          </cell>
          <cell r="H1935" t="str">
            <v>Agentura B.A.S.</v>
          </cell>
          <cell r="I1935" t="str">
            <v>3181220267</v>
          </cell>
          <cell r="J1935" t="str">
            <v>0100</v>
          </cell>
          <cell r="L1935">
            <v>75000</v>
          </cell>
          <cell r="M1935">
            <v>3750</v>
          </cell>
          <cell r="N1935">
            <v>0</v>
          </cell>
          <cell r="O1935">
            <v>0</v>
          </cell>
          <cell r="P1935">
            <v>78750</v>
          </cell>
          <cell r="S1935">
            <v>78750</v>
          </cell>
          <cell r="V1935"/>
          <cell r="W1935">
            <v>37435</v>
          </cell>
          <cell r="X1935">
            <v>37438</v>
          </cell>
          <cell r="Y1935" t="str">
            <v>KB</v>
          </cell>
        </row>
        <row r="1936">
          <cell r="A1936">
            <v>4014</v>
          </cell>
          <cell r="B1936">
            <v>37319</v>
          </cell>
          <cell r="C1936" t="str">
            <v>ko</v>
          </cell>
          <cell r="D1936" t="str">
            <v>3</v>
          </cell>
          <cell r="E1936">
            <v>37291</v>
          </cell>
          <cell r="F1936">
            <v>37288</v>
          </cell>
          <cell r="G1936">
            <v>37319</v>
          </cell>
          <cell r="H1936" t="str">
            <v>Agentura B.A.S.</v>
          </cell>
          <cell r="I1936" t="str">
            <v>3181220267</v>
          </cell>
          <cell r="J1936" t="str">
            <v>0100</v>
          </cell>
          <cell r="L1936">
            <v>870650</v>
          </cell>
          <cell r="M1936">
            <v>43532.5</v>
          </cell>
          <cell r="O1936">
            <v>0</v>
          </cell>
          <cell r="P1936">
            <v>914183</v>
          </cell>
          <cell r="Q1936">
            <v>-784260</v>
          </cell>
          <cell r="R1936">
            <v>-43532.5</v>
          </cell>
          <cell r="S1936">
            <v>86390</v>
          </cell>
          <cell r="U1936" t="str">
            <v>a</v>
          </cell>
          <cell r="V1936"/>
          <cell r="W1936">
            <v>37315</v>
          </cell>
          <cell r="X1936">
            <v>37316</v>
          </cell>
          <cell r="Y1936" t="str">
            <v>KB</v>
          </cell>
        </row>
        <row r="1937">
          <cell r="A1937">
            <v>4232</v>
          </cell>
          <cell r="B1937">
            <v>37502</v>
          </cell>
          <cell r="C1937" t="str">
            <v>ko</v>
          </cell>
          <cell r="D1937" t="str">
            <v>151</v>
          </cell>
          <cell r="E1937">
            <v>37475</v>
          </cell>
          <cell r="F1937">
            <v>37469</v>
          </cell>
          <cell r="G1937">
            <v>37504</v>
          </cell>
          <cell r="H1937" t="str">
            <v>Agentura B.A.S.</v>
          </cell>
          <cell r="I1937" t="str">
            <v>3181220267</v>
          </cell>
          <cell r="J1937" t="str">
            <v>0100</v>
          </cell>
          <cell r="L1937">
            <v>100000</v>
          </cell>
          <cell r="M1937">
            <v>5000</v>
          </cell>
          <cell r="N1937">
            <v>0</v>
          </cell>
          <cell r="O1937">
            <v>0</v>
          </cell>
          <cell r="P1937">
            <v>105000</v>
          </cell>
          <cell r="S1937">
            <v>105000</v>
          </cell>
          <cell r="U1937" t="str">
            <v>b</v>
          </cell>
          <cell r="V1937"/>
          <cell r="W1937">
            <v>37504</v>
          </cell>
          <cell r="X1937">
            <v>37504</v>
          </cell>
          <cell r="Y1937" t="str">
            <v>KB</v>
          </cell>
        </row>
        <row r="1938">
          <cell r="A1938">
            <v>4179</v>
          </cell>
          <cell r="B1938">
            <v>37466</v>
          </cell>
          <cell r="C1938" t="str">
            <v>ko</v>
          </cell>
          <cell r="D1938" t="str">
            <v>107</v>
          </cell>
          <cell r="E1938">
            <v>37433</v>
          </cell>
          <cell r="F1938">
            <v>37433</v>
          </cell>
          <cell r="G1938">
            <v>37463</v>
          </cell>
          <cell r="H1938" t="str">
            <v>Agentura B.A.S.</v>
          </cell>
          <cell r="I1938" t="str">
            <v>3181220267</v>
          </cell>
          <cell r="J1938" t="str">
            <v>0100</v>
          </cell>
          <cell r="L1938">
            <v>109912</v>
          </cell>
          <cell r="M1938">
            <v>5495.6</v>
          </cell>
          <cell r="N1938">
            <v>0</v>
          </cell>
          <cell r="O1938">
            <v>0</v>
          </cell>
          <cell r="P1938">
            <v>115407.6</v>
          </cell>
          <cell r="S1938">
            <v>115408</v>
          </cell>
          <cell r="T1938" t="str">
            <v>August2002</v>
          </cell>
          <cell r="U1938">
            <v>37468</v>
          </cell>
          <cell r="V1938"/>
          <cell r="W1938">
            <v>37473</v>
          </cell>
          <cell r="X1938">
            <v>37473</v>
          </cell>
          <cell r="Y1938" t="str">
            <v>UFJ</v>
          </cell>
        </row>
        <row r="1939">
          <cell r="A1939">
            <v>4278</v>
          </cell>
          <cell r="B1939">
            <v>37533</v>
          </cell>
          <cell r="C1939" t="str">
            <v>ko</v>
          </cell>
          <cell r="D1939" t="str">
            <v>181</v>
          </cell>
          <cell r="E1939">
            <v>37504</v>
          </cell>
          <cell r="F1939">
            <v>37499</v>
          </cell>
          <cell r="G1939">
            <v>37529</v>
          </cell>
          <cell r="H1939" t="str">
            <v>Agentura B.A.S.</v>
          </cell>
          <cell r="I1939" t="str">
            <v>3181220267</v>
          </cell>
          <cell r="J1939" t="str">
            <v>0100</v>
          </cell>
          <cell r="L1939">
            <v>112000</v>
          </cell>
          <cell r="M1939">
            <v>5600</v>
          </cell>
          <cell r="O1939">
            <v>0</v>
          </cell>
          <cell r="P1939">
            <v>117600</v>
          </cell>
          <cell r="S1939">
            <v>117600</v>
          </cell>
          <cell r="U1939" t="str">
            <v>e</v>
          </cell>
          <cell r="V1939"/>
          <cell r="W1939">
            <v>37533</v>
          </cell>
          <cell r="X1939">
            <v>37533</v>
          </cell>
          <cell r="Y1939" t="str">
            <v>KB</v>
          </cell>
        </row>
        <row r="1940">
          <cell r="A1940">
            <v>4279</v>
          </cell>
          <cell r="B1940">
            <v>37533</v>
          </cell>
          <cell r="C1940" t="str">
            <v>ko</v>
          </cell>
          <cell r="D1940" t="str">
            <v>182</v>
          </cell>
          <cell r="E1940">
            <v>37504</v>
          </cell>
          <cell r="F1940">
            <v>37504</v>
          </cell>
          <cell r="G1940">
            <v>37536</v>
          </cell>
          <cell r="H1940" t="str">
            <v>Agentura B.A.S.</v>
          </cell>
          <cell r="I1940" t="str">
            <v>3181220267</v>
          </cell>
          <cell r="J1940" t="str">
            <v>0100</v>
          </cell>
          <cell r="L1940">
            <v>1411500</v>
          </cell>
          <cell r="M1940">
            <v>70575</v>
          </cell>
          <cell r="O1940">
            <v>0</v>
          </cell>
          <cell r="P1940">
            <v>1482075</v>
          </cell>
          <cell r="Q1940">
            <v>-1164000</v>
          </cell>
          <cell r="R1940">
            <v>-70575</v>
          </cell>
          <cell r="S1940">
            <v>247500</v>
          </cell>
          <cell r="U1940" t="str">
            <v>e</v>
          </cell>
          <cell r="V1940"/>
          <cell r="W1940">
            <v>37533</v>
          </cell>
          <cell r="X1940">
            <v>37533</v>
          </cell>
          <cell r="Y1940" t="str">
            <v>KB</v>
          </cell>
        </row>
        <row r="1941">
          <cell r="A1941">
            <v>4070</v>
          </cell>
          <cell r="B1941">
            <v>37382</v>
          </cell>
          <cell r="C1941" t="str">
            <v>ko</v>
          </cell>
          <cell r="D1941" t="str">
            <v>46</v>
          </cell>
          <cell r="E1941">
            <v>37350</v>
          </cell>
          <cell r="F1941">
            <v>37346</v>
          </cell>
          <cell r="G1941">
            <v>37381</v>
          </cell>
          <cell r="H1941" t="str">
            <v>Agentura B.A.S.</v>
          </cell>
          <cell r="I1941" t="str">
            <v>3181220267</v>
          </cell>
          <cell r="J1941" t="str">
            <v>0100</v>
          </cell>
          <cell r="L1941">
            <v>0</v>
          </cell>
          <cell r="M1941">
            <v>0</v>
          </cell>
          <cell r="N1941">
            <v>0</v>
          </cell>
          <cell r="O1941">
            <v>0</v>
          </cell>
          <cell r="Q1941">
            <v>550000</v>
          </cell>
          <cell r="S1941">
            <v>550000</v>
          </cell>
          <cell r="T1941" t="str">
            <v>May2002</v>
          </cell>
          <cell r="U1941">
            <v>37376</v>
          </cell>
          <cell r="V1941"/>
          <cell r="W1941">
            <v>37380</v>
          </cell>
          <cell r="X1941">
            <v>37382</v>
          </cell>
          <cell r="Y1941" t="str">
            <v>Sanwa Duss</v>
          </cell>
        </row>
        <row r="1942">
          <cell r="A1942">
            <v>4195</v>
          </cell>
          <cell r="B1942">
            <v>37502</v>
          </cell>
          <cell r="C1942" t="str">
            <v>ko</v>
          </cell>
          <cell r="D1942" t="str">
            <v>113</v>
          </cell>
          <cell r="E1942">
            <v>37439</v>
          </cell>
          <cell r="G1942">
            <v>37469</v>
          </cell>
          <cell r="H1942" t="str">
            <v>Agentura B.A.S.</v>
          </cell>
          <cell r="I1942" t="str">
            <v>3181220267</v>
          </cell>
          <cell r="J1942" t="str">
            <v>0100</v>
          </cell>
          <cell r="L1942">
            <v>0</v>
          </cell>
          <cell r="M1942">
            <v>0</v>
          </cell>
          <cell r="N1942">
            <v>0</v>
          </cell>
          <cell r="O1942">
            <v>0</v>
          </cell>
          <cell r="Q1942">
            <v>614000</v>
          </cell>
          <cell r="S1942">
            <v>614000</v>
          </cell>
          <cell r="T1942" t="str">
            <v>August2002</v>
          </cell>
          <cell r="U1942">
            <v>37468</v>
          </cell>
          <cell r="V1942"/>
          <cell r="W1942">
            <v>37473</v>
          </cell>
          <cell r="X1942">
            <v>37473</v>
          </cell>
          <cell r="Y1942" t="str">
            <v>UFJ</v>
          </cell>
        </row>
        <row r="1943">
          <cell r="A1943">
            <v>0</v>
          </cell>
          <cell r="B1943">
            <v>37278</v>
          </cell>
          <cell r="C1943" t="str">
            <v>ko</v>
          </cell>
          <cell r="D1943" t="str">
            <v>237</v>
          </cell>
          <cell r="E1943">
            <v>37232</v>
          </cell>
          <cell r="G1943">
            <v>37263</v>
          </cell>
          <cell r="H1943" t="str">
            <v>Agentura B.A.S.</v>
          </cell>
          <cell r="I1943" t="str">
            <v>3181220267</v>
          </cell>
          <cell r="J1943" t="str">
            <v>0100</v>
          </cell>
          <cell r="M1943">
            <v>0</v>
          </cell>
          <cell r="O1943">
            <v>0</v>
          </cell>
          <cell r="P1943">
            <v>0</v>
          </cell>
          <cell r="Q1943">
            <v>784260</v>
          </cell>
          <cell r="S1943">
            <v>784260</v>
          </cell>
          <cell r="T1943" t="str">
            <v>January2002</v>
          </cell>
          <cell r="U1943">
            <v>37246</v>
          </cell>
          <cell r="V1943"/>
          <cell r="W1943">
            <v>37261</v>
          </cell>
          <cell r="X1943">
            <v>37265</v>
          </cell>
          <cell r="Y1943" t="str">
            <v>Sanwa Duss</v>
          </cell>
        </row>
        <row r="1944">
          <cell r="A1944">
            <v>3096</v>
          </cell>
          <cell r="B1944">
            <v>37364</v>
          </cell>
          <cell r="C1944" t="str">
            <v>mc</v>
          </cell>
          <cell r="D1944" t="str">
            <v>20022015</v>
          </cell>
          <cell r="E1944">
            <v>37336</v>
          </cell>
          <cell r="F1944">
            <v>37315</v>
          </cell>
          <cell r="G1944">
            <v>37351</v>
          </cell>
          <cell r="H1944" t="str">
            <v>Farrao, Praha 4</v>
          </cell>
          <cell r="I1944" t="str">
            <v>31966</v>
          </cell>
          <cell r="J1944" t="str">
            <v>0300</v>
          </cell>
          <cell r="L1944">
            <v>11784900</v>
          </cell>
          <cell r="M1944">
            <v>589245</v>
          </cell>
          <cell r="O1944">
            <v>0</v>
          </cell>
          <cell r="P1944">
            <v>12374145</v>
          </cell>
          <cell r="Q1944">
            <v>-10587157.4</v>
          </cell>
          <cell r="R1944">
            <v>-589245</v>
          </cell>
          <cell r="S1944">
            <v>1197742.5999999996</v>
          </cell>
          <cell r="T1944" t="str">
            <v>April2002</v>
          </cell>
          <cell r="U1944">
            <v>37344</v>
          </cell>
          <cell r="V1944"/>
          <cell r="W1944">
            <v>37350</v>
          </cell>
          <cell r="X1944">
            <v>37351</v>
          </cell>
          <cell r="Y1944" t="str">
            <v>Sanwa Duss</v>
          </cell>
        </row>
        <row r="1945">
          <cell r="A1945">
            <v>3047</v>
          </cell>
          <cell r="B1945">
            <v>37333</v>
          </cell>
          <cell r="C1945" t="str">
            <v>mc</v>
          </cell>
          <cell r="D1945" t="str">
            <v>2002106</v>
          </cell>
          <cell r="E1945">
            <v>37306</v>
          </cell>
          <cell r="G1945">
            <v>37323</v>
          </cell>
          <cell r="H1945" t="str">
            <v>Farrao, Praha 4</v>
          </cell>
          <cell r="I1945" t="str">
            <v>31966</v>
          </cell>
          <cell r="J1945" t="str">
            <v>0300</v>
          </cell>
          <cell r="M1945">
            <v>0</v>
          </cell>
          <cell r="O1945">
            <v>0</v>
          </cell>
          <cell r="P1945">
            <v>0</v>
          </cell>
          <cell r="Q1945">
            <v>1648337.4</v>
          </cell>
          <cell r="S1945">
            <v>1648337.4</v>
          </cell>
          <cell r="T1945" t="str">
            <v>March2002</v>
          </cell>
          <cell r="U1945">
            <v>37315</v>
          </cell>
          <cell r="V1945"/>
          <cell r="W1945">
            <v>37320</v>
          </cell>
          <cell r="X1945">
            <v>37320</v>
          </cell>
          <cell r="Y1945" t="str">
            <v>Sanwa Duss</v>
          </cell>
        </row>
        <row r="1946">
          <cell r="A1946">
            <v>3007</v>
          </cell>
          <cell r="B1946">
            <v>37315</v>
          </cell>
          <cell r="C1946" t="str">
            <v>mc</v>
          </cell>
          <cell r="D1946" t="str">
            <v>2002101</v>
          </cell>
          <cell r="E1946">
            <v>37265</v>
          </cell>
          <cell r="G1946">
            <v>37296</v>
          </cell>
          <cell r="H1946" t="str">
            <v>Farrao, Praha 4</v>
          </cell>
          <cell r="I1946" t="str">
            <v>31966</v>
          </cell>
          <cell r="J1946" t="str">
            <v>0300</v>
          </cell>
          <cell r="M1946">
            <v>0</v>
          </cell>
          <cell r="O1946">
            <v>0</v>
          </cell>
          <cell r="P1946">
            <v>0</v>
          </cell>
          <cell r="Q1946">
            <v>1815732</v>
          </cell>
          <cell r="S1946">
            <v>1815732</v>
          </cell>
          <cell r="T1946" t="str">
            <v>February2002</v>
          </cell>
          <cell r="U1946">
            <v>37288</v>
          </cell>
          <cell r="V1946"/>
          <cell r="W1946">
            <v>37292</v>
          </cell>
          <cell r="X1946">
            <v>37293</v>
          </cell>
          <cell r="Y1946" t="str">
            <v>Sanwa Duss</v>
          </cell>
        </row>
        <row r="1947">
          <cell r="A1947">
            <v>4230</v>
          </cell>
          <cell r="B1947">
            <v>37502</v>
          </cell>
          <cell r="C1947" t="str">
            <v>ko</v>
          </cell>
          <cell r="D1947" t="str">
            <v>1200446</v>
          </cell>
          <cell r="E1947">
            <v>37470</v>
          </cell>
          <cell r="F1947">
            <v>37473</v>
          </cell>
          <cell r="G1947">
            <v>37504</v>
          </cell>
          <cell r="H1947" t="str">
            <v>G+H</v>
          </cell>
          <cell r="I1947" t="str">
            <v>323643</v>
          </cell>
          <cell r="J1947" t="str">
            <v>0300</v>
          </cell>
          <cell r="L1947">
            <v>1066675</v>
          </cell>
          <cell r="M1947">
            <v>53333.75</v>
          </cell>
          <cell r="N1947">
            <v>0</v>
          </cell>
          <cell r="O1947">
            <v>0</v>
          </cell>
          <cell r="P1947">
            <v>1120008.75</v>
          </cell>
          <cell r="Q1947">
            <v>-880695.1</v>
          </cell>
          <cell r="R1947">
            <v>-53333.75</v>
          </cell>
          <cell r="S1947">
            <v>185979.95</v>
          </cell>
          <cell r="U1947" t="str">
            <v>b</v>
          </cell>
          <cell r="V1947"/>
          <cell r="W1947">
            <v>37504</v>
          </cell>
          <cell r="X1947">
            <v>37504</v>
          </cell>
          <cell r="Y1947" t="str">
            <v>KB</v>
          </cell>
        </row>
        <row r="1948">
          <cell r="A1948">
            <v>4009</v>
          </cell>
          <cell r="B1948">
            <v>37315</v>
          </cell>
          <cell r="C1948" t="str">
            <v>ko</v>
          </cell>
          <cell r="D1948" t="str">
            <v>2200001</v>
          </cell>
          <cell r="E1948">
            <v>37280</v>
          </cell>
          <cell r="G1948">
            <v>37299</v>
          </cell>
          <cell r="H1948" t="str">
            <v>G+H</v>
          </cell>
          <cell r="I1948" t="str">
            <v>323643</v>
          </cell>
          <cell r="J1948" t="str">
            <v>0300</v>
          </cell>
          <cell r="L1948">
            <v>0</v>
          </cell>
          <cell r="N1948">
            <v>0</v>
          </cell>
          <cell r="Q1948">
            <v>359423.9</v>
          </cell>
          <cell r="S1948">
            <v>359423.9</v>
          </cell>
          <cell r="U1948" t="str">
            <v>a</v>
          </cell>
          <cell r="V1948"/>
          <cell r="W1948">
            <v>37298</v>
          </cell>
          <cell r="X1948">
            <v>37301</v>
          </cell>
          <cell r="Y1948" t="str">
            <v>KB</v>
          </cell>
        </row>
        <row r="1949">
          <cell r="A1949">
            <v>4054</v>
          </cell>
          <cell r="B1949">
            <v>37364</v>
          </cell>
          <cell r="C1949" t="str">
            <v>ko</v>
          </cell>
          <cell r="D1949" t="str">
            <v>2200002</v>
          </cell>
          <cell r="E1949">
            <v>37326</v>
          </cell>
          <cell r="G1949">
            <v>37351</v>
          </cell>
          <cell r="H1949" t="str">
            <v>G+H</v>
          </cell>
          <cell r="I1949" t="str">
            <v>323643</v>
          </cell>
          <cell r="J1949" t="str">
            <v>0300</v>
          </cell>
          <cell r="L1949">
            <v>0</v>
          </cell>
          <cell r="M1949">
            <v>0</v>
          </cell>
          <cell r="N1949">
            <v>0</v>
          </cell>
          <cell r="O1949">
            <v>0</v>
          </cell>
          <cell r="Q1949">
            <v>521271.2</v>
          </cell>
          <cell r="S1949">
            <v>521271.2</v>
          </cell>
          <cell r="T1949" t="str">
            <v>April2002</v>
          </cell>
          <cell r="U1949">
            <v>37344</v>
          </cell>
          <cell r="V1949"/>
          <cell r="W1949">
            <v>37350</v>
          </cell>
          <cell r="X1949">
            <v>37351</v>
          </cell>
          <cell r="Y1949" t="str">
            <v>Sanwa Duss</v>
          </cell>
        </row>
        <row r="1950">
          <cell r="A1950">
            <v>3436</v>
          </cell>
          <cell r="B1950">
            <v>37603</v>
          </cell>
          <cell r="C1950" t="str">
            <v>tch</v>
          </cell>
          <cell r="D1950" t="str">
            <v>3619023954</v>
          </cell>
          <cell r="E1950">
            <v>37592</v>
          </cell>
          <cell r="F1950">
            <v>37579</v>
          </cell>
          <cell r="G1950">
            <v>37596</v>
          </cell>
          <cell r="H1950" t="str">
            <v>Hotel Pyramida</v>
          </cell>
          <cell r="I1950" t="str">
            <v>32501-061</v>
          </cell>
          <cell r="J1950" t="str">
            <v>0100</v>
          </cell>
          <cell r="L1950">
            <v>4000</v>
          </cell>
          <cell r="M1950">
            <v>200</v>
          </cell>
          <cell r="O1950">
            <v>0</v>
          </cell>
          <cell r="P1950">
            <v>4200</v>
          </cell>
          <cell r="S1950">
            <v>4200</v>
          </cell>
          <cell r="W1950">
            <v>37600</v>
          </cell>
          <cell r="X1950">
            <v>37601</v>
          </cell>
          <cell r="Y1950" t="str">
            <v>KB</v>
          </cell>
          <cell r="Z1950" t="str">
            <v>Accomodation PRG, Mr. Watanabe, Mr. Asano</v>
          </cell>
        </row>
        <row r="1951">
          <cell r="A1951">
            <v>2171</v>
          </cell>
          <cell r="B1951">
            <v>37425</v>
          </cell>
          <cell r="C1951" t="str">
            <v>a2</v>
          </cell>
          <cell r="D1951" t="str">
            <v>14/22</v>
          </cell>
          <cell r="E1951">
            <v>37403</v>
          </cell>
          <cell r="G1951">
            <v>37417</v>
          </cell>
          <cell r="H1951" t="str">
            <v>ing.arch. Pavel Cermak</v>
          </cell>
          <cell r="I1951" t="str">
            <v>3262890297</v>
          </cell>
          <cell r="J1951" t="str">
            <v>0100</v>
          </cell>
          <cell r="K1951">
            <v>5177</v>
          </cell>
          <cell r="M1951">
            <v>0</v>
          </cell>
          <cell r="O1951">
            <v>0</v>
          </cell>
          <cell r="P1951">
            <v>5177</v>
          </cell>
          <cell r="S1951">
            <v>5177</v>
          </cell>
          <cell r="U1951" t="str">
            <v>c</v>
          </cell>
          <cell r="V1951"/>
          <cell r="W1951">
            <v>37417</v>
          </cell>
          <cell r="X1951">
            <v>37417</v>
          </cell>
          <cell r="Y1951" t="str">
            <v>KB</v>
          </cell>
        </row>
        <row r="1952">
          <cell r="A1952">
            <v>4051</v>
          </cell>
          <cell r="B1952">
            <v>37364</v>
          </cell>
          <cell r="C1952" t="str">
            <v>ko</v>
          </cell>
          <cell r="D1952" t="str">
            <v>2002110015</v>
          </cell>
          <cell r="E1952">
            <v>37323</v>
          </cell>
          <cell r="F1952">
            <v>37319</v>
          </cell>
          <cell r="G1952">
            <v>37351</v>
          </cell>
          <cell r="H1952" t="str">
            <v>RINOL</v>
          </cell>
          <cell r="I1952" t="str">
            <v>3275334011</v>
          </cell>
          <cell r="J1952" t="str">
            <v>2700</v>
          </cell>
          <cell r="L1952">
            <v>46000</v>
          </cell>
          <cell r="M1952">
            <v>2300</v>
          </cell>
          <cell r="N1952">
            <v>0</v>
          </cell>
          <cell r="O1952">
            <v>0</v>
          </cell>
          <cell r="P1952">
            <v>48300</v>
          </cell>
          <cell r="S1952">
            <v>48300</v>
          </cell>
          <cell r="U1952" t="str">
            <v>b</v>
          </cell>
          <cell r="V1952"/>
          <cell r="W1952">
            <v>37351</v>
          </cell>
          <cell r="X1952">
            <v>37351</v>
          </cell>
          <cell r="Y1952" t="str">
            <v>KB</v>
          </cell>
        </row>
        <row r="1953">
          <cell r="A1953">
            <v>4209.1000000000004</v>
          </cell>
          <cell r="B1953">
            <v>37498</v>
          </cell>
          <cell r="C1953" t="str">
            <v>ko</v>
          </cell>
          <cell r="D1953" t="str">
            <v>2002110046</v>
          </cell>
          <cell r="E1953">
            <v>37452</v>
          </cell>
          <cell r="F1953">
            <v>37437</v>
          </cell>
          <cell r="G1953">
            <v>37473</v>
          </cell>
          <cell r="H1953" t="str">
            <v>RINOL</v>
          </cell>
          <cell r="I1953" t="str">
            <v>3275334011</v>
          </cell>
          <cell r="J1953" t="str">
            <v>2700</v>
          </cell>
          <cell r="L1953">
            <v>0</v>
          </cell>
          <cell r="M1953">
            <v>0</v>
          </cell>
          <cell r="N1953">
            <v>0</v>
          </cell>
          <cell r="O1953">
            <v>0</v>
          </cell>
          <cell r="P1953">
            <v>98886.9</v>
          </cell>
          <cell r="R1953">
            <v>98886.9</v>
          </cell>
          <cell r="S1953">
            <v>98886.9</v>
          </cell>
          <cell r="T1953" t="str">
            <v>September2002</v>
          </cell>
          <cell r="U1953">
            <v>37497</v>
          </cell>
          <cell r="V1953"/>
          <cell r="W1953">
            <v>37503</v>
          </cell>
          <cell r="X1953">
            <v>37504</v>
          </cell>
          <cell r="Y1953" t="str">
            <v>UFJ</v>
          </cell>
        </row>
        <row r="1954">
          <cell r="A1954">
            <v>4351</v>
          </cell>
          <cell r="B1954">
            <v>37613</v>
          </cell>
          <cell r="C1954" t="str">
            <v>ko</v>
          </cell>
          <cell r="D1954" t="str">
            <v>2002110095</v>
          </cell>
          <cell r="E1954">
            <v>37609</v>
          </cell>
          <cell r="F1954">
            <v>37609</v>
          </cell>
          <cell r="G1954">
            <v>37639</v>
          </cell>
          <cell r="H1954" t="str">
            <v>RINOL</v>
          </cell>
          <cell r="I1954" t="str">
            <v>3275334011</v>
          </cell>
          <cell r="J1954" t="str">
            <v>2700</v>
          </cell>
          <cell r="L1954">
            <v>185000</v>
          </cell>
          <cell r="M1954">
            <v>9250</v>
          </cell>
          <cell r="O1954">
            <v>0</v>
          </cell>
          <cell r="P1954">
            <v>194250</v>
          </cell>
          <cell r="R1954">
            <v>-9250</v>
          </cell>
          <cell r="S1954">
            <v>185000</v>
          </cell>
          <cell r="U1954" t="str">
            <v>x</v>
          </cell>
          <cell r="V1954" t="str">
            <v xml:space="preserve"> </v>
          </cell>
          <cell r="W1954">
            <v>37613</v>
          </cell>
          <cell r="X1954">
            <v>37613</v>
          </cell>
          <cell r="Y1954" t="str">
            <v>KB</v>
          </cell>
        </row>
        <row r="1955">
          <cell r="A1955">
            <v>4209</v>
          </cell>
          <cell r="B1955">
            <v>37498</v>
          </cell>
          <cell r="C1955" t="str">
            <v>ko</v>
          </cell>
          <cell r="D1955" t="str">
            <v>2002110034</v>
          </cell>
          <cell r="E1955">
            <v>37452</v>
          </cell>
          <cell r="F1955">
            <v>37437</v>
          </cell>
          <cell r="G1955">
            <v>37473</v>
          </cell>
          <cell r="H1955" t="str">
            <v>RINOL</v>
          </cell>
          <cell r="I1955" t="str">
            <v>3275334011</v>
          </cell>
          <cell r="J1955" t="str">
            <v>2700</v>
          </cell>
          <cell r="L1955">
            <v>1977737.92</v>
          </cell>
          <cell r="M1955">
            <v>98886.9</v>
          </cell>
          <cell r="N1955">
            <v>0</v>
          </cell>
          <cell r="O1955">
            <v>0</v>
          </cell>
          <cell r="P1955">
            <v>2076624.52</v>
          </cell>
          <cell r="Q1955">
            <v>-1779964.1</v>
          </cell>
          <cell r="R1955">
            <v>-98886.9</v>
          </cell>
          <cell r="S1955">
            <v>197773.51999999993</v>
          </cell>
          <cell r="T1955" t="str">
            <v>September2002</v>
          </cell>
          <cell r="U1955">
            <v>37497</v>
          </cell>
          <cell r="V1955"/>
          <cell r="W1955">
            <v>37503</v>
          </cell>
          <cell r="X1955">
            <v>37504</v>
          </cell>
          <cell r="Y1955" t="str">
            <v>UFJ</v>
          </cell>
        </row>
        <row r="1956">
          <cell r="A1956">
            <v>4222</v>
          </cell>
          <cell r="B1956">
            <v>37498</v>
          </cell>
          <cell r="C1956" t="str">
            <v>ko</v>
          </cell>
          <cell r="D1956" t="str">
            <v>2002550016</v>
          </cell>
          <cell r="E1956">
            <v>37452</v>
          </cell>
          <cell r="G1956">
            <v>37473</v>
          </cell>
          <cell r="H1956" t="str">
            <v>RINOL</v>
          </cell>
          <cell r="I1956" t="str">
            <v>3275334011</v>
          </cell>
          <cell r="J1956" t="str">
            <v>2700</v>
          </cell>
          <cell r="L1956">
            <v>0</v>
          </cell>
          <cell r="M1956">
            <v>0</v>
          </cell>
          <cell r="N1956">
            <v>0</v>
          </cell>
          <cell r="O1956">
            <v>0</v>
          </cell>
          <cell r="Q1956">
            <v>355992.8</v>
          </cell>
          <cell r="S1956">
            <v>355992.8</v>
          </cell>
          <cell r="T1956" t="str">
            <v>September2002</v>
          </cell>
          <cell r="U1956">
            <v>37497</v>
          </cell>
          <cell r="V1956"/>
          <cell r="W1956">
            <v>37503</v>
          </cell>
          <cell r="X1956">
            <v>37504</v>
          </cell>
          <cell r="Y1956" t="str">
            <v>UFJ</v>
          </cell>
        </row>
        <row r="1957">
          <cell r="A1957">
            <v>4052.1</v>
          </cell>
          <cell r="B1957">
            <v>37364</v>
          </cell>
          <cell r="C1957" t="str">
            <v>ko</v>
          </cell>
          <cell r="D1957" t="str">
            <v>2002110014</v>
          </cell>
          <cell r="E1957">
            <v>37326</v>
          </cell>
          <cell r="G1957">
            <v>37351</v>
          </cell>
          <cell r="H1957" t="str">
            <v>RINOL</v>
          </cell>
          <cell r="I1957" t="str">
            <v>3275334011</v>
          </cell>
          <cell r="J1957" t="str">
            <v>2700</v>
          </cell>
          <cell r="M1957">
            <v>0</v>
          </cell>
          <cell r="N1957">
            <v>0</v>
          </cell>
          <cell r="O1957">
            <v>0</v>
          </cell>
          <cell r="P1957">
            <v>0</v>
          </cell>
          <cell r="R1957">
            <v>534747.34</v>
          </cell>
          <cell r="S1957">
            <v>534747.34</v>
          </cell>
          <cell r="T1957" t="str">
            <v>April2002</v>
          </cell>
          <cell r="U1957">
            <v>37344</v>
          </cell>
          <cell r="V1957"/>
          <cell r="W1957">
            <v>37350</v>
          </cell>
          <cell r="X1957">
            <v>37351</v>
          </cell>
          <cell r="Y1957" t="str">
            <v>Sanwa Duss</v>
          </cell>
          <cell r="Z1957" t="str">
            <v>Bank guarantee enclosed</v>
          </cell>
        </row>
        <row r="1958">
          <cell r="A1958">
            <v>4052</v>
          </cell>
          <cell r="B1958">
            <v>37364</v>
          </cell>
          <cell r="C1958" t="str">
            <v>ko</v>
          </cell>
          <cell r="D1958" t="str">
            <v>2002110014</v>
          </cell>
          <cell r="E1958">
            <v>37326</v>
          </cell>
          <cell r="F1958">
            <v>37319</v>
          </cell>
          <cell r="G1958">
            <v>37351</v>
          </cell>
          <cell r="H1958" t="str">
            <v>RINOL</v>
          </cell>
          <cell r="I1958" t="str">
            <v>3275334011</v>
          </cell>
          <cell r="J1958" t="str">
            <v>2700</v>
          </cell>
          <cell r="L1958">
            <v>10694946.800000001</v>
          </cell>
          <cell r="M1958">
            <v>534747.34</v>
          </cell>
          <cell r="N1958">
            <v>0</v>
          </cell>
          <cell r="O1958">
            <v>0</v>
          </cell>
          <cell r="P1958">
            <v>11229694.140000001</v>
          </cell>
          <cell r="Q1958">
            <v>-9527400</v>
          </cell>
          <cell r="R1958">
            <v>-534747.34</v>
          </cell>
          <cell r="S1958">
            <v>1167546.8</v>
          </cell>
          <cell r="T1958" t="str">
            <v>April2002</v>
          </cell>
          <cell r="U1958">
            <v>37344</v>
          </cell>
          <cell r="V1958"/>
          <cell r="W1958">
            <v>37350</v>
          </cell>
          <cell r="X1958">
            <v>37351</v>
          </cell>
          <cell r="Y1958" t="str">
            <v>Sanwa Duss</v>
          </cell>
        </row>
        <row r="1959">
          <cell r="A1959">
            <v>4112</v>
          </cell>
          <cell r="B1959">
            <v>37413</v>
          </cell>
          <cell r="C1959" t="str">
            <v>ko</v>
          </cell>
          <cell r="D1959" t="str">
            <v>2002550007</v>
          </cell>
          <cell r="E1959">
            <v>37385</v>
          </cell>
          <cell r="G1959">
            <v>37412</v>
          </cell>
          <cell r="H1959" t="str">
            <v>RINOL</v>
          </cell>
          <cell r="I1959" t="str">
            <v>3275334011</v>
          </cell>
          <cell r="J1959" t="str">
            <v>2700</v>
          </cell>
          <cell r="L1959">
            <v>0</v>
          </cell>
          <cell r="M1959">
            <v>0</v>
          </cell>
          <cell r="N1959">
            <v>0</v>
          </cell>
          <cell r="O1959">
            <v>0</v>
          </cell>
          <cell r="Q1959">
            <v>1423971.3</v>
          </cell>
          <cell r="S1959">
            <v>1423971.3</v>
          </cell>
          <cell r="T1959" t="str">
            <v>June2002</v>
          </cell>
          <cell r="U1959">
            <v>37407</v>
          </cell>
          <cell r="V1959"/>
          <cell r="W1959">
            <v>37412</v>
          </cell>
          <cell r="X1959">
            <v>37413</v>
          </cell>
          <cell r="Y1959" t="str">
            <v>Sanwa Duss</v>
          </cell>
        </row>
        <row r="1960">
          <cell r="A1960">
            <v>4004</v>
          </cell>
          <cell r="B1960">
            <v>37315</v>
          </cell>
          <cell r="C1960" t="str">
            <v>ko</v>
          </cell>
          <cell r="D1960" t="str">
            <v>2002550001</v>
          </cell>
          <cell r="E1960">
            <v>37267</v>
          </cell>
          <cell r="G1960">
            <v>37292</v>
          </cell>
          <cell r="H1960" t="str">
            <v>RINOL</v>
          </cell>
          <cell r="I1960" t="str">
            <v>3275334011</v>
          </cell>
          <cell r="J1960" t="str">
            <v>2700</v>
          </cell>
          <cell r="M1960">
            <v>0</v>
          </cell>
          <cell r="O1960">
            <v>0</v>
          </cell>
          <cell r="Q1960">
            <v>2696740</v>
          </cell>
          <cell r="S1960">
            <v>2696740</v>
          </cell>
          <cell r="T1960" t="str">
            <v>February2002</v>
          </cell>
          <cell r="U1960">
            <v>37288</v>
          </cell>
          <cell r="V1960"/>
          <cell r="W1960">
            <v>37292</v>
          </cell>
          <cell r="X1960">
            <v>37293</v>
          </cell>
          <cell r="Y1960" t="str">
            <v>Sanwa Duss</v>
          </cell>
        </row>
        <row r="1961">
          <cell r="A1961">
            <v>4023</v>
          </cell>
          <cell r="B1961">
            <v>37333</v>
          </cell>
          <cell r="C1961" t="str">
            <v>ko</v>
          </cell>
          <cell r="D1961" t="str">
            <v>2002550003</v>
          </cell>
          <cell r="E1961">
            <v>37295</v>
          </cell>
          <cell r="G1961">
            <v>37320</v>
          </cell>
          <cell r="H1961" t="str">
            <v>RINOL</v>
          </cell>
          <cell r="I1961" t="str">
            <v>3275334011</v>
          </cell>
          <cell r="J1961" t="str">
            <v>2700</v>
          </cell>
          <cell r="Q1961">
            <v>3038050</v>
          </cell>
          <cell r="S1961">
            <v>3038050</v>
          </cell>
          <cell r="T1961" t="str">
            <v>March2002</v>
          </cell>
          <cell r="U1961">
            <v>37326</v>
          </cell>
          <cell r="V1961"/>
          <cell r="W1961">
            <v>37328</v>
          </cell>
          <cell r="X1961">
            <v>37328</v>
          </cell>
          <cell r="Y1961" t="str">
            <v>Sanwa Duss</v>
          </cell>
        </row>
        <row r="1962">
          <cell r="A1962">
            <v>4001</v>
          </cell>
          <cell r="B1962">
            <v>37294</v>
          </cell>
          <cell r="C1962" t="str">
            <v>ko</v>
          </cell>
          <cell r="D1962" t="str">
            <v>2001550005</v>
          </cell>
          <cell r="E1962">
            <v>37246</v>
          </cell>
          <cell r="G1962">
            <v>37266</v>
          </cell>
          <cell r="H1962" t="str">
            <v>RINOL</v>
          </cell>
          <cell r="I1962" t="str">
            <v>3275334011</v>
          </cell>
          <cell r="J1962" t="str">
            <v>2700</v>
          </cell>
          <cell r="M1962">
            <v>0</v>
          </cell>
          <cell r="Q1962">
            <v>3792610</v>
          </cell>
          <cell r="S1962">
            <v>3792610</v>
          </cell>
          <cell r="V1962"/>
          <cell r="W1962">
            <v>37285</v>
          </cell>
          <cell r="X1962">
            <v>37285</v>
          </cell>
          <cell r="Y1962" t="str">
            <v>KB</v>
          </cell>
        </row>
        <row r="1963">
          <cell r="A1963">
            <v>4239</v>
          </cell>
          <cell r="B1963">
            <v>37498</v>
          </cell>
          <cell r="C1963" t="str">
            <v>ko</v>
          </cell>
          <cell r="D1963" t="str">
            <v>VZF00010</v>
          </cell>
          <cell r="E1963">
            <v>37476</v>
          </cell>
          <cell r="G1963">
            <v>37508</v>
          </cell>
          <cell r="H1963" t="str">
            <v>LINDNER</v>
          </cell>
          <cell r="I1963" t="str">
            <v>3277607001</v>
          </cell>
          <cell r="J1963" t="str">
            <v>2700</v>
          </cell>
          <cell r="L1963">
            <v>0</v>
          </cell>
          <cell r="M1963">
            <v>0</v>
          </cell>
          <cell r="N1963">
            <v>0</v>
          </cell>
          <cell r="O1963">
            <v>0</v>
          </cell>
          <cell r="Q1963">
            <v>33480</v>
          </cell>
          <cell r="S1963">
            <v>33480</v>
          </cell>
          <cell r="T1963" t="str">
            <v>September2002</v>
          </cell>
          <cell r="U1963">
            <v>37497</v>
          </cell>
          <cell r="V1963"/>
          <cell r="W1963">
            <v>37503</v>
          </cell>
          <cell r="X1963">
            <v>37504</v>
          </cell>
          <cell r="Y1963" t="str">
            <v>UFJ</v>
          </cell>
        </row>
        <row r="1964">
          <cell r="A1964">
            <v>4272</v>
          </cell>
          <cell r="B1964">
            <v>37537</v>
          </cell>
          <cell r="C1964" t="str">
            <v>ko</v>
          </cell>
          <cell r="D1964" t="str">
            <v>2002049</v>
          </cell>
          <cell r="E1964">
            <v>37503</v>
          </cell>
          <cell r="F1964">
            <v>37498</v>
          </cell>
          <cell r="G1964">
            <v>37529</v>
          </cell>
          <cell r="H1964" t="str">
            <v>LINDNER</v>
          </cell>
          <cell r="I1964" t="str">
            <v>3277607001</v>
          </cell>
          <cell r="J1964" t="str">
            <v>2700</v>
          </cell>
          <cell r="L1964">
            <v>702760</v>
          </cell>
          <cell r="M1964">
            <v>35138</v>
          </cell>
          <cell r="O1964">
            <v>0</v>
          </cell>
          <cell r="P1964">
            <v>737898</v>
          </cell>
          <cell r="Q1964">
            <v>-632484</v>
          </cell>
          <cell r="R1964">
            <v>-35138</v>
          </cell>
          <cell r="S1964">
            <v>70276</v>
          </cell>
          <cell r="T1964" t="str">
            <v>October2002</v>
          </cell>
          <cell r="V1964"/>
          <cell r="W1964">
            <v>37534</v>
          </cell>
          <cell r="X1964">
            <v>37536</v>
          </cell>
          <cell r="Y1964" t="str">
            <v>UFJ</v>
          </cell>
        </row>
        <row r="1965">
          <cell r="A1965">
            <v>4271</v>
          </cell>
          <cell r="B1965">
            <v>37537</v>
          </cell>
          <cell r="C1965" t="str">
            <v>ko</v>
          </cell>
          <cell r="D1965" t="str">
            <v>2002048</v>
          </cell>
          <cell r="E1965">
            <v>37503</v>
          </cell>
          <cell r="F1965">
            <v>37498</v>
          </cell>
          <cell r="G1965">
            <v>37529</v>
          </cell>
          <cell r="H1965" t="str">
            <v>LINDNER</v>
          </cell>
          <cell r="I1965" t="str">
            <v>3277607001</v>
          </cell>
          <cell r="J1965" t="str">
            <v>2700</v>
          </cell>
          <cell r="L1965">
            <v>1944700</v>
          </cell>
          <cell r="M1965">
            <v>97235</v>
          </cell>
          <cell r="O1965">
            <v>0</v>
          </cell>
          <cell r="P1965">
            <v>2041935</v>
          </cell>
          <cell r="Q1965">
            <v>-1750230</v>
          </cell>
          <cell r="R1965">
            <v>-97235</v>
          </cell>
          <cell r="S1965">
            <v>194470</v>
          </cell>
          <cell r="T1965" t="str">
            <v>October2002</v>
          </cell>
          <cell r="V1965"/>
          <cell r="W1965">
            <v>37534</v>
          </cell>
          <cell r="X1965">
            <v>37536</v>
          </cell>
          <cell r="Y1965" t="str">
            <v>UFJ</v>
          </cell>
        </row>
        <row r="1966">
          <cell r="A1966">
            <v>4270</v>
          </cell>
          <cell r="B1966">
            <v>37537</v>
          </cell>
          <cell r="C1966" t="str">
            <v>ko</v>
          </cell>
          <cell r="D1966" t="str">
            <v>2002047</v>
          </cell>
          <cell r="E1966">
            <v>37503</v>
          </cell>
          <cell r="F1966">
            <v>37498</v>
          </cell>
          <cell r="G1966">
            <v>37529</v>
          </cell>
          <cell r="H1966" t="str">
            <v>LINDNER</v>
          </cell>
          <cell r="I1966" t="str">
            <v>3277607001</v>
          </cell>
          <cell r="J1966" t="str">
            <v>2700</v>
          </cell>
          <cell r="L1966">
            <v>2017702</v>
          </cell>
          <cell r="M1966">
            <v>100885.1</v>
          </cell>
          <cell r="O1966">
            <v>0</v>
          </cell>
          <cell r="P1966">
            <v>2118587</v>
          </cell>
          <cell r="Q1966">
            <v>-1815932</v>
          </cell>
          <cell r="R1966">
            <v>-100885.1</v>
          </cell>
          <cell r="S1966">
            <v>201770</v>
          </cell>
          <cell r="T1966" t="str">
            <v>October2002</v>
          </cell>
          <cell r="V1966"/>
          <cell r="W1966">
            <v>37534</v>
          </cell>
          <cell r="X1966">
            <v>37536</v>
          </cell>
          <cell r="Y1966" t="str">
            <v>UFJ</v>
          </cell>
        </row>
        <row r="1967">
          <cell r="A1967">
            <v>4273</v>
          </cell>
          <cell r="B1967">
            <v>37537</v>
          </cell>
          <cell r="C1967" t="str">
            <v>ko</v>
          </cell>
          <cell r="D1967" t="str">
            <v>2002050</v>
          </cell>
          <cell r="E1967">
            <v>37503</v>
          </cell>
          <cell r="F1967">
            <v>37498</v>
          </cell>
          <cell r="G1967">
            <v>37529</v>
          </cell>
          <cell r="H1967" t="str">
            <v>LINDNER</v>
          </cell>
          <cell r="I1967" t="str">
            <v>3277607001</v>
          </cell>
          <cell r="J1967" t="str">
            <v>2700</v>
          </cell>
          <cell r="L1967">
            <v>2316000</v>
          </cell>
          <cell r="M1967">
            <v>115800</v>
          </cell>
          <cell r="O1967">
            <v>0</v>
          </cell>
          <cell r="P1967">
            <v>2431800</v>
          </cell>
          <cell r="Q1967">
            <v>-2073949</v>
          </cell>
          <cell r="R1967">
            <v>-115800</v>
          </cell>
          <cell r="S1967">
            <v>242051</v>
          </cell>
          <cell r="T1967" t="str">
            <v>October2002</v>
          </cell>
          <cell r="V1967"/>
          <cell r="W1967">
            <v>37534</v>
          </cell>
          <cell r="X1967">
            <v>37536</v>
          </cell>
          <cell r="Y1967" t="str">
            <v>UFJ</v>
          </cell>
        </row>
        <row r="1968">
          <cell r="A1968">
            <v>4095</v>
          </cell>
          <cell r="B1968">
            <v>37413</v>
          </cell>
          <cell r="C1968" t="str">
            <v>ko</v>
          </cell>
          <cell r="D1968" t="str">
            <v>VZF00002</v>
          </cell>
          <cell r="E1968">
            <v>37377</v>
          </cell>
          <cell r="G1968">
            <v>37412</v>
          </cell>
          <cell r="H1968" t="str">
            <v>LINDNER</v>
          </cell>
          <cell r="I1968" t="str">
            <v>3277607001</v>
          </cell>
          <cell r="J1968" t="str">
            <v>2700</v>
          </cell>
          <cell r="L1968">
            <v>0</v>
          </cell>
          <cell r="M1968">
            <v>0</v>
          </cell>
          <cell r="N1968">
            <v>0</v>
          </cell>
          <cell r="O1968">
            <v>0</v>
          </cell>
          <cell r="Q1968">
            <v>252000</v>
          </cell>
          <cell r="S1968">
            <v>252000</v>
          </cell>
          <cell r="T1968" t="str">
            <v>June2002</v>
          </cell>
          <cell r="U1968">
            <v>37407</v>
          </cell>
          <cell r="V1968"/>
          <cell r="W1968">
            <v>37412</v>
          </cell>
          <cell r="X1968">
            <v>37413</v>
          </cell>
          <cell r="Y1968" t="str">
            <v>Sanwa Duss</v>
          </cell>
        </row>
        <row r="1969">
          <cell r="A1969">
            <v>4132</v>
          </cell>
          <cell r="B1969">
            <v>37453</v>
          </cell>
          <cell r="C1969" t="str">
            <v>ko</v>
          </cell>
          <cell r="D1969" t="str">
            <v>VZF00006</v>
          </cell>
          <cell r="E1969">
            <v>37406</v>
          </cell>
          <cell r="G1969">
            <v>37438</v>
          </cell>
          <cell r="H1969" t="str">
            <v>LINDNER</v>
          </cell>
          <cell r="I1969" t="str">
            <v>3277607001</v>
          </cell>
          <cell r="J1969" t="str">
            <v>2700</v>
          </cell>
          <cell r="L1969">
            <v>0</v>
          </cell>
          <cell r="M1969">
            <v>0</v>
          </cell>
          <cell r="N1969">
            <v>0</v>
          </cell>
          <cell r="O1969">
            <v>0</v>
          </cell>
          <cell r="Q1969">
            <v>261308</v>
          </cell>
          <cell r="S1969">
            <v>261308</v>
          </cell>
          <cell r="T1969" t="str">
            <v>July2002</v>
          </cell>
          <cell r="U1969">
            <v>37433</v>
          </cell>
          <cell r="V1969"/>
          <cell r="W1969">
            <v>37447</v>
          </cell>
          <cell r="X1969">
            <v>37446</v>
          </cell>
          <cell r="Y1969" t="str">
            <v>Sanwa Duss</v>
          </cell>
        </row>
        <row r="1970">
          <cell r="A1970">
            <v>4240</v>
          </cell>
          <cell r="B1970">
            <v>37498</v>
          </cell>
          <cell r="C1970" t="str">
            <v>ko</v>
          </cell>
          <cell r="D1970" t="str">
            <v>VZF00011</v>
          </cell>
          <cell r="E1970">
            <v>37476</v>
          </cell>
          <cell r="G1970">
            <v>37508</v>
          </cell>
          <cell r="H1970" t="str">
            <v>LINDNER</v>
          </cell>
          <cell r="I1970" t="str">
            <v>3277607001</v>
          </cell>
          <cell r="J1970" t="str">
            <v>2700</v>
          </cell>
          <cell r="L1970">
            <v>0</v>
          </cell>
          <cell r="M1970">
            <v>0</v>
          </cell>
          <cell r="N1970">
            <v>0</v>
          </cell>
          <cell r="O1970">
            <v>0</v>
          </cell>
          <cell r="Q1970">
            <v>323600</v>
          </cell>
          <cell r="S1970">
            <v>323600</v>
          </cell>
          <cell r="T1970" t="str">
            <v>September2002</v>
          </cell>
          <cell r="U1970">
            <v>37497</v>
          </cell>
          <cell r="V1970"/>
          <cell r="W1970">
            <v>37503</v>
          </cell>
          <cell r="X1970">
            <v>37504</v>
          </cell>
          <cell r="Y1970" t="str">
            <v>UFJ</v>
          </cell>
        </row>
        <row r="1971">
          <cell r="A1971">
            <v>4107</v>
          </cell>
          <cell r="B1971">
            <v>37432</v>
          </cell>
          <cell r="C1971" t="str">
            <v>ko</v>
          </cell>
          <cell r="D1971" t="str">
            <v>3</v>
          </cell>
          <cell r="E1971">
            <v>37383</v>
          </cell>
          <cell r="G1971">
            <v>37412</v>
          </cell>
          <cell r="H1971" t="str">
            <v>LINDNER</v>
          </cell>
          <cell r="I1971" t="str">
            <v>3277607001</v>
          </cell>
          <cell r="J1971" t="str">
            <v>2700</v>
          </cell>
          <cell r="L1971">
            <v>0</v>
          </cell>
          <cell r="M1971">
            <v>0</v>
          </cell>
          <cell r="N1971">
            <v>0</v>
          </cell>
          <cell r="O1971">
            <v>0</v>
          </cell>
          <cell r="Q1971">
            <v>347004</v>
          </cell>
          <cell r="S1971">
            <v>347004</v>
          </cell>
          <cell r="T1971" t="str">
            <v>June2002</v>
          </cell>
          <cell r="U1971">
            <v>37407</v>
          </cell>
          <cell r="V1971"/>
          <cell r="W1971">
            <v>37412</v>
          </cell>
          <cell r="X1971">
            <v>37413</v>
          </cell>
          <cell r="Y1971" t="str">
            <v>Sanwa Duss</v>
          </cell>
        </row>
        <row r="1972">
          <cell r="A1972">
            <v>4273.1000000000004</v>
          </cell>
          <cell r="B1972">
            <v>37596</v>
          </cell>
          <cell r="C1972" t="str">
            <v>ko</v>
          </cell>
          <cell r="D1972" t="str">
            <v>2002050</v>
          </cell>
          <cell r="E1972">
            <v>37585</v>
          </cell>
          <cell r="G1972">
            <v>37590</v>
          </cell>
          <cell r="H1972" t="str">
            <v>LINDNER</v>
          </cell>
          <cell r="I1972" t="str">
            <v>3277607001</v>
          </cell>
          <cell r="J1972" t="str">
            <v>2700</v>
          </cell>
          <cell r="L1972">
            <v>0</v>
          </cell>
          <cell r="M1972">
            <v>0</v>
          </cell>
          <cell r="O1972">
            <v>0</v>
          </cell>
          <cell r="P1972">
            <v>0</v>
          </cell>
          <cell r="Q1972">
            <v>0</v>
          </cell>
          <cell r="R1972">
            <v>349058.1</v>
          </cell>
          <cell r="S1972">
            <v>349058.1</v>
          </cell>
          <cell r="U1972" t="str">
            <v>c</v>
          </cell>
          <cell r="V1972"/>
          <cell r="W1972">
            <v>37592</v>
          </cell>
          <cell r="X1972">
            <v>37594</v>
          </cell>
          <cell r="Y1972" t="str">
            <v>KB</v>
          </cell>
        </row>
        <row r="1973">
          <cell r="A1973">
            <v>4242</v>
          </cell>
          <cell r="B1973">
            <v>37498</v>
          </cell>
          <cell r="C1973" t="str">
            <v>ko</v>
          </cell>
          <cell r="D1973" t="str">
            <v>VZF00013</v>
          </cell>
          <cell r="E1973">
            <v>37476</v>
          </cell>
          <cell r="G1973">
            <v>37508</v>
          </cell>
          <cell r="H1973" t="str">
            <v>LINDNER</v>
          </cell>
          <cell r="I1973" t="str">
            <v>3277607001</v>
          </cell>
          <cell r="J1973" t="str">
            <v>2700</v>
          </cell>
          <cell r="L1973">
            <v>0</v>
          </cell>
          <cell r="M1973">
            <v>0</v>
          </cell>
          <cell r="N1973">
            <v>0</v>
          </cell>
          <cell r="O1973">
            <v>0</v>
          </cell>
          <cell r="Q1973">
            <v>447253</v>
          </cell>
          <cell r="S1973">
            <v>447253</v>
          </cell>
          <cell r="T1973" t="str">
            <v>September2002</v>
          </cell>
          <cell r="U1973">
            <v>37497</v>
          </cell>
          <cell r="V1973"/>
          <cell r="W1973">
            <v>37503</v>
          </cell>
          <cell r="X1973">
            <v>37504</v>
          </cell>
          <cell r="Y1973" t="str">
            <v>UFJ</v>
          </cell>
        </row>
        <row r="1974">
          <cell r="A1974">
            <v>4241</v>
          </cell>
          <cell r="B1974">
            <v>37498</v>
          </cell>
          <cell r="C1974" t="str">
            <v>ko</v>
          </cell>
          <cell r="D1974" t="str">
            <v>VZF00012</v>
          </cell>
          <cell r="E1974">
            <v>37476</v>
          </cell>
          <cell r="G1974">
            <v>37508</v>
          </cell>
          <cell r="H1974" t="str">
            <v>LINDNER</v>
          </cell>
          <cell r="I1974" t="str">
            <v>3277607001</v>
          </cell>
          <cell r="J1974" t="str">
            <v>2700</v>
          </cell>
          <cell r="L1974">
            <v>0</v>
          </cell>
          <cell r="M1974">
            <v>0</v>
          </cell>
          <cell r="N1974">
            <v>0</v>
          </cell>
          <cell r="O1974">
            <v>0</v>
          </cell>
          <cell r="Q1974">
            <v>614869</v>
          </cell>
          <cell r="S1974">
            <v>614869</v>
          </cell>
          <cell r="T1974" t="str">
            <v>September2002</v>
          </cell>
          <cell r="U1974">
            <v>37497</v>
          </cell>
          <cell r="V1974"/>
          <cell r="W1974">
            <v>37503</v>
          </cell>
          <cell r="X1974">
            <v>37504</v>
          </cell>
          <cell r="Y1974" t="str">
            <v>UFJ</v>
          </cell>
        </row>
        <row r="1975">
          <cell r="A1975">
            <v>4109</v>
          </cell>
          <cell r="B1975">
            <v>37413</v>
          </cell>
          <cell r="C1975" t="str">
            <v>ko</v>
          </cell>
          <cell r="D1975" t="str">
            <v>5</v>
          </cell>
          <cell r="E1975">
            <v>37383</v>
          </cell>
          <cell r="G1975">
            <v>37412</v>
          </cell>
          <cell r="H1975" t="str">
            <v>LINDNER</v>
          </cell>
          <cell r="I1975" t="str">
            <v>3277607001</v>
          </cell>
          <cell r="J1975" t="str">
            <v>2700</v>
          </cell>
          <cell r="L1975">
            <v>0</v>
          </cell>
          <cell r="M1975">
            <v>0</v>
          </cell>
          <cell r="N1975">
            <v>0</v>
          </cell>
          <cell r="O1975">
            <v>0</v>
          </cell>
          <cell r="Q1975">
            <v>637600</v>
          </cell>
          <cell r="S1975">
            <v>637600</v>
          </cell>
          <cell r="T1975" t="str">
            <v>June2002</v>
          </cell>
          <cell r="U1975">
            <v>37407</v>
          </cell>
          <cell r="V1975"/>
          <cell r="W1975">
            <v>37412</v>
          </cell>
          <cell r="X1975">
            <v>37413</v>
          </cell>
          <cell r="Y1975" t="str">
            <v>Sanwa Duss</v>
          </cell>
        </row>
        <row r="1976">
          <cell r="A1976">
            <v>4134</v>
          </cell>
          <cell r="B1976">
            <v>37453</v>
          </cell>
          <cell r="C1976" t="str">
            <v>ko</v>
          </cell>
          <cell r="D1976" t="str">
            <v>VZF00008</v>
          </cell>
          <cell r="E1976">
            <v>37406</v>
          </cell>
          <cell r="G1976">
            <v>37438</v>
          </cell>
          <cell r="H1976" t="str">
            <v>LINDNER</v>
          </cell>
          <cell r="I1976" t="str">
            <v>3277607001</v>
          </cell>
          <cell r="J1976" t="str">
            <v>2700</v>
          </cell>
          <cell r="L1976">
            <v>0</v>
          </cell>
          <cell r="M1976">
            <v>0</v>
          </cell>
          <cell r="N1976">
            <v>0</v>
          </cell>
          <cell r="O1976">
            <v>0</v>
          </cell>
          <cell r="Q1976">
            <v>789030</v>
          </cell>
          <cell r="S1976">
            <v>789030</v>
          </cell>
          <cell r="T1976" t="str">
            <v>July2002</v>
          </cell>
          <cell r="U1976">
            <v>37433</v>
          </cell>
          <cell r="V1976"/>
          <cell r="W1976">
            <v>37447</v>
          </cell>
          <cell r="X1976">
            <v>37446</v>
          </cell>
          <cell r="Y1976" t="str">
            <v>Sanwa Duss</v>
          </cell>
        </row>
        <row r="1977">
          <cell r="A1977">
            <v>4108</v>
          </cell>
          <cell r="B1977">
            <v>37413</v>
          </cell>
          <cell r="C1977" t="str">
            <v>ko</v>
          </cell>
          <cell r="D1977" t="str">
            <v>4</v>
          </cell>
          <cell r="E1977">
            <v>37383</v>
          </cell>
          <cell r="G1977">
            <v>37412</v>
          </cell>
          <cell r="H1977" t="str">
            <v>LINDNER</v>
          </cell>
          <cell r="I1977" t="str">
            <v>3277607001</v>
          </cell>
          <cell r="J1977" t="str">
            <v>2700</v>
          </cell>
          <cell r="L1977">
            <v>0</v>
          </cell>
          <cell r="M1977">
            <v>0</v>
          </cell>
          <cell r="N1977">
            <v>0</v>
          </cell>
          <cell r="O1977">
            <v>0</v>
          </cell>
          <cell r="Q1977">
            <v>1107371</v>
          </cell>
          <cell r="S1977">
            <v>1107371</v>
          </cell>
          <cell r="T1977" t="str">
            <v>June2002</v>
          </cell>
          <cell r="U1977">
            <v>37407</v>
          </cell>
          <cell r="V1977"/>
          <cell r="W1977">
            <v>37412</v>
          </cell>
          <cell r="X1977">
            <v>37413</v>
          </cell>
          <cell r="Y1977" t="str">
            <v>Sanwa Duss</v>
          </cell>
        </row>
        <row r="1978">
          <cell r="A1978">
            <v>4133</v>
          </cell>
          <cell r="B1978">
            <v>37453</v>
          </cell>
          <cell r="C1978" t="str">
            <v>ko</v>
          </cell>
          <cell r="D1978" t="str">
            <v>VZF00007</v>
          </cell>
          <cell r="E1978">
            <v>37406</v>
          </cell>
          <cell r="G1978">
            <v>37438</v>
          </cell>
          <cell r="H1978" t="str">
            <v>LINDNER</v>
          </cell>
          <cell r="I1978" t="str">
            <v>3277607001</v>
          </cell>
          <cell r="J1978" t="str">
            <v>2700</v>
          </cell>
          <cell r="L1978">
            <v>0</v>
          </cell>
          <cell r="M1978">
            <v>0</v>
          </cell>
          <cell r="N1978">
            <v>0</v>
          </cell>
          <cell r="O1978">
            <v>0</v>
          </cell>
          <cell r="Q1978">
            <v>1459080</v>
          </cell>
          <cell r="S1978">
            <v>1459080</v>
          </cell>
          <cell r="T1978" t="str">
            <v>July2002</v>
          </cell>
          <cell r="U1978">
            <v>37433</v>
          </cell>
          <cell r="V1978"/>
          <cell r="W1978">
            <v>37447</v>
          </cell>
          <cell r="X1978">
            <v>37446</v>
          </cell>
          <cell r="Y1978" t="str">
            <v>Sanwa Duss</v>
          </cell>
        </row>
        <row r="1979">
          <cell r="A1979">
            <v>2104</v>
          </cell>
          <cell r="B1979">
            <v>37396</v>
          </cell>
          <cell r="C1979" t="str">
            <v>f</v>
          </cell>
          <cell r="D1979" t="str">
            <v>30</v>
          </cell>
          <cell r="E1979">
            <v>37363</v>
          </cell>
          <cell r="F1979">
            <v>37362</v>
          </cell>
          <cell r="G1979">
            <v>37392</v>
          </cell>
          <cell r="H1979" t="str">
            <v>Interiery Fišer</v>
          </cell>
          <cell r="I1979" t="str">
            <v>3278600207</v>
          </cell>
          <cell r="J1979" t="str">
            <v>0100</v>
          </cell>
          <cell r="L1979">
            <v>27000</v>
          </cell>
          <cell r="M1979">
            <v>1350</v>
          </cell>
          <cell r="O1979">
            <v>0</v>
          </cell>
          <cell r="P1979">
            <v>28350</v>
          </cell>
          <cell r="S1979">
            <v>28350</v>
          </cell>
          <cell r="U1979" t="str">
            <v>d</v>
          </cell>
          <cell r="V1979"/>
          <cell r="W1979">
            <v>37391</v>
          </cell>
          <cell r="X1979">
            <v>37393</v>
          </cell>
          <cell r="Y1979" t="str">
            <v>KB</v>
          </cell>
        </row>
        <row r="1980">
          <cell r="A1980">
            <v>2218</v>
          </cell>
          <cell r="B1980" t="str">
            <v>cancel</v>
          </cell>
          <cell r="C1980" t="str">
            <v>amo</v>
          </cell>
          <cell r="D1980" t="str">
            <v>6302</v>
          </cell>
          <cell r="E1980">
            <v>37448</v>
          </cell>
          <cell r="F1980">
            <v>37435</v>
          </cell>
          <cell r="G1980">
            <v>37469</v>
          </cell>
          <cell r="H1980" t="str">
            <v>FALK</v>
          </cell>
          <cell r="I1980" t="str">
            <v>331548361</v>
          </cell>
          <cell r="J1980" t="str">
            <v>0100</v>
          </cell>
          <cell r="M1980">
            <v>0</v>
          </cell>
          <cell r="O1980">
            <v>0</v>
          </cell>
          <cell r="P1980">
            <v>0</v>
          </cell>
          <cell r="S1980">
            <v>0</v>
          </cell>
          <cell r="V1980"/>
          <cell r="W1980" t="str">
            <v>n/a</v>
          </cell>
          <cell r="X1980" t="str">
            <v>n/a</v>
          </cell>
          <cell r="Y1980" t="str">
            <v>KB</v>
          </cell>
        </row>
        <row r="1981">
          <cell r="A1981">
            <v>2219</v>
          </cell>
          <cell r="B1981">
            <v>37466</v>
          </cell>
          <cell r="C1981" t="str">
            <v>amo</v>
          </cell>
          <cell r="D1981" t="str">
            <v>6702</v>
          </cell>
          <cell r="E1981">
            <v>37449</v>
          </cell>
          <cell r="F1981">
            <v>37447</v>
          </cell>
          <cell r="G1981">
            <v>37477</v>
          </cell>
          <cell r="H1981" t="str">
            <v>FALK</v>
          </cell>
          <cell r="I1981" t="str">
            <v>331548361</v>
          </cell>
          <cell r="J1981" t="str">
            <v>0100</v>
          </cell>
          <cell r="L1981">
            <v>29894</v>
          </cell>
          <cell r="M1981">
            <v>1494.7</v>
          </cell>
          <cell r="O1981">
            <v>0</v>
          </cell>
          <cell r="P1981">
            <v>31388.7</v>
          </cell>
          <cell r="S1981">
            <v>31388.7</v>
          </cell>
          <cell r="U1981" t="str">
            <v>b</v>
          </cell>
          <cell r="V1981"/>
          <cell r="W1981">
            <v>37477</v>
          </cell>
          <cell r="X1981">
            <v>37477</v>
          </cell>
          <cell r="Y1981" t="str">
            <v>KB</v>
          </cell>
        </row>
        <row r="1982">
          <cell r="A1982">
            <v>295</v>
          </cell>
          <cell r="B1982">
            <v>37364</v>
          </cell>
          <cell r="C1982" t="str">
            <v>da</v>
          </cell>
          <cell r="D1982" t="str">
            <v>1002</v>
          </cell>
          <cell r="E1982">
            <v>37328</v>
          </cell>
          <cell r="F1982">
            <v>37326</v>
          </cell>
          <cell r="G1982">
            <v>37357</v>
          </cell>
          <cell r="H1982" t="str">
            <v>Falk</v>
          </cell>
          <cell r="I1982" t="str">
            <v>331548361</v>
          </cell>
          <cell r="J1982" t="str">
            <v>0100</v>
          </cell>
          <cell r="L1982">
            <v>229000</v>
          </cell>
          <cell r="M1982">
            <v>11450</v>
          </cell>
          <cell r="O1982">
            <v>0</v>
          </cell>
          <cell r="P1982">
            <v>240450</v>
          </cell>
          <cell r="S1982">
            <v>240450</v>
          </cell>
          <cell r="U1982" t="str">
            <v>a</v>
          </cell>
          <cell r="V1982"/>
          <cell r="W1982">
            <v>37354</v>
          </cell>
          <cell r="X1982">
            <v>37354</v>
          </cell>
          <cell r="Y1982" t="str">
            <v>KB</v>
          </cell>
        </row>
        <row r="1983">
          <cell r="A1983">
            <v>2152</v>
          </cell>
          <cell r="B1983">
            <v>37425</v>
          </cell>
          <cell r="C1983" t="str">
            <v>f</v>
          </cell>
          <cell r="D1983" t="str">
            <v>2001502</v>
          </cell>
          <cell r="E1983">
            <v>37390</v>
          </cell>
          <cell r="G1983">
            <v>37412</v>
          </cell>
          <cell r="H1983" t="str">
            <v>FALK</v>
          </cell>
          <cell r="I1983" t="str">
            <v>331548361</v>
          </cell>
          <cell r="J1983" t="str">
            <v>0100</v>
          </cell>
          <cell r="M1983">
            <v>0</v>
          </cell>
          <cell r="O1983">
            <v>0</v>
          </cell>
          <cell r="P1983">
            <v>0</v>
          </cell>
          <cell r="Q1983">
            <v>241411</v>
          </cell>
          <cell r="S1983">
            <v>241411</v>
          </cell>
          <cell r="U1983" t="str">
            <v>g</v>
          </cell>
          <cell r="V1983"/>
          <cell r="W1983">
            <v>37413</v>
          </cell>
          <cell r="X1983">
            <v>37414</v>
          </cell>
          <cell r="Y1983" t="str">
            <v>KB</v>
          </cell>
        </row>
        <row r="1984">
          <cell r="A1984">
            <v>3010</v>
          </cell>
          <cell r="B1984">
            <v>37315</v>
          </cell>
          <cell r="C1984" t="str">
            <v>mc</v>
          </cell>
          <cell r="D1984" t="str">
            <v>2000102</v>
          </cell>
          <cell r="E1984">
            <v>37272</v>
          </cell>
          <cell r="G1984">
            <v>37292</v>
          </cell>
          <cell r="H1984" t="str">
            <v>Falk</v>
          </cell>
          <cell r="I1984" t="str">
            <v>331548361</v>
          </cell>
          <cell r="J1984" t="str">
            <v>0100</v>
          </cell>
          <cell r="M1984">
            <v>0</v>
          </cell>
          <cell r="O1984">
            <v>0</v>
          </cell>
          <cell r="P1984">
            <v>0</v>
          </cell>
          <cell r="Q1984">
            <v>520599</v>
          </cell>
          <cell r="S1984">
            <v>520599</v>
          </cell>
          <cell r="T1984" t="str">
            <v>February2002</v>
          </cell>
          <cell r="U1984">
            <v>37288</v>
          </cell>
          <cell r="V1984"/>
          <cell r="W1984">
            <v>37292</v>
          </cell>
          <cell r="X1984">
            <v>37293</v>
          </cell>
          <cell r="Y1984" t="str">
            <v>Sanwa Duss</v>
          </cell>
        </row>
        <row r="1985">
          <cell r="A1985">
            <v>2092</v>
          </cell>
          <cell r="B1985">
            <v>37382</v>
          </cell>
          <cell r="C1985" t="str">
            <v>f</v>
          </cell>
          <cell r="D1985" t="str">
            <v>2001202</v>
          </cell>
          <cell r="E1985">
            <v>37355</v>
          </cell>
          <cell r="G1985">
            <v>37381</v>
          </cell>
          <cell r="H1985" t="str">
            <v>FALK</v>
          </cell>
          <cell r="I1985" t="str">
            <v>331548361</v>
          </cell>
          <cell r="J1985" t="str">
            <v>0100</v>
          </cell>
          <cell r="M1985">
            <v>0</v>
          </cell>
          <cell r="O1985">
            <v>0</v>
          </cell>
          <cell r="P1985">
            <v>0</v>
          </cell>
          <cell r="Q1985">
            <v>672159</v>
          </cell>
          <cell r="S1985">
            <v>672159</v>
          </cell>
          <cell r="T1985" t="str">
            <v>May2002</v>
          </cell>
          <cell r="U1985">
            <v>37376</v>
          </cell>
          <cell r="V1985"/>
          <cell r="W1985">
            <v>37380</v>
          </cell>
          <cell r="X1985">
            <v>37382</v>
          </cell>
          <cell r="Y1985" t="str">
            <v>Sanwa Duss</v>
          </cell>
        </row>
        <row r="1986">
          <cell r="A1986">
            <v>2059</v>
          </cell>
          <cell r="B1986">
            <v>37364</v>
          </cell>
          <cell r="C1986" t="str">
            <v>f</v>
          </cell>
          <cell r="D1986" t="str">
            <v>2000902</v>
          </cell>
          <cell r="E1986">
            <v>37323</v>
          </cell>
          <cell r="G1986">
            <v>37351</v>
          </cell>
          <cell r="H1986" t="str">
            <v>FALK</v>
          </cell>
          <cell r="I1986" t="str">
            <v>331548361</v>
          </cell>
          <cell r="J1986" t="str">
            <v>0100</v>
          </cell>
          <cell r="M1986">
            <v>0</v>
          </cell>
          <cell r="O1986">
            <v>0</v>
          </cell>
          <cell r="P1986">
            <v>0</v>
          </cell>
          <cell r="Q1986">
            <v>1309861</v>
          </cell>
          <cell r="S1986">
            <v>1309861</v>
          </cell>
          <cell r="T1986" t="str">
            <v>April2002</v>
          </cell>
          <cell r="U1986">
            <v>37344</v>
          </cell>
          <cell r="V1986"/>
          <cell r="W1986">
            <v>37350</v>
          </cell>
          <cell r="X1986">
            <v>37351</v>
          </cell>
          <cell r="Y1986" t="str">
            <v>Sanwa Duss</v>
          </cell>
        </row>
        <row r="1987">
          <cell r="A1987">
            <v>2023</v>
          </cell>
          <cell r="B1987">
            <v>37333</v>
          </cell>
          <cell r="C1987" t="str">
            <v>f</v>
          </cell>
          <cell r="D1987" t="str">
            <v>2000402</v>
          </cell>
          <cell r="E1987">
            <v>37293</v>
          </cell>
          <cell r="G1987">
            <v>37320</v>
          </cell>
          <cell r="H1987" t="str">
            <v>FALK</v>
          </cell>
          <cell r="I1987" t="str">
            <v>331548361</v>
          </cell>
          <cell r="J1987" t="str">
            <v>0100</v>
          </cell>
          <cell r="M1987">
            <v>0</v>
          </cell>
          <cell r="O1987">
            <v>0</v>
          </cell>
          <cell r="P1987">
            <v>0</v>
          </cell>
          <cell r="Q1987">
            <v>1672734</v>
          </cell>
          <cell r="S1987">
            <v>1672734</v>
          </cell>
          <cell r="T1987" t="str">
            <v>March2002</v>
          </cell>
          <cell r="U1987">
            <v>37315</v>
          </cell>
          <cell r="V1987"/>
          <cell r="W1987">
            <v>37320</v>
          </cell>
          <cell r="X1987">
            <v>37320</v>
          </cell>
          <cell r="Y1987" t="str">
            <v>Sanwa Duss</v>
          </cell>
        </row>
        <row r="1988">
          <cell r="A1988">
            <v>2239</v>
          </cell>
          <cell r="B1988">
            <v>37502</v>
          </cell>
          <cell r="C1988" t="str">
            <v>F</v>
          </cell>
          <cell r="D1988" t="str">
            <v>8402</v>
          </cell>
          <cell r="E1988">
            <v>37463</v>
          </cell>
          <cell r="F1988">
            <v>37447</v>
          </cell>
          <cell r="G1988">
            <v>37504</v>
          </cell>
          <cell r="H1988" t="str">
            <v>FALK</v>
          </cell>
          <cell r="I1988" t="str">
            <v>331548361</v>
          </cell>
          <cell r="J1988" t="str">
            <v>0100</v>
          </cell>
          <cell r="L1988">
            <v>13537352.5</v>
          </cell>
          <cell r="M1988">
            <v>676867.6</v>
          </cell>
          <cell r="O1988">
            <v>0</v>
          </cell>
          <cell r="P1988">
            <v>14214220.1</v>
          </cell>
          <cell r="Q1988">
            <v>-12150900</v>
          </cell>
          <cell r="R1988">
            <v>-338433.8</v>
          </cell>
          <cell r="S1988">
            <v>1724886.2999999996</v>
          </cell>
          <cell r="T1988" t="str">
            <v>August2002</v>
          </cell>
          <cell r="U1988">
            <v>37497</v>
          </cell>
          <cell r="V1988"/>
          <cell r="W1988">
            <v>37497</v>
          </cell>
          <cell r="X1988">
            <v>37498</v>
          </cell>
          <cell r="Y1988" t="str">
            <v>UFJ</v>
          </cell>
        </row>
        <row r="1989">
          <cell r="A1989">
            <v>370</v>
          </cell>
          <cell r="B1989">
            <v>37382</v>
          </cell>
          <cell r="C1989" t="str">
            <v>mc</v>
          </cell>
          <cell r="D1989" t="str">
            <v>1602</v>
          </cell>
          <cell r="E1989">
            <v>37349</v>
          </cell>
          <cell r="F1989">
            <v>37337</v>
          </cell>
          <cell r="G1989">
            <v>37372</v>
          </cell>
          <cell r="H1989" t="str">
            <v>Falk</v>
          </cell>
          <cell r="I1989" t="str">
            <v>331548361</v>
          </cell>
          <cell r="J1989" t="str">
            <v>0100</v>
          </cell>
          <cell r="L1989">
            <v>21256635</v>
          </cell>
          <cell r="M1989">
            <v>1062831.8</v>
          </cell>
          <cell r="O1989">
            <v>0</v>
          </cell>
          <cell r="P1989">
            <v>22319466.800000001</v>
          </cell>
          <cell r="Q1989">
            <v>-19765149</v>
          </cell>
          <cell r="S1989">
            <v>2554317.7999999998</v>
          </cell>
          <cell r="T1989" t="str">
            <v>May2002</v>
          </cell>
          <cell r="U1989">
            <v>37376</v>
          </cell>
          <cell r="V1989"/>
          <cell r="W1989">
            <v>37380</v>
          </cell>
          <cell r="X1989">
            <v>37382</v>
          </cell>
          <cell r="Y1989" t="str">
            <v>Sanwa Duss</v>
          </cell>
        </row>
        <row r="1990">
          <cell r="A1990">
            <v>7009</v>
          </cell>
          <cell r="B1990">
            <v>37537</v>
          </cell>
          <cell r="C1990" t="str">
            <v>sm</v>
          </cell>
          <cell r="D1990" t="str">
            <v>2003102</v>
          </cell>
          <cell r="E1990">
            <v>37503</v>
          </cell>
          <cell r="F1990">
            <v>37502</v>
          </cell>
          <cell r="G1990">
            <v>37534</v>
          </cell>
          <cell r="H1990" t="str">
            <v>Falk</v>
          </cell>
          <cell r="I1990" t="str">
            <v>331548361</v>
          </cell>
          <cell r="J1990" t="str">
            <v>0100</v>
          </cell>
          <cell r="M1990">
            <v>0</v>
          </cell>
          <cell r="O1990">
            <v>0</v>
          </cell>
          <cell r="P1990">
            <v>0</v>
          </cell>
          <cell r="Q1990">
            <v>2603874</v>
          </cell>
          <cell r="S1990">
            <v>2603874</v>
          </cell>
          <cell r="T1990" t="str">
            <v>October2002</v>
          </cell>
          <cell r="V1990"/>
          <cell r="W1990">
            <v>37534</v>
          </cell>
          <cell r="X1990">
            <v>37536</v>
          </cell>
          <cell r="Y1990" t="str">
            <v>UFJ</v>
          </cell>
          <cell r="Z1990" t="str">
            <v>Facade, roof</v>
          </cell>
        </row>
        <row r="1991">
          <cell r="A1991">
            <v>2001</v>
          </cell>
          <cell r="B1991">
            <v>37333</v>
          </cell>
          <cell r="C1991" t="str">
            <v>f</v>
          </cell>
          <cell r="D1991" t="str">
            <v>2006301</v>
          </cell>
          <cell r="E1991">
            <v>37260</v>
          </cell>
          <cell r="G1991">
            <v>37292</v>
          </cell>
          <cell r="H1991" t="str">
            <v>Falk</v>
          </cell>
          <cell r="I1991" t="str">
            <v>331548361</v>
          </cell>
          <cell r="J1991" t="str">
            <v>0100</v>
          </cell>
          <cell r="M1991">
            <v>0</v>
          </cell>
          <cell r="O1991">
            <v>0</v>
          </cell>
          <cell r="P1991">
            <v>0</v>
          </cell>
          <cell r="Q1991">
            <v>3433280</v>
          </cell>
          <cell r="S1991">
            <v>3433280</v>
          </cell>
          <cell r="T1991" t="str">
            <v>February2002</v>
          </cell>
          <cell r="U1991">
            <v>37288</v>
          </cell>
          <cell r="V1991"/>
          <cell r="W1991">
            <v>37292</v>
          </cell>
          <cell r="X1991">
            <v>37293</v>
          </cell>
          <cell r="Y1991" t="str">
            <v>KB</v>
          </cell>
        </row>
        <row r="1992">
          <cell r="A1992">
            <v>7057</v>
          </cell>
          <cell r="B1992">
            <v>37603</v>
          </cell>
          <cell r="C1992" t="str">
            <v>sm</v>
          </cell>
          <cell r="D1992" t="str">
            <v>2004102</v>
          </cell>
          <cell r="E1992">
            <v>37568</v>
          </cell>
          <cell r="G1992">
            <v>37595</v>
          </cell>
          <cell r="H1992" t="str">
            <v>Falk</v>
          </cell>
          <cell r="I1992" t="str">
            <v>331548361</v>
          </cell>
          <cell r="J1992" t="str">
            <v>0100</v>
          </cell>
          <cell r="Q1992">
            <v>4439598</v>
          </cell>
          <cell r="S1992">
            <v>4439598</v>
          </cell>
          <cell r="T1992" t="str">
            <v>December2002</v>
          </cell>
          <cell r="V1992"/>
          <cell r="W1992">
            <v>37595</v>
          </cell>
          <cell r="X1992">
            <v>37596</v>
          </cell>
          <cell r="Y1992" t="str">
            <v>UFJ</v>
          </cell>
          <cell r="Z1992" t="str">
            <v>works performed in October</v>
          </cell>
        </row>
        <row r="1993">
          <cell r="A1993">
            <v>0</v>
          </cell>
          <cell r="B1993">
            <v>37278</v>
          </cell>
          <cell r="C1993" t="str">
            <v>f</v>
          </cell>
          <cell r="D1993" t="str">
            <v>2006001</v>
          </cell>
          <cell r="E1993">
            <v>37230</v>
          </cell>
          <cell r="G1993">
            <v>37261</v>
          </cell>
          <cell r="H1993" t="str">
            <v>Falk</v>
          </cell>
          <cell r="I1993" t="str">
            <v>331548361</v>
          </cell>
          <cell r="J1993" t="str">
            <v>0100</v>
          </cell>
          <cell r="M1993">
            <v>0</v>
          </cell>
          <cell r="O1993">
            <v>0</v>
          </cell>
          <cell r="P1993">
            <v>0</v>
          </cell>
          <cell r="Q1993">
            <v>4821455</v>
          </cell>
          <cell r="S1993">
            <v>4821455</v>
          </cell>
          <cell r="T1993" t="str">
            <v>January2002</v>
          </cell>
          <cell r="U1993">
            <v>37246</v>
          </cell>
          <cell r="V1993"/>
          <cell r="W1993">
            <v>37261</v>
          </cell>
          <cell r="X1993">
            <v>37265</v>
          </cell>
          <cell r="Y1993" t="str">
            <v>Sanwa Duss</v>
          </cell>
        </row>
        <row r="1994">
          <cell r="A1994">
            <v>7028</v>
          </cell>
          <cell r="B1994">
            <v>37572</v>
          </cell>
          <cell r="C1994" t="str">
            <v>sm</v>
          </cell>
          <cell r="D1994" t="str">
            <v>2003602</v>
          </cell>
          <cell r="E1994">
            <v>37537</v>
          </cell>
          <cell r="G1994">
            <v>37565</v>
          </cell>
          <cell r="H1994" t="str">
            <v>Falk</v>
          </cell>
          <cell r="I1994" t="str">
            <v>331548361</v>
          </cell>
          <cell r="J1994" t="str">
            <v>0100</v>
          </cell>
          <cell r="Q1994">
            <v>11084684</v>
          </cell>
          <cell r="R1994">
            <v>0</v>
          </cell>
          <cell r="S1994">
            <v>11084684</v>
          </cell>
          <cell r="T1994" t="str">
            <v>November2002</v>
          </cell>
          <cell r="U1994">
            <v>37558</v>
          </cell>
          <cell r="V1994"/>
          <cell r="W1994">
            <v>37564</v>
          </cell>
          <cell r="X1994">
            <v>37565</v>
          </cell>
          <cell r="Y1994" t="str">
            <v>UFJ</v>
          </cell>
          <cell r="Z1994" t="str">
            <v>works performed in September</v>
          </cell>
        </row>
        <row r="1995">
          <cell r="A1995">
            <v>5087</v>
          </cell>
          <cell r="B1995">
            <v>37529</v>
          </cell>
          <cell r="C1995" t="str">
            <v>sh2</v>
          </cell>
          <cell r="D1995" t="str">
            <v>2002061</v>
          </cell>
          <cell r="E1995">
            <v>37502</v>
          </cell>
          <cell r="F1995">
            <v>37502</v>
          </cell>
          <cell r="G1995">
            <v>37519</v>
          </cell>
          <cell r="H1995" t="str">
            <v>INTEVO Karviná</v>
          </cell>
          <cell r="I1995" t="str">
            <v>33305-791</v>
          </cell>
          <cell r="J1995" t="str">
            <v>0100</v>
          </cell>
          <cell r="L1995">
            <v>1800</v>
          </cell>
          <cell r="M1995">
            <v>90</v>
          </cell>
          <cell r="O1995">
            <v>0</v>
          </cell>
          <cell r="P1995">
            <v>1890</v>
          </cell>
          <cell r="S1995">
            <v>1890</v>
          </cell>
          <cell r="U1995" t="str">
            <v>b</v>
          </cell>
          <cell r="V1995"/>
          <cell r="W1995">
            <v>37523</v>
          </cell>
          <cell r="X1995">
            <v>37525</v>
          </cell>
          <cell r="Y1995" t="str">
            <v>KB</v>
          </cell>
        </row>
        <row r="1996">
          <cell r="A1996">
            <v>5086</v>
          </cell>
          <cell r="B1996">
            <v>37529</v>
          </cell>
          <cell r="C1996" t="str">
            <v>sh2</v>
          </cell>
          <cell r="D1996" t="str">
            <v>2002059</v>
          </cell>
          <cell r="E1996">
            <v>37498</v>
          </cell>
          <cell r="F1996">
            <v>37498</v>
          </cell>
          <cell r="G1996">
            <v>37534</v>
          </cell>
          <cell r="H1996" t="str">
            <v>INTEVO Karviná</v>
          </cell>
          <cell r="I1996" t="str">
            <v>33305-791</v>
          </cell>
          <cell r="J1996" t="str">
            <v>0100</v>
          </cell>
          <cell r="L1996">
            <v>320000</v>
          </cell>
          <cell r="M1996">
            <v>16000</v>
          </cell>
          <cell r="O1996">
            <v>0</v>
          </cell>
          <cell r="P1996">
            <v>336000</v>
          </cell>
          <cell r="R1996">
            <v>-16000</v>
          </cell>
          <cell r="S1996">
            <v>320000</v>
          </cell>
          <cell r="U1996" t="str">
            <v>c</v>
          </cell>
          <cell r="V1996"/>
          <cell r="W1996">
            <v>37526</v>
          </cell>
          <cell r="X1996">
            <v>37526</v>
          </cell>
          <cell r="Y1996" t="str">
            <v>KB</v>
          </cell>
          <cell r="Z1996" t="str">
            <v>Construction site equipment</v>
          </cell>
        </row>
        <row r="1997">
          <cell r="A1997">
            <v>2214</v>
          </cell>
          <cell r="B1997">
            <v>37461</v>
          </cell>
          <cell r="C1997" t="str">
            <v>f</v>
          </cell>
          <cell r="D1997" t="str">
            <v>43/02</v>
          </cell>
          <cell r="E1997">
            <v>37441</v>
          </cell>
          <cell r="F1997">
            <v>37431</v>
          </cell>
          <cell r="G1997">
            <v>37462</v>
          </cell>
          <cell r="H1997" t="str">
            <v>Sklenářství Louny - Dalibor Srp</v>
          </cell>
          <cell r="I1997" t="str">
            <v>3331730714</v>
          </cell>
          <cell r="J1997" t="str">
            <v>0600</v>
          </cell>
          <cell r="L1997">
            <v>1140</v>
          </cell>
          <cell r="M1997">
            <v>57</v>
          </cell>
          <cell r="O1997">
            <v>0</v>
          </cell>
          <cell r="P1997">
            <v>1197</v>
          </cell>
          <cell r="S1997">
            <v>1197</v>
          </cell>
          <cell r="U1997" t="str">
            <v>a</v>
          </cell>
          <cell r="V1997"/>
          <cell r="W1997">
            <v>37460</v>
          </cell>
          <cell r="X1997">
            <v>37460</v>
          </cell>
          <cell r="Y1997" t="str">
            <v>KB</v>
          </cell>
        </row>
        <row r="1998">
          <cell r="A1998">
            <v>2185</v>
          </cell>
          <cell r="B1998">
            <v>37453</v>
          </cell>
          <cell r="C1998" t="str">
            <v>f</v>
          </cell>
          <cell r="D1998" t="str">
            <v>38/02</v>
          </cell>
          <cell r="E1998">
            <v>37421</v>
          </cell>
          <cell r="F1998">
            <v>37417</v>
          </cell>
          <cell r="G1998">
            <v>37448</v>
          </cell>
          <cell r="H1998" t="str">
            <v>Sklenářství Louny - Dalibor Srp</v>
          </cell>
          <cell r="I1998" t="str">
            <v>3331730714</v>
          </cell>
          <cell r="J1998" t="str">
            <v>0600</v>
          </cell>
          <cell r="L1998">
            <v>3990</v>
          </cell>
          <cell r="M1998">
            <v>199.5</v>
          </cell>
          <cell r="O1998">
            <v>0</v>
          </cell>
          <cell r="P1998">
            <v>4189.5</v>
          </cell>
          <cell r="S1998">
            <v>4189.5</v>
          </cell>
          <cell r="V1998"/>
          <cell r="W1998">
            <v>37446</v>
          </cell>
          <cell r="X1998">
            <v>37447</v>
          </cell>
          <cell r="Y1998" t="str">
            <v>KB</v>
          </cell>
        </row>
        <row r="1999">
          <cell r="A1999">
            <v>4299</v>
          </cell>
          <cell r="B1999">
            <v>37546</v>
          </cell>
          <cell r="C1999" t="str">
            <v>ko</v>
          </cell>
          <cell r="D1999" t="str">
            <v>02882002</v>
          </cell>
          <cell r="E1999">
            <v>37533</v>
          </cell>
          <cell r="F1999">
            <v>37526</v>
          </cell>
          <cell r="G1999">
            <v>37547</v>
          </cell>
          <cell r="H1999" t="str">
            <v>CYGNUS</v>
          </cell>
          <cell r="I1999" t="str">
            <v>3354010277</v>
          </cell>
          <cell r="J1999" t="str">
            <v>0100</v>
          </cell>
          <cell r="L1999">
            <v>4945</v>
          </cell>
          <cell r="M1999">
            <v>247.3</v>
          </cell>
          <cell r="O1999">
            <v>0</v>
          </cell>
          <cell r="P1999">
            <v>5192.3</v>
          </cell>
          <cell r="S1999">
            <v>5192.3</v>
          </cell>
          <cell r="U1999" t="str">
            <v>b</v>
          </cell>
          <cell r="W1999">
            <v>37544</v>
          </cell>
          <cell r="X1999">
            <v>37544</v>
          </cell>
          <cell r="Y1999" t="str">
            <v>KB</v>
          </cell>
        </row>
        <row r="2000">
          <cell r="A2000">
            <v>4258</v>
          </cell>
          <cell r="B2000">
            <v>37544</v>
          </cell>
          <cell r="C2000" t="str">
            <v>ko</v>
          </cell>
          <cell r="D2000" t="str">
            <v>02602002</v>
          </cell>
          <cell r="E2000">
            <v>37495</v>
          </cell>
          <cell r="F2000">
            <v>37491</v>
          </cell>
          <cell r="G2000">
            <v>37521</v>
          </cell>
          <cell r="H2000" t="str">
            <v>CYGNUS</v>
          </cell>
          <cell r="I2000" t="str">
            <v>3354010277</v>
          </cell>
          <cell r="J2000" t="str">
            <v>0100</v>
          </cell>
          <cell r="L2000">
            <v>27680</v>
          </cell>
          <cell r="M2000">
            <v>1384</v>
          </cell>
          <cell r="O2000">
            <v>0</v>
          </cell>
          <cell r="P2000">
            <v>29064</v>
          </cell>
          <cell r="S2000">
            <v>29064</v>
          </cell>
          <cell r="U2000" t="str">
            <v>c</v>
          </cell>
          <cell r="V2000"/>
          <cell r="W2000">
            <v>37544</v>
          </cell>
          <cell r="X2000">
            <v>37544</v>
          </cell>
          <cell r="Y2000" t="str">
            <v>KB</v>
          </cell>
        </row>
        <row r="2001">
          <cell r="A2001">
            <v>4300</v>
          </cell>
          <cell r="B2001">
            <v>37560</v>
          </cell>
          <cell r="C2001" t="str">
            <v>ko</v>
          </cell>
          <cell r="D2001" t="str">
            <v>02892002</v>
          </cell>
          <cell r="E2001">
            <v>37533</v>
          </cell>
          <cell r="F2001">
            <v>37529</v>
          </cell>
          <cell r="G2001">
            <v>37560</v>
          </cell>
          <cell r="H2001" t="str">
            <v>CYGNUS</v>
          </cell>
          <cell r="I2001" t="str">
            <v>3354010277</v>
          </cell>
          <cell r="J2001" t="str">
            <v>0100</v>
          </cell>
          <cell r="L2001">
            <v>38905.599999999999</v>
          </cell>
          <cell r="M2001">
            <v>1945.3</v>
          </cell>
          <cell r="O2001">
            <v>0</v>
          </cell>
          <cell r="P2001">
            <v>40850.9</v>
          </cell>
          <cell r="S2001">
            <v>40850.9</v>
          </cell>
          <cell r="U2001" t="str">
            <v>a</v>
          </cell>
          <cell r="V2001"/>
          <cell r="W2001">
            <v>37551</v>
          </cell>
          <cell r="X2001">
            <v>37551</v>
          </cell>
          <cell r="Y2001" t="str">
            <v>KB</v>
          </cell>
        </row>
        <row r="2002">
          <cell r="A2002">
            <v>6093</v>
          </cell>
          <cell r="B2002">
            <v>37578</v>
          </cell>
          <cell r="C2002" t="str">
            <v>tr</v>
          </cell>
          <cell r="D2002" t="str">
            <v>03182002</v>
          </cell>
          <cell r="E2002">
            <v>37545</v>
          </cell>
          <cell r="F2002">
            <v>37543</v>
          </cell>
          <cell r="G2002">
            <v>37573</v>
          </cell>
          <cell r="H2002" t="str">
            <v>CYGNUS</v>
          </cell>
          <cell r="I2002" t="str">
            <v>3354010277</v>
          </cell>
          <cell r="J2002" t="str">
            <v>0100</v>
          </cell>
          <cell r="L2002">
            <v>336634.1</v>
          </cell>
          <cell r="M2002">
            <v>16831.7</v>
          </cell>
          <cell r="O2002">
            <v>0</v>
          </cell>
          <cell r="P2002">
            <v>353465.8</v>
          </cell>
          <cell r="Q2002">
            <v>-250000</v>
          </cell>
          <cell r="R2002">
            <v>-16831.71</v>
          </cell>
          <cell r="S2002">
            <v>86634.1</v>
          </cell>
          <cell r="U2002" t="str">
            <v>g</v>
          </cell>
          <cell r="V2002"/>
          <cell r="W2002">
            <v>37575</v>
          </cell>
          <cell r="X2002">
            <v>37575</v>
          </cell>
          <cell r="Y2002" t="str">
            <v>KB</v>
          </cell>
        </row>
        <row r="2003">
          <cell r="A2003">
            <v>4199</v>
          </cell>
          <cell r="B2003">
            <v>37469</v>
          </cell>
          <cell r="C2003" t="str">
            <v>ko</v>
          </cell>
          <cell r="D2003" t="str">
            <v>02152002</v>
          </cell>
          <cell r="E2003">
            <v>37440</v>
          </cell>
          <cell r="G2003">
            <v>37467</v>
          </cell>
          <cell r="H2003" t="str">
            <v>CYGNUS</v>
          </cell>
          <cell r="I2003" t="str">
            <v>3354010277</v>
          </cell>
          <cell r="J2003" t="str">
            <v>0100</v>
          </cell>
          <cell r="L2003">
            <v>0</v>
          </cell>
          <cell r="M2003">
            <v>0</v>
          </cell>
          <cell r="N2003">
            <v>0</v>
          </cell>
          <cell r="O2003">
            <v>0</v>
          </cell>
          <cell r="Q2003">
            <v>132147</v>
          </cell>
          <cell r="S2003">
            <v>132147</v>
          </cell>
          <cell r="U2003" t="str">
            <v>a</v>
          </cell>
          <cell r="V2003"/>
          <cell r="W2003">
            <v>37467</v>
          </cell>
          <cell r="X2003">
            <v>37467</v>
          </cell>
          <cell r="Y2003" t="str">
            <v>KB</v>
          </cell>
        </row>
        <row r="2004">
          <cell r="A2004">
            <v>4219</v>
          </cell>
          <cell r="B2004">
            <v>37469</v>
          </cell>
          <cell r="C2004" t="str">
            <v>ko</v>
          </cell>
          <cell r="D2004" t="str">
            <v>02352002</v>
          </cell>
          <cell r="E2004">
            <v>37456</v>
          </cell>
          <cell r="F2004">
            <v>37456</v>
          </cell>
          <cell r="G2004">
            <v>37486</v>
          </cell>
          <cell r="H2004" t="str">
            <v>CYGNUS</v>
          </cell>
          <cell r="I2004" t="str">
            <v>3354010277</v>
          </cell>
          <cell r="J2004" t="str">
            <v>0100</v>
          </cell>
          <cell r="L2004">
            <v>1511380</v>
          </cell>
          <cell r="M2004">
            <v>75569</v>
          </cell>
          <cell r="N2004">
            <v>0</v>
          </cell>
          <cell r="O2004">
            <v>0</v>
          </cell>
          <cell r="P2004">
            <v>1586949</v>
          </cell>
          <cell r="Q2004">
            <v>-1352844</v>
          </cell>
          <cell r="R2004">
            <v>-75569</v>
          </cell>
          <cell r="S2004">
            <v>158536</v>
          </cell>
          <cell r="U2004" t="str">
            <v>a</v>
          </cell>
          <cell r="V2004"/>
          <cell r="W2004">
            <v>37483</v>
          </cell>
          <cell r="X2004">
            <v>37483</v>
          </cell>
          <cell r="Y2004" t="str">
            <v>KB</v>
          </cell>
        </row>
        <row r="2005">
          <cell r="A2005">
            <v>6073</v>
          </cell>
          <cell r="B2005">
            <v>37560</v>
          </cell>
          <cell r="C2005" t="str">
            <v>tr</v>
          </cell>
          <cell r="D2005" t="str">
            <v>02902002</v>
          </cell>
          <cell r="E2005">
            <v>37531</v>
          </cell>
          <cell r="F2005">
            <v>37530</v>
          </cell>
          <cell r="G2005">
            <v>37559</v>
          </cell>
          <cell r="H2005" t="str">
            <v>CYGNUS</v>
          </cell>
          <cell r="I2005" t="str">
            <v>3354010277</v>
          </cell>
          <cell r="J2005" t="str">
            <v>0100</v>
          </cell>
          <cell r="M2005">
            <v>0</v>
          </cell>
          <cell r="O2005">
            <v>0</v>
          </cell>
          <cell r="P2005">
            <v>0</v>
          </cell>
          <cell r="Q2005">
            <v>250000</v>
          </cell>
          <cell r="R2005">
            <v>0</v>
          </cell>
          <cell r="S2005">
            <v>250000</v>
          </cell>
          <cell r="U2005" t="str">
            <v>c</v>
          </cell>
          <cell r="V2005"/>
          <cell r="W2005">
            <v>37551</v>
          </cell>
          <cell r="X2005">
            <v>37551</v>
          </cell>
          <cell r="Y2005" t="str">
            <v>KB</v>
          </cell>
        </row>
        <row r="2006">
          <cell r="A2006">
            <v>4145</v>
          </cell>
          <cell r="B2006">
            <v>37453</v>
          </cell>
          <cell r="C2006" t="str">
            <v>ko</v>
          </cell>
          <cell r="D2006" t="str">
            <v>01882002</v>
          </cell>
          <cell r="E2006">
            <v>37413</v>
          </cell>
          <cell r="G2006">
            <v>37432</v>
          </cell>
          <cell r="H2006" t="str">
            <v>CYGNUS</v>
          </cell>
          <cell r="I2006" t="str">
            <v>3354010277</v>
          </cell>
          <cell r="J2006" t="str">
            <v>0100</v>
          </cell>
          <cell r="L2006">
            <v>0</v>
          </cell>
          <cell r="M2006">
            <v>0</v>
          </cell>
          <cell r="N2006">
            <v>0</v>
          </cell>
          <cell r="O2006">
            <v>0</v>
          </cell>
          <cell r="Q2006">
            <v>308682</v>
          </cell>
          <cell r="S2006">
            <v>308682</v>
          </cell>
          <cell r="U2006" t="str">
            <v>b</v>
          </cell>
          <cell r="V2006"/>
          <cell r="W2006">
            <v>37438</v>
          </cell>
          <cell r="X2006">
            <v>37438</v>
          </cell>
          <cell r="Y2006" t="str">
            <v>KB</v>
          </cell>
        </row>
        <row r="2007">
          <cell r="A2007">
            <v>4125</v>
          </cell>
          <cell r="B2007">
            <v>37425</v>
          </cell>
          <cell r="C2007" t="str">
            <v>ko</v>
          </cell>
          <cell r="D2007" t="str">
            <v>01632002</v>
          </cell>
          <cell r="E2007">
            <v>37396</v>
          </cell>
          <cell r="G2007">
            <v>37417</v>
          </cell>
          <cell r="H2007" t="str">
            <v>CYGNUS</v>
          </cell>
          <cell r="I2007" t="str">
            <v>3354010277</v>
          </cell>
          <cell r="J2007" t="str">
            <v>0100</v>
          </cell>
          <cell r="L2007">
            <v>0</v>
          </cell>
          <cell r="M2007">
            <v>0</v>
          </cell>
          <cell r="N2007">
            <v>0</v>
          </cell>
          <cell r="O2007">
            <v>0</v>
          </cell>
          <cell r="Q2007">
            <v>350775</v>
          </cell>
          <cell r="S2007">
            <v>350775</v>
          </cell>
          <cell r="U2007" t="str">
            <v>a</v>
          </cell>
          <cell r="V2007"/>
          <cell r="W2007">
            <v>37417</v>
          </cell>
          <cell r="X2007">
            <v>37417</v>
          </cell>
          <cell r="Y2007" t="str">
            <v>KB</v>
          </cell>
        </row>
        <row r="2008">
          <cell r="A2008">
            <v>4101</v>
          </cell>
          <cell r="B2008">
            <v>37396</v>
          </cell>
          <cell r="C2008" t="str">
            <v>ko</v>
          </cell>
          <cell r="D2008" t="str">
            <v>01462002</v>
          </cell>
          <cell r="E2008">
            <v>37379</v>
          </cell>
          <cell r="G2008">
            <v>37400</v>
          </cell>
          <cell r="H2008" t="str">
            <v>CYGNUS</v>
          </cell>
          <cell r="I2008" t="str">
            <v>3354010277</v>
          </cell>
          <cell r="J2008" t="str">
            <v>0100</v>
          </cell>
          <cell r="L2008">
            <v>0</v>
          </cell>
          <cell r="M2008">
            <v>0</v>
          </cell>
          <cell r="N2008">
            <v>0</v>
          </cell>
          <cell r="O2008">
            <v>0</v>
          </cell>
          <cell r="Q2008">
            <v>561240</v>
          </cell>
          <cell r="S2008">
            <v>561240</v>
          </cell>
          <cell r="U2008" t="str">
            <v>a</v>
          </cell>
          <cell r="V2008"/>
          <cell r="W2008">
            <v>37396</v>
          </cell>
          <cell r="X2008">
            <v>37396</v>
          </cell>
          <cell r="Y2008" t="str">
            <v>KB</v>
          </cell>
        </row>
        <row r="2009">
          <cell r="A2009">
            <v>1870</v>
          </cell>
          <cell r="B2009">
            <v>37613</v>
          </cell>
          <cell r="C2009" t="str">
            <v>b</v>
          </cell>
          <cell r="D2009" t="str">
            <v>12022</v>
          </cell>
          <cell r="E2009">
            <v>37608</v>
          </cell>
          <cell r="G2009">
            <v>37610</v>
          </cell>
          <cell r="H2009" t="str">
            <v>Foods system</v>
          </cell>
          <cell r="I2009" t="str">
            <v>33606041</v>
          </cell>
          <cell r="J2009" t="str">
            <v>0100</v>
          </cell>
          <cell r="K2009">
            <v>20000</v>
          </cell>
          <cell r="L2009">
            <v>0</v>
          </cell>
          <cell r="M2009">
            <v>0</v>
          </cell>
          <cell r="N2009">
            <v>0</v>
          </cell>
          <cell r="O2009">
            <v>0</v>
          </cell>
          <cell r="P2009">
            <v>20000</v>
          </cell>
          <cell r="S2009">
            <v>20000</v>
          </cell>
          <cell r="V2009"/>
          <cell r="W2009">
            <v>37613</v>
          </cell>
          <cell r="X2009">
            <v>37613</v>
          </cell>
          <cell r="Y2009" t="str">
            <v>KB</v>
          </cell>
          <cell r="Z2009" t="str">
            <v>commission for Nishiyama flat</v>
          </cell>
        </row>
        <row r="2010">
          <cell r="A2010">
            <v>2279</v>
          </cell>
          <cell r="B2010">
            <v>37524</v>
          </cell>
          <cell r="C2010" t="str">
            <v>f</v>
          </cell>
          <cell r="D2010" t="str">
            <v>9902</v>
          </cell>
          <cell r="E2010">
            <v>37496</v>
          </cell>
          <cell r="F2010">
            <v>37488</v>
          </cell>
          <cell r="G2010">
            <v>37518</v>
          </cell>
          <cell r="H2010" t="str">
            <v>Euromont s.r.o.</v>
          </cell>
          <cell r="I2010" t="str">
            <v>3407500297</v>
          </cell>
          <cell r="J2010" t="str">
            <v>0100</v>
          </cell>
          <cell r="L2010">
            <v>7200</v>
          </cell>
          <cell r="M2010">
            <v>360</v>
          </cell>
          <cell r="O2010">
            <v>0</v>
          </cell>
          <cell r="P2010">
            <v>7560</v>
          </cell>
          <cell r="S2010">
            <v>7560</v>
          </cell>
          <cell r="U2010" t="str">
            <v>a</v>
          </cell>
          <cell r="V2010"/>
          <cell r="W2010">
            <v>37516</v>
          </cell>
          <cell r="X2010">
            <v>37516</v>
          </cell>
          <cell r="Y2010" t="str">
            <v>KB</v>
          </cell>
        </row>
        <row r="2011">
          <cell r="A2011">
            <v>4345</v>
          </cell>
          <cell r="B2011">
            <v>37613</v>
          </cell>
          <cell r="C2011" t="str">
            <v>kom</v>
          </cell>
          <cell r="D2011" t="str">
            <v>16802</v>
          </cell>
          <cell r="E2011">
            <v>37596</v>
          </cell>
          <cell r="F2011">
            <v>37596</v>
          </cell>
          <cell r="G2011">
            <v>37628</v>
          </cell>
          <cell r="H2011" t="str">
            <v>Euromont s.r.o.</v>
          </cell>
          <cell r="I2011" t="str">
            <v>3407500297</v>
          </cell>
          <cell r="J2011" t="str">
            <v>0100</v>
          </cell>
          <cell r="L2011">
            <v>12177</v>
          </cell>
          <cell r="M2011">
            <v>608.85</v>
          </cell>
          <cell r="O2011">
            <v>0</v>
          </cell>
          <cell r="P2011">
            <v>12785.9</v>
          </cell>
          <cell r="S2011">
            <v>12785.9</v>
          </cell>
          <cell r="U2011" t="str">
            <v>x</v>
          </cell>
          <cell r="V2011" t="str">
            <v xml:space="preserve"> </v>
          </cell>
          <cell r="W2011">
            <v>37613</v>
          </cell>
          <cell r="X2011">
            <v>37613</v>
          </cell>
          <cell r="Y2011" t="str">
            <v>KB</v>
          </cell>
        </row>
        <row r="2012">
          <cell r="A2012">
            <v>4346</v>
          </cell>
          <cell r="B2012">
            <v>37613</v>
          </cell>
          <cell r="C2012" t="str">
            <v>kom</v>
          </cell>
          <cell r="D2012" t="str">
            <v>16902</v>
          </cell>
          <cell r="E2012">
            <v>37596</v>
          </cell>
          <cell r="G2012">
            <v>37628</v>
          </cell>
          <cell r="H2012" t="str">
            <v>Euromont s.r.o.</v>
          </cell>
          <cell r="I2012" t="str">
            <v>3407500297</v>
          </cell>
          <cell r="J2012" t="str">
            <v>0100</v>
          </cell>
          <cell r="M2012">
            <v>0</v>
          </cell>
          <cell r="O2012">
            <v>0</v>
          </cell>
          <cell r="P2012">
            <v>0</v>
          </cell>
          <cell r="Q2012">
            <v>70000</v>
          </cell>
          <cell r="S2012">
            <v>70000</v>
          </cell>
          <cell r="U2012" t="str">
            <v>x</v>
          </cell>
          <cell r="V2012" t="str">
            <v xml:space="preserve"> </v>
          </cell>
          <cell r="W2012">
            <v>37613</v>
          </cell>
          <cell r="X2012">
            <v>37613</v>
          </cell>
          <cell r="Y2012" t="str">
            <v>KB</v>
          </cell>
        </row>
        <row r="2013">
          <cell r="A2013">
            <v>4083</v>
          </cell>
          <cell r="B2013">
            <v>37382</v>
          </cell>
          <cell r="C2013" t="str">
            <v>ko</v>
          </cell>
          <cell r="D2013" t="str">
            <v>4302</v>
          </cell>
          <cell r="E2013">
            <v>37356</v>
          </cell>
          <cell r="G2013">
            <v>37385</v>
          </cell>
          <cell r="H2013" t="str">
            <v>Euromont s.r.o.</v>
          </cell>
          <cell r="I2013" t="str">
            <v>3407500297</v>
          </cell>
          <cell r="J2013" t="str">
            <v>0100</v>
          </cell>
          <cell r="L2013">
            <v>0</v>
          </cell>
          <cell r="M2013">
            <v>0</v>
          </cell>
          <cell r="N2013">
            <v>0</v>
          </cell>
          <cell r="O2013">
            <v>0</v>
          </cell>
          <cell r="Q2013">
            <v>509685</v>
          </cell>
          <cell r="S2013">
            <v>509685</v>
          </cell>
          <cell r="T2013" t="str">
            <v>May2002</v>
          </cell>
          <cell r="U2013">
            <v>37376</v>
          </cell>
          <cell r="V2013"/>
          <cell r="W2013">
            <v>37380</v>
          </cell>
          <cell r="X2013">
            <v>37382</v>
          </cell>
          <cell r="Y2013" t="str">
            <v>Sanwa Duss</v>
          </cell>
        </row>
        <row r="2014">
          <cell r="A2014">
            <v>5137</v>
          </cell>
          <cell r="B2014">
            <v>37623</v>
          </cell>
          <cell r="C2014" t="str">
            <v>sh2</v>
          </cell>
          <cell r="D2014" t="str">
            <v>22229356</v>
          </cell>
          <cell r="E2014">
            <v>37595</v>
          </cell>
          <cell r="G2014">
            <v>37626</v>
          </cell>
          <cell r="H2014" t="str">
            <v>SSKA</v>
          </cell>
          <cell r="I2014">
            <v>1720179349</v>
          </cell>
          <cell r="J2014" t="str">
            <v>0800</v>
          </cell>
          <cell r="M2014">
            <v>0</v>
          </cell>
          <cell r="O2014">
            <v>0</v>
          </cell>
          <cell r="P2014">
            <v>0</v>
          </cell>
          <cell r="Q2014">
            <v>75266</v>
          </cell>
          <cell r="S2014">
            <v>75266</v>
          </cell>
          <cell r="T2014" t="str">
            <v>Decem192002</v>
          </cell>
          <cell r="U2014">
            <v>37609</v>
          </cell>
          <cell r="V2014" t="str">
            <v xml:space="preserve"> </v>
          </cell>
          <cell r="W2014">
            <v>37613</v>
          </cell>
          <cell r="Y2014" t="str">
            <v>UFJ</v>
          </cell>
          <cell r="Z2014" t="str">
            <v>construction work</v>
          </cell>
        </row>
        <row r="2015">
          <cell r="A2015">
            <v>4274</v>
          </cell>
          <cell r="B2015">
            <v>37537</v>
          </cell>
          <cell r="C2015" t="str">
            <v>ko</v>
          </cell>
          <cell r="D2015" t="str">
            <v>10502</v>
          </cell>
          <cell r="E2015">
            <v>37503</v>
          </cell>
          <cell r="G2015">
            <v>37531</v>
          </cell>
          <cell r="H2015" t="str">
            <v>Euromont s.r.o.</v>
          </cell>
          <cell r="I2015" t="str">
            <v>3407500297</v>
          </cell>
          <cell r="J2015" t="str">
            <v>0100</v>
          </cell>
          <cell r="M2015">
            <v>0</v>
          </cell>
          <cell r="O2015">
            <v>0</v>
          </cell>
          <cell r="P2015">
            <v>0</v>
          </cell>
          <cell r="Q2015">
            <v>649504</v>
          </cell>
          <cell r="S2015">
            <v>649504</v>
          </cell>
          <cell r="T2015" t="str">
            <v>October2002</v>
          </cell>
          <cell r="V2015"/>
          <cell r="W2015">
            <v>37534</v>
          </cell>
          <cell r="X2015">
            <v>37536</v>
          </cell>
          <cell r="Y2015" t="str">
            <v>UFJ</v>
          </cell>
        </row>
        <row r="2016">
          <cell r="A2016">
            <v>2298</v>
          </cell>
          <cell r="B2016">
            <v>37537</v>
          </cell>
          <cell r="C2016" t="str">
            <v>tye</v>
          </cell>
          <cell r="D2016" t="str">
            <v>10002</v>
          </cell>
          <cell r="E2016">
            <v>37511</v>
          </cell>
          <cell r="G2016">
            <v>37534</v>
          </cell>
          <cell r="H2016" t="str">
            <v>Euromont s.r.o.</v>
          </cell>
          <cell r="I2016" t="str">
            <v>3407500297</v>
          </cell>
          <cell r="J2016" t="str">
            <v>0100</v>
          </cell>
          <cell r="M2016">
            <v>0</v>
          </cell>
          <cell r="O2016">
            <v>0</v>
          </cell>
          <cell r="P2016">
            <v>0</v>
          </cell>
          <cell r="Q2016">
            <v>709600</v>
          </cell>
          <cell r="S2016">
            <v>709600</v>
          </cell>
          <cell r="T2016" t="str">
            <v>October2002</v>
          </cell>
          <cell r="V2016"/>
          <cell r="W2016">
            <v>37534</v>
          </cell>
          <cell r="X2016">
            <v>37536</v>
          </cell>
          <cell r="Y2016" t="str">
            <v>UFJ</v>
          </cell>
        </row>
        <row r="2017">
          <cell r="A2017">
            <v>2396</v>
          </cell>
          <cell r="B2017">
            <v>37603</v>
          </cell>
          <cell r="C2017" t="str">
            <v>tye</v>
          </cell>
          <cell r="D2017" t="str">
            <v>15002</v>
          </cell>
          <cell r="E2017">
            <v>37573</v>
          </cell>
          <cell r="F2017">
            <v>37560</v>
          </cell>
          <cell r="G2017">
            <v>37601</v>
          </cell>
          <cell r="H2017" t="str">
            <v>Euromont s.r.o.</v>
          </cell>
          <cell r="I2017" t="str">
            <v>3407500297</v>
          </cell>
          <cell r="J2017" t="str">
            <v>0100</v>
          </cell>
          <cell r="L2017">
            <v>2845000</v>
          </cell>
          <cell r="M2017">
            <v>142250</v>
          </cell>
          <cell r="O2017">
            <v>0</v>
          </cell>
          <cell r="P2017">
            <v>2987250</v>
          </cell>
          <cell r="Q2017">
            <v>-2079600</v>
          </cell>
          <cell r="R2017">
            <v>-142250</v>
          </cell>
          <cell r="S2017">
            <v>765400</v>
          </cell>
          <cell r="T2017" t="str">
            <v>December2002</v>
          </cell>
          <cell r="V2017" t="str">
            <v xml:space="preserve"> </v>
          </cell>
          <cell r="W2017">
            <v>37595</v>
          </cell>
          <cell r="X2017">
            <v>37596</v>
          </cell>
          <cell r="Y2017" t="str">
            <v>UFJ</v>
          </cell>
        </row>
        <row r="2018">
          <cell r="A2018">
            <v>4202</v>
          </cell>
          <cell r="B2018">
            <v>37502</v>
          </cell>
          <cell r="C2018" t="str">
            <v>ko</v>
          </cell>
          <cell r="D2018" t="str">
            <v>7402</v>
          </cell>
          <cell r="E2018">
            <v>37441</v>
          </cell>
          <cell r="G2018">
            <v>37471</v>
          </cell>
          <cell r="H2018" t="str">
            <v>Euromont s.r.o.</v>
          </cell>
          <cell r="I2018" t="str">
            <v>3407500297</v>
          </cell>
          <cell r="J2018" t="str">
            <v>0100</v>
          </cell>
          <cell r="L2018">
            <v>0</v>
          </cell>
          <cell r="M2018">
            <v>0</v>
          </cell>
          <cell r="N2018">
            <v>0</v>
          </cell>
          <cell r="O2018">
            <v>0</v>
          </cell>
          <cell r="Q2018">
            <v>937378</v>
          </cell>
          <cell r="S2018">
            <v>937378</v>
          </cell>
          <cell r="T2018" t="str">
            <v>August2002</v>
          </cell>
          <cell r="U2018">
            <v>37468</v>
          </cell>
          <cell r="V2018"/>
          <cell r="W2018">
            <v>37473</v>
          </cell>
          <cell r="X2018">
            <v>37473</v>
          </cell>
          <cell r="Y2018" t="str">
            <v>UFJ</v>
          </cell>
        </row>
        <row r="2019">
          <cell r="A2019">
            <v>2360</v>
          </cell>
          <cell r="B2019">
            <v>37596</v>
          </cell>
          <cell r="C2019" t="str">
            <v>tye</v>
          </cell>
          <cell r="D2019" t="str">
            <v>12302</v>
          </cell>
          <cell r="E2019">
            <v>37545</v>
          </cell>
          <cell r="G2019">
            <v>37566</v>
          </cell>
          <cell r="H2019" t="str">
            <v>Euromont s.r.o.</v>
          </cell>
          <cell r="I2019" t="str">
            <v>3407500297</v>
          </cell>
          <cell r="J2019" t="str">
            <v>0100</v>
          </cell>
          <cell r="M2019">
            <v>0</v>
          </cell>
          <cell r="O2019">
            <v>0</v>
          </cell>
          <cell r="P2019">
            <v>0</v>
          </cell>
          <cell r="Q2019">
            <v>1370000</v>
          </cell>
          <cell r="S2019">
            <v>1370000</v>
          </cell>
          <cell r="T2019" t="str">
            <v>November2002</v>
          </cell>
          <cell r="U2019">
            <v>37573</v>
          </cell>
          <cell r="V2019"/>
          <cell r="W2019">
            <v>37575</v>
          </cell>
          <cell r="X2019">
            <v>37579</v>
          </cell>
          <cell r="Y2019" t="str">
            <v>UFJ</v>
          </cell>
        </row>
        <row r="2020">
          <cell r="A2020">
            <v>6098</v>
          </cell>
          <cell r="B2020">
            <v>37603</v>
          </cell>
          <cell r="C2020" t="str">
            <v>tr</v>
          </cell>
          <cell r="D2020" t="str">
            <v>13402</v>
          </cell>
          <cell r="E2020">
            <v>37552</v>
          </cell>
          <cell r="F2020">
            <v>37552</v>
          </cell>
          <cell r="G2020">
            <v>37584</v>
          </cell>
          <cell r="H2020" t="str">
            <v>Euromont s.r.o.</v>
          </cell>
          <cell r="I2020" t="str">
            <v>3407500297</v>
          </cell>
          <cell r="J2020" t="str">
            <v>0100</v>
          </cell>
          <cell r="L2020">
            <v>7521700</v>
          </cell>
          <cell r="M2020">
            <v>376085</v>
          </cell>
          <cell r="O2020">
            <v>0</v>
          </cell>
          <cell r="P2020">
            <v>7897785</v>
          </cell>
          <cell r="Q2020">
            <v>-5835242</v>
          </cell>
          <cell r="R2020">
            <v>-376085</v>
          </cell>
          <cell r="S2020">
            <v>1686458</v>
          </cell>
          <cell r="T2020" t="str">
            <v>December2002</v>
          </cell>
          <cell r="V2020"/>
          <cell r="W2020">
            <v>37595</v>
          </cell>
          <cell r="X2020">
            <v>37596</v>
          </cell>
          <cell r="Y2020" t="str">
            <v>UFJ</v>
          </cell>
          <cell r="Z2020" t="str">
            <v>advance payment is smaller by 1499 CZK = bank fee from advance 2948015 CZK</v>
          </cell>
        </row>
        <row r="2021">
          <cell r="A2021">
            <v>4275</v>
          </cell>
          <cell r="B2021">
            <v>37596</v>
          </cell>
          <cell r="C2021" t="str">
            <v>ko</v>
          </cell>
          <cell r="D2021" t="str">
            <v>10402</v>
          </cell>
          <cell r="E2021">
            <v>37539</v>
          </cell>
          <cell r="F2021">
            <v>37498</v>
          </cell>
          <cell r="G2021">
            <v>37566</v>
          </cell>
          <cell r="H2021" t="str">
            <v>Euromont s.r.o.</v>
          </cell>
          <cell r="I2021" t="str">
            <v>3407500297</v>
          </cell>
          <cell r="J2021" t="str">
            <v>0100</v>
          </cell>
          <cell r="L2021">
            <v>17643802</v>
          </cell>
          <cell r="M2021">
            <v>882190.1</v>
          </cell>
          <cell r="O2021">
            <v>0</v>
          </cell>
          <cell r="P2021">
            <v>18525992</v>
          </cell>
          <cell r="Q2021">
            <v>-15879422</v>
          </cell>
          <cell r="R2021">
            <v>-882190.1</v>
          </cell>
          <cell r="S2021">
            <v>1764380</v>
          </cell>
          <cell r="T2021" t="str">
            <v>November2002</v>
          </cell>
          <cell r="U2021">
            <v>37573</v>
          </cell>
          <cell r="V2021"/>
          <cell r="W2021">
            <v>37575</v>
          </cell>
          <cell r="X2021">
            <v>37579</v>
          </cell>
          <cell r="Y2021" t="str">
            <v>UFJ</v>
          </cell>
          <cell r="Z2021" t="str">
            <v>faktura vrácena zpět</v>
          </cell>
        </row>
        <row r="2022">
          <cell r="A2022">
            <v>4053</v>
          </cell>
          <cell r="B2022">
            <v>37364</v>
          </cell>
          <cell r="C2022" t="str">
            <v>ko</v>
          </cell>
          <cell r="D2022" t="str">
            <v>1702</v>
          </cell>
          <cell r="E2022">
            <v>37326</v>
          </cell>
          <cell r="G2022">
            <v>37356</v>
          </cell>
          <cell r="H2022" t="str">
            <v>Euromont s.r.o.</v>
          </cell>
          <cell r="I2022" t="str">
            <v>3407500297</v>
          </cell>
          <cell r="J2022" t="str">
            <v>0100</v>
          </cell>
          <cell r="L2022">
            <v>0</v>
          </cell>
          <cell r="M2022">
            <v>0</v>
          </cell>
          <cell r="N2022">
            <v>0</v>
          </cell>
          <cell r="O2022">
            <v>0</v>
          </cell>
          <cell r="Q2022">
            <v>2121714</v>
          </cell>
          <cell r="S2022">
            <v>2121714</v>
          </cell>
          <cell r="T2022" t="str">
            <v>April2002</v>
          </cell>
          <cell r="U2022">
            <v>37344</v>
          </cell>
          <cell r="V2022"/>
          <cell r="W2022">
            <v>37350</v>
          </cell>
          <cell r="X2022">
            <v>37351</v>
          </cell>
          <cell r="Y2022" t="str">
            <v>Sanwa Duss</v>
          </cell>
        </row>
        <row r="2023">
          <cell r="A2023">
            <v>6039</v>
          </cell>
          <cell r="B2023">
            <v>37469</v>
          </cell>
          <cell r="C2023" t="str">
            <v>tr</v>
          </cell>
          <cell r="D2023" t="str">
            <v>9002</v>
          </cell>
          <cell r="E2023">
            <v>37467</v>
          </cell>
          <cell r="G2023">
            <v>37510</v>
          </cell>
          <cell r="H2023" t="str">
            <v>Euromont s.r.o.</v>
          </cell>
          <cell r="I2023" t="str">
            <v>3407500297</v>
          </cell>
          <cell r="J2023" t="str">
            <v>0100</v>
          </cell>
          <cell r="M2023">
            <v>0</v>
          </cell>
          <cell r="O2023">
            <v>0</v>
          </cell>
          <cell r="P2023">
            <v>0</v>
          </cell>
          <cell r="Q2023">
            <v>2171443.1</v>
          </cell>
          <cell r="R2023">
            <v>0</v>
          </cell>
          <cell r="S2023">
            <v>2171443.1</v>
          </cell>
          <cell r="T2023" t="str">
            <v>September2002</v>
          </cell>
          <cell r="U2023">
            <v>37497</v>
          </cell>
          <cell r="V2023"/>
          <cell r="W2023">
            <v>37503</v>
          </cell>
          <cell r="X2023">
            <v>37504</v>
          </cell>
          <cell r="Y2023" t="str">
            <v>UFJ</v>
          </cell>
        </row>
        <row r="2024">
          <cell r="A2024">
            <v>4003</v>
          </cell>
          <cell r="B2024">
            <v>37315</v>
          </cell>
          <cell r="C2024" t="str">
            <v>ko</v>
          </cell>
          <cell r="D2024" t="str">
            <v>102</v>
          </cell>
          <cell r="E2024">
            <v>37266</v>
          </cell>
          <cell r="G2024">
            <v>37296</v>
          </cell>
          <cell r="H2024" t="str">
            <v>Euromont s.r.o.</v>
          </cell>
          <cell r="I2024" t="str">
            <v>3407500297</v>
          </cell>
          <cell r="J2024" t="str">
            <v>0100</v>
          </cell>
          <cell r="L2024">
            <v>0</v>
          </cell>
          <cell r="M2024">
            <v>0</v>
          </cell>
          <cell r="N2024">
            <v>0</v>
          </cell>
          <cell r="O2024">
            <v>0</v>
          </cell>
          <cell r="Q2024">
            <v>2524739</v>
          </cell>
          <cell r="S2024">
            <v>2524739</v>
          </cell>
          <cell r="T2024" t="str">
            <v>February2002</v>
          </cell>
          <cell r="U2024">
            <v>37288</v>
          </cell>
          <cell r="V2024"/>
          <cell r="W2024">
            <v>37292</v>
          </cell>
          <cell r="X2024">
            <v>37293</v>
          </cell>
          <cell r="Y2024" t="str">
            <v>Sanwa Duss</v>
          </cell>
        </row>
        <row r="2025">
          <cell r="A2025">
            <v>4117</v>
          </cell>
          <cell r="B2025">
            <v>37413</v>
          </cell>
          <cell r="C2025" t="str">
            <v>ko</v>
          </cell>
          <cell r="D2025" t="str">
            <v>5302</v>
          </cell>
          <cell r="E2025">
            <v>37386</v>
          </cell>
          <cell r="G2025">
            <v>37416</v>
          </cell>
          <cell r="H2025" t="str">
            <v>Euromont s.r.o.</v>
          </cell>
          <cell r="I2025" t="str">
            <v>3407500297</v>
          </cell>
          <cell r="J2025" t="str">
            <v>0100</v>
          </cell>
          <cell r="L2025">
            <v>0</v>
          </cell>
          <cell r="M2025">
            <v>0</v>
          </cell>
          <cell r="N2025">
            <v>0</v>
          </cell>
          <cell r="O2025">
            <v>0</v>
          </cell>
          <cell r="Q2025">
            <v>2703602</v>
          </cell>
          <cell r="S2025">
            <v>2703602</v>
          </cell>
          <cell r="T2025" t="str">
            <v>June2002</v>
          </cell>
          <cell r="U2025">
            <v>37407</v>
          </cell>
          <cell r="V2025"/>
          <cell r="W2025">
            <v>37412</v>
          </cell>
          <cell r="X2025">
            <v>37413</v>
          </cell>
          <cell r="Y2025" t="str">
            <v>Sanwa Duss</v>
          </cell>
        </row>
        <row r="2026">
          <cell r="A2026">
            <v>0</v>
          </cell>
          <cell r="B2026">
            <v>37246</v>
          </cell>
          <cell r="C2026" t="str">
            <v>ko-z</v>
          </cell>
          <cell r="D2026" t="str">
            <v>24801</v>
          </cell>
          <cell r="E2026">
            <v>37235</v>
          </cell>
          <cell r="G2026">
            <v>37261</v>
          </cell>
          <cell r="H2026" t="str">
            <v>Euromont s.r.o.</v>
          </cell>
          <cell r="I2026" t="str">
            <v>3407500297</v>
          </cell>
          <cell r="J2026" t="str">
            <v>0100</v>
          </cell>
          <cell r="O2026">
            <v>0</v>
          </cell>
          <cell r="P2026">
            <v>0</v>
          </cell>
          <cell r="Q2026">
            <v>2948015</v>
          </cell>
          <cell r="S2026">
            <v>2948015</v>
          </cell>
          <cell r="T2026" t="str">
            <v>January2002</v>
          </cell>
          <cell r="U2026">
            <v>37246</v>
          </cell>
          <cell r="V2026"/>
          <cell r="W2026">
            <v>37261</v>
          </cell>
          <cell r="X2026">
            <v>37265</v>
          </cell>
          <cell r="Y2026" t="str">
            <v>Sanwa Duss</v>
          </cell>
        </row>
        <row r="2027">
          <cell r="A2027">
            <v>4022</v>
          </cell>
          <cell r="B2027">
            <v>37333</v>
          </cell>
          <cell r="C2027" t="str">
            <v>ko</v>
          </cell>
          <cell r="D2027" t="str">
            <v>1402</v>
          </cell>
          <cell r="E2027">
            <v>37295</v>
          </cell>
          <cell r="F2027">
            <v>37288</v>
          </cell>
          <cell r="G2027">
            <v>37324</v>
          </cell>
          <cell r="H2027" t="str">
            <v>Euromont s.r.o.</v>
          </cell>
          <cell r="I2027" t="str">
            <v>3407500297</v>
          </cell>
          <cell r="J2027" t="str">
            <v>0100</v>
          </cell>
          <cell r="M2027">
            <v>0</v>
          </cell>
          <cell r="P2027">
            <v>0</v>
          </cell>
          <cell r="Q2027">
            <v>3486284</v>
          </cell>
          <cell r="S2027">
            <v>3486284</v>
          </cell>
          <cell r="T2027" t="str">
            <v>March2002</v>
          </cell>
          <cell r="U2027">
            <v>37315</v>
          </cell>
          <cell r="V2027"/>
          <cell r="W2027">
            <v>37320</v>
          </cell>
          <cell r="X2027">
            <v>37320</v>
          </cell>
          <cell r="Y2027" t="str">
            <v>Sanwa Duss</v>
          </cell>
        </row>
        <row r="2028">
          <cell r="A2028">
            <v>6016</v>
          </cell>
          <cell r="B2028">
            <v>37466</v>
          </cell>
          <cell r="C2028" t="str">
            <v>tr</v>
          </cell>
          <cell r="D2028" t="str">
            <v>7302</v>
          </cell>
          <cell r="E2028">
            <v>37438</v>
          </cell>
          <cell r="G2028">
            <v>37478</v>
          </cell>
          <cell r="H2028" t="str">
            <v>Euromont s.r.o.</v>
          </cell>
          <cell r="I2028" t="str">
            <v>3407500297</v>
          </cell>
          <cell r="J2028" t="str">
            <v>0100</v>
          </cell>
          <cell r="M2028">
            <v>0</v>
          </cell>
          <cell r="O2028">
            <v>0</v>
          </cell>
          <cell r="P2028">
            <v>0</v>
          </cell>
          <cell r="Q2028">
            <v>3663798.9</v>
          </cell>
          <cell r="R2028">
            <v>0</v>
          </cell>
          <cell r="S2028">
            <v>3663798.9</v>
          </cell>
          <cell r="T2028" t="str">
            <v>August2002</v>
          </cell>
          <cell r="U2028">
            <v>37468</v>
          </cell>
          <cell r="V2028"/>
          <cell r="W2028">
            <v>37473</v>
          </cell>
          <cell r="X2028">
            <v>37473</v>
          </cell>
          <cell r="Y2028" t="str">
            <v>UFJ</v>
          </cell>
        </row>
        <row r="2029">
          <cell r="A2029">
            <v>0</v>
          </cell>
          <cell r="B2029">
            <v>37062</v>
          </cell>
          <cell r="C2029" t="str">
            <v>b</v>
          </cell>
          <cell r="D2029" t="str">
            <v>20018033</v>
          </cell>
          <cell r="E2029">
            <v>37047</v>
          </cell>
          <cell r="G2029">
            <v>37056</v>
          </cell>
          <cell r="H2029" t="str">
            <v>Globe Internet</v>
          </cell>
          <cell r="I2029" t="str">
            <v>34175001</v>
          </cell>
          <cell r="J2029" t="str">
            <v>2400</v>
          </cell>
          <cell r="L2029">
            <v>0</v>
          </cell>
          <cell r="M2029">
            <v>0</v>
          </cell>
          <cell r="O2029">
            <v>0</v>
          </cell>
          <cell r="P2029">
            <v>0</v>
          </cell>
          <cell r="Q2029">
            <v>468.3</v>
          </cell>
          <cell r="S2029">
            <v>468.3</v>
          </cell>
          <cell r="V2029"/>
          <cell r="W2029">
            <v>37056</v>
          </cell>
          <cell r="X2029">
            <v>37057</v>
          </cell>
          <cell r="Y2029" t="str">
            <v>KB</v>
          </cell>
          <cell r="Z2029" t="str">
            <v>Extra 4 E-mail boxes</v>
          </cell>
        </row>
        <row r="2030">
          <cell r="A2030">
            <v>1098</v>
          </cell>
          <cell r="B2030">
            <v>37491</v>
          </cell>
          <cell r="C2030" t="str">
            <v>tp1</v>
          </cell>
          <cell r="D2030" t="str">
            <v>100631</v>
          </cell>
          <cell r="E2030">
            <v>37461</v>
          </cell>
          <cell r="F2030">
            <v>37454</v>
          </cell>
          <cell r="G2030">
            <v>37473</v>
          </cell>
          <cell r="H2030" t="str">
            <v>Hotel Praha</v>
          </cell>
          <cell r="I2030" t="str">
            <v>34339-061</v>
          </cell>
          <cell r="J2030" t="str">
            <v>0100</v>
          </cell>
          <cell r="L2030">
            <v>3714.3</v>
          </cell>
          <cell r="M2030">
            <v>185.7</v>
          </cell>
          <cell r="O2030">
            <v>0</v>
          </cell>
          <cell r="P2030">
            <v>3900</v>
          </cell>
          <cell r="S2030">
            <v>3900</v>
          </cell>
          <cell r="U2030" t="str">
            <v>a</v>
          </cell>
          <cell r="V2030"/>
          <cell r="W2030">
            <v>37470</v>
          </cell>
          <cell r="X2030">
            <v>37474</v>
          </cell>
          <cell r="Y2030" t="str">
            <v>KB</v>
          </cell>
        </row>
        <row r="2031">
          <cell r="A2031">
            <v>1103</v>
          </cell>
          <cell r="B2031">
            <v>37491</v>
          </cell>
          <cell r="C2031" t="str">
            <v>tp1</v>
          </cell>
          <cell r="D2031" t="str">
            <v>100638</v>
          </cell>
          <cell r="E2031">
            <v>37463</v>
          </cell>
          <cell r="F2031">
            <v>37456</v>
          </cell>
          <cell r="G2031">
            <v>37473</v>
          </cell>
          <cell r="H2031" t="str">
            <v>Hotel Praha</v>
          </cell>
          <cell r="I2031" t="str">
            <v>34339-061</v>
          </cell>
          <cell r="J2031" t="str">
            <v>0100</v>
          </cell>
          <cell r="L2031">
            <v>3714.3</v>
          </cell>
          <cell r="M2031">
            <v>185.7</v>
          </cell>
          <cell r="O2031">
            <v>0</v>
          </cell>
          <cell r="P2031">
            <v>3900</v>
          </cell>
          <cell r="S2031">
            <v>3900</v>
          </cell>
          <cell r="U2031" t="str">
            <v>a</v>
          </cell>
          <cell r="V2031"/>
          <cell r="W2031">
            <v>37470</v>
          </cell>
          <cell r="X2031">
            <v>37474</v>
          </cell>
          <cell r="Y2031" t="str">
            <v>KB</v>
          </cell>
        </row>
        <row r="2032">
          <cell r="A2032">
            <v>1017</v>
          </cell>
          <cell r="B2032">
            <v>37461</v>
          </cell>
          <cell r="C2032" t="str">
            <v>tp1</v>
          </cell>
          <cell r="D2032" t="str">
            <v>100601</v>
          </cell>
          <cell r="E2032">
            <v>37448</v>
          </cell>
          <cell r="F2032">
            <v>37439</v>
          </cell>
          <cell r="G2032">
            <v>37463</v>
          </cell>
          <cell r="H2032" t="str">
            <v>Hotel Praha</v>
          </cell>
          <cell r="I2032" t="str">
            <v>34339-061</v>
          </cell>
          <cell r="J2032" t="str">
            <v>0100</v>
          </cell>
          <cell r="L2032">
            <v>5246.7</v>
          </cell>
          <cell r="M2032">
            <v>262.3</v>
          </cell>
          <cell r="O2032">
            <v>0</v>
          </cell>
          <cell r="P2032">
            <v>5509</v>
          </cell>
          <cell r="S2032">
            <v>5509</v>
          </cell>
          <cell r="U2032" t="str">
            <v>a</v>
          </cell>
          <cell r="V2032"/>
          <cell r="W2032">
            <v>37460</v>
          </cell>
          <cell r="X2032">
            <v>37460</v>
          </cell>
          <cell r="Y2032" t="str">
            <v>KB</v>
          </cell>
        </row>
        <row r="2033">
          <cell r="A2033">
            <v>956</v>
          </cell>
          <cell r="B2033">
            <v>37461</v>
          </cell>
          <cell r="C2033" t="str">
            <v>tp1</v>
          </cell>
          <cell r="D2033" t="str">
            <v>100545</v>
          </cell>
          <cell r="E2033">
            <v>37438</v>
          </cell>
          <cell r="F2033">
            <v>37429</v>
          </cell>
          <cell r="G2033">
            <v>37449</v>
          </cell>
          <cell r="H2033" t="str">
            <v>Hotel Praha</v>
          </cell>
          <cell r="I2033" t="str">
            <v>34339-061</v>
          </cell>
          <cell r="J2033" t="str">
            <v>0100</v>
          </cell>
          <cell r="L2033">
            <v>15034.5</v>
          </cell>
          <cell r="M2033">
            <v>751.5</v>
          </cell>
          <cell r="O2033">
            <v>0</v>
          </cell>
          <cell r="P2033">
            <v>15786</v>
          </cell>
          <cell r="S2033">
            <v>15786</v>
          </cell>
          <cell r="U2033" t="str">
            <v>b</v>
          </cell>
          <cell r="V2033"/>
          <cell r="W2033">
            <v>37455</v>
          </cell>
          <cell r="X2033">
            <v>37455</v>
          </cell>
          <cell r="Y2033" t="str">
            <v>KB</v>
          </cell>
        </row>
        <row r="2034">
          <cell r="A2034">
            <v>986</v>
          </cell>
          <cell r="B2034">
            <v>37461</v>
          </cell>
          <cell r="C2034" t="str">
            <v>tp1</v>
          </cell>
          <cell r="D2034" t="str">
            <v>100584</v>
          </cell>
          <cell r="E2034">
            <v>37507</v>
          </cell>
          <cell r="F2034">
            <v>37435</v>
          </cell>
          <cell r="G2034">
            <v>37455</v>
          </cell>
          <cell r="H2034" t="str">
            <v>Hotel Praha</v>
          </cell>
          <cell r="I2034" t="str">
            <v>34339-061</v>
          </cell>
          <cell r="J2034" t="str">
            <v>0100</v>
          </cell>
          <cell r="L2034">
            <v>18410.7</v>
          </cell>
          <cell r="M2034">
            <v>920.3</v>
          </cell>
          <cell r="N2034">
            <v>81.900000000000006</v>
          </cell>
          <cell r="O2034">
            <v>18.100000000000001</v>
          </cell>
          <cell r="P2034">
            <v>19431</v>
          </cell>
          <cell r="S2034">
            <v>19431</v>
          </cell>
          <cell r="U2034" t="str">
            <v>d</v>
          </cell>
          <cell r="V2034"/>
          <cell r="W2034">
            <v>37455</v>
          </cell>
          <cell r="X2034">
            <v>37455</v>
          </cell>
          <cell r="Y2034" t="str">
            <v>KB</v>
          </cell>
        </row>
        <row r="2035">
          <cell r="A2035">
            <v>1597</v>
          </cell>
          <cell r="B2035">
            <v>37572</v>
          </cell>
          <cell r="C2035" t="str">
            <v>b</v>
          </cell>
          <cell r="D2035" t="str">
            <v>130002112</v>
          </cell>
          <cell r="E2035">
            <v>37559</v>
          </cell>
          <cell r="F2035">
            <v>37554</v>
          </cell>
          <cell r="G2035">
            <v>37564</v>
          </cell>
          <cell r="H2035" t="str">
            <v>Radiocom</v>
          </cell>
          <cell r="I2035" t="str">
            <v>3488654</v>
          </cell>
          <cell r="J2035" t="str">
            <v>0300</v>
          </cell>
          <cell r="L2035">
            <v>0</v>
          </cell>
          <cell r="M2035">
            <v>0</v>
          </cell>
          <cell r="N2035">
            <v>506.08</v>
          </cell>
          <cell r="O2035">
            <v>111.32</v>
          </cell>
          <cell r="P2035">
            <v>617.4</v>
          </cell>
          <cell r="S2035">
            <v>617.4</v>
          </cell>
          <cell r="V2035"/>
          <cell r="W2035">
            <v>37565</v>
          </cell>
          <cell r="X2035">
            <v>37567</v>
          </cell>
          <cell r="Y2035" t="str">
            <v>KB</v>
          </cell>
        </row>
        <row r="2036">
          <cell r="A2036">
            <v>1630</v>
          </cell>
          <cell r="B2036">
            <v>37578</v>
          </cell>
          <cell r="C2036" t="str">
            <v>b</v>
          </cell>
          <cell r="D2036" t="str">
            <v>110011769</v>
          </cell>
          <cell r="E2036">
            <v>37561</v>
          </cell>
          <cell r="F2036">
            <v>37561</v>
          </cell>
          <cell r="G2036">
            <v>37571</v>
          </cell>
          <cell r="H2036" t="str">
            <v>Radiocom</v>
          </cell>
          <cell r="I2036" t="str">
            <v>3488654</v>
          </cell>
          <cell r="J2036" t="str">
            <v>0300</v>
          </cell>
          <cell r="L2036">
            <v>0</v>
          </cell>
          <cell r="M2036">
            <v>0</v>
          </cell>
          <cell r="N2036">
            <v>680.33</v>
          </cell>
          <cell r="O2036">
            <v>149.66999999999999</v>
          </cell>
          <cell r="P2036">
            <v>830</v>
          </cell>
          <cell r="S2036">
            <v>830</v>
          </cell>
          <cell r="U2036" t="str">
            <v>c</v>
          </cell>
          <cell r="V2036"/>
          <cell r="W2036">
            <v>37575</v>
          </cell>
          <cell r="X2036">
            <v>37575</v>
          </cell>
          <cell r="Y2036" t="str">
            <v>KB</v>
          </cell>
        </row>
        <row r="2037">
          <cell r="A2037">
            <v>1563</v>
          </cell>
          <cell r="B2037">
            <v>37564</v>
          </cell>
          <cell r="C2037" t="str">
            <v>b</v>
          </cell>
          <cell r="D2037" t="str">
            <v>110011218</v>
          </cell>
          <cell r="E2037">
            <v>37547</v>
          </cell>
          <cell r="F2037">
            <v>37547</v>
          </cell>
          <cell r="G2037">
            <v>37557</v>
          </cell>
          <cell r="H2037" t="str">
            <v>Radiocom</v>
          </cell>
          <cell r="I2037" t="str">
            <v>3488654</v>
          </cell>
          <cell r="J2037" t="str">
            <v>0300</v>
          </cell>
          <cell r="L2037">
            <v>0</v>
          </cell>
          <cell r="M2037">
            <v>0</v>
          </cell>
          <cell r="N2037">
            <v>781.97</v>
          </cell>
          <cell r="O2037">
            <v>172.03</v>
          </cell>
          <cell r="P2037">
            <v>954</v>
          </cell>
          <cell r="S2037">
            <v>954</v>
          </cell>
          <cell r="V2037"/>
          <cell r="W2037">
            <v>37559</v>
          </cell>
          <cell r="X2037">
            <v>37560</v>
          </cell>
          <cell r="Y2037" t="str">
            <v>KB</v>
          </cell>
        </row>
        <row r="2038">
          <cell r="A2038">
            <v>1573</v>
          </cell>
          <cell r="B2038">
            <v>37564</v>
          </cell>
          <cell r="C2038" t="str">
            <v>b</v>
          </cell>
          <cell r="D2038" t="str">
            <v>110011404</v>
          </cell>
          <cell r="E2038">
            <v>37552</v>
          </cell>
          <cell r="F2038">
            <v>37552</v>
          </cell>
          <cell r="G2038">
            <v>37562</v>
          </cell>
          <cell r="H2038" t="str">
            <v>Radiocom</v>
          </cell>
          <cell r="I2038" t="str">
            <v>3488654</v>
          </cell>
          <cell r="J2038" t="str">
            <v>0300</v>
          </cell>
          <cell r="L2038">
            <v>0</v>
          </cell>
          <cell r="M2038">
            <v>0</v>
          </cell>
          <cell r="N2038">
            <v>796.72</v>
          </cell>
          <cell r="O2038">
            <v>175.28</v>
          </cell>
          <cell r="P2038">
            <v>972</v>
          </cell>
          <cell r="S2038">
            <v>972</v>
          </cell>
          <cell r="U2038" t="str">
            <v>b</v>
          </cell>
          <cell r="V2038"/>
          <cell r="W2038">
            <v>37561</v>
          </cell>
          <cell r="X2038">
            <v>37564</v>
          </cell>
          <cell r="Y2038" t="str">
            <v>KB</v>
          </cell>
        </row>
        <row r="2039">
          <cell r="A2039">
            <v>1118</v>
          </cell>
          <cell r="B2039">
            <v>37491</v>
          </cell>
          <cell r="C2039" t="str">
            <v>b</v>
          </cell>
          <cell r="D2039" t="str">
            <v>110008085</v>
          </cell>
          <cell r="E2039">
            <v>37469</v>
          </cell>
          <cell r="F2039">
            <v>37468</v>
          </cell>
          <cell r="G2039">
            <v>37478</v>
          </cell>
          <cell r="H2039" t="str">
            <v>Radiocom</v>
          </cell>
          <cell r="I2039" t="str">
            <v>3488654</v>
          </cell>
          <cell r="J2039" t="str">
            <v>0300</v>
          </cell>
          <cell r="L2039">
            <v>944.76</v>
          </cell>
          <cell r="M2039">
            <v>47.24</v>
          </cell>
          <cell r="N2039">
            <v>1.6</v>
          </cell>
          <cell r="O2039">
            <v>0.35</v>
          </cell>
          <cell r="P2039">
            <v>994</v>
          </cell>
          <cell r="S2039">
            <v>994</v>
          </cell>
          <cell r="V2039"/>
          <cell r="W2039">
            <v>37476</v>
          </cell>
          <cell r="X2039">
            <v>37476</v>
          </cell>
          <cell r="Y2039" t="str">
            <v>KB</v>
          </cell>
        </row>
        <row r="2040">
          <cell r="A2040">
            <v>794</v>
          </cell>
          <cell r="B2040">
            <v>37432</v>
          </cell>
          <cell r="C2040" t="str">
            <v>b</v>
          </cell>
          <cell r="D2040" t="str">
            <v>110001134</v>
          </cell>
          <cell r="E2040">
            <v>37414</v>
          </cell>
          <cell r="F2040">
            <v>37414</v>
          </cell>
          <cell r="G2040">
            <v>37424</v>
          </cell>
          <cell r="H2040" t="str">
            <v>Radiocom</v>
          </cell>
          <cell r="I2040" t="str">
            <v>3488654</v>
          </cell>
          <cell r="J2040" t="str">
            <v>0300</v>
          </cell>
          <cell r="M2040">
            <v>0</v>
          </cell>
          <cell r="N2040">
            <v>920</v>
          </cell>
          <cell r="O2040">
            <v>202.4</v>
          </cell>
          <cell r="P2040">
            <v>1122.4000000000001</v>
          </cell>
          <cell r="S2040">
            <v>1122.4000000000001</v>
          </cell>
          <cell r="U2040" t="str">
            <v>c</v>
          </cell>
          <cell r="V2040"/>
          <cell r="W2040">
            <v>37424</v>
          </cell>
          <cell r="X2040">
            <v>37424</v>
          </cell>
          <cell r="Y2040" t="str">
            <v>KB</v>
          </cell>
        </row>
        <row r="2041">
          <cell r="A2041">
            <v>1172</v>
          </cell>
          <cell r="B2041">
            <v>37491</v>
          </cell>
          <cell r="C2041" t="str">
            <v>b</v>
          </cell>
          <cell r="D2041" t="str">
            <v>110008222</v>
          </cell>
          <cell r="E2041">
            <v>37474</v>
          </cell>
          <cell r="F2041">
            <v>37470</v>
          </cell>
          <cell r="G2041">
            <v>37480</v>
          </cell>
          <cell r="H2041" t="str">
            <v>Radiocom</v>
          </cell>
          <cell r="I2041" t="str">
            <v>3488654</v>
          </cell>
          <cell r="J2041" t="str">
            <v>0300</v>
          </cell>
          <cell r="M2041">
            <v>0</v>
          </cell>
          <cell r="N2041">
            <v>1071</v>
          </cell>
          <cell r="O2041">
            <v>235.7</v>
          </cell>
          <cell r="P2041">
            <v>1306.7</v>
          </cell>
          <cell r="S2041">
            <v>1306.7</v>
          </cell>
          <cell r="V2041"/>
          <cell r="W2041">
            <v>37476</v>
          </cell>
          <cell r="X2041">
            <v>37476</v>
          </cell>
          <cell r="Y2041" t="str">
            <v>KB</v>
          </cell>
        </row>
        <row r="2042">
          <cell r="A2042">
            <v>795</v>
          </cell>
          <cell r="B2042">
            <v>37432</v>
          </cell>
          <cell r="C2042" t="str">
            <v>b</v>
          </cell>
          <cell r="D2042" t="str">
            <v>110001132</v>
          </cell>
          <cell r="E2042">
            <v>37414</v>
          </cell>
          <cell r="F2042">
            <v>37414</v>
          </cell>
          <cell r="G2042">
            <v>37424</v>
          </cell>
          <cell r="H2042" t="str">
            <v>Radiocom</v>
          </cell>
          <cell r="I2042" t="str">
            <v>3488654</v>
          </cell>
          <cell r="J2042" t="str">
            <v>0300</v>
          </cell>
          <cell r="M2042">
            <v>0</v>
          </cell>
          <cell r="N2042">
            <v>1402.2</v>
          </cell>
          <cell r="O2042">
            <v>308.48</v>
          </cell>
          <cell r="P2042">
            <v>1710.6</v>
          </cell>
          <cell r="S2042">
            <v>1710.6</v>
          </cell>
          <cell r="U2042" t="str">
            <v>c</v>
          </cell>
          <cell r="V2042"/>
          <cell r="W2042">
            <v>37424</v>
          </cell>
          <cell r="X2042">
            <v>37424</v>
          </cell>
          <cell r="Y2042" t="str">
            <v>KB</v>
          </cell>
        </row>
        <row r="2043">
          <cell r="A2043">
            <v>500</v>
          </cell>
          <cell r="B2043">
            <v>37396</v>
          </cell>
          <cell r="C2043" t="str">
            <v>b</v>
          </cell>
          <cell r="D2043" t="str">
            <v>110004414</v>
          </cell>
          <cell r="E2043">
            <v>37369</v>
          </cell>
          <cell r="F2043">
            <v>37368</v>
          </cell>
          <cell r="G2043">
            <v>37378</v>
          </cell>
          <cell r="H2043" t="str">
            <v>Radiocom</v>
          </cell>
          <cell r="I2043" t="str">
            <v>3488654</v>
          </cell>
          <cell r="J2043" t="str">
            <v>0300</v>
          </cell>
          <cell r="L2043">
            <v>2100.8000000000002</v>
          </cell>
          <cell r="M2043">
            <v>105</v>
          </cell>
          <cell r="O2043">
            <v>0</v>
          </cell>
          <cell r="P2043">
            <v>2205.8000000000002</v>
          </cell>
          <cell r="S2043">
            <v>2206</v>
          </cell>
          <cell r="U2043" t="str">
            <v>a</v>
          </cell>
          <cell r="V2043"/>
          <cell r="W2043">
            <v>37376</v>
          </cell>
          <cell r="X2043">
            <v>37378</v>
          </cell>
          <cell r="Y2043" t="str">
            <v>KB</v>
          </cell>
        </row>
        <row r="2044">
          <cell r="A2044">
            <v>919</v>
          </cell>
          <cell r="B2044">
            <v>37453</v>
          </cell>
          <cell r="C2044" t="str">
            <v>b</v>
          </cell>
          <cell r="D2044" t="str">
            <v>6744</v>
          </cell>
          <cell r="E2044">
            <v>37433</v>
          </cell>
          <cell r="F2044">
            <v>37431</v>
          </cell>
          <cell r="G2044">
            <v>37443</v>
          </cell>
          <cell r="H2044" t="str">
            <v>Radiocom</v>
          </cell>
          <cell r="I2044" t="str">
            <v>3488654</v>
          </cell>
          <cell r="J2044" t="str">
            <v>0300</v>
          </cell>
          <cell r="L2044">
            <v>2100</v>
          </cell>
          <cell r="M2044">
            <v>105</v>
          </cell>
          <cell r="N2044">
            <v>0.82</v>
          </cell>
          <cell r="O2044">
            <v>0.18</v>
          </cell>
          <cell r="P2044">
            <v>2206</v>
          </cell>
          <cell r="S2044">
            <v>2206</v>
          </cell>
          <cell r="U2044" t="str">
            <v>b</v>
          </cell>
          <cell r="V2044"/>
          <cell r="W2044">
            <v>37445</v>
          </cell>
          <cell r="X2044">
            <v>37445</v>
          </cell>
          <cell r="Y2044" t="str">
            <v>KB</v>
          </cell>
        </row>
        <row r="2045">
          <cell r="A2045">
            <v>920</v>
          </cell>
          <cell r="B2045">
            <v>37453</v>
          </cell>
          <cell r="C2045" t="str">
            <v>b</v>
          </cell>
          <cell r="D2045" t="str">
            <v>6876</v>
          </cell>
          <cell r="E2045">
            <v>37433</v>
          </cell>
          <cell r="F2045">
            <v>37433</v>
          </cell>
          <cell r="G2045">
            <v>37443</v>
          </cell>
          <cell r="H2045" t="str">
            <v>Radiocom</v>
          </cell>
          <cell r="I2045" t="str">
            <v>3488654</v>
          </cell>
          <cell r="J2045" t="str">
            <v>0300</v>
          </cell>
          <cell r="L2045">
            <v>2100</v>
          </cell>
          <cell r="M2045">
            <v>105</v>
          </cell>
          <cell r="N2045">
            <v>0.82</v>
          </cell>
          <cell r="O2045">
            <v>0.18</v>
          </cell>
          <cell r="P2045">
            <v>2206</v>
          </cell>
          <cell r="S2045">
            <v>2206</v>
          </cell>
          <cell r="U2045" t="str">
            <v>b</v>
          </cell>
          <cell r="V2045"/>
          <cell r="W2045">
            <v>37445</v>
          </cell>
          <cell r="X2045">
            <v>37445</v>
          </cell>
          <cell r="Y2045" t="str">
            <v>KB</v>
          </cell>
        </row>
        <row r="2046">
          <cell r="A2046">
            <v>1101</v>
          </cell>
          <cell r="B2046">
            <v>37491</v>
          </cell>
          <cell r="C2046" t="str">
            <v>b</v>
          </cell>
          <cell r="D2046" t="str">
            <v>7977</v>
          </cell>
          <cell r="E2046">
            <v>37463</v>
          </cell>
          <cell r="F2046">
            <v>37463</v>
          </cell>
          <cell r="G2046">
            <v>37473</v>
          </cell>
          <cell r="H2046" t="str">
            <v>Radiocom</v>
          </cell>
          <cell r="I2046" t="str">
            <v>3488654</v>
          </cell>
          <cell r="J2046" t="str">
            <v>0300</v>
          </cell>
          <cell r="L2046">
            <v>2400</v>
          </cell>
          <cell r="M2046">
            <v>120</v>
          </cell>
          <cell r="N2046">
            <v>1.64</v>
          </cell>
          <cell r="O2046">
            <v>0.36</v>
          </cell>
          <cell r="P2046">
            <v>2522</v>
          </cell>
          <cell r="S2046">
            <v>2522</v>
          </cell>
          <cell r="U2046" t="str">
            <v>a</v>
          </cell>
          <cell r="V2046"/>
          <cell r="W2046">
            <v>37470</v>
          </cell>
          <cell r="X2046">
            <v>37474</v>
          </cell>
          <cell r="Y2046" t="str">
            <v>KB</v>
          </cell>
        </row>
        <row r="2047">
          <cell r="A2047">
            <v>330</v>
          </cell>
          <cell r="B2047">
            <v>37349</v>
          </cell>
          <cell r="C2047" t="str">
            <v>b</v>
          </cell>
          <cell r="D2047" t="str">
            <v>110003141</v>
          </cell>
          <cell r="E2047">
            <v>37337</v>
          </cell>
          <cell r="F2047">
            <v>37337</v>
          </cell>
          <cell r="G2047">
            <v>37347</v>
          </cell>
          <cell r="H2047" t="str">
            <v>Radiocom</v>
          </cell>
          <cell r="I2047" t="str">
            <v>3488654</v>
          </cell>
          <cell r="J2047" t="str">
            <v>0300</v>
          </cell>
          <cell r="L2047">
            <v>2573</v>
          </cell>
          <cell r="M2047">
            <v>129</v>
          </cell>
          <cell r="O2047">
            <v>0</v>
          </cell>
          <cell r="P2047">
            <v>2702</v>
          </cell>
          <cell r="S2047">
            <v>2702</v>
          </cell>
          <cell r="V2047"/>
          <cell r="W2047">
            <v>37344</v>
          </cell>
          <cell r="X2047">
            <v>37344</v>
          </cell>
          <cell r="Y2047" t="str">
            <v>KB</v>
          </cell>
        </row>
        <row r="2048">
          <cell r="A2048">
            <v>684</v>
          </cell>
          <cell r="B2048">
            <v>37413</v>
          </cell>
          <cell r="C2048" t="str">
            <v>b</v>
          </cell>
          <cell r="D2048" t="str">
            <v>110005448</v>
          </cell>
          <cell r="E2048">
            <v>37398</v>
          </cell>
          <cell r="F2048">
            <v>37397</v>
          </cell>
          <cell r="G2048">
            <v>37407</v>
          </cell>
          <cell r="H2048" t="str">
            <v>Radiocom</v>
          </cell>
          <cell r="I2048" t="str">
            <v>3488654</v>
          </cell>
          <cell r="J2048" t="str">
            <v>0300</v>
          </cell>
          <cell r="L2048">
            <v>2573</v>
          </cell>
          <cell r="M2048">
            <v>129</v>
          </cell>
          <cell r="O2048">
            <v>0</v>
          </cell>
          <cell r="P2048">
            <v>2702</v>
          </cell>
          <cell r="S2048">
            <v>2702</v>
          </cell>
          <cell r="U2048" t="str">
            <v>b</v>
          </cell>
          <cell r="V2048"/>
          <cell r="W2048">
            <v>37405</v>
          </cell>
          <cell r="X2048">
            <v>37406</v>
          </cell>
          <cell r="Y2048" t="str">
            <v>KB</v>
          </cell>
        </row>
        <row r="2049">
          <cell r="A2049">
            <v>1062</v>
          </cell>
          <cell r="B2049">
            <v>37469</v>
          </cell>
          <cell r="C2049" t="str">
            <v>b</v>
          </cell>
          <cell r="D2049" t="str">
            <v>7538</v>
          </cell>
          <cell r="E2049">
            <v>37455</v>
          </cell>
          <cell r="F2049">
            <v>37452</v>
          </cell>
          <cell r="G2049">
            <v>37462</v>
          </cell>
          <cell r="H2049" t="str">
            <v>Radiocom</v>
          </cell>
          <cell r="I2049" t="str">
            <v>3488654</v>
          </cell>
          <cell r="J2049" t="str">
            <v>0300</v>
          </cell>
          <cell r="L2049">
            <v>3600</v>
          </cell>
          <cell r="M2049">
            <v>180</v>
          </cell>
          <cell r="N2049">
            <v>2.46</v>
          </cell>
          <cell r="O2049">
            <v>0.5</v>
          </cell>
          <cell r="P2049">
            <v>3782.96</v>
          </cell>
          <cell r="S2049">
            <v>3783</v>
          </cell>
          <cell r="U2049" t="str">
            <v>a</v>
          </cell>
          <cell r="V2049"/>
          <cell r="W2049">
            <v>37466</v>
          </cell>
          <cell r="X2049">
            <v>37466</v>
          </cell>
          <cell r="Y2049" t="str">
            <v>KB</v>
          </cell>
        </row>
        <row r="2050">
          <cell r="A2050">
            <v>918</v>
          </cell>
          <cell r="B2050">
            <v>37453</v>
          </cell>
          <cell r="C2050" t="str">
            <v>b</v>
          </cell>
          <cell r="D2050" t="str">
            <v>6712</v>
          </cell>
          <cell r="E2050">
            <v>37433</v>
          </cell>
          <cell r="F2050">
            <v>37428</v>
          </cell>
          <cell r="G2050">
            <v>37443</v>
          </cell>
          <cell r="H2050" t="str">
            <v>Radiocom</v>
          </cell>
          <cell r="I2050" t="str">
            <v>3488654</v>
          </cell>
          <cell r="J2050" t="str">
            <v>0300</v>
          </cell>
          <cell r="L2050">
            <v>4671.43</v>
          </cell>
          <cell r="M2050">
            <v>233.57</v>
          </cell>
          <cell r="N2050">
            <v>2.46</v>
          </cell>
          <cell r="O2050">
            <v>0.54</v>
          </cell>
          <cell r="P2050">
            <v>4908</v>
          </cell>
          <cell r="S2050">
            <v>4908</v>
          </cell>
          <cell r="U2050" t="str">
            <v>b</v>
          </cell>
          <cell r="V2050"/>
          <cell r="W2050">
            <v>37445</v>
          </cell>
          <cell r="X2050">
            <v>37445</v>
          </cell>
          <cell r="Y2050" t="str">
            <v>KB</v>
          </cell>
        </row>
        <row r="2051">
          <cell r="A2051">
            <v>1646</v>
          </cell>
          <cell r="B2051">
            <v>37578</v>
          </cell>
          <cell r="C2051" t="str">
            <v>b</v>
          </cell>
          <cell r="D2051" t="str">
            <v>110011889</v>
          </cell>
          <cell r="E2051">
            <v>37565</v>
          </cell>
          <cell r="F2051">
            <v>37565</v>
          </cell>
          <cell r="G2051">
            <v>37575</v>
          </cell>
          <cell r="H2051" t="str">
            <v>Radiocom</v>
          </cell>
          <cell r="I2051" t="str">
            <v>3488654</v>
          </cell>
          <cell r="J2051" t="str">
            <v>0300</v>
          </cell>
          <cell r="L2051">
            <v>6000</v>
          </cell>
          <cell r="M2051">
            <v>300</v>
          </cell>
          <cell r="N2051">
            <v>4.0999999999999996</v>
          </cell>
          <cell r="O2051">
            <v>0.9</v>
          </cell>
          <cell r="P2051">
            <v>6305</v>
          </cell>
          <cell r="S2051">
            <v>6305</v>
          </cell>
          <cell r="U2051" t="str">
            <v>c</v>
          </cell>
          <cell r="V2051"/>
          <cell r="W2051">
            <v>37575</v>
          </cell>
          <cell r="X2051">
            <v>37575</v>
          </cell>
          <cell r="Y2051" t="str">
            <v>KB</v>
          </cell>
        </row>
        <row r="2052">
          <cell r="A2052">
            <v>1348</v>
          </cell>
          <cell r="B2052">
            <v>37529</v>
          </cell>
          <cell r="C2052" t="str">
            <v>b</v>
          </cell>
          <cell r="D2052" t="str">
            <v>110009326</v>
          </cell>
          <cell r="E2052">
            <v>37510</v>
          </cell>
          <cell r="F2052">
            <v>37509</v>
          </cell>
          <cell r="G2052">
            <v>37519</v>
          </cell>
          <cell r="H2052" t="str">
            <v>Radiocom</v>
          </cell>
          <cell r="I2052" t="str">
            <v>3488654</v>
          </cell>
          <cell r="J2052" t="str">
            <v>0300</v>
          </cell>
          <cell r="L2052">
            <v>7200</v>
          </cell>
          <cell r="M2052">
            <v>360</v>
          </cell>
          <cell r="N2052">
            <v>4.92</v>
          </cell>
          <cell r="O2052">
            <v>1.08</v>
          </cell>
          <cell r="P2052">
            <v>7566</v>
          </cell>
          <cell r="S2052">
            <v>7566</v>
          </cell>
          <cell r="U2052" t="str">
            <v>b</v>
          </cell>
          <cell r="V2052"/>
          <cell r="W2052">
            <v>37523</v>
          </cell>
          <cell r="X2052">
            <v>37525</v>
          </cell>
          <cell r="Y2052" t="str">
            <v>KB</v>
          </cell>
        </row>
        <row r="2053">
          <cell r="A2053">
            <v>793</v>
          </cell>
          <cell r="B2053">
            <v>37432</v>
          </cell>
          <cell r="C2053" t="str">
            <v>b</v>
          </cell>
          <cell r="D2053" t="str">
            <v>110006213</v>
          </cell>
          <cell r="E2053">
            <v>37414</v>
          </cell>
          <cell r="F2053">
            <v>37414</v>
          </cell>
          <cell r="G2053">
            <v>37424</v>
          </cell>
          <cell r="H2053" t="str">
            <v>Radiocom</v>
          </cell>
          <cell r="I2053" t="str">
            <v>3488654</v>
          </cell>
          <cell r="J2053" t="str">
            <v>0300</v>
          </cell>
          <cell r="L2053">
            <v>8400</v>
          </cell>
          <cell r="M2053">
            <v>420</v>
          </cell>
          <cell r="N2053">
            <v>3.28</v>
          </cell>
          <cell r="O2053">
            <v>0.7</v>
          </cell>
          <cell r="P2053">
            <v>8823.98</v>
          </cell>
          <cell r="S2053">
            <v>8824</v>
          </cell>
          <cell r="U2053" t="str">
            <v>c</v>
          </cell>
          <cell r="V2053"/>
          <cell r="W2053">
            <v>37424</v>
          </cell>
          <cell r="X2053">
            <v>37424</v>
          </cell>
          <cell r="Y2053" t="str">
            <v>KB</v>
          </cell>
        </row>
        <row r="2054">
          <cell r="A2054">
            <v>1238</v>
          </cell>
          <cell r="B2054">
            <v>37502</v>
          </cell>
          <cell r="C2054" t="str">
            <v>b</v>
          </cell>
          <cell r="D2054" t="str">
            <v>220000015</v>
          </cell>
          <cell r="E2054">
            <v>37487</v>
          </cell>
          <cell r="F2054">
            <v>37484</v>
          </cell>
          <cell r="G2054">
            <v>37494</v>
          </cell>
          <cell r="H2054" t="str">
            <v>Radiocom</v>
          </cell>
          <cell r="I2054" t="str">
            <v>3488654</v>
          </cell>
          <cell r="J2054" t="str">
            <v>0300</v>
          </cell>
          <cell r="L2054">
            <v>8400</v>
          </cell>
          <cell r="M2054">
            <v>420</v>
          </cell>
          <cell r="N2054">
            <v>5709.02</v>
          </cell>
          <cell r="O2054">
            <v>1255.98</v>
          </cell>
          <cell r="P2054">
            <v>15785</v>
          </cell>
          <cell r="S2054">
            <v>15785</v>
          </cell>
          <cell r="U2054" t="str">
            <v>b</v>
          </cell>
          <cell r="V2054"/>
          <cell r="W2054">
            <v>37496</v>
          </cell>
          <cell r="X2054">
            <v>37497</v>
          </cell>
          <cell r="Y2054" t="str">
            <v>KB</v>
          </cell>
        </row>
        <row r="2055">
          <cell r="A2055">
            <v>141</v>
          </cell>
          <cell r="B2055">
            <v>37315</v>
          </cell>
          <cell r="C2055" t="str">
            <v>b</v>
          </cell>
          <cell r="D2055" t="str">
            <v>920021</v>
          </cell>
          <cell r="E2055">
            <v>37300</v>
          </cell>
          <cell r="G2055">
            <v>37312</v>
          </cell>
          <cell r="H2055" t="str">
            <v>AAA Radiotaxi</v>
          </cell>
          <cell r="I2055" t="str">
            <v>35-0166048389</v>
          </cell>
          <cell r="J2055" t="str">
            <v>0800</v>
          </cell>
          <cell r="M2055">
            <v>0</v>
          </cell>
          <cell r="O2055">
            <v>0</v>
          </cell>
          <cell r="P2055">
            <v>0</v>
          </cell>
          <cell r="Q2055">
            <v>6000</v>
          </cell>
          <cell r="S2055">
            <v>6000</v>
          </cell>
          <cell r="U2055" t="str">
            <v>b</v>
          </cell>
          <cell r="V2055"/>
          <cell r="W2055">
            <v>37312</v>
          </cell>
          <cell r="X2055">
            <v>37313</v>
          </cell>
          <cell r="Y2055" t="str">
            <v>KB</v>
          </cell>
        </row>
        <row r="2056">
          <cell r="A2056">
            <v>325</v>
          </cell>
          <cell r="B2056">
            <v>37371</v>
          </cell>
          <cell r="C2056" t="str">
            <v>b</v>
          </cell>
          <cell r="D2056" t="str">
            <v>1320021</v>
          </cell>
          <cell r="E2056">
            <v>37333</v>
          </cell>
          <cell r="F2056">
            <v>37328</v>
          </cell>
          <cell r="G2056">
            <v>37342</v>
          </cell>
          <cell r="H2056" t="str">
            <v>AAA Radiotaxi</v>
          </cell>
          <cell r="I2056" t="str">
            <v>35-0166048389</v>
          </cell>
          <cell r="J2056" t="str">
            <v>0800</v>
          </cell>
          <cell r="M2056">
            <v>0</v>
          </cell>
          <cell r="O2056">
            <v>0</v>
          </cell>
          <cell r="P2056">
            <v>0</v>
          </cell>
          <cell r="Q2056">
            <v>6000</v>
          </cell>
          <cell r="S2056">
            <v>6000</v>
          </cell>
          <cell r="U2056" t="str">
            <v>e</v>
          </cell>
          <cell r="V2056"/>
          <cell r="W2056">
            <v>37351</v>
          </cell>
          <cell r="X2056">
            <v>37351</v>
          </cell>
          <cell r="Y2056" t="str">
            <v>KB</v>
          </cell>
        </row>
        <row r="2057">
          <cell r="A2057">
            <v>681</v>
          </cell>
          <cell r="B2057">
            <v>37413</v>
          </cell>
          <cell r="C2057" t="str">
            <v>b</v>
          </cell>
          <cell r="D2057" t="str">
            <v>2420021</v>
          </cell>
          <cell r="E2057">
            <v>37397</v>
          </cell>
          <cell r="G2057">
            <v>37406</v>
          </cell>
          <cell r="H2057" t="str">
            <v>AAA Radiotaxi</v>
          </cell>
          <cell r="I2057" t="str">
            <v>35-0166048389</v>
          </cell>
          <cell r="J2057" t="str">
            <v>0800</v>
          </cell>
          <cell r="M2057">
            <v>0</v>
          </cell>
          <cell r="O2057">
            <v>0</v>
          </cell>
          <cell r="P2057">
            <v>0</v>
          </cell>
          <cell r="Q2057">
            <v>8000</v>
          </cell>
          <cell r="S2057">
            <v>8000</v>
          </cell>
          <cell r="U2057" t="str">
            <v>b</v>
          </cell>
          <cell r="V2057"/>
          <cell r="W2057">
            <v>37405</v>
          </cell>
          <cell r="X2057">
            <v>37406</v>
          </cell>
          <cell r="Y2057" t="str">
            <v>KB</v>
          </cell>
        </row>
        <row r="2058">
          <cell r="A2058">
            <v>0</v>
          </cell>
          <cell r="B2058">
            <v>37133</v>
          </cell>
          <cell r="C2058" t="str">
            <v>b</v>
          </cell>
          <cell r="D2058" t="str">
            <v>4120011</v>
          </cell>
          <cell r="E2058">
            <v>37111</v>
          </cell>
          <cell r="G2058">
            <v>37123</v>
          </cell>
          <cell r="H2058" t="str">
            <v>AAA Radiotaxi</v>
          </cell>
          <cell r="I2058" t="str">
            <v>35-0166048389</v>
          </cell>
          <cell r="J2058" t="str">
            <v>0800</v>
          </cell>
          <cell r="M2058">
            <v>0</v>
          </cell>
          <cell r="O2058">
            <v>0</v>
          </cell>
          <cell r="P2058">
            <v>0</v>
          </cell>
          <cell r="Q2058">
            <v>10000</v>
          </cell>
          <cell r="S2058">
            <v>10000</v>
          </cell>
          <cell r="U2058" t="str">
            <v>a</v>
          </cell>
          <cell r="V2058"/>
          <cell r="W2058">
            <v>37116</v>
          </cell>
          <cell r="X2058">
            <v>37116</v>
          </cell>
          <cell r="Y2058" t="str">
            <v>KB</v>
          </cell>
          <cell r="Z2058" t="str">
            <v>Pre-payment for services</v>
          </cell>
        </row>
        <row r="2059">
          <cell r="A2059">
            <v>1231</v>
          </cell>
          <cell r="B2059">
            <v>37491</v>
          </cell>
          <cell r="C2059" t="str">
            <v>b</v>
          </cell>
          <cell r="D2059" t="str">
            <v>55920020</v>
          </cell>
          <cell r="E2059">
            <v>37484</v>
          </cell>
          <cell r="F2059">
            <v>37468</v>
          </cell>
          <cell r="G2059">
            <v>37491</v>
          </cell>
          <cell r="H2059" t="str">
            <v>AAA Radiotaxi</v>
          </cell>
          <cell r="I2059" t="str">
            <v>35-0166048389</v>
          </cell>
          <cell r="J2059" t="str">
            <v>0800</v>
          </cell>
          <cell r="L2059">
            <v>13382.46</v>
          </cell>
          <cell r="M2059">
            <v>669.12</v>
          </cell>
          <cell r="O2059">
            <v>0</v>
          </cell>
          <cell r="P2059">
            <v>14051.58</v>
          </cell>
          <cell r="S2059">
            <v>14051.58</v>
          </cell>
          <cell r="V2059"/>
          <cell r="W2059">
            <v>37490</v>
          </cell>
          <cell r="X2059">
            <v>37490</v>
          </cell>
          <cell r="Y2059" t="str">
            <v>KB</v>
          </cell>
        </row>
        <row r="2060">
          <cell r="A2060">
            <v>1698</v>
          </cell>
          <cell r="B2060">
            <v>37596</v>
          </cell>
          <cell r="C2060" t="str">
            <v>b</v>
          </cell>
          <cell r="D2060" t="str">
            <v>77020020</v>
          </cell>
          <cell r="E2060">
            <v>37573</v>
          </cell>
          <cell r="F2060">
            <v>37560</v>
          </cell>
          <cell r="G2060">
            <v>37585</v>
          </cell>
          <cell r="H2060" t="str">
            <v>AAA Radiotaxi</v>
          </cell>
          <cell r="I2060" t="str">
            <v>35-0166048389</v>
          </cell>
          <cell r="J2060" t="str">
            <v>0800</v>
          </cell>
          <cell r="L2060">
            <v>14681.42</v>
          </cell>
          <cell r="M2060">
            <v>734.08</v>
          </cell>
          <cell r="O2060">
            <v>0</v>
          </cell>
          <cell r="P2060">
            <v>15415.5</v>
          </cell>
          <cell r="S2060">
            <v>15415.5</v>
          </cell>
          <cell r="V2060"/>
          <cell r="W2060">
            <v>37587</v>
          </cell>
          <cell r="X2060">
            <v>37588</v>
          </cell>
          <cell r="Y2060" t="str">
            <v>KB</v>
          </cell>
        </row>
        <row r="2061">
          <cell r="A2061">
            <v>429</v>
          </cell>
          <cell r="B2061">
            <v>37371</v>
          </cell>
          <cell r="C2061" t="str">
            <v>b</v>
          </cell>
          <cell r="D2061" t="str">
            <v>27620020</v>
          </cell>
          <cell r="E2061">
            <v>37357</v>
          </cell>
          <cell r="F2061">
            <v>37346</v>
          </cell>
          <cell r="G2061">
            <v>37370</v>
          </cell>
          <cell r="H2061" t="str">
            <v>AAA Radiotaxi</v>
          </cell>
          <cell r="I2061" t="str">
            <v>35-0166048389</v>
          </cell>
          <cell r="J2061" t="str">
            <v>0800</v>
          </cell>
          <cell r="L2061">
            <v>15436.68</v>
          </cell>
          <cell r="M2061">
            <v>771.83</v>
          </cell>
          <cell r="O2061">
            <v>0</v>
          </cell>
          <cell r="P2061">
            <v>16208.51</v>
          </cell>
          <cell r="S2061">
            <v>16208.5</v>
          </cell>
          <cell r="U2061" t="str">
            <v>a</v>
          </cell>
          <cell r="V2061"/>
          <cell r="W2061">
            <v>37369</v>
          </cell>
          <cell r="X2061">
            <v>37369</v>
          </cell>
          <cell r="Y2061" t="str">
            <v>KB</v>
          </cell>
        </row>
        <row r="2062">
          <cell r="A2062">
            <v>127</v>
          </cell>
          <cell r="B2062">
            <v>37315</v>
          </cell>
          <cell r="C2062" t="str">
            <v>b</v>
          </cell>
          <cell r="D2062" t="str">
            <v>12820020</v>
          </cell>
          <cell r="E2062">
            <v>37299</v>
          </cell>
          <cell r="F2062">
            <v>37287</v>
          </cell>
          <cell r="G2062">
            <v>37309</v>
          </cell>
          <cell r="H2062" t="str">
            <v>AAA Radiotaxi</v>
          </cell>
          <cell r="I2062" t="str">
            <v>35-0166048389</v>
          </cell>
          <cell r="J2062" t="str">
            <v>0800</v>
          </cell>
          <cell r="L2062">
            <v>16378.95</v>
          </cell>
          <cell r="M2062">
            <v>818.95</v>
          </cell>
          <cell r="O2062">
            <v>0</v>
          </cell>
          <cell r="P2062">
            <v>17197.900000000001</v>
          </cell>
          <cell r="S2062">
            <v>17197.900000000001</v>
          </cell>
          <cell r="U2062" t="str">
            <v>b</v>
          </cell>
          <cell r="V2062"/>
          <cell r="W2062">
            <v>37312</v>
          </cell>
          <cell r="X2062">
            <v>37313</v>
          </cell>
          <cell r="Y2062" t="str">
            <v>KB</v>
          </cell>
        </row>
        <row r="2063">
          <cell r="A2063">
            <v>1839</v>
          </cell>
          <cell r="B2063">
            <v>37613</v>
          </cell>
          <cell r="C2063" t="str">
            <v>b</v>
          </cell>
          <cell r="D2063" t="str">
            <v>84920020</v>
          </cell>
          <cell r="E2063">
            <v>37606</v>
          </cell>
          <cell r="F2063">
            <v>37590</v>
          </cell>
          <cell r="G2063">
            <v>37614</v>
          </cell>
          <cell r="H2063" t="str">
            <v>AAA Radiotaxi</v>
          </cell>
          <cell r="I2063" t="str">
            <v>35-0166048389</v>
          </cell>
          <cell r="J2063" t="str">
            <v>0800</v>
          </cell>
          <cell r="L2063">
            <v>17158.05</v>
          </cell>
          <cell r="M2063">
            <v>857.9</v>
          </cell>
          <cell r="O2063">
            <v>0</v>
          </cell>
          <cell r="P2063">
            <v>18015.95</v>
          </cell>
          <cell r="S2063">
            <v>18015.95</v>
          </cell>
          <cell r="V2063"/>
          <cell r="W2063">
            <v>37613</v>
          </cell>
          <cell r="X2063">
            <v>37613</v>
          </cell>
          <cell r="Y2063" t="str">
            <v>KB</v>
          </cell>
        </row>
        <row r="2064">
          <cell r="A2064">
            <v>1352</v>
          </cell>
          <cell r="B2064">
            <v>37529</v>
          </cell>
          <cell r="C2064" t="str">
            <v>b</v>
          </cell>
          <cell r="D2064" t="str">
            <v>62820020</v>
          </cell>
          <cell r="E2064">
            <v>37510</v>
          </cell>
          <cell r="F2064">
            <v>37499</v>
          </cell>
          <cell r="G2064">
            <v>37523</v>
          </cell>
          <cell r="H2064" t="str">
            <v>AAA Radiotaxi</v>
          </cell>
          <cell r="I2064" t="str">
            <v>35-0166048389</v>
          </cell>
          <cell r="J2064" t="str">
            <v>0800</v>
          </cell>
          <cell r="L2064">
            <v>21650.27</v>
          </cell>
          <cell r="M2064">
            <v>1082.52</v>
          </cell>
          <cell r="O2064">
            <v>0</v>
          </cell>
          <cell r="P2064">
            <v>22732.79</v>
          </cell>
          <cell r="S2064">
            <v>22732.79</v>
          </cell>
          <cell r="U2064" t="str">
            <v>b</v>
          </cell>
          <cell r="V2064"/>
          <cell r="W2064">
            <v>37523</v>
          </cell>
          <cell r="X2064">
            <v>37525</v>
          </cell>
          <cell r="Y2064" t="str">
            <v>KB</v>
          </cell>
        </row>
        <row r="2065">
          <cell r="A2065">
            <v>267</v>
          </cell>
          <cell r="B2065">
            <v>37349</v>
          </cell>
          <cell r="C2065" t="str">
            <v>b</v>
          </cell>
          <cell r="D2065" t="str">
            <v>20020020</v>
          </cell>
          <cell r="E2065">
            <v>37326</v>
          </cell>
          <cell r="F2065">
            <v>37315</v>
          </cell>
          <cell r="G2065">
            <v>37335</v>
          </cell>
          <cell r="H2065" t="str">
            <v>AAA Radiotaxi</v>
          </cell>
          <cell r="I2065" t="str">
            <v>35-0166048389</v>
          </cell>
          <cell r="J2065" t="str">
            <v>0800</v>
          </cell>
          <cell r="L2065">
            <v>23579.119999999999</v>
          </cell>
          <cell r="M2065">
            <v>1178.96</v>
          </cell>
          <cell r="O2065">
            <v>0</v>
          </cell>
          <cell r="P2065">
            <v>24758.080000000002</v>
          </cell>
          <cell r="S2065">
            <v>24758.080000000002</v>
          </cell>
          <cell r="V2065"/>
          <cell r="W2065">
            <v>37330</v>
          </cell>
          <cell r="X2065">
            <v>37333</v>
          </cell>
          <cell r="Y2065" t="str">
            <v>KB</v>
          </cell>
        </row>
        <row r="2066">
          <cell r="A2066">
            <v>1509</v>
          </cell>
          <cell r="B2066">
            <v>37553</v>
          </cell>
          <cell r="C2066" t="str">
            <v>b</v>
          </cell>
          <cell r="D2066" t="str">
            <v>69620020</v>
          </cell>
          <cell r="E2066">
            <v>37540</v>
          </cell>
          <cell r="F2066">
            <v>37529</v>
          </cell>
          <cell r="G2066">
            <v>37553</v>
          </cell>
          <cell r="H2066" t="str">
            <v>AAA Radiotaxi</v>
          </cell>
          <cell r="I2066" t="str">
            <v>35-0166048389</v>
          </cell>
          <cell r="J2066" t="str">
            <v>0800</v>
          </cell>
          <cell r="L2066">
            <v>28915.22</v>
          </cell>
          <cell r="M2066">
            <v>1445.77</v>
          </cell>
          <cell r="O2066">
            <v>0</v>
          </cell>
          <cell r="P2066">
            <v>30360.99</v>
          </cell>
          <cell r="S2066">
            <v>30360.99</v>
          </cell>
          <cell r="U2066" t="str">
            <v>x</v>
          </cell>
          <cell r="V2066"/>
          <cell r="W2066">
            <v>37547</v>
          </cell>
          <cell r="X2066">
            <v>37550</v>
          </cell>
          <cell r="Y2066" t="str">
            <v>KB</v>
          </cell>
        </row>
        <row r="2067">
          <cell r="A2067">
            <v>1020</v>
          </cell>
          <cell r="B2067">
            <v>37491</v>
          </cell>
          <cell r="C2067" t="str">
            <v>b</v>
          </cell>
          <cell r="D2067" t="str">
            <v>49020020</v>
          </cell>
          <cell r="E2067">
            <v>37448</v>
          </cell>
          <cell r="F2067">
            <v>37437</v>
          </cell>
          <cell r="G2067">
            <v>37461</v>
          </cell>
          <cell r="H2067" t="str">
            <v>AAA Radiotaxi</v>
          </cell>
          <cell r="I2067" t="str">
            <v>35-0166048389</v>
          </cell>
          <cell r="J2067" t="str">
            <v>0800</v>
          </cell>
          <cell r="L2067">
            <v>29469.200000000001</v>
          </cell>
          <cell r="M2067">
            <v>1473.47</v>
          </cell>
          <cell r="O2067">
            <v>0</v>
          </cell>
          <cell r="P2067">
            <v>30942.67</v>
          </cell>
          <cell r="S2067">
            <v>30942.67</v>
          </cell>
          <cell r="U2067" t="str">
            <v>a</v>
          </cell>
          <cell r="V2067"/>
          <cell r="W2067">
            <v>37488</v>
          </cell>
          <cell r="X2067">
            <v>37488</v>
          </cell>
          <cell r="Y2067" t="str">
            <v>KB</v>
          </cell>
        </row>
        <row r="2068">
          <cell r="A2068">
            <v>657</v>
          </cell>
          <cell r="B2068">
            <v>37413</v>
          </cell>
          <cell r="C2068" t="str">
            <v>b</v>
          </cell>
          <cell r="D2068" t="str">
            <v>34620020</v>
          </cell>
          <cell r="E2068">
            <v>37391</v>
          </cell>
          <cell r="F2068">
            <v>37376</v>
          </cell>
          <cell r="G2068">
            <v>37400</v>
          </cell>
          <cell r="H2068" t="str">
            <v>AAA Radiotaxi</v>
          </cell>
          <cell r="I2068" t="str">
            <v>35-0166048389</v>
          </cell>
          <cell r="J2068" t="str">
            <v>0800</v>
          </cell>
          <cell r="L2068">
            <v>43075.62</v>
          </cell>
          <cell r="M2068">
            <v>2153.7800000000002</v>
          </cell>
          <cell r="O2068">
            <v>0</v>
          </cell>
          <cell r="P2068">
            <v>45229.4</v>
          </cell>
          <cell r="S2068">
            <v>45229.4</v>
          </cell>
          <cell r="U2068" t="str">
            <v>b</v>
          </cell>
          <cell r="V2068"/>
          <cell r="W2068">
            <v>37405</v>
          </cell>
          <cell r="X2068">
            <v>37406</v>
          </cell>
          <cell r="Y2068" t="str">
            <v>KB</v>
          </cell>
        </row>
        <row r="2069">
          <cell r="A2069">
            <v>846</v>
          </cell>
          <cell r="B2069">
            <v>37432</v>
          </cell>
          <cell r="C2069" t="str">
            <v>b</v>
          </cell>
          <cell r="D2069" t="str">
            <v>41820020</v>
          </cell>
          <cell r="E2069">
            <v>37420</v>
          </cell>
          <cell r="F2069">
            <v>37407</v>
          </cell>
          <cell r="G2069">
            <v>37431</v>
          </cell>
          <cell r="H2069" t="str">
            <v>AAA Radiotaxi</v>
          </cell>
          <cell r="I2069" t="str">
            <v>35-0166048390</v>
          </cell>
          <cell r="J2069" t="str">
            <v>0800</v>
          </cell>
          <cell r="L2069">
            <v>35590.17</v>
          </cell>
          <cell r="M2069">
            <v>1779.51</v>
          </cell>
          <cell r="O2069">
            <v>0</v>
          </cell>
          <cell r="P2069">
            <v>37369.68</v>
          </cell>
          <cell r="S2069">
            <v>37369.68</v>
          </cell>
          <cell r="V2069"/>
          <cell r="W2069">
            <v>37431</v>
          </cell>
          <cell r="X2069">
            <v>37431</v>
          </cell>
          <cell r="Y2069" t="str">
            <v>KB</v>
          </cell>
        </row>
        <row r="2070">
          <cell r="A2070">
            <v>869</v>
          </cell>
          <cell r="B2070">
            <v>37432</v>
          </cell>
          <cell r="C2070" t="str">
            <v>b</v>
          </cell>
          <cell r="D2070" t="str">
            <v>2920021</v>
          </cell>
          <cell r="E2070">
            <v>37424</v>
          </cell>
          <cell r="G2070">
            <v>37431</v>
          </cell>
          <cell r="H2070" t="str">
            <v>AAA Radiotaxi</v>
          </cell>
          <cell r="I2070" t="str">
            <v>35-0166048391</v>
          </cell>
          <cell r="J2070" t="str">
            <v>0800</v>
          </cell>
          <cell r="M2070">
            <v>0</v>
          </cell>
          <cell r="O2070">
            <v>0</v>
          </cell>
          <cell r="P2070">
            <v>0</v>
          </cell>
          <cell r="Q2070">
            <v>4000</v>
          </cell>
          <cell r="S2070">
            <v>4000</v>
          </cell>
          <cell r="V2070"/>
          <cell r="W2070">
            <v>37431</v>
          </cell>
          <cell r="X2070">
            <v>37431</v>
          </cell>
          <cell r="Y2070" t="str">
            <v>KB</v>
          </cell>
        </row>
        <row r="2071">
          <cell r="A2071">
            <v>3326</v>
          </cell>
          <cell r="B2071">
            <v>37524</v>
          </cell>
          <cell r="C2071" t="str">
            <v>tch</v>
          </cell>
          <cell r="D2071" t="str">
            <v>290/02</v>
          </cell>
          <cell r="E2071">
            <v>37502</v>
          </cell>
          <cell r="F2071">
            <v>37498</v>
          </cell>
          <cell r="G2071">
            <v>37512</v>
          </cell>
          <cell r="H2071" t="str">
            <v>Hotel Maria</v>
          </cell>
          <cell r="I2071" t="str">
            <v>3502140277</v>
          </cell>
          <cell r="J2071" t="str">
            <v>0100</v>
          </cell>
          <cell r="L2071">
            <v>2761.9</v>
          </cell>
          <cell r="M2071">
            <v>138.1</v>
          </cell>
          <cell r="O2071">
            <v>0</v>
          </cell>
          <cell r="P2071">
            <v>2900</v>
          </cell>
          <cell r="S2071">
            <v>2900</v>
          </cell>
          <cell r="U2071" t="str">
            <v>b</v>
          </cell>
          <cell r="V2071"/>
          <cell r="W2071">
            <v>37516</v>
          </cell>
          <cell r="X2071">
            <v>37516</v>
          </cell>
          <cell r="Y2071" t="str">
            <v>KB</v>
          </cell>
          <cell r="Z2071" t="str">
            <v>Accomodation Mr. Spur</v>
          </cell>
        </row>
        <row r="2072">
          <cell r="A2072">
            <v>312</v>
          </cell>
          <cell r="B2072">
            <v>37432</v>
          </cell>
          <cell r="C2072" t="str">
            <v>tch</v>
          </cell>
          <cell r="D2072" t="str">
            <v>8402</v>
          </cell>
          <cell r="E2072">
            <v>37333</v>
          </cell>
          <cell r="F2072">
            <v>37330</v>
          </cell>
          <cell r="G2072">
            <v>37344</v>
          </cell>
          <cell r="H2072" t="str">
            <v>Hotel Maria</v>
          </cell>
          <cell r="I2072" t="str">
            <v>3502140277</v>
          </cell>
          <cell r="J2072" t="str">
            <v>0100</v>
          </cell>
          <cell r="L2072">
            <v>2857.1</v>
          </cell>
          <cell r="M2072">
            <v>142.9</v>
          </cell>
          <cell r="O2072">
            <v>0</v>
          </cell>
          <cell r="P2072">
            <v>3000</v>
          </cell>
          <cell r="S2072">
            <v>3000</v>
          </cell>
          <cell r="U2072" t="str">
            <v>a</v>
          </cell>
          <cell r="V2072"/>
          <cell r="W2072">
            <v>37424</v>
          </cell>
          <cell r="X2072">
            <v>37425</v>
          </cell>
          <cell r="Y2072" t="str">
            <v>KB</v>
          </cell>
          <cell r="Z2072" t="str">
            <v>Re-issue</v>
          </cell>
        </row>
        <row r="2073">
          <cell r="A2073">
            <v>3371</v>
          </cell>
          <cell r="B2073">
            <v>37537</v>
          </cell>
          <cell r="C2073" t="str">
            <v>tch</v>
          </cell>
          <cell r="D2073" t="str">
            <v>318/02</v>
          </cell>
          <cell r="E2073">
            <v>37529</v>
          </cell>
          <cell r="F2073">
            <v>37526</v>
          </cell>
          <cell r="G2073">
            <v>37540</v>
          </cell>
          <cell r="H2073" t="str">
            <v>Hotel Maria</v>
          </cell>
          <cell r="I2073" t="str">
            <v>3502140277</v>
          </cell>
          <cell r="J2073" t="str">
            <v>0100</v>
          </cell>
          <cell r="L2073">
            <v>3238.1</v>
          </cell>
          <cell r="M2073">
            <v>161.9</v>
          </cell>
          <cell r="O2073">
            <v>0</v>
          </cell>
          <cell r="P2073">
            <v>3400</v>
          </cell>
          <cell r="S2073">
            <v>3400</v>
          </cell>
          <cell r="U2073" t="str">
            <v>k</v>
          </cell>
          <cell r="V2073"/>
          <cell r="W2073">
            <v>37533</v>
          </cell>
          <cell r="X2073">
            <v>37536</v>
          </cell>
          <cell r="Y2073" t="str">
            <v>KB</v>
          </cell>
          <cell r="Z2073" t="str">
            <v>Accomodation OST, Mr. Spur</v>
          </cell>
        </row>
        <row r="2074">
          <cell r="A2074">
            <v>2318</v>
          </cell>
          <cell r="B2074">
            <v>37564</v>
          </cell>
          <cell r="C2074" t="str">
            <v>tye</v>
          </cell>
          <cell r="D2074" t="str">
            <v>2002136</v>
          </cell>
          <cell r="E2074">
            <v>37525</v>
          </cell>
          <cell r="F2074">
            <v>37524</v>
          </cell>
          <cell r="G2074">
            <v>37553</v>
          </cell>
          <cell r="H2074" t="str">
            <v>Leo Peterka, Podbořany</v>
          </cell>
          <cell r="I2074" t="str">
            <v>352540-481</v>
          </cell>
          <cell r="J2074" t="str">
            <v>0100</v>
          </cell>
          <cell r="L2074">
            <v>12500</v>
          </cell>
          <cell r="M2074">
            <v>625</v>
          </cell>
          <cell r="O2074">
            <v>0</v>
          </cell>
          <cell r="P2074">
            <v>13125</v>
          </cell>
          <cell r="R2074">
            <v>0</v>
          </cell>
          <cell r="S2074">
            <v>13125</v>
          </cell>
          <cell r="U2074" t="str">
            <v>b</v>
          </cell>
          <cell r="V2074"/>
          <cell r="W2074">
            <v>37561</v>
          </cell>
          <cell r="X2074">
            <v>37564</v>
          </cell>
          <cell r="Y2074" t="str">
            <v>KB</v>
          </cell>
        </row>
        <row r="2075">
          <cell r="A2075">
            <v>2248</v>
          </cell>
          <cell r="B2075">
            <v>37491</v>
          </cell>
          <cell r="C2075" t="str">
            <v>tex</v>
          </cell>
          <cell r="D2075" t="str">
            <v>2002108</v>
          </cell>
          <cell r="E2075">
            <v>37467</v>
          </cell>
          <cell r="F2075">
            <v>37466</v>
          </cell>
          <cell r="G2075">
            <v>37496</v>
          </cell>
          <cell r="H2075" t="str">
            <v>Leo Peterka, Podbořany</v>
          </cell>
          <cell r="I2075" t="str">
            <v>352540-481</v>
          </cell>
          <cell r="J2075" t="str">
            <v>0100</v>
          </cell>
          <cell r="L2075">
            <v>28500</v>
          </cell>
          <cell r="M2075">
            <v>1425</v>
          </cell>
          <cell r="O2075">
            <v>0</v>
          </cell>
          <cell r="P2075">
            <v>29925</v>
          </cell>
          <cell r="R2075">
            <v>-1425</v>
          </cell>
          <cell r="S2075">
            <v>28500</v>
          </cell>
          <cell r="V2075"/>
          <cell r="W2075">
            <v>37473</v>
          </cell>
          <cell r="X2075">
            <v>37474</v>
          </cell>
          <cell r="Y2075" t="str">
            <v>KB</v>
          </cell>
        </row>
        <row r="2076">
          <cell r="A2076">
            <v>2300</v>
          </cell>
          <cell r="B2076">
            <v>37529</v>
          </cell>
          <cell r="C2076" t="str">
            <v>tye</v>
          </cell>
          <cell r="D2076" t="str">
            <v>2002127</v>
          </cell>
          <cell r="E2076">
            <v>37516</v>
          </cell>
          <cell r="F2076">
            <v>37515</v>
          </cell>
          <cell r="G2076">
            <v>37534</v>
          </cell>
          <cell r="H2076" t="str">
            <v>Leo Peterka, Podbořany</v>
          </cell>
          <cell r="I2076" t="str">
            <v>352540-481</v>
          </cell>
          <cell r="J2076" t="str">
            <v>0100</v>
          </cell>
          <cell r="L2076">
            <v>45000.9</v>
          </cell>
          <cell r="M2076">
            <v>2250.1</v>
          </cell>
          <cell r="O2076">
            <v>0</v>
          </cell>
          <cell r="P2076">
            <v>47251</v>
          </cell>
          <cell r="R2076">
            <v>-2250</v>
          </cell>
          <cell r="S2076">
            <v>45001</v>
          </cell>
          <cell r="U2076" t="str">
            <v>c</v>
          </cell>
          <cell r="V2076"/>
          <cell r="W2076">
            <v>37526</v>
          </cell>
          <cell r="X2076">
            <v>37526</v>
          </cell>
          <cell r="Y2076" t="str">
            <v>KB</v>
          </cell>
        </row>
        <row r="2077">
          <cell r="A2077">
            <v>2173</v>
          </cell>
          <cell r="B2077">
            <v>37432</v>
          </cell>
          <cell r="C2077" t="str">
            <v>tye</v>
          </cell>
          <cell r="D2077" t="str">
            <v>200274</v>
          </cell>
          <cell r="E2077">
            <v>37407</v>
          </cell>
          <cell r="F2077">
            <v>37407</v>
          </cell>
          <cell r="G2077">
            <v>37437</v>
          </cell>
          <cell r="H2077" t="str">
            <v>Leo Peterka, Podbořany</v>
          </cell>
          <cell r="I2077" t="str">
            <v>352540-481</v>
          </cell>
          <cell r="J2077" t="str">
            <v>0100</v>
          </cell>
          <cell r="L2077">
            <v>298919</v>
          </cell>
          <cell r="M2077">
            <v>14946</v>
          </cell>
          <cell r="O2077">
            <v>0</v>
          </cell>
          <cell r="P2077">
            <v>313865</v>
          </cell>
          <cell r="R2077">
            <v>-14946</v>
          </cell>
          <cell r="S2077">
            <v>298919</v>
          </cell>
          <cell r="U2077" t="str">
            <v>a</v>
          </cell>
          <cell r="V2077"/>
          <cell r="W2077">
            <v>37438</v>
          </cell>
          <cell r="X2077">
            <v>37438</v>
          </cell>
          <cell r="Y2077" t="str">
            <v>KB</v>
          </cell>
        </row>
        <row r="2078">
          <cell r="A2078">
            <v>2328</v>
          </cell>
          <cell r="B2078">
            <v>37572</v>
          </cell>
          <cell r="C2078" t="str">
            <v>fm</v>
          </cell>
          <cell r="D2078" t="str">
            <v>24238</v>
          </cell>
          <cell r="E2078">
            <v>37532</v>
          </cell>
          <cell r="F2078">
            <v>37525</v>
          </cell>
          <cell r="G2078">
            <v>37560</v>
          </cell>
          <cell r="H2078" t="str">
            <v>STAVEBNINY APPL, s.r.o.</v>
          </cell>
          <cell r="I2078" t="str">
            <v>361103-494</v>
          </cell>
          <cell r="J2078" t="str">
            <v>0600</v>
          </cell>
          <cell r="L2078">
            <v>3571.8</v>
          </cell>
          <cell r="M2078">
            <v>178.6</v>
          </cell>
          <cell r="N2078">
            <v>2280</v>
          </cell>
          <cell r="O2078">
            <v>501.6</v>
          </cell>
          <cell r="P2078">
            <v>6532</v>
          </cell>
          <cell r="S2078">
            <v>6532</v>
          </cell>
          <cell r="V2078"/>
          <cell r="W2078">
            <v>37568</v>
          </cell>
          <cell r="X2078">
            <v>37568</v>
          </cell>
          <cell r="Y2078" t="str">
            <v>KB</v>
          </cell>
        </row>
        <row r="2079">
          <cell r="A2079">
            <v>906</v>
          </cell>
          <cell r="B2079">
            <v>37453</v>
          </cell>
          <cell r="C2079" t="str">
            <v>f</v>
          </cell>
          <cell r="D2079" t="str">
            <v>24161</v>
          </cell>
          <cell r="E2079">
            <v>37431</v>
          </cell>
          <cell r="F2079">
            <v>37421</v>
          </cell>
          <cell r="G2079">
            <v>37456</v>
          </cell>
          <cell r="H2079" t="str">
            <v>STAVEBNINY APPL, s.r.o.</v>
          </cell>
          <cell r="I2079" t="str">
            <v>361103-494</v>
          </cell>
          <cell r="J2079" t="str">
            <v>0600</v>
          </cell>
          <cell r="L2079">
            <v>10255</v>
          </cell>
          <cell r="M2079">
            <v>512.79999999999995</v>
          </cell>
          <cell r="N2079">
            <v>1680</v>
          </cell>
          <cell r="O2079">
            <v>369.6</v>
          </cell>
          <cell r="P2079">
            <v>12817.4</v>
          </cell>
          <cell r="S2079">
            <v>12817</v>
          </cell>
          <cell r="V2079"/>
          <cell r="W2079">
            <v>37448</v>
          </cell>
          <cell r="X2079">
            <v>37448</v>
          </cell>
          <cell r="Y2079" t="str">
            <v>KB</v>
          </cell>
        </row>
        <row r="2080">
          <cell r="A2080">
            <v>2327</v>
          </cell>
          <cell r="B2080">
            <v>37546</v>
          </cell>
          <cell r="C2080" t="str">
            <v>tye</v>
          </cell>
          <cell r="D2080" t="str">
            <v>24237</v>
          </cell>
          <cell r="E2080">
            <v>37532</v>
          </cell>
          <cell r="F2080">
            <v>37525</v>
          </cell>
          <cell r="G2080">
            <v>37544</v>
          </cell>
          <cell r="H2080" t="str">
            <v>STAVEBNINY APPL, s.r.o.</v>
          </cell>
          <cell r="I2080" t="str">
            <v>361103-494</v>
          </cell>
          <cell r="J2080" t="str">
            <v>0600</v>
          </cell>
          <cell r="L2080">
            <v>59170</v>
          </cell>
          <cell r="M2080">
            <v>2958.5</v>
          </cell>
          <cell r="O2080">
            <v>0</v>
          </cell>
          <cell r="P2080">
            <v>62128.5</v>
          </cell>
          <cell r="S2080">
            <v>62128.5</v>
          </cell>
          <cell r="U2080" t="str">
            <v>b</v>
          </cell>
          <cell r="V2080"/>
          <cell r="W2080">
            <v>37544</v>
          </cell>
          <cell r="X2080">
            <v>37544</v>
          </cell>
          <cell r="Y2080" t="str">
            <v>KB</v>
          </cell>
        </row>
        <row r="2081">
          <cell r="A2081">
            <v>2118</v>
          </cell>
          <cell r="B2081">
            <v>37432</v>
          </cell>
          <cell r="C2081" t="str">
            <v>f</v>
          </cell>
          <cell r="D2081" t="str">
            <v>24137</v>
          </cell>
          <cell r="E2081">
            <v>37358</v>
          </cell>
          <cell r="F2081">
            <v>37344</v>
          </cell>
          <cell r="G2081">
            <v>37380</v>
          </cell>
          <cell r="H2081" t="str">
            <v>STAVEBNINY APPL, s.r.o.</v>
          </cell>
          <cell r="I2081" t="str">
            <v>361103-494</v>
          </cell>
          <cell r="J2081" t="str">
            <v>0600</v>
          </cell>
          <cell r="L2081">
            <v>389128</v>
          </cell>
          <cell r="M2081">
            <v>19456.400000000001</v>
          </cell>
          <cell r="O2081">
            <v>0</v>
          </cell>
          <cell r="P2081">
            <v>408584.4</v>
          </cell>
          <cell r="R2081">
            <v>-18483.599999999999</v>
          </cell>
          <cell r="S2081">
            <v>390100.80000000005</v>
          </cell>
          <cell r="U2081" t="str">
            <v>c</v>
          </cell>
          <cell r="V2081"/>
          <cell r="W2081">
            <v>37424</v>
          </cell>
          <cell r="X2081">
            <v>37425</v>
          </cell>
          <cell r="Y2081" t="str">
            <v>KB</v>
          </cell>
        </row>
        <row r="2082">
          <cell r="A2082">
            <v>1143</v>
          </cell>
          <cell r="B2082">
            <v>37491</v>
          </cell>
          <cell r="C2082" t="str">
            <v>mch</v>
          </cell>
          <cell r="D2082" t="str">
            <v>226039</v>
          </cell>
          <cell r="E2082">
            <v>37473</v>
          </cell>
          <cell r="F2082">
            <v>37369</v>
          </cell>
          <cell r="G2082">
            <v>37383</v>
          </cell>
          <cell r="H2082" t="str">
            <v>Instalace Praha</v>
          </cell>
          <cell r="I2082" t="str">
            <v>362677</v>
          </cell>
          <cell r="J2082" t="str">
            <v>0300</v>
          </cell>
          <cell r="L2082">
            <v>21108</v>
          </cell>
          <cell r="M2082">
            <v>1055.4000000000001</v>
          </cell>
          <cell r="O2082">
            <v>0</v>
          </cell>
          <cell r="P2082">
            <v>22163.4</v>
          </cell>
          <cell r="S2082">
            <v>22163.4</v>
          </cell>
          <cell r="U2082" t="str">
            <v>b</v>
          </cell>
          <cell r="V2082"/>
          <cell r="W2082">
            <v>37489</v>
          </cell>
          <cell r="X2082">
            <v>37490</v>
          </cell>
          <cell r="Y2082" t="str">
            <v>KB</v>
          </cell>
        </row>
        <row r="2083">
          <cell r="A2083">
            <v>491</v>
          </cell>
          <cell r="B2083">
            <v>37396</v>
          </cell>
          <cell r="C2083" t="str">
            <v>mch</v>
          </cell>
          <cell r="D2083" t="str">
            <v>226034</v>
          </cell>
          <cell r="E2083">
            <v>37368</v>
          </cell>
          <cell r="F2083">
            <v>37361</v>
          </cell>
          <cell r="G2083">
            <v>37378</v>
          </cell>
          <cell r="H2083" t="str">
            <v>Instalace Praha</v>
          </cell>
          <cell r="I2083" t="str">
            <v>362677</v>
          </cell>
          <cell r="J2083" t="str">
            <v>0300</v>
          </cell>
          <cell r="L2083">
            <v>32700</v>
          </cell>
          <cell r="M2083">
            <v>1635</v>
          </cell>
          <cell r="O2083">
            <v>0</v>
          </cell>
          <cell r="P2083">
            <v>34335</v>
          </cell>
          <cell r="S2083">
            <v>34335</v>
          </cell>
          <cell r="U2083" t="str">
            <v>a</v>
          </cell>
          <cell r="V2083"/>
          <cell r="W2083">
            <v>37376</v>
          </cell>
          <cell r="X2083">
            <v>37378</v>
          </cell>
          <cell r="Y2083" t="str">
            <v>KB</v>
          </cell>
        </row>
        <row r="2084">
          <cell r="A2084">
            <v>490</v>
          </cell>
          <cell r="B2084">
            <v>37382</v>
          </cell>
          <cell r="C2084" t="str">
            <v>mch</v>
          </cell>
          <cell r="D2084" t="str">
            <v>226033</v>
          </cell>
          <cell r="E2084">
            <v>37368</v>
          </cell>
          <cell r="F2084">
            <v>37361</v>
          </cell>
          <cell r="G2084">
            <v>37378</v>
          </cell>
          <cell r="H2084" t="str">
            <v>Instalace Praha</v>
          </cell>
          <cell r="I2084" t="str">
            <v>362677</v>
          </cell>
          <cell r="J2084" t="str">
            <v>0300</v>
          </cell>
          <cell r="L2084">
            <v>99700</v>
          </cell>
          <cell r="M2084">
            <v>4985</v>
          </cell>
          <cell r="O2084">
            <v>0</v>
          </cell>
          <cell r="P2084">
            <v>104685</v>
          </cell>
          <cell r="S2084">
            <v>104685</v>
          </cell>
          <cell r="T2084" t="str">
            <v>May2002</v>
          </cell>
          <cell r="U2084">
            <v>37376</v>
          </cell>
          <cell r="V2084"/>
          <cell r="W2084">
            <v>37380</v>
          </cell>
          <cell r="X2084">
            <v>37382</v>
          </cell>
          <cell r="Y2084" t="str">
            <v>Sanwa Duss</v>
          </cell>
        </row>
        <row r="2085">
          <cell r="A2085">
            <v>446</v>
          </cell>
          <cell r="B2085">
            <v>37371</v>
          </cell>
          <cell r="C2085" t="str">
            <v>mch</v>
          </cell>
          <cell r="D2085" t="str">
            <v>226028</v>
          </cell>
          <cell r="E2085">
            <v>37356</v>
          </cell>
          <cell r="F2085">
            <v>37344</v>
          </cell>
          <cell r="G2085">
            <v>37381</v>
          </cell>
          <cell r="H2085" t="str">
            <v>Instalace Praha</v>
          </cell>
          <cell r="I2085" t="str">
            <v>362677</v>
          </cell>
          <cell r="J2085" t="str">
            <v>0300</v>
          </cell>
          <cell r="L2085">
            <v>159000</v>
          </cell>
          <cell r="M2085">
            <v>7950</v>
          </cell>
          <cell r="O2085">
            <v>0</v>
          </cell>
          <cell r="P2085">
            <v>166950</v>
          </cell>
          <cell r="S2085">
            <v>166950</v>
          </cell>
          <cell r="T2085" t="str">
            <v>May2002</v>
          </cell>
          <cell r="U2085">
            <v>37376</v>
          </cell>
          <cell r="V2085"/>
          <cell r="W2085">
            <v>37380</v>
          </cell>
          <cell r="X2085">
            <v>37382</v>
          </cell>
          <cell r="Y2085" t="str">
            <v>Sanwa Duss</v>
          </cell>
        </row>
        <row r="2086">
          <cell r="A2086">
            <v>462.2</v>
          </cell>
          <cell r="B2086">
            <v>37497</v>
          </cell>
          <cell r="C2086" t="str">
            <v>mc</v>
          </cell>
          <cell r="D2086" t="str">
            <v>226031</v>
          </cell>
          <cell r="E2086">
            <v>37362</v>
          </cell>
          <cell r="G2086">
            <v>37504</v>
          </cell>
          <cell r="H2086" t="str">
            <v>Instalace Praha</v>
          </cell>
          <cell r="I2086" t="str">
            <v>362677</v>
          </cell>
          <cell r="J2086" t="str">
            <v>0300</v>
          </cell>
          <cell r="M2086">
            <v>0</v>
          </cell>
          <cell r="O2086">
            <v>0</v>
          </cell>
          <cell r="P2086">
            <v>0</v>
          </cell>
          <cell r="R2086">
            <v>1132306</v>
          </cell>
          <cell r="S2086">
            <v>1132306</v>
          </cell>
          <cell r="T2086" t="str">
            <v>September2002</v>
          </cell>
          <cell r="U2086">
            <v>37497</v>
          </cell>
          <cell r="V2086"/>
          <cell r="W2086">
            <v>37503</v>
          </cell>
          <cell r="X2086">
            <v>37504</v>
          </cell>
          <cell r="Y2086" t="str">
            <v>UFJ</v>
          </cell>
        </row>
        <row r="2087">
          <cell r="A2087">
            <v>462.1</v>
          </cell>
          <cell r="B2087">
            <v>37466</v>
          </cell>
          <cell r="C2087" t="str">
            <v>mc</v>
          </cell>
          <cell r="D2087" t="str">
            <v>226031</v>
          </cell>
          <cell r="E2087">
            <v>37362</v>
          </cell>
          <cell r="G2087">
            <v>37473</v>
          </cell>
          <cell r="H2087" t="str">
            <v>Instalace Praha</v>
          </cell>
          <cell r="I2087" t="str">
            <v>362677</v>
          </cell>
          <cell r="J2087" t="str">
            <v>0300</v>
          </cell>
          <cell r="M2087">
            <v>0</v>
          </cell>
          <cell r="O2087">
            <v>0</v>
          </cell>
          <cell r="P2087">
            <v>0</v>
          </cell>
          <cell r="R2087">
            <v>1808750</v>
          </cell>
          <cell r="S2087">
            <v>1808750</v>
          </cell>
          <cell r="T2087" t="str">
            <v>August2002</v>
          </cell>
          <cell r="U2087">
            <v>37468</v>
          </cell>
          <cell r="V2087"/>
          <cell r="W2087">
            <v>37473</v>
          </cell>
          <cell r="X2087">
            <v>37473</v>
          </cell>
          <cell r="Y2087" t="str">
            <v>UFJ</v>
          </cell>
        </row>
        <row r="2088">
          <cell r="A2088">
            <v>3101</v>
          </cell>
          <cell r="B2088">
            <v>37382</v>
          </cell>
          <cell r="C2088" t="str">
            <v>mc</v>
          </cell>
          <cell r="D2088" t="str">
            <v>3179/6</v>
          </cell>
          <cell r="E2088">
            <v>37340</v>
          </cell>
          <cell r="G2088">
            <v>37381</v>
          </cell>
          <cell r="H2088" t="str">
            <v>Instalace Praha</v>
          </cell>
          <cell r="I2088" t="str">
            <v>362677</v>
          </cell>
          <cell r="J2088" t="str">
            <v>0300</v>
          </cell>
          <cell r="M2088">
            <v>0</v>
          </cell>
          <cell r="O2088">
            <v>0</v>
          </cell>
          <cell r="P2088">
            <v>0</v>
          </cell>
          <cell r="Q2088">
            <v>1828093</v>
          </cell>
          <cell r="S2088">
            <v>1828093</v>
          </cell>
          <cell r="T2088" t="str">
            <v>May2002</v>
          </cell>
          <cell r="U2088">
            <v>37376</v>
          </cell>
          <cell r="V2088"/>
          <cell r="W2088">
            <v>37380</v>
          </cell>
          <cell r="X2088">
            <v>37382</v>
          </cell>
          <cell r="Y2088" t="str">
            <v>Sanwa Duss</v>
          </cell>
        </row>
        <row r="2089">
          <cell r="A2089">
            <v>0</v>
          </cell>
          <cell r="B2089">
            <v>37215</v>
          </cell>
          <cell r="C2089" t="str">
            <v>mc</v>
          </cell>
          <cell r="D2089" t="str">
            <v>31791</v>
          </cell>
          <cell r="E2089">
            <v>37166</v>
          </cell>
          <cell r="G2089">
            <v>37200</v>
          </cell>
          <cell r="H2089" t="str">
            <v>Instalace Praha</v>
          </cell>
          <cell r="I2089" t="str">
            <v>362677</v>
          </cell>
          <cell r="J2089" t="str">
            <v>0300</v>
          </cell>
          <cell r="M2089">
            <v>0</v>
          </cell>
          <cell r="O2089">
            <v>0</v>
          </cell>
          <cell r="P2089">
            <v>0</v>
          </cell>
          <cell r="Q2089">
            <v>3872349</v>
          </cell>
          <cell r="S2089">
            <v>3872349</v>
          </cell>
          <cell r="T2089" t="str">
            <v>November2001</v>
          </cell>
          <cell r="U2089">
            <v>37197</v>
          </cell>
          <cell r="V2089"/>
          <cell r="W2089">
            <v>37202</v>
          </cell>
          <cell r="X2089">
            <v>37201</v>
          </cell>
          <cell r="Y2089" t="str">
            <v>Sanwa Duss</v>
          </cell>
        </row>
        <row r="2090">
          <cell r="A2090">
            <v>3028</v>
          </cell>
          <cell r="B2090">
            <v>37333</v>
          </cell>
          <cell r="C2090" t="str">
            <v>mc</v>
          </cell>
          <cell r="D2090" t="str">
            <v>3179/5</v>
          </cell>
          <cell r="E2090">
            <v>37292</v>
          </cell>
          <cell r="G2090">
            <v>37320</v>
          </cell>
          <cell r="H2090" t="str">
            <v>Instalace Praha</v>
          </cell>
          <cell r="I2090" t="str">
            <v>362677</v>
          </cell>
          <cell r="J2090" t="str">
            <v>0300</v>
          </cell>
          <cell r="M2090">
            <v>0</v>
          </cell>
          <cell r="O2090">
            <v>0</v>
          </cell>
          <cell r="P2090">
            <v>0</v>
          </cell>
          <cell r="Q2090">
            <v>4321250</v>
          </cell>
          <cell r="S2090">
            <v>4321250</v>
          </cell>
          <cell r="T2090" t="str">
            <v>March2002</v>
          </cell>
          <cell r="U2090">
            <v>37315</v>
          </cell>
          <cell r="V2090"/>
          <cell r="W2090">
            <v>37320</v>
          </cell>
          <cell r="X2090">
            <v>37320</v>
          </cell>
          <cell r="Y2090" t="str">
            <v>Sanwa Duss</v>
          </cell>
        </row>
        <row r="2091">
          <cell r="A2091">
            <v>462</v>
          </cell>
          <cell r="B2091">
            <v>37386</v>
          </cell>
          <cell r="C2091" t="str">
            <v>mc</v>
          </cell>
          <cell r="D2091" t="str">
            <v>226031</v>
          </cell>
          <cell r="E2091">
            <v>37362</v>
          </cell>
          <cell r="F2091">
            <v>37354</v>
          </cell>
          <cell r="G2091">
            <v>37412</v>
          </cell>
          <cell r="H2091" t="str">
            <v>Instalace Praha</v>
          </cell>
          <cell r="I2091" t="str">
            <v>362677</v>
          </cell>
          <cell r="J2091" t="str">
            <v>0300</v>
          </cell>
          <cell r="L2091">
            <v>58640215</v>
          </cell>
          <cell r="M2091">
            <v>2932010.8</v>
          </cell>
          <cell r="N2091">
            <v>180903</v>
          </cell>
          <cell r="O2091">
            <v>39798.699999999997</v>
          </cell>
          <cell r="P2091">
            <v>61792927.5</v>
          </cell>
          <cell r="Q2091">
            <v>-53765034</v>
          </cell>
          <cell r="R2091">
            <v>-2941056</v>
          </cell>
          <cell r="S2091">
            <v>5086837.5</v>
          </cell>
          <cell r="T2091" t="str">
            <v>June2002</v>
          </cell>
          <cell r="U2091">
            <v>37407</v>
          </cell>
          <cell r="V2091"/>
          <cell r="W2091">
            <v>37412</v>
          </cell>
          <cell r="X2091">
            <v>37413</v>
          </cell>
          <cell r="Y2091" t="str">
            <v>Sanwa Duss</v>
          </cell>
        </row>
        <row r="2092">
          <cell r="A2092">
            <v>3005</v>
          </cell>
          <cell r="B2092">
            <v>37315</v>
          </cell>
          <cell r="C2092" t="str">
            <v>mc</v>
          </cell>
          <cell r="D2092" t="str">
            <v>3179/4</v>
          </cell>
          <cell r="E2092">
            <v>37264</v>
          </cell>
          <cell r="G2092">
            <v>37292</v>
          </cell>
          <cell r="H2092" t="str">
            <v>Instalace Praha</v>
          </cell>
          <cell r="I2092" t="str">
            <v>362677</v>
          </cell>
          <cell r="J2092" t="str">
            <v>0300</v>
          </cell>
          <cell r="M2092">
            <v>0</v>
          </cell>
          <cell r="O2092">
            <v>0</v>
          </cell>
          <cell r="P2092">
            <v>0</v>
          </cell>
          <cell r="Q2092">
            <v>9351176</v>
          </cell>
          <cell r="S2092">
            <v>9351176</v>
          </cell>
          <cell r="T2092" t="str">
            <v>February2002</v>
          </cell>
          <cell r="U2092">
            <v>37288</v>
          </cell>
          <cell r="V2092"/>
          <cell r="W2092">
            <v>37292</v>
          </cell>
          <cell r="X2092">
            <v>37293</v>
          </cell>
          <cell r="Y2092" t="str">
            <v>Sanwa Duss</v>
          </cell>
        </row>
        <row r="2093">
          <cell r="A2093">
            <v>0</v>
          </cell>
          <cell r="B2093">
            <v>37246</v>
          </cell>
          <cell r="C2093" t="str">
            <v>mc</v>
          </cell>
          <cell r="D2093" t="str">
            <v>3179/2</v>
          </cell>
          <cell r="E2093">
            <v>37200</v>
          </cell>
          <cell r="G2093">
            <v>37230</v>
          </cell>
          <cell r="H2093" t="str">
            <v>Instalace Praha</v>
          </cell>
          <cell r="I2093" t="str">
            <v>362677</v>
          </cell>
          <cell r="J2093" t="str">
            <v>0300</v>
          </cell>
          <cell r="M2093">
            <v>0</v>
          </cell>
          <cell r="O2093">
            <v>0</v>
          </cell>
          <cell r="P2093">
            <v>0</v>
          </cell>
          <cell r="Q2093">
            <v>11688609</v>
          </cell>
          <cell r="S2093">
            <v>11688609</v>
          </cell>
          <cell r="T2093" t="str">
            <v>December2001</v>
          </cell>
          <cell r="U2093">
            <v>37224</v>
          </cell>
          <cell r="V2093"/>
          <cell r="W2093">
            <v>37231</v>
          </cell>
          <cell r="X2093">
            <v>37230</v>
          </cell>
          <cell r="Y2093" t="str">
            <v>Sanwa Duss</v>
          </cell>
        </row>
        <row r="2094">
          <cell r="A2094">
            <v>0</v>
          </cell>
          <cell r="B2094">
            <v>37278</v>
          </cell>
          <cell r="C2094" t="str">
            <v>mc</v>
          </cell>
          <cell r="D2094" t="str">
            <v>3179/3</v>
          </cell>
          <cell r="E2094">
            <v>37239</v>
          </cell>
          <cell r="G2094">
            <v>37261</v>
          </cell>
          <cell r="H2094" t="str">
            <v>Instalace Praha</v>
          </cell>
          <cell r="I2094" t="str">
            <v>362677</v>
          </cell>
          <cell r="J2094" t="str">
            <v>0300</v>
          </cell>
          <cell r="M2094">
            <v>0</v>
          </cell>
          <cell r="O2094">
            <v>0</v>
          </cell>
          <cell r="P2094">
            <v>0</v>
          </cell>
          <cell r="Q2094">
            <v>22703557</v>
          </cell>
          <cell r="S2094">
            <v>22703557</v>
          </cell>
          <cell r="T2094" t="str">
            <v>January2002</v>
          </cell>
          <cell r="U2094">
            <v>37246</v>
          </cell>
          <cell r="V2094"/>
          <cell r="W2094">
            <v>37261</v>
          </cell>
          <cell r="X2094">
            <v>37265</v>
          </cell>
          <cell r="Y2094" t="str">
            <v>Sanwa Duss</v>
          </cell>
        </row>
        <row r="2095">
          <cell r="A2095">
            <v>64</v>
          </cell>
          <cell r="B2095">
            <v>37315</v>
          </cell>
          <cell r="C2095" t="str">
            <v>b</v>
          </cell>
          <cell r="D2095" t="str">
            <v>2056</v>
          </cell>
          <cell r="E2095">
            <v>37284</v>
          </cell>
          <cell r="F2095">
            <v>37284</v>
          </cell>
          <cell r="G2095">
            <v>37291</v>
          </cell>
          <cell r="H2095" t="str">
            <v>Ecoprint</v>
          </cell>
          <cell r="I2095" t="str">
            <v>3640130237</v>
          </cell>
          <cell r="J2095" t="str">
            <v>0100</v>
          </cell>
          <cell r="M2095">
            <v>0</v>
          </cell>
          <cell r="N2095">
            <v>6222</v>
          </cell>
          <cell r="O2095">
            <v>1368.9</v>
          </cell>
          <cell r="P2095">
            <v>7590.9</v>
          </cell>
          <cell r="S2095">
            <v>7590.9</v>
          </cell>
          <cell r="U2095" t="str">
            <v>b</v>
          </cell>
          <cell r="V2095"/>
          <cell r="W2095">
            <v>37293</v>
          </cell>
          <cell r="X2095">
            <v>37294</v>
          </cell>
          <cell r="Y2095" t="str">
            <v>KB</v>
          </cell>
        </row>
        <row r="2096">
          <cell r="A2096">
            <v>53</v>
          </cell>
          <cell r="B2096">
            <v>37294</v>
          </cell>
          <cell r="C2096" t="str">
            <v>b</v>
          </cell>
          <cell r="D2096" t="str">
            <v>2050</v>
          </cell>
          <cell r="E2096">
            <v>37280</v>
          </cell>
          <cell r="F2096">
            <v>37280</v>
          </cell>
          <cell r="G2096">
            <v>37287</v>
          </cell>
          <cell r="H2096" t="str">
            <v>Ecoprint</v>
          </cell>
          <cell r="I2096" t="str">
            <v>3640130237</v>
          </cell>
          <cell r="J2096" t="str">
            <v>0100</v>
          </cell>
          <cell r="M2096">
            <v>0</v>
          </cell>
          <cell r="N2096">
            <v>7006</v>
          </cell>
          <cell r="O2096">
            <v>1541.4</v>
          </cell>
          <cell r="P2096">
            <v>8547.4</v>
          </cell>
          <cell r="S2096">
            <v>8547.4</v>
          </cell>
          <cell r="U2096" t="str">
            <v>b</v>
          </cell>
          <cell r="V2096"/>
          <cell r="W2096">
            <v>37293</v>
          </cell>
          <cell r="X2096">
            <v>37294</v>
          </cell>
          <cell r="Y2096" t="str">
            <v>KB</v>
          </cell>
        </row>
        <row r="2097">
          <cell r="A2097">
            <v>1092</v>
          </cell>
          <cell r="B2097">
            <v>37491</v>
          </cell>
          <cell r="C2097" t="str">
            <v>b</v>
          </cell>
          <cell r="D2097" t="str">
            <v>2272</v>
          </cell>
          <cell r="E2097">
            <v>37461</v>
          </cell>
          <cell r="F2097">
            <v>37462</v>
          </cell>
          <cell r="G2097">
            <v>37469</v>
          </cell>
          <cell r="H2097" t="str">
            <v>Ecoprint</v>
          </cell>
          <cell r="I2097" t="str">
            <v>3640130237</v>
          </cell>
          <cell r="J2097" t="str">
            <v>0100</v>
          </cell>
          <cell r="M2097">
            <v>0</v>
          </cell>
          <cell r="N2097">
            <v>16686</v>
          </cell>
          <cell r="O2097">
            <v>3670.9</v>
          </cell>
          <cell r="P2097">
            <v>20356.900000000001</v>
          </cell>
          <cell r="S2097">
            <v>20356.900000000001</v>
          </cell>
          <cell r="U2097" t="str">
            <v>a</v>
          </cell>
          <cell r="V2097"/>
          <cell r="W2097">
            <v>37470</v>
          </cell>
          <cell r="X2097">
            <v>37474</v>
          </cell>
          <cell r="Y2097" t="str">
            <v>KB</v>
          </cell>
        </row>
        <row r="2098">
          <cell r="A2098">
            <v>801</v>
          </cell>
          <cell r="B2098">
            <v>37432</v>
          </cell>
          <cell r="C2098" t="str">
            <v>b</v>
          </cell>
          <cell r="D2098" t="str">
            <v>2223</v>
          </cell>
          <cell r="E2098">
            <v>37414</v>
          </cell>
          <cell r="F2098">
            <v>37414</v>
          </cell>
          <cell r="G2098">
            <v>37421</v>
          </cell>
          <cell r="H2098" t="str">
            <v>Ecoprint</v>
          </cell>
          <cell r="I2098" t="str">
            <v>3640130237</v>
          </cell>
          <cell r="J2098" t="str">
            <v>0100</v>
          </cell>
          <cell r="M2098">
            <v>0</v>
          </cell>
          <cell r="N2098">
            <v>16686</v>
          </cell>
          <cell r="O2098">
            <v>3670.9</v>
          </cell>
          <cell r="P2098">
            <v>20356.900000000001</v>
          </cell>
          <cell r="S2098">
            <v>20357</v>
          </cell>
          <cell r="U2098" t="str">
            <v>a</v>
          </cell>
          <cell r="V2098"/>
          <cell r="W2098">
            <v>37424</v>
          </cell>
          <cell r="X2098">
            <v>37424</v>
          </cell>
          <cell r="Y2098" t="str">
            <v>KB</v>
          </cell>
        </row>
        <row r="2099">
          <cell r="A2099">
            <v>1196</v>
          </cell>
          <cell r="B2099">
            <v>37502</v>
          </cell>
          <cell r="C2099" t="str">
            <v>b</v>
          </cell>
          <cell r="D2099" t="str">
            <v>02283</v>
          </cell>
          <cell r="E2099">
            <v>37477</v>
          </cell>
          <cell r="F2099">
            <v>37477</v>
          </cell>
          <cell r="G2099">
            <v>37484</v>
          </cell>
          <cell r="H2099" t="str">
            <v>Ecoprint</v>
          </cell>
          <cell r="I2099" t="str">
            <v>3640130237</v>
          </cell>
          <cell r="J2099" t="str">
            <v>0100</v>
          </cell>
          <cell r="M2099">
            <v>0</v>
          </cell>
          <cell r="N2099">
            <v>18886</v>
          </cell>
          <cell r="O2099">
            <v>4155</v>
          </cell>
          <cell r="P2099">
            <v>23041</v>
          </cell>
          <cell r="S2099">
            <v>23041</v>
          </cell>
          <cell r="U2099" t="str">
            <v>a</v>
          </cell>
          <cell r="V2099"/>
          <cell r="W2099">
            <v>37496</v>
          </cell>
          <cell r="X2099">
            <v>37497</v>
          </cell>
          <cell r="Y2099" t="str">
            <v>KB</v>
          </cell>
          <cell r="Z2099" t="str">
            <v>New tonners</v>
          </cell>
        </row>
        <row r="2100">
          <cell r="A2100">
            <v>1639</v>
          </cell>
          <cell r="B2100">
            <v>37578</v>
          </cell>
          <cell r="C2100" t="str">
            <v>b</v>
          </cell>
          <cell r="D2100" t="str">
            <v>2397</v>
          </cell>
          <cell r="E2100">
            <v>37560</v>
          </cell>
          <cell r="F2100">
            <v>37559</v>
          </cell>
          <cell r="G2100">
            <v>37566</v>
          </cell>
          <cell r="H2100" t="str">
            <v>Ecoprint</v>
          </cell>
          <cell r="I2100" t="str">
            <v>3640130237</v>
          </cell>
          <cell r="J2100" t="str">
            <v>0100</v>
          </cell>
          <cell r="M2100">
            <v>0</v>
          </cell>
          <cell r="N2100">
            <v>18886</v>
          </cell>
          <cell r="O2100">
            <v>4155</v>
          </cell>
          <cell r="P2100">
            <v>23041</v>
          </cell>
          <cell r="S2100">
            <v>23041</v>
          </cell>
          <cell r="U2100" t="str">
            <v>x</v>
          </cell>
          <cell r="V2100"/>
          <cell r="W2100">
            <v>37575</v>
          </cell>
          <cell r="X2100">
            <v>37575</v>
          </cell>
          <cell r="Y2100" t="str">
            <v>KB</v>
          </cell>
        </row>
        <row r="2101">
          <cell r="A2101">
            <v>2126</v>
          </cell>
          <cell r="B2101" t="str">
            <v>exc</v>
          </cell>
          <cell r="C2101" t="str">
            <v>amo</v>
          </cell>
          <cell r="D2101" t="str">
            <v>99118190</v>
          </cell>
          <cell r="E2101">
            <v>37376</v>
          </cell>
          <cell r="G2101">
            <v>37401</v>
          </cell>
          <cell r="H2101" t="str">
            <v>EZ Praha, VATECH</v>
          </cell>
          <cell r="I2101" t="str">
            <v>3686001</v>
          </cell>
          <cell r="J2101" t="str">
            <v>2700</v>
          </cell>
          <cell r="M2101">
            <v>0</v>
          </cell>
          <cell r="O2101">
            <v>0</v>
          </cell>
          <cell r="P2101">
            <v>0</v>
          </cell>
          <cell r="R2101">
            <v>1870</v>
          </cell>
          <cell r="S2101">
            <v>1870</v>
          </cell>
          <cell r="U2101" t="str">
            <v>a</v>
          </cell>
          <cell r="V2101"/>
          <cell r="W2101">
            <v>37431</v>
          </cell>
          <cell r="X2101">
            <v>37431</v>
          </cell>
          <cell r="Y2101" t="str">
            <v>KB</v>
          </cell>
        </row>
        <row r="2102">
          <cell r="A2102">
            <v>2128</v>
          </cell>
          <cell r="B2102">
            <v>37413</v>
          </cell>
          <cell r="C2102" t="str">
            <v>tym</v>
          </cell>
          <cell r="D2102" t="str">
            <v>99118195</v>
          </cell>
          <cell r="E2102">
            <v>37376</v>
          </cell>
          <cell r="G2102">
            <v>37401</v>
          </cell>
          <cell r="H2102" t="str">
            <v>EZ Praha, VATECH</v>
          </cell>
          <cell r="I2102" t="str">
            <v>3686001</v>
          </cell>
          <cell r="J2102" t="str">
            <v>2700</v>
          </cell>
          <cell r="L2102">
            <v>2880</v>
          </cell>
          <cell r="M2102">
            <v>144</v>
          </cell>
          <cell r="O2102">
            <v>0</v>
          </cell>
          <cell r="P2102">
            <v>3024</v>
          </cell>
          <cell r="R2102">
            <v>-144</v>
          </cell>
          <cell r="S2102">
            <v>2880</v>
          </cell>
          <cell r="U2102" t="str">
            <v>a</v>
          </cell>
          <cell r="V2102"/>
          <cell r="W2102">
            <v>37399</v>
          </cell>
          <cell r="X2102">
            <v>37399</v>
          </cell>
          <cell r="Y2102" t="str">
            <v>KB</v>
          </cell>
        </row>
        <row r="2103">
          <cell r="A2103">
            <v>2127</v>
          </cell>
          <cell r="B2103">
            <v>37413</v>
          </cell>
          <cell r="C2103" t="str">
            <v>amo</v>
          </cell>
          <cell r="D2103" t="str">
            <v>99118191</v>
          </cell>
          <cell r="E2103">
            <v>37376</v>
          </cell>
          <cell r="G2103">
            <v>37401</v>
          </cell>
          <cell r="H2103" t="str">
            <v>EZ Praha, VATECH</v>
          </cell>
          <cell r="I2103" t="str">
            <v>3686001</v>
          </cell>
          <cell r="J2103" t="str">
            <v>2700</v>
          </cell>
          <cell r="L2103">
            <v>60011</v>
          </cell>
          <cell r="M2103">
            <v>3000.6</v>
          </cell>
          <cell r="O2103">
            <v>0</v>
          </cell>
          <cell r="P2103">
            <v>63011.6</v>
          </cell>
          <cell r="R2103">
            <v>-3000.6</v>
          </cell>
          <cell r="S2103">
            <v>60011</v>
          </cell>
          <cell r="U2103" t="str">
            <v>a</v>
          </cell>
          <cell r="V2103"/>
          <cell r="W2103">
            <v>37399</v>
          </cell>
          <cell r="X2103">
            <v>37399</v>
          </cell>
          <cell r="Y2103" t="str">
            <v>KB</v>
          </cell>
        </row>
        <row r="2104">
          <cell r="A2104">
            <v>2129</v>
          </cell>
          <cell r="B2104">
            <v>37413</v>
          </cell>
          <cell r="C2104" t="str">
            <v>tym</v>
          </cell>
          <cell r="D2104" t="str">
            <v>99118194</v>
          </cell>
          <cell r="E2104">
            <v>37376</v>
          </cell>
          <cell r="G2104">
            <v>37401</v>
          </cell>
          <cell r="H2104" t="str">
            <v>EZ Praha, VATECH</v>
          </cell>
          <cell r="I2104" t="str">
            <v>3686001</v>
          </cell>
          <cell r="J2104" t="str">
            <v>2700</v>
          </cell>
          <cell r="L2104">
            <v>63000</v>
          </cell>
          <cell r="M2104">
            <v>3150</v>
          </cell>
          <cell r="O2104">
            <v>0</v>
          </cell>
          <cell r="P2104">
            <v>66150</v>
          </cell>
          <cell r="R2104">
            <v>-3150</v>
          </cell>
          <cell r="S2104">
            <v>63000</v>
          </cell>
          <cell r="U2104" t="str">
            <v>a</v>
          </cell>
          <cell r="V2104"/>
          <cell r="W2104">
            <v>37399</v>
          </cell>
          <cell r="X2104">
            <v>37399</v>
          </cell>
          <cell r="Y2104" t="str">
            <v>KB</v>
          </cell>
        </row>
        <row r="2105">
          <cell r="A2105">
            <v>2126</v>
          </cell>
          <cell r="B2105">
            <v>37413</v>
          </cell>
          <cell r="C2105" t="str">
            <v>amo</v>
          </cell>
          <cell r="D2105" t="str">
            <v>99118190</v>
          </cell>
          <cell r="E2105">
            <v>37376</v>
          </cell>
          <cell r="G2105">
            <v>37401</v>
          </cell>
          <cell r="H2105" t="str">
            <v>EZ Praha, VATECH</v>
          </cell>
          <cell r="I2105" t="str">
            <v>3686001</v>
          </cell>
          <cell r="J2105" t="str">
            <v>2700</v>
          </cell>
          <cell r="L2105">
            <v>84000</v>
          </cell>
          <cell r="M2105">
            <v>4200</v>
          </cell>
          <cell r="N2105">
            <v>11000</v>
          </cell>
          <cell r="O2105">
            <v>2420</v>
          </cell>
          <cell r="P2105">
            <v>101620</v>
          </cell>
          <cell r="R2105">
            <v>-6620</v>
          </cell>
          <cell r="S2105">
            <v>95000</v>
          </cell>
          <cell r="U2105" t="str">
            <v>a</v>
          </cell>
          <cell r="V2105"/>
          <cell r="W2105">
            <v>37399</v>
          </cell>
          <cell r="X2105">
            <v>37399</v>
          </cell>
          <cell r="Y2105" t="str">
            <v>KB</v>
          </cell>
        </row>
        <row r="2106">
          <cell r="A2106">
            <v>2154</v>
          </cell>
          <cell r="B2106">
            <v>37432</v>
          </cell>
          <cell r="C2106" t="str">
            <v>amo</v>
          </cell>
          <cell r="D2106" t="str">
            <v>99118390</v>
          </cell>
          <cell r="E2106">
            <v>37391</v>
          </cell>
          <cell r="F2106">
            <v>37390</v>
          </cell>
          <cell r="G2106">
            <v>37420</v>
          </cell>
          <cell r="H2106" t="str">
            <v>EZ Praha, VATECH</v>
          </cell>
          <cell r="I2106" t="str">
            <v>3686001</v>
          </cell>
          <cell r="J2106" t="str">
            <v>2700</v>
          </cell>
          <cell r="L2106">
            <v>77730</v>
          </cell>
          <cell r="M2106">
            <v>3886.5</v>
          </cell>
          <cell r="N2106">
            <v>16000</v>
          </cell>
          <cell r="O2106">
            <v>3520</v>
          </cell>
          <cell r="P2106">
            <v>101136.5</v>
          </cell>
          <cell r="R2106">
            <v>-4686.5</v>
          </cell>
          <cell r="S2106">
            <v>96450</v>
          </cell>
          <cell r="U2106" t="str">
            <v>b</v>
          </cell>
          <cell r="V2106"/>
          <cell r="W2106">
            <v>37419</v>
          </cell>
          <cell r="X2106">
            <v>37419</v>
          </cell>
          <cell r="Y2106" t="str">
            <v>KB</v>
          </cell>
        </row>
        <row r="2107">
          <cell r="A2107">
            <v>1239</v>
          </cell>
          <cell r="B2107">
            <v>37502</v>
          </cell>
          <cell r="C2107" t="str">
            <v>b</v>
          </cell>
          <cell r="D2107" t="str">
            <v>220838</v>
          </cell>
          <cell r="E2107">
            <v>37489</v>
          </cell>
          <cell r="F2107">
            <v>37488</v>
          </cell>
          <cell r="G2107">
            <v>37495</v>
          </cell>
          <cell r="H2107" t="str">
            <v>Ecoprint</v>
          </cell>
          <cell r="I2107" t="str">
            <v>373863693</v>
          </cell>
          <cell r="J2107" t="str">
            <v>0300</v>
          </cell>
          <cell r="M2107">
            <v>0</v>
          </cell>
          <cell r="N2107">
            <v>15150</v>
          </cell>
          <cell r="O2107">
            <v>3333</v>
          </cell>
          <cell r="P2107">
            <v>18483</v>
          </cell>
          <cell r="S2107">
            <v>18483</v>
          </cell>
          <cell r="U2107" t="str">
            <v>e</v>
          </cell>
          <cell r="V2107"/>
          <cell r="W2107">
            <v>37496</v>
          </cell>
          <cell r="X2107">
            <v>37497</v>
          </cell>
          <cell r="Y2107" t="str">
            <v>KB</v>
          </cell>
          <cell r="Z2107" t="str">
            <v>5xMita,2xHP</v>
          </cell>
        </row>
        <row r="2108">
          <cell r="A2108">
            <v>258</v>
          </cell>
          <cell r="B2108">
            <v>37349</v>
          </cell>
          <cell r="C2108" t="str">
            <v>ao</v>
          </cell>
          <cell r="D2108" t="str">
            <v>1080000832</v>
          </cell>
          <cell r="E2108">
            <v>37323</v>
          </cell>
          <cell r="F2108">
            <v>37322</v>
          </cell>
          <cell r="G2108">
            <v>37336</v>
          </cell>
          <cell r="H2108" t="str">
            <v>K+K průzkum</v>
          </cell>
          <cell r="I2108" t="str">
            <v>3746950217</v>
          </cell>
          <cell r="J2108" t="str">
            <v>0100</v>
          </cell>
          <cell r="L2108">
            <v>189000</v>
          </cell>
          <cell r="M2108">
            <v>9450</v>
          </cell>
          <cell r="O2108">
            <v>0</v>
          </cell>
          <cell r="P2108">
            <v>198450</v>
          </cell>
          <cell r="S2108">
            <v>198450</v>
          </cell>
          <cell r="V2108"/>
          <cell r="W2108">
            <v>37330</v>
          </cell>
          <cell r="X2108">
            <v>37333</v>
          </cell>
          <cell r="Y2108" t="str">
            <v>KB</v>
          </cell>
        </row>
        <row r="2109">
          <cell r="A2109">
            <v>2157</v>
          </cell>
          <cell r="B2109">
            <v>37413</v>
          </cell>
          <cell r="C2109" t="str">
            <v>f</v>
          </cell>
          <cell r="D2109" t="str">
            <v>202/547</v>
          </cell>
          <cell r="E2109">
            <v>37392</v>
          </cell>
          <cell r="F2109">
            <v>37349</v>
          </cell>
          <cell r="G2109">
            <v>37398</v>
          </cell>
          <cell r="H2109" t="str">
            <v>Fischer &amp; Partner</v>
          </cell>
          <cell r="I2109" t="str">
            <v>3748560247</v>
          </cell>
          <cell r="J2109" t="str">
            <v>0100</v>
          </cell>
          <cell r="L2109">
            <v>23333.4</v>
          </cell>
          <cell r="M2109">
            <v>1166.7</v>
          </cell>
          <cell r="O2109">
            <v>0</v>
          </cell>
          <cell r="P2109">
            <v>24500.1</v>
          </cell>
          <cell r="S2109">
            <v>24500.1</v>
          </cell>
          <cell r="V2109"/>
          <cell r="W2109">
            <v>37400</v>
          </cell>
          <cell r="X2109">
            <v>37404</v>
          </cell>
          <cell r="Y2109" t="str">
            <v>KB</v>
          </cell>
        </row>
        <row r="2110">
          <cell r="A2110">
            <v>2278</v>
          </cell>
          <cell r="B2110">
            <v>37502</v>
          </cell>
          <cell r="C2110" t="str">
            <v>f</v>
          </cell>
          <cell r="D2110" t="str">
            <v>22051</v>
          </cell>
          <cell r="E2110">
            <v>37490</v>
          </cell>
          <cell r="F2110">
            <v>37469</v>
          </cell>
          <cell r="G2110">
            <v>37504</v>
          </cell>
          <cell r="H2110" t="str">
            <v>IVEL Plus, s.r.o.</v>
          </cell>
          <cell r="I2110" t="str">
            <v>3768840297</v>
          </cell>
          <cell r="J2110" t="str">
            <v>0100</v>
          </cell>
          <cell r="L2110">
            <v>1009000</v>
          </cell>
          <cell r="M2110">
            <v>50450</v>
          </cell>
          <cell r="O2110">
            <v>0</v>
          </cell>
          <cell r="P2110">
            <v>1059450</v>
          </cell>
          <cell r="Q2110">
            <v>-862750</v>
          </cell>
          <cell r="R2110">
            <v>-50425</v>
          </cell>
          <cell r="S2110">
            <v>146275</v>
          </cell>
          <cell r="U2110" t="str">
            <v>b</v>
          </cell>
          <cell r="V2110"/>
          <cell r="W2110">
            <v>37515</v>
          </cell>
          <cell r="X2110">
            <v>37515</v>
          </cell>
          <cell r="Y2110" t="str">
            <v>KB</v>
          </cell>
        </row>
        <row r="2111">
          <cell r="A2111">
            <v>2098</v>
          </cell>
          <cell r="B2111">
            <v>37382</v>
          </cell>
          <cell r="C2111" t="str">
            <v>f</v>
          </cell>
          <cell r="D2111" t="str">
            <v>22018</v>
          </cell>
          <cell r="E2111">
            <v>37356</v>
          </cell>
          <cell r="G2111">
            <v>37383</v>
          </cell>
          <cell r="H2111" t="str">
            <v>IVEL Plus, s.r.o.</v>
          </cell>
          <cell r="I2111" t="str">
            <v>3768840297</v>
          </cell>
          <cell r="J2111" t="str">
            <v>0100</v>
          </cell>
          <cell r="M2111">
            <v>0</v>
          </cell>
          <cell r="O2111">
            <v>0</v>
          </cell>
          <cell r="P2111">
            <v>0</v>
          </cell>
          <cell r="Q2111">
            <v>710500</v>
          </cell>
          <cell r="S2111">
            <v>710500</v>
          </cell>
          <cell r="T2111" t="str">
            <v>May2002</v>
          </cell>
          <cell r="U2111">
            <v>37376</v>
          </cell>
          <cell r="V2111"/>
          <cell r="W2111">
            <v>37380</v>
          </cell>
          <cell r="X2111">
            <v>37382</v>
          </cell>
          <cell r="Y2111" t="str">
            <v>Sanwa Duss</v>
          </cell>
        </row>
        <row r="2112">
          <cell r="A2112">
            <v>1221</v>
          </cell>
          <cell r="B2112">
            <v>37505</v>
          </cell>
          <cell r="C2112" t="str">
            <v>toe</v>
          </cell>
          <cell r="D2112" t="str">
            <v>200215</v>
          </cell>
          <cell r="E2112">
            <v>37473</v>
          </cell>
          <cell r="F2112">
            <v>37468</v>
          </cell>
          <cell r="G2112">
            <v>37488</v>
          </cell>
          <cell r="H2112" t="str">
            <v>Machů</v>
          </cell>
          <cell r="I2112" t="str">
            <v>379048593</v>
          </cell>
          <cell r="J2112" t="str">
            <v>0300</v>
          </cell>
          <cell r="L2112">
            <v>67600</v>
          </cell>
          <cell r="M2112">
            <v>3380</v>
          </cell>
          <cell r="N2112">
            <v>18758.11</v>
          </cell>
          <cell r="O2112">
            <v>4126.79</v>
          </cell>
          <cell r="P2112">
            <v>93864.9</v>
          </cell>
          <cell r="Q2112">
            <v>-90234</v>
          </cell>
          <cell r="S2112">
            <v>3630.8999999999942</v>
          </cell>
          <cell r="T2112" t="str">
            <v>free</v>
          </cell>
          <cell r="V2112"/>
          <cell r="W2112">
            <v>37490</v>
          </cell>
          <cell r="X2112">
            <v>37490</v>
          </cell>
          <cell r="Y2112" t="str">
            <v>KB</v>
          </cell>
        </row>
        <row r="2113">
          <cell r="A2113">
            <v>1315</v>
          </cell>
          <cell r="B2113">
            <v>37524</v>
          </cell>
          <cell r="C2113" t="str">
            <v>toe</v>
          </cell>
          <cell r="D2113" t="str">
            <v>200216</v>
          </cell>
          <cell r="E2113">
            <v>37504</v>
          </cell>
          <cell r="F2113">
            <v>37499</v>
          </cell>
          <cell r="G2113">
            <v>37509</v>
          </cell>
          <cell r="H2113" t="str">
            <v>Machů</v>
          </cell>
          <cell r="I2113" t="str">
            <v>379048593</v>
          </cell>
          <cell r="J2113" t="str">
            <v>0300</v>
          </cell>
          <cell r="L2113">
            <v>58825</v>
          </cell>
          <cell r="M2113">
            <v>2941.25</v>
          </cell>
          <cell r="N2113">
            <v>8019.6</v>
          </cell>
          <cell r="O2113">
            <v>1764.32</v>
          </cell>
          <cell r="P2113">
            <v>71550.17</v>
          </cell>
          <cell r="S2113">
            <v>71550.17</v>
          </cell>
          <cell r="T2113" t="str">
            <v>free</v>
          </cell>
          <cell r="U2113" t="str">
            <v>f</v>
          </cell>
          <cell r="V2113"/>
          <cell r="W2113">
            <v>37508</v>
          </cell>
          <cell r="X2113">
            <v>37508</v>
          </cell>
          <cell r="Y2113" t="str">
            <v>KB</v>
          </cell>
        </row>
        <row r="2114">
          <cell r="A2114">
            <v>1464</v>
          </cell>
          <cell r="B2114">
            <v>37539</v>
          </cell>
          <cell r="C2114" t="str">
            <v>toe</v>
          </cell>
          <cell r="D2114" t="str">
            <v>200217</v>
          </cell>
          <cell r="E2114">
            <v>37537</v>
          </cell>
          <cell r="F2114">
            <v>37529</v>
          </cell>
          <cell r="G2114">
            <v>37509</v>
          </cell>
          <cell r="H2114" t="str">
            <v>Machů</v>
          </cell>
          <cell r="I2114" t="str">
            <v>379048593</v>
          </cell>
          <cell r="J2114" t="str">
            <v>0300</v>
          </cell>
          <cell r="L2114">
            <v>62725</v>
          </cell>
          <cell r="M2114">
            <v>3136.25</v>
          </cell>
          <cell r="N2114">
            <v>5786.55</v>
          </cell>
          <cell r="O2114">
            <v>1273.04</v>
          </cell>
          <cell r="P2114">
            <v>72920.84</v>
          </cell>
          <cell r="S2114">
            <v>72920.84</v>
          </cell>
          <cell r="T2114" t="str">
            <v>free</v>
          </cell>
          <cell r="V2114"/>
          <cell r="W2114">
            <v>37538</v>
          </cell>
          <cell r="X2114">
            <v>37538</v>
          </cell>
          <cell r="Y2114" t="str">
            <v>KB</v>
          </cell>
        </row>
        <row r="2115">
          <cell r="A2115">
            <v>230</v>
          </cell>
          <cell r="B2115">
            <v>37357</v>
          </cell>
          <cell r="C2115" t="str">
            <v>toe</v>
          </cell>
          <cell r="D2115" t="str">
            <v>200203</v>
          </cell>
          <cell r="E2115">
            <v>37320</v>
          </cell>
          <cell r="F2115">
            <v>37315</v>
          </cell>
          <cell r="G2115">
            <v>37325</v>
          </cell>
          <cell r="H2115" t="str">
            <v>Machů</v>
          </cell>
          <cell r="I2115" t="str">
            <v>379048593</v>
          </cell>
          <cell r="J2115" t="str">
            <v>0300</v>
          </cell>
          <cell r="L2115">
            <v>63700</v>
          </cell>
          <cell r="M2115">
            <v>3185</v>
          </cell>
          <cell r="N2115">
            <v>9840.25</v>
          </cell>
          <cell r="O2115">
            <v>2164.86</v>
          </cell>
          <cell r="P2115">
            <v>78890.11</v>
          </cell>
          <cell r="S2115">
            <v>78890.11</v>
          </cell>
          <cell r="T2115" t="str">
            <v>free</v>
          </cell>
          <cell r="V2115"/>
          <cell r="W2115">
            <v>37326</v>
          </cell>
          <cell r="X2115">
            <v>37326</v>
          </cell>
          <cell r="Y2115" t="str">
            <v>KB</v>
          </cell>
        </row>
        <row r="2116">
          <cell r="A2116">
            <v>759</v>
          </cell>
          <cell r="B2116">
            <v>37433</v>
          </cell>
          <cell r="C2116" t="str">
            <v>toe</v>
          </cell>
          <cell r="D2116" t="str">
            <v>200211</v>
          </cell>
          <cell r="E2116">
            <v>37414</v>
          </cell>
          <cell r="F2116">
            <v>37407</v>
          </cell>
          <cell r="G2116">
            <v>37417</v>
          </cell>
          <cell r="H2116" t="str">
            <v>Machů</v>
          </cell>
          <cell r="I2116" t="str">
            <v>379048593</v>
          </cell>
          <cell r="J2116" t="str">
            <v>0300</v>
          </cell>
          <cell r="L2116">
            <v>75725</v>
          </cell>
          <cell r="M2116">
            <v>3786.25</v>
          </cell>
          <cell r="N2116">
            <v>3561</v>
          </cell>
          <cell r="O2116">
            <v>783.42</v>
          </cell>
          <cell r="P2116">
            <v>83855.67</v>
          </cell>
          <cell r="S2116">
            <v>83855.67</v>
          </cell>
          <cell r="T2116" t="str">
            <v>free</v>
          </cell>
          <cell r="U2116" t="str">
            <v>f</v>
          </cell>
          <cell r="V2116"/>
          <cell r="W2116">
            <v>37414</v>
          </cell>
          <cell r="X2116">
            <v>37414</v>
          </cell>
          <cell r="Y2116" t="str">
            <v>KB</v>
          </cell>
        </row>
        <row r="2117">
          <cell r="A2117">
            <v>1821</v>
          </cell>
          <cell r="B2117">
            <v>37614</v>
          </cell>
          <cell r="C2117" t="str">
            <v>toe</v>
          </cell>
          <cell r="D2117" t="str">
            <v>200219</v>
          </cell>
          <cell r="E2117">
            <v>37600</v>
          </cell>
          <cell r="F2117">
            <v>37590</v>
          </cell>
          <cell r="G2117">
            <v>37602</v>
          </cell>
          <cell r="H2117" t="str">
            <v>Machů</v>
          </cell>
          <cell r="I2117" t="str">
            <v>379048593</v>
          </cell>
          <cell r="J2117" t="str">
            <v>0300</v>
          </cell>
          <cell r="L2117">
            <v>51350</v>
          </cell>
          <cell r="M2117">
            <v>2567.5</v>
          </cell>
          <cell r="N2117">
            <v>24732.68</v>
          </cell>
          <cell r="O2117">
            <v>5441.19</v>
          </cell>
          <cell r="P2117">
            <v>84091.37</v>
          </cell>
          <cell r="S2117">
            <v>84091.37</v>
          </cell>
          <cell r="T2117" t="str">
            <v>free</v>
          </cell>
          <cell r="V2117"/>
          <cell r="W2117">
            <v>37601</v>
          </cell>
          <cell r="X2117">
            <v>37602</v>
          </cell>
          <cell r="Y2117" t="str">
            <v>KB</v>
          </cell>
        </row>
        <row r="2118">
          <cell r="A2118">
            <v>90</v>
          </cell>
          <cell r="B2118">
            <v>37319</v>
          </cell>
          <cell r="C2118" t="str">
            <v>b</v>
          </cell>
          <cell r="D2118" t="str">
            <v>200202</v>
          </cell>
          <cell r="E2118">
            <v>37292</v>
          </cell>
          <cell r="F2118">
            <v>37287</v>
          </cell>
          <cell r="G2118">
            <v>37295</v>
          </cell>
          <cell r="H2118" t="str">
            <v>Machů</v>
          </cell>
          <cell r="I2118" t="str">
            <v>379048593</v>
          </cell>
          <cell r="J2118" t="str">
            <v>0300</v>
          </cell>
          <cell r="L2118">
            <v>76375</v>
          </cell>
          <cell r="M2118">
            <v>3818.75</v>
          </cell>
          <cell r="N2118">
            <v>3839.44</v>
          </cell>
          <cell r="O2118">
            <v>844.68</v>
          </cell>
          <cell r="P2118">
            <v>84877.87</v>
          </cell>
          <cell r="S2118">
            <v>84877.87</v>
          </cell>
          <cell r="T2118" t="str">
            <v>free</v>
          </cell>
          <cell r="V2118"/>
          <cell r="W2118">
            <v>37293</v>
          </cell>
          <cell r="X2118">
            <v>37294</v>
          </cell>
          <cell r="Y2118" t="str">
            <v>KB</v>
          </cell>
        </row>
        <row r="2119">
          <cell r="A2119">
            <v>373</v>
          </cell>
          <cell r="B2119">
            <v>37385</v>
          </cell>
          <cell r="C2119" t="str">
            <v>toe</v>
          </cell>
          <cell r="D2119" t="str">
            <v>200206</v>
          </cell>
          <cell r="E2119">
            <v>37350</v>
          </cell>
          <cell r="F2119">
            <v>37346</v>
          </cell>
          <cell r="G2119">
            <v>37356</v>
          </cell>
          <cell r="H2119" t="str">
            <v>Machů</v>
          </cell>
          <cell r="I2119" t="str">
            <v>379048593</v>
          </cell>
          <cell r="J2119" t="str">
            <v>0300</v>
          </cell>
          <cell r="L2119">
            <v>70200</v>
          </cell>
          <cell r="M2119">
            <v>3510</v>
          </cell>
          <cell r="N2119">
            <v>11260.51</v>
          </cell>
          <cell r="O2119">
            <v>2477.31</v>
          </cell>
          <cell r="P2119">
            <v>87447.82</v>
          </cell>
          <cell r="S2119">
            <v>87447.82</v>
          </cell>
          <cell r="T2119" t="str">
            <v>free</v>
          </cell>
          <cell r="U2119" t="str">
            <v>a</v>
          </cell>
          <cell r="V2119"/>
          <cell r="W2119">
            <v>37351</v>
          </cell>
          <cell r="X2119">
            <v>37351</v>
          </cell>
          <cell r="Y2119" t="str">
            <v>KB</v>
          </cell>
        </row>
        <row r="2120">
          <cell r="A2120">
            <v>576</v>
          </cell>
          <cell r="B2120">
            <v>37385</v>
          </cell>
          <cell r="C2120" t="str">
            <v>toe</v>
          </cell>
          <cell r="D2120" t="str">
            <v>200209</v>
          </cell>
          <cell r="E2120">
            <v>37382</v>
          </cell>
          <cell r="F2120">
            <v>37376</v>
          </cell>
          <cell r="G2120">
            <v>37386</v>
          </cell>
          <cell r="H2120" t="str">
            <v>Machů</v>
          </cell>
          <cell r="I2120" t="str">
            <v>379048593</v>
          </cell>
          <cell r="J2120" t="str">
            <v>0300</v>
          </cell>
          <cell r="L2120">
            <v>76050</v>
          </cell>
          <cell r="M2120">
            <v>3802.5</v>
          </cell>
          <cell r="N2120">
            <v>7766</v>
          </cell>
          <cell r="O2120">
            <v>1708.52</v>
          </cell>
          <cell r="P2120">
            <v>89327.02</v>
          </cell>
          <cell r="S2120">
            <v>89327.02</v>
          </cell>
          <cell r="T2120" t="str">
            <v>free</v>
          </cell>
          <cell r="U2120" t="str">
            <v>f</v>
          </cell>
          <cell r="V2120"/>
          <cell r="W2120">
            <v>37382</v>
          </cell>
          <cell r="X2120">
            <v>37383</v>
          </cell>
          <cell r="Y2120" t="str">
            <v>KB</v>
          </cell>
        </row>
        <row r="2121">
          <cell r="A2121">
            <v>937</v>
          </cell>
          <cell r="B2121">
            <v>37469</v>
          </cell>
          <cell r="C2121" t="str">
            <v>toe</v>
          </cell>
          <cell r="D2121" t="str">
            <v>200213</v>
          </cell>
          <cell r="E2121">
            <v>37438</v>
          </cell>
          <cell r="F2121">
            <v>37437</v>
          </cell>
          <cell r="G2121">
            <v>37447</v>
          </cell>
          <cell r="H2121" t="str">
            <v>Machů</v>
          </cell>
          <cell r="I2121" t="str">
            <v>379048593</v>
          </cell>
          <cell r="J2121" t="str">
            <v>0300</v>
          </cell>
          <cell r="L2121">
            <v>64675</v>
          </cell>
          <cell r="M2121">
            <v>3233.75</v>
          </cell>
          <cell r="N2121">
            <v>18299.349999999999</v>
          </cell>
          <cell r="O2121">
            <v>4025.86</v>
          </cell>
          <cell r="P2121">
            <v>90233.96</v>
          </cell>
          <cell r="S2121">
            <v>90233.96</v>
          </cell>
          <cell r="T2121" t="str">
            <v>free</v>
          </cell>
          <cell r="U2121" t="str">
            <v>q</v>
          </cell>
          <cell r="V2121"/>
          <cell r="W2121">
            <v>37445</v>
          </cell>
          <cell r="X2121">
            <v>37445</v>
          </cell>
          <cell r="Y2121" t="str">
            <v>KB</v>
          </cell>
        </row>
        <row r="2122">
          <cell r="A2122">
            <v>1025</v>
          </cell>
          <cell r="B2122">
            <v>37469</v>
          </cell>
          <cell r="C2122" t="str">
            <v>toe</v>
          </cell>
          <cell r="D2122" t="str">
            <v>200213</v>
          </cell>
          <cell r="E2122">
            <v>37450</v>
          </cell>
          <cell r="F2122">
            <v>37437</v>
          </cell>
          <cell r="G2122">
            <v>37447</v>
          </cell>
          <cell r="H2122" t="str">
            <v>Machů</v>
          </cell>
          <cell r="I2122" t="str">
            <v>379048593</v>
          </cell>
          <cell r="J2122" t="str">
            <v>0300</v>
          </cell>
          <cell r="M2122">
            <v>0</v>
          </cell>
          <cell r="O2122">
            <v>0</v>
          </cell>
          <cell r="P2122">
            <v>0</v>
          </cell>
          <cell r="Q2122">
            <v>90234</v>
          </cell>
          <cell r="S2122">
            <v>90234</v>
          </cell>
          <cell r="T2122" t="str">
            <v>free</v>
          </cell>
          <cell r="V2122"/>
          <cell r="W2122">
            <v>37452</v>
          </cell>
          <cell r="X2122">
            <v>37452</v>
          </cell>
          <cell r="Y2122" t="str">
            <v>KB</v>
          </cell>
        </row>
        <row r="2123">
          <cell r="A2123">
            <v>1621</v>
          </cell>
          <cell r="B2123">
            <v>37568</v>
          </cell>
          <cell r="C2123" t="str">
            <v>toe</v>
          </cell>
          <cell r="D2123" t="str">
            <v>200218</v>
          </cell>
          <cell r="E2123">
            <v>37565</v>
          </cell>
          <cell r="F2123">
            <v>37560</v>
          </cell>
          <cell r="G2123">
            <v>37570</v>
          </cell>
          <cell r="H2123" t="str">
            <v>Machů</v>
          </cell>
          <cell r="I2123" t="str">
            <v>379048593</v>
          </cell>
          <cell r="J2123" t="str">
            <v>0300</v>
          </cell>
          <cell r="L2123">
            <v>71500</v>
          </cell>
          <cell r="M2123">
            <v>3575</v>
          </cell>
          <cell r="N2123">
            <v>13850.96</v>
          </cell>
          <cell r="O2123">
            <v>3047.21</v>
          </cell>
          <cell r="P2123">
            <v>91973.17</v>
          </cell>
          <cell r="S2123">
            <v>91973.17</v>
          </cell>
          <cell r="T2123" t="str">
            <v>free</v>
          </cell>
          <cell r="U2123" t="str">
            <v>b</v>
          </cell>
          <cell r="V2123"/>
          <cell r="W2123">
            <v>37565</v>
          </cell>
          <cell r="X2123">
            <v>37567</v>
          </cell>
          <cell r="Y2123" t="str">
            <v>KB</v>
          </cell>
        </row>
        <row r="2124">
          <cell r="A2124">
            <v>6078</v>
          </cell>
          <cell r="B2124">
            <v>37546</v>
          </cell>
          <cell r="C2124" t="str">
            <v>tr</v>
          </cell>
          <cell r="D2124" t="str">
            <v>2202022514</v>
          </cell>
          <cell r="E2124">
            <v>37532</v>
          </cell>
          <cell r="F2124">
            <v>37529</v>
          </cell>
          <cell r="G2124">
            <v>37546</v>
          </cell>
          <cell r="H2124" t="str">
            <v>SčVK</v>
          </cell>
          <cell r="I2124" t="str">
            <v>3809-411</v>
          </cell>
          <cell r="J2124" t="str">
            <v>0100</v>
          </cell>
          <cell r="L2124">
            <v>1828.74</v>
          </cell>
          <cell r="M2124">
            <v>91.44</v>
          </cell>
          <cell r="O2124">
            <v>0</v>
          </cell>
          <cell r="P2124">
            <v>1920.18</v>
          </cell>
          <cell r="R2124">
            <v>0</v>
          </cell>
          <cell r="S2124">
            <v>1920.2</v>
          </cell>
          <cell r="U2124" t="str">
            <v>b</v>
          </cell>
          <cell r="V2124"/>
          <cell r="W2124">
            <v>37544</v>
          </cell>
          <cell r="X2124">
            <v>37544</v>
          </cell>
          <cell r="Y2124" t="str">
            <v>KB</v>
          </cell>
        </row>
        <row r="2125">
          <cell r="A2125">
            <v>36</v>
          </cell>
          <cell r="B2125">
            <v>37284</v>
          </cell>
          <cell r="C2125" t="str">
            <v>b</v>
          </cell>
          <cell r="D2125" t="str">
            <v>9</v>
          </cell>
          <cell r="E2125">
            <v>37278</v>
          </cell>
          <cell r="G2125">
            <v>37278</v>
          </cell>
          <cell r="H2125" t="str">
            <v>Matushkova</v>
          </cell>
          <cell r="I2125" t="str">
            <v>380981399</v>
          </cell>
          <cell r="J2125" t="str">
            <v>0800</v>
          </cell>
          <cell r="K2125">
            <v>99000</v>
          </cell>
          <cell r="M2125">
            <v>0</v>
          </cell>
          <cell r="O2125">
            <v>0</v>
          </cell>
          <cell r="P2125">
            <v>99000</v>
          </cell>
          <cell r="S2125">
            <v>99000</v>
          </cell>
          <cell r="V2125"/>
          <cell r="W2125">
            <v>37278</v>
          </cell>
          <cell r="X2125">
            <v>37278</v>
          </cell>
          <cell r="Y2125" t="str">
            <v>KB</v>
          </cell>
          <cell r="Z2125" t="str">
            <v>Nakamura flat 2,3,4/02</v>
          </cell>
        </row>
        <row r="2126">
          <cell r="A2126">
            <v>1415</v>
          </cell>
          <cell r="B2126">
            <v>37564</v>
          </cell>
          <cell r="C2126" t="str">
            <v>mch</v>
          </cell>
          <cell r="D2126" t="str">
            <v>25020037</v>
          </cell>
          <cell r="E2126">
            <v>37524</v>
          </cell>
          <cell r="F2126">
            <v>37517</v>
          </cell>
          <cell r="G2126">
            <v>37531</v>
          </cell>
          <cell r="H2126" t="str">
            <v>Vodovody a kanalizace Pardubice a.s.</v>
          </cell>
          <cell r="I2126" t="str">
            <v>39206-524</v>
          </cell>
          <cell r="J2126" t="str">
            <v>0600</v>
          </cell>
          <cell r="L2126">
            <v>1530</v>
          </cell>
          <cell r="M2126">
            <v>76.5</v>
          </cell>
          <cell r="N2126">
            <v>0</v>
          </cell>
          <cell r="O2126">
            <v>0</v>
          </cell>
          <cell r="P2126">
            <v>1606.5</v>
          </cell>
          <cell r="S2126">
            <v>1606.5</v>
          </cell>
          <cell r="V2126"/>
          <cell r="W2126">
            <v>37559</v>
          </cell>
          <cell r="X2126">
            <v>37560</v>
          </cell>
          <cell r="Y2126" t="str">
            <v>KB</v>
          </cell>
        </row>
        <row r="2127">
          <cell r="A2127">
            <v>1326</v>
          </cell>
          <cell r="B2127" t="str">
            <v>cancel</v>
          </cell>
          <cell r="C2127" t="str">
            <v>torg</v>
          </cell>
          <cell r="D2127" t="str">
            <v>82002053</v>
          </cell>
          <cell r="E2127">
            <v>37505</v>
          </cell>
          <cell r="F2127">
            <v>37498</v>
          </cell>
          <cell r="G2127">
            <v>37529</v>
          </cell>
          <cell r="H2127" t="str">
            <v>MS Praha</v>
          </cell>
          <cell r="I2127" t="str">
            <v>3949553</v>
          </cell>
          <cell r="J2127" t="str">
            <v>0300</v>
          </cell>
          <cell r="M2127">
            <v>0</v>
          </cell>
          <cell r="O2127">
            <v>0</v>
          </cell>
          <cell r="P2127">
            <v>0</v>
          </cell>
          <cell r="S2127">
            <v>0</v>
          </cell>
          <cell r="V2127"/>
          <cell r="W2127" t="str">
            <v>n/a</v>
          </cell>
          <cell r="X2127" t="str">
            <v>n/a</v>
          </cell>
          <cell r="Y2127" t="str">
            <v>UFJ</v>
          </cell>
        </row>
        <row r="2128">
          <cell r="A2128">
            <v>746</v>
          </cell>
          <cell r="B2128">
            <v>37433</v>
          </cell>
          <cell r="C2128" t="str">
            <v>toe</v>
          </cell>
          <cell r="D2128" t="str">
            <v>010602</v>
          </cell>
          <cell r="E2128">
            <v>37410</v>
          </cell>
          <cell r="G2128">
            <v>37412</v>
          </cell>
          <cell r="H2128" t="str">
            <v>Krejčí</v>
          </cell>
          <cell r="I2128" t="str">
            <v>4 010 041 293</v>
          </cell>
          <cell r="J2128" t="str">
            <v>6800</v>
          </cell>
          <cell r="K2128">
            <v>11340</v>
          </cell>
          <cell r="M2128">
            <v>0</v>
          </cell>
          <cell r="O2128">
            <v>0</v>
          </cell>
          <cell r="P2128">
            <v>11340</v>
          </cell>
          <cell r="S2128">
            <v>11340</v>
          </cell>
          <cell r="T2128" t="str">
            <v>free</v>
          </cell>
          <cell r="V2128"/>
          <cell r="W2128">
            <v>37412</v>
          </cell>
          <cell r="X2128">
            <v>37412</v>
          </cell>
          <cell r="Y2128" t="str">
            <v>KB</v>
          </cell>
        </row>
        <row r="2129">
          <cell r="A2129">
            <v>1280</v>
          </cell>
          <cell r="B2129">
            <v>37524</v>
          </cell>
          <cell r="C2129" t="str">
            <v>toe</v>
          </cell>
          <cell r="D2129" t="str">
            <v>020801</v>
          </cell>
          <cell r="E2129">
            <v>37501</v>
          </cell>
          <cell r="G2129">
            <v>37504</v>
          </cell>
          <cell r="H2129" t="str">
            <v>Krejčí</v>
          </cell>
          <cell r="I2129" t="str">
            <v>4 010 041 293</v>
          </cell>
          <cell r="J2129" t="str">
            <v>6800</v>
          </cell>
          <cell r="K2129">
            <v>12462</v>
          </cell>
          <cell r="M2129">
            <v>0</v>
          </cell>
          <cell r="O2129">
            <v>0</v>
          </cell>
          <cell r="P2129">
            <v>12462</v>
          </cell>
          <cell r="S2129">
            <v>12462</v>
          </cell>
          <cell r="T2129" t="str">
            <v>free</v>
          </cell>
          <cell r="U2129" t="str">
            <v>i</v>
          </cell>
          <cell r="V2129"/>
          <cell r="W2129">
            <v>37504</v>
          </cell>
          <cell r="X2129">
            <v>37504</v>
          </cell>
          <cell r="Y2129" t="str">
            <v>KB</v>
          </cell>
        </row>
        <row r="2130">
          <cell r="A2130">
            <v>979</v>
          </cell>
          <cell r="B2130">
            <v>37469</v>
          </cell>
          <cell r="C2130" t="str">
            <v>toe</v>
          </cell>
          <cell r="D2130" t="str">
            <v>020631</v>
          </cell>
          <cell r="E2130">
            <v>37441</v>
          </cell>
          <cell r="G2130">
            <v>37442</v>
          </cell>
          <cell r="H2130" t="str">
            <v>Krejčí</v>
          </cell>
          <cell r="I2130" t="str">
            <v>4 010 041 293</v>
          </cell>
          <cell r="J2130" t="str">
            <v>6800</v>
          </cell>
          <cell r="K2130">
            <v>60620</v>
          </cell>
          <cell r="M2130">
            <v>0</v>
          </cell>
          <cell r="O2130">
            <v>0</v>
          </cell>
          <cell r="P2130">
            <v>60620</v>
          </cell>
          <cell r="S2130">
            <v>60620</v>
          </cell>
          <cell r="T2130" t="str">
            <v>free</v>
          </cell>
          <cell r="U2130" t="str">
            <v>w</v>
          </cell>
          <cell r="V2130"/>
          <cell r="W2130">
            <v>37445</v>
          </cell>
          <cell r="X2130">
            <v>37445</v>
          </cell>
          <cell r="Y2130" t="str">
            <v>KB</v>
          </cell>
        </row>
        <row r="2131">
          <cell r="A2131">
            <v>1279</v>
          </cell>
          <cell r="B2131">
            <v>37524</v>
          </cell>
          <cell r="C2131" t="str">
            <v>toe</v>
          </cell>
          <cell r="D2131" t="str">
            <v>020831</v>
          </cell>
          <cell r="E2131">
            <v>37501</v>
          </cell>
          <cell r="G2131">
            <v>37504</v>
          </cell>
          <cell r="H2131" t="str">
            <v>Krejčí</v>
          </cell>
          <cell r="I2131" t="str">
            <v>4 010 041 293</v>
          </cell>
          <cell r="J2131" t="str">
            <v>6800</v>
          </cell>
          <cell r="K2131">
            <v>66290</v>
          </cell>
          <cell r="M2131">
            <v>0</v>
          </cell>
          <cell r="O2131">
            <v>0</v>
          </cell>
          <cell r="P2131">
            <v>66290</v>
          </cell>
          <cell r="S2131">
            <v>66290</v>
          </cell>
          <cell r="T2131" t="str">
            <v>free</v>
          </cell>
          <cell r="U2131" t="str">
            <v>i</v>
          </cell>
          <cell r="V2131"/>
          <cell r="W2131">
            <v>37504</v>
          </cell>
          <cell r="X2131">
            <v>37504</v>
          </cell>
          <cell r="Y2131" t="str">
            <v>KB</v>
          </cell>
        </row>
        <row r="2132">
          <cell r="A2132">
            <v>1130</v>
          </cell>
          <cell r="B2132">
            <v>37491</v>
          </cell>
          <cell r="C2132" t="str">
            <v>toe</v>
          </cell>
          <cell r="D2132" t="str">
            <v>020731</v>
          </cell>
          <cell r="E2132">
            <v>37470</v>
          </cell>
          <cell r="G2132">
            <v>37473</v>
          </cell>
          <cell r="H2132" t="str">
            <v>Krejčí</v>
          </cell>
          <cell r="I2132" t="str">
            <v>4 010 041 293</v>
          </cell>
          <cell r="J2132" t="str">
            <v>6800</v>
          </cell>
          <cell r="K2132">
            <v>74292</v>
          </cell>
          <cell r="M2132">
            <v>0</v>
          </cell>
          <cell r="O2132">
            <v>0</v>
          </cell>
          <cell r="P2132">
            <v>74292</v>
          </cell>
          <cell r="S2132">
            <v>74292</v>
          </cell>
          <cell r="T2132" t="str">
            <v>free</v>
          </cell>
          <cell r="U2132" t="str">
            <v>f</v>
          </cell>
          <cell r="V2132"/>
          <cell r="W2132">
            <v>37473</v>
          </cell>
          <cell r="X2132">
            <v>37473</v>
          </cell>
          <cell r="Y2132" t="str">
            <v>KB</v>
          </cell>
        </row>
        <row r="2133">
          <cell r="A2133">
            <v>13</v>
          </cell>
          <cell r="B2133">
            <v>37315</v>
          </cell>
          <cell r="C2133" t="str">
            <v>b</v>
          </cell>
          <cell r="D2133" t="str">
            <v>31200222</v>
          </cell>
          <cell r="E2133">
            <v>37266</v>
          </cell>
          <cell r="F2133">
            <v>37264</v>
          </cell>
          <cell r="G2133">
            <v>37278</v>
          </cell>
          <cell r="H2133" t="str">
            <v>ČNI</v>
          </cell>
          <cell r="I2133" t="str">
            <v>4000038-031</v>
          </cell>
          <cell r="J2133" t="str">
            <v>0100</v>
          </cell>
          <cell r="K2133">
            <v>238</v>
          </cell>
          <cell r="M2133">
            <v>0</v>
          </cell>
          <cell r="O2133">
            <v>0</v>
          </cell>
          <cell r="P2133">
            <v>238</v>
          </cell>
          <cell r="S2133">
            <v>238</v>
          </cell>
          <cell r="U2133" t="str">
            <v>a</v>
          </cell>
          <cell r="V2133"/>
          <cell r="W2133">
            <v>37293</v>
          </cell>
          <cell r="X2133">
            <v>37294</v>
          </cell>
          <cell r="Y2133" t="str">
            <v>KB</v>
          </cell>
        </row>
        <row r="2134">
          <cell r="A2134">
            <v>27</v>
          </cell>
          <cell r="B2134">
            <v>37315</v>
          </cell>
          <cell r="C2134" t="str">
            <v>b</v>
          </cell>
          <cell r="D2134" t="str">
            <v>31200440</v>
          </cell>
          <cell r="E2134">
            <v>37273</v>
          </cell>
          <cell r="F2134">
            <v>37270</v>
          </cell>
          <cell r="G2134">
            <v>37284</v>
          </cell>
          <cell r="H2134" t="str">
            <v>ČNI</v>
          </cell>
          <cell r="I2134" t="str">
            <v>4000038-031</v>
          </cell>
          <cell r="J2134" t="str">
            <v>0100</v>
          </cell>
          <cell r="K2134">
            <v>238</v>
          </cell>
          <cell r="M2134">
            <v>0</v>
          </cell>
          <cell r="O2134">
            <v>0</v>
          </cell>
          <cell r="P2134">
            <v>238</v>
          </cell>
          <cell r="S2134">
            <v>238</v>
          </cell>
          <cell r="U2134" t="str">
            <v>a</v>
          </cell>
          <cell r="V2134"/>
          <cell r="W2134">
            <v>37293</v>
          </cell>
          <cell r="X2134">
            <v>37294</v>
          </cell>
          <cell r="Y2134" t="str">
            <v>KB</v>
          </cell>
        </row>
        <row r="2135">
          <cell r="A2135">
            <v>575</v>
          </cell>
          <cell r="B2135">
            <v>37396</v>
          </cell>
          <cell r="C2135" t="str">
            <v>tch</v>
          </cell>
          <cell r="D2135" t="str">
            <v>31207240</v>
          </cell>
          <cell r="E2135">
            <v>37378</v>
          </cell>
          <cell r="F2135">
            <v>37376</v>
          </cell>
          <cell r="G2135">
            <v>37390</v>
          </cell>
          <cell r="H2135" t="str">
            <v>ČNI</v>
          </cell>
          <cell r="I2135" t="str">
            <v>4000038-031</v>
          </cell>
          <cell r="J2135" t="str">
            <v>0100</v>
          </cell>
          <cell r="K2135">
            <v>3408</v>
          </cell>
          <cell r="L2135">
            <v>12</v>
          </cell>
          <cell r="M2135">
            <v>0.6</v>
          </cell>
          <cell r="O2135">
            <v>0</v>
          </cell>
          <cell r="P2135">
            <v>3420.6</v>
          </cell>
          <cell r="S2135">
            <v>3420.6</v>
          </cell>
          <cell r="U2135" t="str">
            <v>a</v>
          </cell>
          <cell r="V2135"/>
          <cell r="W2135">
            <v>37391</v>
          </cell>
          <cell r="X2135">
            <v>37393</v>
          </cell>
          <cell r="Y2135" t="str">
            <v>KB</v>
          </cell>
        </row>
        <row r="2136">
          <cell r="A2136">
            <v>3203</v>
          </cell>
          <cell r="B2136">
            <v>37432</v>
          </cell>
          <cell r="C2136" t="str">
            <v>tch</v>
          </cell>
          <cell r="D2136" t="str">
            <v>2002611032</v>
          </cell>
          <cell r="E2136">
            <v>37390</v>
          </cell>
          <cell r="F2136">
            <v>37390</v>
          </cell>
          <cell r="G2136">
            <v>37404</v>
          </cell>
          <cell r="H2136" t="str">
            <v>ČNI</v>
          </cell>
          <cell r="I2136" t="str">
            <v>4000038-031</v>
          </cell>
          <cell r="J2136" t="str">
            <v>0100</v>
          </cell>
          <cell r="M2136">
            <v>0</v>
          </cell>
          <cell r="O2136">
            <v>0</v>
          </cell>
          <cell r="P2136">
            <v>7591.3</v>
          </cell>
          <cell r="S2136">
            <v>7591.3</v>
          </cell>
          <cell r="U2136" t="str">
            <v>c</v>
          </cell>
          <cell r="V2136"/>
          <cell r="W2136">
            <v>37424</v>
          </cell>
          <cell r="X2136">
            <v>37425</v>
          </cell>
          <cell r="Y2136" t="str">
            <v>KB</v>
          </cell>
        </row>
        <row r="2137">
          <cell r="A2137">
            <v>4141</v>
          </cell>
          <cell r="B2137">
            <v>37453</v>
          </cell>
          <cell r="C2137" t="str">
            <v>ko</v>
          </cell>
          <cell r="D2137" t="str">
            <v>1302018</v>
          </cell>
          <cell r="E2137">
            <v>37412</v>
          </cell>
          <cell r="G2137">
            <v>37442</v>
          </cell>
          <cell r="H2137" t="str">
            <v>IZOLPRAG</v>
          </cell>
          <cell r="I2137" t="str">
            <v>400097593</v>
          </cell>
          <cell r="J2137" t="str">
            <v>0300</v>
          </cell>
          <cell r="L2137">
            <v>0</v>
          </cell>
          <cell r="M2137">
            <v>0</v>
          </cell>
          <cell r="N2137">
            <v>0</v>
          </cell>
          <cell r="O2137">
            <v>0</v>
          </cell>
          <cell r="Q2137">
            <v>518895</v>
          </cell>
          <cell r="S2137">
            <v>518895</v>
          </cell>
          <cell r="T2137" t="str">
            <v>July2002</v>
          </cell>
          <cell r="U2137">
            <v>37433</v>
          </cell>
          <cell r="V2137"/>
          <cell r="W2137">
            <v>37447</v>
          </cell>
          <cell r="X2137">
            <v>37447</v>
          </cell>
          <cell r="Y2137" t="str">
            <v>Sanwa Duss</v>
          </cell>
        </row>
        <row r="2138">
          <cell r="A2138">
            <v>0</v>
          </cell>
          <cell r="B2138">
            <v>37246</v>
          </cell>
          <cell r="C2138" t="str">
            <v>ko</v>
          </cell>
          <cell r="D2138" t="str">
            <v>113033</v>
          </cell>
          <cell r="E2138">
            <v>37197</v>
          </cell>
          <cell r="G2138">
            <v>37230</v>
          </cell>
          <cell r="H2138" t="str">
            <v>IZOLPRAG</v>
          </cell>
          <cell r="I2138" t="str">
            <v>400097593</v>
          </cell>
          <cell r="J2138" t="str">
            <v>0300</v>
          </cell>
          <cell r="M2138">
            <v>0</v>
          </cell>
          <cell r="O2138">
            <v>0</v>
          </cell>
          <cell r="P2138">
            <v>0</v>
          </cell>
          <cell r="Q2138">
            <v>1021700</v>
          </cell>
          <cell r="S2138">
            <v>1021700</v>
          </cell>
          <cell r="T2138" t="str">
            <v>December2001</v>
          </cell>
          <cell r="U2138">
            <v>37224</v>
          </cell>
          <cell r="V2138"/>
          <cell r="W2138">
            <v>37231</v>
          </cell>
          <cell r="X2138">
            <v>37230</v>
          </cell>
          <cell r="Y2138" t="str">
            <v>Sanwa Duss</v>
          </cell>
        </row>
        <row r="2139">
          <cell r="A2139">
            <v>4207</v>
          </cell>
          <cell r="B2139">
            <v>37469</v>
          </cell>
          <cell r="C2139" t="str">
            <v>ko</v>
          </cell>
          <cell r="D2139" t="str">
            <v>3002083</v>
          </cell>
          <cell r="E2139">
            <v>37452</v>
          </cell>
          <cell r="F2139">
            <v>37446</v>
          </cell>
          <cell r="G2139">
            <v>37467</v>
          </cell>
          <cell r="H2139" t="str">
            <v>IZOLPRAG</v>
          </cell>
          <cell r="I2139" t="str">
            <v>400097593</v>
          </cell>
          <cell r="J2139" t="str">
            <v>0300</v>
          </cell>
          <cell r="L2139">
            <v>10376096</v>
          </cell>
          <cell r="M2139">
            <v>518804.8</v>
          </cell>
          <cell r="N2139">
            <v>0</v>
          </cell>
          <cell r="O2139">
            <v>0</v>
          </cell>
          <cell r="P2139">
            <v>10894900.800000001</v>
          </cell>
          <cell r="Q2139">
            <v>-9340110</v>
          </cell>
          <cell r="R2139">
            <v>-518804.8</v>
          </cell>
          <cell r="S2139">
            <v>1035986</v>
          </cell>
          <cell r="T2139" t="str">
            <v>August2002</v>
          </cell>
          <cell r="U2139">
            <v>37468</v>
          </cell>
          <cell r="V2139"/>
          <cell r="W2139">
            <v>37473</v>
          </cell>
          <cell r="X2139">
            <v>37473</v>
          </cell>
          <cell r="Y2139" t="str">
            <v>UFJ</v>
          </cell>
        </row>
        <row r="2140">
          <cell r="A2140">
            <v>4059</v>
          </cell>
          <cell r="B2140">
            <v>37371</v>
          </cell>
          <cell r="C2140" t="str">
            <v>ko</v>
          </cell>
          <cell r="D2140" t="str">
            <v>1302007</v>
          </cell>
          <cell r="E2140">
            <v>37343</v>
          </cell>
          <cell r="G2140">
            <v>37381</v>
          </cell>
          <cell r="H2140" t="str">
            <v>IZOLPRAG</v>
          </cell>
          <cell r="I2140" t="str">
            <v>400097593</v>
          </cell>
          <cell r="J2140" t="str">
            <v>0300</v>
          </cell>
          <cell r="N2140">
            <v>0</v>
          </cell>
          <cell r="O2140">
            <v>0</v>
          </cell>
          <cell r="Q2140">
            <v>2691015</v>
          </cell>
          <cell r="S2140">
            <v>2691015</v>
          </cell>
          <cell r="T2140" t="str">
            <v>May2002</v>
          </cell>
          <cell r="U2140">
            <v>37376</v>
          </cell>
          <cell r="V2140"/>
          <cell r="W2140">
            <v>37380</v>
          </cell>
          <cell r="X2140">
            <v>37382</v>
          </cell>
          <cell r="Y2140" t="str">
            <v>Sanwa Duss</v>
          </cell>
        </row>
        <row r="2141">
          <cell r="A2141">
            <v>0</v>
          </cell>
          <cell r="B2141">
            <v>37278</v>
          </cell>
          <cell r="C2141" t="str">
            <v>ko</v>
          </cell>
          <cell r="D2141" t="str">
            <v>0113037</v>
          </cell>
          <cell r="E2141">
            <v>37229</v>
          </cell>
          <cell r="G2141">
            <v>37261</v>
          </cell>
          <cell r="H2141" t="str">
            <v>IZOLPRAG</v>
          </cell>
          <cell r="I2141" t="str">
            <v>400097593</v>
          </cell>
          <cell r="J2141" t="str">
            <v>0300</v>
          </cell>
          <cell r="M2141">
            <v>0</v>
          </cell>
          <cell r="O2141">
            <v>0</v>
          </cell>
          <cell r="P2141">
            <v>0</v>
          </cell>
          <cell r="Q2141">
            <v>5108500</v>
          </cell>
          <cell r="S2141">
            <v>5108500</v>
          </cell>
          <cell r="T2141" t="str">
            <v>January2002</v>
          </cell>
          <cell r="U2141">
            <v>37246</v>
          </cell>
          <cell r="V2141"/>
          <cell r="W2141">
            <v>37261</v>
          </cell>
          <cell r="X2141">
            <v>37265</v>
          </cell>
          <cell r="Y2141" t="str">
            <v>Sanwa Duss</v>
          </cell>
        </row>
        <row r="2142">
          <cell r="A2142">
            <v>218</v>
          </cell>
          <cell r="B2142">
            <v>37371</v>
          </cell>
          <cell r="C2142" t="str">
            <v>mc</v>
          </cell>
          <cell r="D2142" t="str">
            <v>220012</v>
          </cell>
          <cell r="E2142">
            <v>37316</v>
          </cell>
          <cell r="F2142">
            <v>37312</v>
          </cell>
          <cell r="G2142">
            <v>37375</v>
          </cell>
          <cell r="H2142" t="str">
            <v>ZIPP</v>
          </cell>
          <cell r="I2142" t="str">
            <v>4001-0100158673</v>
          </cell>
          <cell r="J2142" t="str">
            <v>0300</v>
          </cell>
          <cell r="L2142">
            <v>26380</v>
          </cell>
          <cell r="M2142">
            <v>1319</v>
          </cell>
          <cell r="O2142">
            <v>0</v>
          </cell>
          <cell r="P2142">
            <v>27699</v>
          </cell>
          <cell r="S2142">
            <v>27699</v>
          </cell>
          <cell r="U2142" t="str">
            <v>a</v>
          </cell>
          <cell r="V2142"/>
          <cell r="W2142">
            <v>37372</v>
          </cell>
          <cell r="X2142">
            <v>37375</v>
          </cell>
          <cell r="Y2142" t="str">
            <v>KB</v>
          </cell>
        </row>
        <row r="2143">
          <cell r="A2143">
            <v>582</v>
          </cell>
          <cell r="B2143">
            <v>37385</v>
          </cell>
          <cell r="C2143" t="str">
            <v>shm</v>
          </cell>
          <cell r="D2143" t="str">
            <v>502</v>
          </cell>
          <cell r="E2143">
            <v>37382</v>
          </cell>
          <cell r="F2143">
            <v>37376</v>
          </cell>
          <cell r="G2143">
            <v>37385</v>
          </cell>
          <cell r="H2143" t="str">
            <v>Rajnoch</v>
          </cell>
          <cell r="I2143" t="str">
            <v>4010038289</v>
          </cell>
          <cell r="J2143" t="str">
            <v>6800</v>
          </cell>
          <cell r="L2143">
            <v>28230.1</v>
          </cell>
          <cell r="M2143">
            <v>1411.5</v>
          </cell>
          <cell r="O2143">
            <v>0</v>
          </cell>
          <cell r="P2143">
            <v>29641.599999999999</v>
          </cell>
          <cell r="S2143">
            <v>29641.599999999999</v>
          </cell>
          <cell r="T2143" t="str">
            <v>free</v>
          </cell>
          <cell r="U2143" t="str">
            <v>f</v>
          </cell>
          <cell r="V2143"/>
          <cell r="W2143">
            <v>37382</v>
          </cell>
          <cell r="X2143">
            <v>37383</v>
          </cell>
          <cell r="Y2143" t="str">
            <v>KB</v>
          </cell>
        </row>
        <row r="2144">
          <cell r="A2144">
            <v>583</v>
          </cell>
          <cell r="B2144">
            <v>37385</v>
          </cell>
          <cell r="C2144" t="str">
            <v>toe</v>
          </cell>
          <cell r="D2144" t="str">
            <v>602</v>
          </cell>
          <cell r="E2144">
            <v>37382</v>
          </cell>
          <cell r="F2144">
            <v>37376</v>
          </cell>
          <cell r="G2144">
            <v>37385</v>
          </cell>
          <cell r="H2144" t="str">
            <v>Rajnoch</v>
          </cell>
          <cell r="I2144" t="str">
            <v>4010038289</v>
          </cell>
          <cell r="J2144" t="str">
            <v>6800</v>
          </cell>
          <cell r="L2144">
            <v>52889.4</v>
          </cell>
          <cell r="M2144">
            <v>2644.5</v>
          </cell>
          <cell r="O2144">
            <v>0</v>
          </cell>
          <cell r="P2144">
            <v>55533.9</v>
          </cell>
          <cell r="S2144">
            <v>55533.9</v>
          </cell>
          <cell r="T2144" t="str">
            <v>free</v>
          </cell>
          <cell r="U2144" t="str">
            <v>f</v>
          </cell>
          <cell r="V2144"/>
          <cell r="W2144">
            <v>37382</v>
          </cell>
          <cell r="X2144">
            <v>37383</v>
          </cell>
          <cell r="Y2144" t="str">
            <v>KB</v>
          </cell>
        </row>
        <row r="2145">
          <cell r="A2145">
            <v>352</v>
          </cell>
          <cell r="B2145">
            <v>37385</v>
          </cell>
          <cell r="C2145" t="str">
            <v>sh</v>
          </cell>
          <cell r="D2145" t="str">
            <v>402</v>
          </cell>
          <cell r="E2145">
            <v>37348</v>
          </cell>
          <cell r="F2145">
            <v>37346</v>
          </cell>
          <cell r="G2145">
            <v>37354</v>
          </cell>
          <cell r="H2145" t="str">
            <v>Rajnoch</v>
          </cell>
          <cell r="I2145" t="str">
            <v>4010038289</v>
          </cell>
          <cell r="J2145" t="str">
            <v>6800</v>
          </cell>
          <cell r="L2145">
            <v>87855.5</v>
          </cell>
          <cell r="M2145">
            <v>4392.8</v>
          </cell>
          <cell r="O2145">
            <v>0</v>
          </cell>
          <cell r="P2145">
            <v>92248.3</v>
          </cell>
          <cell r="S2145">
            <v>92248.3</v>
          </cell>
          <cell r="T2145" t="str">
            <v>free</v>
          </cell>
          <cell r="U2145" t="str">
            <v>a</v>
          </cell>
          <cell r="V2145"/>
          <cell r="W2145">
            <v>37351</v>
          </cell>
          <cell r="X2145">
            <v>37351</v>
          </cell>
          <cell r="Y2145" t="str">
            <v>KB</v>
          </cell>
        </row>
        <row r="2146">
          <cell r="A2146">
            <v>307</v>
          </cell>
          <cell r="B2146">
            <v>37357</v>
          </cell>
          <cell r="C2146" t="str">
            <v>sh</v>
          </cell>
          <cell r="D2146" t="str">
            <v>302</v>
          </cell>
          <cell r="E2146">
            <v>37337</v>
          </cell>
          <cell r="F2146">
            <v>37315</v>
          </cell>
          <cell r="G2146">
            <v>37337</v>
          </cell>
          <cell r="H2146" t="str">
            <v>Rajnoch</v>
          </cell>
          <cell r="I2146" t="str">
            <v>4010038289</v>
          </cell>
          <cell r="J2146" t="str">
            <v>6800</v>
          </cell>
          <cell r="L2146">
            <v>90033.9</v>
          </cell>
          <cell r="M2146">
            <v>4501.7</v>
          </cell>
          <cell r="O2146">
            <v>0</v>
          </cell>
          <cell r="P2146">
            <v>94535.6</v>
          </cell>
          <cell r="S2146">
            <v>94535.6</v>
          </cell>
          <cell r="T2146" t="str">
            <v>free</v>
          </cell>
          <cell r="V2146"/>
          <cell r="W2146">
            <v>37337</v>
          </cell>
          <cell r="X2146">
            <v>37337</v>
          </cell>
          <cell r="Y2146" t="str">
            <v>KB</v>
          </cell>
        </row>
        <row r="2147">
          <cell r="A2147">
            <v>88</v>
          </cell>
          <cell r="B2147">
            <v>37319</v>
          </cell>
          <cell r="C2147" t="str">
            <v>toe</v>
          </cell>
          <cell r="D2147" t="str">
            <v>202</v>
          </cell>
          <cell r="E2147">
            <v>37292</v>
          </cell>
          <cell r="F2147">
            <v>37287</v>
          </cell>
          <cell r="G2147">
            <v>37295</v>
          </cell>
          <cell r="H2147" t="str">
            <v>Rajnoch</v>
          </cell>
          <cell r="I2147" t="str">
            <v>4010038289</v>
          </cell>
          <cell r="J2147" t="str">
            <v>6800</v>
          </cell>
          <cell r="L2147">
            <v>97148</v>
          </cell>
          <cell r="M2147">
            <v>4857.3999999999996</v>
          </cell>
          <cell r="O2147">
            <v>0</v>
          </cell>
          <cell r="P2147">
            <v>102005.4</v>
          </cell>
          <cell r="S2147">
            <v>102005.4</v>
          </cell>
          <cell r="T2147" t="str">
            <v>free</v>
          </cell>
          <cell r="V2147"/>
          <cell r="W2147">
            <v>37293</v>
          </cell>
          <cell r="X2147">
            <v>37294</v>
          </cell>
          <cell r="Y2147" t="str">
            <v>KB</v>
          </cell>
        </row>
        <row r="2148">
          <cell r="A2148">
            <v>980</v>
          </cell>
          <cell r="B2148">
            <v>37469</v>
          </cell>
          <cell r="C2148" t="str">
            <v>toe</v>
          </cell>
          <cell r="D2148" t="str">
            <v>902</v>
          </cell>
          <cell r="E2148">
            <v>37441</v>
          </cell>
          <cell r="F2148">
            <v>37437</v>
          </cell>
          <cell r="G2148">
            <v>37441</v>
          </cell>
          <cell r="H2148" t="str">
            <v>Rajnoch</v>
          </cell>
          <cell r="I2148" t="str">
            <v>4010038289</v>
          </cell>
          <cell r="J2148" t="str">
            <v>6800</v>
          </cell>
          <cell r="L2148">
            <v>100916.5</v>
          </cell>
          <cell r="M2148">
            <v>5045.8</v>
          </cell>
          <cell r="O2148">
            <v>0</v>
          </cell>
          <cell r="P2148">
            <v>105962.3</v>
          </cell>
          <cell r="S2148">
            <v>105962.3</v>
          </cell>
          <cell r="T2148" t="str">
            <v>free</v>
          </cell>
          <cell r="U2148" t="str">
            <v>w</v>
          </cell>
          <cell r="V2148"/>
          <cell r="W2148">
            <v>37445</v>
          </cell>
          <cell r="X2148">
            <v>37445</v>
          </cell>
          <cell r="Y2148" t="str">
            <v>KB</v>
          </cell>
        </row>
        <row r="2149">
          <cell r="A2149">
            <v>747</v>
          </cell>
          <cell r="B2149">
            <v>37433</v>
          </cell>
          <cell r="C2149" t="str">
            <v>toe</v>
          </cell>
          <cell r="D2149" t="str">
            <v>802</v>
          </cell>
          <cell r="E2149">
            <v>37410</v>
          </cell>
          <cell r="F2149">
            <v>37407</v>
          </cell>
          <cell r="G2149">
            <v>37412</v>
          </cell>
          <cell r="H2149" t="str">
            <v>Rajnoch</v>
          </cell>
          <cell r="I2149" t="str">
            <v>4010038289</v>
          </cell>
          <cell r="J2149" t="str">
            <v>6800</v>
          </cell>
          <cell r="L2149">
            <v>109607.4</v>
          </cell>
          <cell r="M2149">
            <v>5480.4</v>
          </cell>
          <cell r="O2149">
            <v>0</v>
          </cell>
          <cell r="P2149">
            <v>115087.8</v>
          </cell>
          <cell r="S2149">
            <v>115087.8</v>
          </cell>
          <cell r="T2149" t="str">
            <v>free</v>
          </cell>
          <cell r="V2149"/>
          <cell r="W2149">
            <v>37412</v>
          </cell>
          <cell r="X2149">
            <v>37412</v>
          </cell>
          <cell r="Y2149" t="str">
            <v>KB</v>
          </cell>
        </row>
        <row r="2150">
          <cell r="A2150">
            <v>1129</v>
          </cell>
          <cell r="B2150">
            <v>37491</v>
          </cell>
          <cell r="C2150" t="str">
            <v>toe</v>
          </cell>
          <cell r="D2150" t="str">
            <v>1002</v>
          </cell>
          <cell r="E2150">
            <v>37470</v>
          </cell>
          <cell r="F2150">
            <v>37468</v>
          </cell>
          <cell r="G2150">
            <v>37473</v>
          </cell>
          <cell r="H2150" t="str">
            <v>Rajnoch</v>
          </cell>
          <cell r="I2150" t="str">
            <v>4010038289</v>
          </cell>
          <cell r="J2150" t="str">
            <v>6800</v>
          </cell>
          <cell r="L2150">
            <v>112206.1</v>
          </cell>
          <cell r="M2150">
            <v>5610.3</v>
          </cell>
          <cell r="O2150">
            <v>0</v>
          </cell>
          <cell r="P2150">
            <v>117816.4</v>
          </cell>
          <cell r="S2150">
            <v>117816.4</v>
          </cell>
          <cell r="T2150" t="str">
            <v>free</v>
          </cell>
          <cell r="U2150" t="str">
            <v>e</v>
          </cell>
          <cell r="V2150"/>
          <cell r="W2150">
            <v>37473</v>
          </cell>
          <cell r="X2150">
            <v>37473</v>
          </cell>
          <cell r="Y2150" t="str">
            <v>KB</v>
          </cell>
        </row>
        <row r="2151">
          <cell r="A2151">
            <v>1436</v>
          </cell>
          <cell r="B2151">
            <v>37537</v>
          </cell>
          <cell r="C2151" t="str">
            <v>toe</v>
          </cell>
          <cell r="D2151" t="str">
            <v>1202</v>
          </cell>
          <cell r="E2151">
            <v>37530</v>
          </cell>
          <cell r="F2151">
            <v>37529</v>
          </cell>
          <cell r="G2151">
            <v>37532</v>
          </cell>
          <cell r="H2151" t="str">
            <v>Rajnoch</v>
          </cell>
          <cell r="I2151" t="str">
            <v>4010038289</v>
          </cell>
          <cell r="J2151" t="str">
            <v>6800</v>
          </cell>
          <cell r="L2151">
            <v>114632.8</v>
          </cell>
          <cell r="M2151">
            <v>5731.6</v>
          </cell>
          <cell r="O2151">
            <v>0</v>
          </cell>
          <cell r="P2151">
            <v>120364.4</v>
          </cell>
          <cell r="S2151">
            <v>120364.4</v>
          </cell>
          <cell r="T2151" t="str">
            <v>free</v>
          </cell>
          <cell r="U2151" t="str">
            <v>d</v>
          </cell>
          <cell r="V2151"/>
          <cell r="W2151">
            <v>37536</v>
          </cell>
          <cell r="X2151">
            <v>37536</v>
          </cell>
          <cell r="Y2151" t="str">
            <v>KB</v>
          </cell>
        </row>
        <row r="2152">
          <cell r="A2152">
            <v>1290</v>
          </cell>
          <cell r="B2152">
            <v>37524</v>
          </cell>
          <cell r="C2152" t="str">
            <v>toe</v>
          </cell>
          <cell r="D2152" t="str">
            <v>1102</v>
          </cell>
          <cell r="E2152">
            <v>37502</v>
          </cell>
          <cell r="F2152">
            <v>37499</v>
          </cell>
          <cell r="G2152">
            <v>37504</v>
          </cell>
          <cell r="H2152" t="str">
            <v>Rajnoch</v>
          </cell>
          <cell r="I2152" t="str">
            <v>4010038289</v>
          </cell>
          <cell r="J2152" t="str">
            <v>6800</v>
          </cell>
          <cell r="L2152">
            <v>121393.2</v>
          </cell>
          <cell r="M2152">
            <v>6069.7</v>
          </cell>
          <cell r="O2152">
            <v>0</v>
          </cell>
          <cell r="P2152">
            <v>127462.9</v>
          </cell>
          <cell r="S2152">
            <v>127462.9</v>
          </cell>
          <cell r="T2152" t="str">
            <v>free</v>
          </cell>
          <cell r="U2152" t="str">
            <v>i</v>
          </cell>
          <cell r="V2152"/>
          <cell r="W2152">
            <v>37504</v>
          </cell>
          <cell r="X2152">
            <v>37504</v>
          </cell>
          <cell r="Y2152" t="str">
            <v>KB</v>
          </cell>
        </row>
        <row r="2153">
          <cell r="A2153">
            <v>1781</v>
          </cell>
          <cell r="B2153">
            <v>37599</v>
          </cell>
          <cell r="C2153" t="str">
            <v>toe</v>
          </cell>
          <cell r="D2153" t="str">
            <v>1402</v>
          </cell>
          <cell r="E2153">
            <v>37595</v>
          </cell>
          <cell r="F2153">
            <v>37590</v>
          </cell>
          <cell r="G2153">
            <v>37596</v>
          </cell>
          <cell r="H2153" t="str">
            <v>Rajnoch</v>
          </cell>
          <cell r="I2153" t="str">
            <v>4010048401</v>
          </cell>
          <cell r="J2153" t="str">
            <v>6800</v>
          </cell>
          <cell r="L2153">
            <v>78100</v>
          </cell>
          <cell r="M2153">
            <v>3905</v>
          </cell>
          <cell r="N2153">
            <v>24802.400000000001</v>
          </cell>
          <cell r="O2153">
            <v>5456.5</v>
          </cell>
          <cell r="P2153">
            <v>112263.9</v>
          </cell>
          <cell r="S2153">
            <v>112263.9</v>
          </cell>
          <cell r="T2153" t="str">
            <v>free</v>
          </cell>
          <cell r="U2153" t="str">
            <v>a</v>
          </cell>
          <cell r="V2153"/>
          <cell r="W2153">
            <v>37599</v>
          </cell>
          <cell r="X2153">
            <v>37599</v>
          </cell>
          <cell r="Y2153" t="str">
            <v>KB</v>
          </cell>
        </row>
        <row r="2154">
          <cell r="A2154">
            <v>1671</v>
          </cell>
          <cell r="B2154">
            <v>37578</v>
          </cell>
          <cell r="C2154" t="str">
            <v>toe</v>
          </cell>
          <cell r="D2154" t="str">
            <v>1302</v>
          </cell>
          <cell r="E2154">
            <v>37572</v>
          </cell>
          <cell r="F2154">
            <v>37560</v>
          </cell>
          <cell r="G2154">
            <v>37566</v>
          </cell>
          <cell r="H2154" t="str">
            <v>Rajnoch</v>
          </cell>
          <cell r="I2154" t="str">
            <v>4010048401</v>
          </cell>
          <cell r="J2154" t="str">
            <v>6800</v>
          </cell>
          <cell r="L2154">
            <v>109715.1</v>
          </cell>
          <cell r="M2154">
            <v>5485.8</v>
          </cell>
          <cell r="O2154">
            <v>0</v>
          </cell>
          <cell r="P2154">
            <v>115200.9</v>
          </cell>
          <cell r="S2154">
            <v>115200.9</v>
          </cell>
          <cell r="T2154" t="str">
            <v>free</v>
          </cell>
          <cell r="W2154">
            <v>37575</v>
          </cell>
          <cell r="X2154">
            <v>37575</v>
          </cell>
          <cell r="Y2154" t="str">
            <v>KB</v>
          </cell>
        </row>
        <row r="2155">
          <cell r="A2155">
            <v>447</v>
          </cell>
          <cell r="B2155">
            <v>37385</v>
          </cell>
          <cell r="C2155" t="str">
            <v>b</v>
          </cell>
          <cell r="D2155" t="str">
            <v>20020052</v>
          </cell>
          <cell r="E2155">
            <v>37358</v>
          </cell>
          <cell r="F2155">
            <v>37287</v>
          </cell>
          <cell r="G2155">
            <v>37363</v>
          </cell>
          <cell r="H2155" t="str">
            <v>Adut</v>
          </cell>
          <cell r="I2155" t="str">
            <v>4030005345</v>
          </cell>
          <cell r="J2155" t="str">
            <v>6800</v>
          </cell>
          <cell r="L2155">
            <v>218700</v>
          </cell>
          <cell r="M2155">
            <v>10935</v>
          </cell>
          <cell r="N2155">
            <v>48135</v>
          </cell>
          <cell r="O2155">
            <v>10589.7</v>
          </cell>
          <cell r="P2155">
            <v>288359.7</v>
          </cell>
          <cell r="Q2155">
            <v>-304357</v>
          </cell>
          <cell r="S2155">
            <v>-15997.3</v>
          </cell>
          <cell r="V2155"/>
          <cell r="W2155">
            <v>37448</v>
          </cell>
          <cell r="X2155">
            <v>37448</v>
          </cell>
          <cell r="Y2155" t="str">
            <v>KB</v>
          </cell>
        </row>
        <row r="2156">
          <cell r="A2156">
            <v>1814</v>
          </cell>
          <cell r="B2156">
            <v>37603</v>
          </cell>
          <cell r="C2156" t="str">
            <v>toro</v>
          </cell>
          <cell r="D2156" t="str">
            <v>20020176</v>
          </cell>
          <cell r="E2156">
            <v>37600</v>
          </cell>
          <cell r="F2156">
            <v>37589</v>
          </cell>
          <cell r="G2156">
            <v>37603</v>
          </cell>
          <cell r="H2156" t="str">
            <v>ADUT</v>
          </cell>
          <cell r="I2156" t="str">
            <v>4030005345</v>
          </cell>
          <cell r="J2156" t="str">
            <v>6800</v>
          </cell>
          <cell r="L2156">
            <v>92.77</v>
          </cell>
          <cell r="M2156">
            <v>4.6399999999999997</v>
          </cell>
          <cell r="O2156">
            <v>0</v>
          </cell>
          <cell r="P2156">
            <v>97.41</v>
          </cell>
          <cell r="Q2156">
            <v>0</v>
          </cell>
          <cell r="S2156">
            <v>97.41</v>
          </cell>
          <cell r="U2156" t="str">
            <v>a</v>
          </cell>
          <cell r="V2156"/>
          <cell r="W2156">
            <v>37601</v>
          </cell>
          <cell r="X2156">
            <v>37602</v>
          </cell>
          <cell r="Y2156" t="str">
            <v>KB</v>
          </cell>
        </row>
        <row r="2157">
          <cell r="A2157">
            <v>1403</v>
          </cell>
          <cell r="B2157">
            <v>37544</v>
          </cell>
          <cell r="C2157" t="str">
            <v>tp2</v>
          </cell>
          <cell r="D2157" t="str">
            <v>20020143</v>
          </cell>
          <cell r="E2157">
            <v>37519</v>
          </cell>
          <cell r="F2157">
            <v>37517</v>
          </cell>
          <cell r="G2157">
            <v>37531</v>
          </cell>
          <cell r="H2157" t="str">
            <v>ADUT</v>
          </cell>
          <cell r="I2157" t="str">
            <v>4030005345</v>
          </cell>
          <cell r="J2157" t="str">
            <v>6800</v>
          </cell>
          <cell r="L2157">
            <v>1571.46</v>
          </cell>
          <cell r="M2157">
            <v>78.540000000000006</v>
          </cell>
          <cell r="O2157">
            <v>0</v>
          </cell>
          <cell r="P2157">
            <v>1650</v>
          </cell>
          <cell r="S2157">
            <v>1650</v>
          </cell>
          <cell r="U2157" t="str">
            <v>c</v>
          </cell>
          <cell r="V2157"/>
          <cell r="W2157">
            <v>37544</v>
          </cell>
          <cell r="X2157">
            <v>37544</v>
          </cell>
          <cell r="Y2157" t="str">
            <v>KB</v>
          </cell>
        </row>
        <row r="2158">
          <cell r="A2158">
            <v>643</v>
          </cell>
          <cell r="B2158">
            <v>37413</v>
          </cell>
          <cell r="C2158" t="str">
            <v>tch</v>
          </cell>
          <cell r="D2158" t="str">
            <v>20020085</v>
          </cell>
          <cell r="E2158">
            <v>37389</v>
          </cell>
          <cell r="F2158">
            <v>37376</v>
          </cell>
          <cell r="G2158">
            <v>37392</v>
          </cell>
          <cell r="H2158" t="str">
            <v>Adut</v>
          </cell>
          <cell r="I2158" t="str">
            <v>4030005345</v>
          </cell>
          <cell r="J2158" t="str">
            <v>6800</v>
          </cell>
          <cell r="L2158">
            <v>1436.21</v>
          </cell>
          <cell r="M2158">
            <v>71.790000000000006</v>
          </cell>
          <cell r="N2158">
            <v>472.72</v>
          </cell>
          <cell r="O2158">
            <v>103.98</v>
          </cell>
          <cell r="P2158">
            <v>2084.6999999999998</v>
          </cell>
          <cell r="S2158">
            <v>2084.6999999999998</v>
          </cell>
          <cell r="U2158" t="str">
            <v>b</v>
          </cell>
          <cell r="V2158"/>
          <cell r="W2158">
            <v>37397</v>
          </cell>
          <cell r="X2158">
            <v>37397</v>
          </cell>
          <cell r="Y2158" t="str">
            <v>KB</v>
          </cell>
        </row>
        <row r="2159">
          <cell r="A2159">
            <v>534</v>
          </cell>
          <cell r="B2159">
            <v>37396</v>
          </cell>
          <cell r="C2159" t="str">
            <v>tch</v>
          </cell>
          <cell r="D2159" t="str">
            <v>20020077</v>
          </cell>
          <cell r="E2159">
            <v>37376</v>
          </cell>
          <cell r="F2159">
            <v>37370</v>
          </cell>
          <cell r="G2159">
            <v>37383</v>
          </cell>
          <cell r="H2159" t="str">
            <v>Adut</v>
          </cell>
          <cell r="I2159" t="str">
            <v>4030005345</v>
          </cell>
          <cell r="J2159" t="str">
            <v>6800</v>
          </cell>
          <cell r="L2159">
            <v>2276.1799999999998</v>
          </cell>
          <cell r="M2159">
            <v>113.77</v>
          </cell>
          <cell r="O2159">
            <v>0</v>
          </cell>
          <cell r="P2159">
            <v>2389.9499999999998</v>
          </cell>
          <cell r="S2159">
            <v>2389.9499999999998</v>
          </cell>
          <cell r="V2159"/>
          <cell r="W2159">
            <v>37389</v>
          </cell>
          <cell r="X2159">
            <v>37390</v>
          </cell>
          <cell r="Y2159" t="str">
            <v>KB</v>
          </cell>
        </row>
        <row r="2160">
          <cell r="A2160">
            <v>390</v>
          </cell>
          <cell r="B2160">
            <v>37385</v>
          </cell>
          <cell r="C2160" t="str">
            <v>tch</v>
          </cell>
          <cell r="D2160" t="str">
            <v>20020062</v>
          </cell>
          <cell r="E2160">
            <v>37351</v>
          </cell>
          <cell r="F2160">
            <v>37346</v>
          </cell>
          <cell r="G2160">
            <v>37360</v>
          </cell>
          <cell r="H2160" t="str">
            <v>Adut</v>
          </cell>
          <cell r="I2160" t="str">
            <v>4030005345</v>
          </cell>
          <cell r="J2160" t="str">
            <v>6800</v>
          </cell>
          <cell r="L2160">
            <v>6208.53</v>
          </cell>
          <cell r="M2160">
            <v>310.31</v>
          </cell>
          <cell r="N2160">
            <v>11.96</v>
          </cell>
          <cell r="O2160">
            <v>2.64</v>
          </cell>
          <cell r="P2160">
            <v>6533.44</v>
          </cell>
          <cell r="S2160">
            <v>6533.4</v>
          </cell>
          <cell r="U2160" t="str">
            <v>a</v>
          </cell>
          <cell r="V2160"/>
          <cell r="W2160">
            <v>37369</v>
          </cell>
          <cell r="X2160">
            <v>37369</v>
          </cell>
          <cell r="Y2160" t="str">
            <v>KB</v>
          </cell>
        </row>
        <row r="2161">
          <cell r="A2161">
            <v>1328</v>
          </cell>
          <cell r="B2161">
            <v>37524</v>
          </cell>
          <cell r="C2161" t="str">
            <v>b</v>
          </cell>
          <cell r="D2161" t="str">
            <v>20021071</v>
          </cell>
          <cell r="E2161">
            <v>37505</v>
          </cell>
          <cell r="G2161">
            <v>37514</v>
          </cell>
          <cell r="H2161" t="str">
            <v>ADUT</v>
          </cell>
          <cell r="I2161" t="str">
            <v>4030005345</v>
          </cell>
          <cell r="J2161" t="str">
            <v>6800</v>
          </cell>
          <cell r="M2161">
            <v>0</v>
          </cell>
          <cell r="O2161">
            <v>0</v>
          </cell>
          <cell r="P2161">
            <v>0</v>
          </cell>
          <cell r="Q2161">
            <v>6882</v>
          </cell>
          <cell r="S2161">
            <v>6882</v>
          </cell>
          <cell r="U2161" t="str">
            <v>b</v>
          </cell>
          <cell r="V2161"/>
          <cell r="W2161">
            <v>37515</v>
          </cell>
          <cell r="X2161">
            <v>37515</v>
          </cell>
          <cell r="Y2161" t="str">
            <v>KB</v>
          </cell>
          <cell r="Z2161" t="str">
            <v>Services - Total-SO</v>
          </cell>
        </row>
        <row r="2162">
          <cell r="A2162">
            <v>1482</v>
          </cell>
          <cell r="B2162">
            <v>37560</v>
          </cell>
          <cell r="C2162" t="str">
            <v>tp2</v>
          </cell>
          <cell r="D2162" t="str">
            <v>20020039</v>
          </cell>
          <cell r="E2162">
            <v>37536</v>
          </cell>
          <cell r="F2162">
            <v>37530</v>
          </cell>
          <cell r="G2162">
            <v>37544</v>
          </cell>
          <cell r="H2162" t="str">
            <v>ADUT</v>
          </cell>
          <cell r="I2162" t="str">
            <v>4030005345</v>
          </cell>
          <cell r="J2162" t="str">
            <v>6800</v>
          </cell>
          <cell r="L2162">
            <v>6556.79</v>
          </cell>
          <cell r="M2162">
            <v>327.85</v>
          </cell>
          <cell r="O2162">
            <v>0</v>
          </cell>
          <cell r="P2162">
            <v>6884.64</v>
          </cell>
          <cell r="S2162">
            <v>6884.64</v>
          </cell>
          <cell r="V2162"/>
          <cell r="W2162">
            <v>37551</v>
          </cell>
          <cell r="X2162">
            <v>37552</v>
          </cell>
          <cell r="Y2162" t="str">
            <v>KB</v>
          </cell>
          <cell r="AB2162" t="str">
            <v>EUR</v>
          </cell>
        </row>
        <row r="2163">
          <cell r="A2163">
            <v>535</v>
          </cell>
          <cell r="B2163">
            <v>37396</v>
          </cell>
          <cell r="C2163" t="str">
            <v>tch</v>
          </cell>
          <cell r="D2163" t="str">
            <v>20020079</v>
          </cell>
          <cell r="E2163">
            <v>37376</v>
          </cell>
          <cell r="F2163">
            <v>37371</v>
          </cell>
          <cell r="G2163">
            <v>37384</v>
          </cell>
          <cell r="H2163" t="str">
            <v>Adut</v>
          </cell>
          <cell r="I2163" t="str">
            <v>4030005345</v>
          </cell>
          <cell r="J2163" t="str">
            <v>6800</v>
          </cell>
          <cell r="L2163">
            <v>9552.39</v>
          </cell>
          <cell r="M2163">
            <v>477.43</v>
          </cell>
          <cell r="N2163">
            <v>11.96</v>
          </cell>
          <cell r="O2163">
            <v>2.64</v>
          </cell>
          <cell r="P2163">
            <v>10044.42</v>
          </cell>
          <cell r="S2163">
            <v>10044.42</v>
          </cell>
          <cell r="V2163"/>
          <cell r="W2163">
            <v>37389</v>
          </cell>
          <cell r="X2163">
            <v>37390</v>
          </cell>
          <cell r="Y2163" t="str">
            <v>KB</v>
          </cell>
        </row>
        <row r="2164">
          <cell r="A2164">
            <v>1740</v>
          </cell>
          <cell r="B2164">
            <v>37596</v>
          </cell>
          <cell r="C2164" t="str">
            <v>tp2</v>
          </cell>
          <cell r="D2164" t="str">
            <v>20020173</v>
          </cell>
          <cell r="E2164">
            <v>37578</v>
          </cell>
          <cell r="F2164">
            <v>37560</v>
          </cell>
          <cell r="G2164">
            <v>37587</v>
          </cell>
          <cell r="H2164" t="str">
            <v>ADUT</v>
          </cell>
          <cell r="I2164" t="str">
            <v>4030005345</v>
          </cell>
          <cell r="J2164" t="str">
            <v>6800</v>
          </cell>
          <cell r="L2164">
            <v>10170.67</v>
          </cell>
          <cell r="M2164">
            <v>508.33</v>
          </cell>
          <cell r="O2164">
            <v>0</v>
          </cell>
          <cell r="P2164">
            <v>10679</v>
          </cell>
          <cell r="S2164">
            <v>10679</v>
          </cell>
          <cell r="U2164" t="str">
            <v>a</v>
          </cell>
          <cell r="V2164"/>
          <cell r="W2164">
            <v>37587</v>
          </cell>
          <cell r="X2164">
            <v>37589</v>
          </cell>
          <cell r="Y2164" t="str">
            <v>KB</v>
          </cell>
        </row>
        <row r="2165">
          <cell r="A2165">
            <v>1670</v>
          </cell>
          <cell r="B2165">
            <v>37578</v>
          </cell>
          <cell r="C2165" t="str">
            <v>toro</v>
          </cell>
          <cell r="D2165" t="str">
            <v>20020158</v>
          </cell>
          <cell r="E2165">
            <v>37567</v>
          </cell>
          <cell r="F2165">
            <v>37560</v>
          </cell>
          <cell r="G2165">
            <v>37578</v>
          </cell>
          <cell r="H2165" t="str">
            <v>ADUT</v>
          </cell>
          <cell r="I2165" t="str">
            <v>4030005345</v>
          </cell>
          <cell r="J2165" t="str">
            <v>6800</v>
          </cell>
          <cell r="L2165">
            <v>10204.200000000001</v>
          </cell>
          <cell r="M2165">
            <v>510</v>
          </cell>
          <cell r="O2165">
            <v>0</v>
          </cell>
          <cell r="P2165">
            <v>10714.2</v>
          </cell>
          <cell r="S2165">
            <v>10714.2</v>
          </cell>
          <cell r="U2165" t="str">
            <v>x</v>
          </cell>
          <cell r="V2165"/>
          <cell r="W2165">
            <v>37575</v>
          </cell>
          <cell r="X2165">
            <v>37575</v>
          </cell>
          <cell r="Y2165" t="str">
            <v>KB</v>
          </cell>
        </row>
        <row r="2166">
          <cell r="A2166">
            <v>1305</v>
          </cell>
          <cell r="B2166">
            <v>37524</v>
          </cell>
          <cell r="C2166" t="str">
            <v>b</v>
          </cell>
          <cell r="D2166" t="str">
            <v>20021059</v>
          </cell>
          <cell r="E2166">
            <v>37503</v>
          </cell>
          <cell r="G2166">
            <v>37509</v>
          </cell>
          <cell r="H2166" t="str">
            <v>ADUT</v>
          </cell>
          <cell r="I2166" t="str">
            <v>4030005345</v>
          </cell>
          <cell r="J2166" t="str">
            <v>6800</v>
          </cell>
          <cell r="M2166">
            <v>0</v>
          </cell>
          <cell r="O2166">
            <v>0</v>
          </cell>
          <cell r="P2166">
            <v>0</v>
          </cell>
          <cell r="Q2166">
            <v>20646</v>
          </cell>
          <cell r="S2166">
            <v>20646</v>
          </cell>
          <cell r="U2166" t="str">
            <v>a</v>
          </cell>
          <cell r="V2166"/>
          <cell r="W2166">
            <v>37515</v>
          </cell>
          <cell r="X2166">
            <v>37515</v>
          </cell>
          <cell r="Y2166" t="str">
            <v>KB</v>
          </cell>
          <cell r="Z2166" t="str">
            <v>Amend</v>
          </cell>
        </row>
        <row r="2167">
          <cell r="A2167">
            <v>564</v>
          </cell>
          <cell r="B2167">
            <v>37396</v>
          </cell>
          <cell r="C2167" t="str">
            <v>b</v>
          </cell>
          <cell r="D2167" t="str">
            <v>20021030</v>
          </cell>
          <cell r="E2167">
            <v>37378</v>
          </cell>
          <cell r="G2167">
            <v>37386</v>
          </cell>
          <cell r="H2167" t="str">
            <v>Adut</v>
          </cell>
          <cell r="I2167" t="str">
            <v>4030005345</v>
          </cell>
          <cell r="J2167" t="str">
            <v>6800</v>
          </cell>
          <cell r="M2167">
            <v>0</v>
          </cell>
          <cell r="O2167">
            <v>0</v>
          </cell>
          <cell r="P2167">
            <v>0</v>
          </cell>
          <cell r="Q2167">
            <v>26640</v>
          </cell>
          <cell r="S2167">
            <v>26640</v>
          </cell>
          <cell r="V2167"/>
          <cell r="W2167">
            <v>37389</v>
          </cell>
          <cell r="X2167">
            <v>37390</v>
          </cell>
          <cell r="Y2167" t="str">
            <v>KB</v>
          </cell>
        </row>
        <row r="2168">
          <cell r="A2168">
            <v>594</v>
          </cell>
          <cell r="B2168">
            <v>37396</v>
          </cell>
          <cell r="C2168" t="str">
            <v>b</v>
          </cell>
          <cell r="D2168" t="str">
            <v>20021032</v>
          </cell>
          <cell r="E2168">
            <v>37383</v>
          </cell>
          <cell r="G2168">
            <v>37392</v>
          </cell>
          <cell r="H2168" t="str">
            <v>Adut</v>
          </cell>
          <cell r="I2168" t="str">
            <v>4030005345</v>
          </cell>
          <cell r="J2168" t="str">
            <v>6800</v>
          </cell>
          <cell r="M2168">
            <v>0</v>
          </cell>
          <cell r="O2168">
            <v>0</v>
          </cell>
          <cell r="P2168">
            <v>0</v>
          </cell>
          <cell r="Q2168">
            <v>33522</v>
          </cell>
          <cell r="S2168">
            <v>33522</v>
          </cell>
          <cell r="U2168" t="str">
            <v>b</v>
          </cell>
          <cell r="V2168"/>
          <cell r="W2168">
            <v>37391</v>
          </cell>
          <cell r="X2168">
            <v>37393</v>
          </cell>
          <cell r="Y2168" t="str">
            <v>KB</v>
          </cell>
        </row>
        <row r="2169">
          <cell r="A2169">
            <v>860</v>
          </cell>
          <cell r="B2169">
            <v>37432</v>
          </cell>
          <cell r="C2169" t="str">
            <v>b</v>
          </cell>
          <cell r="D2169" t="str">
            <v>2205052</v>
          </cell>
          <cell r="E2169">
            <v>37421</v>
          </cell>
          <cell r="F2169">
            <v>37386</v>
          </cell>
          <cell r="G2169">
            <v>37417</v>
          </cell>
          <cell r="H2169" t="str">
            <v>GEOTIS, s.r.o.</v>
          </cell>
          <cell r="I2169" t="str">
            <v>4030012166</v>
          </cell>
          <cell r="J2169" t="str">
            <v>6800</v>
          </cell>
          <cell r="L2169">
            <v>1350</v>
          </cell>
          <cell r="M2169">
            <v>67.5</v>
          </cell>
          <cell r="O2169">
            <v>0</v>
          </cell>
          <cell r="P2169">
            <v>1417.5</v>
          </cell>
          <cell r="S2169">
            <v>1417.5</v>
          </cell>
          <cell r="V2169"/>
          <cell r="W2169">
            <v>37431</v>
          </cell>
          <cell r="X2169">
            <v>37431</v>
          </cell>
          <cell r="Y2169" t="str">
            <v>KB</v>
          </cell>
          <cell r="Z2169" t="str">
            <v>Promotion Mishima</v>
          </cell>
        </row>
        <row r="2170">
          <cell r="A2170">
            <v>787</v>
          </cell>
          <cell r="B2170">
            <v>37432</v>
          </cell>
          <cell r="C2170" t="str">
            <v>tch</v>
          </cell>
          <cell r="D2170" t="str">
            <v>20020710</v>
          </cell>
          <cell r="E2170">
            <v>37413</v>
          </cell>
          <cell r="F2170">
            <v>37405</v>
          </cell>
          <cell r="G2170">
            <v>37421</v>
          </cell>
          <cell r="H2170" t="str">
            <v>Autodoprava</v>
          </cell>
          <cell r="I2170" t="str">
            <v>4030012166</v>
          </cell>
          <cell r="J2170" t="str">
            <v>6800</v>
          </cell>
          <cell r="L2170">
            <v>2000</v>
          </cell>
          <cell r="M2170">
            <v>100</v>
          </cell>
          <cell r="O2170">
            <v>0</v>
          </cell>
          <cell r="P2170">
            <v>2100</v>
          </cell>
          <cell r="S2170">
            <v>2100</v>
          </cell>
          <cell r="U2170" t="str">
            <v>a</v>
          </cell>
          <cell r="V2170"/>
          <cell r="W2170">
            <v>37424</v>
          </cell>
          <cell r="X2170">
            <v>37424</v>
          </cell>
          <cell r="Y2170" t="str">
            <v>KB</v>
          </cell>
          <cell r="Z2170" t="str">
            <v>Kojiosan Zlin,OVA,Zlin</v>
          </cell>
        </row>
        <row r="2171">
          <cell r="A2171">
            <v>808</v>
          </cell>
          <cell r="B2171">
            <v>37433</v>
          </cell>
          <cell r="C2171" t="str">
            <v>b</v>
          </cell>
          <cell r="D2171" t="str">
            <v>20020020</v>
          </cell>
          <cell r="E2171">
            <v>37417</v>
          </cell>
          <cell r="F2171">
            <v>37410</v>
          </cell>
          <cell r="G2171">
            <v>37424</v>
          </cell>
          <cell r="H2171" t="str">
            <v>Adut</v>
          </cell>
          <cell r="I2171" t="str">
            <v>4030012166</v>
          </cell>
          <cell r="J2171" t="str">
            <v>6800</v>
          </cell>
          <cell r="L2171">
            <v>5404.86</v>
          </cell>
          <cell r="M2171">
            <v>270.25</v>
          </cell>
          <cell r="O2171">
            <v>0</v>
          </cell>
          <cell r="P2171">
            <v>5675.11</v>
          </cell>
          <cell r="S2171">
            <v>5675.11</v>
          </cell>
          <cell r="V2171"/>
          <cell r="W2171">
            <v>37438</v>
          </cell>
          <cell r="X2171">
            <v>37438</v>
          </cell>
          <cell r="Y2171" t="str">
            <v>KB</v>
          </cell>
          <cell r="AB2171" t="str">
            <v>EUR</v>
          </cell>
        </row>
        <row r="2172">
          <cell r="A2172">
            <v>807</v>
          </cell>
          <cell r="B2172">
            <v>37432</v>
          </cell>
          <cell r="C2172" t="str">
            <v>b</v>
          </cell>
          <cell r="D2172" t="str">
            <v>20021044</v>
          </cell>
          <cell r="E2172">
            <v>37417</v>
          </cell>
          <cell r="G2172">
            <v>37424</v>
          </cell>
          <cell r="H2172" t="str">
            <v>Adut</v>
          </cell>
          <cell r="I2172" t="str">
            <v>4030012166</v>
          </cell>
          <cell r="J2172" t="str">
            <v>6800</v>
          </cell>
          <cell r="M2172">
            <v>0</v>
          </cell>
          <cell r="O2172">
            <v>0</v>
          </cell>
          <cell r="P2172">
            <v>0</v>
          </cell>
          <cell r="Q2172">
            <v>33522</v>
          </cell>
          <cell r="S2172">
            <v>33522</v>
          </cell>
          <cell r="V2172"/>
          <cell r="W2172" t="str">
            <v>so</v>
          </cell>
          <cell r="X2172" t="str">
            <v>so</v>
          </cell>
          <cell r="Y2172" t="str">
            <v>KB</v>
          </cell>
        </row>
        <row r="2173">
          <cell r="A2173">
            <v>767</v>
          </cell>
          <cell r="B2173">
            <v>37432</v>
          </cell>
          <cell r="C2173" t="str">
            <v>shm</v>
          </cell>
          <cell r="D2173" t="str">
            <v>323400203</v>
          </cell>
          <cell r="E2173">
            <v>37411</v>
          </cell>
          <cell r="F2173">
            <v>37401</v>
          </cell>
          <cell r="G2173">
            <v>37436</v>
          </cell>
          <cell r="H2173" t="str">
            <v>MY DVA HOLDING, a.s.</v>
          </cell>
          <cell r="I2173" t="str">
            <v>4030012166</v>
          </cell>
          <cell r="J2173" t="str">
            <v>6800</v>
          </cell>
          <cell r="M2173">
            <v>0</v>
          </cell>
          <cell r="N2173">
            <v>29800</v>
          </cell>
          <cell r="O2173">
            <v>6556</v>
          </cell>
          <cell r="P2173">
            <v>36356</v>
          </cell>
          <cell r="S2173">
            <v>36356</v>
          </cell>
          <cell r="V2173"/>
          <cell r="W2173">
            <v>37435</v>
          </cell>
          <cell r="X2173">
            <v>37435</v>
          </cell>
          <cell r="Y2173" t="str">
            <v>KB</v>
          </cell>
        </row>
        <row r="2174">
          <cell r="A2174">
            <v>1124</v>
          </cell>
          <cell r="B2174">
            <v>37491</v>
          </cell>
          <cell r="C2174" t="str">
            <v>ko</v>
          </cell>
          <cell r="D2174" t="str">
            <v>1702</v>
          </cell>
          <cell r="E2174">
            <v>37470</v>
          </cell>
          <cell r="G2174">
            <v>37483</v>
          </cell>
          <cell r="H2174" t="str">
            <v>Kolumbus</v>
          </cell>
          <cell r="I2174" t="str">
            <v>4030012166</v>
          </cell>
          <cell r="J2174" t="str">
            <v>6800</v>
          </cell>
          <cell r="K2174">
            <v>55425</v>
          </cell>
          <cell r="M2174">
            <v>0</v>
          </cell>
          <cell r="O2174">
            <v>0</v>
          </cell>
          <cell r="P2174">
            <v>55425</v>
          </cell>
          <cell r="S2174">
            <v>55425</v>
          </cell>
          <cell r="T2174" t="str">
            <v>free</v>
          </cell>
          <cell r="U2174" t="str">
            <v>f</v>
          </cell>
          <cell r="V2174"/>
          <cell r="W2174">
            <v>37477</v>
          </cell>
          <cell r="X2174">
            <v>37473</v>
          </cell>
          <cell r="Y2174" t="str">
            <v>KB</v>
          </cell>
        </row>
        <row r="2175">
          <cell r="A2175">
            <v>1466</v>
          </cell>
          <cell r="B2175">
            <v>37539</v>
          </cell>
          <cell r="C2175" t="str">
            <v>ko</v>
          </cell>
          <cell r="D2175" t="str">
            <v>2502</v>
          </cell>
          <cell r="E2175">
            <v>37537</v>
          </cell>
          <cell r="G2175">
            <v>37544</v>
          </cell>
          <cell r="H2175" t="str">
            <v>Kolumbus</v>
          </cell>
          <cell r="I2175" t="str">
            <v>4030012166</v>
          </cell>
          <cell r="J2175" t="str">
            <v>6800</v>
          </cell>
          <cell r="K2175">
            <v>64500</v>
          </cell>
          <cell r="M2175">
            <v>0</v>
          </cell>
          <cell r="O2175">
            <v>0</v>
          </cell>
          <cell r="P2175">
            <v>64500</v>
          </cell>
          <cell r="S2175">
            <v>64500</v>
          </cell>
          <cell r="T2175" t="str">
            <v>free</v>
          </cell>
          <cell r="V2175"/>
          <cell r="W2175">
            <v>37538</v>
          </cell>
          <cell r="X2175">
            <v>37538</v>
          </cell>
          <cell r="Y2175" t="str">
            <v>KB</v>
          </cell>
        </row>
        <row r="2176">
          <cell r="A2176">
            <v>213</v>
          </cell>
          <cell r="B2176">
            <v>37357</v>
          </cell>
          <cell r="C2176" t="str">
            <v>ko</v>
          </cell>
          <cell r="D2176" t="str">
            <v>402</v>
          </cell>
          <cell r="E2176">
            <v>37316</v>
          </cell>
          <cell r="G2176">
            <v>37330</v>
          </cell>
          <cell r="H2176" t="str">
            <v>Kolumbus</v>
          </cell>
          <cell r="I2176" t="str">
            <v>4030012166</v>
          </cell>
          <cell r="J2176" t="str">
            <v>6800</v>
          </cell>
          <cell r="K2176">
            <v>66150</v>
          </cell>
          <cell r="M2176">
            <v>0</v>
          </cell>
          <cell r="O2176">
            <v>0</v>
          </cell>
          <cell r="P2176">
            <v>66150</v>
          </cell>
          <cell r="S2176">
            <v>66150</v>
          </cell>
          <cell r="T2176" t="str">
            <v>free</v>
          </cell>
          <cell r="V2176"/>
          <cell r="W2176">
            <v>37328</v>
          </cell>
          <cell r="X2176">
            <v>37328</v>
          </cell>
          <cell r="Y2176" t="str">
            <v>KB</v>
          </cell>
        </row>
        <row r="2177">
          <cell r="A2177">
            <v>1614</v>
          </cell>
          <cell r="B2177">
            <v>37568</v>
          </cell>
          <cell r="C2177" t="str">
            <v>ko</v>
          </cell>
          <cell r="D2177" t="str">
            <v>2902</v>
          </cell>
          <cell r="E2177">
            <v>37561</v>
          </cell>
          <cell r="G2177">
            <v>37575</v>
          </cell>
          <cell r="H2177" t="str">
            <v>Kolumbus</v>
          </cell>
          <cell r="I2177" t="str">
            <v>4030012166</v>
          </cell>
          <cell r="J2177" t="str">
            <v>6800</v>
          </cell>
          <cell r="K2177">
            <v>70275</v>
          </cell>
          <cell r="M2177">
            <v>0</v>
          </cell>
          <cell r="O2177">
            <v>0</v>
          </cell>
          <cell r="P2177">
            <v>70275</v>
          </cell>
          <cell r="S2177">
            <v>70275</v>
          </cell>
          <cell r="T2177" t="str">
            <v>free</v>
          </cell>
          <cell r="U2177" t="str">
            <v>a</v>
          </cell>
          <cell r="V2177"/>
          <cell r="W2177">
            <v>37565</v>
          </cell>
          <cell r="X2177">
            <v>37567</v>
          </cell>
          <cell r="Y2177" t="str">
            <v>KB</v>
          </cell>
        </row>
        <row r="2178">
          <cell r="A2178">
            <v>91</v>
          </cell>
          <cell r="B2178">
            <v>37319</v>
          </cell>
          <cell r="C2178" t="str">
            <v>ko</v>
          </cell>
          <cell r="D2178" t="str">
            <v>202</v>
          </cell>
          <cell r="E2178">
            <v>37292</v>
          </cell>
          <cell r="G2178">
            <v>37295</v>
          </cell>
          <cell r="H2178" t="str">
            <v>Kolumbus</v>
          </cell>
          <cell r="I2178" t="str">
            <v>4030012166</v>
          </cell>
          <cell r="J2178" t="str">
            <v>6800</v>
          </cell>
          <cell r="K2178">
            <v>70412.5</v>
          </cell>
          <cell r="M2178">
            <v>0</v>
          </cell>
          <cell r="O2178">
            <v>0</v>
          </cell>
          <cell r="P2178">
            <v>70412.5</v>
          </cell>
          <cell r="S2178">
            <v>70412.5</v>
          </cell>
          <cell r="T2178" t="str">
            <v>free</v>
          </cell>
          <cell r="V2178"/>
          <cell r="W2178">
            <v>37293</v>
          </cell>
          <cell r="X2178">
            <v>37294</v>
          </cell>
          <cell r="Y2178" t="str">
            <v>KB</v>
          </cell>
        </row>
        <row r="2179">
          <cell r="A2179">
            <v>1764</v>
          </cell>
          <cell r="B2179">
            <v>37599</v>
          </cell>
          <cell r="C2179" t="str">
            <v>ko</v>
          </cell>
          <cell r="D2179" t="str">
            <v>3302</v>
          </cell>
          <cell r="E2179">
            <v>37595</v>
          </cell>
          <cell r="G2179">
            <v>37605</v>
          </cell>
          <cell r="H2179" t="str">
            <v>Kolumbus</v>
          </cell>
          <cell r="I2179" t="str">
            <v>4030012166</v>
          </cell>
          <cell r="J2179" t="str">
            <v>6800</v>
          </cell>
          <cell r="K2179">
            <v>70550</v>
          </cell>
          <cell r="M2179">
            <v>0</v>
          </cell>
          <cell r="O2179">
            <v>0</v>
          </cell>
          <cell r="P2179">
            <v>70550</v>
          </cell>
          <cell r="S2179">
            <v>70550</v>
          </cell>
          <cell r="T2179" t="str">
            <v>free</v>
          </cell>
          <cell r="V2179"/>
          <cell r="W2179">
            <v>37596</v>
          </cell>
          <cell r="X2179">
            <v>37596</v>
          </cell>
          <cell r="Y2179" t="str">
            <v>KB</v>
          </cell>
        </row>
        <row r="2180">
          <cell r="A2180">
            <v>939</v>
          </cell>
          <cell r="B2180">
            <v>37469</v>
          </cell>
          <cell r="C2180" t="str">
            <v>ko</v>
          </cell>
          <cell r="D2180" t="str">
            <v>1502</v>
          </cell>
          <cell r="E2180">
            <v>37438</v>
          </cell>
          <cell r="G2180">
            <v>37452</v>
          </cell>
          <cell r="H2180" t="str">
            <v>Kolumbus</v>
          </cell>
          <cell r="I2180" t="str">
            <v>4030012166</v>
          </cell>
          <cell r="J2180" t="str">
            <v>6800</v>
          </cell>
          <cell r="K2180">
            <v>71100</v>
          </cell>
          <cell r="M2180">
            <v>0</v>
          </cell>
          <cell r="O2180">
            <v>0</v>
          </cell>
          <cell r="P2180">
            <v>71100</v>
          </cell>
          <cell r="S2180">
            <v>71100</v>
          </cell>
          <cell r="T2180" t="str">
            <v>free</v>
          </cell>
          <cell r="U2180" t="str">
            <v>q</v>
          </cell>
          <cell r="V2180"/>
          <cell r="W2180">
            <v>37445</v>
          </cell>
          <cell r="X2180">
            <v>37445</v>
          </cell>
          <cell r="Y2180" t="str">
            <v>KB</v>
          </cell>
        </row>
        <row r="2181">
          <cell r="A2181">
            <v>1295</v>
          </cell>
          <cell r="B2181">
            <v>37524</v>
          </cell>
          <cell r="C2181" t="str">
            <v>ko</v>
          </cell>
          <cell r="D2181" t="str">
            <v>2002</v>
          </cell>
          <cell r="E2181">
            <v>37502</v>
          </cell>
          <cell r="G2181">
            <v>37514</v>
          </cell>
          <cell r="H2181" t="str">
            <v>Kolumbus</v>
          </cell>
          <cell r="I2181" t="str">
            <v>4030012166</v>
          </cell>
          <cell r="J2181" t="str">
            <v>6800</v>
          </cell>
          <cell r="K2181">
            <v>72475</v>
          </cell>
          <cell r="M2181">
            <v>0</v>
          </cell>
          <cell r="O2181">
            <v>0</v>
          </cell>
          <cell r="P2181">
            <v>72475</v>
          </cell>
          <cell r="S2181">
            <v>72475</v>
          </cell>
          <cell r="T2181" t="str">
            <v>free</v>
          </cell>
          <cell r="U2181" t="str">
            <v>f</v>
          </cell>
          <cell r="V2181"/>
          <cell r="W2181">
            <v>37508</v>
          </cell>
          <cell r="X2181">
            <v>37508</v>
          </cell>
          <cell r="Y2181" t="str">
            <v>KB</v>
          </cell>
        </row>
        <row r="2182">
          <cell r="A2182">
            <v>408</v>
          </cell>
          <cell r="B2182">
            <v>37385</v>
          </cell>
          <cell r="C2182" t="str">
            <v>ko</v>
          </cell>
          <cell r="D2182" t="str">
            <v>602</v>
          </cell>
          <cell r="E2182">
            <v>37354</v>
          </cell>
          <cell r="G2182">
            <v>37361</v>
          </cell>
          <cell r="H2182" t="str">
            <v>Kolumbus</v>
          </cell>
          <cell r="I2182" t="str">
            <v>4030012166</v>
          </cell>
          <cell r="J2182" t="str">
            <v>6800</v>
          </cell>
          <cell r="K2182">
            <v>76050</v>
          </cell>
          <cell r="M2182">
            <v>0</v>
          </cell>
          <cell r="O2182">
            <v>0</v>
          </cell>
          <cell r="P2182">
            <v>76050</v>
          </cell>
          <cell r="S2182">
            <v>76050</v>
          </cell>
          <cell r="T2182" t="str">
            <v>free</v>
          </cell>
          <cell r="U2182" t="str">
            <v>a</v>
          </cell>
          <cell r="V2182"/>
          <cell r="W2182">
            <v>37362</v>
          </cell>
          <cell r="X2182">
            <v>37362</v>
          </cell>
          <cell r="Y2182" t="str">
            <v>KB</v>
          </cell>
        </row>
        <row r="2183">
          <cell r="A2183">
            <v>581</v>
          </cell>
          <cell r="B2183">
            <v>37385</v>
          </cell>
          <cell r="C2183" t="str">
            <v>ko</v>
          </cell>
          <cell r="D2183" t="str">
            <v>902</v>
          </cell>
          <cell r="E2183">
            <v>37379</v>
          </cell>
          <cell r="G2183">
            <v>37391</v>
          </cell>
          <cell r="H2183" t="str">
            <v>Kolumbus</v>
          </cell>
          <cell r="I2183" t="str">
            <v>4030012166</v>
          </cell>
          <cell r="J2183" t="str">
            <v>6800</v>
          </cell>
          <cell r="K2183">
            <v>76325</v>
          </cell>
          <cell r="M2183">
            <v>0</v>
          </cell>
          <cell r="O2183">
            <v>0</v>
          </cell>
          <cell r="P2183">
            <v>76325</v>
          </cell>
          <cell r="S2183">
            <v>76325</v>
          </cell>
          <cell r="T2183" t="str">
            <v>free</v>
          </cell>
          <cell r="U2183" t="str">
            <v>f</v>
          </cell>
          <cell r="V2183"/>
          <cell r="W2183">
            <v>37382</v>
          </cell>
          <cell r="X2183">
            <v>37383</v>
          </cell>
          <cell r="Y2183" t="str">
            <v>KB</v>
          </cell>
        </row>
        <row r="2184">
          <cell r="A2184">
            <v>755</v>
          </cell>
          <cell r="B2184">
            <v>37433</v>
          </cell>
          <cell r="C2184" t="str">
            <v>ko</v>
          </cell>
          <cell r="D2184" t="str">
            <v>1202</v>
          </cell>
          <cell r="E2184">
            <v>37411</v>
          </cell>
          <cell r="G2184">
            <v>37412</v>
          </cell>
          <cell r="H2184" t="str">
            <v>Kolumbus</v>
          </cell>
          <cell r="I2184" t="str">
            <v>4030012166</v>
          </cell>
          <cell r="J2184" t="str">
            <v>6800</v>
          </cell>
          <cell r="K2184">
            <v>78250</v>
          </cell>
          <cell r="M2184">
            <v>0</v>
          </cell>
          <cell r="O2184">
            <v>0</v>
          </cell>
          <cell r="P2184">
            <v>78250</v>
          </cell>
          <cell r="S2184">
            <v>78250</v>
          </cell>
          <cell r="T2184" t="str">
            <v>free</v>
          </cell>
          <cell r="V2184"/>
          <cell r="W2184">
            <v>37412</v>
          </cell>
          <cell r="X2184">
            <v>37412</v>
          </cell>
          <cell r="Y2184" t="str">
            <v>KB</v>
          </cell>
        </row>
        <row r="2185">
          <cell r="A2185">
            <v>597</v>
          </cell>
          <cell r="B2185">
            <v>37396</v>
          </cell>
          <cell r="C2185" t="str">
            <v>tch</v>
          </cell>
          <cell r="D2185" t="str">
            <v>2002268</v>
          </cell>
          <cell r="E2185">
            <v>37383</v>
          </cell>
          <cell r="F2185">
            <v>37382</v>
          </cell>
          <cell r="G2185">
            <v>37396</v>
          </cell>
          <cell r="H2185" t="str">
            <v>M+P Copier</v>
          </cell>
          <cell r="I2185" t="str">
            <v>4041-061</v>
          </cell>
          <cell r="J2185" t="str">
            <v>0100</v>
          </cell>
          <cell r="L2185">
            <v>2097.8000000000002</v>
          </cell>
          <cell r="M2185">
            <v>104.9</v>
          </cell>
          <cell r="O2185">
            <v>0</v>
          </cell>
          <cell r="P2185">
            <v>2202.6999999999998</v>
          </cell>
          <cell r="S2185">
            <v>2202.6999999999998</v>
          </cell>
          <cell r="U2185" t="str">
            <v>a</v>
          </cell>
          <cell r="V2185"/>
          <cell r="W2185">
            <v>37393</v>
          </cell>
          <cell r="X2185">
            <v>37393</v>
          </cell>
          <cell r="Y2185" t="str">
            <v>KB</v>
          </cell>
        </row>
        <row r="2186">
          <cell r="A2186">
            <v>3443</v>
          </cell>
          <cell r="B2186">
            <v>37613</v>
          </cell>
          <cell r="C2186" t="str">
            <v>tch</v>
          </cell>
          <cell r="D2186" t="str">
            <v>2002682</v>
          </cell>
          <cell r="E2186">
            <v>37595</v>
          </cell>
          <cell r="F2186">
            <v>37589</v>
          </cell>
          <cell r="G2186">
            <v>37604</v>
          </cell>
          <cell r="H2186" t="str">
            <v>M+P Copier</v>
          </cell>
          <cell r="I2186" t="str">
            <v>4041-061</v>
          </cell>
          <cell r="J2186" t="str">
            <v>0100</v>
          </cell>
          <cell r="L2186">
            <v>3459.5</v>
          </cell>
          <cell r="M2186">
            <v>173</v>
          </cell>
          <cell r="N2186">
            <v>12.3</v>
          </cell>
          <cell r="O2186">
            <v>2.7</v>
          </cell>
          <cell r="P2186">
            <v>3647.5</v>
          </cell>
          <cell r="S2186">
            <v>3647.5</v>
          </cell>
          <cell r="W2186">
            <v>37606</v>
          </cell>
          <cell r="X2186">
            <v>37608</v>
          </cell>
          <cell r="Y2186" t="str">
            <v>KB</v>
          </cell>
          <cell r="Z2186" t="str">
            <v>Copy shop PRG</v>
          </cell>
        </row>
        <row r="2187">
          <cell r="A2187">
            <v>1116</v>
          </cell>
          <cell r="B2187">
            <v>37491</v>
          </cell>
          <cell r="C2187" t="str">
            <v>b</v>
          </cell>
          <cell r="D2187" t="str">
            <v>2002445</v>
          </cell>
          <cell r="E2187">
            <v>37469</v>
          </cell>
          <cell r="F2187">
            <v>37468</v>
          </cell>
          <cell r="G2187">
            <v>37482</v>
          </cell>
          <cell r="H2187" t="str">
            <v>M+P Copier</v>
          </cell>
          <cell r="I2187" t="str">
            <v>4041-061</v>
          </cell>
          <cell r="J2187" t="str">
            <v>0100</v>
          </cell>
          <cell r="L2187">
            <v>4654.6000000000004</v>
          </cell>
          <cell r="M2187">
            <v>232.8</v>
          </cell>
          <cell r="N2187">
            <v>59.8</v>
          </cell>
          <cell r="O2187">
            <v>3</v>
          </cell>
          <cell r="P2187">
            <v>4950.2</v>
          </cell>
          <cell r="S2187">
            <v>4950.2</v>
          </cell>
          <cell r="U2187" t="str">
            <v>a</v>
          </cell>
          <cell r="V2187"/>
          <cell r="W2187">
            <v>37488</v>
          </cell>
          <cell r="X2187">
            <v>37488</v>
          </cell>
          <cell r="Y2187" t="str">
            <v>KB</v>
          </cell>
        </row>
        <row r="2188">
          <cell r="A2188">
            <v>1470</v>
          </cell>
          <cell r="B2188">
            <v>37546</v>
          </cell>
          <cell r="C2188" t="str">
            <v>tch</v>
          </cell>
          <cell r="D2188" t="str">
            <v>2002544</v>
          </cell>
          <cell r="E2188">
            <v>37536</v>
          </cell>
          <cell r="F2188">
            <v>37529</v>
          </cell>
          <cell r="G2188">
            <v>37543</v>
          </cell>
          <cell r="H2188" t="str">
            <v>M+P Copier</v>
          </cell>
          <cell r="I2188" t="str">
            <v>4041-061</v>
          </cell>
          <cell r="J2188" t="str">
            <v>0100</v>
          </cell>
          <cell r="L2188">
            <v>8196.2999999999993</v>
          </cell>
          <cell r="M2188">
            <v>409.9</v>
          </cell>
          <cell r="N2188">
            <v>0</v>
          </cell>
          <cell r="O2188">
            <v>0</v>
          </cell>
          <cell r="P2188">
            <v>8606.2000000000007</v>
          </cell>
          <cell r="S2188">
            <v>8606.2000000000007</v>
          </cell>
          <cell r="U2188" t="str">
            <v>a</v>
          </cell>
          <cell r="V2188"/>
          <cell r="W2188">
            <v>37544</v>
          </cell>
          <cell r="X2188">
            <v>37544</v>
          </cell>
          <cell r="Y2188" t="str">
            <v>KB</v>
          </cell>
        </row>
        <row r="2189">
          <cell r="A2189">
            <v>3416</v>
          </cell>
          <cell r="B2189">
            <v>37578</v>
          </cell>
          <cell r="C2189" t="str">
            <v>tch</v>
          </cell>
          <cell r="D2189" t="str">
            <v>2002591</v>
          </cell>
          <cell r="E2189">
            <v>37565</v>
          </cell>
          <cell r="F2189">
            <v>37560</v>
          </cell>
          <cell r="G2189">
            <v>37574</v>
          </cell>
          <cell r="H2189" t="str">
            <v>M+P Copier</v>
          </cell>
          <cell r="I2189" t="str">
            <v>4041-061</v>
          </cell>
          <cell r="J2189" t="str">
            <v>0100</v>
          </cell>
          <cell r="L2189">
            <v>8083.1</v>
          </cell>
          <cell r="M2189">
            <v>404.2</v>
          </cell>
          <cell r="N2189">
            <v>163.1</v>
          </cell>
          <cell r="O2189">
            <v>35.9</v>
          </cell>
          <cell r="P2189">
            <v>8686.2999999999993</v>
          </cell>
          <cell r="S2189">
            <v>8686.2999999999993</v>
          </cell>
          <cell r="U2189" t="str">
            <v>g</v>
          </cell>
          <cell r="W2189">
            <v>37575</v>
          </cell>
          <cell r="X2189">
            <v>37575</v>
          </cell>
          <cell r="Y2189" t="str">
            <v>KB</v>
          </cell>
          <cell r="Z2189" t="str">
            <v>Copy shop, PRg</v>
          </cell>
        </row>
        <row r="2190">
          <cell r="A2190">
            <v>3344</v>
          </cell>
          <cell r="B2190">
            <v>37529</v>
          </cell>
          <cell r="C2190" t="str">
            <v>tch</v>
          </cell>
          <cell r="D2190" t="str">
            <v>2002495</v>
          </cell>
          <cell r="E2190">
            <v>37510</v>
          </cell>
          <cell r="F2190">
            <v>37508</v>
          </cell>
          <cell r="G2190">
            <v>37522</v>
          </cell>
          <cell r="H2190" t="str">
            <v>M+P Copier</v>
          </cell>
          <cell r="I2190" t="str">
            <v>4041-061</v>
          </cell>
          <cell r="J2190" t="str">
            <v>0100</v>
          </cell>
          <cell r="L2190">
            <v>11081.1</v>
          </cell>
          <cell r="M2190">
            <v>554.1</v>
          </cell>
          <cell r="N2190">
            <v>29.5</v>
          </cell>
          <cell r="O2190">
            <v>6.5</v>
          </cell>
          <cell r="P2190">
            <v>11671.2</v>
          </cell>
          <cell r="S2190">
            <v>11671.2</v>
          </cell>
          <cell r="U2190" t="str">
            <v>a</v>
          </cell>
          <cell r="V2190"/>
          <cell r="W2190">
            <v>37523</v>
          </cell>
          <cell r="X2190">
            <v>37525</v>
          </cell>
          <cell r="Y2190" t="str">
            <v>KB</v>
          </cell>
          <cell r="Z2190" t="str">
            <v>Copy shop</v>
          </cell>
        </row>
        <row r="2191">
          <cell r="A2191">
            <v>3322</v>
          </cell>
          <cell r="B2191">
            <v>37524</v>
          </cell>
          <cell r="C2191" t="str">
            <v>tch</v>
          </cell>
          <cell r="D2191" t="str">
            <v>2002475</v>
          </cell>
          <cell r="E2191">
            <v>37494</v>
          </cell>
          <cell r="F2191">
            <v>37494</v>
          </cell>
          <cell r="G2191">
            <v>37508</v>
          </cell>
          <cell r="H2191" t="str">
            <v>M+P Copier</v>
          </cell>
          <cell r="I2191" t="str">
            <v>4041-061</v>
          </cell>
          <cell r="J2191" t="str">
            <v>0100</v>
          </cell>
          <cell r="L2191">
            <v>11672.3</v>
          </cell>
          <cell r="M2191">
            <v>583.6</v>
          </cell>
          <cell r="O2191">
            <v>0</v>
          </cell>
          <cell r="P2191">
            <v>12255.9</v>
          </cell>
          <cell r="S2191">
            <v>12256</v>
          </cell>
          <cell r="U2191" t="str">
            <v>a</v>
          </cell>
          <cell r="V2191"/>
          <cell r="W2191">
            <v>37516</v>
          </cell>
          <cell r="X2191">
            <v>37516</v>
          </cell>
          <cell r="Y2191" t="str">
            <v>KB</v>
          </cell>
          <cell r="Z2191" t="str">
            <v>Copy shop</v>
          </cell>
        </row>
        <row r="2192">
          <cell r="A2192">
            <v>87</v>
          </cell>
          <cell r="B2192">
            <v>37315</v>
          </cell>
          <cell r="C2192" t="str">
            <v>b</v>
          </cell>
          <cell r="D2192" t="str">
            <v>2002079</v>
          </cell>
          <cell r="E2192">
            <v>37291</v>
          </cell>
          <cell r="F2192">
            <v>37287</v>
          </cell>
          <cell r="G2192">
            <v>37301</v>
          </cell>
          <cell r="H2192" t="str">
            <v>M+P Copier</v>
          </cell>
          <cell r="I2192" t="str">
            <v>4041-061</v>
          </cell>
          <cell r="J2192" t="str">
            <v>0100</v>
          </cell>
          <cell r="L2192">
            <v>11755.7</v>
          </cell>
          <cell r="M2192">
            <v>587.79999999999995</v>
          </cell>
          <cell r="O2192">
            <v>0</v>
          </cell>
          <cell r="P2192">
            <v>12343.5</v>
          </cell>
          <cell r="S2192">
            <v>12343.5</v>
          </cell>
          <cell r="U2192" t="str">
            <v>d</v>
          </cell>
          <cell r="V2192"/>
          <cell r="W2192">
            <v>37298</v>
          </cell>
          <cell r="X2192">
            <v>37301</v>
          </cell>
          <cell r="Y2192" t="str">
            <v>KB</v>
          </cell>
        </row>
        <row r="2193">
          <cell r="A2193">
            <v>592</v>
          </cell>
          <cell r="B2193">
            <v>37396</v>
          </cell>
          <cell r="C2193" t="str">
            <v>b</v>
          </cell>
          <cell r="D2193" t="str">
            <v>2002255</v>
          </cell>
          <cell r="E2193">
            <v>37383</v>
          </cell>
          <cell r="F2193">
            <v>37382</v>
          </cell>
          <cell r="G2193">
            <v>37396</v>
          </cell>
          <cell r="H2193" t="str">
            <v>M+P Copier</v>
          </cell>
          <cell r="I2193" t="str">
            <v>4041-061</v>
          </cell>
          <cell r="J2193" t="str">
            <v>0100</v>
          </cell>
          <cell r="L2193">
            <v>13790.3</v>
          </cell>
          <cell r="M2193">
            <v>689.6</v>
          </cell>
          <cell r="O2193">
            <v>0</v>
          </cell>
          <cell r="P2193">
            <v>14479.9</v>
          </cell>
          <cell r="S2193">
            <v>14479.9</v>
          </cell>
          <cell r="U2193" t="str">
            <v>a</v>
          </cell>
          <cell r="V2193"/>
          <cell r="W2193">
            <v>37393</v>
          </cell>
          <cell r="X2193">
            <v>37393</v>
          </cell>
          <cell r="Y2193" t="str">
            <v>KB</v>
          </cell>
        </row>
        <row r="2194">
          <cell r="A2194">
            <v>3251</v>
          </cell>
          <cell r="B2194">
            <v>37461</v>
          </cell>
          <cell r="C2194" t="str">
            <v>tch</v>
          </cell>
          <cell r="D2194" t="str">
            <v>2002407/A</v>
          </cell>
          <cell r="E2194">
            <v>37455</v>
          </cell>
          <cell r="F2194">
            <v>37435</v>
          </cell>
          <cell r="G2194">
            <v>37455</v>
          </cell>
          <cell r="H2194" t="str">
            <v>M+P Copier</v>
          </cell>
          <cell r="I2194" t="str">
            <v>4041-061</v>
          </cell>
          <cell r="J2194" t="str">
            <v>0100</v>
          </cell>
          <cell r="L2194">
            <v>14140.6</v>
          </cell>
          <cell r="M2194">
            <v>707</v>
          </cell>
          <cell r="O2194">
            <v>0</v>
          </cell>
          <cell r="P2194">
            <v>14847.6</v>
          </cell>
          <cell r="S2194">
            <v>14847.7</v>
          </cell>
          <cell r="U2194" t="str">
            <v>b</v>
          </cell>
          <cell r="V2194"/>
          <cell r="W2194">
            <v>37460</v>
          </cell>
          <cell r="X2194">
            <v>37460</v>
          </cell>
          <cell r="Y2194" t="str">
            <v>KB</v>
          </cell>
          <cell r="Z2194" t="str">
            <v>Copy shop</v>
          </cell>
        </row>
        <row r="2195">
          <cell r="A2195">
            <v>248</v>
          </cell>
          <cell r="B2195">
            <v>37349</v>
          </cell>
          <cell r="C2195" t="str">
            <v>b</v>
          </cell>
          <cell r="D2195" t="str">
            <v>2002123</v>
          </cell>
          <cell r="E2195">
            <v>37321</v>
          </cell>
          <cell r="F2195">
            <v>37315</v>
          </cell>
          <cell r="G2195">
            <v>37330</v>
          </cell>
          <cell r="H2195" t="str">
            <v>M+P Copier</v>
          </cell>
          <cell r="I2195" t="str">
            <v>4041-061</v>
          </cell>
          <cell r="J2195" t="str">
            <v>0100</v>
          </cell>
          <cell r="L2195">
            <v>15234.5</v>
          </cell>
          <cell r="M2195">
            <v>761.80000000000007</v>
          </cell>
          <cell r="N2195">
            <v>473.3</v>
          </cell>
          <cell r="O2195">
            <v>104.2</v>
          </cell>
          <cell r="P2195">
            <v>16573.8</v>
          </cell>
          <cell r="S2195">
            <v>16573.8</v>
          </cell>
          <cell r="U2195" t="str">
            <v>a</v>
          </cell>
          <cell r="V2195"/>
          <cell r="W2195">
            <v>37328</v>
          </cell>
          <cell r="X2195">
            <v>37328</v>
          </cell>
          <cell r="Y2195" t="str">
            <v>KB</v>
          </cell>
        </row>
        <row r="2196">
          <cell r="A2196">
            <v>5</v>
          </cell>
          <cell r="B2196">
            <v>37284</v>
          </cell>
          <cell r="C2196" t="str">
            <v>b</v>
          </cell>
          <cell r="D2196" t="str">
            <v>2002032</v>
          </cell>
          <cell r="E2196">
            <v>37264</v>
          </cell>
          <cell r="F2196">
            <v>37263</v>
          </cell>
          <cell r="G2196">
            <v>37277</v>
          </cell>
          <cell r="H2196" t="str">
            <v>M+P Copier</v>
          </cell>
          <cell r="I2196" t="str">
            <v>4041-061</v>
          </cell>
          <cell r="J2196" t="str">
            <v>0100</v>
          </cell>
          <cell r="L2196">
            <v>25300.6</v>
          </cell>
          <cell r="M2196">
            <v>1265.0999999999999</v>
          </cell>
          <cell r="O2196">
            <v>0</v>
          </cell>
          <cell r="P2196">
            <v>26565.7</v>
          </cell>
          <cell r="S2196">
            <v>26565.7</v>
          </cell>
          <cell r="U2196" t="str">
            <v>d</v>
          </cell>
          <cell r="V2196"/>
          <cell r="W2196">
            <v>37274</v>
          </cell>
          <cell r="X2196">
            <v>37274</v>
          </cell>
          <cell r="Y2196" t="str">
            <v>KB</v>
          </cell>
        </row>
        <row r="2197">
          <cell r="A2197">
            <v>3232</v>
          </cell>
          <cell r="B2197">
            <v>37461</v>
          </cell>
          <cell r="C2197" t="str">
            <v>tch</v>
          </cell>
          <cell r="D2197" t="str">
            <v>2002413</v>
          </cell>
          <cell r="E2197">
            <v>37446</v>
          </cell>
          <cell r="F2197">
            <v>37441</v>
          </cell>
          <cell r="G2197">
            <v>37455</v>
          </cell>
          <cell r="H2197" t="str">
            <v>M+P Copier</v>
          </cell>
          <cell r="I2197" t="str">
            <v>4041-061</v>
          </cell>
          <cell r="J2197" t="str">
            <v>0100</v>
          </cell>
          <cell r="L2197">
            <v>25460.5</v>
          </cell>
          <cell r="M2197">
            <v>1273</v>
          </cell>
          <cell r="N2197">
            <v>108.2</v>
          </cell>
          <cell r="O2197">
            <v>23.8</v>
          </cell>
          <cell r="P2197">
            <v>26865.5</v>
          </cell>
          <cell r="S2197">
            <v>26865.599999999999</v>
          </cell>
          <cell r="U2197" t="str">
            <v>a</v>
          </cell>
          <cell r="V2197"/>
          <cell r="W2197">
            <v>37460</v>
          </cell>
          <cell r="X2197">
            <v>37460</v>
          </cell>
          <cell r="Y2197" t="str">
            <v>KB</v>
          </cell>
          <cell r="Z2197" t="str">
            <v>Copy shop</v>
          </cell>
        </row>
        <row r="2198">
          <cell r="A2198">
            <v>789</v>
          </cell>
          <cell r="B2198">
            <v>37432</v>
          </cell>
          <cell r="C2198" t="str">
            <v>b</v>
          </cell>
          <cell r="D2198" t="str">
            <v>2002341</v>
          </cell>
          <cell r="E2198">
            <v>37413</v>
          </cell>
          <cell r="F2198">
            <v>37407</v>
          </cell>
          <cell r="G2198">
            <v>37421</v>
          </cell>
          <cell r="H2198" t="str">
            <v>M+P Copier</v>
          </cell>
          <cell r="I2198" t="str">
            <v>4041-061</v>
          </cell>
          <cell r="J2198" t="str">
            <v>0100</v>
          </cell>
          <cell r="L2198">
            <v>26693.4</v>
          </cell>
          <cell r="M2198">
            <v>1334.7</v>
          </cell>
          <cell r="N2198">
            <v>192.8</v>
          </cell>
          <cell r="O2198">
            <v>42.5</v>
          </cell>
          <cell r="P2198">
            <v>28263.4</v>
          </cell>
          <cell r="S2198">
            <v>28263.4</v>
          </cell>
          <cell r="U2198" t="str">
            <v>a</v>
          </cell>
          <cell r="V2198"/>
          <cell r="W2198">
            <v>37424</v>
          </cell>
          <cell r="X2198">
            <v>37424</v>
          </cell>
          <cell r="Y2198" t="str">
            <v>KB</v>
          </cell>
        </row>
        <row r="2199">
          <cell r="A2199">
            <v>366</v>
          </cell>
          <cell r="B2199">
            <v>37371</v>
          </cell>
          <cell r="C2199" t="str">
            <v>b</v>
          </cell>
          <cell r="D2199" t="str">
            <v>2002187</v>
          </cell>
          <cell r="E2199">
            <v>37348</v>
          </cell>
          <cell r="F2199">
            <v>37344</v>
          </cell>
          <cell r="G2199">
            <v>37358</v>
          </cell>
          <cell r="H2199" t="str">
            <v>M+P Copier</v>
          </cell>
          <cell r="I2199" t="str">
            <v>4041-061</v>
          </cell>
          <cell r="J2199" t="str">
            <v>0100</v>
          </cell>
          <cell r="L2199">
            <v>28448.7</v>
          </cell>
          <cell r="M2199">
            <v>1422.4</v>
          </cell>
          <cell r="N2199">
            <v>92.3</v>
          </cell>
          <cell r="O2199">
            <v>20.309999999999999</v>
          </cell>
          <cell r="P2199">
            <v>29983.8</v>
          </cell>
          <cell r="S2199">
            <v>29983.8</v>
          </cell>
          <cell r="U2199" t="str">
            <v>a</v>
          </cell>
          <cell r="V2199"/>
          <cell r="W2199">
            <v>37362</v>
          </cell>
          <cell r="X2199">
            <v>37362</v>
          </cell>
          <cell r="Y2199" t="str">
            <v>KB</v>
          </cell>
        </row>
        <row r="2200">
          <cell r="A2200">
            <v>1354</v>
          </cell>
          <cell r="B2200">
            <v>37529</v>
          </cell>
          <cell r="C2200" t="str">
            <v>b</v>
          </cell>
          <cell r="D2200" t="str">
            <v>2002496</v>
          </cell>
          <cell r="E2200">
            <v>37510</v>
          </cell>
          <cell r="F2200">
            <v>37508</v>
          </cell>
          <cell r="G2200">
            <v>37522</v>
          </cell>
          <cell r="H2200" t="str">
            <v>M+P Copier</v>
          </cell>
          <cell r="I2200" t="str">
            <v>4041-061</v>
          </cell>
          <cell r="J2200" t="str">
            <v>0100</v>
          </cell>
          <cell r="L2200">
            <v>36213.4</v>
          </cell>
          <cell r="M2200">
            <v>1810.7</v>
          </cell>
          <cell r="O2200">
            <v>0</v>
          </cell>
          <cell r="P2200">
            <v>38024.1</v>
          </cell>
          <cell r="S2200">
            <v>38024.1</v>
          </cell>
          <cell r="U2200" t="str">
            <v>d</v>
          </cell>
          <cell r="V2200"/>
          <cell r="W2200">
            <v>37526</v>
          </cell>
          <cell r="X2200">
            <v>37526</v>
          </cell>
          <cell r="Y2200" t="str">
            <v>KB</v>
          </cell>
        </row>
        <row r="2201">
          <cell r="A2201">
            <v>1628</v>
          </cell>
          <cell r="B2201">
            <v>37578</v>
          </cell>
          <cell r="C2201" t="str">
            <v>b</v>
          </cell>
          <cell r="D2201" t="str">
            <v>2002590</v>
          </cell>
          <cell r="E2201">
            <v>37565</v>
          </cell>
          <cell r="F2201">
            <v>37560</v>
          </cell>
          <cell r="G2201">
            <v>37574</v>
          </cell>
          <cell r="H2201" t="str">
            <v>M+P Copier</v>
          </cell>
          <cell r="I2201" t="str">
            <v>4041-061</v>
          </cell>
          <cell r="J2201" t="str">
            <v>0100</v>
          </cell>
          <cell r="L2201">
            <v>44191.1</v>
          </cell>
          <cell r="M2201">
            <v>2209.6</v>
          </cell>
          <cell r="N2201">
            <v>322.10000000000002</v>
          </cell>
          <cell r="O2201">
            <v>70.900000000000006</v>
          </cell>
          <cell r="P2201">
            <v>46793.7</v>
          </cell>
          <cell r="S2201">
            <v>46793.7</v>
          </cell>
          <cell r="U2201" t="str">
            <v>c</v>
          </cell>
          <cell r="V2201"/>
          <cell r="W2201">
            <v>37575</v>
          </cell>
          <cell r="X2201">
            <v>37575</v>
          </cell>
          <cell r="Y2201" t="str">
            <v>KB</v>
          </cell>
        </row>
        <row r="2202">
          <cell r="A2202">
            <v>1469</v>
          </cell>
          <cell r="B2202">
            <v>37547</v>
          </cell>
          <cell r="C2202" t="str">
            <v>b</v>
          </cell>
          <cell r="D2202" t="str">
            <v>2002545</v>
          </cell>
          <cell r="E2202">
            <v>37536</v>
          </cell>
          <cell r="F2202">
            <v>37529</v>
          </cell>
          <cell r="G2202">
            <v>37543</v>
          </cell>
          <cell r="H2202" t="str">
            <v>M+P Copier</v>
          </cell>
          <cell r="I2202" t="str">
            <v>4041-061</v>
          </cell>
          <cell r="J2202" t="str">
            <v>0100</v>
          </cell>
          <cell r="L2202">
            <v>54519.9</v>
          </cell>
          <cell r="M2202">
            <v>2726</v>
          </cell>
          <cell r="N2202">
            <v>1583.6</v>
          </cell>
          <cell r="O2202">
            <v>348.4</v>
          </cell>
          <cell r="P2202">
            <v>59177.9</v>
          </cell>
          <cell r="S2202">
            <v>59177.9</v>
          </cell>
          <cell r="U2202" t="str">
            <v>a</v>
          </cell>
          <cell r="V2202"/>
          <cell r="W2202">
            <v>37547</v>
          </cell>
          <cell r="X2202">
            <v>37550</v>
          </cell>
          <cell r="Y2202" t="str">
            <v>KB</v>
          </cell>
        </row>
        <row r="2203">
          <cell r="A2203">
            <v>1065</v>
          </cell>
          <cell r="B2203">
            <v>37469</v>
          </cell>
          <cell r="C2203" t="str">
            <v>b</v>
          </cell>
          <cell r="D2203" t="str">
            <v>2002407</v>
          </cell>
          <cell r="E2203">
            <v>37455</v>
          </cell>
          <cell r="F2203">
            <v>37435</v>
          </cell>
          <cell r="G2203">
            <v>37455</v>
          </cell>
          <cell r="H2203" t="str">
            <v>M+P Copier</v>
          </cell>
          <cell r="I2203" t="str">
            <v>4041-061</v>
          </cell>
          <cell r="J2203" t="str">
            <v>0100</v>
          </cell>
          <cell r="L2203">
            <v>80016.100000000006</v>
          </cell>
          <cell r="M2203">
            <v>4000.8</v>
          </cell>
          <cell r="N2203">
            <v>135.19999999999999</v>
          </cell>
          <cell r="O2203">
            <v>29.8</v>
          </cell>
          <cell r="P2203">
            <v>84181.9</v>
          </cell>
          <cell r="S2203">
            <v>84181.9</v>
          </cell>
          <cell r="U2203" t="str">
            <v>a</v>
          </cell>
          <cell r="V2203"/>
          <cell r="W2203">
            <v>37466</v>
          </cell>
          <cell r="X2203">
            <v>37466</v>
          </cell>
          <cell r="Y2203" t="str">
            <v>KB</v>
          </cell>
        </row>
        <row r="2204">
          <cell r="A2204">
            <v>1805</v>
          </cell>
          <cell r="B2204">
            <v>37603</v>
          </cell>
          <cell r="C2204" t="str">
            <v>b</v>
          </cell>
          <cell r="D2204" t="str">
            <v>2002683</v>
          </cell>
          <cell r="E2204">
            <v>37595</v>
          </cell>
          <cell r="F2204">
            <v>37589</v>
          </cell>
          <cell r="G2204">
            <v>37604</v>
          </cell>
          <cell r="H2204" t="str">
            <v>M+P Copier</v>
          </cell>
          <cell r="I2204" t="str">
            <v>4041-061</v>
          </cell>
          <cell r="J2204" t="str">
            <v>0100</v>
          </cell>
          <cell r="L2204">
            <v>77212.899999999994</v>
          </cell>
          <cell r="M2204">
            <v>3860.7</v>
          </cell>
          <cell r="N2204">
            <v>4231.3999999999996</v>
          </cell>
          <cell r="O2204">
            <v>930.9</v>
          </cell>
          <cell r="P2204">
            <v>86235.9</v>
          </cell>
          <cell r="S2204">
            <v>86235.9</v>
          </cell>
          <cell r="U2204" t="str">
            <v>a</v>
          </cell>
          <cell r="V2204"/>
          <cell r="W2204">
            <v>37601</v>
          </cell>
          <cell r="X2204">
            <v>37602</v>
          </cell>
          <cell r="Y2204" t="str">
            <v>KB</v>
          </cell>
        </row>
        <row r="2205">
          <cell r="A2205">
            <v>1117</v>
          </cell>
          <cell r="B2205">
            <v>37491</v>
          </cell>
          <cell r="C2205" t="str">
            <v>b</v>
          </cell>
          <cell r="D2205" t="str">
            <v>2002446</v>
          </cell>
          <cell r="E2205">
            <v>37469</v>
          </cell>
          <cell r="F2205">
            <v>37468</v>
          </cell>
          <cell r="G2205">
            <v>37482</v>
          </cell>
          <cell r="H2205" t="str">
            <v>M+P Copier</v>
          </cell>
          <cell r="I2205" t="str">
            <v>4041-061</v>
          </cell>
          <cell r="J2205" t="str">
            <v>0100</v>
          </cell>
          <cell r="L2205">
            <v>101882.9</v>
          </cell>
          <cell r="M2205">
            <v>5094.2</v>
          </cell>
          <cell r="N2205">
            <v>2397.1</v>
          </cell>
          <cell r="O2205">
            <v>527.4</v>
          </cell>
          <cell r="P2205">
            <v>109901.6</v>
          </cell>
          <cell r="S2205">
            <v>109901.6</v>
          </cell>
          <cell r="U2205" t="str">
            <v>b</v>
          </cell>
          <cell r="V2205"/>
          <cell r="W2205">
            <v>37477</v>
          </cell>
          <cell r="X2205">
            <v>37477</v>
          </cell>
          <cell r="Y2205" t="str">
            <v>KB</v>
          </cell>
        </row>
        <row r="2206">
          <cell r="A2206">
            <v>1578</v>
          </cell>
          <cell r="B2206">
            <v>37578</v>
          </cell>
          <cell r="C2206" t="str">
            <v>b</v>
          </cell>
          <cell r="D2206" t="str">
            <v>2002576</v>
          </cell>
          <cell r="E2206">
            <v>37553</v>
          </cell>
          <cell r="F2206">
            <v>37552</v>
          </cell>
          <cell r="G2206">
            <v>37566</v>
          </cell>
          <cell r="H2206" t="str">
            <v>M+P Copier</v>
          </cell>
          <cell r="I2206" t="str">
            <v>4041-061</v>
          </cell>
          <cell r="J2206" t="str">
            <v>0100</v>
          </cell>
          <cell r="L2206">
            <v>136698.5</v>
          </cell>
          <cell r="M2206">
            <v>6835</v>
          </cell>
          <cell r="N2206">
            <v>129.69999999999999</v>
          </cell>
          <cell r="O2206">
            <v>28.6</v>
          </cell>
          <cell r="P2206">
            <v>143691.79999999999</v>
          </cell>
          <cell r="S2206">
            <v>143691.79999999999</v>
          </cell>
          <cell r="U2206" t="str">
            <v>a</v>
          </cell>
          <cell r="V2206"/>
          <cell r="W2206">
            <v>37575</v>
          </cell>
          <cell r="X2206">
            <v>37575</v>
          </cell>
          <cell r="Y2206" t="str">
            <v>KB</v>
          </cell>
        </row>
        <row r="2207">
          <cell r="A2207">
            <v>1194</v>
          </cell>
          <cell r="B2207">
            <v>37502</v>
          </cell>
          <cell r="C2207" t="str">
            <v>aod</v>
          </cell>
          <cell r="D2207" t="str">
            <v>2002467</v>
          </cell>
          <cell r="E2207">
            <v>37476</v>
          </cell>
          <cell r="F2207">
            <v>37476</v>
          </cell>
          <cell r="G2207">
            <v>37490</v>
          </cell>
          <cell r="H2207" t="str">
            <v>M+P Copier</v>
          </cell>
          <cell r="I2207" t="str">
            <v>4041-061</v>
          </cell>
          <cell r="J2207" t="str">
            <v>0100</v>
          </cell>
          <cell r="L2207">
            <v>157924.6</v>
          </cell>
          <cell r="M2207">
            <v>7896.23</v>
          </cell>
          <cell r="O2207">
            <v>0</v>
          </cell>
          <cell r="P2207">
            <v>165820.9</v>
          </cell>
          <cell r="S2207">
            <v>165820.9</v>
          </cell>
          <cell r="U2207" t="str">
            <v>a</v>
          </cell>
          <cell r="V2207"/>
          <cell r="W2207">
            <v>37496</v>
          </cell>
          <cell r="X2207">
            <v>37497</v>
          </cell>
          <cell r="Y2207" t="str">
            <v>KB</v>
          </cell>
          <cell r="Z2207" t="str">
            <v>Copying for Mr. Kato</v>
          </cell>
        </row>
        <row r="2208">
          <cell r="A2208">
            <v>1243</v>
          </cell>
          <cell r="B2208">
            <v>37498</v>
          </cell>
          <cell r="C2208" t="str">
            <v>toe</v>
          </cell>
          <cell r="D2208" t="str">
            <v>2002471</v>
          </cell>
          <cell r="E2208">
            <v>37489</v>
          </cell>
          <cell r="F2208">
            <v>37487</v>
          </cell>
          <cell r="G2208">
            <v>37501</v>
          </cell>
          <cell r="H2208" t="str">
            <v>M+P Copier</v>
          </cell>
          <cell r="I2208" t="str">
            <v>4041-061</v>
          </cell>
          <cell r="J2208" t="str">
            <v>0100</v>
          </cell>
          <cell r="L2208">
            <v>782613.2</v>
          </cell>
          <cell r="M2208">
            <v>39130.699999999997</v>
          </cell>
          <cell r="N2208">
            <v>1338.5</v>
          </cell>
          <cell r="O2208">
            <v>294.5</v>
          </cell>
          <cell r="P2208">
            <v>823376.9</v>
          </cell>
          <cell r="S2208">
            <v>823376.9</v>
          </cell>
          <cell r="T2208" t="str">
            <v>September2002</v>
          </cell>
          <cell r="U2208">
            <v>37497</v>
          </cell>
          <cell r="V2208"/>
          <cell r="W2208">
            <v>37503</v>
          </cell>
          <cell r="X2208">
            <v>37504</v>
          </cell>
          <cell r="Y2208" t="str">
            <v>UFJ</v>
          </cell>
        </row>
        <row r="2209">
          <cell r="A2209">
            <v>3051</v>
          </cell>
          <cell r="B2209">
            <v>37349</v>
          </cell>
          <cell r="C2209" t="str">
            <v>mc</v>
          </cell>
          <cell r="D2209" t="str">
            <v>1000000192</v>
          </cell>
          <cell r="E2209">
            <v>37309</v>
          </cell>
          <cell r="F2209">
            <v>37287</v>
          </cell>
          <cell r="G2209">
            <v>37313</v>
          </cell>
          <cell r="H2209" t="str">
            <v>Investconsult Brno</v>
          </cell>
          <cell r="I2209" t="str">
            <v>4100001615</v>
          </cell>
          <cell r="J2209" t="str">
            <v>6800</v>
          </cell>
          <cell r="M2209">
            <v>0</v>
          </cell>
          <cell r="N2209">
            <v>9800</v>
          </cell>
          <cell r="O2209">
            <v>2156</v>
          </cell>
          <cell r="P2209">
            <v>11956</v>
          </cell>
          <cell r="S2209">
            <v>11956</v>
          </cell>
          <cell r="V2209"/>
          <cell r="W2209">
            <v>37330</v>
          </cell>
          <cell r="X2209">
            <v>37333</v>
          </cell>
          <cell r="Y2209" t="str">
            <v>KB</v>
          </cell>
        </row>
        <row r="2210">
          <cell r="A2210">
            <v>4340</v>
          </cell>
          <cell r="B2210">
            <v>37601</v>
          </cell>
          <cell r="C2210" t="str">
            <v>ko-m</v>
          </cell>
          <cell r="D2210" t="str">
            <v>22-2200781</v>
          </cell>
          <cell r="E2210">
            <v>37593</v>
          </cell>
          <cell r="F2210">
            <v>37590</v>
          </cell>
          <cell r="G2210">
            <v>37624</v>
          </cell>
          <cell r="H2210" t="str">
            <v>AGS Astra</v>
          </cell>
          <cell r="I2210" t="str">
            <v>414-481</v>
          </cell>
          <cell r="J2210" t="str">
            <v>0100</v>
          </cell>
          <cell r="L2210">
            <v>31733</v>
          </cell>
          <cell r="M2210">
            <v>1586.7</v>
          </cell>
          <cell r="N2210">
            <v>3500</v>
          </cell>
          <cell r="O2210">
            <v>770</v>
          </cell>
          <cell r="P2210">
            <v>37590</v>
          </cell>
          <cell r="Q2210">
            <v>-37590</v>
          </cell>
          <cell r="S2210">
            <v>0</v>
          </cell>
          <cell r="V2210" t="str">
            <v xml:space="preserve"> </v>
          </cell>
          <cell r="W2210" t="str">
            <v>n/a</v>
          </cell>
          <cell r="X2210" t="str">
            <v>n/a</v>
          </cell>
          <cell r="Y2210" t="str">
            <v>KB</v>
          </cell>
        </row>
        <row r="2211">
          <cell r="A2211">
            <v>4341</v>
          </cell>
          <cell r="B2211">
            <v>37601</v>
          </cell>
          <cell r="C2211" t="str">
            <v>ko-m</v>
          </cell>
          <cell r="D2211" t="str">
            <v>22-2200782</v>
          </cell>
          <cell r="E2211">
            <v>37593</v>
          </cell>
          <cell r="F2211">
            <v>37590</v>
          </cell>
          <cell r="G2211">
            <v>37624</v>
          </cell>
          <cell r="H2211" t="str">
            <v>AGS Astra</v>
          </cell>
          <cell r="I2211" t="str">
            <v>414-481</v>
          </cell>
          <cell r="J2211" t="str">
            <v>0100</v>
          </cell>
          <cell r="L2211">
            <v>8300</v>
          </cell>
          <cell r="M2211">
            <v>415</v>
          </cell>
          <cell r="N2211">
            <v>4500</v>
          </cell>
          <cell r="O2211">
            <v>990</v>
          </cell>
          <cell r="P2211">
            <v>14205</v>
          </cell>
          <cell r="Q2211">
            <v>-14205</v>
          </cell>
          <cell r="S2211">
            <v>0</v>
          </cell>
          <cell r="V2211" t="str">
            <v xml:space="preserve"> </v>
          </cell>
          <cell r="W2211" t="str">
            <v>n/a</v>
          </cell>
          <cell r="X2211" t="str">
            <v>n/a</v>
          </cell>
          <cell r="Y2211" t="str">
            <v>KB</v>
          </cell>
        </row>
        <row r="2212">
          <cell r="A2212">
            <v>4122</v>
          </cell>
          <cell r="B2212">
            <v>37432</v>
          </cell>
          <cell r="C2212" t="str">
            <v>ko</v>
          </cell>
          <cell r="D2212" t="str">
            <v>22-2200289</v>
          </cell>
          <cell r="E2212">
            <v>37391</v>
          </cell>
          <cell r="F2212">
            <v>37391</v>
          </cell>
          <cell r="G2212">
            <v>37422</v>
          </cell>
          <cell r="H2212" t="str">
            <v>AGS Astra</v>
          </cell>
          <cell r="I2212" t="str">
            <v>414-481</v>
          </cell>
          <cell r="J2212" t="str">
            <v>0100</v>
          </cell>
          <cell r="L2212">
            <v>1029.1199999999999</v>
          </cell>
          <cell r="M2212">
            <v>51.5</v>
          </cell>
          <cell r="N2212">
            <v>14.26</v>
          </cell>
          <cell r="O2212">
            <v>3.2</v>
          </cell>
          <cell r="P2212">
            <v>1098</v>
          </cell>
          <cell r="S2212">
            <v>1098</v>
          </cell>
          <cell r="U2212" t="str">
            <v>b</v>
          </cell>
          <cell r="V2212"/>
          <cell r="W2212">
            <v>37419</v>
          </cell>
          <cell r="X2212">
            <v>37419</v>
          </cell>
          <cell r="Y2212" t="str">
            <v>KB</v>
          </cell>
        </row>
        <row r="2213">
          <cell r="A2213">
            <v>4086</v>
          </cell>
          <cell r="B2213">
            <v>37396</v>
          </cell>
          <cell r="C2213" t="str">
            <v>ko</v>
          </cell>
          <cell r="D2213" t="str">
            <v>22-2200198</v>
          </cell>
          <cell r="E2213">
            <v>37363</v>
          </cell>
          <cell r="F2213">
            <v>37363</v>
          </cell>
          <cell r="G2213">
            <v>37393</v>
          </cell>
          <cell r="H2213" t="str">
            <v>AGS Astra</v>
          </cell>
          <cell r="I2213" t="str">
            <v>414-481</v>
          </cell>
          <cell r="J2213" t="str">
            <v>0100</v>
          </cell>
          <cell r="L2213">
            <v>1102.5</v>
          </cell>
          <cell r="M2213">
            <v>55.2</v>
          </cell>
          <cell r="N2213">
            <v>14.26</v>
          </cell>
          <cell r="O2213">
            <v>3.2</v>
          </cell>
          <cell r="P2213">
            <v>1175</v>
          </cell>
          <cell r="S2213">
            <v>1175</v>
          </cell>
          <cell r="U2213" t="str">
            <v>c</v>
          </cell>
          <cell r="V2213"/>
          <cell r="W2213">
            <v>37391</v>
          </cell>
          <cell r="X2213">
            <v>37393</v>
          </cell>
          <cell r="Y2213" t="str">
            <v>KB</v>
          </cell>
        </row>
        <row r="2214">
          <cell r="A2214">
            <v>4058</v>
          </cell>
          <cell r="B2214">
            <v>37371</v>
          </cell>
          <cell r="C2214" t="str">
            <v>ko</v>
          </cell>
          <cell r="D2214" t="str">
            <v>22-2200132</v>
          </cell>
          <cell r="E2214">
            <v>37335</v>
          </cell>
          <cell r="F2214">
            <v>37335</v>
          </cell>
          <cell r="G2214">
            <v>37366</v>
          </cell>
          <cell r="H2214" t="str">
            <v>AGS Astra</v>
          </cell>
          <cell r="I2214" t="str">
            <v>414-481</v>
          </cell>
          <cell r="J2214" t="str">
            <v>0100</v>
          </cell>
          <cell r="L2214">
            <v>1466.72</v>
          </cell>
          <cell r="M2214">
            <v>73.400000000000006</v>
          </cell>
          <cell r="N2214">
            <v>14.26</v>
          </cell>
          <cell r="O2214">
            <v>3.2</v>
          </cell>
          <cell r="P2214">
            <v>1558</v>
          </cell>
          <cell r="S2214">
            <v>1558</v>
          </cell>
          <cell r="V2214"/>
          <cell r="W2214">
            <v>37364</v>
          </cell>
          <cell r="X2214">
            <v>37364</v>
          </cell>
          <cell r="Y2214" t="str">
            <v>KB</v>
          </cell>
        </row>
        <row r="2215">
          <cell r="A2215">
            <v>4313</v>
          </cell>
          <cell r="B2215">
            <v>37578</v>
          </cell>
          <cell r="C2215" t="str">
            <v>ko</v>
          </cell>
          <cell r="D2215" t="str">
            <v>22-2200682</v>
          </cell>
          <cell r="E2215">
            <v>37547</v>
          </cell>
          <cell r="F2215">
            <v>37547</v>
          </cell>
          <cell r="G2215">
            <v>37578</v>
          </cell>
          <cell r="H2215" t="str">
            <v>AGS Astra</v>
          </cell>
          <cell r="I2215" t="str">
            <v>414-481</v>
          </cell>
          <cell r="J2215" t="str">
            <v>0100</v>
          </cell>
          <cell r="L2215">
            <v>1486.45</v>
          </cell>
          <cell r="M2215">
            <v>74.400000000000006</v>
          </cell>
          <cell r="N2215">
            <v>14.26</v>
          </cell>
          <cell r="O2215">
            <v>3.2</v>
          </cell>
          <cell r="P2215">
            <v>1578</v>
          </cell>
          <cell r="S2215">
            <v>1578</v>
          </cell>
          <cell r="U2215" t="str">
            <v>g</v>
          </cell>
          <cell r="V2215"/>
          <cell r="W2215">
            <v>37575</v>
          </cell>
          <cell r="X2215">
            <v>37575</v>
          </cell>
          <cell r="Y2215" t="str">
            <v>KB</v>
          </cell>
        </row>
        <row r="2216">
          <cell r="A2216">
            <v>4252</v>
          </cell>
          <cell r="B2216">
            <v>37502</v>
          </cell>
          <cell r="C2216" t="str">
            <v>ko</v>
          </cell>
          <cell r="D2216" t="str">
            <v>22-2200535</v>
          </cell>
          <cell r="E2216">
            <v>37489</v>
          </cell>
          <cell r="F2216">
            <v>37488</v>
          </cell>
          <cell r="G2216">
            <v>37498</v>
          </cell>
          <cell r="H2216" t="str">
            <v>AGS Astra</v>
          </cell>
          <cell r="I2216" t="str">
            <v>414-481</v>
          </cell>
          <cell r="J2216" t="str">
            <v>0100</v>
          </cell>
          <cell r="L2216">
            <v>1557.9</v>
          </cell>
          <cell r="M2216">
            <v>77.900000000000006</v>
          </cell>
          <cell r="N2216">
            <v>14.26</v>
          </cell>
          <cell r="O2216">
            <v>3.14</v>
          </cell>
          <cell r="P2216">
            <v>1653</v>
          </cell>
          <cell r="S2216">
            <v>1653</v>
          </cell>
          <cell r="U2216" t="str">
            <v>e</v>
          </cell>
          <cell r="V2216"/>
          <cell r="W2216">
            <v>37496</v>
          </cell>
          <cell r="X2216">
            <v>37497</v>
          </cell>
          <cell r="Y2216" t="str">
            <v>KB</v>
          </cell>
        </row>
        <row r="2217">
          <cell r="A2217">
            <v>4288</v>
          </cell>
          <cell r="B2217">
            <v>37533</v>
          </cell>
          <cell r="C2217" t="str">
            <v>ko</v>
          </cell>
          <cell r="D2217" t="str">
            <v>22-2200608</v>
          </cell>
          <cell r="E2217">
            <v>37516</v>
          </cell>
          <cell r="F2217">
            <v>37515</v>
          </cell>
          <cell r="G2217">
            <v>37545</v>
          </cell>
          <cell r="H2217" t="str">
            <v>AGS Astra</v>
          </cell>
          <cell r="I2217" t="str">
            <v>414-481</v>
          </cell>
          <cell r="J2217" t="str">
            <v>0100</v>
          </cell>
          <cell r="L2217">
            <v>1635.55</v>
          </cell>
          <cell r="M2217">
            <v>81.8</v>
          </cell>
          <cell r="N2217">
            <v>14.26</v>
          </cell>
          <cell r="O2217">
            <v>3.2</v>
          </cell>
          <cell r="P2217">
            <v>1735</v>
          </cell>
          <cell r="S2217">
            <v>1735</v>
          </cell>
          <cell r="U2217" t="str">
            <v>a</v>
          </cell>
          <cell r="V2217"/>
          <cell r="W2217">
            <v>37533</v>
          </cell>
          <cell r="X2217">
            <v>37533</v>
          </cell>
          <cell r="Y2217" t="str">
            <v>KB</v>
          </cell>
        </row>
        <row r="2218">
          <cell r="A2218">
            <v>4325</v>
          </cell>
          <cell r="B2218">
            <v>37603</v>
          </cell>
          <cell r="C2218" t="str">
            <v>ko-z</v>
          </cell>
          <cell r="D2218" t="str">
            <v>22-2200749</v>
          </cell>
          <cell r="E2218">
            <v>37574</v>
          </cell>
          <cell r="F2218">
            <v>37574</v>
          </cell>
          <cell r="G2218">
            <v>37604</v>
          </cell>
          <cell r="H2218" t="str">
            <v>AGS Astra</v>
          </cell>
          <cell r="I2218" t="str">
            <v>414-481</v>
          </cell>
          <cell r="J2218" t="str">
            <v>0100</v>
          </cell>
          <cell r="L2218">
            <v>1657.58</v>
          </cell>
          <cell r="M2218">
            <v>82.9</v>
          </cell>
          <cell r="N2218">
            <v>14.26</v>
          </cell>
          <cell r="O2218">
            <v>3.2</v>
          </cell>
          <cell r="P2218">
            <v>1758</v>
          </cell>
          <cell r="S2218">
            <v>1758</v>
          </cell>
          <cell r="U2218" t="str">
            <v>b</v>
          </cell>
          <cell r="V2218">
            <v>29</v>
          </cell>
          <cell r="W2218">
            <v>37601</v>
          </cell>
          <cell r="X2218">
            <v>37602</v>
          </cell>
          <cell r="Y2218" t="str">
            <v>KB</v>
          </cell>
        </row>
        <row r="2219">
          <cell r="A2219">
            <v>4031</v>
          </cell>
          <cell r="B2219">
            <v>37349</v>
          </cell>
          <cell r="C2219" t="str">
            <v>ko</v>
          </cell>
          <cell r="D2219" t="str">
            <v>22-2200050</v>
          </cell>
          <cell r="E2219">
            <v>37301</v>
          </cell>
          <cell r="F2219">
            <v>37287</v>
          </cell>
          <cell r="G2219">
            <v>37332</v>
          </cell>
          <cell r="H2219" t="str">
            <v>AGS Astra</v>
          </cell>
          <cell r="I2219" t="str">
            <v>414-481</v>
          </cell>
          <cell r="J2219" t="str">
            <v>0100</v>
          </cell>
          <cell r="L2219">
            <v>1890.18</v>
          </cell>
          <cell r="M2219">
            <v>94.6</v>
          </cell>
          <cell r="N2219">
            <v>14.26</v>
          </cell>
          <cell r="O2219">
            <v>3.2</v>
          </cell>
          <cell r="P2219">
            <v>2002</v>
          </cell>
          <cell r="S2219">
            <v>2002</v>
          </cell>
          <cell r="U2219" t="str">
            <v>a</v>
          </cell>
          <cell r="V2219"/>
          <cell r="W2219">
            <v>37328</v>
          </cell>
          <cell r="X2219">
            <v>37328</v>
          </cell>
          <cell r="Y2219" t="str">
            <v>KB</v>
          </cell>
        </row>
        <row r="2220">
          <cell r="A2220">
            <v>4161</v>
          </cell>
          <cell r="B2220">
            <v>37453</v>
          </cell>
          <cell r="C2220" t="str">
            <v>ko</v>
          </cell>
          <cell r="D2220" t="str">
            <v>22-2200377</v>
          </cell>
          <cell r="E2220">
            <v>37421</v>
          </cell>
          <cell r="F2220">
            <v>37421</v>
          </cell>
          <cell r="G2220">
            <v>37451</v>
          </cell>
          <cell r="H2220" t="str">
            <v>AGS Astra</v>
          </cell>
          <cell r="I2220" t="str">
            <v>414-481</v>
          </cell>
          <cell r="J2220" t="str">
            <v>0100</v>
          </cell>
          <cell r="L2220">
            <v>2249.5</v>
          </cell>
          <cell r="M2220">
            <v>112.5</v>
          </cell>
          <cell r="N2220">
            <v>14.26</v>
          </cell>
          <cell r="O2220">
            <v>3.2</v>
          </cell>
          <cell r="P2220">
            <v>2379</v>
          </cell>
          <cell r="S2220">
            <v>2379</v>
          </cell>
          <cell r="V2220"/>
          <cell r="W2220">
            <v>37448</v>
          </cell>
          <cell r="X2220">
            <v>37448</v>
          </cell>
          <cell r="Y2220" t="str">
            <v>KB</v>
          </cell>
        </row>
        <row r="2221">
          <cell r="A2221">
            <v>4210</v>
          </cell>
          <cell r="B2221">
            <v>37466</v>
          </cell>
          <cell r="C2221" t="str">
            <v>ko</v>
          </cell>
          <cell r="D2221" t="str">
            <v>22-2200455</v>
          </cell>
          <cell r="E2221">
            <v>37452</v>
          </cell>
          <cell r="F2221">
            <v>37452</v>
          </cell>
          <cell r="G2221">
            <v>37483</v>
          </cell>
          <cell r="H2221" t="str">
            <v>AGS Astra</v>
          </cell>
          <cell r="I2221" t="str">
            <v>414-481</v>
          </cell>
          <cell r="J2221" t="str">
            <v>0100</v>
          </cell>
          <cell r="L2221">
            <v>2357.89</v>
          </cell>
          <cell r="M2221">
            <v>117.9</v>
          </cell>
          <cell r="N2221">
            <v>14.26</v>
          </cell>
          <cell r="O2221">
            <v>3.2</v>
          </cell>
          <cell r="P2221">
            <v>2493.25</v>
          </cell>
          <cell r="S2221">
            <v>2493</v>
          </cell>
          <cell r="U2221" t="str">
            <v>a</v>
          </cell>
          <cell r="V2221"/>
          <cell r="W2221">
            <v>37483</v>
          </cell>
          <cell r="X2221">
            <v>37483</v>
          </cell>
          <cell r="Y2221" t="str">
            <v>KB</v>
          </cell>
        </row>
        <row r="2222">
          <cell r="A2222">
            <v>4348</v>
          </cell>
          <cell r="B2222">
            <v>37613</v>
          </cell>
          <cell r="C2222" t="str">
            <v>kom</v>
          </cell>
          <cell r="D2222" t="str">
            <v>22-2200813</v>
          </cell>
          <cell r="E2222">
            <v>37603</v>
          </cell>
          <cell r="F2222">
            <v>37603</v>
          </cell>
          <cell r="G2222">
            <v>37634</v>
          </cell>
          <cell r="H2222" t="str">
            <v>AGS Astra</v>
          </cell>
          <cell r="I2222" t="str">
            <v>414-481</v>
          </cell>
          <cell r="J2222" t="str">
            <v>0100</v>
          </cell>
          <cell r="L2222">
            <v>2782.64</v>
          </cell>
          <cell r="M2222">
            <v>139.19999999999999</v>
          </cell>
          <cell r="N2222">
            <v>14.26</v>
          </cell>
          <cell r="O2222">
            <v>3.2</v>
          </cell>
          <cell r="P2222">
            <v>2939</v>
          </cell>
          <cell r="S2222">
            <v>2939</v>
          </cell>
          <cell r="U2222" t="str">
            <v>x</v>
          </cell>
          <cell r="V2222" t="str">
            <v xml:space="preserve"> </v>
          </cell>
          <cell r="W2222">
            <v>37613</v>
          </cell>
          <cell r="X2222">
            <v>37613</v>
          </cell>
          <cell r="Y2222" t="str">
            <v>KB</v>
          </cell>
        </row>
        <row r="2223">
          <cell r="A2223">
            <v>4077</v>
          </cell>
          <cell r="B2223">
            <v>37371</v>
          </cell>
          <cell r="C2223" t="str">
            <v>ko</v>
          </cell>
          <cell r="D2223" t="str">
            <v>22-2200191</v>
          </cell>
          <cell r="E2223">
            <v>37351</v>
          </cell>
          <cell r="F2223">
            <v>37346</v>
          </cell>
          <cell r="G2223">
            <v>37381</v>
          </cell>
          <cell r="H2223" t="str">
            <v>AGS Astra</v>
          </cell>
          <cell r="I2223" t="str">
            <v>414-481</v>
          </cell>
          <cell r="J2223" t="str">
            <v>0100</v>
          </cell>
          <cell r="L2223">
            <v>4500</v>
          </cell>
          <cell r="M2223">
            <v>225</v>
          </cell>
          <cell r="N2223">
            <v>0</v>
          </cell>
          <cell r="O2223">
            <v>0</v>
          </cell>
          <cell r="P2223">
            <v>4725</v>
          </cell>
          <cell r="S2223">
            <v>4725</v>
          </cell>
          <cell r="U2223" t="str">
            <v>e</v>
          </cell>
          <cell r="V2223"/>
          <cell r="W2223">
            <v>37382</v>
          </cell>
          <cell r="X2223">
            <v>37383</v>
          </cell>
          <cell r="Y2223" t="str">
            <v>KB</v>
          </cell>
        </row>
        <row r="2224">
          <cell r="A2224">
            <v>4032</v>
          </cell>
          <cell r="B2224">
            <v>37349</v>
          </cell>
          <cell r="C2224" t="str">
            <v>ko</v>
          </cell>
          <cell r="D2224" t="str">
            <v>22-2200058</v>
          </cell>
          <cell r="E2224">
            <v>37301</v>
          </cell>
          <cell r="F2224">
            <v>37301</v>
          </cell>
          <cell r="G2224">
            <v>37332</v>
          </cell>
          <cell r="H2224" t="str">
            <v>AGS Astra</v>
          </cell>
          <cell r="I2224" t="str">
            <v>414-481</v>
          </cell>
          <cell r="J2224" t="str">
            <v>0100</v>
          </cell>
          <cell r="L2224">
            <v>5135</v>
          </cell>
          <cell r="M2224">
            <v>256.8</v>
          </cell>
          <cell r="N2224">
            <v>0</v>
          </cell>
          <cell r="O2224">
            <v>0</v>
          </cell>
          <cell r="P2224">
            <v>5392</v>
          </cell>
          <cell r="S2224">
            <v>5392</v>
          </cell>
          <cell r="U2224" t="str">
            <v>a</v>
          </cell>
          <cell r="V2224"/>
          <cell r="W2224">
            <v>37328</v>
          </cell>
          <cell r="X2224">
            <v>37328</v>
          </cell>
          <cell r="Y2224" t="str">
            <v>KB</v>
          </cell>
        </row>
        <row r="2225">
          <cell r="A2225">
            <v>4071</v>
          </cell>
          <cell r="B2225">
            <v>37371</v>
          </cell>
          <cell r="C2225" t="str">
            <v>ko</v>
          </cell>
          <cell r="D2225" t="str">
            <v>22-2200189</v>
          </cell>
          <cell r="E2225">
            <v>37350</v>
          </cell>
          <cell r="F2225">
            <v>37346</v>
          </cell>
          <cell r="G2225">
            <v>37381</v>
          </cell>
          <cell r="H2225" t="str">
            <v>AGS Astra</v>
          </cell>
          <cell r="I2225" t="str">
            <v>414-481</v>
          </cell>
          <cell r="J2225" t="str">
            <v>0100</v>
          </cell>
          <cell r="L2225">
            <v>5664</v>
          </cell>
          <cell r="M2225">
            <v>283.2</v>
          </cell>
          <cell r="N2225">
            <v>0</v>
          </cell>
          <cell r="O2225">
            <v>0</v>
          </cell>
          <cell r="P2225">
            <v>5947</v>
          </cell>
          <cell r="S2225">
            <v>5947</v>
          </cell>
          <cell r="U2225" t="str">
            <v>c</v>
          </cell>
          <cell r="V2225"/>
          <cell r="W2225">
            <v>37382</v>
          </cell>
          <cell r="X2225">
            <v>37383</v>
          </cell>
          <cell r="Y2225" t="str">
            <v>KB</v>
          </cell>
        </row>
        <row r="2226">
          <cell r="A2226">
            <v>4318</v>
          </cell>
          <cell r="B2226">
            <v>37596</v>
          </cell>
          <cell r="C2226" t="str">
            <v>kom-z</v>
          </cell>
          <cell r="D2226" t="str">
            <v>22-2200722</v>
          </cell>
          <cell r="E2226">
            <v>37565</v>
          </cell>
          <cell r="F2226">
            <v>37560</v>
          </cell>
          <cell r="G2226">
            <v>37595</v>
          </cell>
          <cell r="H2226" t="str">
            <v>AGS Astra</v>
          </cell>
          <cell r="I2226" t="str">
            <v>414-481</v>
          </cell>
          <cell r="J2226" t="str">
            <v>0100</v>
          </cell>
          <cell r="L2226">
            <v>8300</v>
          </cell>
          <cell r="M2226">
            <v>415</v>
          </cell>
          <cell r="N2226">
            <v>4500</v>
          </cell>
          <cell r="O2226">
            <v>990</v>
          </cell>
          <cell r="P2226">
            <v>14205</v>
          </cell>
          <cell r="Q2226">
            <v>-4582</v>
          </cell>
          <cell r="S2226">
            <v>9623</v>
          </cell>
          <cell r="U2226" t="str">
            <v>b</v>
          </cell>
          <cell r="V2226" t="str">
            <v xml:space="preserve"> </v>
          </cell>
          <cell r="W2226">
            <v>37595</v>
          </cell>
          <cell r="X2226">
            <v>37595</v>
          </cell>
          <cell r="Y2226" t="str">
            <v>KB</v>
          </cell>
        </row>
        <row r="2227">
          <cell r="A2227">
            <v>1107</v>
          </cell>
          <cell r="B2227">
            <v>37491</v>
          </cell>
          <cell r="C2227" t="str">
            <v>b</v>
          </cell>
          <cell r="D2227" t="str">
            <v>232002</v>
          </cell>
          <cell r="E2227">
            <v>37466</v>
          </cell>
          <cell r="G2227">
            <v>37483</v>
          </cell>
          <cell r="H2227" t="str">
            <v>AGS Astra</v>
          </cell>
          <cell r="I2227" t="str">
            <v>414-481</v>
          </cell>
          <cell r="J2227" t="str">
            <v>0100</v>
          </cell>
          <cell r="K2227">
            <v>10500</v>
          </cell>
          <cell r="M2227">
            <v>0</v>
          </cell>
          <cell r="O2227">
            <v>0</v>
          </cell>
          <cell r="P2227">
            <v>10500</v>
          </cell>
          <cell r="S2227">
            <v>10500</v>
          </cell>
          <cell r="U2227" t="str">
            <v>a</v>
          </cell>
          <cell r="V2227"/>
          <cell r="W2227">
            <v>37477</v>
          </cell>
          <cell r="X2227">
            <v>37477</v>
          </cell>
          <cell r="Y2227" t="str">
            <v>KB</v>
          </cell>
        </row>
        <row r="2228">
          <cell r="A2228">
            <v>4021</v>
          </cell>
          <cell r="B2228">
            <v>37319</v>
          </cell>
          <cell r="C2228" t="str">
            <v>ko</v>
          </cell>
          <cell r="D2228" t="str">
            <v>22-2200026</v>
          </cell>
          <cell r="E2228">
            <v>37293</v>
          </cell>
          <cell r="F2228">
            <v>37287</v>
          </cell>
          <cell r="G2228">
            <v>37321</v>
          </cell>
          <cell r="H2228" t="str">
            <v>AGS Astra</v>
          </cell>
          <cell r="I2228" t="str">
            <v>414-481</v>
          </cell>
          <cell r="J2228" t="str">
            <v>0100</v>
          </cell>
          <cell r="L2228">
            <v>8300</v>
          </cell>
          <cell r="M2228">
            <v>415</v>
          </cell>
          <cell r="N2228">
            <v>4500</v>
          </cell>
          <cell r="O2228">
            <v>990</v>
          </cell>
          <cell r="P2228">
            <v>14205</v>
          </cell>
          <cell r="S2228">
            <v>14205</v>
          </cell>
          <cell r="V2228"/>
          <cell r="W2228">
            <v>37319</v>
          </cell>
          <cell r="X2228">
            <v>37316</v>
          </cell>
          <cell r="Y2228" t="str">
            <v>KB</v>
          </cell>
        </row>
        <row r="2229">
          <cell r="A2229">
            <v>4044</v>
          </cell>
          <cell r="B2229">
            <v>37364</v>
          </cell>
          <cell r="C2229" t="str">
            <v>ko</v>
          </cell>
          <cell r="D2229" t="str">
            <v>22-2200087</v>
          </cell>
          <cell r="E2229">
            <v>37320</v>
          </cell>
          <cell r="F2229">
            <v>37315</v>
          </cell>
          <cell r="G2229">
            <v>37350</v>
          </cell>
          <cell r="H2229" t="str">
            <v>AGS Astra</v>
          </cell>
          <cell r="I2229" t="str">
            <v>414-481</v>
          </cell>
          <cell r="J2229" t="str">
            <v>0100</v>
          </cell>
          <cell r="L2229">
            <v>8300</v>
          </cell>
          <cell r="M2229">
            <v>415</v>
          </cell>
          <cell r="N2229">
            <v>4500</v>
          </cell>
          <cell r="O2229">
            <v>990</v>
          </cell>
          <cell r="P2229">
            <v>14205</v>
          </cell>
          <cell r="S2229">
            <v>14205</v>
          </cell>
          <cell r="U2229" t="str">
            <v>a</v>
          </cell>
          <cell r="V2229"/>
          <cell r="W2229">
            <v>37349</v>
          </cell>
          <cell r="X2229">
            <v>37349</v>
          </cell>
          <cell r="Y2229" t="str">
            <v>KB</v>
          </cell>
        </row>
        <row r="2230">
          <cell r="A2230">
            <v>4075</v>
          </cell>
          <cell r="B2230">
            <v>37371</v>
          </cell>
          <cell r="C2230" t="str">
            <v>ko</v>
          </cell>
          <cell r="D2230" t="str">
            <v>22-2200170</v>
          </cell>
          <cell r="E2230">
            <v>37350</v>
          </cell>
          <cell r="F2230">
            <v>37346</v>
          </cell>
          <cell r="G2230">
            <v>37378</v>
          </cell>
          <cell r="H2230" t="str">
            <v>AGS Astra</v>
          </cell>
          <cell r="I2230" t="str">
            <v>414-481</v>
          </cell>
          <cell r="J2230" t="str">
            <v>0100</v>
          </cell>
          <cell r="L2230">
            <v>8300</v>
          </cell>
          <cell r="M2230">
            <v>415</v>
          </cell>
          <cell r="N2230">
            <v>4500</v>
          </cell>
          <cell r="O2230">
            <v>990</v>
          </cell>
          <cell r="P2230">
            <v>14205</v>
          </cell>
          <cell r="S2230">
            <v>14205</v>
          </cell>
          <cell r="U2230" t="str">
            <v>b</v>
          </cell>
          <cell r="V2230"/>
          <cell r="W2230">
            <v>37376</v>
          </cell>
          <cell r="X2230">
            <v>37378</v>
          </cell>
          <cell r="Y2230" t="str">
            <v>KB</v>
          </cell>
        </row>
        <row r="2231">
          <cell r="A2231">
            <v>4114</v>
          </cell>
          <cell r="B2231">
            <v>37425</v>
          </cell>
          <cell r="C2231" t="str">
            <v>ko</v>
          </cell>
          <cell r="D2231" t="str">
            <v>22-2200260</v>
          </cell>
          <cell r="E2231">
            <v>37386</v>
          </cell>
          <cell r="F2231">
            <v>37376</v>
          </cell>
          <cell r="G2231">
            <v>37414</v>
          </cell>
          <cell r="H2231" t="str">
            <v>AGS Astra</v>
          </cell>
          <cell r="I2231" t="str">
            <v>414-481</v>
          </cell>
          <cell r="J2231" t="str">
            <v>0100</v>
          </cell>
          <cell r="L2231">
            <v>8300</v>
          </cell>
          <cell r="M2231">
            <v>415</v>
          </cell>
          <cell r="N2231">
            <v>4500</v>
          </cell>
          <cell r="O2231">
            <v>990</v>
          </cell>
          <cell r="P2231">
            <v>14205</v>
          </cell>
          <cell r="S2231">
            <v>14205</v>
          </cell>
          <cell r="U2231" t="str">
            <v>d</v>
          </cell>
          <cell r="V2231"/>
          <cell r="W2231">
            <v>37413</v>
          </cell>
          <cell r="X2231">
            <v>37414</v>
          </cell>
          <cell r="Y2231" t="str">
            <v>KB</v>
          </cell>
        </row>
        <row r="2232">
          <cell r="A2232">
            <v>4149</v>
          </cell>
          <cell r="B2232">
            <v>37432</v>
          </cell>
          <cell r="C2232" t="str">
            <v>ko</v>
          </cell>
          <cell r="D2232" t="str">
            <v>22-2200341</v>
          </cell>
          <cell r="E2232">
            <v>37417</v>
          </cell>
          <cell r="F2232">
            <v>37407</v>
          </cell>
          <cell r="G2232">
            <v>37444</v>
          </cell>
          <cell r="H2232" t="str">
            <v>AGS Astra</v>
          </cell>
          <cell r="I2232" t="str">
            <v>414-481</v>
          </cell>
          <cell r="J2232" t="str">
            <v>0100</v>
          </cell>
          <cell r="L2232">
            <v>8300</v>
          </cell>
          <cell r="M2232">
            <v>415</v>
          </cell>
          <cell r="N2232">
            <v>4500</v>
          </cell>
          <cell r="O2232">
            <v>990</v>
          </cell>
          <cell r="P2232">
            <v>14205</v>
          </cell>
          <cell r="S2232">
            <v>14205</v>
          </cell>
          <cell r="U2232" t="str">
            <v>c</v>
          </cell>
          <cell r="V2232"/>
          <cell r="W2232">
            <v>37445</v>
          </cell>
          <cell r="X2232">
            <v>37445</v>
          </cell>
          <cell r="Y2232" t="str">
            <v>KB</v>
          </cell>
        </row>
        <row r="2233">
          <cell r="A2233">
            <v>4201</v>
          </cell>
          <cell r="B2233">
            <v>37466</v>
          </cell>
          <cell r="C2233" t="str">
            <v>ko</v>
          </cell>
          <cell r="D2233" t="str">
            <v>22-2200410</v>
          </cell>
          <cell r="E2233">
            <v>37441</v>
          </cell>
          <cell r="F2233">
            <v>37437</v>
          </cell>
          <cell r="G2233">
            <v>37472</v>
          </cell>
          <cell r="H2233" t="str">
            <v>AGS Astra</v>
          </cell>
          <cell r="I2233" t="str">
            <v>414-481</v>
          </cell>
          <cell r="J2233" t="str">
            <v>0100</v>
          </cell>
          <cell r="L2233">
            <v>8300</v>
          </cell>
          <cell r="M2233">
            <v>415</v>
          </cell>
          <cell r="N2233">
            <v>4500</v>
          </cell>
          <cell r="O2233">
            <v>990</v>
          </cell>
          <cell r="P2233">
            <v>14205</v>
          </cell>
          <cell r="S2233">
            <v>14205</v>
          </cell>
          <cell r="U2233" t="str">
            <v>b</v>
          </cell>
          <cell r="V2233"/>
          <cell r="W2233">
            <v>37472</v>
          </cell>
          <cell r="X2233">
            <v>37473</v>
          </cell>
          <cell r="Y2233" t="str">
            <v>KB</v>
          </cell>
        </row>
        <row r="2234">
          <cell r="A2234">
            <v>4244</v>
          </cell>
          <cell r="B2234">
            <v>37502</v>
          </cell>
          <cell r="C2234" t="str">
            <v>ko</v>
          </cell>
          <cell r="D2234" t="str">
            <v>22-2200499</v>
          </cell>
          <cell r="E2234">
            <v>37476</v>
          </cell>
          <cell r="F2234">
            <v>37468</v>
          </cell>
          <cell r="G2234">
            <v>37505</v>
          </cell>
          <cell r="H2234" t="str">
            <v>AGS Astra</v>
          </cell>
          <cell r="I2234" t="str">
            <v>414-481</v>
          </cell>
          <cell r="J2234" t="str">
            <v>0100</v>
          </cell>
          <cell r="L2234">
            <v>8300</v>
          </cell>
          <cell r="M2234">
            <v>415</v>
          </cell>
          <cell r="N2234">
            <v>4500</v>
          </cell>
          <cell r="O2234">
            <v>990</v>
          </cell>
          <cell r="P2234">
            <v>14205</v>
          </cell>
          <cell r="S2234">
            <v>14205</v>
          </cell>
          <cell r="U2234" t="str">
            <v>f</v>
          </cell>
          <cell r="V2234"/>
          <cell r="W2234">
            <v>37504</v>
          </cell>
          <cell r="X2234">
            <v>37504</v>
          </cell>
          <cell r="Y2234" t="str">
            <v>KB</v>
          </cell>
        </row>
        <row r="2235">
          <cell r="A2235">
            <v>4265</v>
          </cell>
          <cell r="B2235">
            <v>37533</v>
          </cell>
          <cell r="C2235" t="str">
            <v>ko</v>
          </cell>
          <cell r="D2235" t="str">
            <v>22-2200572</v>
          </cell>
          <cell r="E2235">
            <v>37502</v>
          </cell>
          <cell r="F2235">
            <v>37499</v>
          </cell>
          <cell r="G2235">
            <v>37532</v>
          </cell>
          <cell r="H2235" t="str">
            <v>AGS Astra</v>
          </cell>
          <cell r="I2235" t="str">
            <v>414-481</v>
          </cell>
          <cell r="J2235" t="str">
            <v>0100</v>
          </cell>
          <cell r="L2235">
            <v>8300</v>
          </cell>
          <cell r="M2235">
            <v>415</v>
          </cell>
          <cell r="N2235">
            <v>4500</v>
          </cell>
          <cell r="O2235">
            <v>990</v>
          </cell>
          <cell r="P2235">
            <v>14205</v>
          </cell>
          <cell r="S2235">
            <v>14205</v>
          </cell>
          <cell r="U2235" t="str">
            <v>b</v>
          </cell>
          <cell r="V2235"/>
          <cell r="W2235">
            <v>37533</v>
          </cell>
          <cell r="X2235">
            <v>37533</v>
          </cell>
          <cell r="Y2235" t="str">
            <v>KB</v>
          </cell>
        </row>
        <row r="2236">
          <cell r="A2236">
            <v>4303</v>
          </cell>
          <cell r="B2236">
            <v>37564</v>
          </cell>
          <cell r="C2236" t="str">
            <v>ko</v>
          </cell>
          <cell r="D2236" t="str">
            <v>22-2200666</v>
          </cell>
          <cell r="E2236">
            <v>37533</v>
          </cell>
          <cell r="F2236">
            <v>37529</v>
          </cell>
          <cell r="G2236">
            <v>37564</v>
          </cell>
          <cell r="H2236" t="str">
            <v>AGS Astra</v>
          </cell>
          <cell r="I2236" t="str">
            <v>414-481</v>
          </cell>
          <cell r="J2236" t="str">
            <v>0100</v>
          </cell>
          <cell r="L2236">
            <v>8300</v>
          </cell>
          <cell r="M2236">
            <v>415</v>
          </cell>
          <cell r="N2236">
            <v>4500</v>
          </cell>
          <cell r="O2236">
            <v>990</v>
          </cell>
          <cell r="P2236">
            <v>14205</v>
          </cell>
          <cell r="S2236">
            <v>14205</v>
          </cell>
          <cell r="U2236" t="str">
            <v>b</v>
          </cell>
          <cell r="V2236"/>
          <cell r="W2236">
            <v>37564</v>
          </cell>
          <cell r="X2236">
            <v>37564</v>
          </cell>
          <cell r="Y2236" t="str">
            <v>KB</v>
          </cell>
        </row>
        <row r="2237">
          <cell r="A2237">
            <v>4072</v>
          </cell>
          <cell r="B2237">
            <v>37371</v>
          </cell>
          <cell r="C2237" t="str">
            <v>ko</v>
          </cell>
          <cell r="D2237" t="str">
            <v>22-2400009</v>
          </cell>
          <cell r="E2237">
            <v>37350</v>
          </cell>
          <cell r="G2237">
            <v>37379</v>
          </cell>
          <cell r="H2237" t="str">
            <v>AGS Astra</v>
          </cell>
          <cell r="I2237" t="str">
            <v>414-481</v>
          </cell>
          <cell r="J2237" t="str">
            <v>0100</v>
          </cell>
          <cell r="L2237">
            <v>0</v>
          </cell>
          <cell r="M2237">
            <v>0</v>
          </cell>
          <cell r="N2237">
            <v>0</v>
          </cell>
          <cell r="O2237">
            <v>0</v>
          </cell>
          <cell r="Q2237">
            <v>16839</v>
          </cell>
          <cell r="S2237">
            <v>16839</v>
          </cell>
          <cell r="U2237" t="str">
            <v>b</v>
          </cell>
          <cell r="V2237"/>
          <cell r="W2237">
            <v>37376</v>
          </cell>
          <cell r="X2237">
            <v>37378</v>
          </cell>
          <cell r="Y2237" t="str">
            <v>KB</v>
          </cell>
        </row>
        <row r="2238">
          <cell r="A2238">
            <v>4018</v>
          </cell>
          <cell r="B2238">
            <v>37333</v>
          </cell>
          <cell r="C2238" t="str">
            <v>ko</v>
          </cell>
          <cell r="D2238" t="str">
            <v>22-2400003</v>
          </cell>
          <cell r="E2238">
            <v>37292</v>
          </cell>
          <cell r="G2238">
            <v>37322</v>
          </cell>
          <cell r="H2238" t="str">
            <v>AGS Astra</v>
          </cell>
          <cell r="I2238" t="str">
            <v>414-481</v>
          </cell>
          <cell r="J2238" t="str">
            <v>0100</v>
          </cell>
          <cell r="Q2238">
            <v>21688</v>
          </cell>
          <cell r="S2238">
            <v>21688</v>
          </cell>
          <cell r="V2238"/>
          <cell r="W2238">
            <v>37319</v>
          </cell>
          <cell r="X2238">
            <v>37316</v>
          </cell>
          <cell r="Y2238" t="str">
            <v>KB</v>
          </cell>
        </row>
        <row r="2239">
          <cell r="A2239">
            <v>4317</v>
          </cell>
          <cell r="B2239">
            <v>37596</v>
          </cell>
          <cell r="C2239" t="str">
            <v>kom-z</v>
          </cell>
          <cell r="D2239" t="str">
            <v>22-2200721</v>
          </cell>
          <cell r="E2239">
            <v>37565</v>
          </cell>
          <cell r="F2239">
            <v>37560</v>
          </cell>
          <cell r="G2239">
            <v>37595</v>
          </cell>
          <cell r="H2239" t="str">
            <v>AGS Astra</v>
          </cell>
          <cell r="I2239" t="str">
            <v>414-481</v>
          </cell>
          <cell r="J2239" t="str">
            <v>0100</v>
          </cell>
          <cell r="L2239">
            <v>31733</v>
          </cell>
          <cell r="M2239">
            <v>1586.7</v>
          </cell>
          <cell r="N2239">
            <v>3500</v>
          </cell>
          <cell r="O2239">
            <v>770</v>
          </cell>
          <cell r="P2239">
            <v>37590</v>
          </cell>
          <cell r="Q2239">
            <v>-12126</v>
          </cell>
          <cell r="S2239">
            <v>25464</v>
          </cell>
          <cell r="U2239" t="str">
            <v>b</v>
          </cell>
          <cell r="V2239" t="str">
            <v xml:space="preserve"> </v>
          </cell>
          <cell r="W2239">
            <v>37595</v>
          </cell>
          <cell r="X2239">
            <v>37595</v>
          </cell>
          <cell r="Y2239" t="str">
            <v>KB</v>
          </cell>
        </row>
        <row r="2240">
          <cell r="A2240">
            <v>4057</v>
          </cell>
          <cell r="B2240">
            <v>37371</v>
          </cell>
          <cell r="C2240" t="str">
            <v>ko</v>
          </cell>
          <cell r="D2240" t="str">
            <v>22-2200122</v>
          </cell>
          <cell r="E2240">
            <v>37333</v>
          </cell>
          <cell r="F2240">
            <v>37315</v>
          </cell>
          <cell r="G2240">
            <v>37361</v>
          </cell>
          <cell r="H2240" t="str">
            <v>AGS Astra</v>
          </cell>
          <cell r="I2240" t="str">
            <v>414-481</v>
          </cell>
          <cell r="J2240" t="str">
            <v>0100</v>
          </cell>
          <cell r="L2240">
            <v>27652</v>
          </cell>
          <cell r="M2240">
            <v>1382.6</v>
          </cell>
          <cell r="N2240">
            <v>0</v>
          </cell>
          <cell r="O2240">
            <v>0</v>
          </cell>
          <cell r="P2240">
            <v>29035</v>
          </cell>
          <cell r="S2240">
            <v>29035</v>
          </cell>
          <cell r="U2240" t="str">
            <v>b</v>
          </cell>
          <cell r="V2240"/>
          <cell r="W2240">
            <v>37362</v>
          </cell>
          <cell r="X2240">
            <v>37362</v>
          </cell>
          <cell r="Y2240" t="str">
            <v>KB</v>
          </cell>
        </row>
        <row r="2241">
          <cell r="A2241">
            <v>4094</v>
          </cell>
          <cell r="B2241">
            <v>37413</v>
          </cell>
          <cell r="C2241" t="str">
            <v>ko</v>
          </cell>
          <cell r="D2241" t="str">
            <v>22-2200218</v>
          </cell>
          <cell r="E2241">
            <v>37376</v>
          </cell>
          <cell r="F2241">
            <v>37376</v>
          </cell>
          <cell r="G2241">
            <v>37406</v>
          </cell>
          <cell r="H2241" t="str">
            <v>AGS Astra</v>
          </cell>
          <cell r="I2241" t="str">
            <v>414-481</v>
          </cell>
          <cell r="J2241" t="str">
            <v>0100</v>
          </cell>
          <cell r="L2241">
            <v>32911</v>
          </cell>
          <cell r="M2241">
            <v>1645.6</v>
          </cell>
          <cell r="N2241">
            <v>0</v>
          </cell>
          <cell r="O2241">
            <v>0</v>
          </cell>
          <cell r="P2241">
            <v>34556.6</v>
          </cell>
          <cell r="S2241">
            <v>34557</v>
          </cell>
          <cell r="U2241" t="str">
            <v>b</v>
          </cell>
          <cell r="V2241"/>
          <cell r="W2241">
            <v>37405</v>
          </cell>
          <cell r="X2241">
            <v>37406</v>
          </cell>
          <cell r="Y2241" t="str">
            <v>KB</v>
          </cell>
        </row>
        <row r="2242">
          <cell r="A2242">
            <v>4126</v>
          </cell>
          <cell r="B2242">
            <v>37432</v>
          </cell>
          <cell r="C2242" t="str">
            <v>ko</v>
          </cell>
          <cell r="D2242" t="str">
            <v>22-2200302</v>
          </cell>
          <cell r="E2242">
            <v>37399</v>
          </cell>
          <cell r="F2242">
            <v>37399</v>
          </cell>
          <cell r="G2242">
            <v>37430</v>
          </cell>
          <cell r="H2242" t="str">
            <v>AGS Astra</v>
          </cell>
          <cell r="I2242" t="str">
            <v>414-481</v>
          </cell>
          <cell r="J2242" t="str">
            <v>0100</v>
          </cell>
          <cell r="L2242">
            <v>35543</v>
          </cell>
          <cell r="M2242">
            <v>1777.2</v>
          </cell>
          <cell r="N2242">
            <v>0</v>
          </cell>
          <cell r="O2242">
            <v>0</v>
          </cell>
          <cell r="P2242">
            <v>37320.199999999997</v>
          </cell>
          <cell r="S2242">
            <v>37320</v>
          </cell>
          <cell r="V2242"/>
          <cell r="W2242">
            <v>37431</v>
          </cell>
          <cell r="X2242">
            <v>37431</v>
          </cell>
          <cell r="Y2242" t="str">
            <v>KB</v>
          </cell>
        </row>
        <row r="2243">
          <cell r="A2243">
            <v>4020</v>
          </cell>
          <cell r="B2243">
            <v>37319</v>
          </cell>
          <cell r="C2243" t="str">
            <v>ko</v>
          </cell>
          <cell r="D2243" t="str">
            <v>22-2200025</v>
          </cell>
          <cell r="E2243">
            <v>37293</v>
          </cell>
          <cell r="F2243">
            <v>37287</v>
          </cell>
          <cell r="G2243">
            <v>37321</v>
          </cell>
          <cell r="H2243" t="str">
            <v>AGS Astra</v>
          </cell>
          <cell r="I2243" t="str">
            <v>414-481</v>
          </cell>
          <cell r="J2243" t="str">
            <v>0100</v>
          </cell>
          <cell r="L2243">
            <v>31733</v>
          </cell>
          <cell r="M2243">
            <v>1586.7</v>
          </cell>
          <cell r="N2243">
            <v>3500</v>
          </cell>
          <cell r="O2243">
            <v>770</v>
          </cell>
          <cell r="P2243">
            <v>37589.699999999997</v>
          </cell>
          <cell r="S2243">
            <v>37590</v>
          </cell>
          <cell r="V2243"/>
          <cell r="W2243">
            <v>37319</v>
          </cell>
          <cell r="X2243">
            <v>37316</v>
          </cell>
          <cell r="Y2243" t="str">
            <v>KB</v>
          </cell>
        </row>
        <row r="2244">
          <cell r="A2244">
            <v>4045</v>
          </cell>
          <cell r="B2244">
            <v>37364</v>
          </cell>
          <cell r="C2244" t="str">
            <v>ko</v>
          </cell>
          <cell r="D2244" t="str">
            <v>22-2200086</v>
          </cell>
          <cell r="E2244">
            <v>37320</v>
          </cell>
          <cell r="F2244">
            <v>37315</v>
          </cell>
          <cell r="G2244">
            <v>37350</v>
          </cell>
          <cell r="H2244" t="str">
            <v>AGS Astra</v>
          </cell>
          <cell r="I2244" t="str">
            <v>414-481</v>
          </cell>
          <cell r="J2244" t="str">
            <v>0100</v>
          </cell>
          <cell r="L2244">
            <v>31733</v>
          </cell>
          <cell r="M2244">
            <v>1586.7</v>
          </cell>
          <cell r="N2244">
            <v>3500</v>
          </cell>
          <cell r="O2244">
            <v>770</v>
          </cell>
          <cell r="P2244">
            <v>37590</v>
          </cell>
          <cell r="S2244">
            <v>37590</v>
          </cell>
          <cell r="U2244" t="str">
            <v>a</v>
          </cell>
          <cell r="V2244"/>
          <cell r="W2244">
            <v>37349</v>
          </cell>
          <cell r="X2244">
            <v>37349</v>
          </cell>
          <cell r="Y2244" t="str">
            <v>KB</v>
          </cell>
        </row>
        <row r="2245">
          <cell r="A2245">
            <v>4074</v>
          </cell>
          <cell r="B2245">
            <v>37371</v>
          </cell>
          <cell r="C2245" t="str">
            <v>ko</v>
          </cell>
          <cell r="D2245" t="str">
            <v>22-2200169</v>
          </cell>
          <cell r="E2245">
            <v>37350</v>
          </cell>
          <cell r="F2245">
            <v>37346</v>
          </cell>
          <cell r="G2245">
            <v>37378</v>
          </cell>
          <cell r="H2245" t="str">
            <v>AGS Astra</v>
          </cell>
          <cell r="I2245" t="str">
            <v>414-481</v>
          </cell>
          <cell r="J2245" t="str">
            <v>0100</v>
          </cell>
          <cell r="L2245">
            <v>31733</v>
          </cell>
          <cell r="M2245">
            <v>1586.7</v>
          </cell>
          <cell r="N2245">
            <v>3500</v>
          </cell>
          <cell r="O2245">
            <v>770</v>
          </cell>
          <cell r="P2245">
            <v>37589.699999999997</v>
          </cell>
          <cell r="S2245">
            <v>37590</v>
          </cell>
          <cell r="U2245" t="str">
            <v>b</v>
          </cell>
          <cell r="V2245"/>
          <cell r="W2245">
            <v>37376</v>
          </cell>
          <cell r="X2245">
            <v>37378</v>
          </cell>
          <cell r="Y2245" t="str">
            <v>KB</v>
          </cell>
        </row>
        <row r="2246">
          <cell r="A2246">
            <v>4113</v>
          </cell>
          <cell r="B2246">
            <v>37413</v>
          </cell>
          <cell r="C2246" t="str">
            <v>ko</v>
          </cell>
          <cell r="D2246" t="str">
            <v>22-2200259</v>
          </cell>
          <cell r="E2246">
            <v>37386</v>
          </cell>
          <cell r="F2246">
            <v>37376</v>
          </cell>
          <cell r="G2246">
            <v>37414</v>
          </cell>
          <cell r="H2246" t="str">
            <v>AGS Astra</v>
          </cell>
          <cell r="I2246" t="str">
            <v>414-481</v>
          </cell>
          <cell r="J2246" t="str">
            <v>0100</v>
          </cell>
          <cell r="L2246">
            <v>31733</v>
          </cell>
          <cell r="M2246">
            <v>1586.7</v>
          </cell>
          <cell r="N2246">
            <v>3500</v>
          </cell>
          <cell r="O2246">
            <v>770</v>
          </cell>
          <cell r="P2246">
            <v>37589.699999999997</v>
          </cell>
          <cell r="S2246">
            <v>37590</v>
          </cell>
          <cell r="T2246" t="str">
            <v>June2002</v>
          </cell>
          <cell r="U2246">
            <v>37407</v>
          </cell>
          <cell r="V2246"/>
          <cell r="W2246">
            <v>37412</v>
          </cell>
          <cell r="X2246">
            <v>37413</v>
          </cell>
          <cell r="Y2246" t="str">
            <v>Sanwa Duss</v>
          </cell>
        </row>
        <row r="2247">
          <cell r="A2247">
            <v>4148</v>
          </cell>
          <cell r="B2247">
            <v>37432</v>
          </cell>
          <cell r="C2247" t="str">
            <v>ko</v>
          </cell>
          <cell r="D2247" t="str">
            <v>22-2200340</v>
          </cell>
          <cell r="E2247">
            <v>37417</v>
          </cell>
          <cell r="F2247">
            <v>37407</v>
          </cell>
          <cell r="G2247">
            <v>37444</v>
          </cell>
          <cell r="H2247" t="str">
            <v>AGS Astra</v>
          </cell>
          <cell r="I2247" t="str">
            <v>414-481</v>
          </cell>
          <cell r="J2247" t="str">
            <v>0100</v>
          </cell>
          <cell r="L2247">
            <v>31733</v>
          </cell>
          <cell r="M2247">
            <v>1586.7</v>
          </cell>
          <cell r="N2247">
            <v>3500</v>
          </cell>
          <cell r="O2247">
            <v>770</v>
          </cell>
          <cell r="P2247">
            <v>37589.699999999997</v>
          </cell>
          <cell r="S2247">
            <v>37590</v>
          </cell>
          <cell r="T2247" t="str">
            <v>July2002</v>
          </cell>
          <cell r="U2247">
            <v>37433</v>
          </cell>
          <cell r="V2247"/>
          <cell r="W2247">
            <v>37447</v>
          </cell>
          <cell r="X2247">
            <v>37446</v>
          </cell>
          <cell r="Y2247" t="str">
            <v>Sanwa Duss</v>
          </cell>
        </row>
        <row r="2248">
          <cell r="A2248">
            <v>4200</v>
          </cell>
          <cell r="B2248">
            <v>37466</v>
          </cell>
          <cell r="C2248" t="str">
            <v>ko</v>
          </cell>
          <cell r="D2248" t="str">
            <v>22-2200409</v>
          </cell>
          <cell r="E2248">
            <v>37441</v>
          </cell>
          <cell r="F2248">
            <v>37437</v>
          </cell>
          <cell r="G2248">
            <v>37472</v>
          </cell>
          <cell r="H2248" t="str">
            <v>AGS Astra</v>
          </cell>
          <cell r="I2248" t="str">
            <v>414-481</v>
          </cell>
          <cell r="J2248" t="str">
            <v>0100</v>
          </cell>
          <cell r="L2248">
            <v>31733</v>
          </cell>
          <cell r="M2248">
            <v>1586.7</v>
          </cell>
          <cell r="N2248">
            <v>3500</v>
          </cell>
          <cell r="O2248">
            <v>770</v>
          </cell>
          <cell r="P2248">
            <v>37589.699999999997</v>
          </cell>
          <cell r="S2248">
            <v>37590</v>
          </cell>
          <cell r="U2248" t="str">
            <v>b</v>
          </cell>
          <cell r="V2248"/>
          <cell r="W2248">
            <v>37472</v>
          </cell>
          <cell r="X2248">
            <v>37473</v>
          </cell>
          <cell r="Y2248" t="str">
            <v>KB</v>
          </cell>
        </row>
        <row r="2249">
          <cell r="A2249">
            <v>4243</v>
          </cell>
          <cell r="B2249">
            <v>37502</v>
          </cell>
          <cell r="C2249" t="str">
            <v>ko</v>
          </cell>
          <cell r="D2249" t="str">
            <v>22-2200498</v>
          </cell>
          <cell r="E2249">
            <v>37476</v>
          </cell>
          <cell r="F2249">
            <v>37468</v>
          </cell>
          <cell r="G2249">
            <v>37505</v>
          </cell>
          <cell r="H2249" t="str">
            <v>AGS Astra</v>
          </cell>
          <cell r="I2249" t="str">
            <v>414-481</v>
          </cell>
          <cell r="J2249" t="str">
            <v>0100</v>
          </cell>
          <cell r="L2249">
            <v>31733</v>
          </cell>
          <cell r="M2249">
            <v>1586.7</v>
          </cell>
          <cell r="N2249">
            <v>3500</v>
          </cell>
          <cell r="O2249">
            <v>770</v>
          </cell>
          <cell r="P2249">
            <v>37589.699999999997</v>
          </cell>
          <cell r="S2249">
            <v>37590</v>
          </cell>
          <cell r="U2249" t="str">
            <v>d</v>
          </cell>
          <cell r="V2249"/>
          <cell r="W2249">
            <v>37504</v>
          </cell>
          <cell r="X2249">
            <v>37504</v>
          </cell>
          <cell r="Y2249" t="str">
            <v>KB</v>
          </cell>
        </row>
        <row r="2250">
          <cell r="A2250">
            <v>4264</v>
          </cell>
          <cell r="B2250">
            <v>37533</v>
          </cell>
          <cell r="C2250" t="str">
            <v>ko</v>
          </cell>
          <cell r="D2250" t="str">
            <v>22-2200571</v>
          </cell>
          <cell r="E2250">
            <v>37502</v>
          </cell>
          <cell r="F2250">
            <v>37499</v>
          </cell>
          <cell r="G2250">
            <v>37532</v>
          </cell>
          <cell r="H2250" t="str">
            <v>AGS Astra</v>
          </cell>
          <cell r="I2250" t="str">
            <v>414-481</v>
          </cell>
          <cell r="J2250" t="str">
            <v>0100</v>
          </cell>
          <cell r="L2250">
            <v>31733</v>
          </cell>
          <cell r="M2250">
            <v>1586.7</v>
          </cell>
          <cell r="N2250">
            <v>3500</v>
          </cell>
          <cell r="O2250">
            <v>770</v>
          </cell>
          <cell r="P2250">
            <v>37590</v>
          </cell>
          <cell r="S2250">
            <v>37590</v>
          </cell>
          <cell r="U2250" t="str">
            <v>e</v>
          </cell>
          <cell r="V2250"/>
          <cell r="W2250">
            <v>37533</v>
          </cell>
          <cell r="X2250">
            <v>37533</v>
          </cell>
          <cell r="Y2250" t="str">
            <v>KB</v>
          </cell>
        </row>
        <row r="2251">
          <cell r="A2251">
            <v>4302</v>
          </cell>
          <cell r="B2251">
            <v>37564</v>
          </cell>
          <cell r="C2251" t="str">
            <v>ko</v>
          </cell>
          <cell r="D2251" t="str">
            <v>22-2200665</v>
          </cell>
          <cell r="E2251">
            <v>37533</v>
          </cell>
          <cell r="F2251">
            <v>37529</v>
          </cell>
          <cell r="G2251">
            <v>37564</v>
          </cell>
          <cell r="H2251" t="str">
            <v>AGS Astra</v>
          </cell>
          <cell r="I2251" t="str">
            <v>414-481</v>
          </cell>
          <cell r="J2251" t="str">
            <v>0100</v>
          </cell>
          <cell r="L2251">
            <v>31733</v>
          </cell>
          <cell r="M2251">
            <v>1586.7</v>
          </cell>
          <cell r="N2251">
            <v>3500</v>
          </cell>
          <cell r="O2251">
            <v>770</v>
          </cell>
          <cell r="P2251">
            <v>37590</v>
          </cell>
          <cell r="S2251">
            <v>37590</v>
          </cell>
          <cell r="U2251" t="str">
            <v>b</v>
          </cell>
          <cell r="V2251"/>
          <cell r="W2251">
            <v>37564</v>
          </cell>
          <cell r="X2251">
            <v>37564</v>
          </cell>
          <cell r="Y2251" t="str">
            <v>KB</v>
          </cell>
        </row>
        <row r="2252">
          <cell r="A2252">
            <v>4034</v>
          </cell>
          <cell r="B2252">
            <v>37323</v>
          </cell>
          <cell r="C2252" t="str">
            <v>ko</v>
          </cell>
          <cell r="D2252" t="str">
            <v>22-2200064</v>
          </cell>
          <cell r="E2252">
            <v>37307</v>
          </cell>
          <cell r="F2252">
            <v>37307</v>
          </cell>
          <cell r="G2252">
            <v>37337</v>
          </cell>
          <cell r="H2252" t="str">
            <v>AGS Astra</v>
          </cell>
          <cell r="I2252" t="str">
            <v>414-481</v>
          </cell>
          <cell r="J2252" t="str">
            <v>0100</v>
          </cell>
          <cell r="L2252">
            <v>42782</v>
          </cell>
          <cell r="M2252">
            <v>2139.1</v>
          </cell>
          <cell r="N2252">
            <v>0</v>
          </cell>
          <cell r="O2252">
            <v>0</v>
          </cell>
          <cell r="P2252">
            <v>44921</v>
          </cell>
          <cell r="S2252">
            <v>44921</v>
          </cell>
          <cell r="V2252"/>
          <cell r="W2252">
            <v>37335</v>
          </cell>
          <cell r="X2252">
            <v>37335</v>
          </cell>
          <cell r="Y2252" t="str">
            <v>KB</v>
          </cell>
        </row>
        <row r="2253">
          <cell r="A2253">
            <v>4165</v>
          </cell>
          <cell r="B2253">
            <v>37433</v>
          </cell>
          <cell r="C2253" t="str">
            <v>ko</v>
          </cell>
          <cell r="D2253" t="str">
            <v>22-2200389</v>
          </cell>
          <cell r="E2253">
            <v>37426</v>
          </cell>
          <cell r="F2253">
            <v>37426</v>
          </cell>
          <cell r="G2253">
            <v>37456</v>
          </cell>
          <cell r="H2253" t="str">
            <v>AGS Astra</v>
          </cell>
          <cell r="I2253" t="str">
            <v>414-481</v>
          </cell>
          <cell r="J2253" t="str">
            <v>0100</v>
          </cell>
          <cell r="L2253">
            <v>51328.800000000003</v>
          </cell>
          <cell r="M2253">
            <v>2566.5</v>
          </cell>
          <cell r="N2253">
            <v>0</v>
          </cell>
          <cell r="O2253">
            <v>0</v>
          </cell>
          <cell r="P2253">
            <v>53895.3</v>
          </cell>
          <cell r="S2253">
            <v>53895</v>
          </cell>
          <cell r="U2253" t="str">
            <v>a</v>
          </cell>
          <cell r="V2253"/>
          <cell r="W2253">
            <v>37453</v>
          </cell>
          <cell r="X2253">
            <v>37453</v>
          </cell>
          <cell r="Y2253" t="str">
            <v>KB</v>
          </cell>
        </row>
        <row r="2254">
          <cell r="A2254">
            <v>4289</v>
          </cell>
          <cell r="B2254">
            <v>37572</v>
          </cell>
          <cell r="C2254" t="str">
            <v>ko</v>
          </cell>
          <cell r="D2254" t="str">
            <v>22-2200621</v>
          </cell>
          <cell r="E2254">
            <v>37522</v>
          </cell>
          <cell r="F2254">
            <v>37522</v>
          </cell>
          <cell r="G2254">
            <v>37565</v>
          </cell>
          <cell r="H2254" t="str">
            <v>AGS Astra</v>
          </cell>
          <cell r="I2254" t="str">
            <v>414-481</v>
          </cell>
          <cell r="J2254" t="str">
            <v>0100</v>
          </cell>
          <cell r="L2254">
            <v>1194034</v>
          </cell>
          <cell r="M2254">
            <v>59701.7</v>
          </cell>
          <cell r="O2254">
            <v>0</v>
          </cell>
          <cell r="P2254">
            <v>1253736</v>
          </cell>
          <cell r="Q2254">
            <v>-1071889</v>
          </cell>
          <cell r="R2254">
            <v>-59702</v>
          </cell>
          <cell r="S2254">
            <v>122145</v>
          </cell>
          <cell r="T2254" t="str">
            <v>November2002</v>
          </cell>
          <cell r="U2254">
            <v>37558</v>
          </cell>
          <cell r="V2254"/>
          <cell r="W2254">
            <v>37564</v>
          </cell>
          <cell r="X2254">
            <v>37565</v>
          </cell>
          <cell r="Y2254" t="str">
            <v>UFJ</v>
          </cell>
        </row>
        <row r="2255">
          <cell r="A2255">
            <v>0</v>
          </cell>
          <cell r="B2255">
            <v>37246</v>
          </cell>
          <cell r="C2255" t="str">
            <v>ko</v>
          </cell>
          <cell r="D2255" t="str">
            <v>21-2400042</v>
          </cell>
          <cell r="E2255">
            <v>37209</v>
          </cell>
          <cell r="G2255">
            <v>37236</v>
          </cell>
          <cell r="H2255" t="str">
            <v>AGS Astra</v>
          </cell>
          <cell r="I2255" t="str">
            <v>414-481</v>
          </cell>
          <cell r="J2255" t="str">
            <v>0100</v>
          </cell>
          <cell r="M2255">
            <v>0</v>
          </cell>
          <cell r="O2255">
            <v>0</v>
          </cell>
          <cell r="P2255">
            <v>0</v>
          </cell>
          <cell r="Q2255">
            <v>155384</v>
          </cell>
          <cell r="S2255">
            <v>155384</v>
          </cell>
          <cell r="T2255" t="str">
            <v>ExDecember2001</v>
          </cell>
          <cell r="U2255">
            <v>37232</v>
          </cell>
          <cell r="V2255"/>
          <cell r="W2255">
            <v>37239</v>
          </cell>
          <cell r="X2255">
            <v>37239</v>
          </cell>
          <cell r="Y2255" t="str">
            <v>Sanwa Duss</v>
          </cell>
        </row>
        <row r="2256">
          <cell r="A2256">
            <v>0</v>
          </cell>
          <cell r="B2256">
            <v>37315</v>
          </cell>
          <cell r="C2256" t="str">
            <v>ko</v>
          </cell>
          <cell r="D2256" t="str">
            <v>21-2400057</v>
          </cell>
          <cell r="E2256">
            <v>37266</v>
          </cell>
          <cell r="G2256">
            <v>37297</v>
          </cell>
          <cell r="H2256" t="str">
            <v>AGS Astra</v>
          </cell>
          <cell r="I2256" t="str">
            <v>414-481</v>
          </cell>
          <cell r="J2256" t="str">
            <v>0100</v>
          </cell>
          <cell r="L2256">
            <v>0</v>
          </cell>
          <cell r="M2256">
            <v>0</v>
          </cell>
          <cell r="N2256">
            <v>0</v>
          </cell>
          <cell r="O2256">
            <v>0</v>
          </cell>
          <cell r="P2256">
            <v>0</v>
          </cell>
          <cell r="Q2256">
            <v>200597</v>
          </cell>
          <cell r="S2256">
            <v>200597</v>
          </cell>
          <cell r="T2256" t="str">
            <v>February2002</v>
          </cell>
          <cell r="U2256">
            <v>37288</v>
          </cell>
          <cell r="V2256"/>
          <cell r="W2256">
            <v>37293</v>
          </cell>
          <cell r="X2256">
            <v>37293</v>
          </cell>
          <cell r="Y2256" t="str">
            <v>Sanwa Duss</v>
          </cell>
        </row>
        <row r="2257">
          <cell r="A2257">
            <v>4146</v>
          </cell>
          <cell r="B2257">
            <v>37453</v>
          </cell>
          <cell r="C2257" t="str">
            <v>ko</v>
          </cell>
          <cell r="D2257" t="str">
            <v>22-2400015</v>
          </cell>
          <cell r="E2257">
            <v>37413</v>
          </cell>
          <cell r="G2257">
            <v>37443</v>
          </cell>
          <cell r="H2257" t="str">
            <v>AGS Astra</v>
          </cell>
          <cell r="I2257" t="str">
            <v>414-481</v>
          </cell>
          <cell r="J2257" t="str">
            <v>0100</v>
          </cell>
          <cell r="L2257">
            <v>0</v>
          </cell>
          <cell r="M2257">
            <v>0</v>
          </cell>
          <cell r="N2257">
            <v>0</v>
          </cell>
          <cell r="O2257">
            <v>0</v>
          </cell>
          <cell r="Q2257">
            <v>402096</v>
          </cell>
          <cell r="S2257">
            <v>402096</v>
          </cell>
          <cell r="T2257" t="str">
            <v>July2002</v>
          </cell>
          <cell r="U2257">
            <v>37433</v>
          </cell>
          <cell r="V2257"/>
          <cell r="W2257">
            <v>37447</v>
          </cell>
          <cell r="X2257">
            <v>37446</v>
          </cell>
          <cell r="Y2257" t="str">
            <v>Sanwa Duss</v>
          </cell>
        </row>
        <row r="2258">
          <cell r="A2258">
            <v>4290</v>
          </cell>
          <cell r="B2258">
            <v>37572</v>
          </cell>
          <cell r="C2258" t="str">
            <v>ko</v>
          </cell>
          <cell r="D2258" t="str">
            <v>22-2200622</v>
          </cell>
          <cell r="E2258">
            <v>37522</v>
          </cell>
          <cell r="F2258">
            <v>37522</v>
          </cell>
          <cell r="G2258">
            <v>37565</v>
          </cell>
          <cell r="H2258" t="str">
            <v>AGS Astra</v>
          </cell>
          <cell r="I2258" t="str">
            <v>414-481</v>
          </cell>
          <cell r="J2258" t="str">
            <v>0100</v>
          </cell>
          <cell r="L2258">
            <v>5544400</v>
          </cell>
          <cell r="M2258">
            <v>277220</v>
          </cell>
          <cell r="O2258">
            <v>0</v>
          </cell>
          <cell r="P2258">
            <v>5821620</v>
          </cell>
          <cell r="Q2258">
            <v>-4978228</v>
          </cell>
          <cell r="R2258">
            <v>-277220</v>
          </cell>
          <cell r="S2258">
            <v>566172</v>
          </cell>
          <cell r="T2258" t="str">
            <v>November2002</v>
          </cell>
          <cell r="U2258">
            <v>37558</v>
          </cell>
          <cell r="V2258"/>
          <cell r="W2258">
            <v>37564</v>
          </cell>
          <cell r="X2258">
            <v>37565</v>
          </cell>
          <cell r="Y2258" t="str">
            <v>UFJ</v>
          </cell>
        </row>
        <row r="2259">
          <cell r="A2259">
            <v>4017</v>
          </cell>
          <cell r="B2259">
            <v>37333</v>
          </cell>
          <cell r="C2259" t="str">
            <v>ko</v>
          </cell>
          <cell r="D2259" t="str">
            <v>22-2400002</v>
          </cell>
          <cell r="E2259">
            <v>37292</v>
          </cell>
          <cell r="G2259">
            <v>37322</v>
          </cell>
          <cell r="H2259" t="str">
            <v>AGS Astra</v>
          </cell>
          <cell r="I2259" t="str">
            <v>414-481</v>
          </cell>
          <cell r="J2259" t="str">
            <v>0100</v>
          </cell>
          <cell r="Q2259">
            <v>681733</v>
          </cell>
          <cell r="S2259">
            <v>681733</v>
          </cell>
          <cell r="T2259" t="str">
            <v>March2002</v>
          </cell>
          <cell r="U2259">
            <v>37315</v>
          </cell>
          <cell r="V2259"/>
          <cell r="W2259">
            <v>37320</v>
          </cell>
          <cell r="X2259">
            <v>37320</v>
          </cell>
          <cell r="Y2259" t="str">
            <v>Sanwa Duss</v>
          </cell>
        </row>
        <row r="2260">
          <cell r="A2260">
            <v>4097</v>
          </cell>
          <cell r="B2260">
            <v>37413</v>
          </cell>
          <cell r="C2260" t="str">
            <v>ko</v>
          </cell>
          <cell r="D2260" t="str">
            <v>22-2400008</v>
          </cell>
          <cell r="E2260">
            <v>37378</v>
          </cell>
          <cell r="F2260">
            <v>37376</v>
          </cell>
          <cell r="G2260">
            <v>37409</v>
          </cell>
          <cell r="H2260" t="str">
            <v>AGS Astra</v>
          </cell>
          <cell r="I2260" t="str">
            <v>414-481</v>
          </cell>
          <cell r="J2260" t="str">
            <v>0100</v>
          </cell>
          <cell r="L2260">
            <v>0</v>
          </cell>
          <cell r="M2260">
            <v>0</v>
          </cell>
          <cell r="N2260">
            <v>0</v>
          </cell>
          <cell r="O2260">
            <v>0</v>
          </cell>
          <cell r="Q2260">
            <v>778854</v>
          </cell>
          <cell r="S2260">
            <v>778854</v>
          </cell>
          <cell r="T2260" t="str">
            <v>June2002</v>
          </cell>
          <cell r="U2260">
            <v>37407</v>
          </cell>
          <cell r="V2260"/>
          <cell r="W2260">
            <v>37412</v>
          </cell>
          <cell r="X2260">
            <v>37413</v>
          </cell>
          <cell r="Y2260" t="str">
            <v>Sanwa Duss</v>
          </cell>
        </row>
        <row r="2261">
          <cell r="A2261">
            <v>0</v>
          </cell>
          <cell r="B2261">
            <v>37278</v>
          </cell>
          <cell r="C2261" t="str">
            <v>ko</v>
          </cell>
          <cell r="D2261" t="str">
            <v>21-2400052</v>
          </cell>
          <cell r="E2261">
            <v>37229</v>
          </cell>
          <cell r="G2261">
            <v>37261</v>
          </cell>
          <cell r="H2261" t="str">
            <v>AGS Astra</v>
          </cell>
          <cell r="I2261" t="str">
            <v>414-481</v>
          </cell>
          <cell r="J2261" t="str">
            <v>0100</v>
          </cell>
          <cell r="M2261">
            <v>0</v>
          </cell>
          <cell r="O2261">
            <v>0</v>
          </cell>
          <cell r="P2261">
            <v>0</v>
          </cell>
          <cell r="Q2261">
            <v>832765</v>
          </cell>
          <cell r="S2261">
            <v>832765</v>
          </cell>
          <cell r="T2261" t="str">
            <v>January2002</v>
          </cell>
          <cell r="U2261">
            <v>37246</v>
          </cell>
          <cell r="V2261"/>
          <cell r="W2261">
            <v>37261</v>
          </cell>
          <cell r="X2261">
            <v>37265</v>
          </cell>
          <cell r="Y2261" t="str">
            <v>Sanwa Duss</v>
          </cell>
        </row>
        <row r="2262">
          <cell r="A2262">
            <v>0</v>
          </cell>
          <cell r="B2262">
            <v>37333</v>
          </cell>
          <cell r="C2262" t="str">
            <v>ko</v>
          </cell>
          <cell r="D2262" t="str">
            <v>21-2400056</v>
          </cell>
          <cell r="E2262">
            <v>37266</v>
          </cell>
          <cell r="G2262">
            <v>37297</v>
          </cell>
          <cell r="H2262" t="str">
            <v>AGS Astra</v>
          </cell>
          <cell r="I2262" t="str">
            <v>414-481</v>
          </cell>
          <cell r="J2262" t="str">
            <v>0100</v>
          </cell>
          <cell r="L2262">
            <v>0</v>
          </cell>
          <cell r="M2262">
            <v>0</v>
          </cell>
          <cell r="N2262">
            <v>0</v>
          </cell>
          <cell r="O2262">
            <v>0</v>
          </cell>
          <cell r="P2262">
            <v>0</v>
          </cell>
          <cell r="Q2262">
            <v>872744</v>
          </cell>
          <cell r="S2262">
            <v>872774</v>
          </cell>
          <cell r="T2262" t="str">
            <v>March2002</v>
          </cell>
          <cell r="U2262">
            <v>37315</v>
          </cell>
          <cell r="V2262"/>
          <cell r="W2262">
            <v>37320</v>
          </cell>
          <cell r="X2262">
            <v>37320</v>
          </cell>
          <cell r="Y2262" t="str">
            <v>Sanwa Duss</v>
          </cell>
        </row>
        <row r="2263">
          <cell r="A2263">
            <v>4050</v>
          </cell>
          <cell r="B2263">
            <v>37364</v>
          </cell>
          <cell r="C2263" t="str">
            <v>ko</v>
          </cell>
          <cell r="D2263" t="str">
            <v>22-2400006</v>
          </cell>
          <cell r="E2263">
            <v>37323</v>
          </cell>
          <cell r="F2263">
            <v>37315</v>
          </cell>
          <cell r="G2263">
            <v>37351</v>
          </cell>
          <cell r="H2263" t="str">
            <v>AGS Astra</v>
          </cell>
          <cell r="I2263" t="str">
            <v>414-481</v>
          </cell>
          <cell r="J2263" t="str">
            <v>0100</v>
          </cell>
          <cell r="L2263">
            <v>0</v>
          </cell>
          <cell r="M2263">
            <v>0</v>
          </cell>
          <cell r="N2263">
            <v>0</v>
          </cell>
          <cell r="O2263">
            <v>0</v>
          </cell>
          <cell r="P2263">
            <v>0</v>
          </cell>
          <cell r="Q2263">
            <v>1001566</v>
          </cell>
          <cell r="S2263">
            <v>1001566</v>
          </cell>
          <cell r="T2263" t="str">
            <v>April2002</v>
          </cell>
          <cell r="U2263">
            <v>37344</v>
          </cell>
          <cell r="V2263"/>
          <cell r="W2263">
            <v>37350</v>
          </cell>
          <cell r="X2263">
            <v>37351</v>
          </cell>
          <cell r="Y2263" t="str">
            <v>Sanwa Duss</v>
          </cell>
        </row>
        <row r="2264">
          <cell r="A2264">
            <v>4073</v>
          </cell>
          <cell r="B2264">
            <v>37382</v>
          </cell>
          <cell r="C2264" t="str">
            <v>ko</v>
          </cell>
          <cell r="D2264" t="str">
            <v>22-2400010</v>
          </cell>
          <cell r="E2264">
            <v>37350</v>
          </cell>
          <cell r="G2264">
            <v>37379</v>
          </cell>
          <cell r="H2264" t="str">
            <v>AGS Astra</v>
          </cell>
          <cell r="I2264" t="str">
            <v>414-481</v>
          </cell>
          <cell r="J2264" t="str">
            <v>0100</v>
          </cell>
          <cell r="L2264">
            <v>0</v>
          </cell>
          <cell r="M2264">
            <v>0</v>
          </cell>
          <cell r="N2264">
            <v>0</v>
          </cell>
          <cell r="O2264">
            <v>0</v>
          </cell>
          <cell r="Q2264">
            <v>1241235</v>
          </cell>
          <cell r="S2264">
            <v>1241235</v>
          </cell>
          <cell r="T2264" t="str">
            <v>May2002</v>
          </cell>
          <cell r="U2264">
            <v>37376</v>
          </cell>
          <cell r="V2264"/>
          <cell r="W2264">
            <v>37380</v>
          </cell>
          <cell r="X2264">
            <v>37382</v>
          </cell>
          <cell r="Y2264" t="str">
            <v>Sanwa Duss</v>
          </cell>
        </row>
        <row r="2265">
          <cell r="A2265">
            <v>1635</v>
          </cell>
          <cell r="B2265">
            <v>37578</v>
          </cell>
          <cell r="C2265" t="str">
            <v>b</v>
          </cell>
          <cell r="D2265" t="str">
            <v>012</v>
          </cell>
          <cell r="E2265">
            <v>37565</v>
          </cell>
          <cell r="G2265">
            <v>37565</v>
          </cell>
          <cell r="H2265" t="str">
            <v>Voynova</v>
          </cell>
          <cell r="I2265" t="str">
            <v>415018843</v>
          </cell>
          <cell r="J2265" t="str">
            <v>0300</v>
          </cell>
          <cell r="K2265">
            <v>67520</v>
          </cell>
          <cell r="M2265">
            <v>0</v>
          </cell>
          <cell r="O2265">
            <v>0</v>
          </cell>
          <cell r="P2265">
            <v>67520</v>
          </cell>
          <cell r="Q2265">
            <v>-41142.9</v>
          </cell>
          <cell r="S2265">
            <v>26377.1</v>
          </cell>
          <cell r="U2265" t="str">
            <v>c</v>
          </cell>
          <cell r="W2265">
            <v>37575</v>
          </cell>
          <cell r="X2265">
            <v>37575</v>
          </cell>
          <cell r="Y2265" t="str">
            <v>KB</v>
          </cell>
          <cell r="Z2265" t="str">
            <v>vyctovani 2001</v>
          </cell>
        </row>
        <row r="2266">
          <cell r="A2266">
            <v>977</v>
          </cell>
          <cell r="B2266">
            <v>37453</v>
          </cell>
          <cell r="C2266" t="str">
            <v>b</v>
          </cell>
          <cell r="D2266" t="str">
            <v>7892002</v>
          </cell>
          <cell r="E2266">
            <v>37441</v>
          </cell>
          <cell r="G2266">
            <v>37445</v>
          </cell>
          <cell r="H2266" t="str">
            <v>Voynova</v>
          </cell>
          <cell r="I2266" t="str">
            <v>415018843</v>
          </cell>
          <cell r="J2266" t="str">
            <v>0300</v>
          </cell>
          <cell r="K2266">
            <v>123257.4</v>
          </cell>
          <cell r="M2266">
            <v>0</v>
          </cell>
          <cell r="O2266">
            <v>0</v>
          </cell>
          <cell r="P2266">
            <v>123257.4</v>
          </cell>
          <cell r="S2266">
            <v>123257.4</v>
          </cell>
          <cell r="U2266" t="str">
            <v>c</v>
          </cell>
          <cell r="V2266"/>
          <cell r="W2266">
            <v>37445</v>
          </cell>
          <cell r="X2266">
            <v>37445</v>
          </cell>
          <cell r="Y2266" t="str">
            <v>KB</v>
          </cell>
          <cell r="Z2266" t="str">
            <v>July,August September - Takianmi flat</v>
          </cell>
        </row>
        <row r="2267">
          <cell r="A2267">
            <v>1532</v>
          </cell>
          <cell r="B2267">
            <v>37560</v>
          </cell>
          <cell r="C2267" t="str">
            <v>b</v>
          </cell>
          <cell r="D2267" t="str">
            <v>1011122002</v>
          </cell>
          <cell r="E2267">
            <v>37546</v>
          </cell>
          <cell r="G2267">
            <v>37547</v>
          </cell>
          <cell r="H2267" t="str">
            <v>Voynova</v>
          </cell>
          <cell r="I2267" t="str">
            <v>415018843</v>
          </cell>
          <cell r="J2267" t="str">
            <v>0300</v>
          </cell>
          <cell r="K2267">
            <v>129061.8</v>
          </cell>
          <cell r="M2267">
            <v>0</v>
          </cell>
          <cell r="O2267">
            <v>0</v>
          </cell>
          <cell r="P2267">
            <v>129061.8</v>
          </cell>
          <cell r="S2267">
            <v>129061.8</v>
          </cell>
          <cell r="U2267" t="str">
            <v>a</v>
          </cell>
          <cell r="V2267"/>
          <cell r="W2267">
            <v>37551</v>
          </cell>
          <cell r="X2267">
            <v>37551</v>
          </cell>
          <cell r="Y2267" t="str">
            <v>KB</v>
          </cell>
          <cell r="Z2267" t="str">
            <v>Oct,Nov,December - Takinami flat</v>
          </cell>
        </row>
        <row r="2268">
          <cell r="A2268">
            <v>379</v>
          </cell>
          <cell r="B2268">
            <v>37371</v>
          </cell>
          <cell r="C2268" t="str">
            <v>b</v>
          </cell>
          <cell r="D2268" t="str">
            <v>4562002</v>
          </cell>
          <cell r="E2268">
            <v>37349</v>
          </cell>
          <cell r="G2268">
            <v>37354</v>
          </cell>
          <cell r="H2268" t="str">
            <v>Voynova</v>
          </cell>
          <cell r="I2268" t="str">
            <v>415018843</v>
          </cell>
          <cell r="J2268" t="str">
            <v>0300</v>
          </cell>
          <cell r="K2268">
            <v>148486.79999999999</v>
          </cell>
          <cell r="M2268">
            <v>0</v>
          </cell>
          <cell r="O2268">
            <v>0</v>
          </cell>
          <cell r="P2268">
            <v>148486.79999999999</v>
          </cell>
          <cell r="S2268">
            <v>148486.79999999999</v>
          </cell>
          <cell r="U2268" t="str">
            <v>x</v>
          </cell>
          <cell r="V2268"/>
          <cell r="W2268">
            <v>37355</v>
          </cell>
          <cell r="X2268">
            <v>37355</v>
          </cell>
          <cell r="Y2268" t="str">
            <v>KB</v>
          </cell>
          <cell r="Z2268" t="str">
            <v>Apr,May,June-Takinami falt</v>
          </cell>
        </row>
        <row r="2269">
          <cell r="A2269">
            <v>0</v>
          </cell>
          <cell r="C2269" t="str">
            <v>b</v>
          </cell>
          <cell r="H2269" t="str">
            <v>Voynova</v>
          </cell>
          <cell r="I2269" t="str">
            <v>415018843</v>
          </cell>
          <cell r="J2269" t="str">
            <v>0300</v>
          </cell>
          <cell r="M2269">
            <v>0</v>
          </cell>
          <cell r="O2269">
            <v>0</v>
          </cell>
          <cell r="P2269">
            <v>0</v>
          </cell>
          <cell r="Q2269">
            <v>41142.9</v>
          </cell>
          <cell r="W2269">
            <v>37534</v>
          </cell>
          <cell r="X2269">
            <v>37534</v>
          </cell>
          <cell r="Y2269" t="str">
            <v>KB</v>
          </cell>
          <cell r="Z2269" t="str">
            <v>advances 2001 for services</v>
          </cell>
        </row>
        <row r="2270">
          <cell r="A2270">
            <v>1882</v>
          </cell>
          <cell r="C2270" t="str">
            <v>aoc</v>
          </cell>
          <cell r="D2270" t="str">
            <v>21002389</v>
          </cell>
          <cell r="E2270">
            <v>37610</v>
          </cell>
          <cell r="F2270">
            <v>37585</v>
          </cell>
          <cell r="G2270">
            <v>37602</v>
          </cell>
          <cell r="H2270" t="str">
            <v>VHS</v>
          </cell>
          <cell r="I2270" t="str">
            <v>415474953</v>
          </cell>
          <cell r="J2270" t="str">
            <v>0300</v>
          </cell>
          <cell r="L2270">
            <v>-29852.43</v>
          </cell>
          <cell r="M2270">
            <v>-1492.7</v>
          </cell>
          <cell r="O2270">
            <v>0</v>
          </cell>
          <cell r="P2270">
            <v>-31345.13</v>
          </cell>
          <cell r="Q2270">
            <v>0</v>
          </cell>
          <cell r="R2270">
            <v>0</v>
          </cell>
          <cell r="S2270">
            <v>-31345.13</v>
          </cell>
          <cell r="W2270" t="str">
            <v>n/a</v>
          </cell>
          <cell r="X2270" t="str">
            <v>n/a</v>
          </cell>
          <cell r="Y2270" t="str">
            <v>KB</v>
          </cell>
        </row>
        <row r="2271">
          <cell r="A2271">
            <v>6079</v>
          </cell>
          <cell r="B2271">
            <v>37578</v>
          </cell>
          <cell r="C2271" t="str">
            <v>tr</v>
          </cell>
          <cell r="D2271" t="str">
            <v>270062</v>
          </cell>
          <cell r="E2271">
            <v>37533</v>
          </cell>
          <cell r="G2271">
            <v>37565</v>
          </cell>
          <cell r="H2271" t="str">
            <v>VHS</v>
          </cell>
          <cell r="I2271" t="str">
            <v>415474953</v>
          </cell>
          <cell r="J2271" t="str">
            <v>0300</v>
          </cell>
          <cell r="M2271">
            <v>0</v>
          </cell>
          <cell r="O2271">
            <v>0</v>
          </cell>
          <cell r="P2271">
            <v>0</v>
          </cell>
          <cell r="Q2271">
            <v>26867.43</v>
          </cell>
          <cell r="R2271">
            <v>0</v>
          </cell>
          <cell r="S2271">
            <v>26867.43</v>
          </cell>
          <cell r="U2271" t="str">
            <v>g</v>
          </cell>
          <cell r="V2271"/>
          <cell r="W2271">
            <v>37575</v>
          </cell>
          <cell r="X2271">
            <v>37575</v>
          </cell>
          <cell r="Y2271" t="str">
            <v>KB</v>
          </cell>
        </row>
        <row r="2272">
          <cell r="A2272">
            <v>5138</v>
          </cell>
          <cell r="B2272">
            <v>37623</v>
          </cell>
          <cell r="C2272" t="str">
            <v>sh2</v>
          </cell>
          <cell r="D2272" t="str">
            <v>2242147</v>
          </cell>
          <cell r="E2272">
            <v>37595</v>
          </cell>
          <cell r="G2272">
            <v>37626</v>
          </cell>
          <cell r="H2272" t="str">
            <v>MORAVSKOSLEZKÉ DRÁT.</v>
          </cell>
          <cell r="I2272">
            <v>1005026001</v>
          </cell>
          <cell r="J2272" t="str">
            <v>5500</v>
          </cell>
          <cell r="M2272">
            <v>0</v>
          </cell>
          <cell r="O2272">
            <v>0</v>
          </cell>
          <cell r="P2272">
            <v>0</v>
          </cell>
          <cell r="Q2272">
            <v>850500</v>
          </cell>
          <cell r="S2272">
            <v>850500</v>
          </cell>
          <cell r="T2272" t="str">
            <v>Decem192002</v>
          </cell>
          <cell r="U2272">
            <v>37609</v>
          </cell>
          <cell r="V2272" t="str">
            <v xml:space="preserve"> </v>
          </cell>
          <cell r="W2272">
            <v>37613</v>
          </cell>
          <cell r="Y2272" t="str">
            <v>UFJ</v>
          </cell>
        </row>
        <row r="2273">
          <cell r="A2273">
            <v>5139</v>
          </cell>
          <cell r="B2273">
            <v>37623</v>
          </cell>
          <cell r="C2273" t="str">
            <v>sh2</v>
          </cell>
          <cell r="D2273" t="str">
            <v>2002110</v>
          </cell>
          <cell r="E2273">
            <v>37593</v>
          </cell>
          <cell r="G2273">
            <v>37626</v>
          </cell>
          <cell r="H2273" t="str">
            <v>INTEVO Karviná</v>
          </cell>
          <cell r="I2273">
            <v>33305791</v>
          </cell>
          <cell r="J2273" t="str">
            <v>0100</v>
          </cell>
          <cell r="K2273">
            <v>0</v>
          </cell>
          <cell r="M2273">
            <v>0</v>
          </cell>
          <cell r="O2273">
            <v>0</v>
          </cell>
          <cell r="P2273">
            <v>0</v>
          </cell>
          <cell r="Q2273">
            <v>554148.4</v>
          </cell>
          <cell r="R2273">
            <v>0</v>
          </cell>
          <cell r="S2273">
            <v>554148.4</v>
          </cell>
          <cell r="T2273" t="str">
            <v>Decem192002</v>
          </cell>
          <cell r="U2273">
            <v>37609</v>
          </cell>
          <cell r="V2273" t="str">
            <v xml:space="preserve"> </v>
          </cell>
          <cell r="W2273">
            <v>37613</v>
          </cell>
          <cell r="Y2273" t="str">
            <v>UFJ</v>
          </cell>
        </row>
        <row r="2274">
          <cell r="A2274">
            <v>5147</v>
          </cell>
          <cell r="B2274">
            <v>37623</v>
          </cell>
          <cell r="C2274" t="str">
            <v>sh2</v>
          </cell>
          <cell r="D2274" t="str">
            <v>700012</v>
          </cell>
          <cell r="E2274">
            <v>37603</v>
          </cell>
          <cell r="G2274">
            <v>37657</v>
          </cell>
          <cell r="H2274" t="str">
            <v>ODS-Dopravní stavby Ostrava</v>
          </cell>
          <cell r="I2274">
            <v>190580105</v>
          </cell>
          <cell r="J2274" t="str">
            <v>0100</v>
          </cell>
          <cell r="M2274">
            <v>0</v>
          </cell>
          <cell r="O2274">
            <v>0</v>
          </cell>
          <cell r="P2274">
            <v>0</v>
          </cell>
          <cell r="Q2274">
            <v>1153288.8</v>
          </cell>
          <cell r="S2274">
            <v>1153288.8</v>
          </cell>
          <cell r="T2274" t="str">
            <v>Decem192002</v>
          </cell>
          <cell r="U2274">
            <v>37609</v>
          </cell>
          <cell r="V2274" t="str">
            <v xml:space="preserve"> </v>
          </cell>
          <cell r="W2274">
            <v>37613</v>
          </cell>
          <cell r="Y2274" t="str">
            <v>UFJ</v>
          </cell>
        </row>
        <row r="2275">
          <cell r="A2275">
            <v>6124</v>
          </cell>
          <cell r="B2275">
            <v>37623</v>
          </cell>
          <cell r="C2275" t="str">
            <v>aoc</v>
          </cell>
          <cell r="D2275" t="str">
            <v>22515</v>
          </cell>
          <cell r="E2275">
            <v>37593</v>
          </cell>
          <cell r="G2275">
            <v>37259</v>
          </cell>
          <cell r="H2275" t="str">
            <v>Hans</v>
          </cell>
          <cell r="I2275" t="str">
            <v>77942004</v>
          </cell>
          <cell r="J2275" t="str">
            <v>0400</v>
          </cell>
          <cell r="M2275">
            <v>0</v>
          </cell>
          <cell r="O2275">
            <v>0</v>
          </cell>
          <cell r="P2275">
            <v>0</v>
          </cell>
          <cell r="Q2275">
            <v>21612500</v>
          </cell>
          <cell r="R2275">
            <v>0</v>
          </cell>
          <cell r="S2275">
            <v>21612500</v>
          </cell>
          <cell r="T2275" t="str">
            <v>Decem192002</v>
          </cell>
          <cell r="U2275">
            <v>37609</v>
          </cell>
          <cell r="V2275" t="str">
            <v xml:space="preserve"> </v>
          </cell>
          <cell r="W2275">
            <v>37613</v>
          </cell>
          <cell r="Y2275" t="str">
            <v>UFJ</v>
          </cell>
        </row>
        <row r="2276">
          <cell r="A2276">
            <v>6056</v>
          </cell>
          <cell r="B2276">
            <v>37537</v>
          </cell>
          <cell r="C2276" t="str">
            <v>tr</v>
          </cell>
          <cell r="D2276" t="str">
            <v>270058</v>
          </cell>
          <cell r="E2276">
            <v>37504</v>
          </cell>
          <cell r="F2276">
            <v>37497</v>
          </cell>
          <cell r="G2276">
            <v>37534</v>
          </cell>
          <cell r="H2276" t="str">
            <v>VHS</v>
          </cell>
          <cell r="I2276" t="str">
            <v>415474953</v>
          </cell>
          <cell r="J2276" t="str">
            <v>0300</v>
          </cell>
          <cell r="M2276">
            <v>0</v>
          </cell>
          <cell r="O2276">
            <v>0</v>
          </cell>
          <cell r="P2276">
            <v>0</v>
          </cell>
          <cell r="Q2276">
            <v>1119059.6399999999</v>
          </cell>
          <cell r="R2276">
            <v>0</v>
          </cell>
          <cell r="S2276">
            <v>1119059.6000000001</v>
          </cell>
          <cell r="T2276" t="str">
            <v>October2002</v>
          </cell>
          <cell r="V2276"/>
          <cell r="W2276">
            <v>37534</v>
          </cell>
          <cell r="X2276">
            <v>37536</v>
          </cell>
          <cell r="Y2276" t="str">
            <v>UFJ</v>
          </cell>
        </row>
        <row r="2277">
          <cell r="A2277">
            <v>6072</v>
          </cell>
          <cell r="B2277">
            <v>37572</v>
          </cell>
          <cell r="C2277" t="str">
            <v>tr</v>
          </cell>
          <cell r="D2277" t="str">
            <v>270059</v>
          </cell>
          <cell r="E2277">
            <v>37531</v>
          </cell>
          <cell r="G2277">
            <v>37565</v>
          </cell>
          <cell r="H2277" t="str">
            <v>VHS</v>
          </cell>
          <cell r="I2277" t="str">
            <v>415474953</v>
          </cell>
          <cell r="J2277" t="str">
            <v>0300</v>
          </cell>
          <cell r="M2277">
            <v>0</v>
          </cell>
          <cell r="O2277">
            <v>0</v>
          </cell>
          <cell r="P2277">
            <v>0</v>
          </cell>
          <cell r="Q2277">
            <v>1355441.78</v>
          </cell>
          <cell r="R2277">
            <v>0</v>
          </cell>
          <cell r="S2277">
            <v>1355441.78</v>
          </cell>
          <cell r="T2277" t="str">
            <v>November2002</v>
          </cell>
          <cell r="U2277">
            <v>37558</v>
          </cell>
          <cell r="V2277"/>
          <cell r="W2277">
            <v>37564</v>
          </cell>
          <cell r="X2277">
            <v>37565</v>
          </cell>
          <cell r="Y2277" t="str">
            <v>UFJ</v>
          </cell>
        </row>
        <row r="2278">
          <cell r="A2278">
            <v>6107</v>
          </cell>
          <cell r="C2278" t="str">
            <v>tr</v>
          </cell>
          <cell r="D2278" t="str">
            <v>21002344</v>
          </cell>
          <cell r="E2278">
            <v>37565</v>
          </cell>
          <cell r="F2278">
            <v>37547</v>
          </cell>
          <cell r="G2278">
            <v>37595</v>
          </cell>
          <cell r="H2278" t="str">
            <v>VHS</v>
          </cell>
          <cell r="I2278" t="str">
            <v>415474953</v>
          </cell>
          <cell r="J2278" t="str">
            <v>0300</v>
          </cell>
          <cell r="L2278">
            <v>2799297.85</v>
          </cell>
          <cell r="M2278">
            <v>139964.9</v>
          </cell>
          <cell r="O2278">
            <v>0</v>
          </cell>
          <cell r="P2278">
            <v>2939262.75</v>
          </cell>
          <cell r="Q2278">
            <v>-1119059.6399999999</v>
          </cell>
          <cell r="R2278">
            <v>-139964.9</v>
          </cell>
          <cell r="S2278">
            <v>1680238.2</v>
          </cell>
          <cell r="T2278" t="str">
            <v xml:space="preserve"> </v>
          </cell>
          <cell r="W2278" t="str">
            <v xml:space="preserve"> </v>
          </cell>
          <cell r="Y2278" t="str">
            <v>UFJ</v>
          </cell>
          <cell r="Z2278" t="str">
            <v>Poslou opravenou !!!!!!!!!!!</v>
          </cell>
        </row>
        <row r="2279">
          <cell r="A2279">
            <v>6127</v>
          </cell>
          <cell r="B2279">
            <v>37623</v>
          </cell>
          <cell r="C2279" t="str">
            <v>tr</v>
          </cell>
          <cell r="D2279" t="str">
            <v>21030156</v>
          </cell>
          <cell r="E2279">
            <v>37595</v>
          </cell>
          <cell r="F2279">
            <v>37594</v>
          </cell>
          <cell r="G2279">
            <v>37625</v>
          </cell>
          <cell r="H2279" t="str">
            <v>Niersberger</v>
          </cell>
          <cell r="I2279" t="str">
            <v>195606900217</v>
          </cell>
          <cell r="J2279" t="str">
            <v>0100</v>
          </cell>
          <cell r="L2279">
            <v>7140000</v>
          </cell>
          <cell r="M2279">
            <v>357000</v>
          </cell>
          <cell r="O2279">
            <v>0</v>
          </cell>
          <cell r="P2279">
            <v>7497000</v>
          </cell>
          <cell r="Q2279">
            <v>-6667668</v>
          </cell>
          <cell r="R2279">
            <v>-357000</v>
          </cell>
          <cell r="S2279">
            <v>472332</v>
          </cell>
          <cell r="T2279" t="str">
            <v>Decem192002</v>
          </cell>
          <cell r="U2279">
            <v>37609</v>
          </cell>
          <cell r="W2279">
            <v>37613</v>
          </cell>
          <cell r="Y2279" t="str">
            <v>UFJ</v>
          </cell>
        </row>
        <row r="2280">
          <cell r="A2280">
            <v>6105</v>
          </cell>
          <cell r="B2280">
            <v>37603</v>
          </cell>
          <cell r="C2280" t="str">
            <v>aoc</v>
          </cell>
          <cell r="D2280" t="str">
            <v>270070</v>
          </cell>
          <cell r="E2280">
            <v>37565</v>
          </cell>
          <cell r="G2280">
            <v>37595</v>
          </cell>
          <cell r="H2280" t="str">
            <v>VHS</v>
          </cell>
          <cell r="I2280" t="str">
            <v>415474953</v>
          </cell>
          <cell r="J2280" t="str">
            <v>0300</v>
          </cell>
          <cell r="M2280">
            <v>0</v>
          </cell>
          <cell r="O2280">
            <v>0</v>
          </cell>
          <cell r="P2280">
            <v>0</v>
          </cell>
          <cell r="Q2280">
            <v>3660296.6</v>
          </cell>
          <cell r="R2280">
            <v>0</v>
          </cell>
          <cell r="S2280">
            <v>3660296.6</v>
          </cell>
          <cell r="T2280" t="str">
            <v>December2002</v>
          </cell>
          <cell r="W2280">
            <v>37595</v>
          </cell>
          <cell r="X2280">
            <v>37596</v>
          </cell>
          <cell r="Y2280" t="str">
            <v>UFJ</v>
          </cell>
        </row>
        <row r="2281">
          <cell r="A2281">
            <v>670</v>
          </cell>
          <cell r="B2281">
            <v>37425</v>
          </cell>
          <cell r="C2281" t="str">
            <v>shm</v>
          </cell>
          <cell r="D2281" t="str">
            <v>200230101</v>
          </cell>
          <cell r="E2281">
            <v>37389</v>
          </cell>
          <cell r="F2281">
            <v>37372</v>
          </cell>
          <cell r="G2281">
            <v>37397</v>
          </cell>
          <cell r="H2281" t="str">
            <v>Stavokomp</v>
          </cell>
          <cell r="I2281" t="str">
            <v>41553-007</v>
          </cell>
          <cell r="J2281" t="str">
            <v>2700</v>
          </cell>
          <cell r="L2281">
            <v>3750</v>
          </cell>
          <cell r="M2281">
            <v>187.5</v>
          </cell>
          <cell r="O2281">
            <v>0</v>
          </cell>
          <cell r="P2281">
            <v>3938</v>
          </cell>
          <cell r="S2281">
            <v>3938</v>
          </cell>
          <cell r="U2281" t="str">
            <v>b</v>
          </cell>
          <cell r="V2281"/>
          <cell r="W2281">
            <v>37413</v>
          </cell>
          <cell r="X2281">
            <v>37414</v>
          </cell>
          <cell r="Y2281" t="str">
            <v>KB</v>
          </cell>
        </row>
        <row r="2282">
          <cell r="A2282">
            <v>6135</v>
          </cell>
          <cell r="B2282">
            <v>37623</v>
          </cell>
          <cell r="C2282" t="str">
            <v>aoc</v>
          </cell>
          <cell r="D2282" t="str">
            <v>270082</v>
          </cell>
          <cell r="E2282">
            <v>37595</v>
          </cell>
          <cell r="G2282">
            <v>37626</v>
          </cell>
          <cell r="H2282" t="str">
            <v>VHS</v>
          </cell>
          <cell r="I2282" t="str">
            <v>415474953</v>
          </cell>
          <cell r="J2282" t="str">
            <v>0300</v>
          </cell>
          <cell r="M2282">
            <v>0</v>
          </cell>
          <cell r="O2282">
            <v>0</v>
          </cell>
          <cell r="P2282">
            <v>0</v>
          </cell>
          <cell r="Q2282">
            <v>37600</v>
          </cell>
          <cell r="R2282">
            <v>0</v>
          </cell>
          <cell r="S2282">
            <v>37600</v>
          </cell>
          <cell r="T2282" t="str">
            <v>Decem192002</v>
          </cell>
          <cell r="U2282">
            <v>37609</v>
          </cell>
          <cell r="V2282" t="str">
            <v xml:space="preserve"> </v>
          </cell>
          <cell r="W2282">
            <v>37613</v>
          </cell>
          <cell r="Y2282" t="str">
            <v>UFJ</v>
          </cell>
        </row>
        <row r="2283">
          <cell r="A2283">
            <v>5112</v>
          </cell>
          <cell r="B2283">
            <v>37603</v>
          </cell>
          <cell r="C2283" t="str">
            <v>sh2</v>
          </cell>
          <cell r="D2283" t="str">
            <v>200240013</v>
          </cell>
          <cell r="E2283">
            <v>37567</v>
          </cell>
          <cell r="F2283">
            <v>37560</v>
          </cell>
          <cell r="G2283">
            <v>37607</v>
          </cell>
          <cell r="H2283" t="str">
            <v>STAVOKOMP</v>
          </cell>
          <cell r="I2283" t="str">
            <v>41553-007</v>
          </cell>
          <cell r="J2283" t="str">
            <v>2700</v>
          </cell>
          <cell r="M2283">
            <v>0</v>
          </cell>
          <cell r="O2283">
            <v>0</v>
          </cell>
          <cell r="P2283">
            <v>0</v>
          </cell>
          <cell r="Q2283">
            <v>615414</v>
          </cell>
          <cell r="R2283">
            <v>0</v>
          </cell>
          <cell r="S2283">
            <v>615414</v>
          </cell>
          <cell r="T2283" t="str">
            <v>December2002</v>
          </cell>
          <cell r="V2283" t="str">
            <v xml:space="preserve"> </v>
          </cell>
          <cell r="W2283">
            <v>37595</v>
          </cell>
          <cell r="X2283">
            <v>37596</v>
          </cell>
          <cell r="Y2283" t="str">
            <v>UFJ</v>
          </cell>
        </row>
        <row r="2284">
          <cell r="A2284">
            <v>2312</v>
          </cell>
          <cell r="B2284">
            <v>37572</v>
          </cell>
          <cell r="C2284" t="str">
            <v xml:space="preserve">tye </v>
          </cell>
          <cell r="D2284" t="str">
            <v>11060140</v>
          </cell>
          <cell r="E2284">
            <v>37518</v>
          </cell>
          <cell r="F2284">
            <v>37515</v>
          </cell>
          <cell r="G2284">
            <v>37565</v>
          </cell>
          <cell r="H2284" t="str">
            <v>SKANSKA PREFA,a.s.</v>
          </cell>
          <cell r="I2284" t="str">
            <v>416026693</v>
          </cell>
          <cell r="J2284" t="str">
            <v>0300</v>
          </cell>
          <cell r="L2284">
            <v>1220000</v>
          </cell>
          <cell r="M2284">
            <v>61000</v>
          </cell>
          <cell r="O2284">
            <v>0</v>
          </cell>
          <cell r="P2284">
            <v>1281000</v>
          </cell>
          <cell r="R2284">
            <v>-61000</v>
          </cell>
          <cell r="S2284">
            <v>1220000</v>
          </cell>
          <cell r="T2284" t="str">
            <v>November2002</v>
          </cell>
          <cell r="U2284">
            <v>37558</v>
          </cell>
          <cell r="V2284"/>
          <cell r="W2284">
            <v>37564</v>
          </cell>
          <cell r="X2284">
            <v>37565</v>
          </cell>
          <cell r="Y2284" t="str">
            <v>UFJ</v>
          </cell>
        </row>
        <row r="2285">
          <cell r="A2285">
            <v>4224</v>
          </cell>
          <cell r="B2285">
            <v>37502</v>
          </cell>
          <cell r="C2285" t="str">
            <v>ko</v>
          </cell>
          <cell r="D2285" t="str">
            <v>2002069</v>
          </cell>
          <cell r="E2285">
            <v>37466</v>
          </cell>
          <cell r="G2285">
            <v>37484</v>
          </cell>
          <cell r="H2285" t="str">
            <v>SECOM</v>
          </cell>
          <cell r="I2285" t="str">
            <v>416946-481</v>
          </cell>
          <cell r="J2285" t="str">
            <v>0100</v>
          </cell>
          <cell r="L2285">
            <v>0</v>
          </cell>
          <cell r="M2285">
            <v>0</v>
          </cell>
          <cell r="N2285">
            <v>0</v>
          </cell>
          <cell r="O2285">
            <v>0</v>
          </cell>
          <cell r="Q2285">
            <v>310000</v>
          </cell>
          <cell r="S2285">
            <v>310000</v>
          </cell>
          <cell r="U2285" t="str">
            <v>e</v>
          </cell>
          <cell r="V2285"/>
          <cell r="W2285">
            <v>37496</v>
          </cell>
          <cell r="X2285">
            <v>37497</v>
          </cell>
          <cell r="Y2285" t="str">
            <v>KB</v>
          </cell>
        </row>
        <row r="2286">
          <cell r="A2286">
            <v>231</v>
          </cell>
          <cell r="B2286">
            <v>37357</v>
          </cell>
          <cell r="C2286" t="str">
            <v>b</v>
          </cell>
          <cell r="D2286" t="str">
            <v>0202</v>
          </cell>
          <cell r="E2286">
            <v>37320</v>
          </cell>
          <cell r="F2286">
            <v>37316</v>
          </cell>
          <cell r="G2286">
            <v>37333</v>
          </cell>
          <cell r="H2286" t="str">
            <v>INVO Votava</v>
          </cell>
          <cell r="I2286" t="str">
            <v>420946-441</v>
          </cell>
          <cell r="J2286" t="str">
            <v>0100</v>
          </cell>
          <cell r="L2286">
            <v>63550</v>
          </cell>
          <cell r="M2286">
            <v>3177.5</v>
          </cell>
          <cell r="O2286">
            <v>0</v>
          </cell>
          <cell r="P2286">
            <v>66727.5</v>
          </cell>
          <cell r="S2286">
            <v>66727.5</v>
          </cell>
          <cell r="T2286" t="str">
            <v>free</v>
          </cell>
          <cell r="V2286"/>
          <cell r="W2286">
            <v>37328</v>
          </cell>
          <cell r="X2286">
            <v>37328</v>
          </cell>
          <cell r="Y2286" t="str">
            <v>KB</v>
          </cell>
        </row>
        <row r="2287">
          <cell r="A2287">
            <v>377</v>
          </cell>
          <cell r="B2287">
            <v>37385</v>
          </cell>
          <cell r="C2287" t="str">
            <v>b</v>
          </cell>
          <cell r="D2287" t="str">
            <v>0302</v>
          </cell>
          <cell r="E2287">
            <v>37351</v>
          </cell>
          <cell r="F2287">
            <v>37347</v>
          </cell>
          <cell r="G2287">
            <v>37349</v>
          </cell>
          <cell r="H2287" t="str">
            <v>INVO Votava</v>
          </cell>
          <cell r="I2287" t="str">
            <v>420946-441</v>
          </cell>
          <cell r="J2287" t="str">
            <v>0100</v>
          </cell>
          <cell r="L2287">
            <v>70058</v>
          </cell>
          <cell r="M2287">
            <v>3502.9</v>
          </cell>
          <cell r="O2287">
            <v>0</v>
          </cell>
          <cell r="P2287">
            <v>73560.899999999994</v>
          </cell>
          <cell r="S2287">
            <v>73560.899999999994</v>
          </cell>
          <cell r="T2287" t="str">
            <v>free</v>
          </cell>
          <cell r="U2287" t="str">
            <v>a</v>
          </cell>
          <cell r="V2287"/>
          <cell r="W2287">
            <v>37351</v>
          </cell>
          <cell r="X2287">
            <v>37351</v>
          </cell>
          <cell r="Y2287" t="str">
            <v>KB</v>
          </cell>
        </row>
        <row r="2288">
          <cell r="A2288">
            <v>944</v>
          </cell>
          <cell r="B2288">
            <v>37469</v>
          </cell>
          <cell r="C2288" t="str">
            <v>b</v>
          </cell>
          <cell r="D2288" t="str">
            <v>0602</v>
          </cell>
          <cell r="E2288">
            <v>37440</v>
          </cell>
          <cell r="F2288">
            <v>37438</v>
          </cell>
          <cell r="G2288">
            <v>37453</v>
          </cell>
          <cell r="H2288" t="str">
            <v>INVO Votava</v>
          </cell>
          <cell r="I2288" t="str">
            <v>420946-441</v>
          </cell>
          <cell r="J2288" t="str">
            <v>0100</v>
          </cell>
          <cell r="L2288">
            <v>70300</v>
          </cell>
          <cell r="M2288">
            <v>3515</v>
          </cell>
          <cell r="O2288">
            <v>0</v>
          </cell>
          <cell r="P2288">
            <v>73815</v>
          </cell>
          <cell r="S2288">
            <v>73815</v>
          </cell>
          <cell r="T2288" t="str">
            <v>free</v>
          </cell>
          <cell r="U2288" t="str">
            <v>w</v>
          </cell>
          <cell r="V2288"/>
          <cell r="W2288">
            <v>37445</v>
          </cell>
          <cell r="X2288">
            <v>37445</v>
          </cell>
          <cell r="Y2288" t="str">
            <v>KB</v>
          </cell>
        </row>
        <row r="2289">
          <cell r="A2289">
            <v>572</v>
          </cell>
          <cell r="B2289">
            <v>37385</v>
          </cell>
          <cell r="C2289" t="str">
            <v>b</v>
          </cell>
          <cell r="D2289" t="str">
            <v>0402</v>
          </cell>
          <cell r="E2289">
            <v>37382</v>
          </cell>
          <cell r="F2289">
            <v>37377</v>
          </cell>
          <cell r="G2289">
            <v>37393</v>
          </cell>
          <cell r="H2289" t="str">
            <v>INVO Votava</v>
          </cell>
          <cell r="I2289" t="str">
            <v>420946-441</v>
          </cell>
          <cell r="J2289" t="str">
            <v>0100</v>
          </cell>
          <cell r="L2289">
            <v>72304</v>
          </cell>
          <cell r="M2289">
            <v>3615.2</v>
          </cell>
          <cell r="O2289">
            <v>0</v>
          </cell>
          <cell r="P2289">
            <v>75919.199999999997</v>
          </cell>
          <cell r="S2289">
            <v>75919.199999999997</v>
          </cell>
          <cell r="T2289" t="str">
            <v>free</v>
          </cell>
          <cell r="U2289" t="str">
            <v>h</v>
          </cell>
          <cell r="V2289"/>
          <cell r="W2289">
            <v>37384</v>
          </cell>
          <cell r="X2289">
            <v>37385</v>
          </cell>
          <cell r="Y2289" t="str">
            <v>KB</v>
          </cell>
        </row>
        <row r="2290">
          <cell r="A2290">
            <v>758</v>
          </cell>
          <cell r="B2290">
            <v>37433</v>
          </cell>
          <cell r="C2290" t="str">
            <v>b</v>
          </cell>
          <cell r="D2290" t="str">
            <v>0502</v>
          </cell>
          <cell r="E2290">
            <v>37412</v>
          </cell>
          <cell r="F2290">
            <v>37408</v>
          </cell>
          <cell r="G2290">
            <v>37426</v>
          </cell>
          <cell r="H2290" t="str">
            <v>INVO Votava</v>
          </cell>
          <cell r="I2290" t="str">
            <v>420946-441</v>
          </cell>
          <cell r="J2290" t="str">
            <v>0100</v>
          </cell>
          <cell r="L2290">
            <v>73143</v>
          </cell>
          <cell r="M2290">
            <v>3657.2</v>
          </cell>
          <cell r="O2290">
            <v>0</v>
          </cell>
          <cell r="P2290">
            <v>76800.2</v>
          </cell>
          <cell r="S2290">
            <v>76800.2</v>
          </cell>
          <cell r="T2290" t="str">
            <v>free</v>
          </cell>
          <cell r="U2290" t="str">
            <v>f</v>
          </cell>
          <cell r="V2290"/>
          <cell r="W2290">
            <v>37414</v>
          </cell>
          <cell r="X2290">
            <v>37414</v>
          </cell>
          <cell r="Y2290" t="str">
            <v>KB</v>
          </cell>
        </row>
        <row r="2291">
          <cell r="A2291">
            <v>1459</v>
          </cell>
          <cell r="B2291">
            <v>37539</v>
          </cell>
          <cell r="C2291" t="str">
            <v>b</v>
          </cell>
          <cell r="D2291" t="str">
            <v>902</v>
          </cell>
          <cell r="E2291">
            <v>37537</v>
          </cell>
          <cell r="F2291">
            <v>37530</v>
          </cell>
          <cell r="G2291">
            <v>37547</v>
          </cell>
          <cell r="H2291" t="str">
            <v>INVO Votava</v>
          </cell>
          <cell r="I2291" t="str">
            <v>420946-441</v>
          </cell>
          <cell r="J2291" t="str">
            <v>0100</v>
          </cell>
          <cell r="L2291">
            <v>73415</v>
          </cell>
          <cell r="M2291">
            <v>3670.8</v>
          </cell>
          <cell r="O2291">
            <v>0</v>
          </cell>
          <cell r="P2291">
            <v>77085.8</v>
          </cell>
          <cell r="S2291">
            <v>77085.8</v>
          </cell>
          <cell r="T2291" t="str">
            <v>free</v>
          </cell>
          <cell r="V2291"/>
          <cell r="W2291">
            <v>37538</v>
          </cell>
          <cell r="X2291">
            <v>37538</v>
          </cell>
          <cell r="Y2291" t="str">
            <v>KB</v>
          </cell>
        </row>
        <row r="2292">
          <cell r="A2292">
            <v>1883</v>
          </cell>
          <cell r="B2292">
            <v>37614</v>
          </cell>
          <cell r="C2292" t="str">
            <v>toe</v>
          </cell>
          <cell r="D2292" t="str">
            <v>1102</v>
          </cell>
          <cell r="E2292">
            <v>37613</v>
          </cell>
          <cell r="F2292">
            <v>37591</v>
          </cell>
          <cell r="G2292">
            <v>37609</v>
          </cell>
          <cell r="H2292" t="str">
            <v>INVO Votava</v>
          </cell>
          <cell r="I2292" t="str">
            <v>420946-441</v>
          </cell>
          <cell r="J2292" t="str">
            <v>0100</v>
          </cell>
          <cell r="L2292">
            <v>74026.3</v>
          </cell>
          <cell r="M2292">
            <v>3701.4</v>
          </cell>
          <cell r="O2292">
            <v>0</v>
          </cell>
          <cell r="P2292">
            <v>77727.7</v>
          </cell>
          <cell r="S2292">
            <v>77727.7</v>
          </cell>
          <cell r="T2292" t="str">
            <v>free</v>
          </cell>
          <cell r="V2292"/>
          <cell r="W2292">
            <v>37613</v>
          </cell>
          <cell r="X2292">
            <v>37613</v>
          </cell>
          <cell r="Y2292" t="str">
            <v>KB</v>
          </cell>
        </row>
        <row r="2293">
          <cell r="A2293">
            <v>1220</v>
          </cell>
          <cell r="B2293">
            <v>37505</v>
          </cell>
          <cell r="C2293" t="str">
            <v>b</v>
          </cell>
          <cell r="D2293" t="str">
            <v>0702</v>
          </cell>
          <cell r="E2293">
            <v>37473</v>
          </cell>
          <cell r="F2293">
            <v>37469</v>
          </cell>
          <cell r="G2293">
            <v>37498</v>
          </cell>
          <cell r="H2293" t="str">
            <v>INVO Votava</v>
          </cell>
          <cell r="I2293" t="str">
            <v>420946-441</v>
          </cell>
          <cell r="J2293" t="str">
            <v>0100</v>
          </cell>
          <cell r="L2293">
            <v>74500</v>
          </cell>
          <cell r="M2293">
            <v>3725</v>
          </cell>
          <cell r="O2293">
            <v>0</v>
          </cell>
          <cell r="P2293">
            <v>78225</v>
          </cell>
          <cell r="S2293">
            <v>78225</v>
          </cell>
          <cell r="T2293" t="str">
            <v>free</v>
          </cell>
          <cell r="V2293"/>
          <cell r="W2293">
            <v>37490</v>
          </cell>
          <cell r="X2293">
            <v>37490</v>
          </cell>
          <cell r="Y2293" t="str">
            <v>KB</v>
          </cell>
        </row>
        <row r="2294">
          <cell r="A2294">
            <v>1324</v>
          </cell>
          <cell r="B2294">
            <v>37524</v>
          </cell>
          <cell r="C2294" t="str">
            <v>b</v>
          </cell>
          <cell r="D2294" t="str">
            <v>0802</v>
          </cell>
          <cell r="E2294">
            <v>37509</v>
          </cell>
          <cell r="F2294">
            <v>37500</v>
          </cell>
          <cell r="G2294">
            <v>37521</v>
          </cell>
          <cell r="H2294" t="str">
            <v>INVO Votava</v>
          </cell>
          <cell r="I2294" t="str">
            <v>420946-441</v>
          </cell>
          <cell r="J2294" t="str">
            <v>0100</v>
          </cell>
          <cell r="L2294">
            <v>76283</v>
          </cell>
          <cell r="M2294">
            <v>3814.15</v>
          </cell>
          <cell r="O2294">
            <v>0</v>
          </cell>
          <cell r="P2294">
            <v>80097.2</v>
          </cell>
          <cell r="S2294">
            <v>80097.2</v>
          </cell>
          <cell r="T2294" t="str">
            <v>free</v>
          </cell>
          <cell r="U2294" t="str">
            <v>d</v>
          </cell>
          <cell r="V2294"/>
          <cell r="W2294">
            <v>37516</v>
          </cell>
          <cell r="X2294">
            <v>37516</v>
          </cell>
          <cell r="Y2294" t="str">
            <v>KB</v>
          </cell>
        </row>
        <row r="2295">
          <cell r="A2295">
            <v>1620</v>
          </cell>
          <cell r="B2295">
            <v>37568</v>
          </cell>
          <cell r="C2295" t="str">
            <v>toe</v>
          </cell>
          <cell r="D2295" t="str">
            <v>1002</v>
          </cell>
          <cell r="E2295">
            <v>37565</v>
          </cell>
          <cell r="F2295">
            <v>37561</v>
          </cell>
          <cell r="G2295">
            <v>37578</v>
          </cell>
          <cell r="H2295" t="str">
            <v>INVO Votava</v>
          </cell>
          <cell r="I2295" t="str">
            <v>420946-441</v>
          </cell>
          <cell r="J2295" t="str">
            <v>0100</v>
          </cell>
          <cell r="L2295">
            <v>79584</v>
          </cell>
          <cell r="M2295">
            <v>3979.2</v>
          </cell>
          <cell r="O2295">
            <v>0</v>
          </cell>
          <cell r="P2295">
            <v>83563.199999999997</v>
          </cell>
          <cell r="S2295">
            <v>83563.199999999997</v>
          </cell>
          <cell r="T2295" t="str">
            <v>free</v>
          </cell>
          <cell r="U2295" t="str">
            <v>b</v>
          </cell>
          <cell r="V2295"/>
          <cell r="W2295">
            <v>37565</v>
          </cell>
          <cell r="X2295">
            <v>37567</v>
          </cell>
          <cell r="Y2295" t="str">
            <v>KB</v>
          </cell>
        </row>
        <row r="2296">
          <cell r="A2296">
            <v>95</v>
          </cell>
          <cell r="B2296">
            <v>37319</v>
          </cell>
          <cell r="C2296" t="str">
            <v>b</v>
          </cell>
          <cell r="D2296" t="str">
            <v>0102</v>
          </cell>
          <cell r="E2296">
            <v>37292</v>
          </cell>
          <cell r="F2296">
            <v>37288</v>
          </cell>
          <cell r="G2296">
            <v>37295</v>
          </cell>
          <cell r="H2296" t="str">
            <v>INVO Votava</v>
          </cell>
          <cell r="I2296" t="str">
            <v>420946-441</v>
          </cell>
          <cell r="J2296" t="str">
            <v>0100</v>
          </cell>
          <cell r="L2296">
            <v>83898</v>
          </cell>
          <cell r="M2296">
            <v>4194.8999999999996</v>
          </cell>
          <cell r="O2296">
            <v>0</v>
          </cell>
          <cell r="P2296">
            <v>88092.9</v>
          </cell>
          <cell r="S2296">
            <v>88092.9</v>
          </cell>
          <cell r="T2296" t="str">
            <v>free</v>
          </cell>
          <cell r="V2296"/>
          <cell r="W2296">
            <v>37293</v>
          </cell>
          <cell r="X2296">
            <v>37294</v>
          </cell>
          <cell r="Y2296" t="str">
            <v>KB</v>
          </cell>
        </row>
        <row r="2297">
          <cell r="A2297">
            <v>8017</v>
          </cell>
          <cell r="B2297">
            <v>37603</v>
          </cell>
          <cell r="C2297" t="str">
            <v>tp2</v>
          </cell>
          <cell r="D2297" t="str">
            <v>020039</v>
          </cell>
          <cell r="E2297">
            <v>37592</v>
          </cell>
          <cell r="F2297">
            <v>37575</v>
          </cell>
          <cell r="G2297">
            <v>37601</v>
          </cell>
          <cell r="H2297" t="str">
            <v>Geosan Dopravní stavby a.s.</v>
          </cell>
          <cell r="I2297" t="str">
            <v>428245359</v>
          </cell>
          <cell r="J2297" t="str">
            <v>0800</v>
          </cell>
          <cell r="L2297">
            <v>15000</v>
          </cell>
          <cell r="M2297">
            <v>750</v>
          </cell>
          <cell r="O2297">
            <v>0</v>
          </cell>
          <cell r="P2297">
            <v>15750</v>
          </cell>
          <cell r="S2297">
            <v>15750</v>
          </cell>
          <cell r="V2297" t="str">
            <v xml:space="preserve"> </v>
          </cell>
          <cell r="W2297">
            <v>37600</v>
          </cell>
          <cell r="X2297">
            <v>37601</v>
          </cell>
          <cell r="Y2297" t="str">
            <v>KB</v>
          </cell>
          <cell r="Z2297" t="str">
            <v>Unloading of office containers</v>
          </cell>
        </row>
        <row r="2298">
          <cell r="A2298">
            <v>1616</v>
          </cell>
          <cell r="B2298">
            <v>37568</v>
          </cell>
          <cell r="C2298" t="str">
            <v>toe</v>
          </cell>
          <cell r="D2298" t="str">
            <v>20020031</v>
          </cell>
          <cell r="E2298">
            <v>37565</v>
          </cell>
          <cell r="F2298">
            <v>37560</v>
          </cell>
          <cell r="G2298">
            <v>37570</v>
          </cell>
          <cell r="H2298" t="str">
            <v>UMTS Engineering</v>
          </cell>
          <cell r="I2298" t="str">
            <v>429919001</v>
          </cell>
          <cell r="J2298" t="str">
            <v>2400</v>
          </cell>
          <cell r="M2298">
            <v>0</v>
          </cell>
          <cell r="N2298">
            <v>9000</v>
          </cell>
          <cell r="O2298">
            <v>1980</v>
          </cell>
          <cell r="P2298">
            <v>10980</v>
          </cell>
          <cell r="S2298">
            <v>10980</v>
          </cell>
          <cell r="T2298" t="str">
            <v>free</v>
          </cell>
          <cell r="U2298" t="str">
            <v>a</v>
          </cell>
          <cell r="V2298"/>
          <cell r="W2298">
            <v>37565</v>
          </cell>
          <cell r="X2298">
            <v>37567</v>
          </cell>
          <cell r="Y2298" t="str">
            <v>KB</v>
          </cell>
        </row>
        <row r="2299">
          <cell r="A2299">
            <v>3283</v>
          </cell>
          <cell r="B2299">
            <v>37524</v>
          </cell>
          <cell r="C2299" t="str">
            <v>tch</v>
          </cell>
          <cell r="D2299" t="str">
            <v>2002-0024</v>
          </cell>
          <cell r="E2299">
            <v>37475</v>
          </cell>
          <cell r="F2299">
            <v>37499</v>
          </cell>
          <cell r="G2299">
            <v>37509</v>
          </cell>
          <cell r="H2299" t="str">
            <v>UMTS Engineering</v>
          </cell>
          <cell r="I2299" t="str">
            <v>429919001</v>
          </cell>
          <cell r="J2299" t="str">
            <v>2400</v>
          </cell>
          <cell r="M2299">
            <v>0</v>
          </cell>
          <cell r="N2299">
            <v>9000</v>
          </cell>
          <cell r="O2299">
            <v>1980</v>
          </cell>
          <cell r="P2299">
            <v>10980</v>
          </cell>
          <cell r="S2299">
            <v>10980</v>
          </cell>
          <cell r="T2299" t="str">
            <v>free</v>
          </cell>
          <cell r="U2299" t="str">
            <v>a</v>
          </cell>
          <cell r="V2299"/>
          <cell r="W2299">
            <v>37512</v>
          </cell>
          <cell r="X2299">
            <v>37512</v>
          </cell>
          <cell r="Y2299" t="str">
            <v>KB</v>
          </cell>
          <cell r="Z2299" t="str">
            <v>Rental fee for Mr. Petrzik August 2002</v>
          </cell>
        </row>
        <row r="2300">
          <cell r="A2300">
            <v>3434</v>
          </cell>
          <cell r="B2300">
            <v>37596</v>
          </cell>
          <cell r="C2300" t="str">
            <v>tch</v>
          </cell>
          <cell r="D2300" t="str">
            <v>2002-0035</v>
          </cell>
          <cell r="E2300">
            <v>37582</v>
          </cell>
          <cell r="F2300">
            <v>37582</v>
          </cell>
          <cell r="G2300">
            <v>37590</v>
          </cell>
          <cell r="H2300" t="str">
            <v>UMTS Engineering</v>
          </cell>
          <cell r="I2300" t="str">
            <v>429919001</v>
          </cell>
          <cell r="J2300" t="str">
            <v>2400</v>
          </cell>
          <cell r="L2300">
            <v>0</v>
          </cell>
          <cell r="M2300">
            <v>0</v>
          </cell>
          <cell r="N2300">
            <v>10000</v>
          </cell>
          <cell r="O2300">
            <v>2200</v>
          </cell>
          <cell r="P2300">
            <v>12200</v>
          </cell>
          <cell r="S2300">
            <v>12200</v>
          </cell>
          <cell r="U2300" t="str">
            <v>c</v>
          </cell>
          <cell r="W2300">
            <v>37592</v>
          </cell>
          <cell r="X2300">
            <v>37594</v>
          </cell>
          <cell r="Y2300" t="str">
            <v>KB</v>
          </cell>
          <cell r="Z2300" t="str">
            <v>Mr. Petrzik, Invoice for rental fee for comp. Equipment</v>
          </cell>
        </row>
        <row r="2301">
          <cell r="A2301">
            <v>3433</v>
          </cell>
          <cell r="B2301">
            <v>37596</v>
          </cell>
          <cell r="C2301" t="str">
            <v>toe</v>
          </cell>
          <cell r="D2301" t="str">
            <v>2002-0034</v>
          </cell>
          <cell r="E2301">
            <v>37582</v>
          </cell>
          <cell r="F2301">
            <v>37582</v>
          </cell>
          <cell r="G2301">
            <v>37590</v>
          </cell>
          <cell r="H2301" t="str">
            <v>UMTS Engineering</v>
          </cell>
          <cell r="I2301" t="str">
            <v>429919001</v>
          </cell>
          <cell r="J2301" t="str">
            <v>2400</v>
          </cell>
          <cell r="L2301">
            <v>56840</v>
          </cell>
          <cell r="M2301">
            <v>2842</v>
          </cell>
          <cell r="O2301">
            <v>0</v>
          </cell>
          <cell r="P2301">
            <v>59682</v>
          </cell>
          <cell r="S2301">
            <v>59682</v>
          </cell>
          <cell r="U2301" t="str">
            <v>c</v>
          </cell>
          <cell r="W2301">
            <v>37592</v>
          </cell>
          <cell r="X2301">
            <v>37594</v>
          </cell>
          <cell r="Y2301" t="str">
            <v>KB</v>
          </cell>
          <cell r="Z2301" t="str">
            <v>Mr. Petrzik, Invoice for November 2002</v>
          </cell>
        </row>
        <row r="2302">
          <cell r="A2302">
            <v>1615</v>
          </cell>
          <cell r="B2302">
            <v>37568</v>
          </cell>
          <cell r="C2302" t="str">
            <v>toe</v>
          </cell>
          <cell r="D2302" t="str">
            <v>20020032</v>
          </cell>
          <cell r="E2302">
            <v>37565</v>
          </cell>
          <cell r="F2302">
            <v>37560</v>
          </cell>
          <cell r="G2302">
            <v>37570</v>
          </cell>
          <cell r="H2302" t="str">
            <v>UMTS Engineering</v>
          </cell>
          <cell r="I2302" t="str">
            <v>429919001</v>
          </cell>
          <cell r="J2302" t="str">
            <v>2400</v>
          </cell>
          <cell r="L2302">
            <v>63000</v>
          </cell>
          <cell r="M2302">
            <v>3150</v>
          </cell>
          <cell r="N2302">
            <v>0</v>
          </cell>
          <cell r="O2302">
            <v>0</v>
          </cell>
          <cell r="P2302">
            <v>66150</v>
          </cell>
          <cell r="S2302">
            <v>66150</v>
          </cell>
          <cell r="T2302" t="str">
            <v>free</v>
          </cell>
          <cell r="U2302" t="str">
            <v>a</v>
          </cell>
          <cell r="V2302"/>
          <cell r="W2302">
            <v>37565</v>
          </cell>
          <cell r="X2302">
            <v>37567</v>
          </cell>
          <cell r="Y2302" t="str">
            <v>KB</v>
          </cell>
        </row>
        <row r="2303">
          <cell r="A2303">
            <v>3282</v>
          </cell>
          <cell r="B2303">
            <v>37524</v>
          </cell>
          <cell r="C2303" t="str">
            <v>tch</v>
          </cell>
          <cell r="D2303" t="str">
            <v>2002-0025</v>
          </cell>
          <cell r="E2303">
            <v>37475</v>
          </cell>
          <cell r="F2303">
            <v>37499</v>
          </cell>
          <cell r="G2303">
            <v>37509</v>
          </cell>
          <cell r="H2303" t="str">
            <v>UMTS Engineering</v>
          </cell>
          <cell r="I2303" t="str">
            <v>429919001</v>
          </cell>
          <cell r="J2303" t="str">
            <v>2400</v>
          </cell>
          <cell r="L2303">
            <v>65000</v>
          </cell>
          <cell r="M2303">
            <v>3250</v>
          </cell>
          <cell r="O2303">
            <v>0</v>
          </cell>
          <cell r="P2303">
            <v>68250</v>
          </cell>
          <cell r="S2303">
            <v>68250</v>
          </cell>
          <cell r="T2303" t="str">
            <v>free</v>
          </cell>
          <cell r="U2303" t="str">
            <v>a</v>
          </cell>
          <cell r="V2303"/>
          <cell r="W2303">
            <v>37512</v>
          </cell>
          <cell r="X2303">
            <v>37512</v>
          </cell>
          <cell r="Y2303" t="str">
            <v>KB</v>
          </cell>
          <cell r="Z2303" t="str">
            <v>Mr. Petrzik, Invoice for August 2002</v>
          </cell>
        </row>
        <row r="2304">
          <cell r="A2304">
            <v>1289</v>
          </cell>
          <cell r="B2304">
            <v>37524</v>
          </cell>
          <cell r="C2304" t="str">
            <v>sh2</v>
          </cell>
          <cell r="D2304" t="str">
            <v>2-9</v>
          </cell>
          <cell r="E2304">
            <v>37501</v>
          </cell>
          <cell r="F2304">
            <v>37501</v>
          </cell>
          <cell r="G2304">
            <v>37511</v>
          </cell>
          <cell r="H2304" t="str">
            <v>PODA</v>
          </cell>
          <cell r="I2304" t="str">
            <v>43012001</v>
          </cell>
          <cell r="J2304" t="str">
            <v>2400</v>
          </cell>
          <cell r="L2304">
            <v>3000</v>
          </cell>
          <cell r="M2304">
            <v>150</v>
          </cell>
          <cell r="O2304">
            <v>0</v>
          </cell>
          <cell r="P2304">
            <v>3150</v>
          </cell>
          <cell r="S2304">
            <v>3150</v>
          </cell>
          <cell r="U2304" t="str">
            <v>f</v>
          </cell>
          <cell r="V2304"/>
          <cell r="W2304">
            <v>37510</v>
          </cell>
          <cell r="X2304">
            <v>37511</v>
          </cell>
          <cell r="Y2304" t="str">
            <v>KB</v>
          </cell>
        </row>
        <row r="2305">
          <cell r="A2305">
            <v>1605</v>
          </cell>
          <cell r="B2305">
            <v>37572</v>
          </cell>
          <cell r="C2305" t="str">
            <v>sh2</v>
          </cell>
          <cell r="D2305" t="str">
            <v>23151</v>
          </cell>
          <cell r="E2305">
            <v>37559</v>
          </cell>
          <cell r="F2305">
            <v>37530</v>
          </cell>
          <cell r="G2305">
            <v>37540</v>
          </cell>
          <cell r="H2305" t="str">
            <v>PODA</v>
          </cell>
          <cell r="I2305" t="str">
            <v>43012001</v>
          </cell>
          <cell r="J2305" t="str">
            <v>2400</v>
          </cell>
          <cell r="L2305">
            <v>3000</v>
          </cell>
          <cell r="M2305">
            <v>150</v>
          </cell>
          <cell r="O2305">
            <v>0</v>
          </cell>
          <cell r="P2305">
            <v>3150</v>
          </cell>
          <cell r="S2305">
            <v>3150</v>
          </cell>
          <cell r="V2305"/>
          <cell r="W2305">
            <v>37565</v>
          </cell>
          <cell r="X2305">
            <v>37567</v>
          </cell>
          <cell r="Y2305" t="str">
            <v>KB</v>
          </cell>
        </row>
        <row r="2306">
          <cell r="A2306">
            <v>1623</v>
          </cell>
          <cell r="B2306">
            <v>37572</v>
          </cell>
          <cell r="C2306" t="str">
            <v>sh2</v>
          </cell>
          <cell r="D2306" t="str">
            <v>23596</v>
          </cell>
          <cell r="E2306">
            <v>37565</v>
          </cell>
          <cell r="F2306">
            <v>37561</v>
          </cell>
          <cell r="G2306">
            <v>37571</v>
          </cell>
          <cell r="H2306" t="str">
            <v>PODA</v>
          </cell>
          <cell r="I2306" t="str">
            <v>43012001</v>
          </cell>
          <cell r="J2306" t="str">
            <v>2400</v>
          </cell>
          <cell r="L2306">
            <v>3000</v>
          </cell>
          <cell r="M2306">
            <v>150</v>
          </cell>
          <cell r="O2306">
            <v>0</v>
          </cell>
          <cell r="P2306">
            <v>3150</v>
          </cell>
          <cell r="S2306">
            <v>3150</v>
          </cell>
          <cell r="V2306"/>
          <cell r="W2306">
            <v>37567</v>
          </cell>
          <cell r="X2306">
            <v>37568</v>
          </cell>
          <cell r="Y2306" t="str">
            <v>KB</v>
          </cell>
        </row>
        <row r="2307">
          <cell r="A2307">
            <v>1771</v>
          </cell>
          <cell r="B2307">
            <v>37603</v>
          </cell>
          <cell r="C2307" t="str">
            <v>sh2</v>
          </cell>
          <cell r="D2307" t="str">
            <v>24054</v>
          </cell>
          <cell r="E2307">
            <v>37595</v>
          </cell>
          <cell r="F2307">
            <v>37592</v>
          </cell>
          <cell r="G2307">
            <v>37602</v>
          </cell>
          <cell r="H2307" t="str">
            <v>PODA</v>
          </cell>
          <cell r="I2307" t="str">
            <v>43012001</v>
          </cell>
          <cell r="J2307" t="str">
            <v>2400</v>
          </cell>
          <cell r="L2307">
            <v>3000</v>
          </cell>
          <cell r="M2307">
            <v>150</v>
          </cell>
          <cell r="O2307">
            <v>0</v>
          </cell>
          <cell r="P2307">
            <v>3150</v>
          </cell>
          <cell r="S2307">
            <v>3150</v>
          </cell>
          <cell r="U2307" t="str">
            <v>a</v>
          </cell>
          <cell r="V2307"/>
          <cell r="W2307">
            <v>37601</v>
          </cell>
          <cell r="X2307">
            <v>37602</v>
          </cell>
          <cell r="Y2307" t="str">
            <v>KB</v>
          </cell>
        </row>
        <row r="2308">
          <cell r="A2308">
            <v>1321</v>
          </cell>
          <cell r="B2308">
            <v>37524</v>
          </cell>
          <cell r="C2308" t="str">
            <v>sh2</v>
          </cell>
          <cell r="D2308" t="str">
            <v>22605</v>
          </cell>
          <cell r="E2308">
            <v>37505</v>
          </cell>
          <cell r="F2308">
            <v>37498</v>
          </cell>
          <cell r="G2308">
            <v>37511</v>
          </cell>
          <cell r="H2308" t="str">
            <v>PODA</v>
          </cell>
          <cell r="I2308" t="str">
            <v>43012001</v>
          </cell>
          <cell r="J2308" t="str">
            <v>2400</v>
          </cell>
          <cell r="L2308">
            <v>6000</v>
          </cell>
          <cell r="M2308">
            <v>300</v>
          </cell>
          <cell r="O2308">
            <v>0</v>
          </cell>
          <cell r="P2308">
            <v>6300</v>
          </cell>
          <cell r="S2308">
            <v>6300</v>
          </cell>
          <cell r="U2308" t="str">
            <v>b</v>
          </cell>
          <cell r="V2308"/>
          <cell r="W2308">
            <v>37515</v>
          </cell>
          <cell r="X2308">
            <v>37515</v>
          </cell>
          <cell r="Y2308" t="str">
            <v>KB</v>
          </cell>
          <cell r="Z2308" t="str">
            <v>Installation fee</v>
          </cell>
        </row>
        <row r="2309">
          <cell r="A2309">
            <v>1414</v>
          </cell>
          <cell r="B2309">
            <v>37537</v>
          </cell>
          <cell r="C2309" t="str">
            <v>tok</v>
          </cell>
          <cell r="D2309" t="str">
            <v>362002</v>
          </cell>
          <cell r="E2309">
            <v>37524</v>
          </cell>
          <cell r="F2309">
            <v>37510</v>
          </cell>
          <cell r="G2309">
            <v>37531</v>
          </cell>
          <cell r="H2309" t="str">
            <v>ADAM PRVNI s.r.o.</v>
          </cell>
          <cell r="I2309" t="str">
            <v>4343-561</v>
          </cell>
          <cell r="J2309" t="str">
            <v>0100</v>
          </cell>
          <cell r="L2309">
            <v>30500</v>
          </cell>
          <cell r="M2309">
            <v>1525</v>
          </cell>
          <cell r="N2309">
            <v>0</v>
          </cell>
          <cell r="O2309">
            <v>0</v>
          </cell>
          <cell r="P2309">
            <v>32025</v>
          </cell>
          <cell r="S2309">
            <v>32025</v>
          </cell>
          <cell r="U2309" t="str">
            <v>a</v>
          </cell>
          <cell r="V2309"/>
          <cell r="W2309">
            <v>37536</v>
          </cell>
          <cell r="X2309">
            <v>37536</v>
          </cell>
          <cell r="Y2309" t="str">
            <v>KB</v>
          </cell>
        </row>
        <row r="2310">
          <cell r="A2310">
            <v>1606</v>
          </cell>
          <cell r="B2310">
            <v>37578</v>
          </cell>
          <cell r="C2310" t="str">
            <v>tok</v>
          </cell>
          <cell r="D2310" t="str">
            <v>412002</v>
          </cell>
          <cell r="E2310">
            <v>37554</v>
          </cell>
          <cell r="F2310">
            <v>37552</v>
          </cell>
          <cell r="G2310">
            <v>37573</v>
          </cell>
          <cell r="H2310" t="str">
            <v>ADAM PRVNI s.r.o.</v>
          </cell>
          <cell r="I2310" t="str">
            <v>4343-561</v>
          </cell>
          <cell r="J2310" t="str">
            <v>0100</v>
          </cell>
          <cell r="L2310">
            <v>250000</v>
          </cell>
          <cell r="M2310">
            <v>12500</v>
          </cell>
          <cell r="N2310">
            <v>0</v>
          </cell>
          <cell r="O2310">
            <v>0</v>
          </cell>
          <cell r="P2310">
            <v>262500</v>
          </cell>
          <cell r="S2310">
            <v>262500</v>
          </cell>
          <cell r="U2310" t="str">
            <v>c</v>
          </cell>
          <cell r="V2310"/>
          <cell r="W2310">
            <v>37575</v>
          </cell>
          <cell r="X2310">
            <v>37575</v>
          </cell>
          <cell r="Y2310" t="str">
            <v>KB</v>
          </cell>
        </row>
        <row r="2311">
          <cell r="A2311">
            <v>1075</v>
          </cell>
          <cell r="B2311">
            <v>37469</v>
          </cell>
          <cell r="C2311" t="str">
            <v>tp1</v>
          </cell>
          <cell r="D2311" t="str">
            <v>2002695</v>
          </cell>
          <cell r="E2311">
            <v>37459</v>
          </cell>
          <cell r="F2311">
            <v>37455</v>
          </cell>
          <cell r="G2311">
            <v>37469</v>
          </cell>
          <cell r="H2311" t="str">
            <v>eNotebook</v>
          </cell>
          <cell r="I2311" t="str">
            <v>437089001</v>
          </cell>
          <cell r="J2311" t="str">
            <v>2400</v>
          </cell>
          <cell r="L2311">
            <v>350</v>
          </cell>
          <cell r="M2311">
            <v>17.5</v>
          </cell>
          <cell r="N2311">
            <v>32398</v>
          </cell>
          <cell r="O2311">
            <v>7127.6</v>
          </cell>
          <cell r="P2311">
            <v>39893.1</v>
          </cell>
          <cell r="S2311">
            <v>39893</v>
          </cell>
          <cell r="U2311" t="str">
            <v>b</v>
          </cell>
          <cell r="V2311"/>
          <cell r="W2311">
            <v>37467</v>
          </cell>
          <cell r="X2311">
            <v>37467</v>
          </cell>
          <cell r="Y2311" t="str">
            <v>KB</v>
          </cell>
          <cell r="Z2311" t="str">
            <v>Michal</v>
          </cell>
        </row>
        <row r="2312">
          <cell r="A2312">
            <v>1076</v>
          </cell>
          <cell r="B2312">
            <v>37469</v>
          </cell>
          <cell r="C2312" t="str">
            <v>tp1</v>
          </cell>
          <cell r="D2312" t="str">
            <v>2002696</v>
          </cell>
          <cell r="E2312">
            <v>37459</v>
          </cell>
          <cell r="F2312">
            <v>37455</v>
          </cell>
          <cell r="G2312">
            <v>37469</v>
          </cell>
          <cell r="H2312" t="str">
            <v>eNotebook</v>
          </cell>
          <cell r="I2312" t="str">
            <v>437089001</v>
          </cell>
          <cell r="J2312" t="str">
            <v>2400</v>
          </cell>
          <cell r="L2312">
            <v>350</v>
          </cell>
          <cell r="M2312">
            <v>17.5</v>
          </cell>
          <cell r="N2312">
            <v>32398</v>
          </cell>
          <cell r="O2312">
            <v>7127.6</v>
          </cell>
          <cell r="P2312">
            <v>39893.1</v>
          </cell>
          <cell r="S2312">
            <v>39893</v>
          </cell>
          <cell r="U2312" t="str">
            <v>b</v>
          </cell>
          <cell r="V2312"/>
          <cell r="W2312">
            <v>37467</v>
          </cell>
          <cell r="X2312">
            <v>37467</v>
          </cell>
          <cell r="Y2312" t="str">
            <v>KB</v>
          </cell>
          <cell r="Z2312" t="str">
            <v>Karsnak</v>
          </cell>
        </row>
        <row r="2313">
          <cell r="A2313">
            <v>1077</v>
          </cell>
          <cell r="B2313">
            <v>37469</v>
          </cell>
          <cell r="C2313" t="str">
            <v>b</v>
          </cell>
          <cell r="D2313" t="str">
            <v>2002697</v>
          </cell>
          <cell r="E2313">
            <v>37459</v>
          </cell>
          <cell r="F2313">
            <v>37455</v>
          </cell>
          <cell r="G2313">
            <v>37469</v>
          </cell>
          <cell r="H2313" t="str">
            <v>eNotebook</v>
          </cell>
          <cell r="I2313" t="str">
            <v>437089001</v>
          </cell>
          <cell r="J2313" t="str">
            <v>2400</v>
          </cell>
          <cell r="L2313">
            <v>350</v>
          </cell>
          <cell r="M2313">
            <v>17.5</v>
          </cell>
          <cell r="N2313">
            <v>32398</v>
          </cell>
          <cell r="O2313">
            <v>7127.6</v>
          </cell>
          <cell r="P2313">
            <v>39893.1</v>
          </cell>
          <cell r="S2313">
            <v>39893</v>
          </cell>
          <cell r="U2313" t="str">
            <v>b</v>
          </cell>
          <cell r="V2313"/>
          <cell r="W2313">
            <v>37467</v>
          </cell>
          <cell r="X2313">
            <v>37467</v>
          </cell>
          <cell r="Y2313" t="str">
            <v>KB</v>
          </cell>
          <cell r="Z2313" t="str">
            <v>PR</v>
          </cell>
        </row>
        <row r="2314">
          <cell r="A2314">
            <v>1078</v>
          </cell>
          <cell r="B2314">
            <v>37469</v>
          </cell>
          <cell r="C2314" t="str">
            <v>b</v>
          </cell>
          <cell r="D2314" t="str">
            <v>2002698</v>
          </cell>
          <cell r="E2314">
            <v>37459</v>
          </cell>
          <cell r="F2314">
            <v>37455</v>
          </cell>
          <cell r="G2314">
            <v>37469</v>
          </cell>
          <cell r="H2314" t="str">
            <v>eNotebook</v>
          </cell>
          <cell r="I2314" t="str">
            <v>437089001</v>
          </cell>
          <cell r="J2314" t="str">
            <v>2400</v>
          </cell>
          <cell r="L2314">
            <v>350</v>
          </cell>
          <cell r="M2314">
            <v>17.5</v>
          </cell>
          <cell r="N2314">
            <v>32398</v>
          </cell>
          <cell r="O2314">
            <v>7127.6</v>
          </cell>
          <cell r="P2314">
            <v>39893.1</v>
          </cell>
          <cell r="S2314">
            <v>39893</v>
          </cell>
          <cell r="U2314" t="str">
            <v>b</v>
          </cell>
          <cell r="V2314"/>
          <cell r="W2314">
            <v>37467</v>
          </cell>
          <cell r="X2314">
            <v>37467</v>
          </cell>
          <cell r="Y2314" t="str">
            <v>KB</v>
          </cell>
          <cell r="Z2314" t="str">
            <v>PR</v>
          </cell>
        </row>
        <row r="2315">
          <cell r="A2315">
            <v>1079</v>
          </cell>
          <cell r="B2315">
            <v>37469</v>
          </cell>
          <cell r="C2315" t="str">
            <v>aoc</v>
          </cell>
          <cell r="D2315" t="str">
            <v>2002699</v>
          </cell>
          <cell r="E2315">
            <v>37459</v>
          </cell>
          <cell r="F2315">
            <v>37455</v>
          </cell>
          <cell r="G2315">
            <v>37469</v>
          </cell>
          <cell r="H2315" t="str">
            <v>eNotebook</v>
          </cell>
          <cell r="I2315" t="str">
            <v>437089001</v>
          </cell>
          <cell r="J2315" t="str">
            <v>2400</v>
          </cell>
          <cell r="L2315">
            <v>350</v>
          </cell>
          <cell r="M2315">
            <v>17.5</v>
          </cell>
          <cell r="N2315">
            <v>32398</v>
          </cell>
          <cell r="O2315">
            <v>7127.6</v>
          </cell>
          <cell r="P2315">
            <v>39893.1</v>
          </cell>
          <cell r="S2315">
            <v>39893</v>
          </cell>
          <cell r="U2315" t="str">
            <v>b</v>
          </cell>
          <cell r="V2315"/>
          <cell r="W2315">
            <v>37467</v>
          </cell>
          <cell r="X2315">
            <v>37467</v>
          </cell>
          <cell r="Y2315" t="str">
            <v>KB</v>
          </cell>
          <cell r="Z2315" t="str">
            <v>PR</v>
          </cell>
        </row>
        <row r="2316">
          <cell r="A2316">
            <v>1329</v>
          </cell>
          <cell r="B2316">
            <v>37524</v>
          </cell>
          <cell r="C2316" t="str">
            <v>sh2</v>
          </cell>
          <cell r="D2316" t="str">
            <v>2002739</v>
          </cell>
          <cell r="E2316">
            <v>37507</v>
          </cell>
          <cell r="F2316">
            <v>37500</v>
          </cell>
          <cell r="G2316">
            <v>37514</v>
          </cell>
          <cell r="H2316" t="str">
            <v>eNotebook</v>
          </cell>
          <cell r="I2316" t="str">
            <v>437089001</v>
          </cell>
          <cell r="J2316" t="str">
            <v>2400</v>
          </cell>
          <cell r="L2316">
            <v>372</v>
          </cell>
          <cell r="M2316">
            <v>18.600000000000001</v>
          </cell>
          <cell r="N2316">
            <v>33950</v>
          </cell>
          <cell r="O2316">
            <v>7469</v>
          </cell>
          <cell r="P2316">
            <v>41810</v>
          </cell>
          <cell r="S2316">
            <v>41810</v>
          </cell>
          <cell r="U2316" t="str">
            <v>b</v>
          </cell>
          <cell r="V2316"/>
          <cell r="W2316">
            <v>37515</v>
          </cell>
          <cell r="X2316">
            <v>37515</v>
          </cell>
          <cell r="Y2316" t="str">
            <v>KB</v>
          </cell>
          <cell r="Z2316" t="str">
            <v>PR</v>
          </cell>
        </row>
        <row r="2317">
          <cell r="A2317">
            <v>1330</v>
          </cell>
          <cell r="B2317">
            <v>37524</v>
          </cell>
          <cell r="C2317" t="str">
            <v>aoc</v>
          </cell>
          <cell r="D2317" t="str">
            <v>2002740</v>
          </cell>
          <cell r="E2317">
            <v>37507</v>
          </cell>
          <cell r="F2317">
            <v>37500</v>
          </cell>
          <cell r="G2317">
            <v>37514</v>
          </cell>
          <cell r="H2317" t="str">
            <v>eNotebook</v>
          </cell>
          <cell r="I2317" t="str">
            <v>437089001</v>
          </cell>
          <cell r="J2317" t="str">
            <v>2400</v>
          </cell>
          <cell r="L2317">
            <v>372</v>
          </cell>
          <cell r="M2317">
            <v>18.600000000000001</v>
          </cell>
          <cell r="N2317">
            <v>33950</v>
          </cell>
          <cell r="O2317">
            <v>7469</v>
          </cell>
          <cell r="P2317">
            <v>41810</v>
          </cell>
          <cell r="S2317">
            <v>41810</v>
          </cell>
          <cell r="U2317" t="str">
            <v>b</v>
          </cell>
          <cell r="V2317"/>
          <cell r="W2317">
            <v>37515</v>
          </cell>
          <cell r="X2317">
            <v>37515</v>
          </cell>
          <cell r="Y2317" t="str">
            <v>KB</v>
          </cell>
          <cell r="Z2317" t="str">
            <v>PR</v>
          </cell>
        </row>
        <row r="2318">
          <cell r="A2318">
            <v>1331</v>
          </cell>
          <cell r="B2318">
            <v>37524</v>
          </cell>
          <cell r="D2318" t="str">
            <v>2002741</v>
          </cell>
          <cell r="E2318">
            <v>37507</v>
          </cell>
          <cell r="F2318">
            <v>37500</v>
          </cell>
          <cell r="G2318">
            <v>37514</v>
          </cell>
          <cell r="H2318" t="str">
            <v>eNotebook</v>
          </cell>
          <cell r="I2318" t="str">
            <v>437089001</v>
          </cell>
          <cell r="J2318" t="str">
            <v>2400</v>
          </cell>
          <cell r="L2318">
            <v>372</v>
          </cell>
          <cell r="M2318">
            <v>18.600000000000001</v>
          </cell>
          <cell r="N2318">
            <v>33950</v>
          </cell>
          <cell r="O2318">
            <v>7469</v>
          </cell>
          <cell r="P2318">
            <v>41810</v>
          </cell>
          <cell r="S2318">
            <v>41810</v>
          </cell>
          <cell r="U2318" t="str">
            <v>b</v>
          </cell>
          <cell r="V2318"/>
          <cell r="W2318">
            <v>37515</v>
          </cell>
          <cell r="X2318">
            <v>37515</v>
          </cell>
          <cell r="Y2318" t="str">
            <v>KB</v>
          </cell>
          <cell r="Z2318" t="str">
            <v>PR</v>
          </cell>
        </row>
        <row r="2319">
          <cell r="A2319">
            <v>1332</v>
          </cell>
          <cell r="B2319">
            <v>37524</v>
          </cell>
          <cell r="C2319" t="str">
            <v>tp2</v>
          </cell>
          <cell r="D2319" t="str">
            <v>2002742</v>
          </cell>
          <cell r="E2319">
            <v>37507</v>
          </cell>
          <cell r="F2319">
            <v>37500</v>
          </cell>
          <cell r="G2319">
            <v>37514</v>
          </cell>
          <cell r="H2319" t="str">
            <v>eNotebook</v>
          </cell>
          <cell r="I2319" t="str">
            <v>437089001</v>
          </cell>
          <cell r="J2319" t="str">
            <v>2400</v>
          </cell>
          <cell r="L2319">
            <v>372</v>
          </cell>
          <cell r="M2319">
            <v>18.600000000000001</v>
          </cell>
          <cell r="N2319">
            <v>33950</v>
          </cell>
          <cell r="O2319">
            <v>7469</v>
          </cell>
          <cell r="P2319">
            <v>41810</v>
          </cell>
          <cell r="S2319">
            <v>41810</v>
          </cell>
          <cell r="U2319" t="str">
            <v>b</v>
          </cell>
          <cell r="V2319"/>
          <cell r="W2319">
            <v>37515</v>
          </cell>
          <cell r="X2319">
            <v>37515</v>
          </cell>
          <cell r="Y2319" t="str">
            <v>KB</v>
          </cell>
          <cell r="Z2319" t="str">
            <v>Hlaváč</v>
          </cell>
        </row>
        <row r="2320">
          <cell r="A2320">
            <v>1333</v>
          </cell>
          <cell r="B2320">
            <v>37524</v>
          </cell>
          <cell r="D2320" t="str">
            <v>2002743</v>
          </cell>
          <cell r="E2320">
            <v>37507</v>
          </cell>
          <cell r="F2320">
            <v>37500</v>
          </cell>
          <cell r="G2320">
            <v>37514</v>
          </cell>
          <cell r="H2320" t="str">
            <v>eNotebook</v>
          </cell>
          <cell r="I2320" t="str">
            <v>437089001</v>
          </cell>
          <cell r="J2320" t="str">
            <v>2400</v>
          </cell>
          <cell r="L2320">
            <v>372</v>
          </cell>
          <cell r="M2320">
            <v>18.600000000000001</v>
          </cell>
          <cell r="N2320">
            <v>33950</v>
          </cell>
          <cell r="O2320">
            <v>7469</v>
          </cell>
          <cell r="P2320">
            <v>41810</v>
          </cell>
          <cell r="S2320">
            <v>41810</v>
          </cell>
          <cell r="U2320" t="str">
            <v>b</v>
          </cell>
          <cell r="V2320"/>
          <cell r="W2320">
            <v>37515</v>
          </cell>
          <cell r="X2320">
            <v>37515</v>
          </cell>
          <cell r="Y2320" t="str">
            <v>KB</v>
          </cell>
          <cell r="Z2320" t="str">
            <v>PR</v>
          </cell>
        </row>
        <row r="2321">
          <cell r="A2321">
            <v>3013</v>
          </cell>
          <cell r="B2321">
            <v>37284</v>
          </cell>
          <cell r="C2321" t="str">
            <v>mc</v>
          </cell>
          <cell r="D2321" t="str">
            <v>00006/02</v>
          </cell>
          <cell r="E2321">
            <v>37267</v>
          </cell>
          <cell r="F2321">
            <v>37267</v>
          </cell>
          <cell r="G2321">
            <v>37281</v>
          </cell>
          <cell r="H2321" t="str">
            <v>Zdeněk Buben, Pce</v>
          </cell>
          <cell r="I2321" t="str">
            <v>437089001/2400</v>
          </cell>
          <cell r="J2321" t="str">
            <v>2400</v>
          </cell>
          <cell r="M2321">
            <v>0</v>
          </cell>
          <cell r="N2321">
            <v>5890</v>
          </cell>
          <cell r="O2321">
            <v>1295.8</v>
          </cell>
          <cell r="P2321">
            <v>7185.8</v>
          </cell>
          <cell r="S2321">
            <v>7186</v>
          </cell>
          <cell r="V2321"/>
          <cell r="W2321">
            <v>37277</v>
          </cell>
          <cell r="X2321">
            <v>37278</v>
          </cell>
          <cell r="Y2321" t="str">
            <v>KB</v>
          </cell>
        </row>
        <row r="2322">
          <cell r="A2322">
            <v>4037</v>
          </cell>
          <cell r="B2322">
            <v>37323</v>
          </cell>
          <cell r="C2322" t="str">
            <v>ko</v>
          </cell>
          <cell r="D2322" t="str">
            <v>278/02N</v>
          </cell>
          <cell r="E2322">
            <v>37313</v>
          </cell>
          <cell r="F2322">
            <v>37308</v>
          </cell>
          <cell r="G2322">
            <v>37318</v>
          </cell>
          <cell r="H2322" t="str">
            <v>GAPA</v>
          </cell>
          <cell r="I2322" t="str">
            <v>439845-181</v>
          </cell>
          <cell r="J2322" t="str">
            <v>0100</v>
          </cell>
          <cell r="L2322">
            <v>0</v>
          </cell>
          <cell r="M2322">
            <v>0</v>
          </cell>
          <cell r="N2322">
            <v>10305.200000000001</v>
          </cell>
          <cell r="O2322">
            <v>2267.1999999999998</v>
          </cell>
          <cell r="P2322">
            <v>12572.4</v>
          </cell>
          <cell r="S2322">
            <v>12572.4</v>
          </cell>
          <cell r="V2322"/>
          <cell r="W2322">
            <v>37309</v>
          </cell>
          <cell r="X2322" t="str">
            <v>cash</v>
          </cell>
          <cell r="Y2322" t="str">
            <v>KB</v>
          </cell>
          <cell r="Z2322" t="str">
            <v>výdajový doklad č.51</v>
          </cell>
        </row>
        <row r="2323">
          <cell r="A2323">
            <v>97</v>
          </cell>
          <cell r="B2323">
            <v>37315</v>
          </cell>
          <cell r="C2323" t="str">
            <v>mc</v>
          </cell>
          <cell r="D2323" t="str">
            <v>21202</v>
          </cell>
          <cell r="E2323">
            <v>37298</v>
          </cell>
          <cell r="F2323">
            <v>37298</v>
          </cell>
          <cell r="G2323">
            <v>37298</v>
          </cell>
          <cell r="H2323" t="str">
            <v>GAPA</v>
          </cell>
          <cell r="I2323" t="str">
            <v>439845-181</v>
          </cell>
          <cell r="J2323" t="str">
            <v>0100</v>
          </cell>
          <cell r="M2323">
            <v>0</v>
          </cell>
          <cell r="N2323">
            <v>92070</v>
          </cell>
          <cell r="O2323">
            <v>20255.400000000001</v>
          </cell>
          <cell r="P2323">
            <v>112325.4</v>
          </cell>
          <cell r="S2323">
            <v>112325.4</v>
          </cell>
          <cell r="V2323"/>
          <cell r="W2323">
            <v>37298</v>
          </cell>
          <cell r="X2323">
            <v>37298</v>
          </cell>
          <cell r="Y2323" t="str">
            <v>KB</v>
          </cell>
        </row>
        <row r="2324">
          <cell r="A2324">
            <v>358</v>
          </cell>
          <cell r="B2324">
            <v>37396</v>
          </cell>
          <cell r="C2324" t="str">
            <v>mc</v>
          </cell>
          <cell r="D2324" t="str">
            <v>2002043</v>
          </cell>
          <cell r="E2324">
            <v>37358</v>
          </cell>
          <cell r="F2324">
            <v>37357</v>
          </cell>
          <cell r="G2324">
            <v>37381</v>
          </cell>
          <cell r="H2324" t="str">
            <v>Stavo G</v>
          </cell>
          <cell r="I2324" t="str">
            <v>443832359</v>
          </cell>
          <cell r="J2324" t="str">
            <v>0800</v>
          </cell>
          <cell r="L2324">
            <v>17000</v>
          </cell>
          <cell r="M2324">
            <v>850</v>
          </cell>
          <cell r="O2324">
            <v>0</v>
          </cell>
          <cell r="P2324">
            <v>17850</v>
          </cell>
          <cell r="S2324">
            <v>17850</v>
          </cell>
          <cell r="U2324" t="str">
            <v>a</v>
          </cell>
          <cell r="V2324"/>
          <cell r="W2324">
            <v>37382</v>
          </cell>
          <cell r="X2324">
            <v>37383</v>
          </cell>
          <cell r="Y2324" t="str">
            <v>KB</v>
          </cell>
        </row>
        <row r="2325">
          <cell r="A2325">
            <v>251</v>
          </cell>
          <cell r="B2325">
            <v>37349</v>
          </cell>
          <cell r="C2325" t="str">
            <v>b</v>
          </cell>
          <cell r="D2325" t="str">
            <v>02020309</v>
          </cell>
          <cell r="E2325">
            <v>37323</v>
          </cell>
          <cell r="G2325">
            <v>37330</v>
          </cell>
          <cell r="H2325" t="str">
            <v>Venel-Ing. Vrána</v>
          </cell>
          <cell r="I2325" t="str">
            <v>450355001</v>
          </cell>
          <cell r="J2325" t="str">
            <v>2400</v>
          </cell>
          <cell r="K2325">
            <v>17300</v>
          </cell>
          <cell r="M2325">
            <v>0</v>
          </cell>
          <cell r="O2325">
            <v>0</v>
          </cell>
          <cell r="P2325">
            <v>17300</v>
          </cell>
          <cell r="S2325">
            <v>17300</v>
          </cell>
          <cell r="V2325"/>
          <cell r="W2325">
            <v>37329</v>
          </cell>
          <cell r="X2325">
            <v>37330</v>
          </cell>
          <cell r="Y2325" t="str">
            <v>KB</v>
          </cell>
        </row>
        <row r="2326">
          <cell r="A2326">
            <v>250</v>
          </cell>
          <cell r="B2326">
            <v>37349</v>
          </cell>
          <cell r="C2326" t="str">
            <v>b</v>
          </cell>
          <cell r="D2326" t="str">
            <v>02020308</v>
          </cell>
          <cell r="E2326">
            <v>37323</v>
          </cell>
          <cell r="G2326">
            <v>37330</v>
          </cell>
          <cell r="H2326" t="str">
            <v>Venel-Ing. Vrána</v>
          </cell>
          <cell r="I2326" t="str">
            <v>450355001</v>
          </cell>
          <cell r="J2326" t="str">
            <v>2400</v>
          </cell>
          <cell r="K2326">
            <v>24550</v>
          </cell>
          <cell r="M2326">
            <v>0</v>
          </cell>
          <cell r="O2326">
            <v>0</v>
          </cell>
          <cell r="P2326">
            <v>24550</v>
          </cell>
          <cell r="S2326">
            <v>24550</v>
          </cell>
          <cell r="V2326"/>
          <cell r="W2326">
            <v>37329</v>
          </cell>
          <cell r="X2326">
            <v>37330</v>
          </cell>
          <cell r="Y2326" t="str">
            <v>KB</v>
          </cell>
        </row>
        <row r="2327">
          <cell r="A2327">
            <v>1779</v>
          </cell>
          <cell r="B2327">
            <v>37603</v>
          </cell>
          <cell r="C2327" t="str">
            <v>b</v>
          </cell>
          <cell r="D2327" t="str">
            <v>518704</v>
          </cell>
          <cell r="E2327">
            <v>37594</v>
          </cell>
          <cell r="G2327">
            <v>37600</v>
          </cell>
          <cell r="H2327" t="str">
            <v>DHL</v>
          </cell>
          <cell r="I2327" t="str">
            <v>456913</v>
          </cell>
          <cell r="J2327" t="str">
            <v>0300</v>
          </cell>
          <cell r="K2327">
            <v>750</v>
          </cell>
          <cell r="M2327">
            <v>0</v>
          </cell>
          <cell r="O2327">
            <v>0</v>
          </cell>
          <cell r="P2327">
            <v>750</v>
          </cell>
          <cell r="S2327">
            <v>750</v>
          </cell>
          <cell r="U2327" t="str">
            <v>a</v>
          </cell>
          <cell r="V2327"/>
          <cell r="W2327">
            <v>37601</v>
          </cell>
          <cell r="X2327">
            <v>37602</v>
          </cell>
          <cell r="Y2327" t="str">
            <v>KB</v>
          </cell>
        </row>
        <row r="2328">
          <cell r="A2328">
            <v>301</v>
          </cell>
          <cell r="B2328">
            <v>37349</v>
          </cell>
          <cell r="C2328" t="str">
            <v>b</v>
          </cell>
          <cell r="D2328" t="str">
            <v>470267</v>
          </cell>
          <cell r="E2328">
            <v>37329</v>
          </cell>
          <cell r="G2328">
            <v>37340</v>
          </cell>
          <cell r="H2328" t="str">
            <v>DHL</v>
          </cell>
          <cell r="I2328" t="str">
            <v>456913</v>
          </cell>
          <cell r="J2328" t="str">
            <v>0300</v>
          </cell>
          <cell r="K2328">
            <v>990</v>
          </cell>
          <cell r="M2328">
            <v>0</v>
          </cell>
          <cell r="O2328">
            <v>0</v>
          </cell>
          <cell r="P2328">
            <v>990</v>
          </cell>
          <cell r="S2328">
            <v>990</v>
          </cell>
          <cell r="V2328"/>
          <cell r="W2328">
            <v>37336</v>
          </cell>
          <cell r="X2328">
            <v>37336</v>
          </cell>
          <cell r="Y2328" t="str">
            <v>KB</v>
          </cell>
        </row>
        <row r="2329">
          <cell r="A2329">
            <v>1799</v>
          </cell>
          <cell r="B2329">
            <v>37603</v>
          </cell>
          <cell r="C2329" t="str">
            <v>b</v>
          </cell>
          <cell r="D2329" t="str">
            <v>518872</v>
          </cell>
          <cell r="E2329">
            <v>37595</v>
          </cell>
          <cell r="G2329">
            <v>37603</v>
          </cell>
          <cell r="H2329" t="str">
            <v>DHL</v>
          </cell>
          <cell r="I2329" t="str">
            <v>456913</v>
          </cell>
          <cell r="J2329" t="str">
            <v>0300</v>
          </cell>
          <cell r="K2329">
            <v>1130</v>
          </cell>
          <cell r="M2329">
            <v>0</v>
          </cell>
          <cell r="O2329">
            <v>0</v>
          </cell>
          <cell r="P2329">
            <v>1130</v>
          </cell>
          <cell r="S2329">
            <v>1130</v>
          </cell>
          <cell r="U2329" t="str">
            <v>a</v>
          </cell>
          <cell r="V2329"/>
          <cell r="W2329">
            <v>37601</v>
          </cell>
          <cell r="X2329">
            <v>37602</v>
          </cell>
          <cell r="Y2329" t="str">
            <v>KB</v>
          </cell>
        </row>
        <row r="2330">
          <cell r="A2330">
            <v>1647</v>
          </cell>
          <cell r="B2330">
            <v>37578</v>
          </cell>
          <cell r="C2330" t="str">
            <v>b</v>
          </cell>
          <cell r="D2330" t="str">
            <v>513127</v>
          </cell>
          <cell r="E2330">
            <v>37566</v>
          </cell>
          <cell r="G2330">
            <v>37573</v>
          </cell>
          <cell r="H2330" t="str">
            <v>DHL</v>
          </cell>
          <cell r="I2330" t="str">
            <v>456913</v>
          </cell>
          <cell r="J2330" t="str">
            <v>0300</v>
          </cell>
          <cell r="K2330">
            <v>1141</v>
          </cell>
          <cell r="M2330">
            <v>0</v>
          </cell>
          <cell r="O2330">
            <v>0</v>
          </cell>
          <cell r="P2330">
            <v>1141</v>
          </cell>
          <cell r="S2330">
            <v>1141</v>
          </cell>
          <cell r="U2330" t="str">
            <v>x</v>
          </cell>
          <cell r="V2330"/>
          <cell r="W2330">
            <v>37575</v>
          </cell>
          <cell r="X2330">
            <v>37575</v>
          </cell>
          <cell r="Y2330" t="str">
            <v>KB</v>
          </cell>
        </row>
        <row r="2331">
          <cell r="A2331">
            <v>518</v>
          </cell>
          <cell r="B2331">
            <v>37396</v>
          </cell>
          <cell r="C2331" t="str">
            <v>b</v>
          </cell>
          <cell r="D2331" t="str">
            <v>476817</v>
          </cell>
          <cell r="E2331">
            <v>37371</v>
          </cell>
          <cell r="G2331">
            <v>37383</v>
          </cell>
          <cell r="H2331" t="str">
            <v>DHL</v>
          </cell>
          <cell r="I2331" t="str">
            <v>456913</v>
          </cell>
          <cell r="J2331" t="str">
            <v>0300</v>
          </cell>
          <cell r="K2331">
            <v>1240</v>
          </cell>
          <cell r="M2331">
            <v>0</v>
          </cell>
          <cell r="O2331">
            <v>0</v>
          </cell>
          <cell r="P2331">
            <v>1240</v>
          </cell>
          <cell r="S2331">
            <v>1240</v>
          </cell>
          <cell r="U2331" t="str">
            <v>a</v>
          </cell>
          <cell r="V2331"/>
          <cell r="W2331">
            <v>37391</v>
          </cell>
          <cell r="X2331">
            <v>37393</v>
          </cell>
          <cell r="Y2331" t="str">
            <v>KB</v>
          </cell>
        </row>
        <row r="2332">
          <cell r="A2332">
            <v>169</v>
          </cell>
          <cell r="B2332">
            <v>37333</v>
          </cell>
          <cell r="C2332" t="str">
            <v>b</v>
          </cell>
          <cell r="D2332" t="str">
            <v>464935</v>
          </cell>
          <cell r="E2332">
            <v>37308</v>
          </cell>
          <cell r="G2332">
            <v>37319</v>
          </cell>
          <cell r="H2332" t="str">
            <v>DHL</v>
          </cell>
          <cell r="I2332" t="str">
            <v>456913</v>
          </cell>
          <cell r="J2332" t="str">
            <v>0300</v>
          </cell>
          <cell r="K2332">
            <v>1480</v>
          </cell>
          <cell r="M2332">
            <v>0</v>
          </cell>
          <cell r="O2332">
            <v>0</v>
          </cell>
          <cell r="P2332">
            <v>1480</v>
          </cell>
          <cell r="S2332">
            <v>1480</v>
          </cell>
          <cell r="U2332" t="str">
            <v>a</v>
          </cell>
          <cell r="V2332"/>
          <cell r="W2332">
            <v>37322</v>
          </cell>
          <cell r="X2332">
            <v>37322</v>
          </cell>
          <cell r="Y2332" t="str">
            <v>KB</v>
          </cell>
        </row>
        <row r="2333">
          <cell r="A2333">
            <v>475</v>
          </cell>
          <cell r="B2333">
            <v>37413</v>
          </cell>
          <cell r="C2333" t="str">
            <v>b</v>
          </cell>
          <cell r="D2333" t="str">
            <v>475530</v>
          </cell>
          <cell r="E2333">
            <v>37364</v>
          </cell>
          <cell r="G2333">
            <v>37349</v>
          </cell>
          <cell r="H2333" t="str">
            <v>DHL</v>
          </cell>
          <cell r="I2333" t="str">
            <v>456913</v>
          </cell>
          <cell r="J2333" t="str">
            <v>0300</v>
          </cell>
          <cell r="K2333">
            <v>1480</v>
          </cell>
          <cell r="M2333">
            <v>0</v>
          </cell>
          <cell r="O2333">
            <v>0</v>
          </cell>
          <cell r="P2333">
            <v>1480</v>
          </cell>
          <cell r="S2333">
            <v>1480</v>
          </cell>
          <cell r="U2333" t="str">
            <v>a</v>
          </cell>
          <cell r="V2333"/>
          <cell r="W2333">
            <v>37405</v>
          </cell>
          <cell r="X2333">
            <v>37406</v>
          </cell>
          <cell r="Y2333" t="str">
            <v>KB</v>
          </cell>
        </row>
        <row r="2334">
          <cell r="A2334">
            <v>591</v>
          </cell>
          <cell r="B2334">
            <v>37396</v>
          </cell>
          <cell r="C2334" t="str">
            <v>b</v>
          </cell>
          <cell r="D2334" t="str">
            <v>479299</v>
          </cell>
          <cell r="E2334">
            <v>37383</v>
          </cell>
          <cell r="G2334">
            <v>37390</v>
          </cell>
          <cell r="H2334" t="str">
            <v>DHL</v>
          </cell>
          <cell r="I2334" t="str">
            <v>456913</v>
          </cell>
          <cell r="J2334" t="str">
            <v>0300</v>
          </cell>
          <cell r="K2334">
            <v>1480</v>
          </cell>
          <cell r="M2334">
            <v>0</v>
          </cell>
          <cell r="O2334">
            <v>0</v>
          </cell>
          <cell r="P2334">
            <v>1480</v>
          </cell>
          <cell r="S2334">
            <v>1480</v>
          </cell>
          <cell r="U2334" t="str">
            <v>a</v>
          </cell>
          <cell r="V2334"/>
          <cell r="W2334">
            <v>37391</v>
          </cell>
          <cell r="X2334">
            <v>37393</v>
          </cell>
          <cell r="Y2334" t="str">
            <v>KB</v>
          </cell>
        </row>
        <row r="2335">
          <cell r="A2335">
            <v>642</v>
          </cell>
          <cell r="B2335">
            <v>37413</v>
          </cell>
          <cell r="C2335" t="str">
            <v>b</v>
          </cell>
          <cell r="D2335" t="str">
            <v>480141</v>
          </cell>
          <cell r="E2335">
            <v>37389</v>
          </cell>
          <cell r="G2335">
            <v>37397</v>
          </cell>
          <cell r="H2335" t="str">
            <v>DHL</v>
          </cell>
          <cell r="I2335" t="str">
            <v>456913</v>
          </cell>
          <cell r="J2335" t="str">
            <v>0300</v>
          </cell>
          <cell r="K2335">
            <v>1600</v>
          </cell>
          <cell r="M2335">
            <v>0</v>
          </cell>
          <cell r="O2335">
            <v>0</v>
          </cell>
          <cell r="P2335">
            <v>1600</v>
          </cell>
          <cell r="S2335">
            <v>1600</v>
          </cell>
          <cell r="U2335" t="str">
            <v>a</v>
          </cell>
          <cell r="V2335"/>
          <cell r="W2335">
            <v>37405</v>
          </cell>
          <cell r="X2335">
            <v>37406</v>
          </cell>
          <cell r="Y2335" t="str">
            <v>KB</v>
          </cell>
        </row>
        <row r="2336">
          <cell r="A2336">
            <v>291</v>
          </cell>
          <cell r="B2336">
            <v>37349</v>
          </cell>
          <cell r="C2336" t="str">
            <v>b</v>
          </cell>
          <cell r="D2336" t="str">
            <v>469528</v>
          </cell>
          <cell r="E2336">
            <v>37328</v>
          </cell>
          <cell r="G2336">
            <v>37340</v>
          </cell>
          <cell r="H2336" t="str">
            <v>DHL</v>
          </cell>
          <cell r="I2336" t="str">
            <v>456913</v>
          </cell>
          <cell r="J2336" t="str">
            <v>0300</v>
          </cell>
          <cell r="K2336">
            <v>1690</v>
          </cell>
          <cell r="M2336">
            <v>0</v>
          </cell>
          <cell r="O2336">
            <v>0</v>
          </cell>
          <cell r="P2336">
            <v>1690</v>
          </cell>
          <cell r="S2336">
            <v>1690</v>
          </cell>
          <cell r="V2336"/>
          <cell r="W2336">
            <v>37336</v>
          </cell>
          <cell r="X2336">
            <v>37336</v>
          </cell>
          <cell r="Y2336" t="str">
            <v>KB</v>
          </cell>
        </row>
        <row r="2337">
          <cell r="A2337">
            <v>677</v>
          </cell>
          <cell r="B2337">
            <v>37425</v>
          </cell>
          <cell r="C2337" t="str">
            <v>b</v>
          </cell>
          <cell r="D2337" t="str">
            <v>480898</v>
          </cell>
          <cell r="E2337">
            <v>37397</v>
          </cell>
          <cell r="G2337">
            <v>37404</v>
          </cell>
          <cell r="H2337" t="str">
            <v>DHL</v>
          </cell>
          <cell r="I2337" t="str">
            <v>456913</v>
          </cell>
          <cell r="J2337" t="str">
            <v>0300</v>
          </cell>
          <cell r="K2337">
            <v>2180</v>
          </cell>
          <cell r="M2337">
            <v>0</v>
          </cell>
          <cell r="O2337">
            <v>0</v>
          </cell>
          <cell r="P2337">
            <v>2180</v>
          </cell>
          <cell r="S2337">
            <v>2180</v>
          </cell>
          <cell r="U2337" t="str">
            <v>b</v>
          </cell>
          <cell r="V2337"/>
          <cell r="W2337">
            <v>37417</v>
          </cell>
          <cell r="X2337">
            <v>37417</v>
          </cell>
          <cell r="Y2337" t="str">
            <v>KB</v>
          </cell>
        </row>
        <row r="2338">
          <cell r="A2338">
            <v>253</v>
          </cell>
          <cell r="B2338">
            <v>37349</v>
          </cell>
          <cell r="C2338" t="str">
            <v>b</v>
          </cell>
          <cell r="D2338" t="str">
            <v>467412</v>
          </cell>
          <cell r="E2338">
            <v>37321</v>
          </cell>
          <cell r="G2338">
            <v>37328</v>
          </cell>
          <cell r="H2338" t="str">
            <v>DHL</v>
          </cell>
          <cell r="I2338" t="str">
            <v>456913</v>
          </cell>
          <cell r="J2338" t="str">
            <v>0300</v>
          </cell>
          <cell r="K2338">
            <v>2420</v>
          </cell>
          <cell r="M2338">
            <v>0</v>
          </cell>
          <cell r="O2338">
            <v>0</v>
          </cell>
          <cell r="P2338">
            <v>2420</v>
          </cell>
          <cell r="S2338">
            <v>2420</v>
          </cell>
          <cell r="U2338" t="str">
            <v>a</v>
          </cell>
          <cell r="V2338"/>
          <cell r="W2338">
            <v>37328</v>
          </cell>
          <cell r="X2338">
            <v>37328</v>
          </cell>
          <cell r="Y2338" t="str">
            <v>KB</v>
          </cell>
        </row>
        <row r="2339">
          <cell r="A2339">
            <v>1192</v>
          </cell>
          <cell r="B2339">
            <v>37502</v>
          </cell>
          <cell r="C2339" t="str">
            <v>b</v>
          </cell>
          <cell r="D2339" t="str">
            <v>497122</v>
          </cell>
          <cell r="E2339">
            <v>37476</v>
          </cell>
          <cell r="G2339">
            <v>37489</v>
          </cell>
          <cell r="H2339" t="str">
            <v>DHL</v>
          </cell>
          <cell r="I2339" t="str">
            <v>456913</v>
          </cell>
          <cell r="J2339" t="str">
            <v>0300</v>
          </cell>
          <cell r="K2339">
            <v>2520</v>
          </cell>
          <cell r="M2339">
            <v>0</v>
          </cell>
          <cell r="O2339">
            <v>0</v>
          </cell>
          <cell r="P2339">
            <v>2520</v>
          </cell>
          <cell r="S2339">
            <v>2520</v>
          </cell>
          <cell r="U2339" t="str">
            <v>a</v>
          </cell>
          <cell r="V2339"/>
          <cell r="W2339">
            <v>37496</v>
          </cell>
          <cell r="X2339">
            <v>37497</v>
          </cell>
          <cell r="Y2339" t="str">
            <v>KB</v>
          </cell>
        </row>
        <row r="2340">
          <cell r="A2340">
            <v>107</v>
          </cell>
          <cell r="B2340">
            <v>37315</v>
          </cell>
          <cell r="C2340" t="str">
            <v>b</v>
          </cell>
          <cell r="D2340" t="str">
            <v>461780</v>
          </cell>
          <cell r="E2340">
            <v>37294</v>
          </cell>
          <cell r="G2340">
            <v>37300</v>
          </cell>
          <cell r="H2340" t="str">
            <v>DHL</v>
          </cell>
          <cell r="I2340" t="str">
            <v>456913</v>
          </cell>
          <cell r="J2340" t="str">
            <v>0300</v>
          </cell>
          <cell r="K2340">
            <v>2570</v>
          </cell>
          <cell r="M2340">
            <v>0</v>
          </cell>
          <cell r="O2340">
            <v>0</v>
          </cell>
          <cell r="P2340">
            <v>2570</v>
          </cell>
          <cell r="S2340">
            <v>2570</v>
          </cell>
          <cell r="V2340"/>
          <cell r="W2340">
            <v>37306</v>
          </cell>
          <cell r="X2340">
            <v>37307</v>
          </cell>
          <cell r="Y2340" t="str">
            <v>KB</v>
          </cell>
        </row>
        <row r="2341">
          <cell r="A2341">
            <v>3408</v>
          </cell>
          <cell r="B2341">
            <v>37578</v>
          </cell>
          <cell r="C2341" t="str">
            <v>tch</v>
          </cell>
          <cell r="D2341" t="str">
            <v>PRG513001</v>
          </cell>
          <cell r="E2341">
            <v>37566</v>
          </cell>
          <cell r="G2341">
            <v>37572</v>
          </cell>
          <cell r="H2341" t="str">
            <v>DHL</v>
          </cell>
          <cell r="I2341" t="str">
            <v>456913</v>
          </cell>
          <cell r="J2341" t="str">
            <v>0300</v>
          </cell>
          <cell r="M2341">
            <v>0</v>
          </cell>
          <cell r="O2341">
            <v>0</v>
          </cell>
          <cell r="P2341">
            <v>2780</v>
          </cell>
          <cell r="S2341">
            <v>2780</v>
          </cell>
          <cell r="U2341" t="str">
            <v>g</v>
          </cell>
          <cell r="W2341">
            <v>37575</v>
          </cell>
          <cell r="X2341">
            <v>37575</v>
          </cell>
          <cell r="Y2341" t="str">
            <v>KB</v>
          </cell>
          <cell r="Z2341" t="str">
            <v>DHL mail</v>
          </cell>
        </row>
        <row r="2342">
          <cell r="A2342">
            <v>1667</v>
          </cell>
          <cell r="B2342">
            <v>37586</v>
          </cell>
          <cell r="C2342" t="str">
            <v>b</v>
          </cell>
          <cell r="D2342" t="str">
            <v>514248</v>
          </cell>
          <cell r="E2342">
            <v>37568</v>
          </cell>
          <cell r="G2342">
            <v>37580</v>
          </cell>
          <cell r="H2342" t="str">
            <v>DHL</v>
          </cell>
          <cell r="I2342" t="str">
            <v>456913</v>
          </cell>
          <cell r="J2342" t="str">
            <v>0300</v>
          </cell>
          <cell r="K2342">
            <v>2808</v>
          </cell>
          <cell r="M2342">
            <v>0</v>
          </cell>
          <cell r="O2342">
            <v>0</v>
          </cell>
          <cell r="P2342">
            <v>2808</v>
          </cell>
          <cell r="S2342">
            <v>2808</v>
          </cell>
          <cell r="V2342"/>
          <cell r="W2342">
            <v>37579</v>
          </cell>
          <cell r="X2342">
            <v>37579</v>
          </cell>
          <cell r="Y2342" t="str">
            <v>KB</v>
          </cell>
        </row>
        <row r="2343">
          <cell r="A2343">
            <v>1151</v>
          </cell>
          <cell r="B2343">
            <v>37502</v>
          </cell>
          <cell r="C2343" t="str">
            <v>b</v>
          </cell>
          <cell r="D2343" t="str">
            <v>496094</v>
          </cell>
          <cell r="E2343">
            <v>37473</v>
          </cell>
          <cell r="G2343">
            <v>37482</v>
          </cell>
          <cell r="H2343" t="str">
            <v>DHL</v>
          </cell>
          <cell r="I2343" t="str">
            <v>456913</v>
          </cell>
          <cell r="J2343" t="str">
            <v>0300</v>
          </cell>
          <cell r="K2343">
            <v>2960</v>
          </cell>
          <cell r="M2343">
            <v>0</v>
          </cell>
          <cell r="O2343">
            <v>0</v>
          </cell>
          <cell r="P2343">
            <v>2960</v>
          </cell>
          <cell r="S2343">
            <v>2960</v>
          </cell>
          <cell r="U2343" t="str">
            <v>a</v>
          </cell>
          <cell r="V2343"/>
          <cell r="W2343">
            <v>37496</v>
          </cell>
          <cell r="X2343">
            <v>37497</v>
          </cell>
          <cell r="Y2343" t="str">
            <v>KB</v>
          </cell>
        </row>
        <row r="2344">
          <cell r="A2344">
            <v>55</v>
          </cell>
          <cell r="B2344">
            <v>37315</v>
          </cell>
          <cell r="C2344" t="str">
            <v>b</v>
          </cell>
          <cell r="D2344" t="str">
            <v>459240</v>
          </cell>
          <cell r="E2344">
            <v>37281</v>
          </cell>
          <cell r="G2344">
            <v>37291</v>
          </cell>
          <cell r="H2344" t="str">
            <v>DHL</v>
          </cell>
          <cell r="I2344" t="str">
            <v>456913</v>
          </cell>
          <cell r="J2344" t="str">
            <v>0300</v>
          </cell>
          <cell r="K2344">
            <v>3000</v>
          </cell>
          <cell r="M2344">
            <v>0</v>
          </cell>
          <cell r="O2344">
            <v>0</v>
          </cell>
          <cell r="P2344">
            <v>3000</v>
          </cell>
          <cell r="S2344">
            <v>3000</v>
          </cell>
          <cell r="U2344" t="str">
            <v>b</v>
          </cell>
          <cell r="V2344"/>
          <cell r="W2344">
            <v>37293</v>
          </cell>
          <cell r="X2344">
            <v>37294</v>
          </cell>
          <cell r="Y2344" t="str">
            <v>KB</v>
          </cell>
        </row>
        <row r="2345">
          <cell r="A2345">
            <v>1423</v>
          </cell>
          <cell r="B2345">
            <v>37537</v>
          </cell>
          <cell r="C2345" t="str">
            <v>b</v>
          </cell>
          <cell r="D2345" t="str">
            <v>505066</v>
          </cell>
          <cell r="E2345">
            <v>37526</v>
          </cell>
          <cell r="G2345">
            <v>37537</v>
          </cell>
          <cell r="H2345" t="str">
            <v>DHL</v>
          </cell>
          <cell r="I2345" t="str">
            <v>456913</v>
          </cell>
          <cell r="J2345" t="str">
            <v>0300</v>
          </cell>
          <cell r="K2345">
            <v>3001</v>
          </cell>
          <cell r="M2345">
            <v>0</v>
          </cell>
          <cell r="O2345">
            <v>0</v>
          </cell>
          <cell r="P2345">
            <v>3001</v>
          </cell>
          <cell r="S2345">
            <v>3001</v>
          </cell>
          <cell r="U2345" t="str">
            <v>a</v>
          </cell>
          <cell r="V2345"/>
          <cell r="W2345">
            <v>37536</v>
          </cell>
          <cell r="X2345">
            <v>37536</v>
          </cell>
          <cell r="Y2345" t="str">
            <v>KB</v>
          </cell>
        </row>
        <row r="2346">
          <cell r="A2346">
            <v>148</v>
          </cell>
          <cell r="B2346">
            <v>37315</v>
          </cell>
          <cell r="C2346" t="str">
            <v>b</v>
          </cell>
          <cell r="D2346" t="str">
            <v>463937</v>
          </cell>
          <cell r="E2346">
            <v>37300</v>
          </cell>
          <cell r="G2346">
            <v>37312</v>
          </cell>
          <cell r="H2346" t="str">
            <v>DHL</v>
          </cell>
          <cell r="I2346" t="str">
            <v>456913</v>
          </cell>
          <cell r="J2346" t="str">
            <v>0300</v>
          </cell>
          <cell r="K2346">
            <v>3270</v>
          </cell>
          <cell r="M2346">
            <v>0</v>
          </cell>
          <cell r="O2346">
            <v>0</v>
          </cell>
          <cell r="P2346">
            <v>3270</v>
          </cell>
          <cell r="S2346">
            <v>3270</v>
          </cell>
          <cell r="U2346" t="str">
            <v>b</v>
          </cell>
          <cell r="V2346"/>
          <cell r="W2346">
            <v>37312</v>
          </cell>
          <cell r="X2346">
            <v>37313</v>
          </cell>
          <cell r="Y2346" t="str">
            <v>KB</v>
          </cell>
        </row>
        <row r="2347">
          <cell r="A2347">
            <v>781</v>
          </cell>
          <cell r="B2347">
            <v>37432</v>
          </cell>
          <cell r="C2347" t="str">
            <v>b</v>
          </cell>
          <cell r="D2347" t="str">
            <v>484598</v>
          </cell>
          <cell r="E2347">
            <v>37413</v>
          </cell>
          <cell r="G2347">
            <v>37421</v>
          </cell>
          <cell r="H2347" t="str">
            <v>DHL</v>
          </cell>
          <cell r="I2347" t="str">
            <v>456913</v>
          </cell>
          <cell r="J2347" t="str">
            <v>0300</v>
          </cell>
          <cell r="K2347">
            <v>3380</v>
          </cell>
          <cell r="M2347">
            <v>0</v>
          </cell>
          <cell r="O2347">
            <v>0</v>
          </cell>
          <cell r="P2347">
            <v>3380</v>
          </cell>
          <cell r="S2347">
            <v>3380</v>
          </cell>
          <cell r="U2347" t="str">
            <v>a</v>
          </cell>
          <cell r="V2347"/>
          <cell r="W2347">
            <v>37424</v>
          </cell>
          <cell r="X2347">
            <v>37424</v>
          </cell>
          <cell r="Y2347" t="str">
            <v>KB</v>
          </cell>
        </row>
        <row r="2348">
          <cell r="A2348">
            <v>1749</v>
          </cell>
          <cell r="B2348">
            <v>37603</v>
          </cell>
          <cell r="C2348" t="str">
            <v>b</v>
          </cell>
          <cell r="D2348" t="str">
            <v>517609</v>
          </cell>
          <cell r="E2348">
            <v>37588</v>
          </cell>
          <cell r="G2348">
            <v>37600</v>
          </cell>
          <cell r="H2348" t="str">
            <v>DHL</v>
          </cell>
          <cell r="I2348" t="str">
            <v>456913</v>
          </cell>
          <cell r="J2348" t="str">
            <v>0300</v>
          </cell>
          <cell r="K2348">
            <v>3626</v>
          </cell>
          <cell r="M2348">
            <v>0</v>
          </cell>
          <cell r="O2348">
            <v>0</v>
          </cell>
          <cell r="P2348">
            <v>3626</v>
          </cell>
          <cell r="S2348">
            <v>3626</v>
          </cell>
          <cell r="V2348"/>
          <cell r="W2348">
            <v>37599</v>
          </cell>
          <cell r="X2348">
            <v>37601</v>
          </cell>
          <cell r="Y2348" t="str">
            <v>KB</v>
          </cell>
        </row>
        <row r="2349">
          <cell r="A2349">
            <v>1358</v>
          </cell>
          <cell r="B2349">
            <v>37529</v>
          </cell>
          <cell r="C2349" t="str">
            <v>b</v>
          </cell>
          <cell r="D2349" t="str">
            <v>502517</v>
          </cell>
          <cell r="E2349">
            <v>37510</v>
          </cell>
          <cell r="G2349">
            <v>37523</v>
          </cell>
          <cell r="H2349" t="str">
            <v>DHL</v>
          </cell>
          <cell r="I2349" t="str">
            <v>456913</v>
          </cell>
          <cell r="J2349" t="str">
            <v>0300</v>
          </cell>
          <cell r="K2349">
            <v>3711</v>
          </cell>
          <cell r="M2349">
            <v>0</v>
          </cell>
          <cell r="O2349">
            <v>0</v>
          </cell>
          <cell r="P2349">
            <v>3711</v>
          </cell>
          <cell r="S2349">
            <v>3711</v>
          </cell>
          <cell r="U2349" t="str">
            <v>d</v>
          </cell>
          <cell r="V2349"/>
          <cell r="W2349">
            <v>37526</v>
          </cell>
          <cell r="X2349">
            <v>37526</v>
          </cell>
          <cell r="Y2349" t="str">
            <v>KB</v>
          </cell>
        </row>
        <row r="2350">
          <cell r="A2350">
            <v>80</v>
          </cell>
          <cell r="B2350">
            <v>37315</v>
          </cell>
          <cell r="C2350" t="str">
            <v>b</v>
          </cell>
          <cell r="D2350" t="str">
            <v>460538</v>
          </cell>
          <cell r="E2350">
            <v>37288</v>
          </cell>
          <cell r="G2350">
            <v>37298</v>
          </cell>
          <cell r="H2350" t="str">
            <v>DHL</v>
          </cell>
          <cell r="I2350" t="str">
            <v>456913</v>
          </cell>
          <cell r="J2350" t="str">
            <v>0300</v>
          </cell>
          <cell r="K2350">
            <v>3750</v>
          </cell>
          <cell r="M2350">
            <v>0</v>
          </cell>
          <cell r="O2350">
            <v>0</v>
          </cell>
          <cell r="P2350">
            <v>3750</v>
          </cell>
          <cell r="S2350">
            <v>3750</v>
          </cell>
          <cell r="U2350" t="str">
            <v>d</v>
          </cell>
          <cell r="V2350"/>
          <cell r="W2350">
            <v>37298</v>
          </cell>
          <cell r="X2350">
            <v>37301</v>
          </cell>
          <cell r="Y2350" t="str">
            <v>KB</v>
          </cell>
        </row>
        <row r="2351">
          <cell r="A2351">
            <v>726</v>
          </cell>
          <cell r="B2351">
            <v>37425</v>
          </cell>
          <cell r="C2351" t="str">
            <v>b</v>
          </cell>
          <cell r="D2351" t="str">
            <v>483326</v>
          </cell>
          <cell r="E2351">
            <v>37405</v>
          </cell>
          <cell r="G2351">
            <v>37418</v>
          </cell>
          <cell r="H2351" t="str">
            <v>DHL</v>
          </cell>
          <cell r="I2351" t="str">
            <v>456913</v>
          </cell>
          <cell r="J2351" t="str">
            <v>0300</v>
          </cell>
          <cell r="K2351">
            <v>4240</v>
          </cell>
          <cell r="M2351">
            <v>0</v>
          </cell>
          <cell r="O2351">
            <v>0</v>
          </cell>
          <cell r="P2351">
            <v>4240</v>
          </cell>
          <cell r="S2351">
            <v>4240</v>
          </cell>
          <cell r="U2351" t="str">
            <v>b</v>
          </cell>
          <cell r="V2351"/>
          <cell r="W2351">
            <v>37417</v>
          </cell>
          <cell r="X2351">
            <v>37417</v>
          </cell>
          <cell r="Y2351" t="str">
            <v>KB</v>
          </cell>
        </row>
        <row r="2352">
          <cell r="A2352">
            <v>1307</v>
          </cell>
          <cell r="B2352">
            <v>37529</v>
          </cell>
          <cell r="C2352" t="str">
            <v>b</v>
          </cell>
          <cell r="D2352" t="str">
            <v>501101</v>
          </cell>
          <cell r="E2352">
            <v>37503</v>
          </cell>
          <cell r="G2352">
            <v>37513</v>
          </cell>
          <cell r="H2352" t="str">
            <v>DHL</v>
          </cell>
          <cell r="I2352" t="str">
            <v>456913</v>
          </cell>
          <cell r="J2352" t="str">
            <v>0300</v>
          </cell>
          <cell r="K2352">
            <v>4650</v>
          </cell>
          <cell r="M2352">
            <v>0</v>
          </cell>
          <cell r="O2352">
            <v>0</v>
          </cell>
          <cell r="P2352">
            <v>4650</v>
          </cell>
          <cell r="S2352">
            <v>4650</v>
          </cell>
          <cell r="U2352" t="str">
            <v>a</v>
          </cell>
          <cell r="V2352"/>
          <cell r="W2352">
            <v>37518</v>
          </cell>
          <cell r="X2352">
            <v>37518</v>
          </cell>
          <cell r="Y2352" t="str">
            <v>KB</v>
          </cell>
        </row>
        <row r="2353">
          <cell r="A2353">
            <v>1600</v>
          </cell>
          <cell r="B2353">
            <v>37572</v>
          </cell>
          <cell r="C2353" t="str">
            <v>b</v>
          </cell>
          <cell r="D2353" t="str">
            <v>511599</v>
          </cell>
          <cell r="E2353">
            <v>37559</v>
          </cell>
          <cell r="G2353">
            <v>37564</v>
          </cell>
          <cell r="H2353" t="str">
            <v>DHL</v>
          </cell>
          <cell r="I2353" t="str">
            <v>456913</v>
          </cell>
          <cell r="J2353" t="str">
            <v>0300</v>
          </cell>
          <cell r="K2353">
            <v>4680</v>
          </cell>
          <cell r="M2353">
            <v>0</v>
          </cell>
          <cell r="O2353">
            <v>0</v>
          </cell>
          <cell r="P2353">
            <v>4680</v>
          </cell>
          <cell r="S2353">
            <v>4680</v>
          </cell>
          <cell r="V2353"/>
          <cell r="W2353">
            <v>37565</v>
          </cell>
          <cell r="X2353">
            <v>37567</v>
          </cell>
          <cell r="Y2353" t="str">
            <v>KB</v>
          </cell>
        </row>
        <row r="2354">
          <cell r="A2354">
            <v>1276</v>
          </cell>
          <cell r="B2354">
            <v>37524</v>
          </cell>
          <cell r="C2354" t="str">
            <v>b</v>
          </cell>
          <cell r="D2354" t="str">
            <v>499931</v>
          </cell>
          <cell r="E2354">
            <v>37497</v>
          </cell>
          <cell r="G2354">
            <v>37509</v>
          </cell>
          <cell r="H2354" t="str">
            <v>DHL</v>
          </cell>
          <cell r="I2354" t="str">
            <v>456913</v>
          </cell>
          <cell r="J2354" t="str">
            <v>0300</v>
          </cell>
          <cell r="K2354">
            <v>4750</v>
          </cell>
          <cell r="M2354">
            <v>0</v>
          </cell>
          <cell r="O2354">
            <v>0</v>
          </cell>
          <cell r="P2354">
            <v>4750</v>
          </cell>
          <cell r="S2354">
            <v>4750</v>
          </cell>
          <cell r="U2354" t="str">
            <v>a</v>
          </cell>
          <cell r="V2354"/>
          <cell r="W2354">
            <v>37508</v>
          </cell>
          <cell r="X2354">
            <v>37508</v>
          </cell>
          <cell r="Y2354" t="str">
            <v>KB</v>
          </cell>
        </row>
        <row r="2355">
          <cell r="A2355">
            <v>205</v>
          </cell>
          <cell r="B2355">
            <v>37349</v>
          </cell>
          <cell r="C2355" t="str">
            <v>b</v>
          </cell>
          <cell r="D2355" t="str">
            <v>466205</v>
          </cell>
          <cell r="E2355">
            <v>37315</v>
          </cell>
          <cell r="G2355">
            <v>37326</v>
          </cell>
          <cell r="H2355" t="str">
            <v>DHL</v>
          </cell>
          <cell r="I2355" t="str">
            <v>456913</v>
          </cell>
          <cell r="J2355" t="str">
            <v>0300</v>
          </cell>
          <cell r="K2355">
            <v>4790</v>
          </cell>
          <cell r="M2355">
            <v>0</v>
          </cell>
          <cell r="O2355">
            <v>0</v>
          </cell>
          <cell r="P2355">
            <v>4790</v>
          </cell>
          <cell r="S2355">
            <v>4790</v>
          </cell>
          <cell r="V2355"/>
          <cell r="W2355">
            <v>37328</v>
          </cell>
          <cell r="X2355">
            <v>37329</v>
          </cell>
          <cell r="Y2355" t="str">
            <v>KB</v>
          </cell>
        </row>
        <row r="2356">
          <cell r="A2356">
            <v>19</v>
          </cell>
          <cell r="B2356">
            <v>37294</v>
          </cell>
          <cell r="C2356" t="str">
            <v>b</v>
          </cell>
          <cell r="D2356" t="str">
            <v>4572335</v>
          </cell>
          <cell r="E2356">
            <v>37267</v>
          </cell>
          <cell r="G2356">
            <v>37277</v>
          </cell>
          <cell r="H2356" t="str">
            <v>DHL</v>
          </cell>
          <cell r="I2356" t="str">
            <v>456913</v>
          </cell>
          <cell r="J2356" t="str">
            <v>0300</v>
          </cell>
          <cell r="K2356">
            <v>4910</v>
          </cell>
          <cell r="M2356">
            <v>0</v>
          </cell>
          <cell r="O2356">
            <v>0</v>
          </cell>
          <cell r="P2356">
            <v>4910</v>
          </cell>
          <cell r="S2356">
            <v>4910</v>
          </cell>
          <cell r="V2356"/>
          <cell r="W2356">
            <v>37284</v>
          </cell>
          <cell r="X2356">
            <v>37285</v>
          </cell>
          <cell r="Y2356" t="str">
            <v>KB</v>
          </cell>
        </row>
        <row r="2357">
          <cell r="A2357">
            <v>845</v>
          </cell>
          <cell r="B2357">
            <v>37432</v>
          </cell>
          <cell r="C2357" t="str">
            <v>b</v>
          </cell>
          <cell r="D2357" t="str">
            <v>486007</v>
          </cell>
          <cell r="E2357">
            <v>37420</v>
          </cell>
          <cell r="G2357">
            <v>37432</v>
          </cell>
          <cell r="H2357" t="str">
            <v>DHL</v>
          </cell>
          <cell r="I2357" t="str">
            <v>456913</v>
          </cell>
          <cell r="J2357" t="str">
            <v>0300</v>
          </cell>
          <cell r="K2357">
            <v>5240</v>
          </cell>
          <cell r="M2357">
            <v>0</v>
          </cell>
          <cell r="O2357">
            <v>0</v>
          </cell>
          <cell r="P2357">
            <v>5240</v>
          </cell>
          <cell r="S2357">
            <v>5240</v>
          </cell>
          <cell r="V2357"/>
          <cell r="W2357">
            <v>37431</v>
          </cell>
          <cell r="X2357">
            <v>37431</v>
          </cell>
          <cell r="Y2357" t="str">
            <v>KB</v>
          </cell>
        </row>
        <row r="2358">
          <cell r="A2358">
            <v>315</v>
          </cell>
          <cell r="B2358">
            <v>37364</v>
          </cell>
          <cell r="C2358" t="str">
            <v>b</v>
          </cell>
          <cell r="D2358" t="str">
            <v>470443</v>
          </cell>
          <cell r="E2358">
            <v>37336</v>
          </cell>
          <cell r="G2358">
            <v>37348</v>
          </cell>
          <cell r="H2358" t="str">
            <v>DHL</v>
          </cell>
          <cell r="I2358" t="str">
            <v>456913</v>
          </cell>
          <cell r="J2358" t="str">
            <v>0300</v>
          </cell>
          <cell r="K2358">
            <v>5370</v>
          </cell>
          <cell r="M2358">
            <v>0</v>
          </cell>
          <cell r="O2358">
            <v>0</v>
          </cell>
          <cell r="P2358">
            <v>5370</v>
          </cell>
          <cell r="S2358">
            <v>5370</v>
          </cell>
          <cell r="U2358" t="str">
            <v>c</v>
          </cell>
          <cell r="V2358"/>
          <cell r="W2358">
            <v>37354</v>
          </cell>
          <cell r="X2358">
            <v>37354</v>
          </cell>
          <cell r="Y2358" t="str">
            <v>KB</v>
          </cell>
        </row>
        <row r="2359">
          <cell r="A2359">
            <v>1624</v>
          </cell>
          <cell r="B2359">
            <v>37578</v>
          </cell>
          <cell r="C2359" t="str">
            <v>b</v>
          </cell>
          <cell r="D2359" t="str">
            <v>511784</v>
          </cell>
          <cell r="E2359">
            <v>37564</v>
          </cell>
          <cell r="G2359">
            <v>37572</v>
          </cell>
          <cell r="H2359" t="str">
            <v>DHL</v>
          </cell>
          <cell r="I2359" t="str">
            <v>456913</v>
          </cell>
          <cell r="J2359" t="str">
            <v>0300</v>
          </cell>
          <cell r="K2359">
            <v>5542</v>
          </cell>
          <cell r="M2359">
            <v>0</v>
          </cell>
          <cell r="O2359">
            <v>0</v>
          </cell>
          <cell r="P2359">
            <v>5542</v>
          </cell>
          <cell r="S2359">
            <v>5542</v>
          </cell>
          <cell r="U2359" t="str">
            <v>c</v>
          </cell>
          <cell r="V2359"/>
          <cell r="W2359">
            <v>37575</v>
          </cell>
          <cell r="X2359">
            <v>37575</v>
          </cell>
          <cell r="Y2359" t="str">
            <v>KB</v>
          </cell>
        </row>
        <row r="2360">
          <cell r="A2360">
            <v>1545</v>
          </cell>
          <cell r="B2360">
            <v>37572</v>
          </cell>
          <cell r="C2360" t="str">
            <v>b</v>
          </cell>
          <cell r="D2360" t="str">
            <v>509118</v>
          </cell>
          <cell r="E2360">
            <v>37547</v>
          </cell>
          <cell r="G2360">
            <v>37557</v>
          </cell>
          <cell r="H2360" t="str">
            <v>DHL</v>
          </cell>
          <cell r="I2360" t="str">
            <v>456913</v>
          </cell>
          <cell r="J2360" t="str">
            <v>0300</v>
          </cell>
          <cell r="K2360">
            <v>5558</v>
          </cell>
          <cell r="M2360">
            <v>0</v>
          </cell>
          <cell r="O2360">
            <v>0</v>
          </cell>
          <cell r="P2360">
            <v>5558</v>
          </cell>
          <cell r="S2360">
            <v>5558</v>
          </cell>
          <cell r="V2360"/>
          <cell r="W2360">
            <v>37565</v>
          </cell>
          <cell r="X2360">
            <v>37567</v>
          </cell>
          <cell r="Y2360" t="str">
            <v>KB</v>
          </cell>
        </row>
        <row r="2361">
          <cell r="A2361">
            <v>711</v>
          </cell>
          <cell r="B2361">
            <v>37425</v>
          </cell>
          <cell r="C2361" t="str">
            <v>b</v>
          </cell>
          <cell r="D2361" t="str">
            <v>482037</v>
          </cell>
          <cell r="E2361">
            <v>37404</v>
          </cell>
          <cell r="G2361">
            <v>37411</v>
          </cell>
          <cell r="H2361" t="str">
            <v>DHL</v>
          </cell>
          <cell r="I2361" t="str">
            <v>456913</v>
          </cell>
          <cell r="J2361" t="str">
            <v>0300</v>
          </cell>
          <cell r="K2361">
            <v>6640</v>
          </cell>
          <cell r="M2361">
            <v>0</v>
          </cell>
          <cell r="O2361">
            <v>0</v>
          </cell>
          <cell r="P2361">
            <v>6640</v>
          </cell>
          <cell r="S2361">
            <v>6640</v>
          </cell>
          <cell r="U2361" t="str">
            <v>b</v>
          </cell>
          <cell r="V2361"/>
          <cell r="W2361">
            <v>37417</v>
          </cell>
          <cell r="X2361">
            <v>37417</v>
          </cell>
          <cell r="Y2361" t="str">
            <v>KB</v>
          </cell>
        </row>
        <row r="2362">
          <cell r="A2362">
            <v>347</v>
          </cell>
          <cell r="B2362">
            <v>37364</v>
          </cell>
          <cell r="C2362" t="str">
            <v>b</v>
          </cell>
          <cell r="D2362" t="str">
            <v>471737</v>
          </cell>
          <cell r="E2362">
            <v>37343</v>
          </cell>
          <cell r="G2362">
            <v>37355</v>
          </cell>
          <cell r="H2362" t="str">
            <v>DHL</v>
          </cell>
          <cell r="I2362" t="str">
            <v>456913</v>
          </cell>
          <cell r="J2362" t="str">
            <v>0300</v>
          </cell>
          <cell r="K2362">
            <v>7200</v>
          </cell>
          <cell r="M2362">
            <v>0</v>
          </cell>
          <cell r="O2362">
            <v>0</v>
          </cell>
          <cell r="P2362">
            <v>7200</v>
          </cell>
          <cell r="S2362">
            <v>7200</v>
          </cell>
          <cell r="U2362" t="str">
            <v>c</v>
          </cell>
          <cell r="V2362"/>
          <cell r="W2362">
            <v>37354</v>
          </cell>
          <cell r="X2362">
            <v>37354</v>
          </cell>
          <cell r="Y2362" t="str">
            <v>KB</v>
          </cell>
        </row>
        <row r="2363">
          <cell r="A2363">
            <v>30</v>
          </cell>
          <cell r="B2363">
            <v>37315</v>
          </cell>
          <cell r="C2363" t="str">
            <v>b</v>
          </cell>
          <cell r="D2363" t="str">
            <v>4557980</v>
          </cell>
          <cell r="E2363">
            <v>37274</v>
          </cell>
          <cell r="G2363">
            <v>37284</v>
          </cell>
          <cell r="H2363" t="str">
            <v>DHL</v>
          </cell>
          <cell r="I2363" t="str">
            <v>456913</v>
          </cell>
          <cell r="J2363" t="str">
            <v>0300</v>
          </cell>
          <cell r="K2363">
            <v>7720</v>
          </cell>
          <cell r="M2363">
            <v>0</v>
          </cell>
          <cell r="O2363">
            <v>0</v>
          </cell>
          <cell r="P2363">
            <v>7720</v>
          </cell>
          <cell r="S2363">
            <v>7720</v>
          </cell>
          <cell r="U2363" t="str">
            <v>a</v>
          </cell>
          <cell r="V2363"/>
          <cell r="W2363">
            <v>37293</v>
          </cell>
          <cell r="X2363">
            <v>37294</v>
          </cell>
          <cell r="Y2363" t="str">
            <v>KB</v>
          </cell>
        </row>
        <row r="2364">
          <cell r="A2364">
            <v>395</v>
          </cell>
          <cell r="B2364">
            <v>37371</v>
          </cell>
          <cell r="C2364" t="str">
            <v>b</v>
          </cell>
          <cell r="D2364" t="str">
            <v>473022</v>
          </cell>
          <cell r="E2364">
            <v>37351</v>
          </cell>
          <cell r="G2364">
            <v>37360</v>
          </cell>
          <cell r="H2364" t="str">
            <v>DHL</v>
          </cell>
          <cell r="I2364" t="str">
            <v>456913</v>
          </cell>
          <cell r="J2364" t="str">
            <v>0300</v>
          </cell>
          <cell r="K2364">
            <v>7970</v>
          </cell>
          <cell r="M2364">
            <v>0</v>
          </cell>
          <cell r="O2364">
            <v>0</v>
          </cell>
          <cell r="P2364">
            <v>7970</v>
          </cell>
          <cell r="S2364">
            <v>7970</v>
          </cell>
          <cell r="V2364"/>
          <cell r="W2364">
            <v>37364</v>
          </cell>
          <cell r="X2364">
            <v>37364</v>
          </cell>
          <cell r="Y2364" t="str">
            <v>KB</v>
          </cell>
        </row>
        <row r="2365">
          <cell r="A2365">
            <v>1156</v>
          </cell>
          <cell r="B2365">
            <v>37502</v>
          </cell>
          <cell r="C2365" t="str">
            <v>b</v>
          </cell>
          <cell r="D2365" t="str">
            <v>496005</v>
          </cell>
          <cell r="E2365">
            <v>37473</v>
          </cell>
          <cell r="G2365">
            <v>37481</v>
          </cell>
          <cell r="H2365" t="str">
            <v>DHL</v>
          </cell>
          <cell r="I2365" t="str">
            <v>456913</v>
          </cell>
          <cell r="J2365" t="str">
            <v>0300</v>
          </cell>
          <cell r="K2365">
            <v>8065</v>
          </cell>
          <cell r="M2365">
            <v>0</v>
          </cell>
          <cell r="O2365">
            <v>0</v>
          </cell>
          <cell r="P2365">
            <v>8065</v>
          </cell>
          <cell r="S2365">
            <v>8065</v>
          </cell>
          <cell r="U2365" t="str">
            <v>a</v>
          </cell>
          <cell r="V2365"/>
          <cell r="W2365">
            <v>37496</v>
          </cell>
          <cell r="X2365">
            <v>37497</v>
          </cell>
          <cell r="Y2365" t="str">
            <v>KB</v>
          </cell>
        </row>
        <row r="2366">
          <cell r="A2366">
            <v>128</v>
          </cell>
          <cell r="B2366">
            <v>37315</v>
          </cell>
          <cell r="C2366" t="str">
            <v>b</v>
          </cell>
          <cell r="D2366" t="str">
            <v>463012</v>
          </cell>
          <cell r="E2366">
            <v>37299</v>
          </cell>
          <cell r="G2366">
            <v>37307</v>
          </cell>
          <cell r="H2366" t="str">
            <v>DHL</v>
          </cell>
          <cell r="I2366" t="str">
            <v>456913</v>
          </cell>
          <cell r="J2366" t="str">
            <v>0300</v>
          </cell>
          <cell r="K2366">
            <v>8250</v>
          </cell>
          <cell r="M2366">
            <v>0</v>
          </cell>
          <cell r="O2366">
            <v>0</v>
          </cell>
          <cell r="P2366">
            <v>8250</v>
          </cell>
          <cell r="S2366">
            <v>8250</v>
          </cell>
          <cell r="U2366" t="str">
            <v>b</v>
          </cell>
          <cell r="V2366"/>
          <cell r="W2366">
            <v>37312</v>
          </cell>
          <cell r="X2366">
            <v>37313</v>
          </cell>
          <cell r="Y2366" t="str">
            <v>KB</v>
          </cell>
        </row>
        <row r="2367">
          <cell r="A2367">
            <v>1580</v>
          </cell>
          <cell r="B2367">
            <v>37572</v>
          </cell>
          <cell r="C2367" t="str">
            <v>b</v>
          </cell>
          <cell r="D2367" t="str">
            <v>510444</v>
          </cell>
          <cell r="E2367">
            <v>37553</v>
          </cell>
          <cell r="G2367">
            <v>37564</v>
          </cell>
          <cell r="H2367" t="str">
            <v>DHL</v>
          </cell>
          <cell r="I2367" t="str">
            <v>456913</v>
          </cell>
          <cell r="J2367" t="str">
            <v>0300</v>
          </cell>
          <cell r="K2367">
            <v>8916</v>
          </cell>
          <cell r="M2367">
            <v>0</v>
          </cell>
          <cell r="O2367">
            <v>0</v>
          </cell>
          <cell r="P2367">
            <v>8916</v>
          </cell>
          <cell r="S2367">
            <v>8916</v>
          </cell>
          <cell r="V2367"/>
          <cell r="W2367">
            <v>37565</v>
          </cell>
          <cell r="X2367">
            <v>37567</v>
          </cell>
          <cell r="Y2367" t="str">
            <v>KB</v>
          </cell>
        </row>
        <row r="2368">
          <cell r="A2368">
            <v>917</v>
          </cell>
          <cell r="B2368">
            <v>37461</v>
          </cell>
          <cell r="C2368" t="str">
            <v>b</v>
          </cell>
          <cell r="D2368" t="str">
            <v>488563</v>
          </cell>
          <cell r="E2368">
            <v>37433</v>
          </cell>
          <cell r="G2368">
            <v>37446</v>
          </cell>
          <cell r="H2368" t="str">
            <v>DHL</v>
          </cell>
          <cell r="I2368" t="str">
            <v>456913</v>
          </cell>
          <cell r="J2368" t="str">
            <v>0300</v>
          </cell>
          <cell r="K2368">
            <v>9610</v>
          </cell>
          <cell r="M2368">
            <v>0</v>
          </cell>
          <cell r="O2368">
            <v>0</v>
          </cell>
          <cell r="P2368">
            <v>9610</v>
          </cell>
          <cell r="S2368">
            <v>9610</v>
          </cell>
          <cell r="U2368" t="str">
            <v>a</v>
          </cell>
          <cell r="V2368"/>
          <cell r="W2368">
            <v>37453</v>
          </cell>
          <cell r="X2368">
            <v>37453</v>
          </cell>
          <cell r="Y2368" t="str">
            <v>KB</v>
          </cell>
        </row>
        <row r="2369">
          <cell r="A2369">
            <v>1720</v>
          </cell>
          <cell r="B2369">
            <v>37596</v>
          </cell>
          <cell r="C2369" t="str">
            <v>b</v>
          </cell>
          <cell r="D2369" t="str">
            <v>516253</v>
          </cell>
          <cell r="E2369">
            <v>37582</v>
          </cell>
          <cell r="G2369">
            <v>37592</v>
          </cell>
          <cell r="H2369" t="str">
            <v>DHL</v>
          </cell>
          <cell r="I2369" t="str">
            <v>456913</v>
          </cell>
          <cell r="J2369" t="str">
            <v>0300</v>
          </cell>
          <cell r="K2369">
            <v>10729</v>
          </cell>
          <cell r="M2369">
            <v>0</v>
          </cell>
          <cell r="O2369">
            <v>0</v>
          </cell>
          <cell r="P2369">
            <v>10729</v>
          </cell>
          <cell r="S2369">
            <v>10729</v>
          </cell>
          <cell r="U2369" t="str">
            <v>a</v>
          </cell>
          <cell r="W2369">
            <v>37592</v>
          </cell>
          <cell r="X2369">
            <v>37594</v>
          </cell>
          <cell r="Y2369" t="str">
            <v>KB</v>
          </cell>
        </row>
        <row r="2370">
          <cell r="A2370">
            <v>3249</v>
          </cell>
          <cell r="B2370">
            <v>37466</v>
          </cell>
          <cell r="C2370" t="str">
            <v>tch</v>
          </cell>
          <cell r="D2370" t="str">
            <v>492440</v>
          </cell>
          <cell r="E2370">
            <v>37454</v>
          </cell>
          <cell r="G2370">
            <v>37467</v>
          </cell>
          <cell r="H2370" t="str">
            <v>DHL</v>
          </cell>
          <cell r="I2370" t="str">
            <v>456913</v>
          </cell>
          <cell r="J2370" t="str">
            <v>0300</v>
          </cell>
          <cell r="K2370">
            <v>11450</v>
          </cell>
          <cell r="M2370">
            <v>0</v>
          </cell>
          <cell r="O2370">
            <v>0</v>
          </cell>
          <cell r="P2370">
            <v>11450</v>
          </cell>
          <cell r="S2370">
            <v>11450</v>
          </cell>
          <cell r="V2370"/>
          <cell r="W2370">
            <v>37463</v>
          </cell>
          <cell r="X2370">
            <v>37463</v>
          </cell>
          <cell r="Y2370" t="str">
            <v>KB</v>
          </cell>
          <cell r="Z2370" t="str">
            <v>DHL mail</v>
          </cell>
        </row>
        <row r="2371">
          <cell r="A2371">
            <v>1138</v>
          </cell>
          <cell r="B2371">
            <v>37491</v>
          </cell>
          <cell r="C2371" t="str">
            <v>b</v>
          </cell>
          <cell r="D2371" t="str">
            <v>494905</v>
          </cell>
          <cell r="E2371">
            <v>37470</v>
          </cell>
          <cell r="G2371">
            <v>37481</v>
          </cell>
          <cell r="H2371" t="str">
            <v>DHL</v>
          </cell>
          <cell r="I2371" t="str">
            <v>456913</v>
          </cell>
          <cell r="J2371" t="str">
            <v>0300</v>
          </cell>
          <cell r="K2371">
            <v>12010</v>
          </cell>
          <cell r="M2371">
            <v>0</v>
          </cell>
          <cell r="O2371">
            <v>0</v>
          </cell>
          <cell r="P2371">
            <v>12010</v>
          </cell>
          <cell r="S2371">
            <v>12010</v>
          </cell>
          <cell r="V2371"/>
          <cell r="W2371">
            <v>37476</v>
          </cell>
          <cell r="X2371">
            <v>37476</v>
          </cell>
          <cell r="Y2371" t="str">
            <v>KB</v>
          </cell>
        </row>
        <row r="2372">
          <cell r="A2372">
            <v>1840</v>
          </cell>
          <cell r="B2372">
            <v>37613</v>
          </cell>
          <cell r="C2372" t="str">
            <v>b</v>
          </cell>
          <cell r="D2372" t="str">
            <v>520397</v>
          </cell>
          <cell r="E2372">
            <v>37602</v>
          </cell>
          <cell r="G2372">
            <v>37613</v>
          </cell>
          <cell r="H2372" t="str">
            <v>DHL</v>
          </cell>
          <cell r="I2372" t="str">
            <v>456913</v>
          </cell>
          <cell r="J2372" t="str">
            <v>0300</v>
          </cell>
          <cell r="K2372">
            <v>12486</v>
          </cell>
          <cell r="M2372">
            <v>0</v>
          </cell>
          <cell r="O2372">
            <v>0</v>
          </cell>
          <cell r="P2372">
            <v>12486</v>
          </cell>
          <cell r="S2372">
            <v>12486</v>
          </cell>
          <cell r="V2372"/>
          <cell r="W2372">
            <v>37613</v>
          </cell>
          <cell r="X2372">
            <v>37613</v>
          </cell>
          <cell r="Y2372" t="str">
            <v>KB</v>
          </cell>
        </row>
        <row r="2373">
          <cell r="A2373">
            <v>989</v>
          </cell>
          <cell r="B2373">
            <v>37461</v>
          </cell>
          <cell r="C2373" t="str">
            <v>b</v>
          </cell>
          <cell r="D2373" t="str">
            <v>489838</v>
          </cell>
          <cell r="E2373">
            <v>37445</v>
          </cell>
          <cell r="G2373">
            <v>37451</v>
          </cell>
          <cell r="H2373" t="str">
            <v>DHL</v>
          </cell>
          <cell r="I2373" t="str">
            <v>456913</v>
          </cell>
          <cell r="J2373" t="str">
            <v>0300</v>
          </cell>
          <cell r="K2373">
            <v>12690</v>
          </cell>
          <cell r="M2373">
            <v>0</v>
          </cell>
          <cell r="O2373">
            <v>0</v>
          </cell>
          <cell r="P2373">
            <v>12690</v>
          </cell>
          <cell r="S2373">
            <v>12690</v>
          </cell>
          <cell r="U2373" t="str">
            <v>d</v>
          </cell>
          <cell r="V2373"/>
          <cell r="W2373">
            <v>37455</v>
          </cell>
          <cell r="X2373">
            <v>37455</v>
          </cell>
          <cell r="Y2373" t="str">
            <v>KB</v>
          </cell>
        </row>
        <row r="2374">
          <cell r="A2374">
            <v>1455</v>
          </cell>
          <cell r="B2374">
            <v>37546</v>
          </cell>
          <cell r="C2374" t="str">
            <v>b</v>
          </cell>
          <cell r="D2374" t="str">
            <v>506375</v>
          </cell>
          <cell r="E2374">
            <v>37532</v>
          </cell>
          <cell r="G2374">
            <v>37543</v>
          </cell>
          <cell r="H2374" t="str">
            <v>DHL</v>
          </cell>
          <cell r="I2374" t="str">
            <v>456913</v>
          </cell>
          <cell r="J2374" t="str">
            <v>0300</v>
          </cell>
          <cell r="K2374">
            <v>12740</v>
          </cell>
          <cell r="M2374">
            <v>0</v>
          </cell>
          <cell r="O2374">
            <v>0</v>
          </cell>
          <cell r="P2374">
            <v>12740</v>
          </cell>
          <cell r="S2374">
            <v>12740</v>
          </cell>
          <cell r="U2374" t="str">
            <v>a</v>
          </cell>
          <cell r="V2374"/>
          <cell r="W2374">
            <v>37544</v>
          </cell>
          <cell r="X2374">
            <v>37544</v>
          </cell>
          <cell r="Y2374" t="str">
            <v>KB</v>
          </cell>
        </row>
        <row r="2375">
          <cell r="A2375">
            <v>900</v>
          </cell>
          <cell r="B2375">
            <v>37453</v>
          </cell>
          <cell r="C2375" t="str">
            <v>b</v>
          </cell>
          <cell r="D2375" t="str">
            <v>487241</v>
          </cell>
          <cell r="E2375">
            <v>37427</v>
          </cell>
          <cell r="G2375">
            <v>37439</v>
          </cell>
          <cell r="H2375" t="str">
            <v>DHL</v>
          </cell>
          <cell r="I2375" t="str">
            <v>456913</v>
          </cell>
          <cell r="J2375" t="str">
            <v>0300</v>
          </cell>
          <cell r="K2375">
            <v>14855</v>
          </cell>
          <cell r="M2375">
            <v>0</v>
          </cell>
          <cell r="O2375">
            <v>0</v>
          </cell>
          <cell r="P2375">
            <v>14855</v>
          </cell>
          <cell r="S2375">
            <v>14855</v>
          </cell>
          <cell r="U2375" t="str">
            <v>c</v>
          </cell>
          <cell r="V2375"/>
          <cell r="W2375">
            <v>37440</v>
          </cell>
          <cell r="X2375">
            <v>37440</v>
          </cell>
          <cell r="Y2375" t="str">
            <v>KB</v>
          </cell>
        </row>
        <row r="2376">
          <cell r="A2376">
            <v>3375</v>
          </cell>
          <cell r="B2376">
            <v>37546</v>
          </cell>
          <cell r="C2376" t="str">
            <v>tch</v>
          </cell>
          <cell r="D2376" t="str">
            <v>PRG507667</v>
          </cell>
          <cell r="E2376">
            <v>37506</v>
          </cell>
          <cell r="G2376">
            <v>37543</v>
          </cell>
          <cell r="H2376" t="str">
            <v>DHL</v>
          </cell>
          <cell r="I2376" t="str">
            <v>456913</v>
          </cell>
          <cell r="J2376" t="str">
            <v>0300</v>
          </cell>
          <cell r="K2376">
            <v>15363</v>
          </cell>
          <cell r="M2376">
            <v>0</v>
          </cell>
          <cell r="O2376">
            <v>0</v>
          </cell>
          <cell r="P2376">
            <v>15363</v>
          </cell>
          <cell r="S2376">
            <v>15363</v>
          </cell>
          <cell r="U2376" t="str">
            <v>b</v>
          </cell>
          <cell r="W2376">
            <v>37544</v>
          </cell>
          <cell r="X2376">
            <v>37544</v>
          </cell>
          <cell r="Y2376" t="str">
            <v>KB</v>
          </cell>
          <cell r="Z2376" t="str">
            <v>DHL mail</v>
          </cell>
        </row>
        <row r="2377">
          <cell r="A2377">
            <v>3350</v>
          </cell>
          <cell r="B2377">
            <v>37529</v>
          </cell>
          <cell r="C2377" t="str">
            <v>tch</v>
          </cell>
          <cell r="D2377" t="str">
            <v>PRG503652</v>
          </cell>
          <cell r="E2377">
            <v>37515</v>
          </cell>
          <cell r="G2377">
            <v>37523</v>
          </cell>
          <cell r="H2377" t="str">
            <v>DHL</v>
          </cell>
          <cell r="I2377" t="str">
            <v>456913</v>
          </cell>
          <cell r="J2377" t="str">
            <v>0300</v>
          </cell>
          <cell r="K2377">
            <v>16430</v>
          </cell>
          <cell r="M2377">
            <v>0</v>
          </cell>
          <cell r="O2377">
            <v>0</v>
          </cell>
          <cell r="P2377">
            <v>16430</v>
          </cell>
          <cell r="S2377">
            <v>16430</v>
          </cell>
          <cell r="V2377"/>
          <cell r="W2377">
            <v>37526</v>
          </cell>
          <cell r="X2377">
            <v>37526</v>
          </cell>
          <cell r="Y2377" t="str">
            <v>KB</v>
          </cell>
          <cell r="Z2377" t="str">
            <v>DHL mail</v>
          </cell>
        </row>
        <row r="2378">
          <cell r="A2378">
            <v>1214</v>
          </cell>
          <cell r="B2378">
            <v>37502</v>
          </cell>
          <cell r="C2378" t="str">
            <v>b</v>
          </cell>
          <cell r="D2378" t="str">
            <v>497984</v>
          </cell>
          <cell r="E2378">
            <v>37482</v>
          </cell>
          <cell r="G2378">
            <v>37495</v>
          </cell>
          <cell r="H2378" t="str">
            <v>DHL</v>
          </cell>
          <cell r="I2378" t="str">
            <v>456913</v>
          </cell>
          <cell r="J2378" t="str">
            <v>0300</v>
          </cell>
          <cell r="K2378">
            <v>17490</v>
          </cell>
          <cell r="M2378">
            <v>0</v>
          </cell>
          <cell r="O2378">
            <v>0</v>
          </cell>
          <cell r="P2378">
            <v>17490</v>
          </cell>
          <cell r="S2378">
            <v>17490</v>
          </cell>
          <cell r="U2378" t="str">
            <v>b</v>
          </cell>
          <cell r="V2378"/>
          <cell r="W2378">
            <v>37496</v>
          </cell>
          <cell r="X2378">
            <v>37497</v>
          </cell>
          <cell r="Y2378" t="str">
            <v>KB</v>
          </cell>
        </row>
        <row r="2379">
          <cell r="A2379">
            <v>3248</v>
          </cell>
          <cell r="B2379">
            <v>37461</v>
          </cell>
          <cell r="C2379" t="str">
            <v>tch</v>
          </cell>
          <cell r="D2379" t="str">
            <v>491268</v>
          </cell>
          <cell r="E2379">
            <v>37449</v>
          </cell>
          <cell r="G2379">
            <v>37460</v>
          </cell>
          <cell r="H2379" t="str">
            <v>DHL</v>
          </cell>
          <cell r="I2379" t="str">
            <v>456913</v>
          </cell>
          <cell r="J2379" t="str">
            <v>0300</v>
          </cell>
          <cell r="K2379">
            <v>18380</v>
          </cell>
          <cell r="M2379">
            <v>0</v>
          </cell>
          <cell r="O2379">
            <v>0</v>
          </cell>
          <cell r="P2379">
            <v>18380</v>
          </cell>
          <cell r="S2379">
            <v>18380</v>
          </cell>
          <cell r="U2379" t="str">
            <v>b</v>
          </cell>
          <cell r="V2379"/>
          <cell r="W2379">
            <v>37460</v>
          </cell>
          <cell r="X2379">
            <v>37460</v>
          </cell>
          <cell r="Y2379" t="str">
            <v>KB</v>
          </cell>
          <cell r="Z2379" t="str">
            <v>DHL mail</v>
          </cell>
        </row>
        <row r="2380">
          <cell r="A2380">
            <v>1750</v>
          </cell>
          <cell r="B2380">
            <v>37603</v>
          </cell>
          <cell r="C2380" t="str">
            <v>b</v>
          </cell>
          <cell r="D2380" t="str">
            <v>517430</v>
          </cell>
          <cell r="E2380">
            <v>37586</v>
          </cell>
          <cell r="G2380">
            <v>37592</v>
          </cell>
          <cell r="H2380" t="str">
            <v>DHL</v>
          </cell>
          <cell r="I2380" t="str">
            <v>456913</v>
          </cell>
          <cell r="J2380" t="str">
            <v>0300</v>
          </cell>
          <cell r="K2380">
            <v>18498</v>
          </cell>
          <cell r="M2380">
            <v>0</v>
          </cell>
          <cell r="O2380">
            <v>0</v>
          </cell>
          <cell r="P2380">
            <v>18498</v>
          </cell>
          <cell r="S2380">
            <v>18498</v>
          </cell>
          <cell r="V2380"/>
          <cell r="W2380">
            <v>37599</v>
          </cell>
          <cell r="X2380">
            <v>37601</v>
          </cell>
          <cell r="Y2380" t="str">
            <v>KB</v>
          </cell>
        </row>
        <row r="2381">
          <cell r="A2381">
            <v>1099</v>
          </cell>
          <cell r="B2381">
            <v>37491</v>
          </cell>
          <cell r="C2381" t="str">
            <v>b</v>
          </cell>
          <cell r="D2381" t="str">
            <v>493693</v>
          </cell>
          <cell r="E2381">
            <v>37461</v>
          </cell>
          <cell r="G2381">
            <v>37474</v>
          </cell>
          <cell r="H2381" t="str">
            <v>DHL</v>
          </cell>
          <cell r="I2381" t="str">
            <v>456913</v>
          </cell>
          <cell r="J2381" t="str">
            <v>0300</v>
          </cell>
          <cell r="K2381">
            <v>19620</v>
          </cell>
          <cell r="M2381">
            <v>0</v>
          </cell>
          <cell r="O2381">
            <v>0</v>
          </cell>
          <cell r="P2381">
            <v>19620</v>
          </cell>
          <cell r="S2381">
            <v>19620</v>
          </cell>
          <cell r="U2381" t="str">
            <v>b</v>
          </cell>
          <cell r="V2381"/>
          <cell r="W2381">
            <v>37470</v>
          </cell>
          <cell r="X2381">
            <v>37474</v>
          </cell>
          <cell r="Y2381" t="str">
            <v>KB</v>
          </cell>
        </row>
        <row r="2382">
          <cell r="A2382">
            <v>3338</v>
          </cell>
          <cell r="B2382">
            <v>37524</v>
          </cell>
          <cell r="C2382" t="str">
            <v>tch</v>
          </cell>
          <cell r="D2382" t="str">
            <v>PRG502224</v>
          </cell>
          <cell r="E2382">
            <v>37505</v>
          </cell>
          <cell r="F2382">
            <v>37499</v>
          </cell>
          <cell r="G2382">
            <v>37513</v>
          </cell>
          <cell r="H2382" t="str">
            <v>DHL</v>
          </cell>
          <cell r="I2382" t="str">
            <v>456913</v>
          </cell>
          <cell r="J2382" t="str">
            <v>0300</v>
          </cell>
          <cell r="K2382">
            <v>22770</v>
          </cell>
          <cell r="M2382">
            <v>0</v>
          </cell>
          <cell r="O2382">
            <v>0</v>
          </cell>
          <cell r="P2382">
            <v>22770</v>
          </cell>
          <cell r="S2382">
            <v>22770</v>
          </cell>
          <cell r="U2382" t="str">
            <v>d</v>
          </cell>
          <cell r="V2382"/>
          <cell r="W2382">
            <v>37516</v>
          </cell>
          <cell r="X2382">
            <v>37516</v>
          </cell>
          <cell r="Y2382" t="str">
            <v>KB</v>
          </cell>
          <cell r="Z2382" t="str">
            <v>DHL mail</v>
          </cell>
        </row>
        <row r="2383">
          <cell r="A2383">
            <v>1510</v>
          </cell>
          <cell r="B2383">
            <v>37553</v>
          </cell>
          <cell r="C2383" t="str">
            <v>b</v>
          </cell>
          <cell r="D2383" t="str">
            <v>507944</v>
          </cell>
          <cell r="E2383">
            <v>37540</v>
          </cell>
          <cell r="G2383">
            <v>37551</v>
          </cell>
          <cell r="H2383" t="str">
            <v>DHL</v>
          </cell>
          <cell r="I2383" t="str">
            <v>456913</v>
          </cell>
          <cell r="J2383" t="str">
            <v>0300</v>
          </cell>
          <cell r="K2383">
            <v>24688</v>
          </cell>
          <cell r="M2383">
            <v>0</v>
          </cell>
          <cell r="O2383">
            <v>0</v>
          </cell>
          <cell r="P2383">
            <v>24688</v>
          </cell>
          <cell r="S2383">
            <v>24688</v>
          </cell>
          <cell r="U2383" t="str">
            <v>x</v>
          </cell>
          <cell r="V2383"/>
          <cell r="W2383">
            <v>37547</v>
          </cell>
          <cell r="X2383">
            <v>37550</v>
          </cell>
          <cell r="Y2383" t="str">
            <v>KB</v>
          </cell>
        </row>
        <row r="2384">
          <cell r="A2384">
            <v>3367</v>
          </cell>
          <cell r="B2384">
            <v>37537</v>
          </cell>
          <cell r="C2384" t="str">
            <v>tch</v>
          </cell>
          <cell r="D2384" t="str">
            <v>PRG506200</v>
          </cell>
          <cell r="E2384">
            <v>37500</v>
          </cell>
          <cell r="G2384">
            <v>37537</v>
          </cell>
          <cell r="H2384" t="str">
            <v>DHL</v>
          </cell>
          <cell r="I2384" t="str">
            <v>456913</v>
          </cell>
          <cell r="J2384" t="str">
            <v>0300</v>
          </cell>
          <cell r="K2384">
            <v>28158</v>
          </cell>
          <cell r="M2384">
            <v>0</v>
          </cell>
          <cell r="O2384">
            <v>0</v>
          </cell>
          <cell r="P2384">
            <v>28158</v>
          </cell>
          <cell r="S2384">
            <v>28158</v>
          </cell>
          <cell r="U2384" t="str">
            <v>k</v>
          </cell>
          <cell r="V2384"/>
          <cell r="W2384">
            <v>37533</v>
          </cell>
          <cell r="X2384">
            <v>37536</v>
          </cell>
          <cell r="Y2384" t="str">
            <v>KB</v>
          </cell>
          <cell r="Z2384" t="str">
            <v>DHL mail</v>
          </cell>
        </row>
        <row r="2385">
          <cell r="A2385">
            <v>1800</v>
          </cell>
          <cell r="C2385" t="str">
            <v>b</v>
          </cell>
          <cell r="D2385" t="str">
            <v>520067</v>
          </cell>
          <cell r="E2385">
            <v>37599</v>
          </cell>
          <cell r="G2385">
            <v>37603</v>
          </cell>
          <cell r="H2385" t="str">
            <v>DHL</v>
          </cell>
          <cell r="I2385" t="str">
            <v>456913</v>
          </cell>
          <cell r="J2385" t="str">
            <v>0300</v>
          </cell>
          <cell r="K2385">
            <v>34011</v>
          </cell>
          <cell r="M2385">
            <v>0</v>
          </cell>
          <cell r="O2385">
            <v>0</v>
          </cell>
          <cell r="P2385">
            <v>34011</v>
          </cell>
          <cell r="S2385">
            <v>34011</v>
          </cell>
          <cell r="V2385">
            <v>-21</v>
          </cell>
          <cell r="Y2385" t="str">
            <v>KB</v>
          </cell>
        </row>
        <row r="2386">
          <cell r="A2386">
            <v>1248</v>
          </cell>
          <cell r="B2386">
            <v>37505</v>
          </cell>
          <cell r="C2386" t="str">
            <v>toe</v>
          </cell>
          <cell r="D2386" t="str">
            <v>498967</v>
          </cell>
          <cell r="E2386">
            <v>37490</v>
          </cell>
          <cell r="G2386">
            <v>37502</v>
          </cell>
          <cell r="H2386" t="str">
            <v>DHL</v>
          </cell>
          <cell r="I2386" t="str">
            <v>456913</v>
          </cell>
          <cell r="J2386" t="str">
            <v>0300</v>
          </cell>
          <cell r="K2386">
            <v>49460</v>
          </cell>
          <cell r="M2386">
            <v>0</v>
          </cell>
          <cell r="O2386">
            <v>0</v>
          </cell>
          <cell r="P2386">
            <v>49460</v>
          </cell>
          <cell r="S2386">
            <v>49460</v>
          </cell>
          <cell r="U2386" t="str">
            <v>a</v>
          </cell>
          <cell r="V2386"/>
          <cell r="W2386">
            <v>37502</v>
          </cell>
          <cell r="X2386">
            <v>37504</v>
          </cell>
          <cell r="Y2386" t="str">
            <v>KB</v>
          </cell>
        </row>
        <row r="2387">
          <cell r="A2387">
            <v>1404</v>
          </cell>
          <cell r="B2387">
            <v>37533</v>
          </cell>
          <cell r="C2387" t="str">
            <v>tch</v>
          </cell>
          <cell r="D2387" t="str">
            <v>PRG504924</v>
          </cell>
          <cell r="E2387">
            <v>37519</v>
          </cell>
          <cell r="G2387">
            <v>37530</v>
          </cell>
          <cell r="H2387" t="str">
            <v>DHL</v>
          </cell>
          <cell r="I2387" t="str">
            <v>456913</v>
          </cell>
          <cell r="J2387" t="str">
            <v>0300</v>
          </cell>
          <cell r="K2387">
            <v>56070</v>
          </cell>
          <cell r="M2387">
            <v>0</v>
          </cell>
          <cell r="O2387">
            <v>0</v>
          </cell>
          <cell r="P2387">
            <v>56070</v>
          </cell>
          <cell r="S2387">
            <v>56070</v>
          </cell>
          <cell r="U2387" t="str">
            <v>c</v>
          </cell>
          <cell r="V2387"/>
          <cell r="W2387">
            <v>37533</v>
          </cell>
          <cell r="X2387">
            <v>37533</v>
          </cell>
          <cell r="Y2387" t="str">
            <v>KB</v>
          </cell>
        </row>
        <row r="2388">
          <cell r="A2388">
            <v>3306</v>
          </cell>
          <cell r="B2388">
            <v>37505</v>
          </cell>
          <cell r="C2388" t="str">
            <v>tch</v>
          </cell>
          <cell r="D2388" t="str">
            <v>499822</v>
          </cell>
          <cell r="E2388">
            <v>37491</v>
          </cell>
          <cell r="G2388">
            <v>37502</v>
          </cell>
          <cell r="H2388" t="str">
            <v>DHL</v>
          </cell>
          <cell r="I2388" t="str">
            <v>456913</v>
          </cell>
          <cell r="J2388" t="str">
            <v>0300</v>
          </cell>
          <cell r="K2388">
            <v>75060</v>
          </cell>
          <cell r="M2388">
            <v>0</v>
          </cell>
          <cell r="O2388">
            <v>0</v>
          </cell>
          <cell r="P2388">
            <v>75060</v>
          </cell>
          <cell r="S2388">
            <v>75060</v>
          </cell>
          <cell r="U2388" t="str">
            <v>b</v>
          </cell>
          <cell r="V2388"/>
          <cell r="W2388">
            <v>37502</v>
          </cell>
          <cell r="X2388">
            <v>37504</v>
          </cell>
          <cell r="Y2388" t="str">
            <v>KB</v>
          </cell>
          <cell r="Z2388" t="str">
            <v>DHL mail</v>
          </cell>
        </row>
        <row r="2389">
          <cell r="A2389">
            <v>170</v>
          </cell>
          <cell r="B2389">
            <v>37333</v>
          </cell>
          <cell r="C2389" t="str">
            <v>toe</v>
          </cell>
          <cell r="D2389" t="str">
            <v>12506</v>
          </cell>
          <cell r="E2389">
            <v>37308</v>
          </cell>
          <cell r="F2389">
            <v>37302</v>
          </cell>
          <cell r="G2389">
            <v>37316</v>
          </cell>
          <cell r="H2389" t="str">
            <v>Arcotel</v>
          </cell>
          <cell r="I2389" t="str">
            <v>4750-001</v>
          </cell>
          <cell r="J2389" t="str">
            <v>2700</v>
          </cell>
          <cell r="L2389">
            <v>2247.4899999999998</v>
          </cell>
          <cell r="M2389">
            <v>112.37</v>
          </cell>
          <cell r="O2389">
            <v>0</v>
          </cell>
          <cell r="P2389">
            <v>2359.86</v>
          </cell>
          <cell r="S2389">
            <v>2359.86</v>
          </cell>
          <cell r="U2389" t="str">
            <v>a</v>
          </cell>
          <cell r="V2389"/>
          <cell r="W2389">
            <v>37322</v>
          </cell>
          <cell r="X2389">
            <v>37322</v>
          </cell>
          <cell r="Y2389" t="str">
            <v>KB</v>
          </cell>
        </row>
        <row r="2390">
          <cell r="A2390">
            <v>289</v>
          </cell>
          <cell r="B2390">
            <v>37349</v>
          </cell>
          <cell r="C2390" t="str">
            <v>toe</v>
          </cell>
          <cell r="D2390" t="str">
            <v>12924</v>
          </cell>
          <cell r="E2390">
            <v>37328</v>
          </cell>
          <cell r="F2390">
            <v>37324</v>
          </cell>
          <cell r="G2390">
            <v>37338</v>
          </cell>
          <cell r="H2390" t="str">
            <v>Arcotel</v>
          </cell>
          <cell r="I2390" t="str">
            <v>4750-001</v>
          </cell>
          <cell r="J2390" t="str">
            <v>2700</v>
          </cell>
          <cell r="L2390">
            <v>3501.46</v>
          </cell>
          <cell r="M2390">
            <v>175.07</v>
          </cell>
          <cell r="O2390">
            <v>0</v>
          </cell>
          <cell r="P2390">
            <v>3676.53</v>
          </cell>
          <cell r="S2390">
            <v>3676.53</v>
          </cell>
          <cell r="V2390"/>
          <cell r="W2390">
            <v>37336</v>
          </cell>
          <cell r="X2390">
            <v>37336</v>
          </cell>
          <cell r="Y2390" t="str">
            <v>KB</v>
          </cell>
        </row>
        <row r="2391">
          <cell r="A2391">
            <v>565</v>
          </cell>
          <cell r="B2391">
            <v>37396</v>
          </cell>
          <cell r="C2391" t="str">
            <v>ko</v>
          </cell>
          <cell r="D2391" t="str">
            <v>14240</v>
          </cell>
          <cell r="E2391">
            <v>37378</v>
          </cell>
          <cell r="F2391">
            <v>37372</v>
          </cell>
          <cell r="G2391">
            <v>37386</v>
          </cell>
          <cell r="H2391" t="str">
            <v>Arcotel</v>
          </cell>
          <cell r="I2391" t="str">
            <v>4750-001</v>
          </cell>
          <cell r="J2391" t="str">
            <v>2700</v>
          </cell>
          <cell r="L2391">
            <v>6923.43</v>
          </cell>
          <cell r="M2391">
            <v>346.17</v>
          </cell>
          <cell r="O2391">
            <v>0</v>
          </cell>
          <cell r="P2391">
            <v>7269.6</v>
          </cell>
          <cell r="S2391">
            <v>7269.6</v>
          </cell>
          <cell r="U2391" t="str">
            <v>a</v>
          </cell>
          <cell r="V2391"/>
          <cell r="W2391">
            <v>37391</v>
          </cell>
          <cell r="X2391">
            <v>37393</v>
          </cell>
          <cell r="Y2391" t="str">
            <v>KB</v>
          </cell>
        </row>
        <row r="2392">
          <cell r="A2392">
            <v>778</v>
          </cell>
          <cell r="B2392">
            <v>37432</v>
          </cell>
          <cell r="C2392" t="str">
            <v>ko</v>
          </cell>
          <cell r="D2392" t="str">
            <v>51305</v>
          </cell>
          <cell r="E2392">
            <v>37413</v>
          </cell>
          <cell r="F2392">
            <v>37407</v>
          </cell>
          <cell r="G2392">
            <v>37421</v>
          </cell>
          <cell r="H2392" t="str">
            <v>Arcotel</v>
          </cell>
          <cell r="I2392" t="str">
            <v>4750-001</v>
          </cell>
          <cell r="J2392" t="str">
            <v>2700</v>
          </cell>
          <cell r="L2392">
            <v>6994.29</v>
          </cell>
          <cell r="M2392">
            <v>349.71</v>
          </cell>
          <cell r="O2392">
            <v>0</v>
          </cell>
          <cell r="P2392">
            <v>7344</v>
          </cell>
          <cell r="S2392">
            <v>7344</v>
          </cell>
          <cell r="U2392" t="str">
            <v>a</v>
          </cell>
          <cell r="V2392"/>
          <cell r="W2392">
            <v>37424</v>
          </cell>
          <cell r="X2392">
            <v>37424</v>
          </cell>
          <cell r="Y2392" t="str">
            <v>KB</v>
          </cell>
        </row>
        <row r="2393">
          <cell r="A2393">
            <v>973</v>
          </cell>
          <cell r="B2393">
            <v>37461</v>
          </cell>
          <cell r="C2393" t="str">
            <v>ko</v>
          </cell>
          <cell r="D2393" t="str">
            <v>16010</v>
          </cell>
          <cell r="E2393">
            <v>37440</v>
          </cell>
          <cell r="F2393">
            <v>37435</v>
          </cell>
          <cell r="G2393">
            <v>37449</v>
          </cell>
          <cell r="H2393" t="str">
            <v>Arcotel</v>
          </cell>
          <cell r="I2393" t="str">
            <v>4750-001</v>
          </cell>
          <cell r="J2393" t="str">
            <v>2700</v>
          </cell>
          <cell r="L2393">
            <v>7005.71</v>
          </cell>
          <cell r="M2393">
            <v>350.29</v>
          </cell>
          <cell r="O2393">
            <v>0</v>
          </cell>
          <cell r="P2393">
            <v>7356</v>
          </cell>
          <cell r="S2393">
            <v>7356</v>
          </cell>
          <cell r="U2393" t="str">
            <v>d</v>
          </cell>
          <cell r="V2393"/>
          <cell r="W2393">
            <v>37455</v>
          </cell>
          <cell r="X2393">
            <v>37455</v>
          </cell>
          <cell r="Y2393" t="str">
            <v>KB</v>
          </cell>
        </row>
        <row r="2394">
          <cell r="A2394">
            <v>66</v>
          </cell>
          <cell r="B2394">
            <v>37315</v>
          </cell>
          <cell r="C2394" t="str">
            <v>f</v>
          </cell>
          <cell r="D2394" t="str">
            <v>12103</v>
          </cell>
          <cell r="E2394">
            <v>37285</v>
          </cell>
          <cell r="F2394">
            <v>37279</v>
          </cell>
          <cell r="G2394">
            <v>37293</v>
          </cell>
          <cell r="H2394" t="str">
            <v>Arcotel</v>
          </cell>
          <cell r="I2394" t="str">
            <v>4750-001</v>
          </cell>
          <cell r="J2394" t="str">
            <v>2700</v>
          </cell>
          <cell r="L2394">
            <v>7032.11</v>
          </cell>
          <cell r="M2394">
            <v>351.61</v>
          </cell>
          <cell r="O2394">
            <v>0</v>
          </cell>
          <cell r="P2394">
            <v>7383.72</v>
          </cell>
          <cell r="S2394">
            <v>7383.72</v>
          </cell>
          <cell r="U2394" t="str">
            <v>b</v>
          </cell>
          <cell r="V2394"/>
          <cell r="W2394">
            <v>37293</v>
          </cell>
          <cell r="X2394">
            <v>37294</v>
          </cell>
          <cell r="Y2394" t="str">
            <v>KB</v>
          </cell>
        </row>
        <row r="2395">
          <cell r="A2395">
            <v>424</v>
          </cell>
          <cell r="B2395">
            <v>37371</v>
          </cell>
          <cell r="C2395" t="str">
            <v>ko</v>
          </cell>
          <cell r="D2395" t="str">
            <v>13740</v>
          </cell>
          <cell r="E2395">
            <v>37356</v>
          </cell>
          <cell r="F2395">
            <v>37351</v>
          </cell>
          <cell r="G2395">
            <v>37365</v>
          </cell>
          <cell r="H2395" t="str">
            <v>Arcotel</v>
          </cell>
          <cell r="I2395" t="str">
            <v>4750-001</v>
          </cell>
          <cell r="J2395" t="str">
            <v>2700</v>
          </cell>
          <cell r="L2395">
            <v>7116.57</v>
          </cell>
          <cell r="M2395">
            <v>355.83</v>
          </cell>
          <cell r="O2395">
            <v>0</v>
          </cell>
          <cell r="P2395">
            <v>7472.4</v>
          </cell>
          <cell r="S2395">
            <v>7472.4</v>
          </cell>
          <cell r="V2395"/>
          <cell r="W2395">
            <v>37364</v>
          </cell>
          <cell r="X2395">
            <v>37364</v>
          </cell>
          <cell r="Y2395" t="str">
            <v>KB</v>
          </cell>
        </row>
        <row r="2396">
          <cell r="A2396">
            <v>252</v>
          </cell>
          <cell r="B2396">
            <v>37349</v>
          </cell>
          <cell r="C2396" t="str">
            <v>ko</v>
          </cell>
          <cell r="D2396" t="str">
            <v>12762</v>
          </cell>
          <cell r="E2396">
            <v>37321</v>
          </cell>
          <cell r="F2396">
            <v>37316</v>
          </cell>
          <cell r="G2396">
            <v>37330</v>
          </cell>
          <cell r="H2396" t="str">
            <v>Arcotel</v>
          </cell>
          <cell r="I2396" t="str">
            <v>4750-001</v>
          </cell>
          <cell r="J2396" t="str">
            <v>2700</v>
          </cell>
          <cell r="L2396">
            <v>13484.91</v>
          </cell>
          <cell r="M2396">
            <v>674.25</v>
          </cell>
          <cell r="O2396">
            <v>0</v>
          </cell>
          <cell r="P2396">
            <v>14159.16</v>
          </cell>
          <cell r="S2396">
            <v>14159.16</v>
          </cell>
          <cell r="V2396"/>
          <cell r="W2396">
            <v>37329</v>
          </cell>
          <cell r="X2396">
            <v>37330</v>
          </cell>
          <cell r="Y2396" t="str">
            <v>KB</v>
          </cell>
        </row>
        <row r="2397">
          <cell r="A2397">
            <v>187</v>
          </cell>
          <cell r="B2397">
            <v>37323</v>
          </cell>
          <cell r="C2397" t="str">
            <v>b</v>
          </cell>
          <cell r="D2397" t="str">
            <v>12595</v>
          </cell>
          <cell r="E2397">
            <v>37312</v>
          </cell>
          <cell r="F2397">
            <v>37306</v>
          </cell>
          <cell r="G2397">
            <v>37320</v>
          </cell>
          <cell r="H2397" t="str">
            <v>Arcotel</v>
          </cell>
          <cell r="I2397" t="str">
            <v>4750-001</v>
          </cell>
          <cell r="J2397" t="str">
            <v>2700</v>
          </cell>
          <cell r="K2397">
            <v>10000</v>
          </cell>
          <cell r="L2397">
            <v>31538.1</v>
          </cell>
          <cell r="M2397">
            <v>1576.9</v>
          </cell>
          <cell r="N2397">
            <v>12180.33</v>
          </cell>
          <cell r="O2397">
            <v>2679.68</v>
          </cell>
          <cell r="P2397">
            <v>57975.01</v>
          </cell>
          <cell r="Q2397">
            <v>-24000</v>
          </cell>
          <cell r="S2397">
            <v>33975</v>
          </cell>
          <cell r="U2397" t="str">
            <v>a</v>
          </cell>
          <cell r="V2397"/>
          <cell r="W2397">
            <v>37322</v>
          </cell>
          <cell r="X2397">
            <v>37322</v>
          </cell>
          <cell r="Y2397" t="str">
            <v>KB</v>
          </cell>
          <cell r="Z2397" t="str">
            <v>Christmass party - Newly issued</v>
          </cell>
        </row>
        <row r="2398">
          <cell r="A2398">
            <v>162</v>
          </cell>
          <cell r="B2398">
            <v>37323</v>
          </cell>
          <cell r="C2398" t="str">
            <v>mc</v>
          </cell>
          <cell r="D2398" t="str">
            <v>12575</v>
          </cell>
          <cell r="E2398">
            <v>37312</v>
          </cell>
          <cell r="F2398">
            <v>37305</v>
          </cell>
          <cell r="G2398">
            <v>37319</v>
          </cell>
          <cell r="H2398" t="str">
            <v>Arcotel</v>
          </cell>
          <cell r="I2398" t="str">
            <v>4750-001</v>
          </cell>
          <cell r="J2398" t="str">
            <v>2700</v>
          </cell>
          <cell r="L2398">
            <v>56120.54</v>
          </cell>
          <cell r="M2398">
            <v>2806.03</v>
          </cell>
          <cell r="O2398">
            <v>0</v>
          </cell>
          <cell r="P2398">
            <v>58926.57</v>
          </cell>
          <cell r="S2398">
            <v>58926.57</v>
          </cell>
          <cell r="U2398" t="str">
            <v>a</v>
          </cell>
          <cell r="V2398"/>
          <cell r="W2398">
            <v>37322</v>
          </cell>
          <cell r="X2398">
            <v>37322</v>
          </cell>
          <cell r="Y2398" t="str">
            <v>KB</v>
          </cell>
        </row>
        <row r="2399">
          <cell r="A2399">
            <v>7001.1</v>
          </cell>
          <cell r="B2399">
            <v>37572</v>
          </cell>
          <cell r="C2399" t="str">
            <v>sm</v>
          </cell>
          <cell r="D2399" t="str">
            <v>02/1/115</v>
          </cell>
          <cell r="E2399">
            <v>37475</v>
          </cell>
          <cell r="F2399">
            <v>37466</v>
          </cell>
          <cell r="G2399">
            <v>37509</v>
          </cell>
          <cell r="H2399" t="str">
            <v>Čeněk a Ježek</v>
          </cell>
          <cell r="I2399" t="str">
            <v>4755610227</v>
          </cell>
          <cell r="J2399" t="str">
            <v>0100</v>
          </cell>
          <cell r="R2399">
            <v>123750</v>
          </cell>
          <cell r="S2399">
            <v>123750</v>
          </cell>
          <cell r="V2399"/>
          <cell r="W2399">
            <v>37568</v>
          </cell>
          <cell r="X2399">
            <v>37568</v>
          </cell>
          <cell r="Y2399" t="str">
            <v>KB</v>
          </cell>
          <cell r="Z2399" t="str">
            <v>Foundation of 69 pcs of piles with heads</v>
          </cell>
        </row>
        <row r="2400">
          <cell r="A2400">
            <v>2195</v>
          </cell>
          <cell r="B2400">
            <v>37466</v>
          </cell>
          <cell r="C2400" t="str">
            <v>tye</v>
          </cell>
          <cell r="D2400" t="str">
            <v>02/1/86</v>
          </cell>
          <cell r="E2400">
            <v>37434</v>
          </cell>
          <cell r="F2400">
            <v>37421</v>
          </cell>
          <cell r="G2400">
            <v>37473</v>
          </cell>
          <cell r="H2400" t="str">
            <v>Čeněk a Ježek</v>
          </cell>
          <cell r="I2400" t="str">
            <v>4755610227</v>
          </cell>
          <cell r="J2400" t="str">
            <v>0100</v>
          </cell>
          <cell r="L2400">
            <v>373000</v>
          </cell>
          <cell r="M2400">
            <v>18650</v>
          </cell>
          <cell r="O2400">
            <v>0</v>
          </cell>
          <cell r="P2400">
            <v>391650</v>
          </cell>
          <cell r="R2400">
            <v>-19582.5</v>
          </cell>
          <cell r="S2400">
            <v>372067.5</v>
          </cell>
          <cell r="U2400" t="str">
            <v>a</v>
          </cell>
          <cell r="V2400"/>
          <cell r="W2400">
            <v>37472</v>
          </cell>
          <cell r="X2400">
            <v>37473</v>
          </cell>
          <cell r="Y2400" t="str">
            <v>KB</v>
          </cell>
        </row>
        <row r="2401">
          <cell r="A2401">
            <v>2285</v>
          </cell>
          <cell r="B2401">
            <v>37533</v>
          </cell>
          <cell r="C2401" t="str">
            <v>tye</v>
          </cell>
          <cell r="D2401" t="str">
            <v>02/1/134</v>
          </cell>
          <cell r="E2401">
            <v>37502</v>
          </cell>
          <cell r="F2401">
            <v>37502</v>
          </cell>
          <cell r="G2401">
            <v>37534</v>
          </cell>
          <cell r="H2401" t="str">
            <v>Čeněk a Ježek</v>
          </cell>
          <cell r="I2401" t="str">
            <v>4755610227</v>
          </cell>
          <cell r="J2401" t="str">
            <v>0100</v>
          </cell>
          <cell r="L2401">
            <v>440000</v>
          </cell>
          <cell r="M2401">
            <v>22000</v>
          </cell>
          <cell r="O2401">
            <v>0</v>
          </cell>
          <cell r="P2401">
            <v>462000</v>
          </cell>
          <cell r="R2401">
            <v>-22000</v>
          </cell>
          <cell r="S2401">
            <v>440000</v>
          </cell>
          <cell r="U2401" t="str">
            <v>a</v>
          </cell>
          <cell r="V2401"/>
          <cell r="W2401">
            <v>37533</v>
          </cell>
          <cell r="X2401">
            <v>37533</v>
          </cell>
          <cell r="Y2401" t="str">
            <v>KB</v>
          </cell>
        </row>
        <row r="2402">
          <cell r="A2402">
            <v>2397</v>
          </cell>
          <cell r="B2402">
            <v>37603</v>
          </cell>
          <cell r="C2402" t="str">
            <v>A2</v>
          </cell>
          <cell r="D2402" t="str">
            <v>02/2/12</v>
          </cell>
          <cell r="E2402">
            <v>37578</v>
          </cell>
          <cell r="G2402">
            <v>37595</v>
          </cell>
          <cell r="H2402" t="str">
            <v>Čeněk a Ježek,</v>
          </cell>
          <cell r="I2402" t="str">
            <v>4755610227</v>
          </cell>
          <cell r="J2402" t="str">
            <v>0100</v>
          </cell>
          <cell r="M2402">
            <v>0</v>
          </cell>
          <cell r="O2402">
            <v>0</v>
          </cell>
          <cell r="P2402">
            <v>0</v>
          </cell>
          <cell r="Q2402">
            <v>1600000</v>
          </cell>
          <cell r="S2402">
            <v>1600000</v>
          </cell>
          <cell r="T2402" t="str">
            <v>December2002</v>
          </cell>
          <cell r="V2402" t="str">
            <v xml:space="preserve"> </v>
          </cell>
          <cell r="W2402">
            <v>37595</v>
          </cell>
          <cell r="X2402">
            <v>37596</v>
          </cell>
          <cell r="Y2402" t="str">
            <v>UFJ</v>
          </cell>
        </row>
        <row r="2403">
          <cell r="A2403">
            <v>7001</v>
          </cell>
          <cell r="B2403">
            <v>37498</v>
          </cell>
          <cell r="C2403" t="str">
            <v>sm</v>
          </cell>
          <cell r="D2403" t="str">
            <v>02/1/115</v>
          </cell>
          <cell r="E2403">
            <v>37475</v>
          </cell>
          <cell r="F2403">
            <v>37466</v>
          </cell>
          <cell r="G2403">
            <v>37504</v>
          </cell>
          <cell r="H2403" t="str">
            <v>Čeněk a Ježek</v>
          </cell>
          <cell r="I2403" t="str">
            <v>4755610227</v>
          </cell>
          <cell r="J2403" t="str">
            <v>0100</v>
          </cell>
          <cell r="L2403">
            <v>2250000</v>
          </cell>
          <cell r="M2403">
            <v>112500</v>
          </cell>
          <cell r="O2403">
            <v>0</v>
          </cell>
          <cell r="P2403">
            <v>2362500</v>
          </cell>
          <cell r="R2403">
            <v>-236250</v>
          </cell>
          <cell r="S2403">
            <v>2126250</v>
          </cell>
          <cell r="T2403" t="str">
            <v>September2002</v>
          </cell>
          <cell r="U2403">
            <v>37497</v>
          </cell>
          <cell r="V2403"/>
          <cell r="W2403">
            <v>37503</v>
          </cell>
          <cell r="X2403">
            <v>37504</v>
          </cell>
          <cell r="Y2403" t="str">
            <v>UFJ</v>
          </cell>
          <cell r="Z2403" t="str">
            <v>Foundation of 69 pcs of piles with heads</v>
          </cell>
        </row>
        <row r="2404">
          <cell r="A2404">
            <v>6136</v>
          </cell>
          <cell r="B2404">
            <v>37623</v>
          </cell>
          <cell r="C2404" t="str">
            <v>aoc</v>
          </cell>
          <cell r="D2404" t="str">
            <v>21002405</v>
          </cell>
          <cell r="E2404">
            <v>37595</v>
          </cell>
          <cell r="F2404">
            <v>37585</v>
          </cell>
          <cell r="G2404">
            <v>37626</v>
          </cell>
          <cell r="H2404" t="str">
            <v>VHS</v>
          </cell>
          <cell r="I2404" t="str">
            <v>415474953</v>
          </cell>
          <cell r="J2404" t="str">
            <v>0300</v>
          </cell>
          <cell r="L2404">
            <v>30000</v>
          </cell>
          <cell r="M2404">
            <v>1500</v>
          </cell>
          <cell r="O2404">
            <v>0</v>
          </cell>
          <cell r="P2404">
            <v>31500</v>
          </cell>
          <cell r="R2404">
            <v>0</v>
          </cell>
          <cell r="S2404">
            <v>31500</v>
          </cell>
          <cell r="T2404" t="str">
            <v>Decem192002</v>
          </cell>
          <cell r="U2404">
            <v>37609</v>
          </cell>
          <cell r="V2404" t="str">
            <v xml:space="preserve"> </v>
          </cell>
          <cell r="W2404">
            <v>37613</v>
          </cell>
          <cell r="Y2404" t="str">
            <v>UFJ</v>
          </cell>
        </row>
        <row r="2405">
          <cell r="A2405">
            <v>2220</v>
          </cell>
          <cell r="B2405">
            <v>37469</v>
          </cell>
          <cell r="C2405" t="str">
            <v>tye</v>
          </cell>
          <cell r="D2405" t="str">
            <v>400174</v>
          </cell>
          <cell r="E2405">
            <v>37449</v>
          </cell>
          <cell r="F2405">
            <v>37441</v>
          </cell>
          <cell r="G2405">
            <v>37473</v>
          </cell>
          <cell r="H2405" t="str">
            <v>ISA Praha, s.r.o.</v>
          </cell>
          <cell r="I2405" t="str">
            <v>476041203</v>
          </cell>
          <cell r="J2405" t="str">
            <v>0300</v>
          </cell>
          <cell r="L2405">
            <v>10780</v>
          </cell>
          <cell r="M2405">
            <v>539</v>
          </cell>
          <cell r="O2405">
            <v>0</v>
          </cell>
          <cell r="P2405">
            <v>11319</v>
          </cell>
          <cell r="S2405">
            <v>11319</v>
          </cell>
          <cell r="U2405" t="str">
            <v>a</v>
          </cell>
          <cell r="V2405"/>
          <cell r="W2405">
            <v>37468</v>
          </cell>
          <cell r="X2405">
            <v>37469</v>
          </cell>
          <cell r="Y2405" t="str">
            <v>KB</v>
          </cell>
        </row>
        <row r="2406">
          <cell r="A2406">
            <v>2221</v>
          </cell>
          <cell r="B2406">
            <v>37469</v>
          </cell>
          <cell r="C2406" t="str">
            <v>f</v>
          </cell>
          <cell r="D2406" t="str">
            <v>400175</v>
          </cell>
          <cell r="E2406">
            <v>37449</v>
          </cell>
          <cell r="F2406">
            <v>37441</v>
          </cell>
          <cell r="G2406">
            <v>37459</v>
          </cell>
          <cell r="H2406" t="str">
            <v>ISA Praha, s.r.o.</v>
          </cell>
          <cell r="I2406" t="str">
            <v>476041203</v>
          </cell>
          <cell r="J2406" t="str">
            <v>0300</v>
          </cell>
          <cell r="L2406">
            <v>11880</v>
          </cell>
          <cell r="M2406">
            <v>594</v>
          </cell>
          <cell r="O2406">
            <v>0</v>
          </cell>
          <cell r="P2406">
            <v>12474</v>
          </cell>
          <cell r="S2406">
            <v>12474</v>
          </cell>
          <cell r="U2406" t="str">
            <v>a</v>
          </cell>
          <cell r="V2406"/>
          <cell r="W2406">
            <v>37468</v>
          </cell>
          <cell r="X2406">
            <v>37469</v>
          </cell>
          <cell r="Y2406" t="str">
            <v>KB</v>
          </cell>
        </row>
        <row r="2407">
          <cell r="A2407">
            <v>2403</v>
          </cell>
          <cell r="B2407">
            <v>37596</v>
          </cell>
          <cell r="C2407" t="str">
            <v>tye</v>
          </cell>
          <cell r="D2407" t="str">
            <v>400362</v>
          </cell>
          <cell r="E2407">
            <v>37585</v>
          </cell>
          <cell r="F2407">
            <v>37571</v>
          </cell>
          <cell r="G2407">
            <v>37588</v>
          </cell>
          <cell r="H2407" t="str">
            <v>ISA Praha, s.r.o.</v>
          </cell>
          <cell r="I2407" t="str">
            <v>476041203</v>
          </cell>
          <cell r="J2407" t="str">
            <v>0300</v>
          </cell>
          <cell r="L2407">
            <v>65000</v>
          </cell>
          <cell r="M2407">
            <v>3250</v>
          </cell>
          <cell r="O2407">
            <v>0</v>
          </cell>
          <cell r="P2407">
            <v>68250</v>
          </cell>
          <cell r="S2407">
            <v>68250</v>
          </cell>
          <cell r="U2407" t="str">
            <v>a</v>
          </cell>
          <cell r="V2407" t="str">
            <v xml:space="preserve"> </v>
          </cell>
          <cell r="W2407">
            <v>37587</v>
          </cell>
          <cell r="X2407">
            <v>37589</v>
          </cell>
          <cell r="Y2407" t="str">
            <v>KB</v>
          </cell>
        </row>
        <row r="2408">
          <cell r="A2408">
            <v>2109</v>
          </cell>
          <cell r="B2408">
            <v>37396</v>
          </cell>
          <cell r="C2408" t="str">
            <v>f</v>
          </cell>
          <cell r="D2408" t="str">
            <v>400109</v>
          </cell>
          <cell r="E2408">
            <v>37365</v>
          </cell>
          <cell r="F2408">
            <v>37358</v>
          </cell>
          <cell r="G2408">
            <v>37376</v>
          </cell>
          <cell r="H2408" t="str">
            <v>ISA Praha, s.r.o.</v>
          </cell>
          <cell r="I2408" t="str">
            <v>476041203</v>
          </cell>
          <cell r="J2408" t="str">
            <v>0300</v>
          </cell>
          <cell r="L2408">
            <v>93000</v>
          </cell>
          <cell r="M2408">
            <v>4650</v>
          </cell>
          <cell r="O2408">
            <v>0</v>
          </cell>
          <cell r="P2408">
            <v>97650</v>
          </cell>
          <cell r="S2408">
            <v>97650</v>
          </cell>
          <cell r="U2408" t="str">
            <v>c</v>
          </cell>
          <cell r="V2408"/>
          <cell r="W2408">
            <v>37391</v>
          </cell>
          <cell r="X2408">
            <v>37393</v>
          </cell>
          <cell r="Y2408" t="str">
            <v>KB</v>
          </cell>
        </row>
        <row r="2409">
          <cell r="A2409">
            <v>1609</v>
          </cell>
          <cell r="B2409">
            <v>37568</v>
          </cell>
          <cell r="C2409" t="str">
            <v>a2</v>
          </cell>
          <cell r="D2409" t="str">
            <v>42002</v>
          </cell>
          <cell r="E2409">
            <v>37565</v>
          </cell>
          <cell r="G2409">
            <v>37565</v>
          </cell>
          <cell r="H2409" t="str">
            <v>Václav Sobolík</v>
          </cell>
          <cell r="I2409" t="str">
            <v>477159983</v>
          </cell>
          <cell r="J2409" t="str">
            <v>0300</v>
          </cell>
          <cell r="K2409">
            <v>92201</v>
          </cell>
          <cell r="M2409">
            <v>0</v>
          </cell>
          <cell r="O2409">
            <v>0</v>
          </cell>
          <cell r="P2409">
            <v>92201</v>
          </cell>
          <cell r="S2409">
            <v>92201</v>
          </cell>
          <cell r="T2409" t="str">
            <v>free</v>
          </cell>
          <cell r="U2409" t="str">
            <v>a</v>
          </cell>
          <cell r="V2409"/>
          <cell r="W2409">
            <v>37565</v>
          </cell>
          <cell r="X2409">
            <v>37567</v>
          </cell>
          <cell r="Y2409" t="str">
            <v>KB</v>
          </cell>
        </row>
        <row r="2410">
          <cell r="A2410">
            <v>1845</v>
          </cell>
          <cell r="B2410">
            <v>37614</v>
          </cell>
          <cell r="C2410" t="str">
            <v>a2</v>
          </cell>
          <cell r="D2410" t="str">
            <v>52002</v>
          </cell>
          <cell r="E2410">
            <v>37607</v>
          </cell>
          <cell r="G2410">
            <v>37610</v>
          </cell>
          <cell r="H2410" t="str">
            <v>Václav Sobolík</v>
          </cell>
          <cell r="I2410" t="str">
            <v>477159983</v>
          </cell>
          <cell r="J2410" t="str">
            <v>0300</v>
          </cell>
          <cell r="K2410">
            <v>96003.25</v>
          </cell>
          <cell r="M2410">
            <v>0</v>
          </cell>
          <cell r="O2410">
            <v>0</v>
          </cell>
          <cell r="P2410">
            <v>96003.25</v>
          </cell>
          <cell r="S2410">
            <v>96003.25</v>
          </cell>
          <cell r="T2410" t="str">
            <v>free</v>
          </cell>
          <cell r="V2410"/>
          <cell r="W2410">
            <v>37607</v>
          </cell>
          <cell r="X2410">
            <v>37608</v>
          </cell>
          <cell r="Y2410" t="str">
            <v>KB</v>
          </cell>
        </row>
        <row r="2411">
          <cell r="A2411">
            <v>81</v>
          </cell>
          <cell r="B2411">
            <v>37315</v>
          </cell>
          <cell r="C2411" t="str">
            <v>pr3</v>
          </cell>
          <cell r="D2411" t="str">
            <v>20020024</v>
          </cell>
          <cell r="E2411">
            <v>37288</v>
          </cell>
          <cell r="F2411">
            <v>37287</v>
          </cell>
          <cell r="G2411">
            <v>37301</v>
          </cell>
          <cell r="H2411" t="str">
            <v>Vokatý</v>
          </cell>
          <cell r="I2411" t="str">
            <v>47747-371</v>
          </cell>
          <cell r="J2411" t="str">
            <v>0100</v>
          </cell>
          <cell r="L2411">
            <v>3000</v>
          </cell>
          <cell r="M2411">
            <v>150</v>
          </cell>
          <cell r="O2411">
            <v>0</v>
          </cell>
          <cell r="P2411">
            <v>3150</v>
          </cell>
          <cell r="S2411">
            <v>3150</v>
          </cell>
          <cell r="U2411" t="str">
            <v>c</v>
          </cell>
          <cell r="V2411"/>
          <cell r="W2411">
            <v>37301</v>
          </cell>
          <cell r="X2411">
            <v>37301</v>
          </cell>
          <cell r="Y2411" t="str">
            <v>KB</v>
          </cell>
        </row>
        <row r="2412">
          <cell r="A2412">
            <v>221</v>
          </cell>
          <cell r="B2412">
            <v>37349</v>
          </cell>
          <cell r="C2412" t="str">
            <v>pr3</v>
          </cell>
          <cell r="D2412" t="str">
            <v>20020078</v>
          </cell>
          <cell r="E2412">
            <v>37316</v>
          </cell>
          <cell r="F2412">
            <v>37315</v>
          </cell>
          <cell r="G2412">
            <v>37329</v>
          </cell>
          <cell r="H2412" t="str">
            <v>Vokatý</v>
          </cell>
          <cell r="I2412" t="str">
            <v>47747-371</v>
          </cell>
          <cell r="J2412" t="str">
            <v>0100</v>
          </cell>
          <cell r="L2412">
            <v>3000</v>
          </cell>
          <cell r="M2412">
            <v>150</v>
          </cell>
          <cell r="O2412">
            <v>0</v>
          </cell>
          <cell r="P2412">
            <v>3150</v>
          </cell>
          <cell r="S2412">
            <v>3150</v>
          </cell>
          <cell r="V2412"/>
          <cell r="W2412">
            <v>37330</v>
          </cell>
          <cell r="X2412">
            <v>37333</v>
          </cell>
          <cell r="Y2412" t="str">
            <v>KB</v>
          </cell>
        </row>
        <row r="2413">
          <cell r="A2413">
            <v>367</v>
          </cell>
          <cell r="B2413">
            <v>37371</v>
          </cell>
          <cell r="C2413" t="str">
            <v>pr3</v>
          </cell>
          <cell r="D2413" t="str">
            <v>20020132</v>
          </cell>
          <cell r="E2413">
            <v>37348</v>
          </cell>
          <cell r="F2413">
            <v>37344</v>
          </cell>
          <cell r="G2413">
            <v>37358</v>
          </cell>
          <cell r="H2413" t="str">
            <v>Josef Vokatý</v>
          </cell>
          <cell r="I2413" t="str">
            <v>47747-371</v>
          </cell>
          <cell r="J2413" t="str">
            <v>0100</v>
          </cell>
          <cell r="L2413">
            <v>3000</v>
          </cell>
          <cell r="M2413">
            <v>150</v>
          </cell>
          <cell r="O2413">
            <v>0</v>
          </cell>
          <cell r="P2413">
            <v>3150</v>
          </cell>
          <cell r="S2413">
            <v>3150</v>
          </cell>
          <cell r="U2413" t="str">
            <v>a</v>
          </cell>
          <cell r="V2413"/>
          <cell r="W2413">
            <v>37362</v>
          </cell>
          <cell r="X2413">
            <v>37362</v>
          </cell>
          <cell r="Y2413" t="str">
            <v>KB</v>
          </cell>
        </row>
        <row r="2414">
          <cell r="A2414">
            <v>1569</v>
          </cell>
          <cell r="B2414">
            <v>37564</v>
          </cell>
          <cell r="C2414" t="str">
            <v>b</v>
          </cell>
          <cell r="D2414" t="str">
            <v>20752</v>
          </cell>
          <cell r="E2414">
            <v>37552</v>
          </cell>
          <cell r="F2414">
            <v>37550</v>
          </cell>
          <cell r="G2414">
            <v>37560</v>
          </cell>
          <cell r="H2414" t="str">
            <v>Medisoft</v>
          </cell>
          <cell r="I2414" t="str">
            <v>478435433</v>
          </cell>
          <cell r="J2414" t="str">
            <v>0300</v>
          </cell>
          <cell r="M2414">
            <v>0</v>
          </cell>
          <cell r="N2414">
            <v>327.87</v>
          </cell>
          <cell r="O2414">
            <v>72.13</v>
          </cell>
          <cell r="P2414">
            <v>400</v>
          </cell>
          <cell r="S2414">
            <v>400</v>
          </cell>
          <cell r="V2414"/>
          <cell r="W2414">
            <v>37559</v>
          </cell>
          <cell r="X2414">
            <v>37560</v>
          </cell>
          <cell r="Y2414" t="str">
            <v>KB</v>
          </cell>
          <cell r="Z2414" t="str">
            <v>Reparation of notebook</v>
          </cell>
        </row>
        <row r="2415">
          <cell r="A2415">
            <v>821</v>
          </cell>
          <cell r="B2415">
            <v>37432</v>
          </cell>
          <cell r="C2415" t="str">
            <v>tch</v>
          </cell>
          <cell r="D2415" t="str">
            <v>1060004022</v>
          </cell>
          <cell r="E2415">
            <v>37417</v>
          </cell>
          <cell r="F2415">
            <v>37417</v>
          </cell>
          <cell r="G2415">
            <v>37431</v>
          </cell>
          <cell r="H2415" t="str">
            <v>MAREX</v>
          </cell>
          <cell r="I2415" t="str">
            <v>478569773</v>
          </cell>
          <cell r="J2415" t="str">
            <v>0300</v>
          </cell>
          <cell r="M2415">
            <v>0</v>
          </cell>
          <cell r="N2415">
            <v>855</v>
          </cell>
          <cell r="O2415">
            <v>188.1</v>
          </cell>
          <cell r="P2415">
            <v>1043.0999999999999</v>
          </cell>
          <cell r="S2415">
            <v>1043.0999999999999</v>
          </cell>
          <cell r="V2415"/>
          <cell r="W2415">
            <v>37431</v>
          </cell>
          <cell r="X2415">
            <v>37431</v>
          </cell>
          <cell r="Y2415" t="str">
            <v>KB</v>
          </cell>
        </row>
        <row r="2416">
          <cell r="A2416">
            <v>3308</v>
          </cell>
          <cell r="B2416">
            <v>37524</v>
          </cell>
          <cell r="C2416" t="str">
            <v>tch</v>
          </cell>
          <cell r="D2416" t="str">
            <v>1060006432</v>
          </cell>
          <cell r="E2416">
            <v>37496</v>
          </cell>
          <cell r="F2416">
            <v>37494</v>
          </cell>
          <cell r="G2416">
            <v>37508</v>
          </cell>
          <cell r="H2416" t="str">
            <v>MAREX</v>
          </cell>
          <cell r="I2416" t="str">
            <v>478569773</v>
          </cell>
          <cell r="J2416" t="str">
            <v>0300</v>
          </cell>
          <cell r="M2416">
            <v>0</v>
          </cell>
          <cell r="N2416">
            <v>2270</v>
          </cell>
          <cell r="O2416">
            <v>499.4</v>
          </cell>
          <cell r="P2416">
            <v>2769.4</v>
          </cell>
          <cell r="S2416">
            <v>2769.4</v>
          </cell>
          <cell r="U2416" t="str">
            <v>b</v>
          </cell>
          <cell r="V2416"/>
          <cell r="W2416">
            <v>37508</v>
          </cell>
          <cell r="X2416">
            <v>37508</v>
          </cell>
          <cell r="Y2416" t="str">
            <v>KB</v>
          </cell>
          <cell r="Z2416" t="str">
            <v xml:space="preserve">Cartridges for Printer - Canon </v>
          </cell>
        </row>
        <row r="2417">
          <cell r="A2417">
            <v>3241</v>
          </cell>
          <cell r="B2417">
            <v>37461</v>
          </cell>
          <cell r="C2417" t="str">
            <v>tch</v>
          </cell>
          <cell r="D2417" t="str">
            <v>1060005492</v>
          </cell>
          <cell r="E2417">
            <v>37452</v>
          </cell>
          <cell r="F2417">
            <v>37452</v>
          </cell>
          <cell r="G2417">
            <v>37466</v>
          </cell>
          <cell r="H2417" t="str">
            <v>MAREX</v>
          </cell>
          <cell r="I2417" t="str">
            <v>478569773</v>
          </cell>
          <cell r="J2417" t="str">
            <v>0300</v>
          </cell>
          <cell r="M2417">
            <v>0</v>
          </cell>
          <cell r="N2417">
            <v>2940</v>
          </cell>
          <cell r="O2417">
            <v>646.79999999999995</v>
          </cell>
          <cell r="P2417">
            <v>3586.8</v>
          </cell>
          <cell r="S2417">
            <v>3586.8</v>
          </cell>
          <cell r="U2417" t="str">
            <v>a</v>
          </cell>
          <cell r="V2417"/>
          <cell r="W2417">
            <v>37462</v>
          </cell>
          <cell r="X2417">
            <v>37462</v>
          </cell>
          <cell r="Y2417" t="str">
            <v>KB</v>
          </cell>
          <cell r="Z2417" t="str">
            <v xml:space="preserve">Cartridges for Printer - Canon </v>
          </cell>
        </row>
        <row r="2418">
          <cell r="A2418">
            <v>2150</v>
          </cell>
          <cell r="B2418">
            <v>37413</v>
          </cell>
          <cell r="C2418" t="str">
            <v>f</v>
          </cell>
          <cell r="D2418" t="str">
            <v>123400266</v>
          </cell>
          <cell r="E2418">
            <v>37389</v>
          </cell>
          <cell r="F2418">
            <v>37368</v>
          </cell>
          <cell r="G2418">
            <v>37408</v>
          </cell>
          <cell r="H2418" t="str">
            <v>MY DVA HOLDING, a.s.</v>
          </cell>
          <cell r="I2418" t="str">
            <v>478796001</v>
          </cell>
          <cell r="J2418" t="str">
            <v>2400</v>
          </cell>
          <cell r="L2418">
            <v>14000</v>
          </cell>
          <cell r="M2418">
            <v>700</v>
          </cell>
          <cell r="O2418">
            <v>0</v>
          </cell>
          <cell r="P2418">
            <v>14700</v>
          </cell>
          <cell r="R2418">
            <v>-700</v>
          </cell>
          <cell r="S2418">
            <v>14000</v>
          </cell>
          <cell r="V2418"/>
          <cell r="W2418">
            <v>37411</v>
          </cell>
          <cell r="X2418">
            <v>37411</v>
          </cell>
          <cell r="Y2418" t="str">
            <v>KB</v>
          </cell>
        </row>
        <row r="2419">
          <cell r="A2419">
            <v>1213</v>
          </cell>
          <cell r="B2419">
            <v>37502</v>
          </cell>
          <cell r="C2419" t="str">
            <v>ko</v>
          </cell>
          <cell r="D2419" t="str">
            <v>123400460</v>
          </cell>
          <cell r="E2419">
            <v>37482</v>
          </cell>
          <cell r="F2419">
            <v>37474</v>
          </cell>
          <cell r="G2419">
            <v>37505</v>
          </cell>
          <cell r="H2419" t="str">
            <v>MY DVA HOLDING, a.s.</v>
          </cell>
          <cell r="I2419" t="str">
            <v>478796001</v>
          </cell>
          <cell r="J2419" t="str">
            <v>2400</v>
          </cell>
          <cell r="L2419">
            <v>39900</v>
          </cell>
          <cell r="M2419">
            <v>1995</v>
          </cell>
          <cell r="O2419">
            <v>0</v>
          </cell>
          <cell r="P2419">
            <v>41895</v>
          </cell>
          <cell r="S2419">
            <v>41895</v>
          </cell>
          <cell r="U2419" t="str">
            <v>e</v>
          </cell>
          <cell r="V2419"/>
          <cell r="W2419">
            <v>37504</v>
          </cell>
          <cell r="X2419">
            <v>37504</v>
          </cell>
          <cell r="Y2419" t="str">
            <v>KB</v>
          </cell>
          <cell r="Z2419" t="str">
            <v>Reception desk for KOITO</v>
          </cell>
        </row>
        <row r="2420">
          <cell r="A2420">
            <v>2163</v>
          </cell>
          <cell r="B2420">
            <v>37425</v>
          </cell>
          <cell r="C2420" t="str">
            <v>f</v>
          </cell>
          <cell r="D2420" t="str">
            <v>123400290</v>
          </cell>
          <cell r="E2420">
            <v>37396</v>
          </cell>
          <cell r="F2420">
            <v>37368</v>
          </cell>
          <cell r="G2420">
            <v>37419</v>
          </cell>
          <cell r="H2420" t="str">
            <v>MY DVA HOLDING, a.s.</v>
          </cell>
          <cell r="I2420" t="str">
            <v>478796001</v>
          </cell>
          <cell r="J2420" t="str">
            <v>2400</v>
          </cell>
          <cell r="L2420">
            <v>43582.2</v>
          </cell>
          <cell r="M2420">
            <v>2293.8000000000002</v>
          </cell>
          <cell r="O2420">
            <v>0</v>
          </cell>
          <cell r="P2420">
            <v>45876</v>
          </cell>
          <cell r="R2420">
            <v>-2293.8000000000002</v>
          </cell>
          <cell r="S2420">
            <v>43582.2</v>
          </cell>
          <cell r="U2420" t="str">
            <v>d</v>
          </cell>
          <cell r="V2420"/>
          <cell r="W2420">
            <v>37417</v>
          </cell>
          <cell r="X2420">
            <v>37417</v>
          </cell>
          <cell r="Y2420" t="str">
            <v>KB</v>
          </cell>
        </row>
        <row r="2421">
          <cell r="A2421">
            <v>145</v>
          </cell>
          <cell r="B2421" t="str">
            <v>cancel</v>
          </cell>
          <cell r="C2421" t="str">
            <v>b</v>
          </cell>
          <cell r="D2421" t="str">
            <v>120021</v>
          </cell>
          <cell r="E2421">
            <v>37300</v>
          </cell>
          <cell r="G2421">
            <v>37308</v>
          </cell>
          <cell r="H2421" t="str">
            <v>Phdr. Kopáčková</v>
          </cell>
          <cell r="I2421" t="str">
            <v>478997823</v>
          </cell>
          <cell r="J2421" t="str">
            <v>0300</v>
          </cell>
          <cell r="M2421">
            <v>0</v>
          </cell>
          <cell r="O2421">
            <v>0</v>
          </cell>
          <cell r="P2421">
            <v>0</v>
          </cell>
          <cell r="S2421">
            <v>0</v>
          </cell>
          <cell r="V2421"/>
          <cell r="W2421" t="str">
            <v>n/a</v>
          </cell>
          <cell r="X2421" t="str">
            <v>n/a</v>
          </cell>
          <cell r="Y2421" t="str">
            <v>KB</v>
          </cell>
        </row>
        <row r="2422">
          <cell r="A2422">
            <v>641</v>
          </cell>
          <cell r="B2422">
            <v>37413</v>
          </cell>
          <cell r="C2422" t="str">
            <v>b</v>
          </cell>
          <cell r="D2422" t="str">
            <v>120086</v>
          </cell>
          <cell r="E2422">
            <v>37389</v>
          </cell>
          <cell r="G2422">
            <v>37396</v>
          </cell>
          <cell r="H2422" t="str">
            <v>Phdr. Kopáčková</v>
          </cell>
          <cell r="I2422" t="str">
            <v>478997823</v>
          </cell>
          <cell r="J2422" t="str">
            <v>0300</v>
          </cell>
          <cell r="K2422">
            <v>1900</v>
          </cell>
          <cell r="M2422">
            <v>0</v>
          </cell>
          <cell r="O2422">
            <v>0</v>
          </cell>
          <cell r="P2422">
            <v>1900</v>
          </cell>
          <cell r="S2422">
            <v>1900</v>
          </cell>
          <cell r="U2422" t="str">
            <v>b</v>
          </cell>
          <cell r="V2422"/>
          <cell r="W2422">
            <v>37397</v>
          </cell>
          <cell r="X2422">
            <v>37397</v>
          </cell>
          <cell r="Y2422" t="str">
            <v>KB</v>
          </cell>
        </row>
        <row r="2423">
          <cell r="A2423">
            <v>1291</v>
          </cell>
          <cell r="B2423">
            <v>37524</v>
          </cell>
          <cell r="C2423" t="str">
            <v>b</v>
          </cell>
          <cell r="D2423" t="str">
            <v>120175</v>
          </cell>
          <cell r="E2423">
            <v>37502</v>
          </cell>
          <cell r="G2423">
            <v>37502</v>
          </cell>
          <cell r="H2423" t="str">
            <v>Phdr. Kopáčková</v>
          </cell>
          <cell r="I2423" t="str">
            <v>478997823</v>
          </cell>
          <cell r="J2423" t="str">
            <v>0300</v>
          </cell>
          <cell r="K2423">
            <v>2200</v>
          </cell>
          <cell r="M2423">
            <v>0</v>
          </cell>
          <cell r="O2423">
            <v>0</v>
          </cell>
          <cell r="P2423">
            <v>2200</v>
          </cell>
          <cell r="S2423">
            <v>2200</v>
          </cell>
          <cell r="U2423" t="str">
            <v>b</v>
          </cell>
          <cell r="V2423"/>
          <cell r="W2423">
            <v>37508</v>
          </cell>
          <cell r="X2423">
            <v>37508</v>
          </cell>
          <cell r="Y2423" t="str">
            <v>KB</v>
          </cell>
        </row>
        <row r="2424">
          <cell r="A2424">
            <v>144</v>
          </cell>
          <cell r="B2424">
            <v>37315</v>
          </cell>
          <cell r="C2424" t="str">
            <v>b</v>
          </cell>
          <cell r="D2424" t="str">
            <v>120022</v>
          </cell>
          <cell r="E2424">
            <v>37300</v>
          </cell>
          <cell r="G2424">
            <v>37308</v>
          </cell>
          <cell r="H2424" t="str">
            <v>Phdr. Kopáčková</v>
          </cell>
          <cell r="I2424" t="str">
            <v>478997823</v>
          </cell>
          <cell r="J2424" t="str">
            <v>0300</v>
          </cell>
          <cell r="K2424">
            <v>2400</v>
          </cell>
          <cell r="M2424">
            <v>0</v>
          </cell>
          <cell r="O2424">
            <v>0</v>
          </cell>
          <cell r="P2424">
            <v>2400</v>
          </cell>
          <cell r="S2424">
            <v>2400</v>
          </cell>
          <cell r="U2424" t="str">
            <v>a</v>
          </cell>
          <cell r="V2424"/>
          <cell r="W2424">
            <v>37312</v>
          </cell>
          <cell r="X2424">
            <v>37313</v>
          </cell>
          <cell r="Y2424" t="str">
            <v>KB</v>
          </cell>
        </row>
        <row r="2425">
          <cell r="A2425">
            <v>1111</v>
          </cell>
          <cell r="B2425">
            <v>37491</v>
          </cell>
          <cell r="C2425" t="str">
            <v>b</v>
          </cell>
          <cell r="D2425" t="str">
            <v>120156</v>
          </cell>
          <cell r="E2425">
            <v>37469</v>
          </cell>
          <cell r="G2425">
            <v>37469</v>
          </cell>
          <cell r="H2425" t="str">
            <v>Phdr. Kopáčková</v>
          </cell>
          <cell r="I2425" t="str">
            <v>478997823</v>
          </cell>
          <cell r="J2425" t="str">
            <v>0300</v>
          </cell>
          <cell r="K2425">
            <v>3150</v>
          </cell>
          <cell r="M2425">
            <v>0</v>
          </cell>
          <cell r="O2425">
            <v>0</v>
          </cell>
          <cell r="P2425">
            <v>3150</v>
          </cell>
          <cell r="S2425">
            <v>3150</v>
          </cell>
          <cell r="U2425" t="str">
            <v>b</v>
          </cell>
          <cell r="V2425"/>
          <cell r="W2425">
            <v>37470</v>
          </cell>
          <cell r="X2425">
            <v>37474</v>
          </cell>
          <cell r="Y2425" t="str">
            <v>KB</v>
          </cell>
        </row>
        <row r="2426">
          <cell r="A2426">
            <v>433</v>
          </cell>
          <cell r="B2426">
            <v>37371</v>
          </cell>
          <cell r="C2426" t="str">
            <v>b</v>
          </cell>
          <cell r="D2426" t="str">
            <v>120059</v>
          </cell>
          <cell r="E2426">
            <v>37355</v>
          </cell>
          <cell r="G2426">
            <v>37365</v>
          </cell>
          <cell r="H2426" t="str">
            <v>Phdr. Kopáčková</v>
          </cell>
          <cell r="I2426" t="str">
            <v>478997823</v>
          </cell>
          <cell r="J2426" t="str">
            <v>0300</v>
          </cell>
          <cell r="K2426">
            <v>3450</v>
          </cell>
          <cell r="M2426">
            <v>0</v>
          </cell>
          <cell r="O2426">
            <v>0</v>
          </cell>
          <cell r="P2426">
            <v>3450</v>
          </cell>
          <cell r="S2426">
            <v>3450</v>
          </cell>
          <cell r="V2426"/>
          <cell r="W2426">
            <v>37365</v>
          </cell>
          <cell r="X2426">
            <v>37365</v>
          </cell>
          <cell r="Y2426" t="str">
            <v>KB</v>
          </cell>
        </row>
        <row r="2427">
          <cell r="A2427">
            <v>678</v>
          </cell>
          <cell r="B2427">
            <v>37413</v>
          </cell>
          <cell r="C2427" t="str">
            <v>b</v>
          </cell>
          <cell r="D2427" t="str">
            <v>120090</v>
          </cell>
          <cell r="E2427">
            <v>37397</v>
          </cell>
          <cell r="G2427">
            <v>37402</v>
          </cell>
          <cell r="H2427" t="str">
            <v>Phdr. Kopáčková</v>
          </cell>
          <cell r="I2427" t="str">
            <v>478997823</v>
          </cell>
          <cell r="J2427" t="str">
            <v>0300</v>
          </cell>
          <cell r="K2427">
            <v>3600</v>
          </cell>
          <cell r="M2427">
            <v>0</v>
          </cell>
          <cell r="O2427">
            <v>0</v>
          </cell>
          <cell r="P2427">
            <v>3600</v>
          </cell>
          <cell r="S2427">
            <v>3600</v>
          </cell>
          <cell r="U2427" t="str">
            <v>b</v>
          </cell>
          <cell r="V2427"/>
          <cell r="W2427">
            <v>37405</v>
          </cell>
          <cell r="X2427">
            <v>37406</v>
          </cell>
          <cell r="Y2427" t="str">
            <v>KB</v>
          </cell>
        </row>
        <row r="2428">
          <cell r="A2428">
            <v>184</v>
          </cell>
          <cell r="B2428">
            <v>37333</v>
          </cell>
          <cell r="C2428" t="str">
            <v>da</v>
          </cell>
          <cell r="D2428" t="str">
            <v>120027</v>
          </cell>
          <cell r="E2428">
            <v>37308</v>
          </cell>
          <cell r="G2428">
            <v>37317</v>
          </cell>
          <cell r="H2428" t="str">
            <v>Phdr. Kopáčková</v>
          </cell>
          <cell r="I2428" t="str">
            <v>478997823</v>
          </cell>
          <cell r="J2428" t="str">
            <v>0300</v>
          </cell>
          <cell r="K2428">
            <v>4200</v>
          </cell>
          <cell r="M2428">
            <v>0</v>
          </cell>
          <cell r="O2428">
            <v>0</v>
          </cell>
          <cell r="P2428">
            <v>4200</v>
          </cell>
          <cell r="S2428">
            <v>4200</v>
          </cell>
          <cell r="V2428"/>
          <cell r="W2428">
            <v>37315</v>
          </cell>
          <cell r="X2428">
            <v>37316</v>
          </cell>
          <cell r="Y2428" t="str">
            <v>KB</v>
          </cell>
        </row>
        <row r="2429">
          <cell r="A2429">
            <v>1456</v>
          </cell>
          <cell r="B2429">
            <v>37546</v>
          </cell>
          <cell r="C2429" t="str">
            <v>b</v>
          </cell>
          <cell r="D2429" t="str">
            <v>120186</v>
          </cell>
          <cell r="E2429">
            <v>37532</v>
          </cell>
          <cell r="G2429">
            <v>37545</v>
          </cell>
          <cell r="H2429" t="str">
            <v>Phdr. Kopáčková</v>
          </cell>
          <cell r="I2429" t="str">
            <v>478997823</v>
          </cell>
          <cell r="J2429" t="str">
            <v>0300</v>
          </cell>
          <cell r="K2429">
            <v>4400</v>
          </cell>
          <cell r="M2429">
            <v>0</v>
          </cell>
          <cell r="O2429">
            <v>0</v>
          </cell>
          <cell r="P2429">
            <v>4400</v>
          </cell>
          <cell r="S2429">
            <v>4400</v>
          </cell>
          <cell r="U2429" t="str">
            <v>a</v>
          </cell>
          <cell r="V2429"/>
          <cell r="W2429">
            <v>37544</v>
          </cell>
          <cell r="X2429">
            <v>37544</v>
          </cell>
          <cell r="Y2429" t="str">
            <v>KB</v>
          </cell>
        </row>
        <row r="2430">
          <cell r="A2430">
            <v>1063</v>
          </cell>
          <cell r="B2430">
            <v>37469</v>
          </cell>
          <cell r="C2430" t="str">
            <v>b</v>
          </cell>
          <cell r="D2430" t="str">
            <v>120150</v>
          </cell>
          <cell r="E2430">
            <v>37455</v>
          </cell>
          <cell r="G2430">
            <v>37464</v>
          </cell>
          <cell r="H2430" t="str">
            <v>Phdr. Kopáčková</v>
          </cell>
          <cell r="I2430" t="str">
            <v>478997823</v>
          </cell>
          <cell r="J2430" t="str">
            <v>0300</v>
          </cell>
          <cell r="K2430">
            <v>4558</v>
          </cell>
          <cell r="M2430">
            <v>0</v>
          </cell>
          <cell r="O2430">
            <v>0</v>
          </cell>
          <cell r="P2430">
            <v>4558</v>
          </cell>
          <cell r="S2430">
            <v>4558</v>
          </cell>
          <cell r="U2430" t="str">
            <v>a</v>
          </cell>
          <cell r="V2430"/>
          <cell r="W2430">
            <v>37466</v>
          </cell>
          <cell r="X2430">
            <v>37466</v>
          </cell>
          <cell r="Y2430" t="str">
            <v>KB</v>
          </cell>
        </row>
        <row r="2431">
          <cell r="A2431">
            <v>2387</v>
          </cell>
          <cell r="D2431" t="str">
            <v>FA-0203108</v>
          </cell>
          <cell r="E2431">
            <v>37568</v>
          </cell>
          <cell r="F2431">
            <v>37329</v>
          </cell>
          <cell r="G2431">
            <v>37361</v>
          </cell>
          <cell r="H2431" t="str">
            <v>COMFORT</v>
          </cell>
          <cell r="I2431" t="str">
            <v>4813660207</v>
          </cell>
          <cell r="J2431" t="str">
            <v>0100</v>
          </cell>
          <cell r="L2431">
            <v>47660</v>
          </cell>
          <cell r="M2431">
            <v>2383</v>
          </cell>
          <cell r="O2431">
            <v>0</v>
          </cell>
          <cell r="P2431">
            <v>50043</v>
          </cell>
          <cell r="S2431">
            <v>0</v>
          </cell>
          <cell r="V2431" t="str">
            <v xml:space="preserve"> </v>
          </cell>
          <cell r="W2431" t="str">
            <v>n/a</v>
          </cell>
          <cell r="X2431" t="str">
            <v>n/a</v>
          </cell>
          <cell r="Y2431" t="str">
            <v>KB</v>
          </cell>
        </row>
        <row r="2432">
          <cell r="A2432">
            <v>556</v>
          </cell>
          <cell r="B2432">
            <v>37413</v>
          </cell>
          <cell r="C2432" t="str">
            <v>da</v>
          </cell>
          <cell r="D2432" t="str">
            <v>0204164</v>
          </cell>
          <cell r="E2432">
            <v>37378</v>
          </cell>
          <cell r="F2432">
            <v>37375</v>
          </cell>
          <cell r="G2432">
            <v>37405</v>
          </cell>
          <cell r="H2432" t="str">
            <v>COMFORT</v>
          </cell>
          <cell r="I2432" t="str">
            <v>4813660207</v>
          </cell>
          <cell r="J2432" t="str">
            <v>0100</v>
          </cell>
          <cell r="L2432">
            <v>10200</v>
          </cell>
          <cell r="M2432">
            <v>510</v>
          </cell>
          <cell r="O2432">
            <v>0</v>
          </cell>
          <cell r="P2432">
            <v>10710</v>
          </cell>
          <cell r="S2432">
            <v>10710</v>
          </cell>
          <cell r="U2432" t="str">
            <v>a</v>
          </cell>
          <cell r="V2432"/>
          <cell r="W2432">
            <v>37405</v>
          </cell>
          <cell r="X2432">
            <v>37406</v>
          </cell>
          <cell r="Y2432" t="str">
            <v>KB</v>
          </cell>
        </row>
        <row r="2433">
          <cell r="A2433">
            <v>2399</v>
          </cell>
          <cell r="C2433" t="str">
            <v>FM</v>
          </cell>
          <cell r="D2433" t="str">
            <v>FA-0211489</v>
          </cell>
          <cell r="E2433">
            <v>37578</v>
          </cell>
          <cell r="F2433">
            <v>37573</v>
          </cell>
          <cell r="G2433">
            <v>37588</v>
          </cell>
          <cell r="H2433" t="str">
            <v>COMFORT</v>
          </cell>
          <cell r="I2433" t="str">
            <v>4813660207</v>
          </cell>
          <cell r="J2433" t="str">
            <v>0100</v>
          </cell>
          <cell r="L2433">
            <v>15400</v>
          </cell>
          <cell r="M2433">
            <v>770</v>
          </cell>
          <cell r="O2433">
            <v>0</v>
          </cell>
          <cell r="P2433">
            <v>16170</v>
          </cell>
          <cell r="S2433">
            <v>16170</v>
          </cell>
          <cell r="V2433">
            <v>6</v>
          </cell>
          <cell r="Y2433" t="str">
            <v>KB</v>
          </cell>
        </row>
        <row r="2434">
          <cell r="A2434">
            <v>2094</v>
          </cell>
          <cell r="B2434">
            <v>37371</v>
          </cell>
          <cell r="C2434" t="str">
            <v>tym</v>
          </cell>
          <cell r="D2434" t="str">
            <v>0204135</v>
          </cell>
          <cell r="E2434">
            <v>37356</v>
          </cell>
          <cell r="F2434">
            <v>37350</v>
          </cell>
          <cell r="G2434">
            <v>37381</v>
          </cell>
          <cell r="H2434" t="str">
            <v>COMFORT</v>
          </cell>
          <cell r="I2434" t="str">
            <v>4813660207</v>
          </cell>
          <cell r="J2434" t="str">
            <v>0100</v>
          </cell>
          <cell r="L2434">
            <v>18800</v>
          </cell>
          <cell r="M2434">
            <v>940</v>
          </cell>
          <cell r="O2434">
            <v>0</v>
          </cell>
          <cell r="P2434">
            <v>19740</v>
          </cell>
          <cell r="S2434">
            <v>19740</v>
          </cell>
          <cell r="U2434" t="str">
            <v>b</v>
          </cell>
          <cell r="V2434"/>
          <cell r="W2434">
            <v>37382</v>
          </cell>
          <cell r="X2434">
            <v>37383</v>
          </cell>
          <cell r="Y2434" t="str">
            <v>KB</v>
          </cell>
        </row>
        <row r="2435">
          <cell r="A2435">
            <v>311</v>
          </cell>
          <cell r="B2435">
            <v>37371</v>
          </cell>
          <cell r="C2435" t="str">
            <v>dag</v>
          </cell>
          <cell r="D2435" t="str">
            <v>0203111</v>
          </cell>
          <cell r="E2435">
            <v>37337</v>
          </cell>
          <cell r="F2435">
            <v>37333</v>
          </cell>
          <cell r="G2435">
            <v>37364</v>
          </cell>
          <cell r="H2435" t="str">
            <v>COMFORT</v>
          </cell>
          <cell r="I2435" t="str">
            <v>4813660207</v>
          </cell>
          <cell r="J2435" t="str">
            <v>0100</v>
          </cell>
          <cell r="L2435">
            <v>19600</v>
          </cell>
          <cell r="M2435">
            <v>980</v>
          </cell>
          <cell r="O2435">
            <v>0</v>
          </cell>
          <cell r="P2435">
            <v>20580</v>
          </cell>
          <cell r="S2435">
            <v>20580</v>
          </cell>
          <cell r="V2435"/>
          <cell r="W2435">
            <v>37364</v>
          </cell>
          <cell r="X2435">
            <v>37364</v>
          </cell>
          <cell r="Y2435" t="str">
            <v>KB</v>
          </cell>
        </row>
        <row r="2436">
          <cell r="A2436">
            <v>6080</v>
          </cell>
          <cell r="B2436">
            <v>37546</v>
          </cell>
          <cell r="C2436" t="str">
            <v>da</v>
          </cell>
          <cell r="D2436" t="str">
            <v>FA-0210440</v>
          </cell>
          <cell r="E2436">
            <v>37537</v>
          </cell>
          <cell r="F2436">
            <v>37533</v>
          </cell>
          <cell r="G2436">
            <v>37547</v>
          </cell>
          <cell r="H2436" t="str">
            <v>Comfort</v>
          </cell>
          <cell r="I2436" t="str">
            <v>4813660207</v>
          </cell>
          <cell r="J2436" t="str">
            <v>0100</v>
          </cell>
          <cell r="L2436">
            <v>21940</v>
          </cell>
          <cell r="M2436">
            <v>1097</v>
          </cell>
          <cell r="O2436">
            <v>0</v>
          </cell>
          <cell r="P2436">
            <v>23037</v>
          </cell>
          <cell r="R2436">
            <v>0</v>
          </cell>
          <cell r="S2436">
            <v>23037</v>
          </cell>
          <cell r="U2436" t="str">
            <v>e</v>
          </cell>
          <cell r="V2436"/>
          <cell r="W2436">
            <v>37544</v>
          </cell>
          <cell r="X2436">
            <v>37544</v>
          </cell>
          <cell r="Y2436" t="str">
            <v>KB</v>
          </cell>
        </row>
        <row r="2437">
          <cell r="A2437">
            <v>309</v>
          </cell>
          <cell r="B2437">
            <v>37364</v>
          </cell>
          <cell r="C2437" t="str">
            <v>dag</v>
          </cell>
          <cell r="D2437" t="str">
            <v>0203103</v>
          </cell>
          <cell r="E2437">
            <v>37337</v>
          </cell>
          <cell r="F2437">
            <v>37328</v>
          </cell>
          <cell r="G2437">
            <v>37359</v>
          </cell>
          <cell r="H2437" t="str">
            <v>COMFORT</v>
          </cell>
          <cell r="I2437" t="str">
            <v>4813660207</v>
          </cell>
          <cell r="J2437" t="str">
            <v>0100</v>
          </cell>
          <cell r="L2437">
            <v>24540</v>
          </cell>
          <cell r="M2437">
            <v>1227</v>
          </cell>
          <cell r="O2437">
            <v>0</v>
          </cell>
          <cell r="P2437">
            <v>25767</v>
          </cell>
          <cell r="S2437">
            <v>25767</v>
          </cell>
          <cell r="U2437" t="str">
            <v>a</v>
          </cell>
          <cell r="V2437"/>
          <cell r="W2437">
            <v>37354</v>
          </cell>
          <cell r="X2437">
            <v>37354</v>
          </cell>
          <cell r="Y2437" t="str">
            <v>KB</v>
          </cell>
        </row>
        <row r="2438">
          <cell r="A2438">
            <v>557</v>
          </cell>
          <cell r="B2438">
            <v>37413</v>
          </cell>
          <cell r="C2438" t="str">
            <v>da</v>
          </cell>
          <cell r="D2438" t="str">
            <v>0204165</v>
          </cell>
          <cell r="E2438">
            <v>37378</v>
          </cell>
          <cell r="F2438">
            <v>37361</v>
          </cell>
          <cell r="G2438">
            <v>37405</v>
          </cell>
          <cell r="H2438" t="str">
            <v>COMFORT</v>
          </cell>
          <cell r="I2438" t="str">
            <v>4813660207</v>
          </cell>
          <cell r="J2438" t="str">
            <v>0100</v>
          </cell>
          <cell r="L2438">
            <v>37400</v>
          </cell>
          <cell r="M2438">
            <v>1870</v>
          </cell>
          <cell r="O2438">
            <v>0</v>
          </cell>
          <cell r="P2438">
            <v>39270</v>
          </cell>
          <cell r="S2438">
            <v>39270</v>
          </cell>
          <cell r="T2438" t="str">
            <v>June2002</v>
          </cell>
          <cell r="U2438">
            <v>37407</v>
          </cell>
          <cell r="V2438"/>
          <cell r="W2438">
            <v>37412</v>
          </cell>
          <cell r="X2438">
            <v>37413</v>
          </cell>
          <cell r="Y2438" t="str">
            <v>Sanwa Duss</v>
          </cell>
        </row>
        <row r="2439">
          <cell r="A2439">
            <v>6047</v>
          </cell>
          <cell r="B2439">
            <v>37502</v>
          </cell>
          <cell r="C2439" t="str">
            <v>dam</v>
          </cell>
          <cell r="D2439" t="str">
            <v>0208364</v>
          </cell>
          <cell r="E2439">
            <v>37487</v>
          </cell>
          <cell r="F2439">
            <v>37481</v>
          </cell>
          <cell r="G2439">
            <v>37496</v>
          </cell>
          <cell r="H2439" t="str">
            <v>COMFORT</v>
          </cell>
          <cell r="I2439" t="str">
            <v>4813660207</v>
          </cell>
          <cell r="J2439" t="str">
            <v>0100</v>
          </cell>
          <cell r="L2439">
            <v>43950</v>
          </cell>
          <cell r="M2439">
            <v>2197.5</v>
          </cell>
          <cell r="O2439">
            <v>0</v>
          </cell>
          <cell r="P2439">
            <v>46148</v>
          </cell>
          <cell r="R2439">
            <v>0</v>
          </cell>
          <cell r="S2439">
            <v>46148</v>
          </cell>
          <cell r="U2439" t="str">
            <v>b</v>
          </cell>
          <cell r="V2439"/>
          <cell r="W2439">
            <v>37502</v>
          </cell>
          <cell r="X2439">
            <v>37504</v>
          </cell>
          <cell r="Y2439" t="str">
            <v>KB</v>
          </cell>
        </row>
        <row r="2440">
          <cell r="A2440">
            <v>2033</v>
          </cell>
          <cell r="B2440">
            <v>37323</v>
          </cell>
          <cell r="C2440" t="str">
            <v>a2</v>
          </cell>
          <cell r="D2440" t="str">
            <v>0202060</v>
          </cell>
          <cell r="E2440">
            <v>37307</v>
          </cell>
          <cell r="F2440">
            <v>37307</v>
          </cell>
          <cell r="G2440">
            <v>37351</v>
          </cell>
          <cell r="H2440" t="str">
            <v>COMFORT</v>
          </cell>
          <cell r="I2440" t="str">
            <v>4813660207</v>
          </cell>
          <cell r="J2440" t="str">
            <v>0100</v>
          </cell>
          <cell r="L2440">
            <v>47000</v>
          </cell>
          <cell r="M2440">
            <v>2350</v>
          </cell>
          <cell r="O2440">
            <v>0</v>
          </cell>
          <cell r="P2440">
            <v>49350</v>
          </cell>
          <cell r="S2440">
            <v>49350</v>
          </cell>
          <cell r="U2440" t="str">
            <v>a</v>
          </cell>
          <cell r="V2440"/>
          <cell r="W2440">
            <v>37351</v>
          </cell>
          <cell r="X2440">
            <v>37351</v>
          </cell>
          <cell r="Y2440" t="str">
            <v>KB</v>
          </cell>
        </row>
        <row r="2441">
          <cell r="A2441">
            <v>310</v>
          </cell>
          <cell r="B2441">
            <v>37364</v>
          </cell>
          <cell r="C2441" t="str">
            <v>da</v>
          </cell>
          <cell r="D2441" t="str">
            <v>0202011</v>
          </cell>
          <cell r="E2441">
            <v>37337</v>
          </cell>
          <cell r="F2441">
            <v>37299</v>
          </cell>
          <cell r="G2441">
            <v>37329</v>
          </cell>
          <cell r="H2441" t="str">
            <v>COMFORT</v>
          </cell>
          <cell r="I2441" t="str">
            <v>4813660207</v>
          </cell>
          <cell r="J2441" t="str">
            <v>0100</v>
          </cell>
          <cell r="L2441">
            <v>55000</v>
          </cell>
          <cell r="M2441">
            <v>2750</v>
          </cell>
          <cell r="O2441">
            <v>0</v>
          </cell>
          <cell r="P2441">
            <v>57750</v>
          </cell>
          <cell r="S2441">
            <v>57750</v>
          </cell>
          <cell r="U2441" t="str">
            <v>a</v>
          </cell>
          <cell r="V2441"/>
          <cell r="W2441">
            <v>37354</v>
          </cell>
          <cell r="X2441">
            <v>37354</v>
          </cell>
          <cell r="Y2441" t="str">
            <v>KB</v>
          </cell>
        </row>
        <row r="2442">
          <cell r="A2442">
            <v>2342</v>
          </cell>
          <cell r="B2442">
            <v>37553</v>
          </cell>
          <cell r="C2442" t="str">
            <v>fm</v>
          </cell>
          <cell r="D2442" t="str">
            <v>FA-0210438</v>
          </cell>
          <cell r="E2442">
            <v>37536</v>
          </cell>
          <cell r="F2442">
            <v>37531</v>
          </cell>
          <cell r="G2442">
            <v>37545</v>
          </cell>
          <cell r="H2442" t="str">
            <v>COMFORT</v>
          </cell>
          <cell r="I2442" t="str">
            <v>4813660207</v>
          </cell>
          <cell r="J2442" t="str">
            <v>0100</v>
          </cell>
          <cell r="L2442">
            <v>128050</v>
          </cell>
          <cell r="M2442">
            <v>6402.5</v>
          </cell>
          <cell r="O2442">
            <v>0</v>
          </cell>
          <cell r="P2442">
            <v>134452.5</v>
          </cell>
          <cell r="S2442">
            <v>134453</v>
          </cell>
          <cell r="U2442" t="str">
            <v>x</v>
          </cell>
          <cell r="V2442"/>
          <cell r="W2442">
            <v>37547</v>
          </cell>
          <cell r="X2442">
            <v>37550</v>
          </cell>
          <cell r="Y2442" t="str">
            <v>KB</v>
          </cell>
        </row>
        <row r="2443">
          <cell r="A2443">
            <v>308</v>
          </cell>
          <cell r="B2443">
            <v>37364</v>
          </cell>
          <cell r="C2443" t="str">
            <v>pr3</v>
          </cell>
          <cell r="D2443" t="str">
            <v>0203107</v>
          </cell>
          <cell r="E2443">
            <v>37337</v>
          </cell>
          <cell r="F2443">
            <v>37319</v>
          </cell>
          <cell r="G2443">
            <v>37351</v>
          </cell>
          <cell r="H2443" t="str">
            <v>COMFORT</v>
          </cell>
          <cell r="I2443" t="str">
            <v>4813660207</v>
          </cell>
          <cell r="J2443" t="str">
            <v>0100</v>
          </cell>
          <cell r="L2443">
            <v>1300490</v>
          </cell>
          <cell r="M2443">
            <v>65024.5</v>
          </cell>
          <cell r="O2443">
            <v>0</v>
          </cell>
          <cell r="P2443">
            <v>1365514.5</v>
          </cell>
          <cell r="Q2443">
            <v>-1151748</v>
          </cell>
          <cell r="R2443">
            <v>-65024.5</v>
          </cell>
          <cell r="S2443">
            <v>148742</v>
          </cell>
          <cell r="U2443" t="str">
            <v>a</v>
          </cell>
          <cell r="V2443"/>
          <cell r="W2443">
            <v>37351</v>
          </cell>
          <cell r="X2443">
            <v>37351</v>
          </cell>
          <cell r="Y2443" t="str">
            <v>KB</v>
          </cell>
        </row>
        <row r="2444">
          <cell r="A2444">
            <v>558</v>
          </cell>
          <cell r="B2444">
            <v>37413</v>
          </cell>
          <cell r="C2444" t="str">
            <v>da</v>
          </cell>
          <cell r="D2444" t="str">
            <v>0204166</v>
          </cell>
          <cell r="E2444">
            <v>37378</v>
          </cell>
          <cell r="F2444">
            <v>37375</v>
          </cell>
          <cell r="G2444">
            <v>37405</v>
          </cell>
          <cell r="H2444" t="str">
            <v>COMFORT</v>
          </cell>
          <cell r="I2444" t="str">
            <v>4813660207</v>
          </cell>
          <cell r="J2444" t="str">
            <v>0100</v>
          </cell>
          <cell r="L2444">
            <v>154000</v>
          </cell>
          <cell r="M2444">
            <v>7700</v>
          </cell>
          <cell r="O2444">
            <v>0</v>
          </cell>
          <cell r="P2444">
            <v>161700</v>
          </cell>
          <cell r="S2444">
            <v>161700</v>
          </cell>
          <cell r="T2444" t="str">
            <v>June2002</v>
          </cell>
          <cell r="U2444">
            <v>37407</v>
          </cell>
          <cell r="V2444"/>
          <cell r="W2444">
            <v>37412</v>
          </cell>
          <cell r="X2444">
            <v>37413</v>
          </cell>
          <cell r="Y2444" t="str">
            <v>Sanwa Duss</v>
          </cell>
        </row>
        <row r="2445">
          <cell r="A2445">
            <v>6035</v>
          </cell>
          <cell r="B2445">
            <v>37466</v>
          </cell>
          <cell r="C2445" t="str">
            <v>dam</v>
          </cell>
          <cell r="D2445" t="str">
            <v>0207313</v>
          </cell>
          <cell r="E2445">
            <v>37456</v>
          </cell>
          <cell r="F2445">
            <v>37454</v>
          </cell>
          <cell r="G2445">
            <v>37473</v>
          </cell>
          <cell r="H2445" t="str">
            <v>COMFORT</v>
          </cell>
          <cell r="I2445" t="str">
            <v>4813660207</v>
          </cell>
          <cell r="J2445" t="str">
            <v>0100</v>
          </cell>
          <cell r="M2445">
            <v>0</v>
          </cell>
          <cell r="N2445">
            <v>229200</v>
          </cell>
          <cell r="O2445">
            <v>50424</v>
          </cell>
          <cell r="P2445">
            <v>279624</v>
          </cell>
          <cell r="S2445">
            <v>279624</v>
          </cell>
          <cell r="U2445" t="str">
            <v>b</v>
          </cell>
          <cell r="V2445"/>
          <cell r="W2445">
            <v>37472</v>
          </cell>
          <cell r="X2445">
            <v>37473</v>
          </cell>
          <cell r="Y2445" t="str">
            <v>KB</v>
          </cell>
        </row>
        <row r="2446">
          <cell r="A2446">
            <v>2256</v>
          </cell>
          <cell r="B2446">
            <v>37505</v>
          </cell>
          <cell r="C2446" t="str">
            <v>tye</v>
          </cell>
          <cell r="D2446" t="str">
            <v>0208360</v>
          </cell>
          <cell r="E2446">
            <v>37470</v>
          </cell>
          <cell r="G2446">
            <v>37504</v>
          </cell>
          <cell r="H2446" t="str">
            <v>COMFORT</v>
          </cell>
          <cell r="I2446" t="str">
            <v>4813660207</v>
          </cell>
          <cell r="J2446" t="str">
            <v>0100</v>
          </cell>
          <cell r="M2446">
            <v>0</v>
          </cell>
          <cell r="O2446">
            <v>0</v>
          </cell>
          <cell r="P2446">
            <v>0</v>
          </cell>
          <cell r="Q2446">
            <v>374220</v>
          </cell>
          <cell r="S2446">
            <v>374220</v>
          </cell>
          <cell r="U2446" t="str">
            <v>c</v>
          </cell>
          <cell r="V2446"/>
          <cell r="W2446">
            <v>37504</v>
          </cell>
          <cell r="X2446">
            <v>37504</v>
          </cell>
          <cell r="Y2446" t="str">
            <v>KB</v>
          </cell>
        </row>
        <row r="2447">
          <cell r="A2447">
            <v>2054</v>
          </cell>
          <cell r="B2447">
            <v>37364</v>
          </cell>
          <cell r="C2447" t="str">
            <v>f</v>
          </cell>
          <cell r="D2447" t="str">
            <v>0203084</v>
          </cell>
          <cell r="E2447">
            <v>37321</v>
          </cell>
          <cell r="G2447">
            <v>37351</v>
          </cell>
          <cell r="H2447" t="str">
            <v>COMFORT</v>
          </cell>
          <cell r="I2447" t="str">
            <v>4813660207</v>
          </cell>
          <cell r="J2447" t="str">
            <v>0100</v>
          </cell>
          <cell r="M2447">
            <v>0</v>
          </cell>
          <cell r="O2447">
            <v>0</v>
          </cell>
          <cell r="P2447">
            <v>0</v>
          </cell>
          <cell r="Q2447">
            <v>376393</v>
          </cell>
          <cell r="S2447">
            <v>376393</v>
          </cell>
          <cell r="U2447" t="str">
            <v>b</v>
          </cell>
          <cell r="V2447"/>
          <cell r="W2447">
            <v>37351</v>
          </cell>
          <cell r="X2447">
            <v>37351</v>
          </cell>
          <cell r="Y2447" t="str">
            <v>KB</v>
          </cell>
        </row>
        <row r="2448">
          <cell r="A2448">
            <v>559</v>
          </cell>
          <cell r="B2448">
            <v>37413</v>
          </cell>
          <cell r="C2448" t="str">
            <v>da</v>
          </cell>
          <cell r="D2448" t="str">
            <v>0204167</v>
          </cell>
          <cell r="E2448">
            <v>37378</v>
          </cell>
          <cell r="F2448">
            <v>37375</v>
          </cell>
          <cell r="G2448">
            <v>37405</v>
          </cell>
          <cell r="H2448" t="str">
            <v>COMFORT</v>
          </cell>
          <cell r="I2448" t="str">
            <v>4813660207</v>
          </cell>
          <cell r="J2448" t="str">
            <v>0100</v>
          </cell>
          <cell r="L2448">
            <v>586000</v>
          </cell>
          <cell r="M2448">
            <v>29300</v>
          </cell>
          <cell r="O2448">
            <v>0</v>
          </cell>
          <cell r="P2448">
            <v>615300</v>
          </cell>
          <cell r="S2448">
            <v>615300</v>
          </cell>
          <cell r="T2448" t="str">
            <v>June2002</v>
          </cell>
          <cell r="U2448">
            <v>37407</v>
          </cell>
          <cell r="V2448"/>
          <cell r="W2448">
            <v>37412</v>
          </cell>
          <cell r="X2448">
            <v>37413</v>
          </cell>
          <cell r="Y2448" t="str">
            <v>Sanwa Duss</v>
          </cell>
        </row>
        <row r="2449">
          <cell r="A2449">
            <v>2343</v>
          </cell>
          <cell r="B2449">
            <v>37572</v>
          </cell>
          <cell r="C2449" t="str">
            <v>tye</v>
          </cell>
          <cell r="D2449" t="str">
            <v>FA-0210441</v>
          </cell>
          <cell r="E2449">
            <v>37536</v>
          </cell>
          <cell r="F2449">
            <v>37533</v>
          </cell>
          <cell r="G2449">
            <v>37565</v>
          </cell>
          <cell r="H2449" t="str">
            <v>COMFORT</v>
          </cell>
          <cell r="I2449" t="str">
            <v>4813660207</v>
          </cell>
          <cell r="J2449" t="str">
            <v>0100</v>
          </cell>
          <cell r="L2449">
            <v>2343000</v>
          </cell>
          <cell r="M2449">
            <v>117150</v>
          </cell>
          <cell r="O2449">
            <v>0</v>
          </cell>
          <cell r="P2449">
            <v>2460150</v>
          </cell>
          <cell r="Q2449">
            <v>-1615950</v>
          </cell>
          <cell r="R2449">
            <v>-117150</v>
          </cell>
          <cell r="S2449">
            <v>727050</v>
          </cell>
          <cell r="T2449" t="str">
            <v>November2002</v>
          </cell>
          <cell r="U2449">
            <v>37558</v>
          </cell>
          <cell r="V2449"/>
          <cell r="W2449">
            <v>37564</v>
          </cell>
          <cell r="X2449">
            <v>37565</v>
          </cell>
          <cell r="Y2449" t="str">
            <v>UFJ</v>
          </cell>
        </row>
        <row r="2450">
          <cell r="A2450">
            <v>814</v>
          </cell>
          <cell r="B2450">
            <v>37433</v>
          </cell>
          <cell r="C2450" t="str">
            <v>F</v>
          </cell>
          <cell r="D2450" t="str">
            <v>0206235</v>
          </cell>
          <cell r="E2450">
            <v>37417</v>
          </cell>
          <cell r="F2450">
            <v>37407</v>
          </cell>
          <cell r="G2450">
            <v>37412</v>
          </cell>
          <cell r="H2450" t="str">
            <v>COMFORT</v>
          </cell>
          <cell r="I2450" t="str">
            <v>4813660207</v>
          </cell>
          <cell r="J2450" t="str">
            <v>0100</v>
          </cell>
          <cell r="L2450">
            <v>4654264</v>
          </cell>
          <cell r="M2450">
            <v>232713.2</v>
          </cell>
          <cell r="O2450">
            <v>0</v>
          </cell>
          <cell r="P2450">
            <v>4886977.2</v>
          </cell>
          <cell r="Q2450">
            <v>-3740953</v>
          </cell>
          <cell r="R2450">
            <v>-232713.2</v>
          </cell>
          <cell r="S2450">
            <v>913311</v>
          </cell>
          <cell r="T2450" t="str">
            <v>July2002</v>
          </cell>
          <cell r="U2450">
            <v>37433</v>
          </cell>
          <cell r="V2450"/>
          <cell r="W2450">
            <v>37447</v>
          </cell>
          <cell r="X2450">
            <v>37447</v>
          </cell>
          <cell r="Y2450" t="str">
            <v>Sanwa Duss</v>
          </cell>
        </row>
        <row r="2451">
          <cell r="A2451">
            <v>176</v>
          </cell>
          <cell r="B2451">
            <v>37323</v>
          </cell>
          <cell r="C2451" t="str">
            <v>p4</v>
          </cell>
          <cell r="D2451" t="str">
            <v>0201005</v>
          </cell>
          <cell r="E2451">
            <v>37309</v>
          </cell>
          <cell r="F2451">
            <v>37277</v>
          </cell>
          <cell r="G2451">
            <v>37320</v>
          </cell>
          <cell r="H2451" t="str">
            <v>COMFORT</v>
          </cell>
          <cell r="I2451" t="str">
            <v>4813660207</v>
          </cell>
          <cell r="J2451" t="str">
            <v>0100</v>
          </cell>
          <cell r="L2451">
            <v>6347670</v>
          </cell>
          <cell r="M2451">
            <v>317383.5</v>
          </cell>
          <cell r="O2451">
            <v>0</v>
          </cell>
          <cell r="P2451">
            <v>6665053.5</v>
          </cell>
          <cell r="Q2451">
            <v>-5360000</v>
          </cell>
          <cell r="R2451">
            <v>-317383.5</v>
          </cell>
          <cell r="S2451">
            <v>987670</v>
          </cell>
          <cell r="T2451" t="str">
            <v>March2002</v>
          </cell>
          <cell r="U2451">
            <v>37326</v>
          </cell>
          <cell r="V2451"/>
          <cell r="W2451">
            <v>37328</v>
          </cell>
          <cell r="X2451">
            <v>37328</v>
          </cell>
          <cell r="Y2451" t="str">
            <v>Sanwa Duss</v>
          </cell>
        </row>
        <row r="2452">
          <cell r="A2452">
            <v>57</v>
          </cell>
          <cell r="B2452">
            <v>37333</v>
          </cell>
          <cell r="C2452" t="str">
            <v>pr3</v>
          </cell>
          <cell r="D2452" t="str">
            <v>0201014</v>
          </cell>
          <cell r="E2452">
            <v>37281</v>
          </cell>
          <cell r="G2452">
            <v>37320</v>
          </cell>
          <cell r="H2452" t="str">
            <v>COMFORT</v>
          </cell>
          <cell r="I2452" t="str">
            <v>4813660207</v>
          </cell>
          <cell r="J2452" t="str">
            <v>0100</v>
          </cell>
          <cell r="M2452">
            <v>0</v>
          </cell>
          <cell r="O2452">
            <v>0</v>
          </cell>
          <cell r="P2452">
            <v>0</v>
          </cell>
          <cell r="Q2452">
            <v>1151748</v>
          </cell>
          <cell r="S2452">
            <v>1151748</v>
          </cell>
          <cell r="T2452" t="str">
            <v>March2002</v>
          </cell>
          <cell r="U2452">
            <v>37315</v>
          </cell>
          <cell r="V2452"/>
          <cell r="W2452">
            <v>37320</v>
          </cell>
          <cell r="X2452">
            <v>37320</v>
          </cell>
          <cell r="Y2452" t="str">
            <v>Sanwa Duss</v>
          </cell>
        </row>
        <row r="2453">
          <cell r="A2453">
            <v>2287</v>
          </cell>
          <cell r="B2453">
            <v>37537</v>
          </cell>
          <cell r="C2453" t="str">
            <v>tye</v>
          </cell>
          <cell r="D2453" t="str">
            <v>0209385</v>
          </cell>
          <cell r="E2453">
            <v>37504</v>
          </cell>
          <cell r="G2453">
            <v>37534</v>
          </cell>
          <cell r="H2453" t="str">
            <v>COMFORT</v>
          </cell>
          <cell r="I2453" t="str">
            <v>4813660207</v>
          </cell>
          <cell r="J2453" t="str">
            <v>0100</v>
          </cell>
          <cell r="M2453">
            <v>0</v>
          </cell>
          <cell r="O2453">
            <v>0</v>
          </cell>
          <cell r="P2453">
            <v>0</v>
          </cell>
          <cell r="Q2453">
            <v>1241730</v>
          </cell>
          <cell r="S2453">
            <v>1241730</v>
          </cell>
          <cell r="T2453" t="str">
            <v>October2002</v>
          </cell>
          <cell r="V2453"/>
          <cell r="W2453">
            <v>37534</v>
          </cell>
          <cell r="X2453">
            <v>37536</v>
          </cell>
          <cell r="Y2453" t="str">
            <v>UFJ</v>
          </cell>
        </row>
        <row r="2454">
          <cell r="A2454">
            <v>2014</v>
          </cell>
          <cell r="B2454">
            <v>37333</v>
          </cell>
          <cell r="C2454" t="str">
            <v>f</v>
          </cell>
          <cell r="D2454" t="str">
            <v>0201017</v>
          </cell>
          <cell r="E2454">
            <v>37292</v>
          </cell>
          <cell r="G2454">
            <v>37320</v>
          </cell>
          <cell r="H2454" t="str">
            <v>COMFORT</v>
          </cell>
          <cell r="I2454" t="str">
            <v>4813660207</v>
          </cell>
          <cell r="J2454" t="str">
            <v>0100</v>
          </cell>
          <cell r="M2454">
            <v>0</v>
          </cell>
          <cell r="O2454">
            <v>0</v>
          </cell>
          <cell r="P2454">
            <v>0</v>
          </cell>
          <cell r="Q2454">
            <v>3364560</v>
          </cell>
          <cell r="S2454">
            <v>3364560</v>
          </cell>
          <cell r="T2454" t="str">
            <v>March2002</v>
          </cell>
          <cell r="U2454">
            <v>37315</v>
          </cell>
          <cell r="V2454"/>
          <cell r="W2454">
            <v>37320</v>
          </cell>
          <cell r="X2454">
            <v>37320</v>
          </cell>
          <cell r="Y2454" t="str">
            <v>Sanwa Duss</v>
          </cell>
        </row>
        <row r="2455">
          <cell r="A2455">
            <v>847</v>
          </cell>
          <cell r="B2455">
            <v>37432</v>
          </cell>
          <cell r="C2455" t="str">
            <v>pr3</v>
          </cell>
          <cell r="D2455" t="str">
            <v>269929</v>
          </cell>
          <cell r="E2455">
            <v>37420</v>
          </cell>
          <cell r="F2455">
            <v>37407</v>
          </cell>
          <cell r="G2455">
            <v>37427</v>
          </cell>
          <cell r="H2455" t="str">
            <v>ZČE</v>
          </cell>
          <cell r="I2455" t="str">
            <v>4841100207</v>
          </cell>
          <cell r="J2455" t="str">
            <v>0100</v>
          </cell>
          <cell r="M2455">
            <v>0</v>
          </cell>
          <cell r="N2455">
            <v>6700.1</v>
          </cell>
          <cell r="O2455">
            <v>1474.02</v>
          </cell>
          <cell r="P2455">
            <v>8174.12</v>
          </cell>
          <cell r="Q2455">
            <v>-15000</v>
          </cell>
          <cell r="S2455">
            <v>-6825.9</v>
          </cell>
          <cell r="V2455"/>
          <cell r="W2455">
            <v>37424</v>
          </cell>
          <cell r="X2455">
            <v>37424</v>
          </cell>
          <cell r="Y2455" t="str">
            <v>KB</v>
          </cell>
          <cell r="Z2455" t="str">
            <v>return of 12273 CZK requested</v>
          </cell>
        </row>
        <row r="2456">
          <cell r="A2456">
            <v>1019</v>
          </cell>
          <cell r="B2456">
            <v>37466</v>
          </cell>
          <cell r="C2456" t="str">
            <v>pm</v>
          </cell>
          <cell r="D2456" t="str">
            <v>277069</v>
          </cell>
          <cell r="E2456">
            <v>37448</v>
          </cell>
          <cell r="F2456">
            <v>37437</v>
          </cell>
          <cell r="G2456">
            <v>37459</v>
          </cell>
          <cell r="H2456" t="str">
            <v>ZČE</v>
          </cell>
          <cell r="I2456" t="str">
            <v>4841100207</v>
          </cell>
          <cell r="J2456" t="str">
            <v>0100</v>
          </cell>
          <cell r="M2456">
            <v>0</v>
          </cell>
          <cell r="N2456">
            <v>7398.63</v>
          </cell>
          <cell r="O2456">
            <v>1627.7</v>
          </cell>
          <cell r="P2456">
            <v>9026</v>
          </cell>
          <cell r="Q2456">
            <v>-15000</v>
          </cell>
          <cell r="S2456">
            <v>-5974</v>
          </cell>
          <cell r="V2456"/>
          <cell r="W2456">
            <v>37449</v>
          </cell>
          <cell r="X2456">
            <v>37449</v>
          </cell>
          <cell r="Y2456" t="str">
            <v>KB</v>
          </cell>
          <cell r="Z2456" t="str">
            <v>retur requested 15.7.</v>
          </cell>
        </row>
        <row r="2457">
          <cell r="A2457">
            <v>658</v>
          </cell>
          <cell r="B2457">
            <v>37432</v>
          </cell>
          <cell r="C2457" t="str">
            <v>pr3</v>
          </cell>
          <cell r="D2457" t="str">
            <v>262525</v>
          </cell>
          <cell r="E2457">
            <v>37391</v>
          </cell>
          <cell r="F2457">
            <v>37376</v>
          </cell>
          <cell r="G2457">
            <v>37397</v>
          </cell>
          <cell r="H2457" t="str">
            <v>ZČE</v>
          </cell>
          <cell r="I2457" t="str">
            <v>4841100207</v>
          </cell>
          <cell r="J2457" t="str">
            <v>0100</v>
          </cell>
          <cell r="M2457">
            <v>0</v>
          </cell>
          <cell r="N2457">
            <v>7830.79</v>
          </cell>
          <cell r="O2457">
            <v>1722.77</v>
          </cell>
          <cell r="P2457">
            <v>9553.56</v>
          </cell>
          <cell r="Q2457">
            <v>-15000</v>
          </cell>
          <cell r="S2457">
            <v>-5446.4</v>
          </cell>
          <cell r="V2457"/>
          <cell r="W2457">
            <v>37424</v>
          </cell>
          <cell r="X2457">
            <v>37424</v>
          </cell>
          <cell r="Y2457" t="str">
            <v>KB</v>
          </cell>
        </row>
        <row r="2458">
          <cell r="A2458">
            <v>890</v>
          </cell>
          <cell r="B2458">
            <v>37544</v>
          </cell>
          <cell r="C2458" t="str">
            <v>pm</v>
          </cell>
          <cell r="D2458" t="str">
            <v>273553</v>
          </cell>
          <cell r="E2458">
            <v>37426</v>
          </cell>
          <cell r="G2458">
            <v>37442</v>
          </cell>
          <cell r="H2458" t="str">
            <v>ZČE</v>
          </cell>
          <cell r="I2458" t="str">
            <v>4841100207</v>
          </cell>
          <cell r="J2458" t="str">
            <v>0100</v>
          </cell>
          <cell r="M2458">
            <v>0</v>
          </cell>
          <cell r="O2458">
            <v>0</v>
          </cell>
          <cell r="P2458">
            <v>0</v>
          </cell>
          <cell r="Q2458">
            <v>0</v>
          </cell>
          <cell r="S2458">
            <v>0</v>
          </cell>
          <cell r="U2458" t="str">
            <v>b</v>
          </cell>
          <cell r="V2458"/>
          <cell r="W2458">
            <v>37440</v>
          </cell>
          <cell r="X2458">
            <v>37440</v>
          </cell>
          <cell r="Y2458" t="str">
            <v>KB</v>
          </cell>
        </row>
        <row r="2459">
          <cell r="A2459">
            <v>443</v>
          </cell>
          <cell r="B2459">
            <v>37371</v>
          </cell>
          <cell r="C2459" t="str">
            <v>pr3</v>
          </cell>
          <cell r="D2459" t="str">
            <v>255116</v>
          </cell>
          <cell r="E2459">
            <v>37357</v>
          </cell>
          <cell r="F2459">
            <v>37346</v>
          </cell>
          <cell r="G2459">
            <v>37365</v>
          </cell>
          <cell r="H2459" t="str">
            <v>ZČE</v>
          </cell>
          <cell r="I2459" t="str">
            <v>4841100207</v>
          </cell>
          <cell r="J2459" t="str">
            <v>0100</v>
          </cell>
          <cell r="M2459">
            <v>0</v>
          </cell>
          <cell r="N2459">
            <v>15421.65</v>
          </cell>
          <cell r="O2459">
            <v>3392.77</v>
          </cell>
          <cell r="P2459">
            <v>18814.419999999998</v>
          </cell>
          <cell r="Q2459">
            <v>-15000</v>
          </cell>
          <cell r="S2459">
            <v>3814</v>
          </cell>
          <cell r="V2459"/>
          <cell r="W2459">
            <v>37365</v>
          </cell>
          <cell r="X2459">
            <v>37365</v>
          </cell>
          <cell r="Y2459" t="str">
            <v>KB</v>
          </cell>
        </row>
        <row r="2460">
          <cell r="A2460">
            <v>276</v>
          </cell>
          <cell r="B2460">
            <v>37349</v>
          </cell>
          <cell r="C2460" t="str">
            <v>pr3</v>
          </cell>
          <cell r="D2460" t="str">
            <v>247700</v>
          </cell>
          <cell r="E2460">
            <v>37327</v>
          </cell>
          <cell r="G2460">
            <v>37335</v>
          </cell>
          <cell r="H2460" t="str">
            <v>ZČE</v>
          </cell>
          <cell r="I2460" t="str">
            <v>4841100207</v>
          </cell>
          <cell r="J2460" t="str">
            <v>0100</v>
          </cell>
          <cell r="M2460">
            <v>0</v>
          </cell>
          <cell r="N2460">
            <v>15452.9</v>
          </cell>
          <cell r="O2460">
            <v>3399.64</v>
          </cell>
          <cell r="P2460">
            <v>18852.54</v>
          </cell>
          <cell r="Q2460">
            <v>-15000</v>
          </cell>
          <cell r="S2460">
            <v>3852</v>
          </cell>
          <cell r="V2460"/>
          <cell r="W2460">
            <v>37337</v>
          </cell>
          <cell r="X2460">
            <v>37340</v>
          </cell>
          <cell r="Y2460" t="str">
            <v>KB</v>
          </cell>
        </row>
        <row r="2461">
          <cell r="A2461">
            <v>134</v>
          </cell>
          <cell r="B2461">
            <v>37315</v>
          </cell>
          <cell r="C2461" t="str">
            <v>pr3</v>
          </cell>
          <cell r="D2461" t="str">
            <v>240145</v>
          </cell>
          <cell r="E2461">
            <v>37300</v>
          </cell>
          <cell r="G2461">
            <v>37307</v>
          </cell>
          <cell r="H2461" t="str">
            <v>ZČE</v>
          </cell>
          <cell r="I2461" t="str">
            <v>4841100207</v>
          </cell>
          <cell r="J2461" t="str">
            <v>0100</v>
          </cell>
          <cell r="M2461">
            <v>0</v>
          </cell>
          <cell r="N2461">
            <v>20849.87</v>
          </cell>
          <cell r="O2461">
            <v>4586.97</v>
          </cell>
          <cell r="P2461">
            <v>25436.84</v>
          </cell>
          <cell r="Q2461">
            <v>-15000</v>
          </cell>
          <cell r="S2461">
            <v>10436</v>
          </cell>
          <cell r="U2461" t="str">
            <v>b</v>
          </cell>
          <cell r="V2461"/>
          <cell r="W2461">
            <v>37312</v>
          </cell>
          <cell r="X2461">
            <v>37313</v>
          </cell>
          <cell r="Y2461" t="str">
            <v>KB</v>
          </cell>
        </row>
        <row r="2462">
          <cell r="A2462">
            <v>1</v>
          </cell>
          <cell r="B2462">
            <v>37284</v>
          </cell>
          <cell r="C2462" t="str">
            <v>pr3</v>
          </cell>
          <cell r="D2462" t="str">
            <v>223024</v>
          </cell>
          <cell r="E2462">
            <v>37246</v>
          </cell>
          <cell r="G2462">
            <v>37266</v>
          </cell>
          <cell r="H2462" t="str">
            <v>ZČE</v>
          </cell>
          <cell r="I2462" t="str">
            <v>4841100207</v>
          </cell>
          <cell r="J2462" t="str">
            <v>0100</v>
          </cell>
          <cell r="M2462">
            <v>0</v>
          </cell>
          <cell r="O2462">
            <v>0</v>
          </cell>
          <cell r="P2462">
            <v>0</v>
          </cell>
          <cell r="Q2462">
            <v>15000</v>
          </cell>
          <cell r="S2462">
            <v>15000</v>
          </cell>
          <cell r="U2462" t="str">
            <v>d</v>
          </cell>
          <cell r="V2462"/>
          <cell r="W2462">
            <v>37274</v>
          </cell>
          <cell r="X2462">
            <v>37274</v>
          </cell>
          <cell r="Y2462" t="str">
            <v>KB</v>
          </cell>
        </row>
        <row r="2463">
          <cell r="A2463">
            <v>40</v>
          </cell>
          <cell r="B2463">
            <v>37315</v>
          </cell>
          <cell r="C2463" t="str">
            <v>pr3</v>
          </cell>
          <cell r="D2463" t="str">
            <v>236400</v>
          </cell>
          <cell r="E2463">
            <v>37277</v>
          </cell>
          <cell r="G2463">
            <v>37297</v>
          </cell>
          <cell r="H2463" t="str">
            <v>ZČE</v>
          </cell>
          <cell r="I2463" t="str">
            <v>4841100207</v>
          </cell>
          <cell r="J2463" t="str">
            <v>0100</v>
          </cell>
          <cell r="M2463">
            <v>0</v>
          </cell>
          <cell r="O2463">
            <v>0</v>
          </cell>
          <cell r="P2463">
            <v>0</v>
          </cell>
          <cell r="Q2463">
            <v>15000</v>
          </cell>
          <cell r="S2463">
            <v>15000</v>
          </cell>
          <cell r="U2463" t="str">
            <v>d</v>
          </cell>
          <cell r="V2463"/>
          <cell r="W2463">
            <v>37298</v>
          </cell>
          <cell r="X2463">
            <v>37301</v>
          </cell>
          <cell r="Y2463" t="str">
            <v>KB</v>
          </cell>
        </row>
        <row r="2464">
          <cell r="A2464">
            <v>171</v>
          </cell>
          <cell r="B2464">
            <v>37333</v>
          </cell>
          <cell r="C2464" t="str">
            <v>pr3</v>
          </cell>
          <cell r="D2464" t="str">
            <v>244065</v>
          </cell>
          <cell r="E2464">
            <v>37308</v>
          </cell>
          <cell r="G2464">
            <v>37325</v>
          </cell>
          <cell r="H2464" t="str">
            <v>ZČE</v>
          </cell>
          <cell r="I2464" t="str">
            <v>4841100207</v>
          </cell>
          <cell r="J2464" t="str">
            <v>0100</v>
          </cell>
          <cell r="M2464">
            <v>0</v>
          </cell>
          <cell r="O2464">
            <v>0</v>
          </cell>
          <cell r="P2464">
            <v>0</v>
          </cell>
          <cell r="Q2464">
            <v>15000</v>
          </cell>
          <cell r="S2464">
            <v>15000</v>
          </cell>
          <cell r="V2464"/>
          <cell r="W2464">
            <v>37326</v>
          </cell>
          <cell r="X2464">
            <v>37326</v>
          </cell>
          <cell r="Y2464" t="str">
            <v>KB</v>
          </cell>
        </row>
        <row r="2465">
          <cell r="A2465">
            <v>314</v>
          </cell>
          <cell r="B2465">
            <v>37364</v>
          </cell>
          <cell r="C2465" t="str">
            <v>pr3</v>
          </cell>
          <cell r="D2465" t="str">
            <v>251602</v>
          </cell>
          <cell r="E2465">
            <v>37336</v>
          </cell>
          <cell r="G2465">
            <v>37356</v>
          </cell>
          <cell r="H2465" t="str">
            <v>ZČE</v>
          </cell>
          <cell r="I2465" t="str">
            <v>4841100207</v>
          </cell>
          <cell r="J2465" t="str">
            <v>0100</v>
          </cell>
          <cell r="M2465">
            <v>0</v>
          </cell>
          <cell r="O2465">
            <v>0</v>
          </cell>
          <cell r="P2465">
            <v>0</v>
          </cell>
          <cell r="Q2465">
            <v>15000</v>
          </cell>
          <cell r="S2465">
            <v>15000</v>
          </cell>
          <cell r="U2465" t="str">
            <v>a</v>
          </cell>
          <cell r="V2465"/>
          <cell r="W2465">
            <v>37354</v>
          </cell>
          <cell r="X2465">
            <v>37354</v>
          </cell>
          <cell r="Y2465" t="str">
            <v>KB</v>
          </cell>
        </row>
        <row r="2466">
          <cell r="A2466">
            <v>480</v>
          </cell>
          <cell r="B2466">
            <v>37396</v>
          </cell>
          <cell r="C2466" t="str">
            <v>pm</v>
          </cell>
          <cell r="D2466" t="str">
            <v>258952</v>
          </cell>
          <cell r="E2466">
            <v>37365</v>
          </cell>
          <cell r="G2466">
            <v>37386</v>
          </cell>
          <cell r="H2466" t="str">
            <v>ZČE</v>
          </cell>
          <cell r="I2466" t="str">
            <v>4841100207</v>
          </cell>
          <cell r="J2466" t="str">
            <v>0100</v>
          </cell>
          <cell r="M2466">
            <v>0</v>
          </cell>
          <cell r="O2466">
            <v>0</v>
          </cell>
          <cell r="P2466">
            <v>0</v>
          </cell>
          <cell r="Q2466">
            <v>15000</v>
          </cell>
          <cell r="S2466">
            <v>15000</v>
          </cell>
          <cell r="U2466" t="str">
            <v>g</v>
          </cell>
          <cell r="V2466"/>
          <cell r="W2466">
            <v>37384</v>
          </cell>
          <cell r="X2466">
            <v>37385</v>
          </cell>
          <cell r="Y2466" t="str">
            <v>KB</v>
          </cell>
        </row>
        <row r="2467">
          <cell r="A2467">
            <v>679</v>
          </cell>
          <cell r="B2467">
            <v>37432</v>
          </cell>
          <cell r="C2467" t="str">
            <v>pr3</v>
          </cell>
          <cell r="D2467" t="str">
            <v>266300</v>
          </cell>
          <cell r="E2467">
            <v>37397</v>
          </cell>
          <cell r="G2467">
            <v>37422</v>
          </cell>
          <cell r="H2467" t="str">
            <v>ZČE</v>
          </cell>
          <cell r="I2467" t="str">
            <v>4841100207</v>
          </cell>
          <cell r="J2467" t="str">
            <v>0100</v>
          </cell>
          <cell r="M2467">
            <v>0</v>
          </cell>
          <cell r="O2467">
            <v>0</v>
          </cell>
          <cell r="P2467">
            <v>0</v>
          </cell>
          <cell r="Q2467">
            <v>15000</v>
          </cell>
          <cell r="S2467">
            <v>15000</v>
          </cell>
          <cell r="U2467" t="str">
            <v>b</v>
          </cell>
          <cell r="V2467"/>
          <cell r="W2467">
            <v>37424</v>
          </cell>
          <cell r="X2467">
            <v>37425</v>
          </cell>
          <cell r="Y2467" t="str">
            <v>KB</v>
          </cell>
        </row>
        <row r="2468">
          <cell r="A2468">
            <v>1515</v>
          </cell>
          <cell r="B2468">
            <v>37560</v>
          </cell>
          <cell r="C2468" t="str">
            <v>b</v>
          </cell>
          <cell r="D2468" t="str">
            <v>2000127210</v>
          </cell>
          <cell r="E2468">
            <v>37545</v>
          </cell>
          <cell r="G2468">
            <v>37554</v>
          </cell>
          <cell r="H2468" t="str">
            <v>SEVT a.s.</v>
          </cell>
          <cell r="I2468" t="str">
            <v>49402270</v>
          </cell>
          <cell r="J2468" t="str">
            <v>2700</v>
          </cell>
          <cell r="L2468">
            <v>0</v>
          </cell>
          <cell r="M2468">
            <v>0</v>
          </cell>
          <cell r="O2468">
            <v>0</v>
          </cell>
          <cell r="P2468">
            <v>0</v>
          </cell>
          <cell r="Q2468">
            <v>241</v>
          </cell>
          <cell r="S2468">
            <v>241</v>
          </cell>
          <cell r="U2468" t="str">
            <v>a</v>
          </cell>
          <cell r="V2468"/>
          <cell r="W2468">
            <v>37550</v>
          </cell>
          <cell r="X2468">
            <v>37551</v>
          </cell>
          <cell r="Y2468" t="str">
            <v>KB</v>
          </cell>
        </row>
        <row r="2469">
          <cell r="A2469">
            <v>1541</v>
          </cell>
          <cell r="B2469">
            <v>37560</v>
          </cell>
          <cell r="C2469" t="str">
            <v>b</v>
          </cell>
          <cell r="D2469" t="str">
            <v>3000127210</v>
          </cell>
          <cell r="E2469">
            <v>37547</v>
          </cell>
          <cell r="G2469">
            <v>37554</v>
          </cell>
          <cell r="H2469" t="str">
            <v>SEVT a.s.</v>
          </cell>
          <cell r="I2469" t="str">
            <v>49402270</v>
          </cell>
          <cell r="J2469" t="str">
            <v>2700</v>
          </cell>
          <cell r="L2469">
            <v>0</v>
          </cell>
          <cell r="M2469">
            <v>0</v>
          </cell>
          <cell r="O2469">
            <v>0</v>
          </cell>
          <cell r="P2469">
            <v>0</v>
          </cell>
          <cell r="Q2469">
            <v>470</v>
          </cell>
          <cell r="S2469">
            <v>470</v>
          </cell>
          <cell r="U2469" t="str">
            <v>a</v>
          </cell>
          <cell r="W2469">
            <v>37551</v>
          </cell>
          <cell r="X2469">
            <v>37551</v>
          </cell>
          <cell r="Y2469" t="str">
            <v>KB</v>
          </cell>
        </row>
        <row r="2470">
          <cell r="A2470">
            <v>2156</v>
          </cell>
          <cell r="B2470">
            <v>37413</v>
          </cell>
          <cell r="C2470" t="str">
            <v>f</v>
          </cell>
          <cell r="D2470" t="str">
            <v>202047371</v>
          </cell>
          <cell r="E2470">
            <v>37391</v>
          </cell>
          <cell r="F2470">
            <v>37390</v>
          </cell>
          <cell r="G2470">
            <v>37404</v>
          </cell>
          <cell r="H2470" t="str">
            <v>ACTIVA, s.r.o.</v>
          </cell>
          <cell r="I2470" t="str">
            <v>49423004</v>
          </cell>
          <cell r="J2470" t="str">
            <v>2700</v>
          </cell>
          <cell r="L2470">
            <v>211.2</v>
          </cell>
          <cell r="M2470">
            <v>10.6</v>
          </cell>
          <cell r="O2470">
            <v>0</v>
          </cell>
          <cell r="P2470">
            <v>221.8</v>
          </cell>
          <cell r="S2470">
            <v>221.8</v>
          </cell>
          <cell r="U2470" t="str">
            <v>b</v>
          </cell>
          <cell r="V2470"/>
          <cell r="W2470">
            <v>37405</v>
          </cell>
          <cell r="X2470">
            <v>37406</v>
          </cell>
          <cell r="Y2470" t="str">
            <v>KB</v>
          </cell>
        </row>
        <row r="2471">
          <cell r="A2471">
            <v>2169</v>
          </cell>
          <cell r="B2471">
            <v>37425</v>
          </cell>
          <cell r="C2471" t="str">
            <v>f</v>
          </cell>
          <cell r="D2471" t="str">
            <v>202051714</v>
          </cell>
          <cell r="E2471">
            <v>37403</v>
          </cell>
          <cell r="F2471">
            <v>37400</v>
          </cell>
          <cell r="G2471">
            <v>37414</v>
          </cell>
          <cell r="H2471" t="str">
            <v>ACTIVA, s.r.o.</v>
          </cell>
          <cell r="I2471" t="str">
            <v>49423004</v>
          </cell>
          <cell r="J2471" t="str">
            <v>2700</v>
          </cell>
          <cell r="L2471">
            <v>1082.4000000000001</v>
          </cell>
          <cell r="M2471">
            <v>54.1</v>
          </cell>
          <cell r="O2471">
            <v>0</v>
          </cell>
          <cell r="P2471">
            <v>1136.5</v>
          </cell>
          <cell r="S2471">
            <v>1136.5</v>
          </cell>
          <cell r="U2471" t="str">
            <v>e</v>
          </cell>
          <cell r="V2471"/>
          <cell r="W2471">
            <v>37413</v>
          </cell>
          <cell r="X2471">
            <v>37414</v>
          </cell>
          <cell r="Y2471" t="str">
            <v>KB</v>
          </cell>
        </row>
        <row r="2472">
          <cell r="A2472">
            <v>2147</v>
          </cell>
          <cell r="B2472">
            <v>37413</v>
          </cell>
          <cell r="C2472" t="str">
            <v>f</v>
          </cell>
          <cell r="D2472" t="str">
            <v>202045953</v>
          </cell>
          <cell r="E2472">
            <v>37386</v>
          </cell>
          <cell r="F2472">
            <v>37385</v>
          </cell>
          <cell r="G2472">
            <v>37399</v>
          </cell>
          <cell r="H2472" t="str">
            <v>ACTIVA, s.r.o.</v>
          </cell>
          <cell r="I2472" t="str">
            <v>49423004</v>
          </cell>
          <cell r="J2472" t="str">
            <v>2700</v>
          </cell>
          <cell r="L2472">
            <v>204.6</v>
          </cell>
          <cell r="M2472">
            <v>10.199999999999999</v>
          </cell>
          <cell r="N2472">
            <v>1087.5</v>
          </cell>
          <cell r="O2472">
            <v>239.3</v>
          </cell>
          <cell r="P2472">
            <v>1541.6</v>
          </cell>
          <cell r="S2472">
            <v>1541.6</v>
          </cell>
          <cell r="U2472" t="str">
            <v>b</v>
          </cell>
          <cell r="V2472"/>
          <cell r="W2472">
            <v>37397</v>
          </cell>
          <cell r="X2472">
            <v>37397</v>
          </cell>
          <cell r="Y2472" t="str">
            <v>KB</v>
          </cell>
        </row>
        <row r="2473">
          <cell r="A2473">
            <v>2155</v>
          </cell>
          <cell r="B2473">
            <v>37413</v>
          </cell>
          <cell r="C2473" t="str">
            <v>f</v>
          </cell>
          <cell r="D2473" t="str">
            <v>202047372</v>
          </cell>
          <cell r="E2473">
            <v>37391</v>
          </cell>
          <cell r="F2473">
            <v>37390</v>
          </cell>
          <cell r="G2473">
            <v>37404</v>
          </cell>
          <cell r="H2473" t="str">
            <v>ACTIVA, s.r.o.</v>
          </cell>
          <cell r="I2473" t="str">
            <v>49423004</v>
          </cell>
          <cell r="J2473" t="str">
            <v>2700</v>
          </cell>
          <cell r="M2473">
            <v>0</v>
          </cell>
          <cell r="N2473">
            <v>1441.8</v>
          </cell>
          <cell r="O2473">
            <v>317.2</v>
          </cell>
          <cell r="P2473">
            <v>1759</v>
          </cell>
          <cell r="S2473">
            <v>1759</v>
          </cell>
          <cell r="U2473" t="str">
            <v>b</v>
          </cell>
          <cell r="V2473"/>
          <cell r="W2473">
            <v>37405</v>
          </cell>
          <cell r="X2473">
            <v>37406</v>
          </cell>
          <cell r="Y2473" t="str">
            <v>KB</v>
          </cell>
        </row>
        <row r="2474">
          <cell r="A2474">
            <v>2146</v>
          </cell>
          <cell r="B2474">
            <v>37413</v>
          </cell>
          <cell r="C2474" t="str">
            <v>f</v>
          </cell>
          <cell r="D2474" t="str">
            <v>202045954</v>
          </cell>
          <cell r="E2474">
            <v>37386</v>
          </cell>
          <cell r="F2474">
            <v>37385</v>
          </cell>
          <cell r="G2474">
            <v>37399</v>
          </cell>
          <cell r="H2474" t="str">
            <v>ACTIVA, s.r.o.</v>
          </cell>
          <cell r="I2474" t="str">
            <v>49423004</v>
          </cell>
          <cell r="J2474" t="str">
            <v>2700</v>
          </cell>
          <cell r="L2474">
            <v>1420</v>
          </cell>
          <cell r="M2474">
            <v>71</v>
          </cell>
          <cell r="N2474">
            <v>624</v>
          </cell>
          <cell r="O2474">
            <v>137.30000000000001</v>
          </cell>
          <cell r="P2474">
            <v>2252.3000000000002</v>
          </cell>
          <cell r="S2474">
            <v>2252.3000000000002</v>
          </cell>
          <cell r="U2474" t="str">
            <v>b</v>
          </cell>
          <cell r="V2474"/>
          <cell r="W2474">
            <v>37397</v>
          </cell>
          <cell r="X2474">
            <v>37397</v>
          </cell>
          <cell r="Y2474" t="str">
            <v>KB</v>
          </cell>
        </row>
        <row r="2475">
          <cell r="A2475">
            <v>2170</v>
          </cell>
          <cell r="B2475">
            <v>37425</v>
          </cell>
          <cell r="C2475" t="str">
            <v>f</v>
          </cell>
          <cell r="D2475" t="str">
            <v>202051715</v>
          </cell>
          <cell r="E2475">
            <v>37403</v>
          </cell>
          <cell r="F2475">
            <v>37400</v>
          </cell>
          <cell r="G2475">
            <v>37414</v>
          </cell>
          <cell r="H2475" t="str">
            <v>ACTIVA, s.r.o.</v>
          </cell>
          <cell r="I2475" t="str">
            <v>49423004</v>
          </cell>
          <cell r="J2475" t="str">
            <v>2700</v>
          </cell>
          <cell r="L2475">
            <v>71.3</v>
          </cell>
          <cell r="M2475">
            <v>3.6</v>
          </cell>
          <cell r="N2475">
            <v>1814.1</v>
          </cell>
          <cell r="O2475">
            <v>399.1</v>
          </cell>
          <cell r="P2475">
            <v>2288.1</v>
          </cell>
          <cell r="S2475">
            <v>2288.1</v>
          </cell>
          <cell r="U2475" t="str">
            <v>e</v>
          </cell>
          <cell r="V2475"/>
          <cell r="W2475">
            <v>37413</v>
          </cell>
          <cell r="X2475">
            <v>37414</v>
          </cell>
          <cell r="Y2475" t="str">
            <v>KB</v>
          </cell>
        </row>
        <row r="2476">
          <cell r="A2476">
            <v>2337</v>
          </cell>
          <cell r="B2476">
            <v>37546</v>
          </cell>
          <cell r="C2476" t="str">
            <v>A2</v>
          </cell>
          <cell r="D2476" t="str">
            <v>202098796</v>
          </cell>
          <cell r="E2476">
            <v>37536</v>
          </cell>
          <cell r="F2476">
            <v>37533</v>
          </cell>
          <cell r="G2476">
            <v>37547</v>
          </cell>
          <cell r="H2476" t="str">
            <v>ACTIVA, s.r.o.</v>
          </cell>
          <cell r="I2476" t="str">
            <v>500032893</v>
          </cell>
          <cell r="J2476" t="str">
            <v>0300</v>
          </cell>
          <cell r="L2476">
            <v>219.6</v>
          </cell>
          <cell r="M2476">
            <v>11</v>
          </cell>
          <cell r="O2476">
            <v>0</v>
          </cell>
          <cell r="P2476">
            <v>230.6</v>
          </cell>
          <cell r="S2476">
            <v>230.6</v>
          </cell>
          <cell r="U2476" t="str">
            <v>d</v>
          </cell>
          <cell r="V2476"/>
          <cell r="W2476">
            <v>37544</v>
          </cell>
          <cell r="X2476">
            <v>37544</v>
          </cell>
          <cell r="Y2476" t="str">
            <v>KB</v>
          </cell>
        </row>
        <row r="2477">
          <cell r="A2477">
            <v>2405</v>
          </cell>
          <cell r="B2477">
            <v>37603</v>
          </cell>
          <cell r="C2477" t="str">
            <v>A2</v>
          </cell>
          <cell r="D2477" t="str">
            <v>202119917</v>
          </cell>
          <cell r="E2477">
            <v>37586</v>
          </cell>
          <cell r="F2477">
            <v>37585</v>
          </cell>
          <cell r="G2477">
            <v>37599</v>
          </cell>
          <cell r="H2477" t="str">
            <v>ACTIVA, s.r.o.</v>
          </cell>
          <cell r="I2477" t="str">
            <v>500032893</v>
          </cell>
          <cell r="J2477" t="str">
            <v>0300</v>
          </cell>
          <cell r="M2477">
            <v>0</v>
          </cell>
          <cell r="N2477">
            <v>298</v>
          </cell>
          <cell r="O2477">
            <v>65.599999999999994</v>
          </cell>
          <cell r="P2477">
            <v>363.6</v>
          </cell>
          <cell r="S2477">
            <v>363.6</v>
          </cell>
          <cell r="V2477">
            <v>12</v>
          </cell>
          <cell r="W2477">
            <v>37596</v>
          </cell>
          <cell r="X2477">
            <v>37596</v>
          </cell>
          <cell r="Y2477" t="str">
            <v>KB</v>
          </cell>
        </row>
        <row r="2478">
          <cell r="A2478">
            <v>2316</v>
          </cell>
          <cell r="B2478">
            <v>37533</v>
          </cell>
          <cell r="C2478" t="str">
            <v>f</v>
          </cell>
          <cell r="D2478" t="str">
            <v>202094213</v>
          </cell>
          <cell r="E2478">
            <v>37524</v>
          </cell>
          <cell r="F2478">
            <v>37523</v>
          </cell>
          <cell r="G2478">
            <v>37537</v>
          </cell>
          <cell r="H2478" t="str">
            <v>ACTIVA, s.r.o.</v>
          </cell>
          <cell r="I2478" t="str">
            <v>500032893</v>
          </cell>
          <cell r="J2478" t="str">
            <v>0300</v>
          </cell>
          <cell r="L2478">
            <v>186.7</v>
          </cell>
          <cell r="M2478">
            <v>9.3000000000000007</v>
          </cell>
          <cell r="N2478">
            <v>209.6</v>
          </cell>
          <cell r="O2478">
            <v>46.1</v>
          </cell>
          <cell r="P2478">
            <v>451.7</v>
          </cell>
          <cell r="S2478">
            <v>451.8</v>
          </cell>
          <cell r="U2478" t="str">
            <v>a</v>
          </cell>
          <cell r="V2478"/>
          <cell r="W2478">
            <v>37533</v>
          </cell>
          <cell r="X2478">
            <v>37533</v>
          </cell>
          <cell r="Y2478" t="str">
            <v>KB</v>
          </cell>
        </row>
        <row r="2479">
          <cell r="A2479">
            <v>2338</v>
          </cell>
          <cell r="B2479">
            <v>37546</v>
          </cell>
          <cell r="C2479" t="str">
            <v>A2</v>
          </cell>
          <cell r="D2479" t="str">
            <v>202089795</v>
          </cell>
          <cell r="E2479">
            <v>37536</v>
          </cell>
          <cell r="F2479">
            <v>37533</v>
          </cell>
          <cell r="G2479">
            <v>37547</v>
          </cell>
          <cell r="H2479" t="str">
            <v>ACTIVA, s.r.o.</v>
          </cell>
          <cell r="I2479" t="str">
            <v>500032893</v>
          </cell>
          <cell r="J2479" t="str">
            <v>0300</v>
          </cell>
          <cell r="L2479">
            <v>53.4</v>
          </cell>
          <cell r="M2479">
            <v>2.7</v>
          </cell>
          <cell r="N2479">
            <v>395.8</v>
          </cell>
          <cell r="O2479">
            <v>87.1</v>
          </cell>
          <cell r="P2479">
            <v>539</v>
          </cell>
          <cell r="S2479">
            <v>539</v>
          </cell>
          <cell r="U2479" t="str">
            <v>d</v>
          </cell>
          <cell r="V2479"/>
          <cell r="W2479">
            <v>37544</v>
          </cell>
          <cell r="X2479">
            <v>37544</v>
          </cell>
          <cell r="Y2479" t="str">
            <v>KB</v>
          </cell>
        </row>
        <row r="2480">
          <cell r="A2480">
            <v>2381</v>
          </cell>
          <cell r="B2480">
            <v>37586</v>
          </cell>
          <cell r="C2480" t="str">
            <v>A2</v>
          </cell>
          <cell r="D2480" t="str">
            <v>202111284</v>
          </cell>
          <cell r="E2480">
            <v>37566</v>
          </cell>
          <cell r="F2480">
            <v>37565</v>
          </cell>
          <cell r="G2480">
            <v>37579</v>
          </cell>
          <cell r="H2480" t="str">
            <v>ACTIVA, s.r.o.</v>
          </cell>
          <cell r="I2480" t="str">
            <v>500032893</v>
          </cell>
          <cell r="J2480" t="str">
            <v>0300</v>
          </cell>
          <cell r="L2480">
            <v>369.2</v>
          </cell>
          <cell r="M2480">
            <v>18.5</v>
          </cell>
          <cell r="N2480">
            <v>285</v>
          </cell>
          <cell r="O2480">
            <v>62.7</v>
          </cell>
          <cell r="P2480">
            <v>735.4</v>
          </cell>
          <cell r="S2480">
            <v>735.4</v>
          </cell>
          <cell r="V2480"/>
          <cell r="W2480">
            <v>37579</v>
          </cell>
          <cell r="X2480">
            <v>37579</v>
          </cell>
          <cell r="Y2480" t="str">
            <v>KB</v>
          </cell>
        </row>
        <row r="2481">
          <cell r="A2481">
            <v>2369</v>
          </cell>
          <cell r="B2481">
            <v>37572</v>
          </cell>
          <cell r="C2481" t="str">
            <v>A2</v>
          </cell>
          <cell r="D2481" t="str">
            <v>202106528</v>
          </cell>
          <cell r="E2481">
            <v>37554</v>
          </cell>
          <cell r="F2481">
            <v>37552</v>
          </cell>
          <cell r="G2481">
            <v>37566</v>
          </cell>
          <cell r="H2481" t="str">
            <v>ACTIVA, s.r.o.</v>
          </cell>
          <cell r="I2481" t="str">
            <v>500032893</v>
          </cell>
          <cell r="J2481" t="str">
            <v>0300</v>
          </cell>
          <cell r="L2481">
            <v>729.2</v>
          </cell>
          <cell r="M2481">
            <v>36.5</v>
          </cell>
          <cell r="O2481">
            <v>0</v>
          </cell>
          <cell r="P2481">
            <v>765.7</v>
          </cell>
          <cell r="S2481">
            <v>765.7</v>
          </cell>
          <cell r="V2481"/>
          <cell r="W2481">
            <v>37568</v>
          </cell>
          <cell r="X2481">
            <v>37568</v>
          </cell>
          <cell r="Y2481" t="str">
            <v>KB</v>
          </cell>
        </row>
        <row r="2482">
          <cell r="A2482">
            <v>2421</v>
          </cell>
          <cell r="B2482">
            <v>37613</v>
          </cell>
          <cell r="C2482" t="str">
            <v>A2</v>
          </cell>
          <cell r="D2482" t="str">
            <v>202126387</v>
          </cell>
          <cell r="E2482">
            <v>37599</v>
          </cell>
          <cell r="F2482">
            <v>37596</v>
          </cell>
          <cell r="G2482">
            <v>37610</v>
          </cell>
          <cell r="H2482" t="str">
            <v>ACTIVA, s.r.o.</v>
          </cell>
          <cell r="I2482" t="str">
            <v>500032893</v>
          </cell>
          <cell r="J2482" t="str">
            <v>0300</v>
          </cell>
          <cell r="L2482">
            <v>399.6</v>
          </cell>
          <cell r="M2482">
            <v>20</v>
          </cell>
          <cell r="N2482">
            <v>285</v>
          </cell>
          <cell r="O2482">
            <v>62.7</v>
          </cell>
          <cell r="P2482">
            <v>767.3</v>
          </cell>
          <cell r="S2482">
            <v>767.3</v>
          </cell>
          <cell r="V2482" t="str">
            <v xml:space="preserve"> </v>
          </cell>
          <cell r="W2482">
            <v>37608</v>
          </cell>
          <cell r="X2482">
            <v>37608</v>
          </cell>
          <cell r="Y2482" t="str">
            <v>KB</v>
          </cell>
        </row>
        <row r="2483">
          <cell r="A2483">
            <v>4322</v>
          </cell>
          <cell r="B2483">
            <v>37586</v>
          </cell>
          <cell r="C2483" t="str">
            <v>kom-z</v>
          </cell>
          <cell r="D2483" t="str">
            <v>FV0-202111210</v>
          </cell>
          <cell r="E2483">
            <v>37567</v>
          </cell>
          <cell r="F2483">
            <v>37565</v>
          </cell>
          <cell r="G2483">
            <v>37579</v>
          </cell>
          <cell r="H2483" t="str">
            <v>ACTIVA, s.r.o.</v>
          </cell>
          <cell r="I2483" t="str">
            <v>500032893</v>
          </cell>
          <cell r="J2483" t="str">
            <v>0300</v>
          </cell>
          <cell r="M2483">
            <v>0</v>
          </cell>
          <cell r="N2483">
            <v>676</v>
          </cell>
          <cell r="O2483">
            <v>148.72</v>
          </cell>
          <cell r="P2483">
            <v>824.7</v>
          </cell>
          <cell r="S2483">
            <v>824.7</v>
          </cell>
          <cell r="V2483"/>
          <cell r="W2483">
            <v>37579</v>
          </cell>
          <cell r="X2483">
            <v>37579</v>
          </cell>
          <cell r="Y2483" t="str">
            <v>KB</v>
          </cell>
        </row>
        <row r="2484">
          <cell r="A2484">
            <v>2290</v>
          </cell>
          <cell r="B2484">
            <v>37524</v>
          </cell>
          <cell r="C2484" t="str">
            <v>f</v>
          </cell>
          <cell r="D2484" t="str">
            <v>202086326</v>
          </cell>
          <cell r="E2484">
            <v>37504</v>
          </cell>
          <cell r="F2484">
            <v>37503</v>
          </cell>
          <cell r="G2484">
            <v>37517</v>
          </cell>
          <cell r="H2484" t="str">
            <v>ACTIVA, s.r.o.</v>
          </cell>
          <cell r="I2484" t="str">
            <v>500032893</v>
          </cell>
          <cell r="J2484" t="str">
            <v>0300</v>
          </cell>
          <cell r="L2484">
            <v>811</v>
          </cell>
          <cell r="M2484">
            <v>40.6</v>
          </cell>
          <cell r="O2484">
            <v>0</v>
          </cell>
          <cell r="P2484">
            <v>851.6</v>
          </cell>
          <cell r="S2484">
            <v>851.6</v>
          </cell>
          <cell r="U2484" t="str">
            <v>a</v>
          </cell>
          <cell r="V2484"/>
          <cell r="W2484">
            <v>37516</v>
          </cell>
          <cell r="X2484">
            <v>37516</v>
          </cell>
          <cell r="Y2484" t="str">
            <v>KB</v>
          </cell>
        </row>
        <row r="2485">
          <cell r="A2485">
            <v>2406</v>
          </cell>
          <cell r="B2485">
            <v>37603</v>
          </cell>
          <cell r="C2485" t="str">
            <v>A2</v>
          </cell>
          <cell r="D2485" t="str">
            <v>202119876</v>
          </cell>
          <cell r="E2485">
            <v>37586</v>
          </cell>
          <cell r="F2485">
            <v>37585</v>
          </cell>
          <cell r="G2485">
            <v>37599</v>
          </cell>
          <cell r="H2485" t="str">
            <v>ACTIVA, s.r.o.</v>
          </cell>
          <cell r="I2485" t="str">
            <v>500032893</v>
          </cell>
          <cell r="J2485" t="str">
            <v>0300</v>
          </cell>
          <cell r="L2485">
            <v>488.2</v>
          </cell>
          <cell r="M2485">
            <v>24.4</v>
          </cell>
          <cell r="N2485">
            <v>290</v>
          </cell>
          <cell r="O2485">
            <v>63.8</v>
          </cell>
          <cell r="P2485">
            <v>866.4</v>
          </cell>
          <cell r="S2485">
            <v>866.4</v>
          </cell>
          <cell r="V2485">
            <v>12</v>
          </cell>
          <cell r="W2485">
            <v>37596</v>
          </cell>
          <cell r="X2485">
            <v>37596</v>
          </cell>
          <cell r="Y2485" t="str">
            <v>KB</v>
          </cell>
        </row>
        <row r="2486">
          <cell r="A2486">
            <v>2317</v>
          </cell>
          <cell r="B2486">
            <v>37533</v>
          </cell>
          <cell r="C2486" t="str">
            <v>f</v>
          </cell>
          <cell r="D2486" t="str">
            <v>202094211</v>
          </cell>
          <cell r="E2486">
            <v>37524</v>
          </cell>
          <cell r="F2486">
            <v>37523</v>
          </cell>
          <cell r="G2486">
            <v>37537</v>
          </cell>
          <cell r="H2486" t="str">
            <v>ACTIVA, s.r.o.</v>
          </cell>
          <cell r="I2486" t="str">
            <v>500032893</v>
          </cell>
          <cell r="J2486" t="str">
            <v>0300</v>
          </cell>
          <cell r="L2486">
            <v>610.6</v>
          </cell>
          <cell r="M2486">
            <v>30.5</v>
          </cell>
          <cell r="N2486">
            <v>184.8</v>
          </cell>
          <cell r="O2486">
            <v>40.700000000000003</v>
          </cell>
          <cell r="P2486">
            <v>866.6</v>
          </cell>
          <cell r="S2486">
            <v>866.6</v>
          </cell>
          <cell r="U2486" t="str">
            <v>a</v>
          </cell>
          <cell r="V2486"/>
          <cell r="W2486">
            <v>37533</v>
          </cell>
          <cell r="X2486">
            <v>37533</v>
          </cell>
          <cell r="Y2486" t="str">
            <v>KB</v>
          </cell>
        </row>
        <row r="2487">
          <cell r="A2487">
            <v>2270</v>
          </cell>
          <cell r="B2487">
            <v>37502</v>
          </cell>
          <cell r="C2487" t="str">
            <v>f</v>
          </cell>
          <cell r="D2487" t="str">
            <v>202078126</v>
          </cell>
          <cell r="E2487">
            <v>37481</v>
          </cell>
          <cell r="F2487">
            <v>37480</v>
          </cell>
          <cell r="G2487">
            <v>37494</v>
          </cell>
          <cell r="H2487" t="str">
            <v>ACTIVA, s.r.o.</v>
          </cell>
          <cell r="I2487" t="str">
            <v>500032893</v>
          </cell>
          <cell r="J2487" t="str">
            <v>0300</v>
          </cell>
          <cell r="L2487">
            <v>1096.43</v>
          </cell>
          <cell r="M2487">
            <v>54.8</v>
          </cell>
          <cell r="O2487">
            <v>0</v>
          </cell>
          <cell r="P2487">
            <v>1151.2</v>
          </cell>
          <cell r="S2487">
            <v>1151.3</v>
          </cell>
          <cell r="U2487" t="str">
            <v>c</v>
          </cell>
          <cell r="V2487"/>
          <cell r="W2487">
            <v>37496</v>
          </cell>
          <cell r="X2487">
            <v>37497</v>
          </cell>
          <cell r="Y2487" t="str">
            <v>KB</v>
          </cell>
        </row>
        <row r="2488">
          <cell r="A2488">
            <v>2368</v>
          </cell>
          <cell r="B2488">
            <v>37572</v>
          </cell>
          <cell r="C2488" t="str">
            <v>A2</v>
          </cell>
          <cell r="D2488" t="str">
            <v>202106529</v>
          </cell>
          <cell r="E2488">
            <v>37554</v>
          </cell>
          <cell r="F2488">
            <v>37552</v>
          </cell>
          <cell r="G2488">
            <v>37566</v>
          </cell>
          <cell r="H2488" t="str">
            <v>ACTIVA, s.r.o.</v>
          </cell>
          <cell r="I2488" t="str">
            <v>500032893</v>
          </cell>
          <cell r="J2488" t="str">
            <v>0300</v>
          </cell>
          <cell r="L2488">
            <v>83.6</v>
          </cell>
          <cell r="M2488">
            <v>4.2</v>
          </cell>
          <cell r="N2488">
            <v>1090</v>
          </cell>
          <cell r="O2488">
            <v>239.8</v>
          </cell>
          <cell r="P2488">
            <v>1417.6</v>
          </cell>
          <cell r="S2488">
            <v>1417.6</v>
          </cell>
          <cell r="V2488"/>
          <cell r="W2488">
            <v>37568</v>
          </cell>
          <cell r="X2488">
            <v>37568</v>
          </cell>
          <cell r="Y2488" t="str">
            <v>KB</v>
          </cell>
        </row>
        <row r="2489">
          <cell r="A2489">
            <v>2382</v>
          </cell>
          <cell r="B2489">
            <v>37586</v>
          </cell>
          <cell r="C2489" t="str">
            <v>A2</v>
          </cell>
          <cell r="D2489" t="str">
            <v>202111285</v>
          </cell>
          <cell r="E2489">
            <v>37566</v>
          </cell>
          <cell r="F2489">
            <v>37565</v>
          </cell>
          <cell r="G2489">
            <v>37579</v>
          </cell>
          <cell r="H2489" t="str">
            <v>ACTIVA, s.r.o.</v>
          </cell>
          <cell r="I2489" t="str">
            <v>500032893</v>
          </cell>
          <cell r="J2489" t="str">
            <v>0300</v>
          </cell>
          <cell r="L2489">
            <v>263.39999999999998</v>
          </cell>
          <cell r="M2489">
            <v>13.2</v>
          </cell>
          <cell r="N2489">
            <v>1097.5999999999999</v>
          </cell>
          <cell r="O2489">
            <v>241.5</v>
          </cell>
          <cell r="P2489">
            <v>1615.7</v>
          </cell>
          <cell r="S2489">
            <v>1615.7</v>
          </cell>
          <cell r="V2489"/>
          <cell r="W2489">
            <v>37579</v>
          </cell>
          <cell r="X2489">
            <v>37579</v>
          </cell>
          <cell r="Y2489" t="str">
            <v>KB</v>
          </cell>
        </row>
        <row r="2490">
          <cell r="A2490">
            <v>2244</v>
          </cell>
          <cell r="B2490">
            <v>37491</v>
          </cell>
          <cell r="C2490" t="str">
            <v>f</v>
          </cell>
          <cell r="D2490" t="str">
            <v>202072961</v>
          </cell>
          <cell r="E2490">
            <v>37466</v>
          </cell>
          <cell r="F2490">
            <v>37463</v>
          </cell>
          <cell r="G2490">
            <v>37477</v>
          </cell>
          <cell r="H2490" t="str">
            <v>ACTIVA, s.r.o.</v>
          </cell>
          <cell r="I2490" t="str">
            <v>500032893</v>
          </cell>
          <cell r="J2490" t="str">
            <v>0300</v>
          </cell>
          <cell r="L2490">
            <v>1486.6</v>
          </cell>
          <cell r="M2490">
            <v>74.3</v>
          </cell>
          <cell r="N2490">
            <v>80</v>
          </cell>
          <cell r="O2490">
            <v>17.600000000000001</v>
          </cell>
          <cell r="P2490">
            <v>1658.5</v>
          </cell>
          <cell r="S2490">
            <v>1658.5</v>
          </cell>
          <cell r="U2490" t="str">
            <v>a</v>
          </cell>
          <cell r="V2490"/>
          <cell r="W2490">
            <v>37488</v>
          </cell>
          <cell r="X2490">
            <v>37488</v>
          </cell>
          <cell r="Y2490" t="str">
            <v>KB</v>
          </cell>
        </row>
        <row r="2491">
          <cell r="A2491">
            <v>2422</v>
          </cell>
          <cell r="B2491">
            <v>37613</v>
          </cell>
          <cell r="C2491" t="str">
            <v>A2</v>
          </cell>
          <cell r="D2491" t="str">
            <v>202126386</v>
          </cell>
          <cell r="E2491">
            <v>37599</v>
          </cell>
          <cell r="F2491">
            <v>37596</v>
          </cell>
          <cell r="G2491">
            <v>37610</v>
          </cell>
          <cell r="H2491" t="str">
            <v>ACTIVA, s.r.o.</v>
          </cell>
          <cell r="I2491" t="str">
            <v>500032893</v>
          </cell>
          <cell r="J2491" t="str">
            <v>0300</v>
          </cell>
          <cell r="L2491">
            <v>96.7</v>
          </cell>
          <cell r="M2491">
            <v>4.8</v>
          </cell>
          <cell r="N2491">
            <v>1280.5999999999999</v>
          </cell>
          <cell r="O2491">
            <v>281.7</v>
          </cell>
          <cell r="P2491">
            <v>1663.8</v>
          </cell>
          <cell r="S2491">
            <v>1663.9</v>
          </cell>
          <cell r="V2491" t="str">
            <v xml:space="preserve"> </v>
          </cell>
          <cell r="W2491">
            <v>37608</v>
          </cell>
          <cell r="X2491">
            <v>37608</v>
          </cell>
          <cell r="Y2491" t="str">
            <v>KB</v>
          </cell>
        </row>
        <row r="2492">
          <cell r="A2492">
            <v>2187</v>
          </cell>
          <cell r="B2492">
            <v>37432</v>
          </cell>
          <cell r="C2492" t="str">
            <v>f</v>
          </cell>
          <cell r="D2492" t="str">
            <v>202059909</v>
          </cell>
          <cell r="E2492">
            <v>37425</v>
          </cell>
          <cell r="F2492">
            <v>37424</v>
          </cell>
          <cell r="G2492">
            <v>37438</v>
          </cell>
          <cell r="H2492" t="str">
            <v>ACTIVA, s.r.o.</v>
          </cell>
          <cell r="I2492" t="str">
            <v>500032893</v>
          </cell>
          <cell r="J2492" t="str">
            <v>0300</v>
          </cell>
          <cell r="L2492">
            <v>1692.6</v>
          </cell>
          <cell r="M2492">
            <v>84.6</v>
          </cell>
          <cell r="O2492">
            <v>0</v>
          </cell>
          <cell r="P2492">
            <v>1777.2</v>
          </cell>
          <cell r="S2492">
            <v>1777.2</v>
          </cell>
          <cell r="V2492"/>
          <cell r="W2492">
            <v>37435</v>
          </cell>
          <cell r="X2492">
            <v>37438</v>
          </cell>
          <cell r="Y2492" t="str">
            <v>KB</v>
          </cell>
        </row>
        <row r="2493">
          <cell r="A2493">
            <v>2190</v>
          </cell>
          <cell r="B2493">
            <v>37432</v>
          </cell>
          <cell r="C2493" t="str">
            <v>f</v>
          </cell>
          <cell r="D2493" t="str">
            <v>202060785</v>
          </cell>
          <cell r="E2493">
            <v>37427</v>
          </cell>
          <cell r="F2493">
            <v>37426</v>
          </cell>
          <cell r="G2493">
            <v>37440</v>
          </cell>
          <cell r="H2493" t="str">
            <v>ACTIVA, s.r.o.</v>
          </cell>
          <cell r="I2493" t="str">
            <v>500032893</v>
          </cell>
          <cell r="J2493" t="str">
            <v>0300</v>
          </cell>
          <cell r="M2493">
            <v>0</v>
          </cell>
          <cell r="N2493">
            <v>1780</v>
          </cell>
          <cell r="O2493">
            <v>391.6</v>
          </cell>
          <cell r="P2493">
            <v>2171.6</v>
          </cell>
          <cell r="S2493">
            <v>2171.6</v>
          </cell>
          <cell r="V2493"/>
          <cell r="W2493">
            <v>37435</v>
          </cell>
          <cell r="X2493">
            <v>37438</v>
          </cell>
          <cell r="Y2493" t="str">
            <v>KB</v>
          </cell>
        </row>
        <row r="2494">
          <cell r="A2494">
            <v>2209</v>
          </cell>
          <cell r="B2494">
            <v>37461</v>
          </cell>
          <cell r="C2494" t="str">
            <v>f</v>
          </cell>
          <cell r="D2494" t="str">
            <v>202065966</v>
          </cell>
          <cell r="E2494">
            <v>37445</v>
          </cell>
          <cell r="F2494">
            <v>37441</v>
          </cell>
          <cell r="G2494">
            <v>37455</v>
          </cell>
          <cell r="H2494" t="str">
            <v>ACTIVA, s.r.o.</v>
          </cell>
          <cell r="I2494" t="str">
            <v>500032893</v>
          </cell>
          <cell r="J2494" t="str">
            <v>0300</v>
          </cell>
          <cell r="L2494">
            <v>1494.8</v>
          </cell>
          <cell r="M2494">
            <v>74.7</v>
          </cell>
          <cell r="N2494">
            <v>570</v>
          </cell>
          <cell r="O2494">
            <v>125.4</v>
          </cell>
          <cell r="P2494">
            <v>2264.9</v>
          </cell>
          <cell r="S2494">
            <v>2264.9</v>
          </cell>
          <cell r="U2494" t="str">
            <v>a</v>
          </cell>
          <cell r="V2494"/>
          <cell r="W2494">
            <v>37453</v>
          </cell>
          <cell r="X2494">
            <v>37453</v>
          </cell>
          <cell r="Y2494" t="str">
            <v>KB</v>
          </cell>
        </row>
        <row r="2495">
          <cell r="A2495">
            <v>2208</v>
          </cell>
          <cell r="B2495">
            <v>37461</v>
          </cell>
          <cell r="C2495" t="str">
            <v>f</v>
          </cell>
          <cell r="D2495" t="str">
            <v>202065967</v>
          </cell>
          <cell r="E2495">
            <v>37445</v>
          </cell>
          <cell r="F2495">
            <v>37441</v>
          </cell>
          <cell r="G2495">
            <v>37455</v>
          </cell>
          <cell r="H2495" t="str">
            <v>ACTIVA, s.r.o.</v>
          </cell>
          <cell r="I2495" t="str">
            <v>500032893</v>
          </cell>
          <cell r="J2495" t="str">
            <v>0300</v>
          </cell>
          <cell r="L2495">
            <v>280.2</v>
          </cell>
          <cell r="M2495">
            <v>14</v>
          </cell>
          <cell r="N2495">
            <v>1688.7</v>
          </cell>
          <cell r="O2495">
            <v>371.5</v>
          </cell>
          <cell r="P2495">
            <v>2354.4</v>
          </cell>
          <cell r="S2495">
            <v>2354.4</v>
          </cell>
          <cell r="U2495" t="str">
            <v>a</v>
          </cell>
          <cell r="V2495"/>
          <cell r="W2495">
            <v>37453</v>
          </cell>
          <cell r="X2495">
            <v>37453</v>
          </cell>
          <cell r="Y2495" t="str">
            <v>KB</v>
          </cell>
        </row>
        <row r="2496">
          <cell r="A2496">
            <v>2407</v>
          </cell>
          <cell r="B2496">
            <v>37603</v>
          </cell>
          <cell r="C2496" t="str">
            <v>A2</v>
          </cell>
          <cell r="D2496" t="str">
            <v>202119875</v>
          </cell>
          <cell r="E2496">
            <v>37586</v>
          </cell>
          <cell r="F2496">
            <v>37585</v>
          </cell>
          <cell r="G2496">
            <v>37599</v>
          </cell>
          <cell r="H2496" t="str">
            <v>ACTIVA, s.r.o.</v>
          </cell>
          <cell r="I2496" t="str">
            <v>500032893</v>
          </cell>
          <cell r="J2496" t="str">
            <v>0300</v>
          </cell>
          <cell r="L2496">
            <v>499.5</v>
          </cell>
          <cell r="M2496">
            <v>25</v>
          </cell>
          <cell r="N2496">
            <v>1920.7</v>
          </cell>
          <cell r="O2496">
            <v>422.6</v>
          </cell>
          <cell r="P2496">
            <v>2867.8</v>
          </cell>
          <cell r="S2496">
            <v>2867.7</v>
          </cell>
          <cell r="V2496">
            <v>12</v>
          </cell>
          <cell r="W2496">
            <v>37596</v>
          </cell>
          <cell r="X2496">
            <v>37596</v>
          </cell>
          <cell r="Y2496" t="str">
            <v>KB</v>
          </cell>
        </row>
        <row r="2497">
          <cell r="A2497">
            <v>2245</v>
          </cell>
          <cell r="B2497">
            <v>37491</v>
          </cell>
          <cell r="C2497" t="str">
            <v>f</v>
          </cell>
          <cell r="D2497" t="str">
            <v>202072960</v>
          </cell>
          <cell r="E2497">
            <v>37466</v>
          </cell>
          <cell r="F2497">
            <v>37463</v>
          </cell>
          <cell r="G2497">
            <v>37477</v>
          </cell>
          <cell r="H2497" t="str">
            <v>ACTIVA, s.r.o.</v>
          </cell>
          <cell r="I2497" t="str">
            <v>500032893</v>
          </cell>
          <cell r="J2497" t="str">
            <v>0300</v>
          </cell>
          <cell r="L2497">
            <v>1440.1</v>
          </cell>
          <cell r="M2497">
            <v>72</v>
          </cell>
          <cell r="N2497">
            <v>1455.9</v>
          </cell>
          <cell r="O2497">
            <v>320.3</v>
          </cell>
          <cell r="P2497">
            <v>3288.3</v>
          </cell>
          <cell r="S2497">
            <v>3288.3</v>
          </cell>
          <cell r="U2497" t="str">
            <v>b</v>
          </cell>
          <cell r="V2497"/>
          <cell r="W2497">
            <v>37477</v>
          </cell>
          <cell r="X2497">
            <v>37477</v>
          </cell>
          <cell r="Y2497" t="str">
            <v>KB</v>
          </cell>
        </row>
        <row r="2498">
          <cell r="A2498">
            <v>2186</v>
          </cell>
          <cell r="B2498">
            <v>37432</v>
          </cell>
          <cell r="C2498" t="str">
            <v>f</v>
          </cell>
          <cell r="D2498" t="str">
            <v>202059909</v>
          </cell>
          <cell r="E2498">
            <v>37425</v>
          </cell>
          <cell r="F2498">
            <v>37424</v>
          </cell>
          <cell r="G2498">
            <v>37438</v>
          </cell>
          <cell r="H2498" t="str">
            <v>ACTIVA, s.r.o.</v>
          </cell>
          <cell r="I2498" t="str">
            <v>500032893</v>
          </cell>
          <cell r="J2498" t="str">
            <v>0300</v>
          </cell>
          <cell r="L2498">
            <v>53.4</v>
          </cell>
          <cell r="M2498">
            <v>2.7</v>
          </cell>
          <cell r="N2498">
            <v>3104.7</v>
          </cell>
          <cell r="O2498">
            <v>683</v>
          </cell>
          <cell r="P2498">
            <v>3843.8</v>
          </cell>
          <cell r="S2498">
            <v>3843.8</v>
          </cell>
          <cell r="V2498"/>
          <cell r="W2498">
            <v>37435</v>
          </cell>
          <cell r="X2498">
            <v>37438</v>
          </cell>
          <cell r="Y2498" t="str">
            <v>KB</v>
          </cell>
        </row>
        <row r="2499">
          <cell r="A2499">
            <v>2271</v>
          </cell>
          <cell r="B2499">
            <v>37502</v>
          </cell>
          <cell r="C2499" t="str">
            <v>f</v>
          </cell>
          <cell r="D2499" t="str">
            <v>202078245</v>
          </cell>
          <cell r="E2499">
            <v>37481</v>
          </cell>
          <cell r="F2499">
            <v>37480</v>
          </cell>
          <cell r="G2499">
            <v>37494</v>
          </cell>
          <cell r="H2499" t="str">
            <v>ACTIVA, s.r.o.</v>
          </cell>
          <cell r="I2499" t="str">
            <v>500032893</v>
          </cell>
          <cell r="J2499" t="str">
            <v>0300</v>
          </cell>
          <cell r="L2499">
            <v>148.18</v>
          </cell>
          <cell r="M2499">
            <v>7.4</v>
          </cell>
          <cell r="N2499">
            <v>3637.47</v>
          </cell>
          <cell r="O2499">
            <v>800.2</v>
          </cell>
          <cell r="P2499">
            <v>4593.3</v>
          </cell>
          <cell r="S2499">
            <v>4593.3999999999996</v>
          </cell>
          <cell r="U2499" t="str">
            <v>c</v>
          </cell>
          <cell r="V2499"/>
          <cell r="W2499">
            <v>37496</v>
          </cell>
          <cell r="X2499">
            <v>37497</v>
          </cell>
          <cell r="Y2499" t="str">
            <v>KB</v>
          </cell>
        </row>
        <row r="2500">
          <cell r="A2500">
            <v>4321</v>
          </cell>
          <cell r="B2500">
            <v>37586</v>
          </cell>
          <cell r="C2500" t="str">
            <v>kom-z</v>
          </cell>
          <cell r="D2500" t="str">
            <v>FV0-202111207</v>
          </cell>
          <cell r="E2500">
            <v>37567</v>
          </cell>
          <cell r="F2500">
            <v>37565</v>
          </cell>
          <cell r="G2500">
            <v>37579</v>
          </cell>
          <cell r="H2500" t="str">
            <v>ACTIVA, s.r.o.</v>
          </cell>
          <cell r="I2500" t="str">
            <v>500032893</v>
          </cell>
          <cell r="J2500" t="str">
            <v>0300</v>
          </cell>
          <cell r="L2500">
            <v>556.5</v>
          </cell>
          <cell r="M2500">
            <v>27.83</v>
          </cell>
          <cell r="N2500">
            <v>3507</v>
          </cell>
          <cell r="O2500">
            <v>771.54</v>
          </cell>
          <cell r="P2500">
            <v>4862.8999999999996</v>
          </cell>
          <cell r="S2500">
            <v>4862.8999999999996</v>
          </cell>
          <cell r="V2500"/>
          <cell r="W2500">
            <v>37579</v>
          </cell>
          <cell r="X2500">
            <v>37579</v>
          </cell>
          <cell r="Y2500" t="str">
            <v>KB</v>
          </cell>
        </row>
        <row r="2501">
          <cell r="A2501">
            <v>2181</v>
          </cell>
          <cell r="B2501">
            <v>37432</v>
          </cell>
          <cell r="C2501" t="str">
            <v>tye</v>
          </cell>
          <cell r="D2501" t="str">
            <v>202055856</v>
          </cell>
          <cell r="E2501">
            <v>37413</v>
          </cell>
          <cell r="F2501">
            <v>37412</v>
          </cell>
          <cell r="G2501">
            <v>37426</v>
          </cell>
          <cell r="H2501" t="str">
            <v>ACTIVA, s.r.o.</v>
          </cell>
          <cell r="I2501" t="str">
            <v>500032893</v>
          </cell>
          <cell r="J2501" t="str">
            <v>0300</v>
          </cell>
          <cell r="M2501">
            <v>0</v>
          </cell>
          <cell r="N2501">
            <v>4177</v>
          </cell>
          <cell r="O2501">
            <v>918.9</v>
          </cell>
          <cell r="P2501">
            <v>5095.8999999999996</v>
          </cell>
          <cell r="S2501">
            <v>5095.8999999999996</v>
          </cell>
          <cell r="V2501"/>
          <cell r="W2501">
            <v>37421</v>
          </cell>
          <cell r="X2501">
            <v>37421</v>
          </cell>
          <cell r="Y2501" t="str">
            <v>KB</v>
          </cell>
        </row>
        <row r="2502">
          <cell r="A2502">
            <v>2371</v>
          </cell>
          <cell r="B2502">
            <v>37572</v>
          </cell>
          <cell r="C2502" t="str">
            <v>tym</v>
          </cell>
          <cell r="D2502" t="str">
            <v>202106530</v>
          </cell>
          <cell r="E2502">
            <v>37559</v>
          </cell>
          <cell r="F2502">
            <v>37552</v>
          </cell>
          <cell r="G2502">
            <v>37566</v>
          </cell>
          <cell r="H2502" t="str">
            <v>ACTIVA, s.r.o.</v>
          </cell>
          <cell r="I2502" t="str">
            <v>500032893</v>
          </cell>
          <cell r="J2502" t="str">
            <v>0300</v>
          </cell>
          <cell r="M2502">
            <v>0</v>
          </cell>
          <cell r="N2502">
            <v>12120</v>
          </cell>
          <cell r="O2502">
            <v>2666.4</v>
          </cell>
          <cell r="P2502">
            <v>14786.4</v>
          </cell>
          <cell r="S2502">
            <v>14786.4</v>
          </cell>
          <cell r="V2502"/>
          <cell r="W2502">
            <v>37568</v>
          </cell>
          <cell r="X2502">
            <v>37568</v>
          </cell>
          <cell r="Y2502" t="str">
            <v>KB</v>
          </cell>
        </row>
        <row r="2503">
          <cell r="A2503">
            <v>1030</v>
          </cell>
          <cell r="B2503">
            <v>37491</v>
          </cell>
          <cell r="C2503" t="str">
            <v>b</v>
          </cell>
          <cell r="D2503" t="str">
            <v>202066631</v>
          </cell>
          <cell r="E2503">
            <v>37448</v>
          </cell>
          <cell r="F2503">
            <v>37446</v>
          </cell>
          <cell r="G2503">
            <v>37460</v>
          </cell>
          <cell r="H2503" t="str">
            <v>ACTIVA, s.r.o.</v>
          </cell>
          <cell r="I2503" t="str">
            <v>500032893</v>
          </cell>
          <cell r="J2503" t="str">
            <v>0300</v>
          </cell>
          <cell r="M2503">
            <v>0</v>
          </cell>
          <cell r="N2503">
            <v>26275.200000000001</v>
          </cell>
          <cell r="O2503">
            <v>5780.59</v>
          </cell>
          <cell r="P2503">
            <v>32055.79</v>
          </cell>
          <cell r="S2503">
            <v>32055.8</v>
          </cell>
          <cell r="U2503" t="str">
            <v>a</v>
          </cell>
          <cell r="V2503"/>
          <cell r="W2503">
            <v>37470</v>
          </cell>
          <cell r="X2503">
            <v>37474</v>
          </cell>
          <cell r="Y2503" t="str">
            <v>KB</v>
          </cell>
        </row>
        <row r="2504">
          <cell r="A2504">
            <v>1516</v>
          </cell>
          <cell r="B2504">
            <v>37564</v>
          </cell>
          <cell r="C2504" t="str">
            <v>b</v>
          </cell>
          <cell r="D2504" t="str">
            <v>1025765931</v>
          </cell>
          <cell r="E2504">
            <v>37545</v>
          </cell>
          <cell r="F2504">
            <v>37459</v>
          </cell>
          <cell r="G2504">
            <v>37477</v>
          </cell>
          <cell r="H2504" t="str">
            <v>Eurotel</v>
          </cell>
          <cell r="I2504" t="str">
            <v>500114004</v>
          </cell>
          <cell r="J2504" t="str">
            <v>0400</v>
          </cell>
          <cell r="L2504">
            <v>101.37</v>
          </cell>
          <cell r="M2504">
            <v>5.07</v>
          </cell>
          <cell r="O2504">
            <v>0</v>
          </cell>
          <cell r="P2504">
            <v>106.44</v>
          </cell>
          <cell r="Q2504">
            <v>0</v>
          </cell>
          <cell r="S2504">
            <v>106.44</v>
          </cell>
          <cell r="V2504"/>
          <cell r="W2504">
            <v>37559</v>
          </cell>
          <cell r="X2504">
            <v>37560</v>
          </cell>
          <cell r="Y2504" t="str">
            <v>KB</v>
          </cell>
        </row>
        <row r="2505">
          <cell r="A2505">
            <v>381</v>
          </cell>
          <cell r="B2505">
            <v>37371</v>
          </cell>
          <cell r="C2505" t="str">
            <v>b</v>
          </cell>
          <cell r="D2505" t="str">
            <v>1021296396</v>
          </cell>
          <cell r="E2505">
            <v>37349</v>
          </cell>
          <cell r="F2505">
            <v>37337</v>
          </cell>
          <cell r="G2505">
            <v>37355</v>
          </cell>
          <cell r="H2505" t="str">
            <v>Eurotel</v>
          </cell>
          <cell r="I2505" t="str">
            <v>500114004</v>
          </cell>
          <cell r="J2505" t="str">
            <v>0400</v>
          </cell>
          <cell r="L2505">
            <v>162.47999999999999</v>
          </cell>
          <cell r="M2505">
            <v>8.1199999999999992</v>
          </cell>
          <cell r="O2505">
            <v>0</v>
          </cell>
          <cell r="P2505">
            <v>170.6</v>
          </cell>
          <cell r="S2505">
            <v>170.6</v>
          </cell>
          <cell r="U2505" t="str">
            <v>a</v>
          </cell>
          <cell r="V2505"/>
          <cell r="W2505">
            <v>37362</v>
          </cell>
          <cell r="X2505">
            <v>37362</v>
          </cell>
          <cell r="Y2505" t="str">
            <v>KB</v>
          </cell>
        </row>
        <row r="2506">
          <cell r="A2506">
            <v>926</v>
          </cell>
          <cell r="B2506">
            <v>37453</v>
          </cell>
          <cell r="C2506" t="str">
            <v>b</v>
          </cell>
          <cell r="D2506" t="str">
            <v>1024635048</v>
          </cell>
          <cell r="E2506">
            <v>37434</v>
          </cell>
          <cell r="F2506">
            <v>37429</v>
          </cell>
          <cell r="G2506">
            <v>37447</v>
          </cell>
          <cell r="H2506" t="str">
            <v>Eurotel</v>
          </cell>
          <cell r="I2506" t="str">
            <v>500114004</v>
          </cell>
          <cell r="J2506" t="str">
            <v>0400</v>
          </cell>
          <cell r="L2506">
            <v>755.51</v>
          </cell>
          <cell r="M2506">
            <v>37.78</v>
          </cell>
          <cell r="O2506">
            <v>0</v>
          </cell>
          <cell r="P2506">
            <v>793.29</v>
          </cell>
          <cell r="S2506">
            <v>793.29</v>
          </cell>
          <cell r="U2506" t="str">
            <v>c</v>
          </cell>
          <cell r="V2506"/>
          <cell r="W2506">
            <v>37445</v>
          </cell>
          <cell r="X2506">
            <v>37445</v>
          </cell>
          <cell r="Y2506" t="str">
            <v>KB</v>
          </cell>
        </row>
        <row r="2507">
          <cell r="A2507">
            <v>1263</v>
          </cell>
          <cell r="B2507">
            <v>37524</v>
          </cell>
          <cell r="C2507" t="str">
            <v>b</v>
          </cell>
          <cell r="D2507" t="str">
            <v>1025875117</v>
          </cell>
          <cell r="E2507">
            <v>37496</v>
          </cell>
          <cell r="F2507">
            <v>37490</v>
          </cell>
          <cell r="G2507">
            <v>37508</v>
          </cell>
          <cell r="H2507" t="str">
            <v>Eurotel</v>
          </cell>
          <cell r="I2507" t="str">
            <v>500114004</v>
          </cell>
          <cell r="J2507" t="str">
            <v>0400</v>
          </cell>
          <cell r="L2507">
            <v>1372.65</v>
          </cell>
          <cell r="M2507">
            <v>68.63</v>
          </cell>
          <cell r="O2507">
            <v>0</v>
          </cell>
          <cell r="P2507">
            <v>1441.28</v>
          </cell>
          <cell r="S2507">
            <v>1441.28</v>
          </cell>
          <cell r="U2507" t="str">
            <v>a</v>
          </cell>
          <cell r="V2507"/>
          <cell r="W2507">
            <v>37508</v>
          </cell>
          <cell r="X2507">
            <v>37508</v>
          </cell>
          <cell r="Y2507" t="str">
            <v>KB</v>
          </cell>
        </row>
        <row r="2508">
          <cell r="A2508">
            <v>1594</v>
          </cell>
          <cell r="B2508">
            <v>37572</v>
          </cell>
          <cell r="C2508" t="str">
            <v>b</v>
          </cell>
          <cell r="D2508" t="str">
            <v>1928112968</v>
          </cell>
          <cell r="E2508">
            <v>37559</v>
          </cell>
          <cell r="F2508">
            <v>37551</v>
          </cell>
          <cell r="G2508">
            <v>37569</v>
          </cell>
          <cell r="H2508" t="str">
            <v>Eurotel</v>
          </cell>
          <cell r="I2508" t="str">
            <v>500114004</v>
          </cell>
          <cell r="J2508" t="str">
            <v>0400</v>
          </cell>
          <cell r="L2508">
            <v>1619.35</v>
          </cell>
          <cell r="M2508">
            <v>80.97</v>
          </cell>
          <cell r="O2508">
            <v>0</v>
          </cell>
          <cell r="P2508">
            <v>1700.32</v>
          </cell>
          <cell r="S2508">
            <v>1700.32</v>
          </cell>
          <cell r="V2508"/>
          <cell r="W2508">
            <v>37568</v>
          </cell>
          <cell r="X2508">
            <v>37568</v>
          </cell>
          <cell r="Y2508" t="str">
            <v>KB</v>
          </cell>
        </row>
        <row r="2509">
          <cell r="A2509">
            <v>1418</v>
          </cell>
          <cell r="B2509">
            <v>37546</v>
          </cell>
          <cell r="C2509" t="str">
            <v>b</v>
          </cell>
          <cell r="D2509" t="str">
            <v>1026990347</v>
          </cell>
          <cell r="E2509">
            <v>37530</v>
          </cell>
          <cell r="F2509">
            <v>37521</v>
          </cell>
          <cell r="G2509">
            <v>37539</v>
          </cell>
          <cell r="H2509" t="str">
            <v>Eurotel</v>
          </cell>
          <cell r="I2509" t="str">
            <v>500114004</v>
          </cell>
          <cell r="J2509" t="str">
            <v>0400</v>
          </cell>
          <cell r="L2509">
            <v>2439.08</v>
          </cell>
          <cell r="M2509">
            <v>121.95</v>
          </cell>
          <cell r="O2509">
            <v>0</v>
          </cell>
          <cell r="P2509">
            <v>2561.0300000000002</v>
          </cell>
          <cell r="S2509">
            <v>2561.0300000000002</v>
          </cell>
          <cell r="U2509" t="str">
            <v>a</v>
          </cell>
          <cell r="V2509"/>
          <cell r="W2509">
            <v>37544</v>
          </cell>
          <cell r="X2509">
            <v>37544</v>
          </cell>
          <cell r="Y2509" t="str">
            <v>KB</v>
          </cell>
        </row>
        <row r="2510">
          <cell r="A2510">
            <v>544</v>
          </cell>
          <cell r="B2510">
            <v>37396</v>
          </cell>
          <cell r="C2510" t="str">
            <v>b</v>
          </cell>
          <cell r="D2510" t="str">
            <v>1027402359</v>
          </cell>
          <cell r="E2510">
            <v>37376</v>
          </cell>
          <cell r="F2510">
            <v>37368</v>
          </cell>
          <cell r="G2510">
            <v>37386</v>
          </cell>
          <cell r="H2510" t="str">
            <v>Eurotel</v>
          </cell>
          <cell r="I2510" t="str">
            <v>500114004</v>
          </cell>
          <cell r="J2510" t="str">
            <v>0400</v>
          </cell>
          <cell r="L2510">
            <v>4355.2700000000004</v>
          </cell>
          <cell r="M2510">
            <v>217.76</v>
          </cell>
          <cell r="O2510">
            <v>0</v>
          </cell>
          <cell r="P2510">
            <v>4573.03</v>
          </cell>
          <cell r="S2510">
            <v>4573.03</v>
          </cell>
          <cell r="U2510" t="str">
            <v>g</v>
          </cell>
          <cell r="V2510"/>
          <cell r="W2510">
            <v>37384</v>
          </cell>
          <cell r="X2510">
            <v>37385</v>
          </cell>
          <cell r="Y2510" t="str">
            <v>KB</v>
          </cell>
        </row>
        <row r="2511">
          <cell r="A2511">
            <v>545</v>
          </cell>
          <cell r="B2511">
            <v>37385</v>
          </cell>
          <cell r="C2511" t="str">
            <v>b</v>
          </cell>
          <cell r="D2511" t="str">
            <v>1027402361</v>
          </cell>
          <cell r="E2511">
            <v>37376</v>
          </cell>
          <cell r="F2511">
            <v>37368</v>
          </cell>
          <cell r="G2511">
            <v>37386</v>
          </cell>
          <cell r="H2511" t="str">
            <v>Eurotel</v>
          </cell>
          <cell r="I2511" t="str">
            <v>500114004</v>
          </cell>
          <cell r="J2511" t="str">
            <v>0400</v>
          </cell>
          <cell r="L2511">
            <v>112484.7</v>
          </cell>
          <cell r="M2511">
            <v>5624.24</v>
          </cell>
          <cell r="O2511">
            <v>0</v>
          </cell>
          <cell r="P2511">
            <v>118108.94</v>
          </cell>
          <cell r="S2511">
            <v>118108.94</v>
          </cell>
          <cell r="U2511" t="str">
            <v>h</v>
          </cell>
          <cell r="V2511"/>
          <cell r="W2511">
            <v>37384</v>
          </cell>
          <cell r="X2511">
            <v>37385</v>
          </cell>
          <cell r="Y2511" t="str">
            <v>KB</v>
          </cell>
        </row>
        <row r="2512">
          <cell r="A2512">
            <v>202</v>
          </cell>
          <cell r="B2512">
            <v>37349</v>
          </cell>
          <cell r="C2512" t="str">
            <v>b</v>
          </cell>
          <cell r="D2512" t="str">
            <v>1022185121</v>
          </cell>
          <cell r="E2512">
            <v>37315</v>
          </cell>
          <cell r="F2512">
            <v>37309</v>
          </cell>
          <cell r="G2512">
            <v>37327</v>
          </cell>
          <cell r="H2512" t="str">
            <v>Eurotel</v>
          </cell>
          <cell r="I2512" t="str">
            <v>500114004</v>
          </cell>
          <cell r="J2512" t="str">
            <v>0400</v>
          </cell>
          <cell r="L2512">
            <v>116179.29</v>
          </cell>
          <cell r="M2512">
            <v>5808.96</v>
          </cell>
          <cell r="O2512">
            <v>0</v>
          </cell>
          <cell r="P2512">
            <v>121988.25</v>
          </cell>
          <cell r="S2512">
            <v>121988.25</v>
          </cell>
          <cell r="V2512"/>
          <cell r="W2512">
            <v>37328</v>
          </cell>
          <cell r="X2512">
            <v>37329</v>
          </cell>
          <cell r="Y2512" t="str">
            <v>KB</v>
          </cell>
        </row>
        <row r="2513">
          <cell r="A2513">
            <v>123</v>
          </cell>
          <cell r="B2513">
            <v>37315</v>
          </cell>
          <cell r="C2513" t="str">
            <v>b</v>
          </cell>
          <cell r="D2513" t="str">
            <v>1024072443</v>
          </cell>
          <cell r="E2513">
            <v>37285</v>
          </cell>
          <cell r="F2513">
            <v>37285</v>
          </cell>
          <cell r="G2513">
            <v>37296</v>
          </cell>
          <cell r="H2513" t="str">
            <v>Eurotel</v>
          </cell>
          <cell r="I2513" t="str">
            <v>500114004</v>
          </cell>
          <cell r="J2513" t="str">
            <v>0400</v>
          </cell>
          <cell r="L2513">
            <v>143598.89000000001</v>
          </cell>
          <cell r="M2513">
            <v>7179.94</v>
          </cell>
          <cell r="O2513">
            <v>0</v>
          </cell>
          <cell r="P2513">
            <v>150778.82999999999</v>
          </cell>
          <cell r="S2513">
            <v>150778.82999999999</v>
          </cell>
          <cell r="U2513" t="str">
            <v>c</v>
          </cell>
          <cell r="V2513"/>
          <cell r="W2513">
            <v>37301</v>
          </cell>
          <cell r="X2513">
            <v>37301</v>
          </cell>
          <cell r="Y2513" t="str">
            <v>KB</v>
          </cell>
        </row>
        <row r="2514">
          <cell r="A2514">
            <v>708</v>
          </cell>
          <cell r="B2514">
            <v>37432</v>
          </cell>
          <cell r="C2514" t="str">
            <v>b</v>
          </cell>
          <cell r="D2514" t="str">
            <v>1028522850</v>
          </cell>
          <cell r="E2514">
            <v>37404</v>
          </cell>
          <cell r="F2514">
            <v>37398</v>
          </cell>
          <cell r="G2514">
            <v>37416</v>
          </cell>
          <cell r="H2514" t="str">
            <v>Eurotel</v>
          </cell>
          <cell r="I2514" t="str">
            <v>500114004</v>
          </cell>
          <cell r="J2514" t="str">
            <v>0400</v>
          </cell>
          <cell r="L2514">
            <v>148012.57999999999</v>
          </cell>
          <cell r="M2514">
            <v>7400.63</v>
          </cell>
          <cell r="O2514">
            <v>0</v>
          </cell>
          <cell r="P2514">
            <v>155413.21</v>
          </cell>
          <cell r="S2514">
            <v>155413.20000000001</v>
          </cell>
          <cell r="U2514" t="str">
            <v>b</v>
          </cell>
          <cell r="V2514"/>
          <cell r="W2514">
            <v>37424</v>
          </cell>
          <cell r="X2514">
            <v>37425</v>
          </cell>
          <cell r="Y2514" t="str">
            <v>KB</v>
          </cell>
        </row>
        <row r="2515">
          <cell r="A2515">
            <v>351</v>
          </cell>
          <cell r="B2515">
            <v>37371</v>
          </cell>
          <cell r="C2515" t="str">
            <v>b</v>
          </cell>
          <cell r="D2515" t="str">
            <v>1021296398</v>
          </cell>
          <cell r="E2515">
            <v>37343</v>
          </cell>
          <cell r="F2515">
            <v>37337</v>
          </cell>
          <cell r="G2515">
            <v>37355</v>
          </cell>
          <cell r="H2515" t="str">
            <v>Eurotel</v>
          </cell>
          <cell r="I2515" t="str">
            <v>500114004</v>
          </cell>
          <cell r="J2515" t="str">
            <v>0400</v>
          </cell>
          <cell r="L2515">
            <v>153247.54999999999</v>
          </cell>
          <cell r="M2515">
            <v>7662.38</v>
          </cell>
          <cell r="O2515">
            <v>0</v>
          </cell>
          <cell r="P2515">
            <v>160909.93</v>
          </cell>
          <cell r="S2515">
            <v>160909.93</v>
          </cell>
          <cell r="U2515" t="str">
            <v>c</v>
          </cell>
          <cell r="V2515"/>
          <cell r="W2515">
            <v>37351</v>
          </cell>
          <cell r="X2515">
            <v>37351</v>
          </cell>
          <cell r="Y2515" t="str">
            <v>KB</v>
          </cell>
        </row>
        <row r="2516">
          <cell r="A2516">
            <v>925</v>
          </cell>
          <cell r="B2516">
            <v>37453</v>
          </cell>
          <cell r="C2516" t="str">
            <v>b</v>
          </cell>
          <cell r="D2516" t="str">
            <v>1024635050</v>
          </cell>
          <cell r="E2516">
            <v>37434</v>
          </cell>
          <cell r="F2516">
            <v>37429</v>
          </cell>
          <cell r="G2516">
            <v>37447</v>
          </cell>
          <cell r="H2516" t="str">
            <v>Eurotel</v>
          </cell>
          <cell r="I2516" t="str">
            <v>500114004</v>
          </cell>
          <cell r="J2516" t="str">
            <v>0400</v>
          </cell>
          <cell r="L2516">
            <v>182821.08</v>
          </cell>
          <cell r="M2516">
            <v>9141.0499999999993</v>
          </cell>
          <cell r="O2516">
            <v>0</v>
          </cell>
          <cell r="P2516">
            <v>191962.13</v>
          </cell>
          <cell r="S2516">
            <v>191962.13</v>
          </cell>
          <cell r="U2516" t="str">
            <v>c</v>
          </cell>
          <cell r="V2516"/>
          <cell r="W2516">
            <v>37445</v>
          </cell>
          <cell r="X2516">
            <v>37445</v>
          </cell>
          <cell r="Y2516" t="str">
            <v>KB</v>
          </cell>
        </row>
        <row r="2517">
          <cell r="A2517">
            <v>1104</v>
          </cell>
          <cell r="B2517">
            <v>37491</v>
          </cell>
          <cell r="C2517" t="str">
            <v>b</v>
          </cell>
          <cell r="D2517" t="str">
            <v>1025765933</v>
          </cell>
          <cell r="E2517">
            <v>37466</v>
          </cell>
          <cell r="F2517">
            <v>37459</v>
          </cell>
          <cell r="G2517">
            <v>37477</v>
          </cell>
          <cell r="H2517" t="str">
            <v>Eurotel</v>
          </cell>
          <cell r="I2517" t="str">
            <v>500114004</v>
          </cell>
          <cell r="J2517" t="str">
            <v>0400</v>
          </cell>
          <cell r="L2517">
            <v>188847.88</v>
          </cell>
          <cell r="M2517">
            <v>9442.4</v>
          </cell>
          <cell r="O2517">
            <v>0</v>
          </cell>
          <cell r="P2517">
            <v>198290.28</v>
          </cell>
          <cell r="S2517">
            <v>198290.28</v>
          </cell>
          <cell r="U2517" t="str">
            <v>b</v>
          </cell>
          <cell r="V2517"/>
          <cell r="W2517">
            <v>37470</v>
          </cell>
          <cell r="X2517">
            <v>37474</v>
          </cell>
          <cell r="Y2517" t="str">
            <v>KB</v>
          </cell>
        </row>
        <row r="2518">
          <cell r="A2518">
            <v>1419</v>
          </cell>
          <cell r="B2518">
            <v>37546</v>
          </cell>
          <cell r="C2518" t="str">
            <v>b</v>
          </cell>
          <cell r="D2518" t="str">
            <v>1026990349</v>
          </cell>
          <cell r="E2518">
            <v>37530</v>
          </cell>
          <cell r="F2518">
            <v>37521</v>
          </cell>
          <cell r="G2518">
            <v>37539</v>
          </cell>
          <cell r="H2518" t="str">
            <v>Eurotel</v>
          </cell>
          <cell r="I2518" t="str">
            <v>500114004</v>
          </cell>
          <cell r="J2518" t="str">
            <v>0400</v>
          </cell>
          <cell r="L2518">
            <v>195805.83</v>
          </cell>
          <cell r="M2518">
            <v>9790.2900000000009</v>
          </cell>
          <cell r="O2518">
            <v>0</v>
          </cell>
          <cell r="P2518">
            <v>205596.12</v>
          </cell>
          <cell r="S2518">
            <v>205596.12</v>
          </cell>
          <cell r="U2518" t="str">
            <v>a</v>
          </cell>
          <cell r="V2518"/>
          <cell r="W2518">
            <v>37544</v>
          </cell>
          <cell r="X2518">
            <v>37544</v>
          </cell>
          <cell r="Y2518" t="str">
            <v>KB</v>
          </cell>
        </row>
        <row r="2519">
          <cell r="A2519">
            <v>1264</v>
          </cell>
          <cell r="B2519">
            <v>37524</v>
          </cell>
          <cell r="C2519" t="str">
            <v>b</v>
          </cell>
          <cell r="D2519" t="str">
            <v>1025875119</v>
          </cell>
          <cell r="E2519">
            <v>37496</v>
          </cell>
          <cell r="F2519">
            <v>37490</v>
          </cell>
          <cell r="G2519">
            <v>37508</v>
          </cell>
          <cell r="H2519" t="str">
            <v>Eurotel</v>
          </cell>
          <cell r="I2519" t="str">
            <v>500114004</v>
          </cell>
          <cell r="J2519" t="str">
            <v>0400</v>
          </cell>
          <cell r="L2519">
            <v>197547</v>
          </cell>
          <cell r="M2519">
            <v>9877.35</v>
          </cell>
          <cell r="O2519">
            <v>0</v>
          </cell>
          <cell r="P2519">
            <v>207424.35</v>
          </cell>
          <cell r="S2519">
            <v>207424.35</v>
          </cell>
          <cell r="U2519" t="str">
            <v>a</v>
          </cell>
          <cell r="V2519"/>
          <cell r="W2519">
            <v>37512</v>
          </cell>
          <cell r="X2519">
            <v>37512</v>
          </cell>
          <cell r="Y2519" t="str">
            <v>KB</v>
          </cell>
        </row>
        <row r="2520">
          <cell r="A2520">
            <v>1593</v>
          </cell>
          <cell r="B2520">
            <v>37572</v>
          </cell>
          <cell r="C2520" t="str">
            <v>b</v>
          </cell>
          <cell r="D2520" t="str">
            <v>1928112970</v>
          </cell>
          <cell r="E2520">
            <v>37559</v>
          </cell>
          <cell r="F2520">
            <v>37551</v>
          </cell>
          <cell r="G2520">
            <v>37569</v>
          </cell>
          <cell r="H2520" t="str">
            <v>Eurotel</v>
          </cell>
          <cell r="I2520" t="str">
            <v>500114004</v>
          </cell>
          <cell r="J2520" t="str">
            <v>0400</v>
          </cell>
          <cell r="L2520">
            <v>201015.67999999999</v>
          </cell>
          <cell r="M2520">
            <v>10050.780000000001</v>
          </cell>
          <cell r="O2520">
            <v>0</v>
          </cell>
          <cell r="P2520">
            <v>211066.46</v>
          </cell>
          <cell r="S2520">
            <v>211066.46</v>
          </cell>
          <cell r="V2520"/>
          <cell r="W2520">
            <v>37567</v>
          </cell>
          <cell r="X2520">
            <v>37568</v>
          </cell>
          <cell r="Y2520" t="str">
            <v>KB</v>
          </cell>
        </row>
        <row r="2521">
          <cell r="A2521">
            <v>1748</v>
          </cell>
          <cell r="B2521">
            <v>37603</v>
          </cell>
          <cell r="C2521" t="str">
            <v>b</v>
          </cell>
          <cell r="D2521" t="str">
            <v>1922196465</v>
          </cell>
          <cell r="E2521">
            <v>37589</v>
          </cell>
          <cell r="F2521">
            <v>37582</v>
          </cell>
          <cell r="G2521">
            <v>37600</v>
          </cell>
          <cell r="H2521" t="str">
            <v>Eurotel</v>
          </cell>
          <cell r="I2521" t="str">
            <v>500114004</v>
          </cell>
          <cell r="J2521" t="str">
            <v>0400</v>
          </cell>
          <cell r="L2521">
            <v>232567.84</v>
          </cell>
          <cell r="M2521">
            <v>11628.39</v>
          </cell>
          <cell r="O2521">
            <v>0</v>
          </cell>
          <cell r="P2521">
            <v>244196.23</v>
          </cell>
          <cell r="S2521">
            <v>244196.23</v>
          </cell>
          <cell r="V2521"/>
          <cell r="W2521">
            <v>37599</v>
          </cell>
          <cell r="X2521">
            <v>37601</v>
          </cell>
          <cell r="Y2521" t="str">
            <v>KB</v>
          </cell>
        </row>
        <row r="2522">
          <cell r="A2522">
            <v>6122</v>
          </cell>
          <cell r="B2522">
            <v>37603</v>
          </cell>
          <cell r="C2522" t="str">
            <v>tr</v>
          </cell>
          <cell r="D2522" t="str">
            <v>22200410</v>
          </cell>
          <cell r="E2522">
            <v>37592</v>
          </cell>
          <cell r="F2522">
            <v>37590</v>
          </cell>
          <cell r="G2522">
            <v>37605</v>
          </cell>
          <cell r="H2522" t="str">
            <v>IBA Chomutov</v>
          </cell>
          <cell r="I2522" t="str">
            <v>5001356001</v>
          </cell>
          <cell r="J2522" t="str">
            <v>2600</v>
          </cell>
          <cell r="L2522">
            <v>29952</v>
          </cell>
          <cell r="M2522">
            <v>1497.6</v>
          </cell>
          <cell r="O2522">
            <v>0</v>
          </cell>
          <cell r="P2522">
            <v>31449.599999999999</v>
          </cell>
          <cell r="R2522">
            <v>0</v>
          </cell>
          <cell r="S2522">
            <v>31449.599999999999</v>
          </cell>
          <cell r="U2522" t="str">
            <v>b</v>
          </cell>
          <cell r="W2522">
            <v>37601</v>
          </cell>
          <cell r="X2522">
            <v>37602</v>
          </cell>
          <cell r="Y2522" t="str">
            <v>KB</v>
          </cell>
        </row>
        <row r="2523">
          <cell r="A2523">
            <v>6017</v>
          </cell>
          <cell r="B2523">
            <v>37453</v>
          </cell>
          <cell r="C2523" t="str">
            <v>tr</v>
          </cell>
          <cell r="D2523" t="str">
            <v>FV02 194</v>
          </cell>
          <cell r="E2523">
            <v>37439</v>
          </cell>
          <cell r="F2523">
            <v>37437</v>
          </cell>
          <cell r="G2523">
            <v>37452</v>
          </cell>
          <cell r="H2523" t="str">
            <v>IBA Chomutov</v>
          </cell>
          <cell r="I2523" t="str">
            <v>5001356001</v>
          </cell>
          <cell r="J2523" t="str">
            <v>2600</v>
          </cell>
          <cell r="L2523">
            <v>32760</v>
          </cell>
          <cell r="M2523">
            <v>1638</v>
          </cell>
          <cell r="O2523">
            <v>0</v>
          </cell>
          <cell r="P2523">
            <v>34398</v>
          </cell>
          <cell r="R2523">
            <v>0</v>
          </cell>
          <cell r="S2523">
            <v>34398</v>
          </cell>
          <cell r="V2523"/>
          <cell r="W2523">
            <v>37448</v>
          </cell>
          <cell r="X2523">
            <v>37448</v>
          </cell>
          <cell r="Y2523" t="str">
            <v>KB</v>
          </cell>
        </row>
        <row r="2524">
          <cell r="A2524">
            <v>6051</v>
          </cell>
          <cell r="B2524">
            <v>37524</v>
          </cell>
          <cell r="C2524" t="str">
            <v>tr</v>
          </cell>
          <cell r="D2524" t="str">
            <v>22200270</v>
          </cell>
          <cell r="E2524">
            <v>37498</v>
          </cell>
          <cell r="F2524">
            <v>37499</v>
          </cell>
          <cell r="G2524">
            <v>37514</v>
          </cell>
          <cell r="H2524" t="str">
            <v>IBA Chomutov</v>
          </cell>
          <cell r="I2524" t="str">
            <v>5001356001</v>
          </cell>
          <cell r="J2524" t="str">
            <v>2600</v>
          </cell>
          <cell r="L2524">
            <v>32760</v>
          </cell>
          <cell r="M2524">
            <v>1638</v>
          </cell>
          <cell r="O2524">
            <v>0</v>
          </cell>
          <cell r="P2524">
            <v>34398</v>
          </cell>
          <cell r="R2524">
            <v>0</v>
          </cell>
          <cell r="S2524">
            <v>34398</v>
          </cell>
          <cell r="U2524" t="str">
            <v>c</v>
          </cell>
          <cell r="V2524"/>
          <cell r="W2524">
            <v>37515</v>
          </cell>
          <cell r="X2524">
            <v>37515</v>
          </cell>
          <cell r="Y2524" t="str">
            <v>KB</v>
          </cell>
        </row>
        <row r="2525">
          <cell r="A2525">
            <v>6123</v>
          </cell>
          <cell r="B2525">
            <v>37603</v>
          </cell>
          <cell r="C2525" t="str">
            <v>aoc</v>
          </cell>
          <cell r="D2525" t="str">
            <v>22200435</v>
          </cell>
          <cell r="E2525">
            <v>37592</v>
          </cell>
          <cell r="F2525">
            <v>37590</v>
          </cell>
          <cell r="G2525">
            <v>37605</v>
          </cell>
          <cell r="H2525" t="str">
            <v>IBA Chomutov</v>
          </cell>
          <cell r="I2525" t="str">
            <v>5001356001</v>
          </cell>
          <cell r="J2525" t="str">
            <v>2600</v>
          </cell>
          <cell r="L2525">
            <v>34560</v>
          </cell>
          <cell r="M2525">
            <v>1728</v>
          </cell>
          <cell r="O2525">
            <v>0</v>
          </cell>
          <cell r="P2525">
            <v>36288</v>
          </cell>
          <cell r="R2525">
            <v>0</v>
          </cell>
          <cell r="S2525">
            <v>36288</v>
          </cell>
          <cell r="U2525" t="str">
            <v>b</v>
          </cell>
          <cell r="W2525">
            <v>37601</v>
          </cell>
          <cell r="X2525">
            <v>37602</v>
          </cell>
          <cell r="Y2525" t="str">
            <v>KB</v>
          </cell>
        </row>
        <row r="2526">
          <cell r="A2526">
            <v>6071</v>
          </cell>
          <cell r="B2526">
            <v>37537</v>
          </cell>
          <cell r="C2526" t="str">
            <v>tr</v>
          </cell>
          <cell r="D2526" t="str">
            <v>22200315</v>
          </cell>
          <cell r="E2526">
            <v>37531</v>
          </cell>
          <cell r="F2526">
            <v>37529</v>
          </cell>
          <cell r="G2526">
            <v>37544</v>
          </cell>
          <cell r="H2526" t="str">
            <v>IBA Chomutov</v>
          </cell>
          <cell r="I2526" t="str">
            <v>5001356001</v>
          </cell>
          <cell r="J2526" t="str">
            <v>2600</v>
          </cell>
          <cell r="L2526">
            <v>35568</v>
          </cell>
          <cell r="M2526">
            <v>1778.4</v>
          </cell>
          <cell r="O2526">
            <v>0</v>
          </cell>
          <cell r="P2526">
            <v>37346.400000000001</v>
          </cell>
          <cell r="R2526">
            <v>0</v>
          </cell>
          <cell r="S2526">
            <v>37346.400000000001</v>
          </cell>
          <cell r="U2526" t="str">
            <v>b</v>
          </cell>
          <cell r="V2526"/>
          <cell r="W2526">
            <v>37536</v>
          </cell>
          <cell r="X2526">
            <v>37536</v>
          </cell>
          <cell r="Y2526" t="str">
            <v>KB</v>
          </cell>
        </row>
        <row r="2527">
          <cell r="A2527">
            <v>6103</v>
          </cell>
          <cell r="B2527">
            <v>37578</v>
          </cell>
          <cell r="C2527" t="str">
            <v>tr</v>
          </cell>
          <cell r="D2527" t="str">
            <v>22200362</v>
          </cell>
          <cell r="E2527">
            <v>37561</v>
          </cell>
          <cell r="F2527">
            <v>37560</v>
          </cell>
          <cell r="G2527">
            <v>37575</v>
          </cell>
          <cell r="H2527" t="str">
            <v>IBA Chomutov</v>
          </cell>
          <cell r="I2527" t="str">
            <v>5001356001</v>
          </cell>
          <cell r="J2527" t="str">
            <v>2600</v>
          </cell>
          <cell r="L2527">
            <v>35646</v>
          </cell>
          <cell r="M2527">
            <v>1782.3</v>
          </cell>
          <cell r="O2527">
            <v>0</v>
          </cell>
          <cell r="P2527">
            <v>37428.300000000003</v>
          </cell>
          <cell r="R2527">
            <v>0</v>
          </cell>
          <cell r="S2527">
            <v>37428.300000000003</v>
          </cell>
          <cell r="U2527" t="str">
            <v>g</v>
          </cell>
          <cell r="V2527"/>
          <cell r="W2527">
            <v>37575</v>
          </cell>
          <cell r="X2527">
            <v>37575</v>
          </cell>
          <cell r="Y2527" t="str">
            <v>KB</v>
          </cell>
        </row>
        <row r="2528">
          <cell r="A2528">
            <v>6008</v>
          </cell>
          <cell r="B2528">
            <v>37432</v>
          </cell>
          <cell r="C2528" t="str">
            <v>tr</v>
          </cell>
          <cell r="D2528" t="str">
            <v>22200159</v>
          </cell>
          <cell r="E2528">
            <v>37406</v>
          </cell>
          <cell r="F2528">
            <v>37407</v>
          </cell>
          <cell r="G2528">
            <v>37422</v>
          </cell>
          <cell r="H2528" t="str">
            <v>IBA Chomutov</v>
          </cell>
          <cell r="I2528" t="str">
            <v>5001356001</v>
          </cell>
          <cell r="J2528" t="str">
            <v>2600</v>
          </cell>
          <cell r="L2528">
            <v>38376</v>
          </cell>
          <cell r="M2528">
            <v>1918.8</v>
          </cell>
          <cell r="O2528">
            <v>0</v>
          </cell>
          <cell r="P2528">
            <v>40294.800000000003</v>
          </cell>
          <cell r="S2528">
            <v>40294.800000000003</v>
          </cell>
          <cell r="U2528" t="str">
            <v>b</v>
          </cell>
          <cell r="V2528"/>
          <cell r="W2528">
            <v>37419</v>
          </cell>
          <cell r="X2528">
            <v>37419</v>
          </cell>
          <cell r="Y2528" t="str">
            <v>KB</v>
          </cell>
        </row>
        <row r="2529">
          <cell r="A2529">
            <v>6040</v>
          </cell>
          <cell r="B2529">
            <v>37491</v>
          </cell>
          <cell r="C2529" t="str">
            <v>tr</v>
          </cell>
          <cell r="D2529" t="str">
            <v>22200234</v>
          </cell>
          <cell r="E2529">
            <v>37468</v>
          </cell>
          <cell r="F2529">
            <v>37468</v>
          </cell>
          <cell r="G2529">
            <v>37483</v>
          </cell>
          <cell r="H2529" t="str">
            <v>IBA Chomutov</v>
          </cell>
          <cell r="I2529" t="str">
            <v>5001356001</v>
          </cell>
          <cell r="J2529" t="str">
            <v>2600</v>
          </cell>
          <cell r="L2529">
            <v>38376</v>
          </cell>
          <cell r="M2529">
            <v>1918.8</v>
          </cell>
          <cell r="O2529">
            <v>0</v>
          </cell>
          <cell r="P2529">
            <v>40294.800000000003</v>
          </cell>
          <cell r="R2529">
            <v>0</v>
          </cell>
          <cell r="S2529">
            <v>40294.800000000003</v>
          </cell>
          <cell r="U2529" t="str">
            <v>a</v>
          </cell>
          <cell r="V2529"/>
          <cell r="W2529">
            <v>37483</v>
          </cell>
          <cell r="X2529">
            <v>37483</v>
          </cell>
          <cell r="Y2529" t="str">
            <v>KB</v>
          </cell>
        </row>
        <row r="2530">
          <cell r="A2530">
            <v>4039</v>
          </cell>
          <cell r="B2530">
            <v>37333</v>
          </cell>
          <cell r="C2530" t="str">
            <v>ko</v>
          </cell>
          <cell r="D2530" t="str">
            <v>22200046</v>
          </cell>
          <cell r="E2530">
            <v>37315</v>
          </cell>
          <cell r="F2530">
            <v>37315</v>
          </cell>
          <cell r="G2530">
            <v>37325</v>
          </cell>
          <cell r="H2530" t="str">
            <v>IBA Chomutov</v>
          </cell>
          <cell r="I2530" t="str">
            <v>5001356001</v>
          </cell>
          <cell r="J2530" t="str">
            <v>2600</v>
          </cell>
          <cell r="L2530">
            <v>40120</v>
          </cell>
          <cell r="M2530">
            <v>2006</v>
          </cell>
          <cell r="N2530">
            <v>0</v>
          </cell>
          <cell r="O2530">
            <v>0</v>
          </cell>
          <cell r="P2530">
            <v>42126</v>
          </cell>
          <cell r="S2530">
            <v>42126</v>
          </cell>
          <cell r="V2530"/>
          <cell r="W2530">
            <v>37326</v>
          </cell>
          <cell r="X2530">
            <v>37326</v>
          </cell>
          <cell r="Y2530" t="str">
            <v>KB</v>
          </cell>
        </row>
        <row r="2531">
          <cell r="A2531">
            <v>4065</v>
          </cell>
          <cell r="B2531">
            <v>37371</v>
          </cell>
          <cell r="C2531" t="str">
            <v>ko</v>
          </cell>
          <cell r="D2531" t="str">
            <v>22200092</v>
          </cell>
          <cell r="E2531">
            <v>37350</v>
          </cell>
          <cell r="F2531">
            <v>37346</v>
          </cell>
          <cell r="G2531">
            <v>37358</v>
          </cell>
          <cell r="H2531" t="str">
            <v>IBA Chomutov</v>
          </cell>
          <cell r="I2531" t="str">
            <v>5001356001</v>
          </cell>
          <cell r="J2531" t="str">
            <v>2600</v>
          </cell>
          <cell r="L2531">
            <v>45135</v>
          </cell>
          <cell r="M2531">
            <v>2258.8000000000002</v>
          </cell>
          <cell r="N2531">
            <v>0</v>
          </cell>
          <cell r="O2531">
            <v>0</v>
          </cell>
          <cell r="P2531">
            <v>47391.8</v>
          </cell>
          <cell r="S2531">
            <v>47391.8</v>
          </cell>
          <cell r="U2531" t="str">
            <v>d</v>
          </cell>
          <cell r="V2531"/>
          <cell r="W2531">
            <v>37362</v>
          </cell>
          <cell r="X2531">
            <v>37362</v>
          </cell>
          <cell r="Y2531" t="str">
            <v>KB</v>
          </cell>
        </row>
        <row r="2532">
          <cell r="A2532">
            <v>4096</v>
          </cell>
          <cell r="B2532">
            <v>37396</v>
          </cell>
          <cell r="C2532" t="str">
            <v>ko</v>
          </cell>
          <cell r="D2532" t="str">
            <v>22200129</v>
          </cell>
          <cell r="E2532">
            <v>37378</v>
          </cell>
          <cell r="F2532">
            <v>37376</v>
          </cell>
          <cell r="G2532">
            <v>37386</v>
          </cell>
          <cell r="H2532" t="str">
            <v>IBA Chomutov</v>
          </cell>
          <cell r="I2532" t="str">
            <v>5001356001</v>
          </cell>
          <cell r="J2532" t="str">
            <v>2600</v>
          </cell>
          <cell r="L2532">
            <v>45198</v>
          </cell>
          <cell r="M2532">
            <v>2259.9</v>
          </cell>
          <cell r="N2532">
            <v>0</v>
          </cell>
          <cell r="O2532">
            <v>0</v>
          </cell>
          <cell r="P2532">
            <v>47457.9</v>
          </cell>
          <cell r="S2532">
            <v>47457.9</v>
          </cell>
          <cell r="U2532" t="str">
            <v>c</v>
          </cell>
          <cell r="V2532"/>
          <cell r="W2532">
            <v>37391</v>
          </cell>
          <cell r="X2532">
            <v>37393</v>
          </cell>
          <cell r="Y2532" t="str">
            <v>KB</v>
          </cell>
        </row>
        <row r="2533">
          <cell r="A2533">
            <v>4012</v>
          </cell>
          <cell r="B2533">
            <v>37315</v>
          </cell>
          <cell r="C2533" t="str">
            <v>ko</v>
          </cell>
          <cell r="D2533" t="str">
            <v>22200025</v>
          </cell>
          <cell r="E2533">
            <v>37288</v>
          </cell>
          <cell r="F2533">
            <v>37287</v>
          </cell>
          <cell r="G2533">
            <v>37297</v>
          </cell>
          <cell r="H2533" t="str">
            <v>IBA Chomutov</v>
          </cell>
          <cell r="I2533" t="str">
            <v>5001356001</v>
          </cell>
          <cell r="J2533" t="str">
            <v>2600</v>
          </cell>
          <cell r="L2533">
            <v>47238</v>
          </cell>
          <cell r="M2533">
            <v>2361.9</v>
          </cell>
          <cell r="P2533">
            <v>49599.9</v>
          </cell>
          <cell r="S2533">
            <v>49599.9</v>
          </cell>
          <cell r="U2533" t="str">
            <v>c</v>
          </cell>
          <cell r="V2533"/>
          <cell r="W2533">
            <v>37301</v>
          </cell>
          <cell r="X2533">
            <v>37301</v>
          </cell>
          <cell r="Y2533" t="str">
            <v>KB</v>
          </cell>
        </row>
        <row r="2534">
          <cell r="A2534">
            <v>4131</v>
          </cell>
          <cell r="B2534">
            <v>37425</v>
          </cell>
          <cell r="C2534" t="str">
            <v>ko</v>
          </cell>
          <cell r="D2534" t="str">
            <v>22200158</v>
          </cell>
          <cell r="E2534">
            <v>37406</v>
          </cell>
          <cell r="F2534">
            <v>37407</v>
          </cell>
          <cell r="G2534">
            <v>37417</v>
          </cell>
          <cell r="H2534" t="str">
            <v>IBA Chomutov</v>
          </cell>
          <cell r="I2534" t="str">
            <v>5001356001</v>
          </cell>
          <cell r="J2534" t="str">
            <v>2600</v>
          </cell>
          <cell r="L2534">
            <v>81726</v>
          </cell>
          <cell r="M2534">
            <v>4086.3</v>
          </cell>
          <cell r="N2534">
            <v>0</v>
          </cell>
          <cell r="O2534">
            <v>0</v>
          </cell>
          <cell r="P2534">
            <v>85812.3</v>
          </cell>
          <cell r="S2534">
            <v>85812.3</v>
          </cell>
          <cell r="U2534" t="str">
            <v>c</v>
          </cell>
          <cell r="V2534"/>
          <cell r="W2534">
            <v>37417</v>
          </cell>
          <cell r="X2534">
            <v>37417</v>
          </cell>
          <cell r="Y2534" t="str">
            <v>KB</v>
          </cell>
        </row>
        <row r="2535">
          <cell r="A2535">
            <v>4198</v>
          </cell>
          <cell r="B2535">
            <v>37453</v>
          </cell>
          <cell r="C2535" t="str">
            <v>ko</v>
          </cell>
          <cell r="D2535" t="str">
            <v>22200193</v>
          </cell>
          <cell r="E2535">
            <v>37440</v>
          </cell>
          <cell r="F2535">
            <v>37437</v>
          </cell>
          <cell r="G2535">
            <v>37447</v>
          </cell>
          <cell r="H2535" t="str">
            <v>IBA Chomutov</v>
          </cell>
          <cell r="I2535" t="str">
            <v>5001356001</v>
          </cell>
          <cell r="J2535" t="str">
            <v>2600</v>
          </cell>
          <cell r="L2535">
            <v>83400</v>
          </cell>
          <cell r="M2535">
            <v>4170</v>
          </cell>
          <cell r="N2535">
            <v>0</v>
          </cell>
          <cell r="O2535">
            <v>0</v>
          </cell>
          <cell r="P2535">
            <v>87570</v>
          </cell>
          <cell r="S2535">
            <v>87570</v>
          </cell>
          <cell r="V2535"/>
          <cell r="W2535">
            <v>37446</v>
          </cell>
          <cell r="X2535">
            <v>37447</v>
          </cell>
          <cell r="Y2535" t="str">
            <v>KB</v>
          </cell>
        </row>
        <row r="2536">
          <cell r="A2536">
            <v>3065</v>
          </cell>
          <cell r="B2536">
            <v>37371</v>
          </cell>
          <cell r="C2536" t="str">
            <v>mc</v>
          </cell>
          <cell r="D2536" t="str">
            <v>0200002</v>
          </cell>
          <cell r="E2536">
            <v>37322</v>
          </cell>
          <cell r="G2536">
            <v>37340</v>
          </cell>
          <cell r="H2536" t="str">
            <v>DIGIPRO, Rožnov</v>
          </cell>
          <cell r="I2536" t="str">
            <v>5003002004</v>
          </cell>
          <cell r="J2536" t="str">
            <v>2600</v>
          </cell>
          <cell r="M2536">
            <v>0</v>
          </cell>
          <cell r="O2536">
            <v>0</v>
          </cell>
          <cell r="P2536">
            <v>0</v>
          </cell>
          <cell r="Q2536">
            <v>164761.5</v>
          </cell>
          <cell r="S2536">
            <v>164761.5</v>
          </cell>
          <cell r="U2536" t="str">
            <v>b</v>
          </cell>
          <cell r="V2536"/>
          <cell r="W2536">
            <v>37362</v>
          </cell>
          <cell r="X2536">
            <v>37362</v>
          </cell>
          <cell r="Y2536" t="str">
            <v>KB</v>
          </cell>
        </row>
        <row r="2537">
          <cell r="A2537">
            <v>3077</v>
          </cell>
          <cell r="B2537">
            <v>37371</v>
          </cell>
          <cell r="C2537" t="str">
            <v>mc</v>
          </cell>
          <cell r="D2537" t="str">
            <v>0200003</v>
          </cell>
          <cell r="E2537">
            <v>37326</v>
          </cell>
          <cell r="G2537">
            <v>37340</v>
          </cell>
          <cell r="H2537" t="str">
            <v>DIGIPRO, Rožnov</v>
          </cell>
          <cell r="I2537" t="str">
            <v>5003002004</v>
          </cell>
          <cell r="J2537" t="str">
            <v>2600</v>
          </cell>
          <cell r="M2537">
            <v>0</v>
          </cell>
          <cell r="O2537">
            <v>0</v>
          </cell>
          <cell r="P2537">
            <v>0</v>
          </cell>
          <cell r="Q2537">
            <v>292206</v>
          </cell>
          <cell r="S2537">
            <v>292206</v>
          </cell>
          <cell r="U2537" t="str">
            <v>c</v>
          </cell>
          <cell r="V2537"/>
          <cell r="W2537">
            <v>37362</v>
          </cell>
          <cell r="X2537">
            <v>37362</v>
          </cell>
          <cell r="Y2537" t="str">
            <v>KB</v>
          </cell>
        </row>
        <row r="2538">
          <cell r="A2538">
            <v>7052</v>
          </cell>
          <cell r="B2538">
            <v>37603</v>
          </cell>
          <cell r="C2538" t="str">
            <v>sm</v>
          </cell>
          <cell r="D2538" t="str">
            <v>0200027</v>
          </cell>
          <cell r="E2538">
            <v>37560</v>
          </cell>
          <cell r="F2538">
            <v>37560</v>
          </cell>
          <cell r="G2538">
            <v>37585</v>
          </cell>
          <cell r="H2538" t="str">
            <v>DIGIPRO, Rožnov</v>
          </cell>
          <cell r="I2538" t="str">
            <v>5003002004</v>
          </cell>
          <cell r="J2538" t="str">
            <v>2600</v>
          </cell>
          <cell r="Q2538">
            <v>487301</v>
          </cell>
          <cell r="R2538">
            <v>0</v>
          </cell>
          <cell r="S2538">
            <v>487301</v>
          </cell>
          <cell r="T2538" t="str">
            <v>December2002</v>
          </cell>
          <cell r="V2538"/>
          <cell r="W2538">
            <v>37595</v>
          </cell>
          <cell r="X2538">
            <v>37596</v>
          </cell>
          <cell r="Y2538" t="str">
            <v>UFJ</v>
          </cell>
          <cell r="Z2538" t="str">
            <v>delivery of Measurement and Controll</v>
          </cell>
        </row>
        <row r="2539">
          <cell r="A2539">
            <v>3029</v>
          </cell>
          <cell r="B2539">
            <v>37333</v>
          </cell>
          <cell r="C2539" t="str">
            <v>mc</v>
          </cell>
          <cell r="D2539" t="str">
            <v>0200001</v>
          </cell>
          <cell r="E2539">
            <v>37292</v>
          </cell>
          <cell r="G2539">
            <v>37312</v>
          </cell>
          <cell r="H2539" t="str">
            <v>DIGIPRO, Rožnov</v>
          </cell>
          <cell r="I2539" t="str">
            <v>5003002004</v>
          </cell>
          <cell r="J2539" t="str">
            <v>2600</v>
          </cell>
          <cell r="M2539">
            <v>0</v>
          </cell>
          <cell r="O2539">
            <v>0</v>
          </cell>
          <cell r="P2539">
            <v>0</v>
          </cell>
          <cell r="Q2539">
            <v>913821.7</v>
          </cell>
          <cell r="S2539">
            <v>913821.7</v>
          </cell>
          <cell r="T2539" t="str">
            <v>March2002</v>
          </cell>
          <cell r="U2539">
            <v>37315</v>
          </cell>
          <cell r="V2539"/>
          <cell r="W2539">
            <v>37320</v>
          </cell>
          <cell r="X2539">
            <v>37320</v>
          </cell>
          <cell r="Y2539" t="str">
            <v>Sanwa Duss</v>
          </cell>
        </row>
        <row r="2540">
          <cell r="A2540">
            <v>6137</v>
          </cell>
          <cell r="B2540">
            <v>37623</v>
          </cell>
          <cell r="C2540" t="str">
            <v>aoc</v>
          </cell>
          <cell r="D2540" t="str">
            <v>270081</v>
          </cell>
          <cell r="E2540">
            <v>37595</v>
          </cell>
          <cell r="G2540">
            <v>37626</v>
          </cell>
          <cell r="H2540" t="str">
            <v>VHS</v>
          </cell>
          <cell r="I2540" t="str">
            <v>415474953</v>
          </cell>
          <cell r="J2540" t="str">
            <v>0300</v>
          </cell>
          <cell r="M2540">
            <v>0</v>
          </cell>
          <cell r="O2540">
            <v>0</v>
          </cell>
          <cell r="P2540">
            <v>0</v>
          </cell>
          <cell r="Q2540">
            <v>347220.35</v>
          </cell>
          <cell r="R2540">
            <v>0</v>
          </cell>
          <cell r="S2540">
            <v>347220.35</v>
          </cell>
          <cell r="T2540" t="str">
            <v>Decem192002</v>
          </cell>
          <cell r="U2540">
            <v>37609</v>
          </cell>
          <cell r="V2540" t="str">
            <v xml:space="preserve"> </v>
          </cell>
          <cell r="W2540">
            <v>37613</v>
          </cell>
          <cell r="Y2540" t="str">
            <v>UFJ</v>
          </cell>
        </row>
        <row r="2541">
          <cell r="A2541">
            <v>3006</v>
          </cell>
          <cell r="B2541">
            <v>37315</v>
          </cell>
          <cell r="C2541" t="str">
            <v>mc</v>
          </cell>
          <cell r="D2541" t="str">
            <v>0100030</v>
          </cell>
          <cell r="E2541">
            <v>37264</v>
          </cell>
          <cell r="G2541">
            <v>37281</v>
          </cell>
          <cell r="H2541" t="str">
            <v>DIGIPRO, Rožnov</v>
          </cell>
          <cell r="I2541" t="str">
            <v>5003002004</v>
          </cell>
          <cell r="J2541" t="str">
            <v>2600</v>
          </cell>
          <cell r="M2541">
            <v>0</v>
          </cell>
          <cell r="O2541">
            <v>0</v>
          </cell>
          <cell r="P2541">
            <v>0</v>
          </cell>
          <cell r="Q2541">
            <v>1048964.6000000001</v>
          </cell>
          <cell r="S2541">
            <v>1048964.6000000001</v>
          </cell>
          <cell r="T2541" t="str">
            <v>February2002</v>
          </cell>
          <cell r="U2541">
            <v>37288</v>
          </cell>
          <cell r="V2541"/>
          <cell r="W2541">
            <v>37292</v>
          </cell>
          <cell r="X2541">
            <v>37293</v>
          </cell>
          <cell r="Y2541" t="str">
            <v>Sanwa Duss</v>
          </cell>
        </row>
        <row r="2542">
          <cell r="A2542">
            <v>457</v>
          </cell>
          <cell r="B2542">
            <v>37386</v>
          </cell>
          <cell r="C2542" t="str">
            <v>mc</v>
          </cell>
          <cell r="D2542" t="str">
            <v>202012</v>
          </cell>
          <cell r="E2542">
            <v>37361</v>
          </cell>
          <cell r="F2542">
            <v>37354</v>
          </cell>
          <cell r="G2542">
            <v>37413</v>
          </cell>
          <cell r="H2542" t="str">
            <v>DIGIPRO, Rožnov</v>
          </cell>
          <cell r="I2542" t="str">
            <v>5003002004</v>
          </cell>
          <cell r="J2542" t="str">
            <v>2600</v>
          </cell>
          <cell r="L2542">
            <v>11957820</v>
          </cell>
          <cell r="M2542">
            <v>597891</v>
          </cell>
          <cell r="O2542">
            <v>0</v>
          </cell>
          <cell r="P2542">
            <v>12555711</v>
          </cell>
          <cell r="Q2542">
            <v>-10543204.800000001</v>
          </cell>
          <cell r="R2542">
            <v>-597891</v>
          </cell>
          <cell r="S2542">
            <v>1414615.2</v>
          </cell>
          <cell r="T2542" t="str">
            <v>June2002</v>
          </cell>
          <cell r="U2542">
            <v>37407</v>
          </cell>
          <cell r="V2542"/>
          <cell r="W2542">
            <v>37412</v>
          </cell>
          <cell r="X2542">
            <v>37413</v>
          </cell>
          <cell r="Y2542" t="str">
            <v>Sanwa Duss</v>
          </cell>
        </row>
        <row r="2543">
          <cell r="A2543">
            <v>0</v>
          </cell>
          <cell r="B2543">
            <v>37246</v>
          </cell>
          <cell r="C2543" t="str">
            <v>mc</v>
          </cell>
          <cell r="D2543" t="str">
            <v>0100025</v>
          </cell>
          <cell r="E2543">
            <v>37194</v>
          </cell>
          <cell r="F2543">
            <v>37194</v>
          </cell>
          <cell r="G2543">
            <v>37230</v>
          </cell>
          <cell r="H2543" t="str">
            <v>DIGIPRO, Rožnov</v>
          </cell>
          <cell r="I2543" t="str">
            <v>5003002004</v>
          </cell>
          <cell r="J2543" t="str">
            <v>2600</v>
          </cell>
          <cell r="M2543">
            <v>0</v>
          </cell>
          <cell r="O2543">
            <v>0</v>
          </cell>
          <cell r="P2543">
            <v>0</v>
          </cell>
          <cell r="Q2543">
            <v>2748989</v>
          </cell>
          <cell r="S2543">
            <v>2748989</v>
          </cell>
          <cell r="T2543" t="str">
            <v>December2001</v>
          </cell>
          <cell r="U2543">
            <v>37224</v>
          </cell>
          <cell r="V2543"/>
          <cell r="W2543">
            <v>37231</v>
          </cell>
          <cell r="X2543">
            <v>37230</v>
          </cell>
          <cell r="Y2543" t="str">
            <v>Sanwa Duss</v>
          </cell>
        </row>
        <row r="2544">
          <cell r="A2544">
            <v>0</v>
          </cell>
          <cell r="B2544">
            <v>37278</v>
          </cell>
          <cell r="C2544" t="str">
            <v>mc</v>
          </cell>
          <cell r="D2544" t="str">
            <v>0100027</v>
          </cell>
          <cell r="E2544">
            <v>37222</v>
          </cell>
          <cell r="G2544">
            <v>37261</v>
          </cell>
          <cell r="H2544" t="str">
            <v>DIGIPRO, Rožnov</v>
          </cell>
          <cell r="I2544" t="str">
            <v>5003002004</v>
          </cell>
          <cell r="J2544" t="str">
            <v>2600</v>
          </cell>
          <cell r="M2544">
            <v>0</v>
          </cell>
          <cell r="O2544">
            <v>0</v>
          </cell>
          <cell r="P2544">
            <v>0</v>
          </cell>
          <cell r="Q2544">
            <v>5374462</v>
          </cell>
          <cell r="S2544">
            <v>5374462</v>
          </cell>
          <cell r="T2544" t="str">
            <v>January2002</v>
          </cell>
          <cell r="U2544">
            <v>37246</v>
          </cell>
          <cell r="V2544"/>
          <cell r="W2544">
            <v>37261</v>
          </cell>
          <cell r="X2544">
            <v>37265</v>
          </cell>
          <cell r="Y2544" t="str">
            <v>Sanwa Duss</v>
          </cell>
        </row>
        <row r="2545">
          <cell r="A2545">
            <v>3395</v>
          </cell>
          <cell r="B2545">
            <v>37564</v>
          </cell>
          <cell r="C2545" t="str">
            <v>tch</v>
          </cell>
          <cell r="D2545" t="str">
            <v>2002510025</v>
          </cell>
          <cell r="E2545">
            <v>37547</v>
          </cell>
          <cell r="F2545">
            <v>37546</v>
          </cell>
          <cell r="G2545">
            <v>37560</v>
          </cell>
          <cell r="H2545" t="str">
            <v xml:space="preserve">Sabe </v>
          </cell>
          <cell r="I2545" t="str">
            <v>5003208002</v>
          </cell>
          <cell r="J2545" t="str">
            <v>2600</v>
          </cell>
          <cell r="M2545">
            <v>0</v>
          </cell>
          <cell r="N2545">
            <v>4573.7</v>
          </cell>
          <cell r="O2545">
            <v>1006.2</v>
          </cell>
          <cell r="P2545">
            <v>5579.9</v>
          </cell>
          <cell r="S2545">
            <v>5580</v>
          </cell>
          <cell r="U2545" t="str">
            <v>b</v>
          </cell>
          <cell r="V2545"/>
          <cell r="W2545">
            <v>37561</v>
          </cell>
          <cell r="X2545">
            <v>37564</v>
          </cell>
          <cell r="Y2545" t="str">
            <v>KB</v>
          </cell>
          <cell r="Z2545" t="str">
            <v>Stamps</v>
          </cell>
        </row>
        <row r="2546">
          <cell r="A2546">
            <v>190</v>
          </cell>
          <cell r="B2546">
            <v>37319</v>
          </cell>
          <cell r="C2546" t="str">
            <v>mc</v>
          </cell>
          <cell r="D2546" t="str">
            <v>1113643</v>
          </cell>
          <cell r="E2546">
            <v>37310</v>
          </cell>
          <cell r="F2546">
            <v>37308</v>
          </cell>
          <cell r="G2546">
            <v>37320</v>
          </cell>
          <cell r="H2546" t="str">
            <v>Stavební interiér. Systémy</v>
          </cell>
          <cell r="I2546" t="str">
            <v>5003614000</v>
          </cell>
          <cell r="J2546" t="str">
            <v>2600</v>
          </cell>
          <cell r="L2546">
            <v>582740</v>
          </cell>
          <cell r="M2546">
            <v>29137</v>
          </cell>
          <cell r="O2546">
            <v>0</v>
          </cell>
          <cell r="P2546">
            <v>611877</v>
          </cell>
          <cell r="R2546">
            <v>-29137</v>
          </cell>
          <cell r="S2546">
            <v>582740</v>
          </cell>
          <cell r="T2546" t="str">
            <v>March2002</v>
          </cell>
          <cell r="U2546">
            <v>37315</v>
          </cell>
          <cell r="V2546"/>
          <cell r="W2546">
            <v>37320</v>
          </cell>
          <cell r="X2546">
            <v>37320</v>
          </cell>
          <cell r="Y2546" t="str">
            <v>Sanwa Duss</v>
          </cell>
        </row>
        <row r="2547">
          <cell r="A2547">
            <v>1105</v>
          </cell>
          <cell r="B2547">
            <v>37491</v>
          </cell>
          <cell r="C2547" t="str">
            <v>tch</v>
          </cell>
          <cell r="D2547" t="str">
            <v>094202</v>
          </cell>
          <cell r="E2547">
            <v>37466</v>
          </cell>
          <cell r="F2547">
            <v>37463</v>
          </cell>
          <cell r="G2547">
            <v>37470</v>
          </cell>
          <cell r="H2547" t="str">
            <v>AB-artifex</v>
          </cell>
          <cell r="I2547" t="str">
            <v>5004196007</v>
          </cell>
          <cell r="J2547" t="str">
            <v>2600</v>
          </cell>
          <cell r="M2547">
            <v>0</v>
          </cell>
          <cell r="N2547">
            <v>1020</v>
          </cell>
          <cell r="O2547">
            <v>224.4</v>
          </cell>
          <cell r="P2547">
            <v>1244.4000000000001</v>
          </cell>
          <cell r="S2547">
            <v>1244.4000000000001</v>
          </cell>
          <cell r="U2547" t="str">
            <v>a</v>
          </cell>
          <cell r="V2547"/>
          <cell r="W2547">
            <v>37488</v>
          </cell>
          <cell r="X2547">
            <v>37488</v>
          </cell>
          <cell r="Y2547" t="str">
            <v>KB</v>
          </cell>
        </row>
        <row r="2548">
          <cell r="A2548">
            <v>72</v>
          </cell>
          <cell r="B2548">
            <v>37315</v>
          </cell>
          <cell r="C2548" t="str">
            <v>b</v>
          </cell>
          <cell r="D2548" t="str">
            <v>14102</v>
          </cell>
          <cell r="E2548">
            <v>37286</v>
          </cell>
          <cell r="F2548">
            <v>37286</v>
          </cell>
          <cell r="G2548">
            <v>37293</v>
          </cell>
          <cell r="H2548" t="str">
            <v>AB-Artifex</v>
          </cell>
          <cell r="I2548" t="str">
            <v>5004196007</v>
          </cell>
          <cell r="J2548" t="str">
            <v>2600</v>
          </cell>
          <cell r="M2548">
            <v>0</v>
          </cell>
          <cell r="N2548">
            <v>2200</v>
          </cell>
          <cell r="O2548">
            <v>484</v>
          </cell>
          <cell r="P2548">
            <v>2684</v>
          </cell>
          <cell r="S2548">
            <v>2684</v>
          </cell>
          <cell r="U2548" t="str">
            <v>e</v>
          </cell>
          <cell r="V2548"/>
          <cell r="W2548">
            <v>37298</v>
          </cell>
          <cell r="X2548">
            <v>37301</v>
          </cell>
          <cell r="Y2548" t="str">
            <v>KB</v>
          </cell>
        </row>
        <row r="2549">
          <cell r="A2549">
            <v>42</v>
          </cell>
          <cell r="B2549">
            <v>37294</v>
          </cell>
          <cell r="C2549" t="str">
            <v>b</v>
          </cell>
          <cell r="D2549" t="str">
            <v>009802</v>
          </cell>
          <cell r="E2549">
            <v>37277</v>
          </cell>
          <cell r="F2549">
            <v>37277</v>
          </cell>
          <cell r="G2549">
            <v>37291</v>
          </cell>
          <cell r="H2549" t="str">
            <v>AB-Artifex</v>
          </cell>
          <cell r="I2549" t="str">
            <v>5004196007</v>
          </cell>
          <cell r="J2549" t="str">
            <v>2600</v>
          </cell>
          <cell r="M2549">
            <v>0</v>
          </cell>
          <cell r="N2549">
            <v>4180</v>
          </cell>
          <cell r="O2549">
            <v>919.6</v>
          </cell>
          <cell r="P2549">
            <v>5099.6000000000004</v>
          </cell>
          <cell r="S2549">
            <v>5099.6000000000004</v>
          </cell>
          <cell r="U2549" t="str">
            <v>a</v>
          </cell>
          <cell r="V2549"/>
          <cell r="W2549">
            <v>37293</v>
          </cell>
          <cell r="X2549">
            <v>37294</v>
          </cell>
          <cell r="Y2549" t="str">
            <v>KB</v>
          </cell>
          <cell r="Z2549" t="str">
            <v>HP 5L toners</v>
          </cell>
        </row>
        <row r="2550">
          <cell r="A2550">
            <v>263</v>
          </cell>
          <cell r="B2550">
            <v>37349</v>
          </cell>
          <cell r="C2550" t="str">
            <v>b</v>
          </cell>
          <cell r="D2550" t="str">
            <v>32102</v>
          </cell>
          <cell r="E2550">
            <v>37323</v>
          </cell>
          <cell r="F2550">
            <v>37323</v>
          </cell>
          <cell r="G2550">
            <v>37330</v>
          </cell>
          <cell r="H2550" t="str">
            <v>AB-Artifex</v>
          </cell>
          <cell r="I2550" t="str">
            <v>5004196007</v>
          </cell>
          <cell r="J2550" t="str">
            <v>2600</v>
          </cell>
          <cell r="M2550">
            <v>0</v>
          </cell>
          <cell r="N2550">
            <v>4490</v>
          </cell>
          <cell r="O2550">
            <v>987.8</v>
          </cell>
          <cell r="P2550">
            <v>5477.8</v>
          </cell>
          <cell r="S2550">
            <v>5477.8</v>
          </cell>
          <cell r="V2550"/>
          <cell r="W2550">
            <v>37329</v>
          </cell>
          <cell r="X2550">
            <v>37330</v>
          </cell>
          <cell r="Y2550" t="str">
            <v>KB</v>
          </cell>
          <cell r="Z2550" t="str">
            <v>Plotter paper</v>
          </cell>
        </row>
        <row r="2551">
          <cell r="A2551">
            <v>3204</v>
          </cell>
          <cell r="B2551">
            <v>37432</v>
          </cell>
          <cell r="C2551" t="str">
            <v>tch</v>
          </cell>
          <cell r="D2551" t="str">
            <v>0760/02</v>
          </cell>
          <cell r="E2551">
            <v>37420</v>
          </cell>
          <cell r="F2551">
            <v>37420</v>
          </cell>
          <cell r="G2551">
            <v>37427</v>
          </cell>
          <cell r="H2551" t="str">
            <v>Artifex</v>
          </cell>
          <cell r="I2551" t="str">
            <v>5004196007</v>
          </cell>
          <cell r="J2551" t="str">
            <v>2600</v>
          </cell>
          <cell r="M2551">
            <v>0</v>
          </cell>
          <cell r="N2551">
            <v>5320</v>
          </cell>
          <cell r="O2551">
            <v>1170.4000000000001</v>
          </cell>
          <cell r="P2551">
            <v>6490.4</v>
          </cell>
          <cell r="S2551">
            <v>6490.4</v>
          </cell>
          <cell r="V2551"/>
          <cell r="W2551">
            <v>37431</v>
          </cell>
          <cell r="X2551">
            <v>37431</v>
          </cell>
          <cell r="Y2551" t="str">
            <v>KB</v>
          </cell>
        </row>
        <row r="2552">
          <cell r="A2552">
            <v>419</v>
          </cell>
          <cell r="B2552">
            <v>37371</v>
          </cell>
          <cell r="C2552" t="str">
            <v>b</v>
          </cell>
          <cell r="D2552" t="str">
            <v>45002</v>
          </cell>
          <cell r="E2552">
            <v>37355</v>
          </cell>
          <cell r="F2552">
            <v>37355</v>
          </cell>
          <cell r="G2552">
            <v>37369</v>
          </cell>
          <cell r="H2552" t="str">
            <v>AB-Artifex</v>
          </cell>
          <cell r="I2552" t="str">
            <v>5004196007</v>
          </cell>
          <cell r="J2552" t="str">
            <v>2600</v>
          </cell>
          <cell r="M2552">
            <v>0</v>
          </cell>
          <cell r="N2552">
            <v>5700</v>
          </cell>
          <cell r="O2552">
            <v>1254</v>
          </cell>
          <cell r="P2552">
            <v>6954</v>
          </cell>
          <cell r="S2552">
            <v>6954</v>
          </cell>
          <cell r="U2552" t="str">
            <v>a</v>
          </cell>
          <cell r="V2552"/>
          <cell r="W2552">
            <v>37369</v>
          </cell>
          <cell r="X2552">
            <v>37369</v>
          </cell>
          <cell r="Y2552" t="str">
            <v>KB</v>
          </cell>
        </row>
        <row r="2553">
          <cell r="A2553">
            <v>831</v>
          </cell>
          <cell r="B2553">
            <v>37432</v>
          </cell>
          <cell r="C2553" t="str">
            <v>tch</v>
          </cell>
          <cell r="D2553" t="str">
            <v>074702</v>
          </cell>
          <cell r="E2553">
            <v>37418</v>
          </cell>
          <cell r="F2553">
            <v>37418</v>
          </cell>
          <cell r="G2553">
            <v>37425</v>
          </cell>
          <cell r="H2553" t="str">
            <v>AB-artifex</v>
          </cell>
          <cell r="I2553" t="str">
            <v>5004196007</v>
          </cell>
          <cell r="J2553" t="str">
            <v>2600</v>
          </cell>
          <cell r="M2553">
            <v>0</v>
          </cell>
          <cell r="N2553">
            <v>5820</v>
          </cell>
          <cell r="O2553">
            <v>1280.4000000000001</v>
          </cell>
          <cell r="P2553">
            <v>7100.4</v>
          </cell>
          <cell r="S2553">
            <v>7100.4</v>
          </cell>
          <cell r="V2553"/>
          <cell r="W2553">
            <v>37431</v>
          </cell>
          <cell r="X2553">
            <v>37431</v>
          </cell>
          <cell r="Y2553" t="str">
            <v>KB</v>
          </cell>
        </row>
        <row r="2554">
          <cell r="A2554">
            <v>710</v>
          </cell>
          <cell r="B2554">
            <v>37425</v>
          </cell>
          <cell r="C2554" t="str">
            <v>b</v>
          </cell>
          <cell r="D2554" t="str">
            <v>068702</v>
          </cell>
          <cell r="E2554">
            <v>37404</v>
          </cell>
          <cell r="F2554">
            <v>37405</v>
          </cell>
          <cell r="G2554">
            <v>37412</v>
          </cell>
          <cell r="H2554" t="str">
            <v>AB-artifex</v>
          </cell>
          <cell r="I2554" t="str">
            <v>5004196007</v>
          </cell>
          <cell r="J2554" t="str">
            <v>2600</v>
          </cell>
          <cell r="M2554">
            <v>0</v>
          </cell>
          <cell r="N2554">
            <v>5940</v>
          </cell>
          <cell r="O2554">
            <v>1306.8</v>
          </cell>
          <cell r="P2554">
            <v>7246.8</v>
          </cell>
          <cell r="S2554">
            <v>7246.8</v>
          </cell>
          <cell r="U2554" t="str">
            <v>a</v>
          </cell>
          <cell r="V2554"/>
          <cell r="W2554">
            <v>37417</v>
          </cell>
          <cell r="X2554">
            <v>37417</v>
          </cell>
          <cell r="Y2554" t="str">
            <v>KB</v>
          </cell>
        </row>
        <row r="2555">
          <cell r="A2555">
            <v>3272</v>
          </cell>
          <cell r="B2555">
            <v>37491</v>
          </cell>
          <cell r="C2555" t="str">
            <v>tch</v>
          </cell>
          <cell r="D2555" t="str">
            <v>0947/02</v>
          </cell>
          <cell r="E2555">
            <v>37466</v>
          </cell>
          <cell r="F2555">
            <v>37466</v>
          </cell>
          <cell r="G2555">
            <v>37473</v>
          </cell>
          <cell r="H2555" t="str">
            <v>Artifex</v>
          </cell>
          <cell r="I2555" t="str">
            <v>5004196007</v>
          </cell>
          <cell r="J2555" t="str">
            <v>2600</v>
          </cell>
          <cell r="M2555">
            <v>0</v>
          </cell>
          <cell r="N2555">
            <v>6220</v>
          </cell>
          <cell r="O2555">
            <v>1368.4</v>
          </cell>
          <cell r="P2555">
            <v>7588.4</v>
          </cell>
          <cell r="S2555">
            <v>7588.4</v>
          </cell>
          <cell r="U2555" t="str">
            <v>b</v>
          </cell>
          <cell r="V2555"/>
          <cell r="W2555">
            <v>37488</v>
          </cell>
          <cell r="X2555">
            <v>37488</v>
          </cell>
          <cell r="Y2555" t="str">
            <v>KB</v>
          </cell>
          <cell r="Z2555" t="str">
            <v>HP Coated paper</v>
          </cell>
        </row>
        <row r="2556">
          <cell r="A2556">
            <v>26</v>
          </cell>
          <cell r="B2556">
            <v>37294</v>
          </cell>
          <cell r="C2556" t="str">
            <v>b</v>
          </cell>
          <cell r="D2556" t="str">
            <v>007302</v>
          </cell>
          <cell r="E2556">
            <v>37272</v>
          </cell>
          <cell r="F2556">
            <v>37272</v>
          </cell>
          <cell r="G2556">
            <v>37279</v>
          </cell>
          <cell r="H2556" t="str">
            <v>AB-Artifex</v>
          </cell>
          <cell r="I2556" t="str">
            <v>5004196007</v>
          </cell>
          <cell r="J2556" t="str">
            <v>2600</v>
          </cell>
          <cell r="M2556">
            <v>0</v>
          </cell>
          <cell r="N2556">
            <v>6840</v>
          </cell>
          <cell r="O2556">
            <v>1504.8</v>
          </cell>
          <cell r="P2556">
            <v>8344.7999999999993</v>
          </cell>
          <cell r="S2556">
            <v>8344.7999999999993</v>
          </cell>
          <cell r="V2556"/>
          <cell r="W2556">
            <v>37284</v>
          </cell>
          <cell r="X2556">
            <v>37285</v>
          </cell>
          <cell r="Y2556" t="str">
            <v>KB</v>
          </cell>
        </row>
        <row r="2557">
          <cell r="A2557">
            <v>538</v>
          </cell>
          <cell r="B2557">
            <v>37396</v>
          </cell>
          <cell r="C2557" t="str">
            <v>b</v>
          </cell>
          <cell r="D2557" t="str">
            <v>054102</v>
          </cell>
          <cell r="E2557">
            <v>37375</v>
          </cell>
          <cell r="F2557">
            <v>37372</v>
          </cell>
          <cell r="G2557">
            <v>37379</v>
          </cell>
          <cell r="H2557" t="str">
            <v>AB-Artifex</v>
          </cell>
          <cell r="I2557" t="str">
            <v>5004196007</v>
          </cell>
          <cell r="J2557" t="str">
            <v>2600</v>
          </cell>
          <cell r="M2557">
            <v>0</v>
          </cell>
          <cell r="N2557">
            <v>9534</v>
          </cell>
          <cell r="O2557">
            <v>2097.5</v>
          </cell>
          <cell r="P2557">
            <v>11631.5</v>
          </cell>
          <cell r="S2557">
            <v>11631.5</v>
          </cell>
          <cell r="U2557" t="str">
            <v>a</v>
          </cell>
          <cell r="V2557"/>
          <cell r="W2557">
            <v>37391</v>
          </cell>
          <cell r="X2557">
            <v>37393</v>
          </cell>
          <cell r="Y2557" t="str">
            <v>KB</v>
          </cell>
        </row>
        <row r="2558">
          <cell r="A2558">
            <v>1257</v>
          </cell>
          <cell r="B2558">
            <v>37524</v>
          </cell>
          <cell r="C2558" t="str">
            <v>toe</v>
          </cell>
          <cell r="D2558" t="str">
            <v>1038</v>
          </cell>
          <cell r="E2558">
            <v>37491</v>
          </cell>
          <cell r="F2558">
            <v>37491</v>
          </cell>
          <cell r="G2558">
            <v>37498</v>
          </cell>
          <cell r="H2558" t="str">
            <v>AB-artifex</v>
          </cell>
          <cell r="I2558" t="str">
            <v>5004196007</v>
          </cell>
          <cell r="J2558" t="str">
            <v>2600</v>
          </cell>
          <cell r="M2558">
            <v>0</v>
          </cell>
          <cell r="N2558">
            <v>10730</v>
          </cell>
          <cell r="O2558">
            <v>2360.6</v>
          </cell>
          <cell r="P2558">
            <v>13090.6</v>
          </cell>
          <cell r="S2558">
            <v>13090.6</v>
          </cell>
          <cell r="U2558" t="str">
            <v>a</v>
          </cell>
          <cell r="V2558"/>
          <cell r="W2558">
            <v>37515</v>
          </cell>
          <cell r="X2558">
            <v>37515</v>
          </cell>
          <cell r="Y2558" t="str">
            <v>KB</v>
          </cell>
        </row>
        <row r="2559">
          <cell r="A2559">
            <v>384</v>
          </cell>
          <cell r="B2559">
            <v>37385</v>
          </cell>
          <cell r="C2559" t="str">
            <v>b</v>
          </cell>
          <cell r="D2559" t="str">
            <v>42502</v>
          </cell>
          <cell r="E2559">
            <v>37350</v>
          </cell>
          <cell r="F2559">
            <v>37350</v>
          </cell>
          <cell r="G2559">
            <v>37357</v>
          </cell>
          <cell r="H2559" t="str">
            <v>AB-Artifex</v>
          </cell>
          <cell r="I2559" t="str">
            <v>5004196007</v>
          </cell>
          <cell r="J2559" t="str">
            <v>2600</v>
          </cell>
          <cell r="M2559">
            <v>0</v>
          </cell>
          <cell r="N2559">
            <v>17880</v>
          </cell>
          <cell r="O2559">
            <v>3933.6</v>
          </cell>
          <cell r="P2559">
            <v>21813.599999999999</v>
          </cell>
          <cell r="S2559">
            <v>21813.599999999999</v>
          </cell>
          <cell r="V2559"/>
          <cell r="W2559">
            <v>37370</v>
          </cell>
          <cell r="X2559">
            <v>37371</v>
          </cell>
          <cell r="Y2559" t="str">
            <v>KB</v>
          </cell>
          <cell r="Z2559" t="str">
            <v>TPCA use !!!</v>
          </cell>
        </row>
        <row r="2560">
          <cell r="A2560">
            <v>1731</v>
          </cell>
          <cell r="B2560">
            <v>37596</v>
          </cell>
          <cell r="C2560" t="str">
            <v>b</v>
          </cell>
          <cell r="D2560" t="str">
            <v>1448</v>
          </cell>
          <cell r="E2560">
            <v>37581</v>
          </cell>
          <cell r="F2560">
            <v>37581</v>
          </cell>
          <cell r="G2560">
            <v>37588</v>
          </cell>
          <cell r="H2560" t="str">
            <v>AB-artifex</v>
          </cell>
          <cell r="I2560" t="str">
            <v>5004196007</v>
          </cell>
          <cell r="J2560" t="str">
            <v>2600</v>
          </cell>
          <cell r="M2560">
            <v>0</v>
          </cell>
          <cell r="N2560">
            <v>27140</v>
          </cell>
          <cell r="O2560">
            <v>5970.8</v>
          </cell>
          <cell r="P2560">
            <v>33110.800000000003</v>
          </cell>
          <cell r="S2560">
            <v>33110.800000000003</v>
          </cell>
          <cell r="U2560" t="str">
            <v>a</v>
          </cell>
          <cell r="V2560"/>
          <cell r="W2560">
            <v>37587</v>
          </cell>
          <cell r="X2560">
            <v>37589</v>
          </cell>
          <cell r="Y2560" t="str">
            <v>KB</v>
          </cell>
        </row>
        <row r="2561">
          <cell r="A2561">
            <v>4033.1</v>
          </cell>
          <cell r="B2561" t="str">
            <v>n/a</v>
          </cell>
          <cell r="C2561" t="str">
            <v>ko</v>
          </cell>
          <cell r="D2561" t="str">
            <v>20020047</v>
          </cell>
          <cell r="E2561">
            <v>37302</v>
          </cell>
          <cell r="G2561">
            <v>37313</v>
          </cell>
          <cell r="H2561" t="str">
            <v>REMKO s.r.o.</v>
          </cell>
          <cell r="I2561" t="str">
            <v>5005041007</v>
          </cell>
          <cell r="J2561" t="str">
            <v>2600</v>
          </cell>
          <cell r="M2561">
            <v>0</v>
          </cell>
          <cell r="N2561">
            <v>0</v>
          </cell>
          <cell r="O2561">
            <v>0</v>
          </cell>
          <cell r="P2561">
            <v>0</v>
          </cell>
          <cell r="Q2561">
            <v>-1050</v>
          </cell>
          <cell r="S2561">
            <v>-1050</v>
          </cell>
          <cell r="T2561" t="str">
            <v>Preplatek</v>
          </cell>
          <cell r="V2561"/>
          <cell r="W2561">
            <v>37358</v>
          </cell>
          <cell r="X2561">
            <v>37358</v>
          </cell>
          <cell r="Y2561" t="str">
            <v>KB</v>
          </cell>
        </row>
        <row r="2562">
          <cell r="A2562">
            <v>4007</v>
          </cell>
          <cell r="B2562">
            <v>37315</v>
          </cell>
          <cell r="C2562" t="str">
            <v>ko</v>
          </cell>
          <cell r="D2562" t="str">
            <v>2002005</v>
          </cell>
          <cell r="E2562">
            <v>37278</v>
          </cell>
          <cell r="G2562">
            <v>37298</v>
          </cell>
          <cell r="H2562" t="str">
            <v>REMKO s.r.o.</v>
          </cell>
          <cell r="I2562" t="str">
            <v>5005041007</v>
          </cell>
          <cell r="J2562" t="str">
            <v>2600</v>
          </cell>
          <cell r="L2562">
            <v>0</v>
          </cell>
          <cell r="M2562">
            <v>0</v>
          </cell>
          <cell r="N2562">
            <v>0</v>
          </cell>
          <cell r="O2562">
            <v>0</v>
          </cell>
          <cell r="Q2562">
            <v>60000</v>
          </cell>
          <cell r="S2562">
            <v>60000</v>
          </cell>
          <cell r="U2562" t="str">
            <v>c</v>
          </cell>
          <cell r="V2562"/>
          <cell r="W2562">
            <v>37298</v>
          </cell>
          <cell r="X2562">
            <v>37301</v>
          </cell>
          <cell r="Y2562" t="str">
            <v>KB</v>
          </cell>
        </row>
        <row r="2563">
          <cell r="A2563">
            <v>2099</v>
          </cell>
          <cell r="B2563">
            <v>37371</v>
          </cell>
          <cell r="C2563" t="str">
            <v>f</v>
          </cell>
          <cell r="D2563" t="str">
            <v>20020128</v>
          </cell>
          <cell r="E2563">
            <v>37357</v>
          </cell>
          <cell r="F2563">
            <v>37355</v>
          </cell>
          <cell r="G2563">
            <v>37369</v>
          </cell>
          <cell r="H2563" t="str">
            <v>REMKO s.r.o.</v>
          </cell>
          <cell r="I2563" t="str">
            <v>5005041007</v>
          </cell>
          <cell r="J2563" t="str">
            <v>2600</v>
          </cell>
          <cell r="L2563">
            <v>89892</v>
          </cell>
          <cell r="M2563">
            <v>4494.6000000000004</v>
          </cell>
          <cell r="O2563">
            <v>0</v>
          </cell>
          <cell r="P2563">
            <v>94386.6</v>
          </cell>
          <cell r="S2563">
            <v>94386.6</v>
          </cell>
          <cell r="U2563" t="str">
            <v>a</v>
          </cell>
          <cell r="V2563"/>
          <cell r="W2563">
            <v>37369</v>
          </cell>
          <cell r="X2563">
            <v>37369</v>
          </cell>
          <cell r="Y2563" t="str">
            <v>KB</v>
          </cell>
        </row>
        <row r="2564">
          <cell r="A2564">
            <v>4002</v>
          </cell>
          <cell r="B2564">
            <v>37284</v>
          </cell>
          <cell r="C2564" t="str">
            <v>ko</v>
          </cell>
          <cell r="D2564" t="str">
            <v>200180</v>
          </cell>
          <cell r="E2564">
            <v>37260</v>
          </cell>
          <cell r="G2564">
            <v>37267</v>
          </cell>
          <cell r="H2564" t="str">
            <v>REMKO s.r.o.</v>
          </cell>
          <cell r="I2564" t="str">
            <v>5005041007</v>
          </cell>
          <cell r="J2564" t="str">
            <v>2600</v>
          </cell>
          <cell r="M2564">
            <v>0</v>
          </cell>
          <cell r="Q2564">
            <v>120000</v>
          </cell>
          <cell r="S2564">
            <v>120000</v>
          </cell>
          <cell r="V2564"/>
          <cell r="W2564">
            <v>37271</v>
          </cell>
          <cell r="X2564">
            <v>37271</v>
          </cell>
          <cell r="Y2564" t="str">
            <v>KB</v>
          </cell>
        </row>
        <row r="2565">
          <cell r="A2565">
            <v>4033</v>
          </cell>
          <cell r="B2565">
            <v>37349</v>
          </cell>
          <cell r="C2565" t="str">
            <v>ko</v>
          </cell>
          <cell r="D2565" t="str">
            <v>20020047</v>
          </cell>
          <cell r="E2565">
            <v>37302</v>
          </cell>
          <cell r="F2565">
            <v>37299</v>
          </cell>
          <cell r="G2565">
            <v>37313</v>
          </cell>
          <cell r="H2565" t="str">
            <v>REMKO s.r.o.</v>
          </cell>
          <cell r="I2565" t="str">
            <v>5005041007</v>
          </cell>
          <cell r="J2565" t="str">
            <v>2600</v>
          </cell>
          <cell r="L2565">
            <v>340017.7</v>
          </cell>
          <cell r="M2565">
            <v>17000.900000000001</v>
          </cell>
          <cell r="N2565">
            <v>0</v>
          </cell>
          <cell r="O2565">
            <v>0</v>
          </cell>
          <cell r="P2565">
            <v>0</v>
          </cell>
          <cell r="R2565">
            <v>-60000</v>
          </cell>
          <cell r="S2565">
            <v>-60000</v>
          </cell>
          <cell r="U2565" t="str">
            <v>a</v>
          </cell>
          <cell r="V2565"/>
          <cell r="W2565">
            <v>37328</v>
          </cell>
          <cell r="X2565">
            <v>37328</v>
          </cell>
          <cell r="Y2565" t="str">
            <v>KB</v>
          </cell>
        </row>
        <row r="2566">
          <cell r="A2566">
            <v>2064</v>
          </cell>
          <cell r="B2566">
            <v>37349</v>
          </cell>
          <cell r="C2566" t="str">
            <v>f</v>
          </cell>
          <cell r="D2566" t="str">
            <v>20020092</v>
          </cell>
          <cell r="E2566">
            <v>37326</v>
          </cell>
          <cell r="F2566">
            <v>37321</v>
          </cell>
          <cell r="G2566">
            <v>37335</v>
          </cell>
          <cell r="H2566" t="str">
            <v>REMKO s.r.o.</v>
          </cell>
          <cell r="I2566" t="str">
            <v>5005041007</v>
          </cell>
          <cell r="J2566" t="str">
            <v>2600</v>
          </cell>
          <cell r="L2566">
            <v>318346.95</v>
          </cell>
          <cell r="M2566">
            <v>15917.3</v>
          </cell>
          <cell r="O2566">
            <v>0</v>
          </cell>
          <cell r="P2566">
            <v>334264.3</v>
          </cell>
          <cell r="S2566">
            <v>334264.40000000002</v>
          </cell>
          <cell r="V2566"/>
          <cell r="W2566">
            <v>37335</v>
          </cell>
          <cell r="X2566">
            <v>37335</v>
          </cell>
          <cell r="Y2566" t="str">
            <v>KB</v>
          </cell>
        </row>
        <row r="2567">
          <cell r="A2567">
            <v>225</v>
          </cell>
          <cell r="B2567">
            <v>37349</v>
          </cell>
          <cell r="C2567" t="str">
            <v>pr3</v>
          </cell>
          <cell r="D2567" t="str">
            <v>362002</v>
          </cell>
          <cell r="E2567">
            <v>37319</v>
          </cell>
          <cell r="F2567">
            <v>37301</v>
          </cell>
          <cell r="G2567">
            <v>37333</v>
          </cell>
          <cell r="H2567" t="str">
            <v>Varcholek</v>
          </cell>
          <cell r="I2567" t="str">
            <v>5005759000</v>
          </cell>
          <cell r="J2567" t="str">
            <v>2600</v>
          </cell>
          <cell r="L2567">
            <v>12718</v>
          </cell>
          <cell r="M2567">
            <v>635.9</v>
          </cell>
          <cell r="O2567">
            <v>0</v>
          </cell>
          <cell r="P2567">
            <v>13354</v>
          </cell>
          <cell r="S2567">
            <v>13354</v>
          </cell>
          <cell r="V2567"/>
          <cell r="W2567">
            <v>37330</v>
          </cell>
          <cell r="X2567">
            <v>37333</v>
          </cell>
          <cell r="Y2567" t="str">
            <v>KB</v>
          </cell>
        </row>
        <row r="2568">
          <cell r="A2568">
            <v>6094</v>
          </cell>
          <cell r="B2568">
            <v>37564</v>
          </cell>
          <cell r="C2568" t="str">
            <v>tr</v>
          </cell>
          <cell r="D2568" t="str">
            <v>167/2002</v>
          </cell>
          <cell r="E2568">
            <v>37547</v>
          </cell>
          <cell r="F2568">
            <v>37487</v>
          </cell>
          <cell r="G2568">
            <v>37499</v>
          </cell>
          <cell r="H2568" t="str">
            <v>Varcholek</v>
          </cell>
          <cell r="I2568" t="str">
            <v>5005759000</v>
          </cell>
          <cell r="J2568" t="str">
            <v>2600</v>
          </cell>
          <cell r="L2568">
            <v>25436</v>
          </cell>
          <cell r="M2568">
            <v>1271.8</v>
          </cell>
          <cell r="O2568">
            <v>0</v>
          </cell>
          <cell r="P2568">
            <v>26707.8</v>
          </cell>
          <cell r="R2568">
            <v>0</v>
          </cell>
          <cell r="S2568">
            <v>26708</v>
          </cell>
          <cell r="V2568"/>
          <cell r="W2568">
            <v>37559</v>
          </cell>
          <cell r="X2568">
            <v>37560</v>
          </cell>
          <cell r="Y2568" t="str">
            <v>KB</v>
          </cell>
        </row>
        <row r="2569">
          <cell r="A2569">
            <v>226</v>
          </cell>
          <cell r="B2569">
            <v>37364</v>
          </cell>
          <cell r="C2569" t="str">
            <v>pr3</v>
          </cell>
          <cell r="D2569" t="str">
            <v>442002</v>
          </cell>
          <cell r="E2569">
            <v>37319</v>
          </cell>
          <cell r="F2569">
            <v>37292</v>
          </cell>
          <cell r="G2569">
            <v>37351</v>
          </cell>
          <cell r="H2569" t="str">
            <v>Varcholek</v>
          </cell>
          <cell r="I2569" t="str">
            <v>5005759000</v>
          </cell>
          <cell r="J2569" t="str">
            <v>2600</v>
          </cell>
          <cell r="L2569">
            <v>1088750</v>
          </cell>
          <cell r="M2569">
            <v>54437.5</v>
          </cell>
          <cell r="O2569">
            <v>0</v>
          </cell>
          <cell r="P2569">
            <v>1143187.5</v>
          </cell>
          <cell r="Q2569">
            <v>-979875</v>
          </cell>
          <cell r="R2569">
            <v>-54437.5</v>
          </cell>
          <cell r="S2569">
            <v>108875</v>
          </cell>
          <cell r="U2569" t="str">
            <v>a</v>
          </cell>
          <cell r="V2569"/>
          <cell r="W2569">
            <v>37351</v>
          </cell>
          <cell r="X2569">
            <v>37351</v>
          </cell>
          <cell r="Y2569" t="str">
            <v>KB</v>
          </cell>
        </row>
        <row r="2570">
          <cell r="A2570">
            <v>6050</v>
          </cell>
          <cell r="B2570">
            <v>37524</v>
          </cell>
          <cell r="C2570" t="str">
            <v>pm</v>
          </cell>
          <cell r="D2570" t="str">
            <v>1512002</v>
          </cell>
          <cell r="E2570">
            <v>37487</v>
          </cell>
          <cell r="F2570">
            <v>37473</v>
          </cell>
          <cell r="G2570">
            <v>37484</v>
          </cell>
          <cell r="H2570" t="str">
            <v>Varcholek</v>
          </cell>
          <cell r="I2570" t="str">
            <v>5005759000</v>
          </cell>
          <cell r="J2570" t="str">
            <v>2600</v>
          </cell>
          <cell r="L2570">
            <v>138000</v>
          </cell>
          <cell r="M2570">
            <v>6900</v>
          </cell>
          <cell r="O2570">
            <v>0</v>
          </cell>
          <cell r="P2570">
            <v>144900</v>
          </cell>
          <cell r="R2570">
            <v>0</v>
          </cell>
          <cell r="S2570">
            <v>144900</v>
          </cell>
          <cell r="U2570" t="str">
            <v>a</v>
          </cell>
          <cell r="V2570"/>
          <cell r="W2570">
            <v>37508</v>
          </cell>
          <cell r="X2570">
            <v>37508</v>
          </cell>
          <cell r="Y2570" t="str">
            <v>KB</v>
          </cell>
        </row>
        <row r="2571">
          <cell r="A2571">
            <v>58</v>
          </cell>
          <cell r="B2571">
            <v>37333</v>
          </cell>
          <cell r="C2571" t="str">
            <v>pr3</v>
          </cell>
          <cell r="D2571" t="str">
            <v>82002</v>
          </cell>
          <cell r="E2571">
            <v>37281</v>
          </cell>
          <cell r="G2571">
            <v>37320</v>
          </cell>
          <cell r="H2571" t="str">
            <v>Varcholek</v>
          </cell>
          <cell r="I2571" t="str">
            <v>5005759000</v>
          </cell>
          <cell r="J2571" t="str">
            <v>2600</v>
          </cell>
          <cell r="M2571">
            <v>0</v>
          </cell>
          <cell r="O2571">
            <v>0</v>
          </cell>
          <cell r="P2571">
            <v>0</v>
          </cell>
          <cell r="Q2571">
            <v>979875</v>
          </cell>
          <cell r="S2571">
            <v>979875</v>
          </cell>
          <cell r="T2571" t="str">
            <v>March2002</v>
          </cell>
          <cell r="U2571">
            <v>37315</v>
          </cell>
          <cell r="V2571"/>
          <cell r="W2571">
            <v>37320</v>
          </cell>
          <cell r="X2571">
            <v>37320</v>
          </cell>
          <cell r="Y2571" t="str">
            <v>Sanwa Duss</v>
          </cell>
        </row>
        <row r="2572">
          <cell r="A2572">
            <v>355</v>
          </cell>
          <cell r="B2572">
            <v>37385</v>
          </cell>
          <cell r="C2572" t="str">
            <v>mc</v>
          </cell>
          <cell r="D2572" t="str">
            <v>032002</v>
          </cell>
          <cell r="E2572">
            <v>37349</v>
          </cell>
          <cell r="G2572">
            <v>37354</v>
          </cell>
          <cell r="H2572" t="str">
            <v>Turčániová</v>
          </cell>
          <cell r="I2572" t="str">
            <v>500631-001</v>
          </cell>
          <cell r="J2572" t="str">
            <v>2700</v>
          </cell>
          <cell r="K2572">
            <v>50297.1</v>
          </cell>
          <cell r="M2572">
            <v>0</v>
          </cell>
          <cell r="O2572">
            <v>0</v>
          </cell>
          <cell r="P2572">
            <v>50297.1</v>
          </cell>
          <cell r="S2572">
            <v>50297.1</v>
          </cell>
          <cell r="T2572" t="str">
            <v>free</v>
          </cell>
          <cell r="U2572" t="str">
            <v>a</v>
          </cell>
          <cell r="V2572"/>
          <cell r="W2572">
            <v>37351</v>
          </cell>
          <cell r="X2572">
            <v>37351</v>
          </cell>
          <cell r="Y2572" t="str">
            <v>KB</v>
          </cell>
        </row>
        <row r="2573">
          <cell r="A2573">
            <v>232</v>
          </cell>
          <cell r="B2573">
            <v>37357</v>
          </cell>
          <cell r="C2573" t="str">
            <v>mc</v>
          </cell>
          <cell r="D2573" t="str">
            <v>022002</v>
          </cell>
          <cell r="E2573">
            <v>37320</v>
          </cell>
          <cell r="G2573">
            <v>37323</v>
          </cell>
          <cell r="H2573" t="str">
            <v>Turčániová</v>
          </cell>
          <cell r="I2573" t="str">
            <v>500631-001</v>
          </cell>
          <cell r="J2573" t="str">
            <v>2700</v>
          </cell>
          <cell r="K2573">
            <v>53277</v>
          </cell>
          <cell r="M2573">
            <v>0</v>
          </cell>
          <cell r="O2573">
            <v>0</v>
          </cell>
          <cell r="P2573">
            <v>53277</v>
          </cell>
          <cell r="S2573">
            <v>53277</v>
          </cell>
          <cell r="T2573" t="str">
            <v>free</v>
          </cell>
          <cell r="U2573" t="str">
            <v>p</v>
          </cell>
          <cell r="V2573"/>
          <cell r="W2573">
            <v>37322</v>
          </cell>
          <cell r="X2573">
            <v>37322</v>
          </cell>
          <cell r="Y2573" t="str">
            <v>KB</v>
          </cell>
        </row>
        <row r="2574">
          <cell r="A2574">
            <v>122</v>
          </cell>
          <cell r="B2574">
            <v>37315</v>
          </cell>
          <cell r="C2574" t="str">
            <v>mc</v>
          </cell>
          <cell r="D2574" t="str">
            <v>012002</v>
          </cell>
          <cell r="E2574">
            <v>37299</v>
          </cell>
          <cell r="F2574">
            <v>37287</v>
          </cell>
          <cell r="G2574">
            <v>37299</v>
          </cell>
          <cell r="H2574" t="str">
            <v>Turčániová</v>
          </cell>
          <cell r="I2574" t="str">
            <v>500631-001</v>
          </cell>
          <cell r="J2574" t="str">
            <v>2700</v>
          </cell>
          <cell r="K2574">
            <v>57856.5</v>
          </cell>
          <cell r="M2574">
            <v>0</v>
          </cell>
          <cell r="O2574">
            <v>0</v>
          </cell>
          <cell r="P2574">
            <v>57856.5</v>
          </cell>
          <cell r="S2574">
            <v>57856.5</v>
          </cell>
          <cell r="T2574" t="str">
            <v>free</v>
          </cell>
          <cell r="U2574" t="str">
            <v>b</v>
          </cell>
          <cell r="V2574"/>
          <cell r="W2574">
            <v>37301</v>
          </cell>
          <cell r="X2574">
            <v>37301</v>
          </cell>
          <cell r="Y2574" t="str">
            <v>KB</v>
          </cell>
        </row>
        <row r="2575">
          <cell r="A2575">
            <v>2207</v>
          </cell>
          <cell r="B2575" t="str">
            <v>cancel</v>
          </cell>
          <cell r="C2575" t="str">
            <v>f</v>
          </cell>
          <cell r="D2575" t="str">
            <v>22051</v>
          </cell>
          <cell r="E2575">
            <v>37441</v>
          </cell>
          <cell r="F2575">
            <v>37438</v>
          </cell>
          <cell r="G2575">
            <v>37468</v>
          </cell>
          <cell r="H2575" t="str">
            <v>IVEL Plus, s.r.o.</v>
          </cell>
          <cell r="I2575" t="str">
            <v>5006474007</v>
          </cell>
          <cell r="J2575" t="str">
            <v>2600</v>
          </cell>
          <cell r="M2575">
            <v>0</v>
          </cell>
          <cell r="O2575">
            <v>0</v>
          </cell>
          <cell r="P2575">
            <v>0</v>
          </cell>
          <cell r="S2575">
            <v>0</v>
          </cell>
          <cell r="V2575"/>
          <cell r="W2575" t="str">
            <v>n/a</v>
          </cell>
          <cell r="X2575" t="str">
            <v>n/a</v>
          </cell>
          <cell r="Y2575" t="str">
            <v>KB</v>
          </cell>
        </row>
        <row r="2576">
          <cell r="A2576">
            <v>2206</v>
          </cell>
          <cell r="B2576" t="str">
            <v>cancel</v>
          </cell>
          <cell r="C2576" t="str">
            <v>f</v>
          </cell>
          <cell r="D2576" t="str">
            <v>22052</v>
          </cell>
          <cell r="E2576">
            <v>37441</v>
          </cell>
          <cell r="F2576">
            <v>37438</v>
          </cell>
          <cell r="G2576">
            <v>37468</v>
          </cell>
          <cell r="H2576" t="str">
            <v>IVEL Plus, s.r.o.</v>
          </cell>
          <cell r="I2576" t="str">
            <v>5006474007</v>
          </cell>
          <cell r="J2576" t="str">
            <v>2600</v>
          </cell>
          <cell r="L2576">
            <v>12000</v>
          </cell>
          <cell r="M2576">
            <v>600</v>
          </cell>
          <cell r="O2576">
            <v>0</v>
          </cell>
          <cell r="P2576">
            <v>12600</v>
          </cell>
          <cell r="S2576">
            <v>12600</v>
          </cell>
          <cell r="V2576"/>
          <cell r="W2576" t="str">
            <v>n/a</v>
          </cell>
          <cell r="X2576" t="str">
            <v>n/a</v>
          </cell>
          <cell r="Y2576" t="str">
            <v>KB</v>
          </cell>
        </row>
        <row r="2577">
          <cell r="A2577">
            <v>2180</v>
          </cell>
          <cell r="B2577">
            <v>37453</v>
          </cell>
          <cell r="C2577" t="str">
            <v>f</v>
          </cell>
          <cell r="D2577" t="str">
            <v>22040</v>
          </cell>
          <cell r="E2577">
            <v>37413</v>
          </cell>
          <cell r="F2577">
            <v>37410</v>
          </cell>
          <cell r="G2577">
            <v>37439</v>
          </cell>
          <cell r="H2577" t="str">
            <v>IVEL Plus, s.r.o.</v>
          </cell>
          <cell r="I2577" t="str">
            <v>5006474007</v>
          </cell>
          <cell r="J2577" t="str">
            <v>2600</v>
          </cell>
          <cell r="M2577">
            <v>0</v>
          </cell>
          <cell r="O2577">
            <v>0</v>
          </cell>
          <cell r="P2577">
            <v>0</v>
          </cell>
          <cell r="Q2577">
            <v>152250</v>
          </cell>
          <cell r="S2577">
            <v>152250</v>
          </cell>
          <cell r="U2577" t="str">
            <v>c</v>
          </cell>
          <cell r="V2577"/>
          <cell r="W2577">
            <v>37440</v>
          </cell>
          <cell r="X2577">
            <v>37440</v>
          </cell>
          <cell r="Y2577" t="str">
            <v>KB</v>
          </cell>
        </row>
        <row r="2578">
          <cell r="A2578">
            <v>2134</v>
          </cell>
          <cell r="B2578">
            <v>37425</v>
          </cell>
          <cell r="C2578" t="str">
            <v>f</v>
          </cell>
          <cell r="D2578" t="str">
            <v>202/47</v>
          </cell>
          <cell r="E2578">
            <v>37385</v>
          </cell>
          <cell r="F2578">
            <v>37378</v>
          </cell>
          <cell r="G2578">
            <v>37412</v>
          </cell>
          <cell r="H2578" t="str">
            <v>Pragotech, s.r.o.</v>
          </cell>
          <cell r="I2578" t="str">
            <v>5006727000</v>
          </cell>
          <cell r="J2578" t="str">
            <v>2600</v>
          </cell>
          <cell r="L2578">
            <v>520075</v>
          </cell>
          <cell r="M2578">
            <v>26003.75</v>
          </cell>
          <cell r="N2578">
            <v>429925</v>
          </cell>
          <cell r="O2578">
            <v>94583.5</v>
          </cell>
          <cell r="P2578">
            <v>1070587.3</v>
          </cell>
          <cell r="Q2578">
            <v>-572850</v>
          </cell>
          <cell r="R2578">
            <v>-47500</v>
          </cell>
          <cell r="S2578">
            <v>450237</v>
          </cell>
          <cell r="U2578" t="str">
            <v>d</v>
          </cell>
          <cell r="V2578"/>
          <cell r="W2578">
            <v>37413</v>
          </cell>
          <cell r="X2578">
            <v>37414</v>
          </cell>
          <cell r="Y2578" t="str">
            <v>KB</v>
          </cell>
        </row>
        <row r="2579">
          <cell r="A2579">
            <v>2091</v>
          </cell>
          <cell r="B2579">
            <v>37382</v>
          </cell>
          <cell r="C2579" t="str">
            <v>f</v>
          </cell>
          <cell r="D2579" t="str">
            <v>2002122009</v>
          </cell>
          <cell r="E2579">
            <v>37351</v>
          </cell>
          <cell r="G2579">
            <v>37381</v>
          </cell>
          <cell r="H2579" t="str">
            <v>Pragotech, s.r.o.</v>
          </cell>
          <cell r="I2579" t="str">
            <v>5006727000</v>
          </cell>
          <cell r="J2579" t="str">
            <v>2600</v>
          </cell>
          <cell r="M2579">
            <v>0</v>
          </cell>
          <cell r="O2579">
            <v>0</v>
          </cell>
          <cell r="P2579">
            <v>0</v>
          </cell>
          <cell r="Q2579">
            <v>572850</v>
          </cell>
          <cell r="S2579">
            <v>572850</v>
          </cell>
          <cell r="T2579" t="str">
            <v>May2002</v>
          </cell>
          <cell r="U2579">
            <v>37376</v>
          </cell>
          <cell r="V2579"/>
          <cell r="W2579">
            <v>37380</v>
          </cell>
          <cell r="X2579">
            <v>37382</v>
          </cell>
          <cell r="Y2579" t="str">
            <v>Sanwa Duss</v>
          </cell>
        </row>
        <row r="2580">
          <cell r="A2580">
            <v>8029</v>
          </cell>
          <cell r="B2580">
            <v>37613</v>
          </cell>
          <cell r="C2580" t="str">
            <v>tp3</v>
          </cell>
          <cell r="D2580" t="str">
            <v>97/2002</v>
          </cell>
          <cell r="E2580">
            <v>37600</v>
          </cell>
          <cell r="F2580">
            <v>37603</v>
          </cell>
          <cell r="G2580">
            <v>37603</v>
          </cell>
          <cell r="H2580" t="str">
            <v>Inclean, s.r.o.</v>
          </cell>
          <cell r="I2580" t="str">
            <v>5006730007</v>
          </cell>
          <cell r="J2580" t="str">
            <v>2600</v>
          </cell>
          <cell r="L2580">
            <v>9000</v>
          </cell>
          <cell r="M2580">
            <v>450</v>
          </cell>
          <cell r="O2580">
            <v>0</v>
          </cell>
          <cell r="P2580">
            <v>9450</v>
          </cell>
          <cell r="S2580">
            <v>9450</v>
          </cell>
          <cell r="V2580" t="str">
            <v xml:space="preserve"> </v>
          </cell>
          <cell r="W2580">
            <v>37608</v>
          </cell>
          <cell r="X2580">
            <v>37608</v>
          </cell>
          <cell r="Y2580" t="str">
            <v>KB</v>
          </cell>
          <cell r="Z2580" t="str">
            <v>Cleaning</v>
          </cell>
        </row>
        <row r="2581">
          <cell r="A2581">
            <v>4253</v>
          </cell>
          <cell r="B2581">
            <v>37502</v>
          </cell>
          <cell r="C2581" t="str">
            <v>ko</v>
          </cell>
          <cell r="D2581" t="str">
            <v>141013880</v>
          </cell>
          <cell r="E2581">
            <v>37489</v>
          </cell>
          <cell r="F2581">
            <v>37475</v>
          </cell>
          <cell r="G2581">
            <v>37494</v>
          </cell>
          <cell r="H2581" t="str">
            <v>TOI TOI</v>
          </cell>
          <cell r="I2581" t="str">
            <v>5007079009</v>
          </cell>
          <cell r="J2581" t="str">
            <v>2600</v>
          </cell>
          <cell r="L2581">
            <v>2975</v>
          </cell>
          <cell r="M2581">
            <v>148.75</v>
          </cell>
          <cell r="O2581">
            <v>0</v>
          </cell>
          <cell r="P2581">
            <v>3124</v>
          </cell>
          <cell r="S2581">
            <v>3123.75</v>
          </cell>
          <cell r="U2581" t="str">
            <v>e</v>
          </cell>
          <cell r="V2581"/>
          <cell r="W2581">
            <v>37496</v>
          </cell>
          <cell r="X2581">
            <v>37497</v>
          </cell>
          <cell r="Y2581" t="str">
            <v>KB</v>
          </cell>
        </row>
        <row r="2582">
          <cell r="A2582">
            <v>4028</v>
          </cell>
          <cell r="B2582">
            <v>37315</v>
          </cell>
          <cell r="C2582" t="str">
            <v>ko</v>
          </cell>
          <cell r="D2582" t="str">
            <v>141000922</v>
          </cell>
          <cell r="E2582">
            <v>37300</v>
          </cell>
          <cell r="F2582">
            <v>37283</v>
          </cell>
          <cell r="G2582">
            <v>37287</v>
          </cell>
          <cell r="H2582" t="str">
            <v>TOI TOI</v>
          </cell>
          <cell r="I2582" t="str">
            <v>5007079009</v>
          </cell>
          <cell r="J2582" t="str">
            <v>2600</v>
          </cell>
          <cell r="L2582">
            <v>3400</v>
          </cell>
          <cell r="M2582">
            <v>170</v>
          </cell>
          <cell r="N2582">
            <v>0</v>
          </cell>
          <cell r="O2582">
            <v>0</v>
          </cell>
          <cell r="P2582">
            <v>3570</v>
          </cell>
          <cell r="S2582">
            <v>3570</v>
          </cell>
          <cell r="V2582"/>
          <cell r="W2582">
            <v>37306</v>
          </cell>
          <cell r="X2582">
            <v>37307</v>
          </cell>
          <cell r="Y2582" t="str">
            <v>KB</v>
          </cell>
        </row>
        <row r="2583">
          <cell r="A2583">
            <v>4047</v>
          </cell>
          <cell r="B2583">
            <v>37349</v>
          </cell>
          <cell r="C2583" t="str">
            <v>ko</v>
          </cell>
          <cell r="D2583" t="str">
            <v>141002326</v>
          </cell>
          <cell r="E2583">
            <v>37321</v>
          </cell>
          <cell r="F2583">
            <v>37311</v>
          </cell>
          <cell r="G2583">
            <v>37329</v>
          </cell>
          <cell r="H2583" t="str">
            <v>TOI TOI</v>
          </cell>
          <cell r="I2583" t="str">
            <v>5007079009</v>
          </cell>
          <cell r="J2583" t="str">
            <v>2600</v>
          </cell>
          <cell r="L2583">
            <v>3400</v>
          </cell>
          <cell r="M2583">
            <v>170</v>
          </cell>
          <cell r="N2583">
            <v>0</v>
          </cell>
          <cell r="O2583">
            <v>0</v>
          </cell>
          <cell r="P2583">
            <v>3570</v>
          </cell>
          <cell r="S2583">
            <v>3570</v>
          </cell>
          <cell r="U2583" t="str">
            <v>a</v>
          </cell>
          <cell r="V2583"/>
          <cell r="W2583">
            <v>37328</v>
          </cell>
          <cell r="X2583">
            <v>37328</v>
          </cell>
          <cell r="Y2583" t="str">
            <v>KB</v>
          </cell>
        </row>
        <row r="2584">
          <cell r="A2584">
            <v>4060</v>
          </cell>
          <cell r="B2584">
            <v>37371</v>
          </cell>
          <cell r="C2584" t="str">
            <v>ko</v>
          </cell>
          <cell r="D2584" t="str">
            <v>141003586</v>
          </cell>
          <cell r="E2584">
            <v>37344</v>
          </cell>
          <cell r="F2584">
            <v>37339</v>
          </cell>
          <cell r="G2584">
            <v>37354</v>
          </cell>
          <cell r="H2584" t="str">
            <v>TOI TOI</v>
          </cell>
          <cell r="I2584" t="str">
            <v>5007079009</v>
          </cell>
          <cell r="J2584" t="str">
            <v>2600</v>
          </cell>
          <cell r="L2584">
            <v>3400</v>
          </cell>
          <cell r="M2584">
            <v>170</v>
          </cell>
          <cell r="N2584">
            <v>0</v>
          </cell>
          <cell r="O2584">
            <v>0</v>
          </cell>
          <cell r="P2584">
            <v>3570</v>
          </cell>
          <cell r="S2584">
            <v>3570</v>
          </cell>
          <cell r="U2584" t="str">
            <v>c</v>
          </cell>
          <cell r="V2584"/>
          <cell r="W2584">
            <v>37351</v>
          </cell>
          <cell r="X2584">
            <v>37351</v>
          </cell>
          <cell r="Y2584" t="str">
            <v>KB</v>
          </cell>
        </row>
        <row r="2585">
          <cell r="A2585">
            <v>4090</v>
          </cell>
          <cell r="B2585">
            <v>37396</v>
          </cell>
          <cell r="C2585" t="str">
            <v>ko</v>
          </cell>
          <cell r="D2585" t="str">
            <v>141005076</v>
          </cell>
          <cell r="E2585">
            <v>37372</v>
          </cell>
          <cell r="F2585">
            <v>37367</v>
          </cell>
          <cell r="G2585">
            <v>37382</v>
          </cell>
          <cell r="H2585" t="str">
            <v>TOI TOI</v>
          </cell>
          <cell r="I2585" t="str">
            <v>5007079009</v>
          </cell>
          <cell r="J2585" t="str">
            <v>2600</v>
          </cell>
          <cell r="L2585">
            <v>3400</v>
          </cell>
          <cell r="M2585">
            <v>170</v>
          </cell>
          <cell r="N2585">
            <v>0</v>
          </cell>
          <cell r="O2585">
            <v>0</v>
          </cell>
          <cell r="P2585">
            <v>3570</v>
          </cell>
          <cell r="S2585">
            <v>3570</v>
          </cell>
          <cell r="U2585" t="str">
            <v>c</v>
          </cell>
          <cell r="V2585"/>
          <cell r="W2585">
            <v>37382</v>
          </cell>
          <cell r="X2585">
            <v>37383</v>
          </cell>
          <cell r="Y2585" t="str">
            <v>KB</v>
          </cell>
        </row>
        <row r="2586">
          <cell r="A2586">
            <v>4128</v>
          </cell>
          <cell r="B2586">
            <v>37413</v>
          </cell>
          <cell r="C2586" t="str">
            <v>ko</v>
          </cell>
          <cell r="D2586" t="str">
            <v>141006966</v>
          </cell>
          <cell r="E2586">
            <v>37403</v>
          </cell>
          <cell r="F2586">
            <v>37395</v>
          </cell>
          <cell r="G2586">
            <v>37410</v>
          </cell>
          <cell r="H2586" t="str">
            <v>TOI TOI</v>
          </cell>
          <cell r="I2586" t="str">
            <v>5007079009</v>
          </cell>
          <cell r="J2586" t="str">
            <v>2600</v>
          </cell>
          <cell r="L2586">
            <v>3400</v>
          </cell>
          <cell r="M2586">
            <v>170</v>
          </cell>
          <cell r="N2586">
            <v>0</v>
          </cell>
          <cell r="O2586">
            <v>0</v>
          </cell>
          <cell r="P2586">
            <v>3570</v>
          </cell>
          <cell r="S2586">
            <v>3570</v>
          </cell>
          <cell r="V2586"/>
          <cell r="W2586">
            <v>37411</v>
          </cell>
          <cell r="X2586">
            <v>37411</v>
          </cell>
          <cell r="Y2586" t="str">
            <v>KB</v>
          </cell>
        </row>
        <row r="2587">
          <cell r="A2587">
            <v>4182</v>
          </cell>
          <cell r="B2587">
            <v>37453</v>
          </cell>
          <cell r="C2587" t="str">
            <v>ko</v>
          </cell>
          <cell r="D2587" t="str">
            <v>141009147</v>
          </cell>
          <cell r="E2587">
            <v>37434</v>
          </cell>
          <cell r="F2587">
            <v>37423</v>
          </cell>
          <cell r="G2587">
            <v>37438</v>
          </cell>
          <cell r="H2587" t="str">
            <v>TOI TOI</v>
          </cell>
          <cell r="I2587" t="str">
            <v>5007079009</v>
          </cell>
          <cell r="J2587" t="str">
            <v>2600</v>
          </cell>
          <cell r="L2587">
            <v>3400</v>
          </cell>
          <cell r="M2587">
            <v>170</v>
          </cell>
          <cell r="N2587">
            <v>0</v>
          </cell>
          <cell r="O2587">
            <v>0</v>
          </cell>
          <cell r="P2587">
            <v>3570</v>
          </cell>
          <cell r="S2587">
            <v>3570</v>
          </cell>
          <cell r="U2587" t="str">
            <v>b</v>
          </cell>
          <cell r="V2587"/>
          <cell r="W2587">
            <v>37438</v>
          </cell>
          <cell r="X2587">
            <v>37438</v>
          </cell>
          <cell r="Y2587" t="str">
            <v>KB</v>
          </cell>
        </row>
        <row r="2588">
          <cell r="A2588">
            <v>4215</v>
          </cell>
          <cell r="B2588">
            <v>37469</v>
          </cell>
          <cell r="C2588" t="str">
            <v>ko</v>
          </cell>
          <cell r="D2588" t="str">
            <v>141011547</v>
          </cell>
          <cell r="E2588">
            <v>37455</v>
          </cell>
          <cell r="F2588">
            <v>37451</v>
          </cell>
          <cell r="G2588">
            <v>37466</v>
          </cell>
          <cell r="H2588" t="str">
            <v>TOI TOI</v>
          </cell>
          <cell r="I2588" t="str">
            <v>5007079009</v>
          </cell>
          <cell r="J2588" t="str">
            <v>2600</v>
          </cell>
          <cell r="L2588">
            <v>3400</v>
          </cell>
          <cell r="M2588">
            <v>170</v>
          </cell>
          <cell r="N2588">
            <v>0</v>
          </cell>
          <cell r="O2588">
            <v>0</v>
          </cell>
          <cell r="P2588">
            <v>3570</v>
          </cell>
          <cell r="S2588">
            <v>3570</v>
          </cell>
          <cell r="U2588" t="str">
            <v>b</v>
          </cell>
          <cell r="V2588"/>
          <cell r="W2588">
            <v>37466</v>
          </cell>
          <cell r="X2588">
            <v>37466</v>
          </cell>
          <cell r="Y2588" t="str">
            <v>KB</v>
          </cell>
        </row>
        <row r="2589">
          <cell r="A2589">
            <v>4254</v>
          </cell>
          <cell r="B2589">
            <v>37502</v>
          </cell>
          <cell r="C2589" t="str">
            <v>ko</v>
          </cell>
          <cell r="D2589" t="str">
            <v>141013881</v>
          </cell>
          <cell r="E2589">
            <v>37489</v>
          </cell>
          <cell r="F2589">
            <v>37475</v>
          </cell>
          <cell r="G2589">
            <v>37494</v>
          </cell>
          <cell r="H2589" t="str">
            <v>TOI TOI</v>
          </cell>
          <cell r="I2589" t="str">
            <v>5007079009</v>
          </cell>
          <cell r="J2589" t="str">
            <v>2600</v>
          </cell>
          <cell r="L2589">
            <v>5950</v>
          </cell>
          <cell r="M2589">
            <v>297.5</v>
          </cell>
          <cell r="O2589">
            <v>0</v>
          </cell>
          <cell r="P2589">
            <v>6248</v>
          </cell>
          <cell r="S2589">
            <v>6247.5</v>
          </cell>
          <cell r="U2589" t="str">
            <v>e</v>
          </cell>
          <cell r="V2589"/>
          <cell r="W2589">
            <v>37496</v>
          </cell>
          <cell r="X2589">
            <v>37497</v>
          </cell>
          <cell r="Y2589" t="str">
            <v>KB</v>
          </cell>
        </row>
        <row r="2590">
          <cell r="A2590">
            <v>4027</v>
          </cell>
          <cell r="B2590">
            <v>37315</v>
          </cell>
          <cell r="C2590" t="str">
            <v>ko</v>
          </cell>
          <cell r="D2590" t="str">
            <v>141000923</v>
          </cell>
          <cell r="E2590">
            <v>37300</v>
          </cell>
          <cell r="F2590">
            <v>37283</v>
          </cell>
          <cell r="G2590">
            <v>37301</v>
          </cell>
          <cell r="H2590" t="str">
            <v>TOI TOI</v>
          </cell>
          <cell r="I2590" t="str">
            <v>5007079009</v>
          </cell>
          <cell r="J2590" t="str">
            <v>2600</v>
          </cell>
          <cell r="L2590">
            <v>6800</v>
          </cell>
          <cell r="M2590">
            <v>340</v>
          </cell>
          <cell r="N2590">
            <v>0</v>
          </cell>
          <cell r="O2590">
            <v>0</v>
          </cell>
          <cell r="P2590">
            <v>7140</v>
          </cell>
          <cell r="S2590">
            <v>7140</v>
          </cell>
          <cell r="V2590"/>
          <cell r="W2590">
            <v>37306</v>
          </cell>
          <cell r="X2590">
            <v>37307</v>
          </cell>
          <cell r="Y2590" t="str">
            <v>KB</v>
          </cell>
        </row>
        <row r="2591">
          <cell r="A2591">
            <v>4046</v>
          </cell>
          <cell r="B2591">
            <v>37349</v>
          </cell>
          <cell r="C2591" t="str">
            <v>ko</v>
          </cell>
          <cell r="D2591" t="str">
            <v>141002327</v>
          </cell>
          <cell r="E2591">
            <v>37321</v>
          </cell>
          <cell r="F2591">
            <v>37311</v>
          </cell>
          <cell r="G2591">
            <v>37329</v>
          </cell>
          <cell r="H2591" t="str">
            <v>TOI TOI</v>
          </cell>
          <cell r="I2591" t="str">
            <v>5007079009</v>
          </cell>
          <cell r="J2591" t="str">
            <v>2600</v>
          </cell>
          <cell r="L2591">
            <v>6800</v>
          </cell>
          <cell r="M2591">
            <v>340</v>
          </cell>
          <cell r="N2591">
            <v>0</v>
          </cell>
          <cell r="O2591">
            <v>0</v>
          </cell>
          <cell r="P2591">
            <v>7140</v>
          </cell>
          <cell r="S2591">
            <v>7140</v>
          </cell>
          <cell r="U2591" t="str">
            <v>a</v>
          </cell>
          <cell r="V2591"/>
          <cell r="W2591">
            <v>37328</v>
          </cell>
          <cell r="X2591">
            <v>37328</v>
          </cell>
          <cell r="Y2591" t="str">
            <v>KB</v>
          </cell>
        </row>
        <row r="2592">
          <cell r="A2592">
            <v>4061</v>
          </cell>
          <cell r="B2592">
            <v>37371</v>
          </cell>
          <cell r="C2592" t="str">
            <v>ko</v>
          </cell>
          <cell r="D2592" t="str">
            <v>141003587</v>
          </cell>
          <cell r="E2592">
            <v>37344</v>
          </cell>
          <cell r="F2592">
            <v>37339</v>
          </cell>
          <cell r="G2592">
            <v>37354</v>
          </cell>
          <cell r="H2592" t="str">
            <v>TOI TOI</v>
          </cell>
          <cell r="I2592" t="str">
            <v>5007079009</v>
          </cell>
          <cell r="J2592" t="str">
            <v>2600</v>
          </cell>
          <cell r="L2592">
            <v>6800</v>
          </cell>
          <cell r="M2592">
            <v>340</v>
          </cell>
          <cell r="N2592">
            <v>0</v>
          </cell>
          <cell r="O2592">
            <v>0</v>
          </cell>
          <cell r="P2592">
            <v>7140</v>
          </cell>
          <cell r="S2592">
            <v>7140</v>
          </cell>
          <cell r="U2592" t="str">
            <v>c</v>
          </cell>
          <cell r="V2592"/>
          <cell r="W2592">
            <v>37351</v>
          </cell>
          <cell r="X2592">
            <v>37351</v>
          </cell>
          <cell r="Y2592" t="str">
            <v>KB</v>
          </cell>
        </row>
        <row r="2593">
          <cell r="A2593">
            <v>4091</v>
          </cell>
          <cell r="B2593">
            <v>37396</v>
          </cell>
          <cell r="C2593" t="str">
            <v>ko</v>
          </cell>
          <cell r="D2593" t="str">
            <v>141005077</v>
          </cell>
          <cell r="E2593">
            <v>37372</v>
          </cell>
          <cell r="F2593">
            <v>37367</v>
          </cell>
          <cell r="G2593">
            <v>37382</v>
          </cell>
          <cell r="H2593" t="str">
            <v>TOI TOI</v>
          </cell>
          <cell r="I2593" t="str">
            <v>5007079009</v>
          </cell>
          <cell r="J2593" t="str">
            <v>2600</v>
          </cell>
          <cell r="L2593">
            <v>6800</v>
          </cell>
          <cell r="M2593">
            <v>340</v>
          </cell>
          <cell r="N2593">
            <v>0</v>
          </cell>
          <cell r="O2593">
            <v>0</v>
          </cell>
          <cell r="P2593">
            <v>7140</v>
          </cell>
          <cell r="S2593">
            <v>7140</v>
          </cell>
          <cell r="U2593" t="str">
            <v>e</v>
          </cell>
          <cell r="V2593"/>
          <cell r="W2593">
            <v>37382</v>
          </cell>
          <cell r="X2593">
            <v>37383</v>
          </cell>
          <cell r="Y2593" t="str">
            <v>KB</v>
          </cell>
        </row>
        <row r="2594">
          <cell r="A2594">
            <v>4129</v>
          </cell>
          <cell r="B2594">
            <v>37413</v>
          </cell>
          <cell r="C2594" t="str">
            <v>ko</v>
          </cell>
          <cell r="D2594" t="str">
            <v>141006967</v>
          </cell>
          <cell r="E2594">
            <v>37403</v>
          </cell>
          <cell r="F2594">
            <v>37395</v>
          </cell>
          <cell r="G2594">
            <v>37410</v>
          </cell>
          <cell r="H2594" t="str">
            <v>TOI TOI</v>
          </cell>
          <cell r="I2594" t="str">
            <v>5007079009</v>
          </cell>
          <cell r="J2594" t="str">
            <v>2600</v>
          </cell>
          <cell r="L2594">
            <v>6800</v>
          </cell>
          <cell r="M2594">
            <v>340</v>
          </cell>
          <cell r="N2594">
            <v>0</v>
          </cell>
          <cell r="O2594">
            <v>0</v>
          </cell>
          <cell r="P2594">
            <v>7140</v>
          </cell>
          <cell r="S2594">
            <v>7140</v>
          </cell>
          <cell r="V2594"/>
          <cell r="W2594">
            <v>37411</v>
          </cell>
          <cell r="X2594">
            <v>37411</v>
          </cell>
          <cell r="Y2594" t="str">
            <v>KB</v>
          </cell>
        </row>
        <row r="2595">
          <cell r="A2595">
            <v>4183</v>
          </cell>
          <cell r="B2595">
            <v>37453</v>
          </cell>
          <cell r="C2595" t="str">
            <v>ko</v>
          </cell>
          <cell r="D2595" t="str">
            <v>141009148</v>
          </cell>
          <cell r="E2595">
            <v>37434</v>
          </cell>
          <cell r="F2595">
            <v>37423</v>
          </cell>
          <cell r="G2595">
            <v>37438</v>
          </cell>
          <cell r="H2595" t="str">
            <v>TOI TOI</v>
          </cell>
          <cell r="I2595" t="str">
            <v>5007079009</v>
          </cell>
          <cell r="J2595" t="str">
            <v>2600</v>
          </cell>
          <cell r="L2595">
            <v>6800</v>
          </cell>
          <cell r="M2595">
            <v>340</v>
          </cell>
          <cell r="N2595">
            <v>0</v>
          </cell>
          <cell r="O2595">
            <v>0</v>
          </cell>
          <cell r="P2595">
            <v>7140</v>
          </cell>
          <cell r="S2595">
            <v>7140</v>
          </cell>
          <cell r="U2595" t="str">
            <v>b</v>
          </cell>
          <cell r="V2595"/>
          <cell r="W2595">
            <v>37438</v>
          </cell>
          <cell r="X2595">
            <v>37438</v>
          </cell>
          <cell r="Y2595" t="str">
            <v>KB</v>
          </cell>
        </row>
        <row r="2596">
          <cell r="A2596">
            <v>4216</v>
          </cell>
          <cell r="B2596">
            <v>37469</v>
          </cell>
          <cell r="C2596" t="str">
            <v>ko</v>
          </cell>
          <cell r="D2596" t="str">
            <v>141011548</v>
          </cell>
          <cell r="E2596">
            <v>37455</v>
          </cell>
          <cell r="F2596">
            <v>37451</v>
          </cell>
          <cell r="G2596">
            <v>37466</v>
          </cell>
          <cell r="H2596" t="str">
            <v>TOI TOI</v>
          </cell>
          <cell r="I2596" t="str">
            <v>5007079009</v>
          </cell>
          <cell r="J2596" t="str">
            <v>2600</v>
          </cell>
          <cell r="L2596">
            <v>6800</v>
          </cell>
          <cell r="M2596">
            <v>340</v>
          </cell>
          <cell r="N2596">
            <v>0</v>
          </cell>
          <cell r="O2596">
            <v>0</v>
          </cell>
          <cell r="P2596">
            <v>7140</v>
          </cell>
          <cell r="S2596">
            <v>7140</v>
          </cell>
          <cell r="U2596" t="str">
            <v>b</v>
          </cell>
          <cell r="V2596"/>
          <cell r="W2596">
            <v>37466</v>
          </cell>
          <cell r="X2596">
            <v>37466</v>
          </cell>
          <cell r="Y2596" t="str">
            <v>KB</v>
          </cell>
        </row>
        <row r="2597">
          <cell r="A2597">
            <v>346</v>
          </cell>
          <cell r="B2597">
            <v>37371</v>
          </cell>
          <cell r="C2597" t="str">
            <v>o</v>
          </cell>
          <cell r="D2597" t="str">
            <v>141003418</v>
          </cell>
          <cell r="E2597">
            <v>37343</v>
          </cell>
          <cell r="F2597">
            <v>37337</v>
          </cell>
          <cell r="G2597">
            <v>37354</v>
          </cell>
          <cell r="H2597" t="str">
            <v>Toi Toi</v>
          </cell>
          <cell r="I2597" t="str">
            <v>5007079009</v>
          </cell>
          <cell r="J2597" t="str">
            <v>2600</v>
          </cell>
          <cell r="M2597">
            <v>0</v>
          </cell>
          <cell r="N2597">
            <v>6180.19</v>
          </cell>
          <cell r="O2597">
            <v>1359.64</v>
          </cell>
          <cell r="P2597">
            <v>7539.83</v>
          </cell>
          <cell r="S2597">
            <v>7539.8</v>
          </cell>
          <cell r="V2597"/>
          <cell r="W2597">
            <v>37357</v>
          </cell>
          <cell r="X2597">
            <v>37358</v>
          </cell>
          <cell r="Y2597" t="str">
            <v>KB</v>
          </cell>
        </row>
        <row r="2598">
          <cell r="A2598">
            <v>131</v>
          </cell>
          <cell r="B2598">
            <v>37315</v>
          </cell>
          <cell r="C2598" t="str">
            <v>o</v>
          </cell>
          <cell r="D2598" t="str">
            <v>141000689</v>
          </cell>
          <cell r="E2598">
            <v>37300</v>
          </cell>
          <cell r="F2598">
            <v>37283</v>
          </cell>
          <cell r="G2598">
            <v>37301</v>
          </cell>
          <cell r="H2598" t="str">
            <v>Toi Toi</v>
          </cell>
          <cell r="I2598" t="str">
            <v>5007079009</v>
          </cell>
          <cell r="J2598" t="str">
            <v>2600</v>
          </cell>
          <cell r="M2598">
            <v>0</v>
          </cell>
          <cell r="N2598">
            <v>6180.19</v>
          </cell>
          <cell r="O2598">
            <v>1359.64</v>
          </cell>
          <cell r="P2598">
            <v>7539.83</v>
          </cell>
          <cell r="S2598">
            <v>7539.83</v>
          </cell>
          <cell r="U2598" t="str">
            <v>a</v>
          </cell>
          <cell r="V2598"/>
          <cell r="W2598">
            <v>37312</v>
          </cell>
          <cell r="X2598">
            <v>37313</v>
          </cell>
          <cell r="Y2598" t="str">
            <v>KB</v>
          </cell>
        </row>
        <row r="2599">
          <cell r="A2599">
            <v>853</v>
          </cell>
          <cell r="B2599">
            <v>37453</v>
          </cell>
          <cell r="C2599" t="str">
            <v>b</v>
          </cell>
          <cell r="D2599" t="str">
            <v>620379</v>
          </cell>
          <cell r="E2599">
            <v>37420</v>
          </cell>
          <cell r="F2599">
            <v>37424</v>
          </cell>
          <cell r="G2599">
            <v>37438</v>
          </cell>
          <cell r="H2599" t="str">
            <v>AXIS</v>
          </cell>
          <cell r="I2599" t="str">
            <v>5007747003</v>
          </cell>
          <cell r="J2599" t="str">
            <v>2600</v>
          </cell>
          <cell r="L2599">
            <v>137360</v>
          </cell>
          <cell r="M2599">
            <v>6868</v>
          </cell>
          <cell r="O2599">
            <v>0</v>
          </cell>
          <cell r="P2599">
            <v>144228</v>
          </cell>
          <cell r="S2599">
            <v>144228</v>
          </cell>
          <cell r="U2599" t="str">
            <v>b</v>
          </cell>
          <cell r="V2599"/>
          <cell r="W2599">
            <v>37440</v>
          </cell>
          <cell r="X2599">
            <v>37440</v>
          </cell>
          <cell r="Y2599" t="str">
            <v>KB</v>
          </cell>
        </row>
        <row r="2600">
          <cell r="A2600">
            <v>3114</v>
          </cell>
          <cell r="B2600">
            <v>37371</v>
          </cell>
          <cell r="C2600" t="str">
            <v>mc</v>
          </cell>
          <cell r="D2600" t="str">
            <v>2002017</v>
          </cell>
          <cell r="E2600">
            <v>37344</v>
          </cell>
          <cell r="F2600">
            <v>37342</v>
          </cell>
          <cell r="G2600">
            <v>37381</v>
          </cell>
          <cell r="H2600" t="str">
            <v>Kámen-montáže</v>
          </cell>
          <cell r="I2600" t="str">
            <v>500941-261</v>
          </cell>
          <cell r="J2600" t="str">
            <v>0100</v>
          </cell>
          <cell r="L2600">
            <v>867120</v>
          </cell>
          <cell r="M2600">
            <v>43356</v>
          </cell>
          <cell r="O2600">
            <v>0</v>
          </cell>
          <cell r="P2600">
            <v>910476</v>
          </cell>
          <cell r="Q2600">
            <v>-759960</v>
          </cell>
          <cell r="R2600">
            <v>-43356</v>
          </cell>
          <cell r="S2600">
            <v>107160</v>
          </cell>
          <cell r="U2600" t="str">
            <v>e</v>
          </cell>
          <cell r="V2600"/>
          <cell r="W2600">
            <v>37382</v>
          </cell>
          <cell r="X2600">
            <v>37383</v>
          </cell>
          <cell r="Y2600" t="str">
            <v>KB</v>
          </cell>
        </row>
        <row r="2601">
          <cell r="A2601">
            <v>3023</v>
          </cell>
          <cell r="B2601">
            <v>37333</v>
          </cell>
          <cell r="C2601" t="str">
            <v>mc</v>
          </cell>
          <cell r="D2601" t="str">
            <v>2002006</v>
          </cell>
          <cell r="E2601">
            <v>37291</v>
          </cell>
          <cell r="G2601">
            <v>37323</v>
          </cell>
          <cell r="H2601" t="str">
            <v>Kámen-montáže</v>
          </cell>
          <cell r="I2601" t="str">
            <v>500941-261</v>
          </cell>
          <cell r="J2601" t="str">
            <v>0100</v>
          </cell>
          <cell r="M2601">
            <v>0</v>
          </cell>
          <cell r="O2601">
            <v>0</v>
          </cell>
          <cell r="P2601">
            <v>0</v>
          </cell>
          <cell r="Q2601">
            <v>278530</v>
          </cell>
          <cell r="S2601">
            <v>278530</v>
          </cell>
          <cell r="U2601" t="str">
            <v>c</v>
          </cell>
          <cell r="V2601"/>
          <cell r="W2601">
            <v>37322</v>
          </cell>
          <cell r="X2601">
            <v>37322</v>
          </cell>
          <cell r="Y2601" t="str">
            <v>KB</v>
          </cell>
        </row>
        <row r="2602">
          <cell r="A2602">
            <v>3076</v>
          </cell>
          <cell r="B2602">
            <v>37364</v>
          </cell>
          <cell r="C2602" t="str">
            <v>mc</v>
          </cell>
          <cell r="D2602" t="str">
            <v>2002012</v>
          </cell>
          <cell r="E2602">
            <v>37326</v>
          </cell>
          <cell r="G2602">
            <v>37351</v>
          </cell>
          <cell r="H2602" t="str">
            <v>Kámen-montáže</v>
          </cell>
          <cell r="I2602" t="str">
            <v>500941-261</v>
          </cell>
          <cell r="J2602" t="str">
            <v>0100</v>
          </cell>
          <cell r="M2602">
            <v>0</v>
          </cell>
          <cell r="O2602">
            <v>0</v>
          </cell>
          <cell r="P2602">
            <v>0</v>
          </cell>
          <cell r="Q2602">
            <v>481430</v>
          </cell>
          <cell r="S2602">
            <v>481430</v>
          </cell>
          <cell r="U2602" t="str">
            <v>b</v>
          </cell>
          <cell r="V2602"/>
          <cell r="W2602">
            <v>37351</v>
          </cell>
          <cell r="X2602">
            <v>37351</v>
          </cell>
          <cell r="Y2602" t="str">
            <v>KB</v>
          </cell>
        </row>
        <row r="2603">
          <cell r="A2603">
            <v>365</v>
          </cell>
          <cell r="B2603">
            <v>37385</v>
          </cell>
          <cell r="C2603" t="str">
            <v>f</v>
          </cell>
          <cell r="D2603" t="str">
            <v>21012</v>
          </cell>
          <cell r="E2603">
            <v>37348</v>
          </cell>
          <cell r="F2603">
            <v>37341</v>
          </cell>
          <cell r="G2603">
            <v>37381</v>
          </cell>
          <cell r="H2603" t="str">
            <v>Obermeyer</v>
          </cell>
          <cell r="I2603" t="str">
            <v>5048520008</v>
          </cell>
          <cell r="J2603" t="str">
            <v>2500</v>
          </cell>
          <cell r="L2603">
            <v>253800</v>
          </cell>
          <cell r="M2603">
            <v>12690</v>
          </cell>
          <cell r="O2603">
            <v>0</v>
          </cell>
          <cell r="P2603">
            <v>266490</v>
          </cell>
          <cell r="Q2603">
            <v>-217700</v>
          </cell>
          <cell r="R2603">
            <v>-25380</v>
          </cell>
          <cell r="S2603">
            <v>23410</v>
          </cell>
          <cell r="U2603" t="str">
            <v>a</v>
          </cell>
          <cell r="V2603"/>
          <cell r="W2603">
            <v>37382</v>
          </cell>
          <cell r="X2603">
            <v>37383</v>
          </cell>
          <cell r="Y2603" t="str">
            <v>KB</v>
          </cell>
        </row>
        <row r="2604">
          <cell r="A2604">
            <v>1420.1</v>
          </cell>
          <cell r="B2604">
            <v>37564</v>
          </cell>
          <cell r="C2604" t="str">
            <v>f</v>
          </cell>
          <cell r="D2604" t="str">
            <v>21072</v>
          </cell>
          <cell r="E2604">
            <v>37552</v>
          </cell>
          <cell r="G2604">
            <v>37554</v>
          </cell>
          <cell r="H2604" t="str">
            <v>Obermeyer</v>
          </cell>
          <cell r="I2604" t="str">
            <v>5048520008</v>
          </cell>
          <cell r="J2604" t="str">
            <v>2500</v>
          </cell>
          <cell r="L2604">
            <v>0</v>
          </cell>
          <cell r="M2604">
            <v>0</v>
          </cell>
          <cell r="O2604">
            <v>0</v>
          </cell>
          <cell r="P2604">
            <v>0</v>
          </cell>
          <cell r="R2604">
            <v>29095</v>
          </cell>
          <cell r="S2604">
            <v>29095</v>
          </cell>
          <cell r="U2604" t="str">
            <v>a</v>
          </cell>
          <cell r="V2604"/>
          <cell r="W2604">
            <v>37561</v>
          </cell>
          <cell r="X2604">
            <v>37564</v>
          </cell>
          <cell r="Y2604" t="str">
            <v>KB</v>
          </cell>
          <cell r="Z2604" t="str">
            <v>k fakturam 21002,21012,21072</v>
          </cell>
        </row>
        <row r="2605">
          <cell r="A2605">
            <v>2404</v>
          </cell>
          <cell r="B2605">
            <v>37603</v>
          </cell>
          <cell r="C2605" t="str">
            <v>FM</v>
          </cell>
          <cell r="D2605" t="str">
            <v>21080</v>
          </cell>
          <cell r="E2605">
            <v>37582</v>
          </cell>
          <cell r="F2605">
            <v>37564</v>
          </cell>
          <cell r="G2605">
            <v>37601</v>
          </cell>
          <cell r="H2605" t="str">
            <v>Obermeyer</v>
          </cell>
          <cell r="I2605" t="str">
            <v>5048520008</v>
          </cell>
          <cell r="J2605" t="str">
            <v>2500</v>
          </cell>
          <cell r="L2605">
            <v>34370</v>
          </cell>
          <cell r="M2605">
            <v>1718.5</v>
          </cell>
          <cell r="O2605">
            <v>0</v>
          </cell>
          <cell r="P2605">
            <v>36088.5</v>
          </cell>
          <cell r="S2605">
            <v>36088.5</v>
          </cell>
          <cell r="V2605">
            <v>14</v>
          </cell>
          <cell r="W2605">
            <v>37596</v>
          </cell>
          <cell r="X2605">
            <v>37596</v>
          </cell>
          <cell r="Y2605" t="str">
            <v>KB</v>
          </cell>
        </row>
        <row r="2606">
          <cell r="A2606">
            <v>2366</v>
          </cell>
          <cell r="B2606">
            <v>37578</v>
          </cell>
          <cell r="C2606" t="str">
            <v>f</v>
          </cell>
          <cell r="D2606" t="str">
            <v>21075</v>
          </cell>
          <cell r="E2606">
            <v>37553</v>
          </cell>
          <cell r="F2606">
            <v>37546</v>
          </cell>
          <cell r="G2606">
            <v>37577</v>
          </cell>
          <cell r="H2606" t="str">
            <v>Obermeyer</v>
          </cell>
          <cell r="I2606" t="str">
            <v>5048520008</v>
          </cell>
          <cell r="J2606" t="str">
            <v>2500</v>
          </cell>
          <cell r="L2606">
            <v>57170</v>
          </cell>
          <cell r="M2606">
            <v>2858.5</v>
          </cell>
          <cell r="O2606">
            <v>0</v>
          </cell>
          <cell r="P2606">
            <v>60028.5</v>
          </cell>
          <cell r="S2606">
            <v>60028.5</v>
          </cell>
          <cell r="U2606" t="str">
            <v>x</v>
          </cell>
          <cell r="V2606"/>
          <cell r="W2606">
            <v>37575</v>
          </cell>
          <cell r="X2606">
            <v>37575</v>
          </cell>
          <cell r="Y2606" t="str">
            <v>KB</v>
          </cell>
        </row>
        <row r="2607">
          <cell r="A2607">
            <v>103</v>
          </cell>
          <cell r="B2607">
            <v>37433</v>
          </cell>
          <cell r="C2607" t="str">
            <v>f</v>
          </cell>
          <cell r="D2607" t="str">
            <v>21002</v>
          </cell>
          <cell r="E2607">
            <v>37420</v>
          </cell>
          <cell r="F2607">
            <v>37292</v>
          </cell>
          <cell r="G2607">
            <v>37351</v>
          </cell>
          <cell r="H2607" t="str">
            <v>Obermeyer</v>
          </cell>
          <cell r="I2607" t="str">
            <v>5048520008</v>
          </cell>
          <cell r="J2607" t="str">
            <v>2500</v>
          </cell>
          <cell r="L2607">
            <v>126500</v>
          </cell>
          <cell r="M2607">
            <v>6325</v>
          </cell>
          <cell r="O2607">
            <v>0</v>
          </cell>
          <cell r="P2607">
            <v>132825</v>
          </cell>
          <cell r="R2607">
            <v>-12650</v>
          </cell>
          <cell r="S2607">
            <v>120175</v>
          </cell>
          <cell r="U2607" t="str">
            <v>a</v>
          </cell>
          <cell r="V2607"/>
          <cell r="W2607">
            <v>37438</v>
          </cell>
          <cell r="X2607">
            <v>37438</v>
          </cell>
          <cell r="Y2607" t="str">
            <v>KB</v>
          </cell>
        </row>
        <row r="2608">
          <cell r="A2608">
            <v>1420</v>
          </cell>
          <cell r="B2608">
            <v>37578</v>
          </cell>
          <cell r="C2608" t="str">
            <v>F</v>
          </cell>
          <cell r="D2608" t="str">
            <v>21072</v>
          </cell>
          <cell r="E2608">
            <v>37532</v>
          </cell>
          <cell r="F2608">
            <v>37529</v>
          </cell>
          <cell r="G2608">
            <v>37565</v>
          </cell>
          <cell r="H2608" t="str">
            <v>Obermeyer</v>
          </cell>
          <cell r="I2608" t="str">
            <v>5048520008</v>
          </cell>
          <cell r="J2608" t="str">
            <v>2500</v>
          </cell>
          <cell r="L2608">
            <v>192000</v>
          </cell>
          <cell r="M2608">
            <v>9600</v>
          </cell>
          <cell r="O2608">
            <v>0</v>
          </cell>
          <cell r="P2608">
            <v>201600</v>
          </cell>
          <cell r="R2608">
            <v>-20160</v>
          </cell>
          <cell r="S2608">
            <v>181440</v>
          </cell>
          <cell r="U2608" t="str">
            <v>b</v>
          </cell>
          <cell r="V2608"/>
          <cell r="W2608">
            <v>37575</v>
          </cell>
          <cell r="X2608">
            <v>37575</v>
          </cell>
          <cell r="Y2608" t="str">
            <v>KB</v>
          </cell>
        </row>
        <row r="2609">
          <cell r="A2609">
            <v>104</v>
          </cell>
          <cell r="B2609">
            <v>37349</v>
          </cell>
          <cell r="C2609" t="str">
            <v>f</v>
          </cell>
          <cell r="D2609" t="str">
            <v>22003</v>
          </cell>
          <cell r="E2609">
            <v>37294</v>
          </cell>
          <cell r="G2609">
            <v>37320</v>
          </cell>
          <cell r="H2609" t="str">
            <v>Obermeyer</v>
          </cell>
          <cell r="I2609" t="str">
            <v>5048520008</v>
          </cell>
          <cell r="J2609" t="str">
            <v>2500</v>
          </cell>
          <cell r="M2609">
            <v>0</v>
          </cell>
          <cell r="O2609">
            <v>0</v>
          </cell>
          <cell r="P2609">
            <v>0</v>
          </cell>
          <cell r="Q2609">
            <v>217700</v>
          </cell>
          <cell r="S2609">
            <v>217700</v>
          </cell>
          <cell r="V2609"/>
          <cell r="W2609">
            <v>37328</v>
          </cell>
          <cell r="X2609">
            <v>37329</v>
          </cell>
          <cell r="Y2609" t="str">
            <v>KB</v>
          </cell>
        </row>
        <row r="2610">
          <cell r="A2610">
            <v>834</v>
          </cell>
          <cell r="B2610">
            <v>37453</v>
          </cell>
          <cell r="C2610" t="str">
            <v>sm</v>
          </cell>
          <cell r="D2610" t="str">
            <v>20020372002</v>
          </cell>
          <cell r="E2610">
            <v>37419</v>
          </cell>
          <cell r="F2610">
            <v>37417</v>
          </cell>
          <cell r="G2610">
            <v>37431</v>
          </cell>
          <cell r="H2610" t="str">
            <v>Investorsko-Inzenyrska</v>
          </cell>
          <cell r="I2610" t="str">
            <v>505803853</v>
          </cell>
          <cell r="J2610" t="str">
            <v>0300</v>
          </cell>
          <cell r="L2610">
            <v>200000</v>
          </cell>
          <cell r="M2610">
            <v>10000</v>
          </cell>
          <cell r="O2610">
            <v>0</v>
          </cell>
          <cell r="P2610">
            <v>210000</v>
          </cell>
          <cell r="S2610">
            <v>210000</v>
          </cell>
          <cell r="U2610" t="str">
            <v>b</v>
          </cell>
          <cell r="V2610"/>
          <cell r="W2610">
            <v>37440</v>
          </cell>
          <cell r="X2610">
            <v>37440</v>
          </cell>
          <cell r="Y2610" t="str">
            <v>KB</v>
          </cell>
        </row>
        <row r="2611">
          <cell r="A2611">
            <v>7008</v>
          </cell>
          <cell r="B2611">
            <v>37524</v>
          </cell>
          <cell r="C2611" t="str">
            <v>sm</v>
          </cell>
          <cell r="D2611" t="str">
            <v>2002063/2002</v>
          </cell>
          <cell r="E2611">
            <v>37500</v>
          </cell>
          <cell r="F2611">
            <v>37491</v>
          </cell>
          <cell r="G2611">
            <v>37519</v>
          </cell>
          <cell r="H2611" t="str">
            <v>II a.s.</v>
          </cell>
          <cell r="I2611" t="str">
            <v>505803853</v>
          </cell>
          <cell r="J2611" t="str">
            <v>0300</v>
          </cell>
          <cell r="L2611">
            <v>259000</v>
          </cell>
          <cell r="M2611">
            <v>12950</v>
          </cell>
          <cell r="O2611">
            <v>0</v>
          </cell>
          <cell r="P2611">
            <v>271950</v>
          </cell>
          <cell r="S2611">
            <v>271950</v>
          </cell>
          <cell r="U2611" t="str">
            <v>b</v>
          </cell>
          <cell r="V2611"/>
          <cell r="W2611">
            <v>37516</v>
          </cell>
          <cell r="X2611">
            <v>37516</v>
          </cell>
          <cell r="Y2611" t="str">
            <v>KB</v>
          </cell>
          <cell r="Z2611" t="str">
            <v>Execution documentation of the construction LIPLASTEC</v>
          </cell>
        </row>
        <row r="2612">
          <cell r="A2612">
            <v>7038</v>
          </cell>
          <cell r="B2612">
            <v>37572</v>
          </cell>
          <cell r="C2612" t="str">
            <v>sm</v>
          </cell>
          <cell r="D2612" t="str">
            <v>2002095</v>
          </cell>
          <cell r="E2612">
            <v>37532</v>
          </cell>
          <cell r="F2612">
            <v>37531</v>
          </cell>
          <cell r="G2612">
            <v>37565</v>
          </cell>
          <cell r="H2612" t="str">
            <v>Investorsko-Inzenyrska</v>
          </cell>
          <cell r="I2612" t="str">
            <v>505803853</v>
          </cell>
          <cell r="J2612" t="str">
            <v>0300</v>
          </cell>
          <cell r="L2612">
            <v>311000</v>
          </cell>
          <cell r="M2612">
            <v>15550</v>
          </cell>
          <cell r="P2612">
            <v>326550</v>
          </cell>
          <cell r="R2612">
            <v>-15550</v>
          </cell>
          <cell r="S2612">
            <v>311000</v>
          </cell>
          <cell r="T2612" t="str">
            <v>November2002</v>
          </cell>
          <cell r="U2612">
            <v>37558</v>
          </cell>
          <cell r="V2612"/>
          <cell r="W2612">
            <v>37564</v>
          </cell>
          <cell r="X2612">
            <v>37565</v>
          </cell>
          <cell r="Y2612" t="str">
            <v>UFJ</v>
          </cell>
          <cell r="Z2612" t="str">
            <v>re-adjustment of part of RDS construction S-PLASTEC</v>
          </cell>
        </row>
        <row r="2613">
          <cell r="A2613">
            <v>983</v>
          </cell>
          <cell r="B2613">
            <v>37466</v>
          </cell>
          <cell r="C2613" t="str">
            <v>sm</v>
          </cell>
          <cell r="D2613" t="str">
            <v>20020482002</v>
          </cell>
          <cell r="E2613">
            <v>37445</v>
          </cell>
          <cell r="F2613">
            <v>37438</v>
          </cell>
          <cell r="G2613">
            <v>37473</v>
          </cell>
          <cell r="H2613" t="str">
            <v>Investorsko-Inzenyrska</v>
          </cell>
          <cell r="I2613" t="str">
            <v>505803853</v>
          </cell>
          <cell r="J2613" t="str">
            <v>0300</v>
          </cell>
          <cell r="L2613">
            <v>300000</v>
          </cell>
          <cell r="M2613">
            <v>15000</v>
          </cell>
          <cell r="O2613">
            <v>0</v>
          </cell>
          <cell r="P2613">
            <v>315000</v>
          </cell>
          <cell r="S2613">
            <v>315000</v>
          </cell>
          <cell r="T2613" t="str">
            <v>August2002</v>
          </cell>
          <cell r="U2613">
            <v>37468</v>
          </cell>
          <cell r="V2613"/>
          <cell r="W2613">
            <v>37473</v>
          </cell>
          <cell r="X2613">
            <v>37473</v>
          </cell>
          <cell r="Y2613" t="str">
            <v>UFJ</v>
          </cell>
        </row>
        <row r="2614">
          <cell r="A2614">
            <v>955</v>
          </cell>
          <cell r="B2614">
            <v>37466</v>
          </cell>
          <cell r="C2614" t="str">
            <v>sm</v>
          </cell>
          <cell r="D2614" t="str">
            <v>20020452002</v>
          </cell>
          <cell r="E2614">
            <v>37438</v>
          </cell>
          <cell r="F2614">
            <v>37428</v>
          </cell>
          <cell r="G2614">
            <v>37473</v>
          </cell>
          <cell r="H2614" t="str">
            <v>Investorsko-Inzenyrska</v>
          </cell>
          <cell r="I2614" t="str">
            <v>505803853</v>
          </cell>
          <cell r="J2614" t="str">
            <v>0300</v>
          </cell>
          <cell r="L2614">
            <v>500000</v>
          </cell>
          <cell r="M2614">
            <v>25000</v>
          </cell>
          <cell r="O2614">
            <v>0</v>
          </cell>
          <cell r="P2614">
            <v>525000</v>
          </cell>
          <cell r="S2614">
            <v>525000</v>
          </cell>
          <cell r="T2614" t="str">
            <v>August2002</v>
          </cell>
          <cell r="U2614">
            <v>37468</v>
          </cell>
          <cell r="V2614"/>
          <cell r="W2614">
            <v>37473</v>
          </cell>
          <cell r="X2614">
            <v>37473</v>
          </cell>
          <cell r="Y2614" t="str">
            <v>UFJ</v>
          </cell>
        </row>
        <row r="2615">
          <cell r="A2615">
            <v>7037</v>
          </cell>
          <cell r="B2615">
            <v>37572</v>
          </cell>
          <cell r="C2615" t="str">
            <v>sm</v>
          </cell>
          <cell r="D2615" t="str">
            <v>2002093</v>
          </cell>
          <cell r="E2615">
            <v>37532</v>
          </cell>
          <cell r="F2615">
            <v>37529</v>
          </cell>
          <cell r="G2615">
            <v>37565</v>
          </cell>
          <cell r="H2615" t="str">
            <v>Investorsko-Inzenyrska</v>
          </cell>
          <cell r="I2615" t="str">
            <v>505803853</v>
          </cell>
          <cell r="J2615" t="str">
            <v>0300</v>
          </cell>
          <cell r="L2615">
            <v>580000</v>
          </cell>
          <cell r="M2615">
            <v>29000</v>
          </cell>
          <cell r="O2615">
            <v>0</v>
          </cell>
          <cell r="P2615">
            <v>609000</v>
          </cell>
          <cell r="R2615">
            <v>-29000</v>
          </cell>
          <cell r="S2615">
            <v>580000</v>
          </cell>
          <cell r="T2615" t="str">
            <v>November2002</v>
          </cell>
          <cell r="U2615">
            <v>37558</v>
          </cell>
          <cell r="V2615"/>
          <cell r="W2615">
            <v>37564</v>
          </cell>
          <cell r="X2615">
            <v>37565</v>
          </cell>
          <cell r="Y2615" t="str">
            <v>UFJ</v>
          </cell>
          <cell r="Z2615" t="str">
            <v>re-adjustment of part of RDS construction S-PLASTEC</v>
          </cell>
        </row>
        <row r="2616">
          <cell r="A2616">
            <v>7024</v>
          </cell>
          <cell r="B2616">
            <v>37572</v>
          </cell>
          <cell r="C2616" t="str">
            <v>sm</v>
          </cell>
          <cell r="D2616" t="str">
            <v>2002072/2002</v>
          </cell>
          <cell r="E2616">
            <v>37508</v>
          </cell>
          <cell r="F2616">
            <v>37503</v>
          </cell>
          <cell r="G2616">
            <v>37518</v>
          </cell>
          <cell r="H2616" t="str">
            <v>Investorsko-inzenyrska</v>
          </cell>
          <cell r="I2616" t="str">
            <v>505803853</v>
          </cell>
          <cell r="J2616" t="str">
            <v>0300</v>
          </cell>
          <cell r="L2616">
            <v>800000</v>
          </cell>
          <cell r="M2616">
            <v>40000</v>
          </cell>
          <cell r="O2616">
            <v>0</v>
          </cell>
          <cell r="P2616">
            <v>840000</v>
          </cell>
          <cell r="R2616">
            <v>-40000</v>
          </cell>
          <cell r="S2616">
            <v>800000</v>
          </cell>
          <cell r="T2616" t="str">
            <v>November2002</v>
          </cell>
          <cell r="U2616">
            <v>37558</v>
          </cell>
          <cell r="V2616"/>
          <cell r="W2616">
            <v>37564</v>
          </cell>
          <cell r="X2616">
            <v>37565</v>
          </cell>
          <cell r="Y2616" t="str">
            <v>UFJ</v>
          </cell>
          <cell r="Z2616" t="str">
            <v>working up a realization documentation</v>
          </cell>
        </row>
        <row r="2617">
          <cell r="A2617">
            <v>5001</v>
          </cell>
          <cell r="B2617" t="str">
            <v>cancel</v>
          </cell>
          <cell r="C2617" t="str">
            <v>o</v>
          </cell>
          <cell r="D2617" t="str">
            <v>236194</v>
          </cell>
          <cell r="E2617">
            <v>37243</v>
          </cell>
          <cell r="G2617">
            <v>37286</v>
          </cell>
          <cell r="H2617" t="str">
            <v>STRABAG</v>
          </cell>
          <cell r="I2617" t="str">
            <v>5061885001</v>
          </cell>
          <cell r="J2617" t="str">
            <v>2700</v>
          </cell>
          <cell r="M2617">
            <v>0</v>
          </cell>
          <cell r="O2617">
            <v>0</v>
          </cell>
          <cell r="P2617">
            <v>0</v>
          </cell>
          <cell r="S2617">
            <v>0</v>
          </cell>
          <cell r="V2617"/>
          <cell r="W2617" t="str">
            <v>n/a</v>
          </cell>
          <cell r="X2617" t="str">
            <v>n/a</v>
          </cell>
          <cell r="Y2617" t="str">
            <v>Sanwa Duss</v>
          </cell>
        </row>
        <row r="2618">
          <cell r="A2618">
            <v>790</v>
          </cell>
          <cell r="B2618">
            <v>37433</v>
          </cell>
          <cell r="C2618" t="str">
            <v>o</v>
          </cell>
          <cell r="D2618" t="str">
            <v>236236</v>
          </cell>
          <cell r="E2618">
            <v>37413</v>
          </cell>
          <cell r="F2618">
            <v>37410</v>
          </cell>
          <cell r="G2618">
            <v>37437</v>
          </cell>
          <cell r="H2618" t="str">
            <v>STRABAG</v>
          </cell>
          <cell r="I2618" t="str">
            <v>5061885001</v>
          </cell>
          <cell r="J2618" t="str">
            <v>2700</v>
          </cell>
          <cell r="L2618">
            <v>20000</v>
          </cell>
          <cell r="M2618">
            <v>1000</v>
          </cell>
          <cell r="O2618">
            <v>0</v>
          </cell>
          <cell r="P2618">
            <v>21000</v>
          </cell>
          <cell r="S2618">
            <v>21000</v>
          </cell>
          <cell r="V2618"/>
          <cell r="W2618">
            <v>37435</v>
          </cell>
          <cell r="X2618">
            <v>37435</v>
          </cell>
          <cell r="Y2618" t="str">
            <v>KB</v>
          </cell>
        </row>
        <row r="2619">
          <cell r="A2619">
            <v>706</v>
          </cell>
          <cell r="B2619">
            <v>37453</v>
          </cell>
          <cell r="C2619" t="str">
            <v>o</v>
          </cell>
          <cell r="D2619" t="str">
            <v>236208</v>
          </cell>
          <cell r="E2619">
            <v>37396</v>
          </cell>
          <cell r="F2619">
            <v>37379</v>
          </cell>
          <cell r="G2619">
            <v>37427</v>
          </cell>
          <cell r="H2619" t="str">
            <v>STRABAG</v>
          </cell>
          <cell r="I2619" t="str">
            <v>5061885001</v>
          </cell>
          <cell r="J2619" t="str">
            <v>2700</v>
          </cell>
          <cell r="L2619">
            <v>473031</v>
          </cell>
          <cell r="M2619">
            <v>23651.55</v>
          </cell>
          <cell r="O2619">
            <v>0</v>
          </cell>
          <cell r="P2619">
            <v>496682.55</v>
          </cell>
          <cell r="R2619">
            <v>-23651.5</v>
          </cell>
          <cell r="S2619">
            <v>473031.05</v>
          </cell>
          <cell r="T2619" t="str">
            <v>June2002</v>
          </cell>
          <cell r="U2619">
            <v>37414</v>
          </cell>
          <cell r="V2619"/>
          <cell r="W2619">
            <v>37422</v>
          </cell>
          <cell r="X2619">
            <v>37427</v>
          </cell>
          <cell r="Y2619" t="str">
            <v>Sanwa Duss</v>
          </cell>
        </row>
        <row r="2620">
          <cell r="A2620">
            <v>6010</v>
          </cell>
          <cell r="B2620">
            <v>37432</v>
          </cell>
          <cell r="C2620" t="str">
            <v>tr</v>
          </cell>
          <cell r="D2620" t="str">
            <v>2217</v>
          </cell>
          <cell r="E2620">
            <v>37417</v>
          </cell>
          <cell r="F2620">
            <v>37388</v>
          </cell>
          <cell r="G2620">
            <v>37403</v>
          </cell>
          <cell r="H2620" t="str">
            <v>Michal Hrubý</v>
          </cell>
          <cell r="I2620" t="str">
            <v>5064680247</v>
          </cell>
          <cell r="J2620" t="str">
            <v>0100</v>
          </cell>
          <cell r="M2620">
            <v>0</v>
          </cell>
          <cell r="N2620">
            <v>18576</v>
          </cell>
          <cell r="O2620">
            <v>4086.8</v>
          </cell>
          <cell r="P2620">
            <v>22662.799999999999</v>
          </cell>
          <cell r="R2620">
            <v>0</v>
          </cell>
          <cell r="S2620">
            <v>22662.799999999999</v>
          </cell>
          <cell r="V2620"/>
          <cell r="W2620">
            <v>37421</v>
          </cell>
          <cell r="X2620">
            <v>37421</v>
          </cell>
          <cell r="Y2620" t="str">
            <v>KB</v>
          </cell>
        </row>
        <row r="2621">
          <cell r="A2621">
            <v>6138</v>
          </cell>
          <cell r="B2621">
            <v>37623</v>
          </cell>
          <cell r="C2621" t="str">
            <v>tr</v>
          </cell>
          <cell r="D2621" t="str">
            <v>270083</v>
          </cell>
          <cell r="E2621">
            <v>37595</v>
          </cell>
          <cell r="G2621">
            <v>37626</v>
          </cell>
          <cell r="H2621" t="str">
            <v>VHS</v>
          </cell>
          <cell r="I2621" t="str">
            <v>415474953</v>
          </cell>
          <cell r="J2621" t="str">
            <v>0300</v>
          </cell>
          <cell r="M2621">
            <v>0</v>
          </cell>
          <cell r="O2621">
            <v>0</v>
          </cell>
          <cell r="P2621">
            <v>0</v>
          </cell>
          <cell r="Q2621">
            <v>50000</v>
          </cell>
          <cell r="R2621">
            <v>0</v>
          </cell>
          <cell r="S2621">
            <v>50000</v>
          </cell>
          <cell r="T2621" t="str">
            <v>Decem192002</v>
          </cell>
          <cell r="U2621">
            <v>37609</v>
          </cell>
          <cell r="V2621" t="str">
            <v xml:space="preserve"> </v>
          </cell>
          <cell r="W2621">
            <v>37613</v>
          </cell>
          <cell r="Y2621" t="str">
            <v>UFJ</v>
          </cell>
        </row>
        <row r="2622">
          <cell r="A2622">
            <v>3393</v>
          </cell>
          <cell r="B2622">
            <v>37564</v>
          </cell>
          <cell r="C2622" t="str">
            <v>tch</v>
          </cell>
          <cell r="D2622" t="str">
            <v>203713</v>
          </cell>
          <cell r="E2622">
            <v>37541</v>
          </cell>
          <cell r="F2622">
            <v>37539</v>
          </cell>
          <cell r="G2622">
            <v>37557</v>
          </cell>
          <cell r="H2622" t="str">
            <v>Hotel Diplomat</v>
          </cell>
          <cell r="I2622" t="str">
            <v>5092240003</v>
          </cell>
          <cell r="J2622" t="str">
            <v>2700</v>
          </cell>
          <cell r="L2622">
            <v>3466.7</v>
          </cell>
          <cell r="M2622">
            <v>173.3</v>
          </cell>
          <cell r="O2622">
            <v>0</v>
          </cell>
          <cell r="P2622">
            <v>3640</v>
          </cell>
          <cell r="S2622">
            <v>3640</v>
          </cell>
          <cell r="V2622"/>
          <cell r="W2622">
            <v>37559</v>
          </cell>
          <cell r="X2622">
            <v>37560</v>
          </cell>
          <cell r="Y2622" t="str">
            <v>KB</v>
          </cell>
          <cell r="Z2622" t="str">
            <v>Accomodation PRG, Mr. Kakimoto</v>
          </cell>
        </row>
        <row r="2623">
          <cell r="A2623">
            <v>3377</v>
          </cell>
          <cell r="B2623">
            <v>37546</v>
          </cell>
          <cell r="C2623" t="str">
            <v>tch</v>
          </cell>
          <cell r="D2623" t="str">
            <v>203520</v>
          </cell>
          <cell r="E2623">
            <v>37532</v>
          </cell>
          <cell r="G2623">
            <v>37546</v>
          </cell>
          <cell r="H2623" t="str">
            <v>Hotel Diplomat</v>
          </cell>
          <cell r="I2623" t="str">
            <v>5092240003</v>
          </cell>
          <cell r="J2623" t="str">
            <v>2700</v>
          </cell>
          <cell r="L2623">
            <v>3472.4</v>
          </cell>
          <cell r="M2623">
            <v>173.6</v>
          </cell>
          <cell r="O2623">
            <v>0</v>
          </cell>
          <cell r="P2623">
            <v>3646</v>
          </cell>
          <cell r="S2623">
            <v>3646</v>
          </cell>
          <cell r="U2623" t="str">
            <v>b</v>
          </cell>
          <cell r="W2623">
            <v>37544</v>
          </cell>
          <cell r="X2623">
            <v>37544</v>
          </cell>
          <cell r="Y2623" t="str">
            <v>KB</v>
          </cell>
          <cell r="Z2623" t="str">
            <v>Accomodation PRG, Mr.Kaneko</v>
          </cell>
        </row>
        <row r="2624">
          <cell r="A2624">
            <v>3429</v>
          </cell>
          <cell r="B2624">
            <v>37596</v>
          </cell>
          <cell r="C2624" t="str">
            <v>tch</v>
          </cell>
          <cell r="D2624" t="str">
            <v>203992</v>
          </cell>
          <cell r="E2624">
            <v>37573</v>
          </cell>
          <cell r="G2624">
            <v>37584</v>
          </cell>
          <cell r="H2624" t="str">
            <v>Hotel Diplomat</v>
          </cell>
          <cell r="I2624" t="str">
            <v>5092240003</v>
          </cell>
          <cell r="J2624" t="str">
            <v>2700</v>
          </cell>
          <cell r="L2624">
            <v>3526.7</v>
          </cell>
          <cell r="M2624">
            <v>176.3</v>
          </cell>
          <cell r="O2624">
            <v>0</v>
          </cell>
          <cell r="P2624">
            <v>3703</v>
          </cell>
          <cell r="S2624">
            <v>3703</v>
          </cell>
          <cell r="U2624" t="str">
            <v>a</v>
          </cell>
          <cell r="W2624">
            <v>37592</v>
          </cell>
          <cell r="X2624">
            <v>37594</v>
          </cell>
          <cell r="Y2624" t="str">
            <v>KB</v>
          </cell>
          <cell r="Z2624" t="str">
            <v>Accomodation PRG, Mr. Mizutani</v>
          </cell>
        </row>
        <row r="2625">
          <cell r="A2625">
            <v>3452</v>
          </cell>
          <cell r="C2625" t="str">
            <v>tch</v>
          </cell>
          <cell r="D2625" t="str">
            <v>204457</v>
          </cell>
          <cell r="E2625">
            <v>37609</v>
          </cell>
          <cell r="F2625">
            <v>37604</v>
          </cell>
          <cell r="G2625">
            <v>37624</v>
          </cell>
          <cell r="H2625" t="str">
            <v>Hotel Diplomat</v>
          </cell>
          <cell r="I2625" t="str">
            <v>5092240003</v>
          </cell>
          <cell r="J2625" t="str">
            <v>2700</v>
          </cell>
          <cell r="L2625">
            <v>3561</v>
          </cell>
          <cell r="M2625">
            <v>178</v>
          </cell>
          <cell r="P2625">
            <v>3739</v>
          </cell>
          <cell r="S2625">
            <v>3739</v>
          </cell>
          <cell r="Y2625" t="str">
            <v>KB</v>
          </cell>
          <cell r="Z2625" t="str">
            <v>Accomodation PRG, Mr. Kaneko</v>
          </cell>
        </row>
        <row r="2626">
          <cell r="A2626">
            <v>1852</v>
          </cell>
          <cell r="B2626">
            <v>37613</v>
          </cell>
          <cell r="C2626" t="str">
            <v>b</v>
          </cell>
          <cell r="D2626" t="str">
            <v>204335</v>
          </cell>
          <cell r="E2626">
            <v>37607</v>
          </cell>
          <cell r="F2626">
            <v>37597</v>
          </cell>
          <cell r="G2626">
            <v>37617</v>
          </cell>
          <cell r="H2626" t="str">
            <v>Hotel Diplomat</v>
          </cell>
          <cell r="I2626" t="str">
            <v>5092240003</v>
          </cell>
          <cell r="J2626" t="str">
            <v>2700</v>
          </cell>
          <cell r="L2626">
            <v>103823.9</v>
          </cell>
          <cell r="M2626">
            <v>5191.1000000000004</v>
          </cell>
          <cell r="N2626">
            <v>26942.7</v>
          </cell>
          <cell r="O2626">
            <v>5927.3</v>
          </cell>
          <cell r="P2626">
            <v>0</v>
          </cell>
          <cell r="S2626">
            <v>0</v>
          </cell>
          <cell r="V2626"/>
          <cell r="W2626">
            <v>37613</v>
          </cell>
          <cell r="X2626">
            <v>37613</v>
          </cell>
          <cell r="Y2626" t="str">
            <v>KB</v>
          </cell>
        </row>
        <row r="2627">
          <cell r="A2627">
            <v>1887</v>
          </cell>
          <cell r="B2627">
            <v>37614</v>
          </cell>
          <cell r="C2627" t="str">
            <v>aod</v>
          </cell>
          <cell r="D2627" t="str">
            <v>301</v>
          </cell>
          <cell r="E2627">
            <v>37613</v>
          </cell>
          <cell r="G2627">
            <v>37626</v>
          </cell>
          <cell r="H2627" t="str">
            <v>Kulhanek</v>
          </cell>
          <cell r="I2627" t="str">
            <v>510909400217</v>
          </cell>
          <cell r="J2627" t="str">
            <v>0100</v>
          </cell>
          <cell r="K2627">
            <v>46298</v>
          </cell>
          <cell r="M2627">
            <v>0</v>
          </cell>
          <cell r="O2627">
            <v>0</v>
          </cell>
          <cell r="P2627">
            <v>46298</v>
          </cell>
          <cell r="S2627">
            <v>46298</v>
          </cell>
          <cell r="T2627" t="str">
            <v>free</v>
          </cell>
          <cell r="V2627"/>
          <cell r="W2627">
            <v>37613</v>
          </cell>
          <cell r="X2627">
            <v>37613</v>
          </cell>
          <cell r="Y2627" t="str">
            <v>KB</v>
          </cell>
        </row>
        <row r="2628">
          <cell r="A2628">
            <v>1761</v>
          </cell>
          <cell r="B2628">
            <v>37599</v>
          </cell>
          <cell r="C2628" t="str">
            <v>aod</v>
          </cell>
          <cell r="D2628" t="str">
            <v>204</v>
          </cell>
          <cell r="E2628">
            <v>37592</v>
          </cell>
          <cell r="G2628">
            <v>37595</v>
          </cell>
          <cell r="H2628" t="str">
            <v>Kulhanek</v>
          </cell>
          <cell r="I2628" t="str">
            <v>510909400217</v>
          </cell>
          <cell r="J2628" t="str">
            <v>0100</v>
          </cell>
          <cell r="K2628">
            <v>68091.5</v>
          </cell>
          <cell r="M2628">
            <v>0</v>
          </cell>
          <cell r="O2628">
            <v>0</v>
          </cell>
          <cell r="P2628">
            <v>68091.5</v>
          </cell>
          <cell r="S2628">
            <v>68091.5</v>
          </cell>
          <cell r="T2628" t="str">
            <v>free</v>
          </cell>
          <cell r="V2628"/>
          <cell r="W2628">
            <v>37593</v>
          </cell>
          <cell r="X2628">
            <v>37594</v>
          </cell>
          <cell r="Y2628" t="str">
            <v>KB</v>
          </cell>
        </row>
        <row r="2629">
          <cell r="A2629">
            <v>1718</v>
          </cell>
          <cell r="B2629">
            <v>37596</v>
          </cell>
          <cell r="C2629" t="str">
            <v>sm</v>
          </cell>
          <cell r="D2629" t="str">
            <v>92211046</v>
          </cell>
          <cell r="E2629">
            <v>37580</v>
          </cell>
          <cell r="F2629">
            <v>37568</v>
          </cell>
          <cell r="G2629">
            <v>37588</v>
          </cell>
          <cell r="H2629" t="str">
            <v>Czechocar</v>
          </cell>
          <cell r="I2629" t="str">
            <v>511456660247</v>
          </cell>
          <cell r="J2629" t="str">
            <v>0100</v>
          </cell>
          <cell r="L2629">
            <v>0</v>
          </cell>
          <cell r="M2629">
            <v>0</v>
          </cell>
          <cell r="N2629">
            <v>792</v>
          </cell>
          <cell r="O2629">
            <v>174.2</v>
          </cell>
          <cell r="P2629">
            <v>966.2</v>
          </cell>
          <cell r="S2629">
            <v>966.2</v>
          </cell>
          <cell r="U2629" t="str">
            <v>a</v>
          </cell>
          <cell r="V2629"/>
          <cell r="W2629">
            <v>37587</v>
          </cell>
          <cell r="X2629">
            <v>37589</v>
          </cell>
          <cell r="Y2629" t="str">
            <v>KB</v>
          </cell>
          <cell r="Z2629" t="str">
            <v>Rent of car - Mr. Sasao</v>
          </cell>
        </row>
        <row r="2630">
          <cell r="A2630">
            <v>1574</v>
          </cell>
          <cell r="B2630">
            <v>37578</v>
          </cell>
          <cell r="C2630" t="str">
            <v>tp2</v>
          </cell>
          <cell r="D2630" t="str">
            <v>92210061</v>
          </cell>
          <cell r="E2630">
            <v>37554</v>
          </cell>
          <cell r="F2630">
            <v>37560</v>
          </cell>
          <cell r="G2630">
            <v>37574</v>
          </cell>
          <cell r="H2630" t="str">
            <v>Czechocar</v>
          </cell>
          <cell r="I2630" t="str">
            <v>511456660247</v>
          </cell>
          <cell r="J2630" t="str">
            <v>0100</v>
          </cell>
          <cell r="L2630">
            <v>22800</v>
          </cell>
          <cell r="M2630">
            <v>1140</v>
          </cell>
          <cell r="O2630">
            <v>0</v>
          </cell>
          <cell r="P2630">
            <v>23940</v>
          </cell>
          <cell r="S2630">
            <v>23940</v>
          </cell>
          <cell r="U2630" t="str">
            <v>a</v>
          </cell>
          <cell r="V2630"/>
          <cell r="W2630">
            <v>37575</v>
          </cell>
          <cell r="X2630">
            <v>37575</v>
          </cell>
          <cell r="Y2630" t="str">
            <v>KB</v>
          </cell>
          <cell r="Z2630" t="str">
            <v>Rent of car - Mr. Nishiama</v>
          </cell>
        </row>
        <row r="2631">
          <cell r="A2631">
            <v>1577</v>
          </cell>
          <cell r="B2631">
            <v>37578</v>
          </cell>
          <cell r="C2631" t="str">
            <v>sm</v>
          </cell>
          <cell r="D2631" t="str">
            <v>92210066</v>
          </cell>
          <cell r="E2631">
            <v>37554</v>
          </cell>
          <cell r="F2631">
            <v>37560</v>
          </cell>
          <cell r="G2631">
            <v>37574</v>
          </cell>
          <cell r="H2631" t="str">
            <v>Czechocar</v>
          </cell>
          <cell r="I2631" t="str">
            <v>511456660247</v>
          </cell>
          <cell r="J2631" t="str">
            <v>0100</v>
          </cell>
          <cell r="L2631">
            <v>22800</v>
          </cell>
          <cell r="M2631">
            <v>1140</v>
          </cell>
          <cell r="O2631">
            <v>0</v>
          </cell>
          <cell r="P2631">
            <v>23940</v>
          </cell>
          <cell r="S2631">
            <v>23940</v>
          </cell>
          <cell r="U2631" t="str">
            <v>a</v>
          </cell>
          <cell r="V2631"/>
          <cell r="W2631">
            <v>37575</v>
          </cell>
          <cell r="X2631">
            <v>37575</v>
          </cell>
          <cell r="Y2631" t="str">
            <v>KB</v>
          </cell>
          <cell r="Z2631" t="str">
            <v>Rent of car - Mr. Sasao</v>
          </cell>
        </row>
        <row r="2632">
          <cell r="A2632">
            <v>1737</v>
          </cell>
          <cell r="B2632">
            <v>37603</v>
          </cell>
          <cell r="C2632" t="str">
            <v>tp2</v>
          </cell>
          <cell r="D2632" t="str">
            <v>92211092</v>
          </cell>
          <cell r="E2632">
            <v>37586</v>
          </cell>
          <cell r="F2632">
            <v>37590</v>
          </cell>
          <cell r="G2632">
            <v>37604</v>
          </cell>
          <cell r="H2632" t="str">
            <v>Czechocar</v>
          </cell>
          <cell r="I2632" t="str">
            <v>511456660247</v>
          </cell>
          <cell r="J2632" t="str">
            <v>0100</v>
          </cell>
          <cell r="L2632">
            <v>22800</v>
          </cell>
          <cell r="M2632">
            <v>1140</v>
          </cell>
          <cell r="N2632">
            <v>0</v>
          </cell>
          <cell r="O2632">
            <v>0</v>
          </cell>
          <cell r="P2632">
            <v>23940</v>
          </cell>
          <cell r="S2632">
            <v>23940</v>
          </cell>
          <cell r="V2632"/>
          <cell r="W2632">
            <v>37600</v>
          </cell>
          <cell r="X2632">
            <v>37601</v>
          </cell>
          <cell r="Y2632" t="str">
            <v>KB</v>
          </cell>
          <cell r="Z2632" t="str">
            <v>Rent of car - Mr. Nishiama</v>
          </cell>
        </row>
        <row r="2633">
          <cell r="A2633">
            <v>1738</v>
          </cell>
          <cell r="B2633">
            <v>37603</v>
          </cell>
          <cell r="C2633" t="str">
            <v>sm</v>
          </cell>
          <cell r="D2633" t="str">
            <v>92211096</v>
          </cell>
          <cell r="E2633">
            <v>37586</v>
          </cell>
          <cell r="F2633">
            <v>37590</v>
          </cell>
          <cell r="G2633">
            <v>37604</v>
          </cell>
          <cell r="H2633" t="str">
            <v>Czechocar</v>
          </cell>
          <cell r="I2633" t="str">
            <v>511456660247</v>
          </cell>
          <cell r="J2633" t="str">
            <v>0100</v>
          </cell>
          <cell r="L2633">
            <v>22800</v>
          </cell>
          <cell r="M2633">
            <v>1140</v>
          </cell>
          <cell r="N2633">
            <v>0</v>
          </cell>
          <cell r="O2633">
            <v>0</v>
          </cell>
          <cell r="P2633">
            <v>23940</v>
          </cell>
          <cell r="S2633">
            <v>23940</v>
          </cell>
          <cell r="V2633"/>
          <cell r="W2633">
            <v>37600</v>
          </cell>
          <cell r="X2633">
            <v>37601</v>
          </cell>
          <cell r="Y2633" t="str">
            <v>KB</v>
          </cell>
          <cell r="Z2633" t="str">
            <v>Rent of car - Mr. Sasao</v>
          </cell>
        </row>
        <row r="2634">
          <cell r="A2634">
            <v>1576</v>
          </cell>
          <cell r="B2634">
            <v>37578</v>
          </cell>
          <cell r="C2634" t="str">
            <v>b</v>
          </cell>
          <cell r="D2634" t="str">
            <v>92210080</v>
          </cell>
          <cell r="E2634">
            <v>37554</v>
          </cell>
          <cell r="F2634">
            <v>37560</v>
          </cell>
          <cell r="G2634">
            <v>37574</v>
          </cell>
          <cell r="H2634" t="str">
            <v>Czechocar</v>
          </cell>
          <cell r="I2634" t="str">
            <v>511456660247</v>
          </cell>
          <cell r="J2634" t="str">
            <v>0100</v>
          </cell>
          <cell r="L2634">
            <v>23600</v>
          </cell>
          <cell r="M2634">
            <v>1180</v>
          </cell>
          <cell r="O2634">
            <v>0</v>
          </cell>
          <cell r="P2634">
            <v>24780</v>
          </cell>
          <cell r="S2634">
            <v>24780</v>
          </cell>
          <cell r="U2634" t="str">
            <v>a</v>
          </cell>
          <cell r="V2634"/>
          <cell r="W2634">
            <v>37575</v>
          </cell>
          <cell r="X2634">
            <v>37575</v>
          </cell>
          <cell r="Y2634" t="str">
            <v>KB</v>
          </cell>
          <cell r="Z2634" t="str">
            <v>Rent of car - Sakamoto</v>
          </cell>
        </row>
        <row r="2635">
          <cell r="A2635">
            <v>1736</v>
          </cell>
          <cell r="B2635">
            <v>37603</v>
          </cell>
          <cell r="C2635" t="str">
            <v>b</v>
          </cell>
          <cell r="D2635" t="str">
            <v>92211085</v>
          </cell>
          <cell r="E2635">
            <v>37586</v>
          </cell>
          <cell r="F2635">
            <v>37590</v>
          </cell>
          <cell r="G2635">
            <v>37604</v>
          </cell>
          <cell r="H2635" t="str">
            <v>Czechocar</v>
          </cell>
          <cell r="I2635" t="str">
            <v>511456660247</v>
          </cell>
          <cell r="J2635" t="str">
            <v>0100</v>
          </cell>
          <cell r="L2635">
            <v>23600</v>
          </cell>
          <cell r="M2635">
            <v>1180</v>
          </cell>
          <cell r="N2635">
            <v>0</v>
          </cell>
          <cell r="O2635">
            <v>0</v>
          </cell>
          <cell r="P2635">
            <v>24780</v>
          </cell>
          <cell r="S2635">
            <v>24780</v>
          </cell>
          <cell r="V2635"/>
          <cell r="W2635">
            <v>37600</v>
          </cell>
          <cell r="X2635">
            <v>37601</v>
          </cell>
          <cell r="Y2635" t="str">
            <v>KB</v>
          </cell>
          <cell r="Z2635" t="str">
            <v>Rent of car - Sakamoto</v>
          </cell>
        </row>
        <row r="2636">
          <cell r="A2636">
            <v>1575</v>
          </cell>
          <cell r="B2636">
            <v>37578</v>
          </cell>
          <cell r="C2636" t="str">
            <v>b</v>
          </cell>
          <cell r="D2636" t="str">
            <v>92210079</v>
          </cell>
          <cell r="E2636">
            <v>37554</v>
          </cell>
          <cell r="F2636">
            <v>37560</v>
          </cell>
          <cell r="G2636">
            <v>37574</v>
          </cell>
          <cell r="H2636" t="str">
            <v>Czechocar</v>
          </cell>
          <cell r="I2636" t="str">
            <v>511456660247</v>
          </cell>
          <cell r="J2636" t="str">
            <v>0100</v>
          </cell>
          <cell r="L2636">
            <v>23800</v>
          </cell>
          <cell r="M2636">
            <v>1190</v>
          </cell>
          <cell r="O2636">
            <v>0</v>
          </cell>
          <cell r="P2636">
            <v>24990</v>
          </cell>
          <cell r="S2636">
            <v>24990</v>
          </cell>
          <cell r="U2636" t="str">
            <v>a</v>
          </cell>
          <cell r="V2636"/>
          <cell r="W2636">
            <v>37575</v>
          </cell>
          <cell r="X2636">
            <v>37575</v>
          </cell>
          <cell r="Y2636" t="str">
            <v>KB</v>
          </cell>
          <cell r="Z2636" t="str">
            <v>Rent of car - Hatsuda</v>
          </cell>
        </row>
        <row r="2637">
          <cell r="A2637">
            <v>1739</v>
          </cell>
          <cell r="B2637">
            <v>37603</v>
          </cell>
          <cell r="C2637" t="str">
            <v>b</v>
          </cell>
          <cell r="D2637" t="str">
            <v>92211084</v>
          </cell>
          <cell r="E2637">
            <v>37586</v>
          </cell>
          <cell r="F2637">
            <v>37590</v>
          </cell>
          <cell r="G2637">
            <v>37604</v>
          </cell>
          <cell r="H2637" t="str">
            <v>Czechocar</v>
          </cell>
          <cell r="I2637" t="str">
            <v>511456660247</v>
          </cell>
          <cell r="J2637" t="str">
            <v>0100</v>
          </cell>
          <cell r="L2637">
            <v>23800</v>
          </cell>
          <cell r="M2637">
            <v>1190</v>
          </cell>
          <cell r="N2637">
            <v>0</v>
          </cell>
          <cell r="O2637">
            <v>0</v>
          </cell>
          <cell r="P2637">
            <v>24990</v>
          </cell>
          <cell r="S2637">
            <v>24990</v>
          </cell>
          <cell r="V2637"/>
          <cell r="W2637">
            <v>37600</v>
          </cell>
          <cell r="X2637">
            <v>37601</v>
          </cell>
          <cell r="Y2637" t="str">
            <v>KB</v>
          </cell>
          <cell r="Z2637" t="str">
            <v>Rent of car - Hatsuda</v>
          </cell>
        </row>
        <row r="2638">
          <cell r="A2638">
            <v>1552</v>
          </cell>
          <cell r="B2638">
            <v>37564</v>
          </cell>
          <cell r="C2638" t="str">
            <v>b</v>
          </cell>
          <cell r="D2638" t="str">
            <v>92209214</v>
          </cell>
          <cell r="E2638">
            <v>37551</v>
          </cell>
          <cell r="F2638">
            <v>37529</v>
          </cell>
          <cell r="G2638">
            <v>37557</v>
          </cell>
          <cell r="H2638" t="str">
            <v>Czechocar</v>
          </cell>
          <cell r="I2638" t="str">
            <v>51-1456660247</v>
          </cell>
          <cell r="J2638" t="str">
            <v>0100</v>
          </cell>
          <cell r="L2638">
            <v>29890</v>
          </cell>
          <cell r="M2638">
            <v>1494.5</v>
          </cell>
          <cell r="O2638">
            <v>0</v>
          </cell>
          <cell r="P2638">
            <v>31384.5</v>
          </cell>
          <cell r="S2638">
            <v>31384.5</v>
          </cell>
          <cell r="U2638" t="str">
            <v>b</v>
          </cell>
          <cell r="V2638"/>
          <cell r="W2638">
            <v>37561</v>
          </cell>
          <cell r="X2638">
            <v>37564</v>
          </cell>
          <cell r="Y2638" t="str">
            <v>KB</v>
          </cell>
        </row>
        <row r="2639">
          <cell r="A2639">
            <v>1553</v>
          </cell>
          <cell r="B2639">
            <v>37564</v>
          </cell>
          <cell r="C2639" t="str">
            <v>sm</v>
          </cell>
          <cell r="D2639" t="str">
            <v>92209215</v>
          </cell>
          <cell r="E2639">
            <v>37551</v>
          </cell>
          <cell r="F2639">
            <v>37529</v>
          </cell>
          <cell r="G2639">
            <v>37557</v>
          </cell>
          <cell r="H2639" t="str">
            <v>Czechocar</v>
          </cell>
          <cell r="I2639" t="str">
            <v>51-1456660247</v>
          </cell>
          <cell r="J2639" t="str">
            <v>0100</v>
          </cell>
          <cell r="L2639">
            <v>29890</v>
          </cell>
          <cell r="M2639">
            <v>1494.5</v>
          </cell>
          <cell r="O2639">
            <v>0</v>
          </cell>
          <cell r="P2639">
            <v>31384.5</v>
          </cell>
          <cell r="S2639">
            <v>31384.5</v>
          </cell>
          <cell r="U2639" t="str">
            <v>b</v>
          </cell>
          <cell r="V2639"/>
          <cell r="W2639">
            <v>37561</v>
          </cell>
          <cell r="X2639">
            <v>37564</v>
          </cell>
          <cell r="Y2639" t="str">
            <v>KB</v>
          </cell>
          <cell r="Z2639" t="str">
            <v>Rent of car - Opel Astra - Mr. Sasao</v>
          </cell>
        </row>
        <row r="2640">
          <cell r="A2640">
            <v>392</v>
          </cell>
          <cell r="B2640">
            <v>37371</v>
          </cell>
          <cell r="C2640" t="str">
            <v>tr</v>
          </cell>
          <cell r="D2640" t="str">
            <v>20201758</v>
          </cell>
          <cell r="E2640">
            <v>37351</v>
          </cell>
          <cell r="F2640">
            <v>37348</v>
          </cell>
          <cell r="G2640">
            <v>37363</v>
          </cell>
          <cell r="H2640" t="str">
            <v>Index Plus</v>
          </cell>
          <cell r="I2640" t="str">
            <v>51-2028130287</v>
          </cell>
          <cell r="J2640" t="str">
            <v>0100</v>
          </cell>
          <cell r="M2640">
            <v>0</v>
          </cell>
          <cell r="N2640">
            <v>15000</v>
          </cell>
          <cell r="O2640">
            <v>3300</v>
          </cell>
          <cell r="P2640">
            <v>18300</v>
          </cell>
          <cell r="S2640">
            <v>18300</v>
          </cell>
          <cell r="U2640" t="str">
            <v>a</v>
          </cell>
          <cell r="V2640"/>
          <cell r="W2640">
            <v>37362</v>
          </cell>
          <cell r="X2640">
            <v>37362</v>
          </cell>
          <cell r="Y2640" t="str">
            <v>KB</v>
          </cell>
        </row>
        <row r="2641">
          <cell r="A2641">
            <v>1201</v>
          </cell>
          <cell r="B2641">
            <v>37502</v>
          </cell>
          <cell r="C2641" t="str">
            <v>b</v>
          </cell>
          <cell r="D2641" t="str">
            <v>20205960</v>
          </cell>
          <cell r="E2641">
            <v>37477</v>
          </cell>
          <cell r="F2641">
            <v>37469</v>
          </cell>
          <cell r="G2641">
            <v>37490</v>
          </cell>
          <cell r="H2641" t="str">
            <v>Index Plus</v>
          </cell>
          <cell r="I2641" t="str">
            <v>51-2028130287</v>
          </cell>
          <cell r="J2641" t="str">
            <v>0100</v>
          </cell>
          <cell r="M2641">
            <v>0</v>
          </cell>
          <cell r="N2641">
            <v>15000</v>
          </cell>
          <cell r="O2641">
            <v>3300</v>
          </cell>
          <cell r="P2641">
            <v>18300</v>
          </cell>
          <cell r="S2641">
            <v>18300</v>
          </cell>
          <cell r="U2641" t="str">
            <v>b</v>
          </cell>
          <cell r="V2641"/>
          <cell r="W2641">
            <v>37496</v>
          </cell>
          <cell r="X2641">
            <v>37497</v>
          </cell>
          <cell r="Y2641" t="str">
            <v>KB</v>
          </cell>
          <cell r="Z2641" t="str">
            <v>Fee for recruitment agency</v>
          </cell>
        </row>
        <row r="2642">
          <cell r="A2642">
            <v>357</v>
          </cell>
          <cell r="B2642">
            <v>37371</v>
          </cell>
          <cell r="C2642" t="str">
            <v>toe</v>
          </cell>
          <cell r="D2642" t="str">
            <v>20201682</v>
          </cell>
          <cell r="E2642">
            <v>37343</v>
          </cell>
          <cell r="F2642">
            <v>37340</v>
          </cell>
          <cell r="G2642">
            <v>37356</v>
          </cell>
          <cell r="H2642" t="str">
            <v>Index Plus</v>
          </cell>
          <cell r="I2642" t="str">
            <v>51-2028130287</v>
          </cell>
          <cell r="J2642" t="str">
            <v>0100</v>
          </cell>
          <cell r="M2642">
            <v>0</v>
          </cell>
          <cell r="N2642">
            <v>22500</v>
          </cell>
          <cell r="O2642">
            <v>4950</v>
          </cell>
          <cell r="P2642">
            <v>27450</v>
          </cell>
          <cell r="S2642">
            <v>27450</v>
          </cell>
          <cell r="U2642" t="str">
            <v>a</v>
          </cell>
          <cell r="V2642"/>
          <cell r="W2642">
            <v>37362</v>
          </cell>
          <cell r="X2642">
            <v>37362</v>
          </cell>
          <cell r="Y2642" t="str">
            <v>KB</v>
          </cell>
        </row>
        <row r="2643">
          <cell r="A2643">
            <v>1202</v>
          </cell>
          <cell r="B2643">
            <v>37502</v>
          </cell>
          <cell r="C2643" t="str">
            <v>b</v>
          </cell>
          <cell r="D2643" t="str">
            <v>20205887</v>
          </cell>
          <cell r="E2643">
            <v>37477</v>
          </cell>
          <cell r="F2643">
            <v>37473</v>
          </cell>
          <cell r="G2643">
            <v>37489</v>
          </cell>
          <cell r="H2643" t="str">
            <v>Index Plus</v>
          </cell>
          <cell r="I2643" t="str">
            <v>51-2028130287</v>
          </cell>
          <cell r="J2643" t="str">
            <v>0100</v>
          </cell>
          <cell r="M2643">
            <v>0</v>
          </cell>
          <cell r="N2643">
            <v>30000</v>
          </cell>
          <cell r="O2643">
            <v>6600</v>
          </cell>
          <cell r="P2643">
            <v>36600</v>
          </cell>
          <cell r="S2643">
            <v>36600</v>
          </cell>
          <cell r="U2643" t="str">
            <v>b</v>
          </cell>
          <cell r="V2643"/>
          <cell r="W2643">
            <v>37496</v>
          </cell>
          <cell r="X2643">
            <v>37497</v>
          </cell>
          <cell r="Y2643" t="str">
            <v>KB</v>
          </cell>
          <cell r="Z2643" t="str">
            <v>Fee for recruitment agency</v>
          </cell>
        </row>
        <row r="2644">
          <cell r="A2644">
            <v>1401</v>
          </cell>
          <cell r="B2644">
            <v>37544</v>
          </cell>
          <cell r="C2644" t="str">
            <v>b</v>
          </cell>
          <cell r="D2644" t="str">
            <v>20207574</v>
          </cell>
          <cell r="E2644">
            <v>37515</v>
          </cell>
          <cell r="F2644">
            <v>37508</v>
          </cell>
          <cell r="G2644">
            <v>37526</v>
          </cell>
          <cell r="H2644" t="str">
            <v>Index Plus</v>
          </cell>
          <cell r="I2644" t="str">
            <v>51-2028130287</v>
          </cell>
          <cell r="J2644" t="str">
            <v>0100</v>
          </cell>
          <cell r="M2644">
            <v>0</v>
          </cell>
          <cell r="N2644">
            <v>30000</v>
          </cell>
          <cell r="O2644">
            <v>6600</v>
          </cell>
          <cell r="P2644">
            <v>36600</v>
          </cell>
          <cell r="S2644">
            <v>36600</v>
          </cell>
          <cell r="U2644" t="str">
            <v>c</v>
          </cell>
          <cell r="V2644"/>
          <cell r="W2644">
            <v>37544</v>
          </cell>
          <cell r="X2644">
            <v>37544</v>
          </cell>
          <cell r="Y2644" t="str">
            <v>KB</v>
          </cell>
        </row>
        <row r="2645">
          <cell r="A2645">
            <v>111</v>
          </cell>
          <cell r="B2645">
            <v>37315</v>
          </cell>
          <cell r="C2645" t="str">
            <v>b</v>
          </cell>
          <cell r="D2645" t="str">
            <v>20200427</v>
          </cell>
          <cell r="E2645">
            <v>37295</v>
          </cell>
          <cell r="F2645">
            <v>37288</v>
          </cell>
          <cell r="G2645">
            <v>37307</v>
          </cell>
          <cell r="H2645" t="str">
            <v>Index Plus</v>
          </cell>
          <cell r="I2645" t="str">
            <v>51-2028130287</v>
          </cell>
          <cell r="J2645" t="str">
            <v>0100</v>
          </cell>
          <cell r="M2645">
            <v>0</v>
          </cell>
          <cell r="N2645">
            <v>52500</v>
          </cell>
          <cell r="O2645">
            <v>11550</v>
          </cell>
          <cell r="P2645">
            <v>64050</v>
          </cell>
          <cell r="S2645">
            <v>64050</v>
          </cell>
          <cell r="V2645"/>
          <cell r="W2645">
            <v>37306</v>
          </cell>
          <cell r="X2645">
            <v>37307</v>
          </cell>
          <cell r="Y2645" t="str">
            <v>KB</v>
          </cell>
        </row>
        <row r="2646">
          <cell r="A2646">
            <v>902</v>
          </cell>
          <cell r="B2646">
            <v>37453</v>
          </cell>
          <cell r="C2646" t="str">
            <v>sm</v>
          </cell>
          <cell r="D2646" t="str">
            <v>20204325</v>
          </cell>
          <cell r="E2646">
            <v>37427</v>
          </cell>
          <cell r="F2646">
            <v>37427</v>
          </cell>
          <cell r="G2646">
            <v>37441</v>
          </cell>
          <cell r="H2646" t="str">
            <v>Index Plus</v>
          </cell>
          <cell r="I2646" t="str">
            <v>51-2028130287</v>
          </cell>
          <cell r="J2646" t="str">
            <v>0100</v>
          </cell>
          <cell r="M2646">
            <v>0</v>
          </cell>
          <cell r="N2646">
            <v>60000</v>
          </cell>
          <cell r="O2646">
            <v>13200</v>
          </cell>
          <cell r="P2646">
            <v>73200</v>
          </cell>
          <cell r="S2646">
            <v>73200</v>
          </cell>
          <cell r="U2646" t="str">
            <v>b</v>
          </cell>
          <cell r="V2646"/>
          <cell r="W2646">
            <v>37445</v>
          </cell>
          <cell r="X2646">
            <v>37445</v>
          </cell>
          <cell r="Y2646" t="str">
            <v>KB</v>
          </cell>
        </row>
        <row r="2647">
          <cell r="A2647">
            <v>3336</v>
          </cell>
          <cell r="B2647">
            <v>37529</v>
          </cell>
          <cell r="C2647" t="str">
            <v>tch</v>
          </cell>
          <cell r="D2647" t="str">
            <v>02120204</v>
          </cell>
          <cell r="E2647">
            <v>37509</v>
          </cell>
          <cell r="G2647">
            <v>37522</v>
          </cell>
          <cell r="H2647" t="str">
            <v>Hotel Elegant</v>
          </cell>
          <cell r="I2647" t="str">
            <v>512245020287</v>
          </cell>
          <cell r="J2647" t="str">
            <v>0100</v>
          </cell>
          <cell r="L2647">
            <v>240</v>
          </cell>
          <cell r="M2647">
            <v>12</v>
          </cell>
          <cell r="O2647">
            <v>0</v>
          </cell>
          <cell r="P2647">
            <v>252</v>
          </cell>
          <cell r="S2647">
            <v>252</v>
          </cell>
          <cell r="U2647" t="str">
            <v>a</v>
          </cell>
          <cell r="V2647"/>
          <cell r="W2647">
            <v>37523</v>
          </cell>
          <cell r="X2647">
            <v>37525</v>
          </cell>
          <cell r="Y2647" t="str">
            <v>KB</v>
          </cell>
          <cell r="Z2647" t="str">
            <v>Phone in Hotel, Mr. Sato</v>
          </cell>
        </row>
        <row r="2648">
          <cell r="A2648">
            <v>1409</v>
          </cell>
          <cell r="B2648">
            <v>37533</v>
          </cell>
          <cell r="C2648" t="str">
            <v>tp2</v>
          </cell>
          <cell r="D2648" t="str">
            <v>20120195</v>
          </cell>
          <cell r="E2648">
            <v>37525</v>
          </cell>
          <cell r="F2648">
            <v>37505</v>
          </cell>
          <cell r="G2648">
            <v>37519</v>
          </cell>
          <cell r="H2648" t="str">
            <v>Hotel Elegant</v>
          </cell>
          <cell r="I2648" t="str">
            <v>512245020287</v>
          </cell>
          <cell r="J2648" t="str">
            <v>0100</v>
          </cell>
          <cell r="L2648">
            <v>2285.71</v>
          </cell>
          <cell r="M2648">
            <v>114.29</v>
          </cell>
          <cell r="P2648">
            <v>2400</v>
          </cell>
          <cell r="S2648">
            <v>2400</v>
          </cell>
          <cell r="V2648"/>
          <cell r="W2648">
            <v>37526</v>
          </cell>
          <cell r="X2648">
            <v>37530</v>
          </cell>
          <cell r="Y2648" t="str">
            <v>KB</v>
          </cell>
        </row>
        <row r="2649">
          <cell r="A2649">
            <v>1841</v>
          </cell>
          <cell r="B2649">
            <v>37613</v>
          </cell>
          <cell r="C2649" t="str">
            <v>koe</v>
          </cell>
          <cell r="D2649" t="str">
            <v>2120401</v>
          </cell>
          <cell r="E2649">
            <v>37606</v>
          </cell>
          <cell r="F2649">
            <v>37602</v>
          </cell>
          <cell r="G2649">
            <v>37616</v>
          </cell>
          <cell r="H2649" t="str">
            <v>Hotel Elegant</v>
          </cell>
          <cell r="I2649" t="str">
            <v>512245020287</v>
          </cell>
          <cell r="J2649" t="str">
            <v>0100</v>
          </cell>
          <cell r="L2649">
            <v>4000</v>
          </cell>
          <cell r="M2649">
            <v>200</v>
          </cell>
          <cell r="P2649">
            <v>4200</v>
          </cell>
          <cell r="S2649">
            <v>4200</v>
          </cell>
          <cell r="V2649"/>
          <cell r="W2649">
            <v>37613</v>
          </cell>
          <cell r="X2649">
            <v>37613</v>
          </cell>
          <cell r="Y2649" t="str">
            <v>KB</v>
          </cell>
          <cell r="Z2649" t="str">
            <v>Hagita</v>
          </cell>
        </row>
        <row r="2650">
          <cell r="A2650">
            <v>8037</v>
          </cell>
          <cell r="B2650">
            <v>37613</v>
          </cell>
          <cell r="C2650" t="str">
            <v>tp3</v>
          </cell>
          <cell r="D2650">
            <v>2120401</v>
          </cell>
          <cell r="E2650">
            <v>37603</v>
          </cell>
          <cell r="F2650">
            <v>37602</v>
          </cell>
          <cell r="G2650">
            <v>37616</v>
          </cell>
          <cell r="H2650" t="str">
            <v>Hotel Elegant</v>
          </cell>
          <cell r="I2650" t="str">
            <v>512245020287</v>
          </cell>
          <cell r="J2650" t="str">
            <v>0100</v>
          </cell>
          <cell r="L2650">
            <v>4000</v>
          </cell>
          <cell r="M2650">
            <v>200</v>
          </cell>
          <cell r="N2650">
            <v>0</v>
          </cell>
          <cell r="O2650">
            <v>0</v>
          </cell>
          <cell r="P2650">
            <v>4200</v>
          </cell>
          <cell r="S2650">
            <v>4200</v>
          </cell>
          <cell r="V2650" t="str">
            <v xml:space="preserve"> </v>
          </cell>
          <cell r="W2650">
            <v>37613</v>
          </cell>
          <cell r="X2650">
            <v>37613</v>
          </cell>
          <cell r="Y2650" t="str">
            <v>KB</v>
          </cell>
          <cell r="Z2650" t="str">
            <v>Accommodation Proetz</v>
          </cell>
        </row>
        <row r="2651">
          <cell r="A2651">
            <v>3329</v>
          </cell>
          <cell r="B2651">
            <v>37524</v>
          </cell>
          <cell r="C2651" t="str">
            <v>tch</v>
          </cell>
          <cell r="D2651" t="str">
            <v>02120192</v>
          </cell>
          <cell r="E2651">
            <v>37503</v>
          </cell>
          <cell r="F2651">
            <v>37502</v>
          </cell>
          <cell r="G2651">
            <v>37516</v>
          </cell>
          <cell r="H2651" t="str">
            <v>Hotel Elegant</v>
          </cell>
          <cell r="I2651" t="str">
            <v>512245020287</v>
          </cell>
          <cell r="J2651" t="str">
            <v>0100</v>
          </cell>
          <cell r="L2651">
            <v>6857.1</v>
          </cell>
          <cell r="M2651">
            <v>342.9</v>
          </cell>
          <cell r="P2651">
            <v>7200</v>
          </cell>
          <cell r="S2651">
            <v>7200</v>
          </cell>
          <cell r="U2651" t="str">
            <v>b</v>
          </cell>
          <cell r="V2651"/>
          <cell r="W2651">
            <v>37516</v>
          </cell>
          <cell r="X2651">
            <v>37516</v>
          </cell>
          <cell r="Y2651" t="str">
            <v>KB</v>
          </cell>
          <cell r="Z2651" t="str">
            <v>Acomodation Mr. Hirsch</v>
          </cell>
        </row>
        <row r="2652">
          <cell r="A2652">
            <v>8025</v>
          </cell>
          <cell r="C2652" t="str">
            <v>tp2</v>
          </cell>
          <cell r="D2652" t="str">
            <v>02120382</v>
          </cell>
          <cell r="E2652">
            <v>37594</v>
          </cell>
          <cell r="F2652">
            <v>37589</v>
          </cell>
          <cell r="G2652">
            <v>37603</v>
          </cell>
          <cell r="H2652" t="str">
            <v>Hotel Elegant</v>
          </cell>
          <cell r="I2652" t="str">
            <v>512245020287</v>
          </cell>
          <cell r="J2652" t="str">
            <v>0100</v>
          </cell>
          <cell r="L2652">
            <v>8000</v>
          </cell>
          <cell r="M2652">
            <v>400</v>
          </cell>
          <cell r="O2652">
            <v>0</v>
          </cell>
          <cell r="P2652">
            <v>8400</v>
          </cell>
          <cell r="S2652">
            <v>8400</v>
          </cell>
          <cell r="V2652">
            <v>4</v>
          </cell>
          <cell r="Y2652" t="str">
            <v>KB</v>
          </cell>
          <cell r="Z2652" t="str">
            <v>Accomodation Lazur, Proetz</v>
          </cell>
        </row>
        <row r="2653">
          <cell r="A2653">
            <v>1408</v>
          </cell>
          <cell r="B2653">
            <v>37533</v>
          </cell>
          <cell r="C2653" t="str">
            <v>tp2</v>
          </cell>
          <cell r="D2653" t="str">
            <v>2120201</v>
          </cell>
          <cell r="E2653">
            <v>37525</v>
          </cell>
          <cell r="F2653">
            <v>37505</v>
          </cell>
          <cell r="G2653">
            <v>37519</v>
          </cell>
          <cell r="H2653" t="str">
            <v>Hotel Elegant</v>
          </cell>
          <cell r="I2653" t="str">
            <v>512245020287</v>
          </cell>
          <cell r="J2653" t="str">
            <v>0100</v>
          </cell>
          <cell r="L2653">
            <v>9142.86</v>
          </cell>
          <cell r="M2653">
            <v>457.14</v>
          </cell>
          <cell r="P2653">
            <v>9600</v>
          </cell>
          <cell r="S2653">
            <v>9600</v>
          </cell>
          <cell r="V2653"/>
          <cell r="W2653">
            <v>37526</v>
          </cell>
          <cell r="X2653">
            <v>37530</v>
          </cell>
          <cell r="Y2653" t="str">
            <v>KB</v>
          </cell>
        </row>
        <row r="2654">
          <cell r="A2654">
            <v>1407</v>
          </cell>
          <cell r="B2654">
            <v>37533</v>
          </cell>
          <cell r="C2654" t="str">
            <v>tp2</v>
          </cell>
          <cell r="D2654" t="str">
            <v>2120218</v>
          </cell>
          <cell r="E2654">
            <v>37525</v>
          </cell>
          <cell r="F2654">
            <v>37512</v>
          </cell>
          <cell r="G2654">
            <v>37526</v>
          </cell>
          <cell r="H2654" t="str">
            <v>Hotel Elegant</v>
          </cell>
          <cell r="I2654" t="str">
            <v>512245020287</v>
          </cell>
          <cell r="J2654" t="str">
            <v>0100</v>
          </cell>
          <cell r="L2654">
            <v>16000</v>
          </cell>
          <cell r="M2654">
            <v>800</v>
          </cell>
          <cell r="P2654">
            <v>16800</v>
          </cell>
          <cell r="S2654">
            <v>16800</v>
          </cell>
          <cell r="V2654"/>
          <cell r="W2654">
            <v>37526</v>
          </cell>
          <cell r="X2654">
            <v>37531</v>
          </cell>
          <cell r="Y2654" t="str">
            <v>KB</v>
          </cell>
        </row>
        <row r="2655">
          <cell r="A2655">
            <v>1548</v>
          </cell>
          <cell r="B2655">
            <v>37564</v>
          </cell>
          <cell r="C2655" t="str">
            <v>tp2</v>
          </cell>
          <cell r="D2655" t="str">
            <v>2120295</v>
          </cell>
          <cell r="E2655">
            <v>37547</v>
          </cell>
          <cell r="F2655">
            <v>37540</v>
          </cell>
          <cell r="G2655">
            <v>37554</v>
          </cell>
          <cell r="H2655" t="str">
            <v>Hotel Elegant</v>
          </cell>
          <cell r="I2655" t="str">
            <v>512245020287</v>
          </cell>
          <cell r="J2655" t="str">
            <v>0100</v>
          </cell>
          <cell r="L2655">
            <v>16000</v>
          </cell>
          <cell r="M2655">
            <v>800</v>
          </cell>
          <cell r="P2655">
            <v>16800</v>
          </cell>
          <cell r="S2655">
            <v>16800</v>
          </cell>
          <cell r="U2655" t="str">
            <v>b</v>
          </cell>
          <cell r="V2655"/>
          <cell r="W2655">
            <v>37561</v>
          </cell>
          <cell r="X2655">
            <v>37564</v>
          </cell>
          <cell r="Y2655" t="str">
            <v>KB</v>
          </cell>
          <cell r="Z2655" t="str">
            <v>Accomodation Lazur, Proetz</v>
          </cell>
        </row>
        <row r="2656">
          <cell r="A2656">
            <v>8000</v>
          </cell>
          <cell r="B2656">
            <v>37578</v>
          </cell>
          <cell r="C2656" t="str">
            <v>tp2</v>
          </cell>
          <cell r="D2656" t="str">
            <v>02120330</v>
          </cell>
          <cell r="E2656">
            <v>37560</v>
          </cell>
          <cell r="F2656">
            <v>37554</v>
          </cell>
          <cell r="G2656">
            <v>37568</v>
          </cell>
          <cell r="H2656" t="str">
            <v>Hotel Elegant</v>
          </cell>
          <cell r="I2656" t="str">
            <v>512245020287</v>
          </cell>
          <cell r="J2656" t="str">
            <v>0100</v>
          </cell>
          <cell r="L2656">
            <v>16000</v>
          </cell>
          <cell r="M2656">
            <v>800</v>
          </cell>
          <cell r="O2656">
            <v>0</v>
          </cell>
          <cell r="P2656">
            <v>16800</v>
          </cell>
          <cell r="S2656">
            <v>16800</v>
          </cell>
          <cell r="U2656" t="str">
            <v>h</v>
          </cell>
          <cell r="V2656" t="str">
            <v xml:space="preserve"> </v>
          </cell>
          <cell r="W2656">
            <v>37575</v>
          </cell>
          <cell r="X2656">
            <v>37575</v>
          </cell>
          <cell r="Y2656" t="str">
            <v>KB</v>
          </cell>
          <cell r="Z2656" t="str">
            <v>Accomodation Lazur, Proetz</v>
          </cell>
        </row>
        <row r="2657">
          <cell r="A2657">
            <v>8003</v>
          </cell>
          <cell r="B2657">
            <v>37578</v>
          </cell>
          <cell r="C2657" t="str">
            <v>tp2</v>
          </cell>
          <cell r="D2657" t="str">
            <v>2120337</v>
          </cell>
          <cell r="E2657">
            <v>37564</v>
          </cell>
          <cell r="F2657">
            <v>37561</v>
          </cell>
          <cell r="G2657">
            <v>37575</v>
          </cell>
          <cell r="H2657" t="str">
            <v>Hotel Elegant</v>
          </cell>
          <cell r="I2657" t="str">
            <v>512245020287</v>
          </cell>
          <cell r="J2657" t="str">
            <v>0100</v>
          </cell>
          <cell r="L2657">
            <v>16000</v>
          </cell>
          <cell r="M2657">
            <v>800</v>
          </cell>
          <cell r="O2657">
            <v>0</v>
          </cell>
          <cell r="P2657">
            <v>16800</v>
          </cell>
          <cell r="S2657">
            <v>16800</v>
          </cell>
          <cell r="U2657" t="str">
            <v>h</v>
          </cell>
          <cell r="V2657" t="str">
            <v xml:space="preserve"> </v>
          </cell>
          <cell r="W2657">
            <v>37575</v>
          </cell>
          <cell r="X2657">
            <v>37575</v>
          </cell>
          <cell r="Y2657" t="str">
            <v>KB</v>
          </cell>
          <cell r="Z2657" t="str">
            <v>Accommodation Lazur,Protz</v>
          </cell>
        </row>
        <row r="2658">
          <cell r="A2658">
            <v>8006</v>
          </cell>
          <cell r="B2658">
            <v>37596</v>
          </cell>
          <cell r="C2658" t="str">
            <v>tp2</v>
          </cell>
          <cell r="D2658" t="str">
            <v>02120358</v>
          </cell>
          <cell r="E2658">
            <v>37578</v>
          </cell>
          <cell r="F2658">
            <v>37575</v>
          </cell>
          <cell r="G2658">
            <v>37589</v>
          </cell>
          <cell r="H2658" t="str">
            <v>Hotel Elegant</v>
          </cell>
          <cell r="I2658" t="str">
            <v>512245020287</v>
          </cell>
          <cell r="J2658" t="str">
            <v>0100</v>
          </cell>
          <cell r="L2658">
            <v>16000</v>
          </cell>
          <cell r="M2658">
            <v>800</v>
          </cell>
          <cell r="O2658">
            <v>0</v>
          </cell>
          <cell r="P2658">
            <v>16800</v>
          </cell>
          <cell r="S2658">
            <v>16800</v>
          </cell>
          <cell r="W2658">
            <v>37587</v>
          </cell>
          <cell r="X2658">
            <v>37588</v>
          </cell>
          <cell r="Y2658" t="str">
            <v>KB</v>
          </cell>
          <cell r="Z2658" t="str">
            <v>Accommodation Lazur,Proetz</v>
          </cell>
        </row>
        <row r="2659">
          <cell r="A2659">
            <v>1512</v>
          </cell>
          <cell r="B2659">
            <v>37564</v>
          </cell>
          <cell r="C2659" t="str">
            <v>tp3</v>
          </cell>
          <cell r="D2659" t="str">
            <v>2120280</v>
          </cell>
          <cell r="E2659">
            <v>37540</v>
          </cell>
          <cell r="F2659">
            <v>37533</v>
          </cell>
          <cell r="G2659">
            <v>37547</v>
          </cell>
          <cell r="H2659" t="str">
            <v>Hotel Elegant</v>
          </cell>
          <cell r="I2659" t="str">
            <v>512245020287</v>
          </cell>
          <cell r="J2659" t="str">
            <v>0100</v>
          </cell>
          <cell r="L2659">
            <v>18000</v>
          </cell>
          <cell r="M2659">
            <v>900</v>
          </cell>
          <cell r="P2659">
            <v>18900</v>
          </cell>
          <cell r="S2659">
            <v>18900</v>
          </cell>
          <cell r="U2659" t="str">
            <v>a</v>
          </cell>
          <cell r="V2659"/>
          <cell r="W2659">
            <v>37561</v>
          </cell>
          <cell r="X2659">
            <v>37564</v>
          </cell>
          <cell r="Y2659" t="str">
            <v>KB</v>
          </cell>
          <cell r="Z2659" t="str">
            <v>Accomodation Lazur, Proetz</v>
          </cell>
        </row>
        <row r="2660">
          <cell r="A2660">
            <v>1424</v>
          </cell>
          <cell r="B2660">
            <v>37537</v>
          </cell>
          <cell r="C2660" t="str">
            <v>tp3</v>
          </cell>
          <cell r="D2660" t="str">
            <v>2120235</v>
          </cell>
          <cell r="E2660">
            <v>37519</v>
          </cell>
          <cell r="F2660">
            <v>37519</v>
          </cell>
          <cell r="G2660">
            <v>37533</v>
          </cell>
          <cell r="H2660" t="str">
            <v>Hotel Elegant</v>
          </cell>
          <cell r="I2660" t="str">
            <v>512245020287</v>
          </cell>
          <cell r="J2660" t="str">
            <v>0100</v>
          </cell>
          <cell r="L2660">
            <v>20000</v>
          </cell>
          <cell r="M2660">
            <v>1000</v>
          </cell>
          <cell r="P2660">
            <v>21000</v>
          </cell>
          <cell r="S2660">
            <v>21000</v>
          </cell>
          <cell r="U2660" t="str">
            <v>a</v>
          </cell>
          <cell r="V2660"/>
          <cell r="W2660">
            <v>37536</v>
          </cell>
          <cell r="X2660">
            <v>37536</v>
          </cell>
          <cell r="Y2660" t="str">
            <v>KB</v>
          </cell>
          <cell r="Z2660" t="str">
            <v>Zwart, Lazur, Proetz accomodation</v>
          </cell>
        </row>
        <row r="2661">
          <cell r="A2661">
            <v>1425</v>
          </cell>
          <cell r="B2661">
            <v>37546</v>
          </cell>
          <cell r="C2661" t="str">
            <v>tp3</v>
          </cell>
          <cell r="D2661" t="str">
            <v>2120245</v>
          </cell>
          <cell r="E2661">
            <v>37526</v>
          </cell>
          <cell r="F2661">
            <v>37525</v>
          </cell>
          <cell r="G2661">
            <v>37539</v>
          </cell>
          <cell r="H2661" t="str">
            <v>Hotel Elegant</v>
          </cell>
          <cell r="I2661" t="str">
            <v>512245020287</v>
          </cell>
          <cell r="J2661" t="str">
            <v>0100</v>
          </cell>
          <cell r="L2661">
            <v>20000</v>
          </cell>
          <cell r="M2661">
            <v>1000</v>
          </cell>
          <cell r="P2661">
            <v>21000</v>
          </cell>
          <cell r="S2661">
            <v>21000</v>
          </cell>
          <cell r="U2661" t="str">
            <v>a</v>
          </cell>
          <cell r="V2661"/>
          <cell r="W2661">
            <v>37544</v>
          </cell>
          <cell r="X2661">
            <v>37544</v>
          </cell>
          <cell r="Y2661" t="str">
            <v>KB</v>
          </cell>
          <cell r="Z2661" t="str">
            <v>Zwart, Lazur, Proetz accomodation</v>
          </cell>
        </row>
        <row r="2662">
          <cell r="A2662">
            <v>1567</v>
          </cell>
          <cell r="B2662">
            <v>37564</v>
          </cell>
          <cell r="C2662" t="str">
            <v>tp2</v>
          </cell>
          <cell r="D2662" t="str">
            <v>2120316</v>
          </cell>
          <cell r="E2662">
            <v>37552</v>
          </cell>
          <cell r="F2662">
            <v>37547</v>
          </cell>
          <cell r="G2662">
            <v>37561</v>
          </cell>
          <cell r="H2662" t="str">
            <v>Hotel Elegant</v>
          </cell>
          <cell r="I2662" t="str">
            <v>512245020287</v>
          </cell>
          <cell r="J2662" t="str">
            <v>0100</v>
          </cell>
          <cell r="L2662">
            <v>20000</v>
          </cell>
          <cell r="M2662">
            <v>1000</v>
          </cell>
          <cell r="P2662">
            <v>21000</v>
          </cell>
          <cell r="S2662">
            <v>21000</v>
          </cell>
          <cell r="U2662" t="str">
            <v>b</v>
          </cell>
          <cell r="V2662"/>
          <cell r="W2662">
            <v>37561</v>
          </cell>
          <cell r="X2662">
            <v>37564</v>
          </cell>
          <cell r="Y2662" t="str">
            <v>KB</v>
          </cell>
        </row>
        <row r="2663">
          <cell r="A2663">
            <v>8016</v>
          </cell>
          <cell r="B2663">
            <v>37603</v>
          </cell>
          <cell r="C2663" t="str">
            <v>tp2</v>
          </cell>
          <cell r="D2663" t="str">
            <v>02120367</v>
          </cell>
          <cell r="E2663">
            <v>37592</v>
          </cell>
          <cell r="F2663">
            <v>37582</v>
          </cell>
          <cell r="G2663">
            <v>37596</v>
          </cell>
          <cell r="H2663" t="str">
            <v>Hotel Elegant</v>
          </cell>
          <cell r="I2663" t="str">
            <v>512245020287</v>
          </cell>
          <cell r="J2663" t="str">
            <v>0100</v>
          </cell>
          <cell r="L2663">
            <v>20000</v>
          </cell>
          <cell r="M2663">
            <v>1000</v>
          </cell>
          <cell r="O2663">
            <v>0</v>
          </cell>
          <cell r="P2663">
            <v>21000</v>
          </cell>
          <cell r="S2663">
            <v>21000</v>
          </cell>
          <cell r="V2663" t="str">
            <v xml:space="preserve"> </v>
          </cell>
          <cell r="W2663">
            <v>37600</v>
          </cell>
          <cell r="X2663">
            <v>37601</v>
          </cell>
          <cell r="Y2663" t="str">
            <v>KB</v>
          </cell>
          <cell r="Z2663" t="str">
            <v>Accomodation Lazur, Proetz</v>
          </cell>
        </row>
        <row r="2664">
          <cell r="A2664">
            <v>8004</v>
          </cell>
          <cell r="B2664">
            <v>37596</v>
          </cell>
          <cell r="C2664" t="str">
            <v>tp2</v>
          </cell>
          <cell r="D2664" t="str">
            <v>02120346</v>
          </cell>
          <cell r="E2664">
            <v>37569</v>
          </cell>
          <cell r="F2664">
            <v>37568</v>
          </cell>
          <cell r="G2664">
            <v>37582</v>
          </cell>
          <cell r="H2664" t="str">
            <v>Hotel Elegant</v>
          </cell>
          <cell r="I2664" t="str">
            <v>512245020287</v>
          </cell>
          <cell r="J2664" t="str">
            <v>0100</v>
          </cell>
          <cell r="L2664">
            <v>24000</v>
          </cell>
          <cell r="M2664">
            <v>1200</v>
          </cell>
          <cell r="O2664">
            <v>0</v>
          </cell>
          <cell r="P2664">
            <v>25200</v>
          </cell>
          <cell r="S2664">
            <v>25200</v>
          </cell>
          <cell r="W2664">
            <v>37587</v>
          </cell>
          <cell r="X2664">
            <v>37588</v>
          </cell>
          <cell r="Y2664" t="str">
            <v>KB</v>
          </cell>
          <cell r="Z2664" t="str">
            <v>Accomadation Lazur, Proetz, Hagita</v>
          </cell>
        </row>
        <row r="2665">
          <cell r="A2665">
            <v>8012</v>
          </cell>
          <cell r="B2665">
            <v>37596</v>
          </cell>
          <cell r="C2665" t="str">
            <v>tp2</v>
          </cell>
          <cell r="D2665" t="str">
            <v>2/1/303</v>
          </cell>
          <cell r="E2665">
            <v>37582</v>
          </cell>
          <cell r="F2665">
            <v>37582</v>
          </cell>
          <cell r="G2665">
            <v>37589</v>
          </cell>
          <cell r="H2665" t="str">
            <v>Firma Podrazil s. r. o.</v>
          </cell>
          <cell r="I2665" t="str">
            <v>51-3667640237</v>
          </cell>
          <cell r="J2665" t="str">
            <v>0100</v>
          </cell>
          <cell r="M2665">
            <v>0</v>
          </cell>
          <cell r="N2665">
            <v>14754.1</v>
          </cell>
          <cell r="O2665">
            <v>3245.9</v>
          </cell>
          <cell r="P2665">
            <v>18000</v>
          </cell>
          <cell r="S2665">
            <v>18000</v>
          </cell>
          <cell r="U2665" t="str">
            <v>a</v>
          </cell>
          <cell r="V2665" t="str">
            <v xml:space="preserve"> </v>
          </cell>
          <cell r="W2665">
            <v>37587</v>
          </cell>
          <cell r="X2665">
            <v>37589</v>
          </cell>
          <cell r="Y2665" t="str">
            <v>KB</v>
          </cell>
          <cell r="Z2665" t="str">
            <v>Moving to the site</v>
          </cell>
        </row>
        <row r="2666">
          <cell r="A2666">
            <v>2355</v>
          </cell>
          <cell r="B2666">
            <v>37547</v>
          </cell>
          <cell r="C2666" t="str">
            <v>tye</v>
          </cell>
          <cell r="D2666" t="str">
            <v>63</v>
          </cell>
          <cell r="E2666">
            <v>37539</v>
          </cell>
          <cell r="F2666">
            <v>37536</v>
          </cell>
          <cell r="G2666">
            <v>37550</v>
          </cell>
          <cell r="H2666" t="str">
            <v>Petr DADUČ</v>
          </cell>
          <cell r="I2666" t="str">
            <v>515347-441</v>
          </cell>
          <cell r="J2666" t="str">
            <v>0100</v>
          </cell>
          <cell r="L2666">
            <v>4884</v>
          </cell>
          <cell r="M2666">
            <v>244.2</v>
          </cell>
          <cell r="O2666">
            <v>0</v>
          </cell>
          <cell r="P2666">
            <v>5128.2</v>
          </cell>
          <cell r="S2666">
            <v>5128.2</v>
          </cell>
          <cell r="U2666" t="str">
            <v>b</v>
          </cell>
          <cell r="V2666"/>
          <cell r="W2666">
            <v>37547</v>
          </cell>
          <cell r="X2666">
            <v>37550</v>
          </cell>
          <cell r="Y2666" t="str">
            <v>KB</v>
          </cell>
        </row>
        <row r="2667">
          <cell r="A2667">
            <v>2367</v>
          </cell>
          <cell r="B2667">
            <v>37572</v>
          </cell>
          <cell r="C2667" t="str">
            <v>tye</v>
          </cell>
          <cell r="D2667" t="str">
            <v>68</v>
          </cell>
          <cell r="E2667">
            <v>37554</v>
          </cell>
          <cell r="F2667">
            <v>37551</v>
          </cell>
          <cell r="G2667">
            <v>37565</v>
          </cell>
          <cell r="H2667" t="str">
            <v>Petr DADUČ</v>
          </cell>
          <cell r="I2667" t="str">
            <v>515347-441</v>
          </cell>
          <cell r="J2667" t="str">
            <v>0100</v>
          </cell>
          <cell r="L2667">
            <v>9266</v>
          </cell>
          <cell r="M2667">
            <v>463.3</v>
          </cell>
          <cell r="O2667">
            <v>0</v>
          </cell>
          <cell r="P2667">
            <v>9729.2999999999993</v>
          </cell>
          <cell r="S2667">
            <v>9729.2999999999993</v>
          </cell>
          <cell r="V2667"/>
          <cell r="W2667">
            <v>37567</v>
          </cell>
          <cell r="X2667">
            <v>37568</v>
          </cell>
          <cell r="Y2667" t="str">
            <v>KB</v>
          </cell>
        </row>
        <row r="2668">
          <cell r="A2668">
            <v>3068</v>
          </cell>
          <cell r="B2668" t="str">
            <v>cancel</v>
          </cell>
          <cell r="C2668" t="str">
            <v>mc</v>
          </cell>
          <cell r="D2668" t="str">
            <v>2200026003</v>
          </cell>
          <cell r="E2668">
            <v>37323</v>
          </cell>
          <cell r="G2668">
            <v>37351</v>
          </cell>
          <cell r="H2668" t="str">
            <v>Elma-Therm</v>
          </cell>
          <cell r="I2668" t="str">
            <v>521228</v>
          </cell>
          <cell r="J2668" t="str">
            <v>4000</v>
          </cell>
          <cell r="M2668">
            <v>0</v>
          </cell>
          <cell r="O2668">
            <v>0</v>
          </cell>
          <cell r="P2668">
            <v>0</v>
          </cell>
          <cell r="S2668">
            <v>0</v>
          </cell>
          <cell r="V2668"/>
          <cell r="W2668" t="str">
            <v>n/a</v>
          </cell>
          <cell r="X2668" t="str">
            <v>n/a</v>
          </cell>
          <cell r="Y2668" t="str">
            <v>Sanwa Duss</v>
          </cell>
        </row>
        <row r="2669">
          <cell r="A2669">
            <v>1018</v>
          </cell>
          <cell r="B2669">
            <v>37466</v>
          </cell>
          <cell r="C2669" t="str">
            <v>o</v>
          </cell>
          <cell r="D2669" t="str">
            <v>2221000108</v>
          </cell>
          <cell r="E2669">
            <v>37448</v>
          </cell>
          <cell r="F2669">
            <v>37417</v>
          </cell>
          <cell r="G2669">
            <v>37472</v>
          </cell>
          <cell r="H2669" t="str">
            <v>Elma-Therm</v>
          </cell>
          <cell r="I2669" t="str">
            <v>521228</v>
          </cell>
          <cell r="J2669" t="str">
            <v>4000</v>
          </cell>
          <cell r="L2669">
            <v>1500</v>
          </cell>
          <cell r="M2669">
            <v>75</v>
          </cell>
          <cell r="O2669">
            <v>0</v>
          </cell>
          <cell r="P2669">
            <v>1575</v>
          </cell>
          <cell r="S2669">
            <v>1575</v>
          </cell>
          <cell r="U2669" t="str">
            <v>a</v>
          </cell>
          <cell r="V2669"/>
          <cell r="W2669">
            <v>37472</v>
          </cell>
          <cell r="X2669">
            <v>37473</v>
          </cell>
          <cell r="Y2669" t="str">
            <v>KB</v>
          </cell>
        </row>
        <row r="2670">
          <cell r="A2670">
            <v>1168</v>
          </cell>
          <cell r="B2670">
            <v>37491</v>
          </cell>
          <cell r="C2670" t="str">
            <v>mc</v>
          </cell>
          <cell r="D2670" t="str">
            <v>2226000146</v>
          </cell>
          <cell r="E2670">
            <v>37474</v>
          </cell>
          <cell r="F2670">
            <v>37470</v>
          </cell>
          <cell r="G2670">
            <v>37487</v>
          </cell>
          <cell r="H2670" t="str">
            <v>Elma-therm</v>
          </cell>
          <cell r="I2670" t="str">
            <v>521228</v>
          </cell>
          <cell r="J2670" t="str">
            <v>4000</v>
          </cell>
          <cell r="L2670">
            <v>2567</v>
          </cell>
          <cell r="M2670">
            <v>128.4</v>
          </cell>
          <cell r="O2670">
            <v>0</v>
          </cell>
          <cell r="P2670">
            <v>2695.4</v>
          </cell>
          <cell r="S2670">
            <v>2695.4</v>
          </cell>
          <cell r="U2670" t="str">
            <v>a</v>
          </cell>
          <cell r="V2670"/>
          <cell r="W2670">
            <v>37489</v>
          </cell>
          <cell r="X2670">
            <v>37490</v>
          </cell>
          <cell r="Y2670" t="str">
            <v>KB</v>
          </cell>
        </row>
        <row r="2671">
          <cell r="A2671">
            <v>1234</v>
          </cell>
          <cell r="B2671">
            <v>37524</v>
          </cell>
          <cell r="C2671" t="str">
            <v>o</v>
          </cell>
          <cell r="D2671" t="str">
            <v>2221000131</v>
          </cell>
          <cell r="E2671">
            <v>37487</v>
          </cell>
          <cell r="F2671">
            <v>37467</v>
          </cell>
          <cell r="G2671">
            <v>37517</v>
          </cell>
          <cell r="H2671" t="str">
            <v>Elma-therm</v>
          </cell>
          <cell r="I2671" t="str">
            <v>521228</v>
          </cell>
          <cell r="J2671" t="str">
            <v>4000</v>
          </cell>
          <cell r="L2671">
            <v>2577</v>
          </cell>
          <cell r="M2671">
            <v>128.85</v>
          </cell>
          <cell r="O2671">
            <v>0</v>
          </cell>
          <cell r="P2671">
            <v>2706</v>
          </cell>
          <cell r="S2671">
            <v>2706</v>
          </cell>
          <cell r="U2671" t="str">
            <v>a</v>
          </cell>
          <cell r="V2671"/>
          <cell r="W2671">
            <v>37516</v>
          </cell>
          <cell r="X2671">
            <v>37516</v>
          </cell>
          <cell r="Y2671" t="str">
            <v>KB</v>
          </cell>
        </row>
        <row r="2672">
          <cell r="A2672">
            <v>1167</v>
          </cell>
          <cell r="B2672">
            <v>37491</v>
          </cell>
          <cell r="C2672" t="str">
            <v>mc</v>
          </cell>
          <cell r="D2672" t="str">
            <v>2226000145</v>
          </cell>
          <cell r="E2672">
            <v>37474</v>
          </cell>
          <cell r="F2672">
            <v>37470</v>
          </cell>
          <cell r="G2672">
            <v>37487</v>
          </cell>
          <cell r="H2672" t="str">
            <v>Elma-therm</v>
          </cell>
          <cell r="I2672" t="str">
            <v>521228</v>
          </cell>
          <cell r="J2672" t="str">
            <v>4000</v>
          </cell>
          <cell r="L2672">
            <v>3078</v>
          </cell>
          <cell r="M2672">
            <v>153.9</v>
          </cell>
          <cell r="O2672">
            <v>0</v>
          </cell>
          <cell r="P2672">
            <v>3231.9</v>
          </cell>
          <cell r="S2672">
            <v>3231.9</v>
          </cell>
          <cell r="U2672" t="str">
            <v>a</v>
          </cell>
          <cell r="V2672"/>
          <cell r="W2672">
            <v>37489</v>
          </cell>
          <cell r="X2672">
            <v>37490</v>
          </cell>
          <cell r="Y2672" t="str">
            <v>KB</v>
          </cell>
        </row>
        <row r="2673">
          <cell r="A2673">
            <v>716</v>
          </cell>
          <cell r="B2673">
            <v>37432</v>
          </cell>
          <cell r="C2673" t="str">
            <v>mch</v>
          </cell>
          <cell r="D2673" t="str">
            <v>2226000097</v>
          </cell>
          <cell r="E2673">
            <v>37404</v>
          </cell>
          <cell r="F2673">
            <v>37403</v>
          </cell>
          <cell r="G2673">
            <v>37442</v>
          </cell>
          <cell r="H2673" t="str">
            <v>Elma-therm</v>
          </cell>
          <cell r="I2673" t="str">
            <v>521228</v>
          </cell>
          <cell r="J2673" t="str">
            <v>4000</v>
          </cell>
          <cell r="L2673">
            <v>4300</v>
          </cell>
          <cell r="M2673">
            <v>215</v>
          </cell>
          <cell r="O2673">
            <v>0</v>
          </cell>
          <cell r="P2673">
            <v>4515</v>
          </cell>
          <cell r="S2673">
            <v>4515</v>
          </cell>
          <cell r="U2673" t="str">
            <v>a</v>
          </cell>
          <cell r="V2673"/>
          <cell r="W2673">
            <v>37445</v>
          </cell>
          <cell r="X2673">
            <v>37445</v>
          </cell>
          <cell r="Y2673" t="str">
            <v>KB</v>
          </cell>
        </row>
        <row r="2674">
          <cell r="A2674">
            <v>1853</v>
          </cell>
          <cell r="B2674">
            <v>37613</v>
          </cell>
          <cell r="C2674" t="str">
            <v>mch</v>
          </cell>
          <cell r="D2674" t="str">
            <v>2226000294</v>
          </cell>
          <cell r="E2674">
            <v>37607</v>
          </cell>
          <cell r="F2674">
            <v>37591</v>
          </cell>
          <cell r="G2674">
            <v>37621</v>
          </cell>
          <cell r="H2674" t="str">
            <v>Elma-therm</v>
          </cell>
          <cell r="I2674" t="str">
            <v>521228</v>
          </cell>
          <cell r="J2674" t="str">
            <v>4000</v>
          </cell>
          <cell r="L2674">
            <v>5112</v>
          </cell>
          <cell r="M2674">
            <v>255.6</v>
          </cell>
          <cell r="N2674">
            <v>0</v>
          </cell>
          <cell r="O2674">
            <v>0</v>
          </cell>
          <cell r="P2674">
            <v>5367.6</v>
          </cell>
          <cell r="Q2674">
            <v>0</v>
          </cell>
          <cell r="R2674">
            <v>0</v>
          </cell>
          <cell r="S2674">
            <v>5367.6</v>
          </cell>
          <cell r="V2674"/>
          <cell r="W2674">
            <v>37613</v>
          </cell>
          <cell r="X2674">
            <v>37613</v>
          </cell>
          <cell r="Y2674" t="str">
            <v>KB</v>
          </cell>
        </row>
        <row r="2675">
          <cell r="A2675">
            <v>816</v>
          </cell>
          <cell r="B2675">
            <v>37491</v>
          </cell>
          <cell r="C2675" t="str">
            <v>mch</v>
          </cell>
          <cell r="D2675" t="str">
            <v>2226000110</v>
          </cell>
          <cell r="E2675">
            <v>37417</v>
          </cell>
          <cell r="F2675">
            <v>37407</v>
          </cell>
          <cell r="G2675">
            <v>37427</v>
          </cell>
          <cell r="H2675" t="str">
            <v>Elma-therm</v>
          </cell>
          <cell r="I2675" t="str">
            <v>521228</v>
          </cell>
          <cell r="J2675" t="str">
            <v>4000</v>
          </cell>
          <cell r="L2675">
            <v>5407</v>
          </cell>
          <cell r="M2675">
            <v>270.39999999999998</v>
          </cell>
          <cell r="O2675">
            <v>0</v>
          </cell>
          <cell r="P2675">
            <v>5677.4</v>
          </cell>
          <cell r="S2675">
            <v>5677.4</v>
          </cell>
          <cell r="U2675" t="str">
            <v>a</v>
          </cell>
          <cell r="V2675"/>
          <cell r="W2675">
            <v>37489</v>
          </cell>
          <cell r="X2675">
            <v>37490</v>
          </cell>
          <cell r="Y2675" t="str">
            <v>KB</v>
          </cell>
        </row>
        <row r="2676">
          <cell r="A2676">
            <v>1165</v>
          </cell>
          <cell r="B2676">
            <v>37491</v>
          </cell>
          <cell r="C2676" t="str">
            <v>mc</v>
          </cell>
          <cell r="D2676" t="str">
            <v>2226000144</v>
          </cell>
          <cell r="E2676">
            <v>37474</v>
          </cell>
          <cell r="F2676">
            <v>37470</v>
          </cell>
          <cell r="G2676">
            <v>37487</v>
          </cell>
          <cell r="H2676" t="str">
            <v>Elma-therm</v>
          </cell>
          <cell r="I2676" t="str">
            <v>521228</v>
          </cell>
          <cell r="J2676" t="str">
            <v>4000</v>
          </cell>
          <cell r="L2676">
            <v>6040</v>
          </cell>
          <cell r="M2676">
            <v>302</v>
          </cell>
          <cell r="O2676">
            <v>0</v>
          </cell>
          <cell r="P2676">
            <v>6342</v>
          </cell>
          <cell r="S2676">
            <v>6342</v>
          </cell>
          <cell r="U2676" t="str">
            <v>a</v>
          </cell>
          <cell r="V2676"/>
          <cell r="W2676">
            <v>37489</v>
          </cell>
          <cell r="X2676">
            <v>37490</v>
          </cell>
          <cell r="Y2676" t="str">
            <v>KB</v>
          </cell>
        </row>
        <row r="2677">
          <cell r="A2677">
            <v>1166</v>
          </cell>
          <cell r="B2677">
            <v>37491</v>
          </cell>
          <cell r="C2677" t="str">
            <v>mc</v>
          </cell>
          <cell r="D2677" t="str">
            <v>2226000143</v>
          </cell>
          <cell r="E2677">
            <v>37474</v>
          </cell>
          <cell r="F2677">
            <v>37470</v>
          </cell>
          <cell r="G2677">
            <v>37487</v>
          </cell>
          <cell r="H2677" t="str">
            <v>Elma-therm</v>
          </cell>
          <cell r="I2677" t="str">
            <v>521228</v>
          </cell>
          <cell r="J2677" t="str">
            <v>4000</v>
          </cell>
          <cell r="L2677">
            <v>6688</v>
          </cell>
          <cell r="M2677">
            <v>334.4</v>
          </cell>
          <cell r="O2677">
            <v>0</v>
          </cell>
          <cell r="P2677">
            <v>7022.4</v>
          </cell>
          <cell r="S2677">
            <v>7022.4</v>
          </cell>
          <cell r="U2677" t="str">
            <v>a</v>
          </cell>
          <cell r="V2677"/>
          <cell r="W2677">
            <v>37489</v>
          </cell>
          <cell r="X2677">
            <v>37490</v>
          </cell>
          <cell r="Y2677" t="str">
            <v>KB</v>
          </cell>
        </row>
        <row r="2678">
          <cell r="A2678">
            <v>1571</v>
          </cell>
          <cell r="B2678">
            <v>37564</v>
          </cell>
          <cell r="C2678" t="str">
            <v>mch</v>
          </cell>
          <cell r="D2678" t="str">
            <v>2226000235</v>
          </cell>
          <cell r="E2678">
            <v>37552</v>
          </cell>
          <cell r="F2678">
            <v>37550</v>
          </cell>
          <cell r="G2678">
            <v>37564</v>
          </cell>
          <cell r="H2678" t="str">
            <v>Elma-Therm</v>
          </cell>
          <cell r="I2678" t="str">
            <v>521228</v>
          </cell>
          <cell r="J2678" t="str">
            <v>4000</v>
          </cell>
          <cell r="L2678">
            <v>7080</v>
          </cell>
          <cell r="M2678">
            <v>354</v>
          </cell>
          <cell r="N2678">
            <v>0</v>
          </cell>
          <cell r="O2678">
            <v>0</v>
          </cell>
          <cell r="P2678">
            <v>7434</v>
          </cell>
          <cell r="S2678">
            <v>7434</v>
          </cell>
          <cell r="U2678" t="str">
            <v>a</v>
          </cell>
          <cell r="V2678"/>
          <cell r="W2678">
            <v>37564</v>
          </cell>
          <cell r="X2678">
            <v>37564</v>
          </cell>
          <cell r="Y2678" t="str">
            <v>KB</v>
          </cell>
        </row>
        <row r="2679">
          <cell r="A2679">
            <v>817</v>
          </cell>
          <cell r="B2679">
            <v>37491</v>
          </cell>
          <cell r="C2679" t="str">
            <v>mch</v>
          </cell>
          <cell r="D2679" t="str">
            <v>2226000113</v>
          </cell>
          <cell r="E2679">
            <v>37417</v>
          </cell>
          <cell r="F2679">
            <v>37407</v>
          </cell>
          <cell r="G2679">
            <v>37428</v>
          </cell>
          <cell r="H2679" t="str">
            <v>Elma-therm</v>
          </cell>
          <cell r="I2679" t="str">
            <v>521228</v>
          </cell>
          <cell r="J2679" t="str">
            <v>4000</v>
          </cell>
          <cell r="L2679">
            <v>7800</v>
          </cell>
          <cell r="M2679">
            <v>390</v>
          </cell>
          <cell r="O2679">
            <v>0</v>
          </cell>
          <cell r="P2679">
            <v>8190</v>
          </cell>
          <cell r="S2679">
            <v>8190</v>
          </cell>
          <cell r="U2679" t="str">
            <v>a</v>
          </cell>
          <cell r="V2679"/>
          <cell r="W2679">
            <v>37489</v>
          </cell>
          <cell r="X2679">
            <v>37490</v>
          </cell>
          <cell r="Y2679" t="str">
            <v>KB</v>
          </cell>
        </row>
        <row r="2680">
          <cell r="A2680">
            <v>362</v>
          </cell>
          <cell r="B2680">
            <v>37371</v>
          </cell>
          <cell r="C2680" t="str">
            <v>mc</v>
          </cell>
          <cell r="D2680" t="str">
            <v>2226000046</v>
          </cell>
          <cell r="E2680">
            <v>37348</v>
          </cell>
          <cell r="F2680">
            <v>37342</v>
          </cell>
          <cell r="G2680">
            <v>37381</v>
          </cell>
          <cell r="H2680" t="str">
            <v>Elma-therm</v>
          </cell>
          <cell r="I2680" t="str">
            <v>521228</v>
          </cell>
          <cell r="J2680" t="str">
            <v>4000</v>
          </cell>
          <cell r="L2680">
            <v>9162</v>
          </cell>
          <cell r="M2680">
            <v>458.1</v>
          </cell>
          <cell r="O2680">
            <v>0</v>
          </cell>
          <cell r="P2680">
            <v>9620.1</v>
          </cell>
          <cell r="S2680">
            <v>9620.1</v>
          </cell>
          <cell r="U2680" t="str">
            <v>a</v>
          </cell>
          <cell r="V2680"/>
          <cell r="W2680">
            <v>37382</v>
          </cell>
          <cell r="X2680">
            <v>37383</v>
          </cell>
          <cell r="Y2680" t="str">
            <v>KB</v>
          </cell>
        </row>
        <row r="2681">
          <cell r="A2681">
            <v>6023</v>
          </cell>
          <cell r="B2681">
            <v>37461</v>
          </cell>
          <cell r="C2681" t="str">
            <v>dam</v>
          </cell>
          <cell r="D2681" t="str">
            <v>2226000136</v>
          </cell>
          <cell r="E2681">
            <v>37445</v>
          </cell>
          <cell r="F2681">
            <v>37441</v>
          </cell>
          <cell r="G2681">
            <v>37455</v>
          </cell>
          <cell r="H2681" t="str">
            <v>Elma-Therm</v>
          </cell>
          <cell r="I2681" t="str">
            <v>521228</v>
          </cell>
          <cell r="J2681" t="str">
            <v>4000</v>
          </cell>
          <cell r="L2681">
            <v>17300</v>
          </cell>
          <cell r="M2681">
            <v>865</v>
          </cell>
          <cell r="O2681">
            <v>0</v>
          </cell>
          <cell r="P2681">
            <v>18165</v>
          </cell>
          <cell r="R2681">
            <v>0</v>
          </cell>
          <cell r="S2681">
            <v>18165</v>
          </cell>
          <cell r="U2681" t="str">
            <v>e</v>
          </cell>
          <cell r="V2681"/>
          <cell r="W2681">
            <v>37455</v>
          </cell>
          <cell r="X2681">
            <v>37455</v>
          </cell>
          <cell r="Y2681" t="str">
            <v>KB</v>
          </cell>
        </row>
        <row r="2682">
          <cell r="A2682">
            <v>1209</v>
          </cell>
          <cell r="C2682" t="str">
            <v>dam</v>
          </cell>
          <cell r="D2682" t="str">
            <v>2233000047</v>
          </cell>
          <cell r="E2682">
            <v>37481</v>
          </cell>
          <cell r="F2682">
            <v>37439</v>
          </cell>
          <cell r="G2682">
            <v>37484</v>
          </cell>
          <cell r="H2682" t="str">
            <v>Elma-therm</v>
          </cell>
          <cell r="I2682" t="str">
            <v>521228</v>
          </cell>
          <cell r="J2682" t="str">
            <v>4000</v>
          </cell>
          <cell r="L2682">
            <v>18256</v>
          </cell>
          <cell r="M2682">
            <v>912.8</v>
          </cell>
          <cell r="O2682">
            <v>0</v>
          </cell>
          <cell r="P2682">
            <v>19169</v>
          </cell>
          <cell r="S2682">
            <v>19169</v>
          </cell>
          <cell r="V2682">
            <v>-140</v>
          </cell>
          <cell r="Y2682" t="str">
            <v>KB</v>
          </cell>
          <cell r="Z2682" t="str">
            <v>Service work on Daiho</v>
          </cell>
        </row>
        <row r="2683">
          <cell r="A2683">
            <v>819</v>
          </cell>
          <cell r="B2683">
            <v>37491</v>
          </cell>
          <cell r="C2683" t="str">
            <v>mch</v>
          </cell>
          <cell r="D2683" t="str">
            <v>2226000109</v>
          </cell>
          <cell r="E2683">
            <v>37417</v>
          </cell>
          <cell r="F2683">
            <v>37407</v>
          </cell>
          <cell r="G2683">
            <v>37427</v>
          </cell>
          <cell r="H2683" t="str">
            <v>Elma-therm</v>
          </cell>
          <cell r="I2683" t="str">
            <v>521228</v>
          </cell>
          <cell r="J2683" t="str">
            <v>4000</v>
          </cell>
          <cell r="L2683">
            <v>21215</v>
          </cell>
          <cell r="M2683">
            <v>1060.8</v>
          </cell>
          <cell r="O2683">
            <v>0</v>
          </cell>
          <cell r="P2683">
            <v>22275.8</v>
          </cell>
          <cell r="S2683">
            <v>22276</v>
          </cell>
          <cell r="U2683" t="str">
            <v>a</v>
          </cell>
          <cell r="V2683"/>
          <cell r="W2683">
            <v>37489</v>
          </cell>
          <cell r="X2683">
            <v>37490</v>
          </cell>
          <cell r="Y2683" t="str">
            <v>KB</v>
          </cell>
        </row>
        <row r="2684">
          <cell r="A2684">
            <v>646</v>
          </cell>
          <cell r="B2684">
            <v>37425</v>
          </cell>
          <cell r="C2684" t="str">
            <v>mch</v>
          </cell>
          <cell r="D2684" t="str">
            <v>2226000089</v>
          </cell>
          <cell r="E2684">
            <v>37389</v>
          </cell>
          <cell r="F2684">
            <v>37376</v>
          </cell>
          <cell r="G2684">
            <v>37412</v>
          </cell>
          <cell r="H2684" t="str">
            <v>Elma-therm</v>
          </cell>
          <cell r="I2684" t="str">
            <v>521228</v>
          </cell>
          <cell r="J2684" t="str">
            <v>4000</v>
          </cell>
          <cell r="L2684">
            <v>26630</v>
          </cell>
          <cell r="M2684">
            <v>1331.5</v>
          </cell>
          <cell r="O2684">
            <v>0</v>
          </cell>
          <cell r="P2684">
            <v>27961.5</v>
          </cell>
          <cell r="S2684">
            <v>27961.5</v>
          </cell>
          <cell r="U2684" t="str">
            <v>c</v>
          </cell>
          <cell r="V2684"/>
          <cell r="W2684">
            <v>37413</v>
          </cell>
          <cell r="X2684">
            <v>37414</v>
          </cell>
          <cell r="Y2684" t="str">
            <v>KB</v>
          </cell>
        </row>
        <row r="2685">
          <cell r="A2685">
            <v>6120</v>
          </cell>
          <cell r="B2685">
            <v>37596</v>
          </cell>
          <cell r="C2685" t="str">
            <v>tr</v>
          </cell>
          <cell r="D2685" t="str">
            <v>2221000205</v>
          </cell>
          <cell r="E2685">
            <v>37586</v>
          </cell>
          <cell r="F2685">
            <v>37560</v>
          </cell>
          <cell r="G2685">
            <v>37595</v>
          </cell>
          <cell r="H2685" t="str">
            <v>Elma-Therm</v>
          </cell>
          <cell r="I2685" t="str">
            <v>521228</v>
          </cell>
          <cell r="J2685" t="str">
            <v>4000</v>
          </cell>
          <cell r="L2685">
            <v>30000</v>
          </cell>
          <cell r="M2685">
            <v>1500</v>
          </cell>
          <cell r="O2685">
            <v>0</v>
          </cell>
          <cell r="P2685">
            <v>31500</v>
          </cell>
          <cell r="R2685">
            <v>0</v>
          </cell>
          <cell r="S2685">
            <v>31500</v>
          </cell>
          <cell r="U2685" t="str">
            <v>b</v>
          </cell>
          <cell r="W2685">
            <v>37595</v>
          </cell>
          <cell r="X2685">
            <v>37595</v>
          </cell>
          <cell r="Y2685" t="str">
            <v>KB</v>
          </cell>
        </row>
        <row r="2686">
          <cell r="A2686">
            <v>645</v>
          </cell>
          <cell r="B2686">
            <v>37425</v>
          </cell>
          <cell r="C2686" t="str">
            <v>mch</v>
          </cell>
          <cell r="D2686" t="str">
            <v>2226000088</v>
          </cell>
          <cell r="E2686">
            <v>37389</v>
          </cell>
          <cell r="F2686">
            <v>37376</v>
          </cell>
          <cell r="G2686">
            <v>37412</v>
          </cell>
          <cell r="H2686" t="str">
            <v>Elma-therm</v>
          </cell>
          <cell r="I2686" t="str">
            <v>521228</v>
          </cell>
          <cell r="J2686" t="str">
            <v>4000</v>
          </cell>
          <cell r="L2686">
            <v>40560</v>
          </cell>
          <cell r="M2686">
            <v>2028</v>
          </cell>
          <cell r="O2686">
            <v>0</v>
          </cell>
          <cell r="P2686">
            <v>42588</v>
          </cell>
          <cell r="S2686">
            <v>42588</v>
          </cell>
          <cell r="U2686" t="str">
            <v>b</v>
          </cell>
          <cell r="V2686"/>
          <cell r="W2686">
            <v>37413</v>
          </cell>
          <cell r="X2686">
            <v>37414</v>
          </cell>
          <cell r="Y2686" t="str">
            <v>KB</v>
          </cell>
        </row>
        <row r="2687">
          <cell r="A2687">
            <v>6048</v>
          </cell>
          <cell r="B2687">
            <v>37502</v>
          </cell>
          <cell r="C2687" t="str">
            <v>dam</v>
          </cell>
          <cell r="D2687" t="str">
            <v>2226000157</v>
          </cell>
          <cell r="E2687">
            <v>37487</v>
          </cell>
          <cell r="F2687">
            <v>37459</v>
          </cell>
          <cell r="G2687">
            <v>37487</v>
          </cell>
          <cell r="H2687" t="str">
            <v>Elma-Therm</v>
          </cell>
          <cell r="I2687" t="str">
            <v>521228</v>
          </cell>
          <cell r="J2687" t="str">
            <v>4000</v>
          </cell>
          <cell r="L2687">
            <v>55659</v>
          </cell>
          <cell r="M2687">
            <v>2783</v>
          </cell>
          <cell r="O2687">
            <v>0</v>
          </cell>
          <cell r="P2687">
            <v>58442</v>
          </cell>
          <cell r="R2687">
            <v>0</v>
          </cell>
          <cell r="S2687">
            <v>58442</v>
          </cell>
          <cell r="U2687" t="str">
            <v>e</v>
          </cell>
          <cell r="V2687"/>
          <cell r="W2687">
            <v>37496</v>
          </cell>
          <cell r="X2687">
            <v>37497</v>
          </cell>
          <cell r="Y2687" t="str">
            <v>KB</v>
          </cell>
        </row>
        <row r="2688">
          <cell r="A2688">
            <v>738</v>
          </cell>
          <cell r="B2688">
            <v>37491</v>
          </cell>
          <cell r="C2688" t="str">
            <v>mch</v>
          </cell>
          <cell r="D2688" t="str">
            <v>2226000105</v>
          </cell>
          <cell r="E2688">
            <v>37410</v>
          </cell>
          <cell r="F2688">
            <v>37407</v>
          </cell>
          <cell r="G2688">
            <v>37422</v>
          </cell>
          <cell r="H2688" t="str">
            <v>Elma-therm</v>
          </cell>
          <cell r="I2688" t="str">
            <v>521228</v>
          </cell>
          <cell r="J2688" t="str">
            <v>4000</v>
          </cell>
          <cell r="L2688">
            <v>62755</v>
          </cell>
          <cell r="M2688">
            <v>3137.8</v>
          </cell>
          <cell r="O2688">
            <v>0</v>
          </cell>
          <cell r="P2688">
            <v>65892.800000000003</v>
          </cell>
          <cell r="S2688">
            <v>65892.800000000003</v>
          </cell>
          <cell r="U2688" t="str">
            <v>a</v>
          </cell>
          <cell r="V2688"/>
          <cell r="W2688">
            <v>37489</v>
          </cell>
          <cell r="X2688">
            <v>37490</v>
          </cell>
          <cell r="Y2688" t="str">
            <v>KB</v>
          </cell>
        </row>
        <row r="2689">
          <cell r="A2689">
            <v>820</v>
          </cell>
          <cell r="B2689">
            <v>37491</v>
          </cell>
          <cell r="C2689" t="str">
            <v>mch</v>
          </cell>
          <cell r="D2689" t="str">
            <v>2226000112</v>
          </cell>
          <cell r="E2689">
            <v>37417</v>
          </cell>
          <cell r="F2689">
            <v>37407</v>
          </cell>
          <cell r="G2689">
            <v>37428</v>
          </cell>
          <cell r="H2689" t="str">
            <v>Elma-therm</v>
          </cell>
          <cell r="I2689" t="str">
            <v>521228</v>
          </cell>
          <cell r="J2689" t="str">
            <v>4000</v>
          </cell>
          <cell r="L2689">
            <v>68961</v>
          </cell>
          <cell r="M2689">
            <v>3448.1</v>
          </cell>
          <cell r="O2689">
            <v>0</v>
          </cell>
          <cell r="P2689">
            <v>72409.100000000006</v>
          </cell>
          <cell r="S2689">
            <v>72409</v>
          </cell>
          <cell r="U2689" t="str">
            <v>a</v>
          </cell>
          <cell r="V2689"/>
          <cell r="W2689">
            <v>37489</v>
          </cell>
          <cell r="X2689">
            <v>37490</v>
          </cell>
          <cell r="Y2689" t="str">
            <v>KB</v>
          </cell>
        </row>
        <row r="2690">
          <cell r="A2690">
            <v>1233</v>
          </cell>
          <cell r="B2690">
            <v>37502</v>
          </cell>
          <cell r="C2690" t="str">
            <v>sh2</v>
          </cell>
          <cell r="D2690" t="str">
            <v>2221000130</v>
          </cell>
          <cell r="E2690">
            <v>37487</v>
          </cell>
          <cell r="F2690">
            <v>37467</v>
          </cell>
          <cell r="G2690">
            <v>37517</v>
          </cell>
          <cell r="H2690" t="str">
            <v>Elma-therm</v>
          </cell>
          <cell r="I2690" t="str">
            <v>521228</v>
          </cell>
          <cell r="J2690" t="str">
            <v>4000</v>
          </cell>
          <cell r="L2690">
            <v>100000</v>
          </cell>
          <cell r="M2690">
            <v>5000</v>
          </cell>
          <cell r="O2690">
            <v>0</v>
          </cell>
          <cell r="P2690">
            <v>105000</v>
          </cell>
          <cell r="S2690">
            <v>105000</v>
          </cell>
          <cell r="T2690" t="str">
            <v>October2002</v>
          </cell>
          <cell r="V2690"/>
          <cell r="W2690">
            <v>37534</v>
          </cell>
          <cell r="X2690">
            <v>37536</v>
          </cell>
          <cell r="Y2690" t="str">
            <v>UFJ</v>
          </cell>
        </row>
        <row r="2691">
          <cell r="A2691">
            <v>487</v>
          </cell>
          <cell r="B2691">
            <v>37382</v>
          </cell>
          <cell r="C2691" t="str">
            <v>mch</v>
          </cell>
          <cell r="D2691" t="str">
            <v>2226000064</v>
          </cell>
          <cell r="E2691">
            <v>37368</v>
          </cell>
          <cell r="F2691">
            <v>37365</v>
          </cell>
          <cell r="G2691">
            <v>37412</v>
          </cell>
          <cell r="H2691" t="str">
            <v>Elma-therm</v>
          </cell>
          <cell r="I2691" t="str">
            <v>521228</v>
          </cell>
          <cell r="J2691" t="str">
            <v>4000</v>
          </cell>
          <cell r="L2691">
            <v>110142</v>
          </cell>
          <cell r="M2691">
            <v>5507.1</v>
          </cell>
          <cell r="O2691">
            <v>0</v>
          </cell>
          <cell r="P2691">
            <v>115649.1</v>
          </cell>
          <cell r="S2691">
            <v>115649.1</v>
          </cell>
          <cell r="T2691" t="str">
            <v>June2002</v>
          </cell>
          <cell r="U2691">
            <v>37407</v>
          </cell>
          <cell r="V2691"/>
          <cell r="W2691">
            <v>37412</v>
          </cell>
          <cell r="X2691">
            <v>37413</v>
          </cell>
          <cell r="Y2691" t="str">
            <v>Sanwa Duss</v>
          </cell>
        </row>
        <row r="2692">
          <cell r="A2692">
            <v>913</v>
          </cell>
          <cell r="B2692">
            <v>37491</v>
          </cell>
          <cell r="C2692" t="str">
            <v>mch</v>
          </cell>
          <cell r="D2692" t="str">
            <v>2226000123</v>
          </cell>
          <cell r="E2692">
            <v>37432</v>
          </cell>
          <cell r="F2692">
            <v>37417</v>
          </cell>
          <cell r="G2692">
            <v>37445</v>
          </cell>
          <cell r="H2692" t="str">
            <v>Elma-Therm</v>
          </cell>
          <cell r="I2692" t="str">
            <v>521228</v>
          </cell>
          <cell r="J2692" t="str">
            <v>4000</v>
          </cell>
          <cell r="L2692">
            <v>111000</v>
          </cell>
          <cell r="M2692">
            <v>5550</v>
          </cell>
          <cell r="O2692">
            <v>0</v>
          </cell>
          <cell r="P2692">
            <v>116550</v>
          </cell>
          <cell r="S2692">
            <v>116550</v>
          </cell>
          <cell r="U2692" t="str">
            <v>a</v>
          </cell>
          <cell r="V2692"/>
          <cell r="W2692">
            <v>37489</v>
          </cell>
          <cell r="X2692">
            <v>37490</v>
          </cell>
          <cell r="Y2692" t="str">
            <v>KB</v>
          </cell>
        </row>
        <row r="2693">
          <cell r="A2693">
            <v>1640</v>
          </cell>
          <cell r="B2693">
            <v>37596</v>
          </cell>
          <cell r="C2693" t="str">
            <v>mch</v>
          </cell>
          <cell r="D2693" t="str">
            <v>2226000242</v>
          </cell>
          <cell r="E2693">
            <v>37564</v>
          </cell>
          <cell r="F2693">
            <v>37559</v>
          </cell>
          <cell r="G2693">
            <v>37590</v>
          </cell>
          <cell r="H2693" t="str">
            <v>Elma-Therm</v>
          </cell>
          <cell r="I2693" t="str">
            <v>521228</v>
          </cell>
          <cell r="J2693" t="str">
            <v>4000</v>
          </cell>
          <cell r="L2693">
            <v>114545</v>
          </cell>
          <cell r="M2693">
            <v>5727.3</v>
          </cell>
          <cell r="N2693">
            <v>0</v>
          </cell>
          <cell r="O2693">
            <v>0</v>
          </cell>
          <cell r="P2693">
            <v>120272.3</v>
          </cell>
          <cell r="S2693">
            <v>120272.3</v>
          </cell>
          <cell r="U2693" t="str">
            <v>a</v>
          </cell>
          <cell r="V2693"/>
          <cell r="W2693">
            <v>37592</v>
          </cell>
          <cell r="X2693">
            <v>37594</v>
          </cell>
          <cell r="Y2693" t="str">
            <v>KB</v>
          </cell>
        </row>
        <row r="2694">
          <cell r="A2694">
            <v>818</v>
          </cell>
          <cell r="B2694">
            <v>37433</v>
          </cell>
          <cell r="C2694" t="str">
            <v>mc</v>
          </cell>
          <cell r="D2694" t="str">
            <v>2226000111</v>
          </cell>
          <cell r="E2694">
            <v>37417</v>
          </cell>
          <cell r="F2694">
            <v>37407</v>
          </cell>
          <cell r="G2694">
            <v>37428</v>
          </cell>
          <cell r="H2694" t="str">
            <v>Elma-therm</v>
          </cell>
          <cell r="I2694" t="str">
            <v>521228</v>
          </cell>
          <cell r="J2694" t="str">
            <v>4000</v>
          </cell>
          <cell r="L2694">
            <v>118000</v>
          </cell>
          <cell r="M2694">
            <v>5900</v>
          </cell>
          <cell r="O2694">
            <v>0</v>
          </cell>
          <cell r="P2694">
            <v>123900</v>
          </cell>
          <cell r="S2694">
            <v>123900</v>
          </cell>
          <cell r="V2694"/>
          <cell r="W2694">
            <v>37432</v>
          </cell>
          <cell r="X2694">
            <v>37432</v>
          </cell>
          <cell r="Y2694" t="str">
            <v>KB</v>
          </cell>
        </row>
        <row r="2695">
          <cell r="A2695">
            <v>1169</v>
          </cell>
          <cell r="B2695">
            <v>37491</v>
          </cell>
          <cell r="C2695" t="str">
            <v>mc</v>
          </cell>
          <cell r="D2695" t="str">
            <v>2226000147</v>
          </cell>
          <cell r="E2695">
            <v>37474</v>
          </cell>
          <cell r="F2695">
            <v>37470</v>
          </cell>
          <cell r="G2695">
            <v>37487</v>
          </cell>
          <cell r="H2695" t="str">
            <v>Elma-therm</v>
          </cell>
          <cell r="I2695" t="str">
            <v>521228</v>
          </cell>
          <cell r="J2695" t="str">
            <v>4000</v>
          </cell>
          <cell r="L2695">
            <v>125335</v>
          </cell>
          <cell r="M2695">
            <v>6266.8</v>
          </cell>
          <cell r="O2695">
            <v>0</v>
          </cell>
          <cell r="P2695">
            <v>131601.79999999999</v>
          </cell>
          <cell r="S2695">
            <v>131601.79999999999</v>
          </cell>
          <cell r="U2695" t="str">
            <v>a</v>
          </cell>
          <cell r="V2695"/>
          <cell r="W2695">
            <v>37489</v>
          </cell>
          <cell r="X2695">
            <v>37490</v>
          </cell>
          <cell r="Y2695" t="str">
            <v>KB</v>
          </cell>
        </row>
        <row r="2696">
          <cell r="A2696">
            <v>737</v>
          </cell>
          <cell r="B2696">
            <v>37433</v>
          </cell>
          <cell r="C2696" t="str">
            <v>mch</v>
          </cell>
          <cell r="D2696" t="str">
            <v>2226000106</v>
          </cell>
          <cell r="E2696">
            <v>37410</v>
          </cell>
          <cell r="F2696">
            <v>37407</v>
          </cell>
          <cell r="G2696">
            <v>37422</v>
          </cell>
          <cell r="H2696" t="str">
            <v>Elma-therm</v>
          </cell>
          <cell r="I2696" t="str">
            <v>521228</v>
          </cell>
          <cell r="J2696" t="str">
            <v>4000</v>
          </cell>
          <cell r="L2696">
            <v>135639</v>
          </cell>
          <cell r="M2696">
            <v>6782</v>
          </cell>
          <cell r="O2696">
            <v>0</v>
          </cell>
          <cell r="P2696">
            <v>142421</v>
          </cell>
          <cell r="S2696">
            <v>142421</v>
          </cell>
          <cell r="U2696" t="str">
            <v>b</v>
          </cell>
          <cell r="V2696"/>
          <cell r="W2696">
            <v>37438</v>
          </cell>
          <cell r="X2696">
            <v>37438</v>
          </cell>
          <cell r="Y2696" t="str">
            <v>KB</v>
          </cell>
        </row>
        <row r="2697">
          <cell r="A2697">
            <v>785</v>
          </cell>
          <cell r="B2697">
            <v>37432</v>
          </cell>
          <cell r="C2697" t="str">
            <v>o</v>
          </cell>
          <cell r="D2697" t="str">
            <v>2221000081</v>
          </cell>
          <cell r="E2697">
            <v>37413</v>
          </cell>
          <cell r="F2697">
            <v>37394</v>
          </cell>
          <cell r="G2697">
            <v>37436</v>
          </cell>
          <cell r="H2697" t="str">
            <v>Elma-therm</v>
          </cell>
          <cell r="I2697" t="str">
            <v>521228</v>
          </cell>
          <cell r="J2697" t="str">
            <v>4000</v>
          </cell>
          <cell r="L2697">
            <v>150000</v>
          </cell>
          <cell r="M2697">
            <v>7500</v>
          </cell>
          <cell r="O2697">
            <v>0</v>
          </cell>
          <cell r="P2697">
            <v>157500</v>
          </cell>
          <cell r="S2697">
            <v>157500</v>
          </cell>
          <cell r="V2697"/>
          <cell r="W2697">
            <v>37435</v>
          </cell>
          <cell r="X2697">
            <v>37435</v>
          </cell>
          <cell r="Y2697" t="str">
            <v>KB</v>
          </cell>
        </row>
        <row r="2698">
          <cell r="A2698">
            <v>1235</v>
          </cell>
          <cell r="B2698">
            <v>37502</v>
          </cell>
          <cell r="C2698" t="str">
            <v>sh2</v>
          </cell>
          <cell r="D2698" t="str">
            <v>2221000133</v>
          </cell>
          <cell r="E2698">
            <v>37487</v>
          </cell>
          <cell r="F2698">
            <v>37467</v>
          </cell>
          <cell r="G2698">
            <v>37517</v>
          </cell>
          <cell r="H2698" t="str">
            <v>Elma-therm</v>
          </cell>
          <cell r="I2698" t="str">
            <v>521228</v>
          </cell>
          <cell r="J2698" t="str">
            <v>4000</v>
          </cell>
          <cell r="L2698">
            <v>190000</v>
          </cell>
          <cell r="M2698">
            <v>9500</v>
          </cell>
          <cell r="O2698">
            <v>0</v>
          </cell>
          <cell r="P2698">
            <v>199500</v>
          </cell>
          <cell r="S2698">
            <v>199500</v>
          </cell>
          <cell r="T2698" t="str">
            <v>October2002</v>
          </cell>
          <cell r="V2698"/>
          <cell r="W2698">
            <v>37534</v>
          </cell>
          <cell r="X2698">
            <v>37536</v>
          </cell>
          <cell r="Y2698" t="str">
            <v>UFJ</v>
          </cell>
        </row>
        <row r="2699">
          <cell r="A2699">
            <v>5058</v>
          </cell>
          <cell r="B2699">
            <v>37382</v>
          </cell>
          <cell r="C2699" t="str">
            <v>SHM-s</v>
          </cell>
          <cell r="D2699" t="str">
            <v>2221000038</v>
          </cell>
          <cell r="E2699">
            <v>37336</v>
          </cell>
          <cell r="F2699">
            <v>37315</v>
          </cell>
          <cell r="G2699">
            <v>37381</v>
          </cell>
          <cell r="H2699" t="str">
            <v>Elma-therm</v>
          </cell>
          <cell r="I2699" t="str">
            <v>521228</v>
          </cell>
          <cell r="J2699" t="str">
            <v>4000</v>
          </cell>
          <cell r="L2699">
            <v>178887</v>
          </cell>
          <cell r="M2699">
            <v>8944.4</v>
          </cell>
          <cell r="N2699">
            <v>31113</v>
          </cell>
          <cell r="O2699">
            <v>6844.9</v>
          </cell>
          <cell r="P2699">
            <v>225789.3</v>
          </cell>
          <cell r="S2699">
            <v>225789</v>
          </cell>
          <cell r="T2699" t="str">
            <v>May2002</v>
          </cell>
          <cell r="U2699">
            <v>37376</v>
          </cell>
          <cell r="V2699"/>
          <cell r="W2699">
            <v>37380</v>
          </cell>
          <cell r="X2699">
            <v>37382</v>
          </cell>
          <cell r="Y2699" t="str">
            <v>Sanwa Duss</v>
          </cell>
        </row>
        <row r="2700">
          <cell r="A2700">
            <v>363</v>
          </cell>
          <cell r="B2700">
            <v>37382</v>
          </cell>
          <cell r="C2700" t="str">
            <v>mch</v>
          </cell>
          <cell r="D2700" t="str">
            <v>2226000047</v>
          </cell>
          <cell r="E2700">
            <v>37348</v>
          </cell>
          <cell r="F2700">
            <v>37342</v>
          </cell>
          <cell r="G2700">
            <v>37381</v>
          </cell>
          <cell r="H2700" t="str">
            <v>Elma-therm</v>
          </cell>
          <cell r="I2700" t="str">
            <v>521228</v>
          </cell>
          <cell r="J2700" t="str">
            <v>4000</v>
          </cell>
          <cell r="L2700">
            <v>225000</v>
          </cell>
          <cell r="M2700">
            <v>11250</v>
          </cell>
          <cell r="O2700">
            <v>0</v>
          </cell>
          <cell r="P2700">
            <v>236250</v>
          </cell>
          <cell r="S2700">
            <v>236250</v>
          </cell>
          <cell r="T2700" t="str">
            <v>May2002</v>
          </cell>
          <cell r="U2700">
            <v>37376</v>
          </cell>
          <cell r="V2700"/>
          <cell r="W2700">
            <v>37380</v>
          </cell>
          <cell r="X2700">
            <v>37382</v>
          </cell>
          <cell r="Y2700" t="str">
            <v>Sanwa Duss</v>
          </cell>
        </row>
        <row r="2701">
          <cell r="A2701">
            <v>6139</v>
          </cell>
          <cell r="B2701">
            <v>37623</v>
          </cell>
          <cell r="C2701" t="str">
            <v>aoc</v>
          </cell>
          <cell r="D2701" t="str">
            <v>270084</v>
          </cell>
          <cell r="E2701">
            <v>37595</v>
          </cell>
          <cell r="G2701">
            <v>37626</v>
          </cell>
          <cell r="H2701" t="str">
            <v>VHS</v>
          </cell>
          <cell r="I2701" t="str">
            <v>415474953</v>
          </cell>
          <cell r="J2701" t="str">
            <v>0300</v>
          </cell>
          <cell r="M2701">
            <v>0</v>
          </cell>
          <cell r="O2701">
            <v>0</v>
          </cell>
          <cell r="P2701">
            <v>0</v>
          </cell>
          <cell r="Q2701">
            <v>3214819</v>
          </cell>
          <cell r="R2701">
            <v>0</v>
          </cell>
          <cell r="S2701">
            <v>3214819</v>
          </cell>
          <cell r="T2701" t="str">
            <v>Decem192002</v>
          </cell>
          <cell r="U2701">
            <v>37609</v>
          </cell>
          <cell r="V2701" t="str">
            <v xml:space="preserve"> </v>
          </cell>
          <cell r="W2701">
            <v>37613</v>
          </cell>
          <cell r="Y2701" t="str">
            <v>UFJ</v>
          </cell>
        </row>
        <row r="2702">
          <cell r="A2702">
            <v>6141</v>
          </cell>
          <cell r="B2702">
            <v>37623</v>
          </cell>
          <cell r="C2702" t="str">
            <v>aoc</v>
          </cell>
          <cell r="D2702" t="str">
            <v>200403</v>
          </cell>
          <cell r="E2702">
            <v>37607</v>
          </cell>
          <cell r="F2702">
            <v>37599</v>
          </cell>
          <cell r="G2702">
            <v>37609</v>
          </cell>
          <cell r="H2702" t="str">
            <v>HT Floor</v>
          </cell>
          <cell r="I2702" t="str">
            <v>203456913</v>
          </cell>
          <cell r="J2702" t="str">
            <v>0300</v>
          </cell>
          <cell r="L2702">
            <v>462030</v>
          </cell>
          <cell r="M2702">
            <v>23101.5</v>
          </cell>
          <cell r="O2702">
            <v>0</v>
          </cell>
          <cell r="P2702">
            <v>485131.5</v>
          </cell>
          <cell r="R2702">
            <v>-23101.5</v>
          </cell>
          <cell r="S2702">
            <v>462030</v>
          </cell>
          <cell r="T2702" t="str">
            <v>Decem192002</v>
          </cell>
          <cell r="U2702">
            <v>37609</v>
          </cell>
          <cell r="W2702">
            <v>37620</v>
          </cell>
          <cell r="Y2702" t="str">
            <v>UFJ</v>
          </cell>
        </row>
        <row r="2703">
          <cell r="A2703">
            <v>486</v>
          </cell>
          <cell r="B2703">
            <v>37382</v>
          </cell>
          <cell r="C2703" t="str">
            <v>mch</v>
          </cell>
          <cell r="D2703" t="str">
            <v>2226000063</v>
          </cell>
          <cell r="E2703">
            <v>37368</v>
          </cell>
          <cell r="F2703">
            <v>37365</v>
          </cell>
          <cell r="G2703">
            <v>37412</v>
          </cell>
          <cell r="H2703" t="str">
            <v>Elma-therm</v>
          </cell>
          <cell r="I2703" t="str">
            <v>521228</v>
          </cell>
          <cell r="J2703" t="str">
            <v>4000</v>
          </cell>
          <cell r="L2703">
            <v>445240</v>
          </cell>
          <cell r="M2703">
            <v>22262</v>
          </cell>
          <cell r="O2703">
            <v>0</v>
          </cell>
          <cell r="P2703">
            <v>467502</v>
          </cell>
          <cell r="S2703">
            <v>467502</v>
          </cell>
          <cell r="T2703" t="str">
            <v>June2002</v>
          </cell>
          <cell r="U2703">
            <v>37407</v>
          </cell>
          <cell r="V2703"/>
          <cell r="W2703">
            <v>37412</v>
          </cell>
          <cell r="X2703">
            <v>37413</v>
          </cell>
          <cell r="Y2703" t="str">
            <v>Sanwa Duss</v>
          </cell>
        </row>
        <row r="2704">
          <cell r="A2704">
            <v>2149.1</v>
          </cell>
          <cell r="B2704">
            <v>37596</v>
          </cell>
          <cell r="C2704" t="str">
            <v>f</v>
          </cell>
          <cell r="D2704" t="str">
            <v>2221000060</v>
          </cell>
          <cell r="E2704">
            <v>37552</v>
          </cell>
          <cell r="G2704">
            <v>37565</v>
          </cell>
          <cell r="H2704" t="str">
            <v>Elma-Therm</v>
          </cell>
          <cell r="I2704" t="str">
            <v>521228</v>
          </cell>
          <cell r="J2704" t="str">
            <v>4000</v>
          </cell>
          <cell r="M2704">
            <v>0</v>
          </cell>
          <cell r="O2704">
            <v>0</v>
          </cell>
          <cell r="P2704">
            <v>0</v>
          </cell>
          <cell r="Q2704">
            <v>0</v>
          </cell>
          <cell r="R2704">
            <v>468667</v>
          </cell>
          <cell r="S2704">
            <v>468667</v>
          </cell>
          <cell r="T2704" t="str">
            <v>November2002</v>
          </cell>
          <cell r="U2704">
            <v>37573</v>
          </cell>
          <cell r="V2704"/>
          <cell r="W2704">
            <v>37575</v>
          </cell>
          <cell r="X2704">
            <v>37579</v>
          </cell>
          <cell r="Y2704" t="str">
            <v>UFJ</v>
          </cell>
        </row>
        <row r="2705">
          <cell r="A2705">
            <v>180.1</v>
          </cell>
          <cell r="B2705">
            <v>37596</v>
          </cell>
          <cell r="C2705" t="str">
            <v>o</v>
          </cell>
          <cell r="D2705" t="str">
            <v>2221000008</v>
          </cell>
          <cell r="E2705">
            <v>37552</v>
          </cell>
          <cell r="G2705">
            <v>37565</v>
          </cell>
          <cell r="H2705" t="str">
            <v>Elma-Therm</v>
          </cell>
          <cell r="I2705" t="str">
            <v>521228</v>
          </cell>
          <cell r="J2705" t="str">
            <v>4000</v>
          </cell>
          <cell r="M2705">
            <v>0</v>
          </cell>
          <cell r="O2705">
            <v>0</v>
          </cell>
          <cell r="P2705">
            <v>0</v>
          </cell>
          <cell r="Q2705">
            <v>0</v>
          </cell>
          <cell r="R2705">
            <v>473850</v>
          </cell>
          <cell r="S2705">
            <v>473850</v>
          </cell>
          <cell r="T2705" t="str">
            <v>November2002</v>
          </cell>
          <cell r="U2705">
            <v>37573</v>
          </cell>
          <cell r="V2705"/>
          <cell r="W2705">
            <v>37575</v>
          </cell>
          <cell r="X2705">
            <v>37579</v>
          </cell>
          <cell r="Y2705" t="str">
            <v>UFJ</v>
          </cell>
        </row>
        <row r="2706">
          <cell r="A2706">
            <v>2264</v>
          </cell>
          <cell r="B2706">
            <v>37498</v>
          </cell>
          <cell r="C2706" t="str">
            <v>tye</v>
          </cell>
          <cell r="D2706" t="str">
            <v>2200000012</v>
          </cell>
          <cell r="E2706">
            <v>37475</v>
          </cell>
          <cell r="G2706">
            <v>37500</v>
          </cell>
          <cell r="H2706" t="str">
            <v>Elma-Therm</v>
          </cell>
          <cell r="I2706" t="str">
            <v>521228</v>
          </cell>
          <cell r="J2706" t="str">
            <v>4000</v>
          </cell>
          <cell r="M2706">
            <v>0</v>
          </cell>
          <cell r="O2706">
            <v>0</v>
          </cell>
          <cell r="P2706">
            <v>0</v>
          </cell>
          <cell r="Q2706">
            <v>486000</v>
          </cell>
          <cell r="S2706">
            <v>486000</v>
          </cell>
          <cell r="T2706" t="str">
            <v>September2002</v>
          </cell>
          <cell r="U2706">
            <v>37497</v>
          </cell>
          <cell r="V2706"/>
          <cell r="W2706">
            <v>37503</v>
          </cell>
          <cell r="X2706">
            <v>37504</v>
          </cell>
          <cell r="Y2706" t="str">
            <v>UFJ</v>
          </cell>
        </row>
        <row r="2707">
          <cell r="A2707">
            <v>3110</v>
          </cell>
          <cell r="B2707">
            <v>37382</v>
          </cell>
          <cell r="C2707" t="str">
            <v>mch</v>
          </cell>
          <cell r="D2707" t="str">
            <v>2226000043</v>
          </cell>
          <cell r="E2707">
            <v>37342</v>
          </cell>
          <cell r="F2707">
            <v>37340</v>
          </cell>
          <cell r="G2707">
            <v>37381</v>
          </cell>
          <cell r="H2707" t="str">
            <v>Elma-Therm</v>
          </cell>
          <cell r="I2707" t="str">
            <v>521228</v>
          </cell>
          <cell r="J2707" t="str">
            <v>4000</v>
          </cell>
          <cell r="L2707">
            <v>476200</v>
          </cell>
          <cell r="M2707">
            <v>23810</v>
          </cell>
          <cell r="O2707">
            <v>0</v>
          </cell>
          <cell r="P2707">
            <v>500010</v>
          </cell>
          <cell r="S2707">
            <v>500010</v>
          </cell>
          <cell r="T2707" t="str">
            <v>May2002</v>
          </cell>
          <cell r="U2707">
            <v>37376</v>
          </cell>
          <cell r="V2707"/>
          <cell r="W2707">
            <v>37380</v>
          </cell>
          <cell r="X2707">
            <v>37382</v>
          </cell>
          <cell r="Y2707" t="str">
            <v>Sanwa Duss</v>
          </cell>
        </row>
        <row r="2708">
          <cell r="A2708">
            <v>1572</v>
          </cell>
          <cell r="B2708">
            <v>37572</v>
          </cell>
          <cell r="C2708" t="str">
            <v>mch</v>
          </cell>
          <cell r="D2708" t="str">
            <v>2226000234</v>
          </cell>
          <cell r="E2708">
            <v>37552</v>
          </cell>
          <cell r="F2708">
            <v>37550</v>
          </cell>
          <cell r="G2708">
            <v>37564</v>
          </cell>
          <cell r="H2708" t="str">
            <v>Elma-Therm</v>
          </cell>
          <cell r="I2708" t="str">
            <v>521228</v>
          </cell>
          <cell r="J2708" t="str">
            <v>4000</v>
          </cell>
          <cell r="L2708">
            <v>558232</v>
          </cell>
          <cell r="M2708">
            <v>27911.599999999999</v>
          </cell>
          <cell r="N2708">
            <v>0</v>
          </cell>
          <cell r="O2708">
            <v>0</v>
          </cell>
          <cell r="P2708">
            <v>586143.6</v>
          </cell>
          <cell r="S2708">
            <v>586143.6</v>
          </cell>
          <cell r="T2708" t="str">
            <v>November2002</v>
          </cell>
          <cell r="U2708">
            <v>37558</v>
          </cell>
          <cell r="V2708"/>
          <cell r="W2708">
            <v>37564</v>
          </cell>
          <cell r="X2708">
            <v>37565</v>
          </cell>
          <cell r="Y2708" t="str">
            <v>UFJ</v>
          </cell>
        </row>
        <row r="2709">
          <cell r="A2709">
            <v>2322</v>
          </cell>
          <cell r="B2709">
            <v>37572</v>
          </cell>
          <cell r="C2709" t="str">
            <v xml:space="preserve">tye </v>
          </cell>
          <cell r="D2709" t="str">
            <v>2200000015</v>
          </cell>
          <cell r="E2709">
            <v>37530</v>
          </cell>
          <cell r="G2709">
            <v>37556</v>
          </cell>
          <cell r="H2709" t="str">
            <v>Elma-Therm</v>
          </cell>
          <cell r="I2709" t="str">
            <v>521228</v>
          </cell>
          <cell r="J2709" t="str">
            <v>4000</v>
          </cell>
          <cell r="M2709">
            <v>0</v>
          </cell>
          <cell r="O2709">
            <v>0</v>
          </cell>
          <cell r="P2709">
            <v>0</v>
          </cell>
          <cell r="Q2709">
            <v>1017818</v>
          </cell>
          <cell r="S2709">
            <v>1017818</v>
          </cell>
          <cell r="T2709" t="str">
            <v>November2002</v>
          </cell>
          <cell r="U2709">
            <v>37558</v>
          </cell>
          <cell r="V2709"/>
          <cell r="W2709">
            <v>37564</v>
          </cell>
          <cell r="X2709">
            <v>37565</v>
          </cell>
          <cell r="Y2709" t="str">
            <v>UFJ</v>
          </cell>
        </row>
        <row r="2710">
          <cell r="A2710">
            <v>6067</v>
          </cell>
          <cell r="B2710">
            <v>37572</v>
          </cell>
          <cell r="C2710" t="str">
            <v>tr</v>
          </cell>
          <cell r="D2710" t="str">
            <v>2200000014</v>
          </cell>
          <cell r="E2710">
            <v>37530</v>
          </cell>
          <cell r="G2710">
            <v>37556</v>
          </cell>
          <cell r="H2710" t="str">
            <v>Elma-Therm</v>
          </cell>
          <cell r="I2710" t="str">
            <v>521228</v>
          </cell>
          <cell r="J2710" t="str">
            <v>4000</v>
          </cell>
          <cell r="M2710">
            <v>0</v>
          </cell>
          <cell r="O2710">
            <v>0</v>
          </cell>
          <cell r="P2710">
            <v>0</v>
          </cell>
          <cell r="Q2710">
            <v>1036755</v>
          </cell>
          <cell r="R2710">
            <v>0</v>
          </cell>
          <cell r="S2710">
            <v>1036755</v>
          </cell>
          <cell r="T2710" t="str">
            <v>November2002</v>
          </cell>
          <cell r="U2710">
            <v>37558</v>
          </cell>
          <cell r="V2710"/>
          <cell r="W2710">
            <v>37564</v>
          </cell>
          <cell r="X2710">
            <v>37565</v>
          </cell>
          <cell r="Y2710" t="str">
            <v>UFJ</v>
          </cell>
        </row>
        <row r="2711">
          <cell r="A2711">
            <v>7041</v>
          </cell>
          <cell r="B2711">
            <v>37603</v>
          </cell>
          <cell r="C2711" t="str">
            <v>sm</v>
          </cell>
          <cell r="D2711" t="str">
            <v>2200026008</v>
          </cell>
          <cell r="E2711">
            <v>37529</v>
          </cell>
          <cell r="G2711">
            <v>37580</v>
          </cell>
          <cell r="H2711" t="str">
            <v>ELMA-THERM</v>
          </cell>
          <cell r="I2711" t="str">
            <v>521228</v>
          </cell>
          <cell r="J2711" t="str">
            <v>4000</v>
          </cell>
          <cell r="Q2711">
            <v>2192285</v>
          </cell>
          <cell r="S2711">
            <v>2192285</v>
          </cell>
          <cell r="T2711" t="str">
            <v>December2002</v>
          </cell>
          <cell r="V2711"/>
          <cell r="W2711">
            <v>37595</v>
          </cell>
          <cell r="X2711">
            <v>37596</v>
          </cell>
          <cell r="Y2711" t="str">
            <v>UFJ</v>
          </cell>
          <cell r="Z2711" t="str">
            <v>electric fittings</v>
          </cell>
        </row>
        <row r="2712">
          <cell r="A2712">
            <v>6052</v>
          </cell>
          <cell r="B2712">
            <v>37537</v>
          </cell>
          <cell r="C2712" t="str">
            <v>tr</v>
          </cell>
          <cell r="D2712" t="str">
            <v>2200000013</v>
          </cell>
          <cell r="E2712">
            <v>37471</v>
          </cell>
          <cell r="F2712">
            <v>37501</v>
          </cell>
          <cell r="G2712">
            <v>37531</v>
          </cell>
          <cell r="H2712" t="str">
            <v>Elma-Therm</v>
          </cell>
          <cell r="I2712" t="str">
            <v>521228</v>
          </cell>
          <cell r="J2712" t="str">
            <v>4000</v>
          </cell>
          <cell r="M2712">
            <v>0</v>
          </cell>
          <cell r="O2712">
            <v>0</v>
          </cell>
          <cell r="P2712">
            <v>0</v>
          </cell>
          <cell r="Q2712">
            <v>2193301</v>
          </cell>
          <cell r="R2712">
            <v>0</v>
          </cell>
          <cell r="S2712">
            <v>2193301</v>
          </cell>
          <cell r="T2712" t="str">
            <v>October2002</v>
          </cell>
          <cell r="V2712"/>
          <cell r="W2712">
            <v>37534</v>
          </cell>
          <cell r="X2712">
            <v>37536</v>
          </cell>
          <cell r="Y2712" t="str">
            <v>UFJ</v>
          </cell>
        </row>
        <row r="2713">
          <cell r="A2713">
            <v>485.1</v>
          </cell>
          <cell r="B2713">
            <v>37596</v>
          </cell>
          <cell r="C2713" t="str">
            <v>mc</v>
          </cell>
          <cell r="D2713" t="str">
            <v>2226000061</v>
          </cell>
          <cell r="E2713">
            <v>37552</v>
          </cell>
          <cell r="G2713">
            <v>37565</v>
          </cell>
          <cell r="H2713" t="str">
            <v>Elma-Therm</v>
          </cell>
          <cell r="I2713" t="str">
            <v>521228</v>
          </cell>
          <cell r="J2713" t="str">
            <v>4000</v>
          </cell>
          <cell r="M2713">
            <v>0</v>
          </cell>
          <cell r="O2713">
            <v>0</v>
          </cell>
          <cell r="P2713">
            <v>0</v>
          </cell>
          <cell r="Q2713">
            <v>0</v>
          </cell>
          <cell r="R2713">
            <v>3063288</v>
          </cell>
          <cell r="S2713">
            <v>3063288</v>
          </cell>
          <cell r="T2713" t="str">
            <v>November2002</v>
          </cell>
          <cell r="U2713">
            <v>37573</v>
          </cell>
          <cell r="V2713"/>
          <cell r="W2713">
            <v>37575</v>
          </cell>
          <cell r="X2713">
            <v>37579</v>
          </cell>
          <cell r="Y2713" t="str">
            <v>UFJ</v>
          </cell>
        </row>
        <row r="2714">
          <cell r="A2714">
            <v>0</v>
          </cell>
          <cell r="B2714">
            <v>37246</v>
          </cell>
          <cell r="C2714" t="str">
            <v>o</v>
          </cell>
          <cell r="D2714" t="str">
            <v>2100000015</v>
          </cell>
          <cell r="E2714">
            <v>37196</v>
          </cell>
          <cell r="G2714">
            <v>37230</v>
          </cell>
          <cell r="H2714" t="str">
            <v>Elma-therm</v>
          </cell>
          <cell r="I2714" t="str">
            <v>521228</v>
          </cell>
          <cell r="J2714" t="str">
            <v>4000</v>
          </cell>
          <cell r="M2714">
            <v>0</v>
          </cell>
          <cell r="O2714">
            <v>0</v>
          </cell>
          <cell r="P2714">
            <v>0</v>
          </cell>
          <cell r="Q2714">
            <v>3240000</v>
          </cell>
          <cell r="S2714">
            <v>3240000</v>
          </cell>
          <cell r="T2714" t="str">
            <v>December2001</v>
          </cell>
          <cell r="U2714">
            <v>37224</v>
          </cell>
          <cell r="V2714"/>
          <cell r="W2714">
            <v>37231</v>
          </cell>
          <cell r="X2714">
            <v>37230</v>
          </cell>
          <cell r="Y2714" t="str">
            <v>Sanwa Duss</v>
          </cell>
          <cell r="Z2714" t="str">
            <v>a</v>
          </cell>
        </row>
        <row r="2715">
          <cell r="A2715">
            <v>6046</v>
          </cell>
          <cell r="B2715">
            <v>37498</v>
          </cell>
          <cell r="C2715" t="str">
            <v>tr</v>
          </cell>
          <cell r="D2715" t="str">
            <v>2200000011</v>
          </cell>
          <cell r="E2715">
            <v>37474</v>
          </cell>
          <cell r="G2715">
            <v>37499</v>
          </cell>
          <cell r="H2715" t="str">
            <v>Elma-therm</v>
          </cell>
          <cell r="I2715" t="str">
            <v>521228</v>
          </cell>
          <cell r="J2715" t="str">
            <v>4000</v>
          </cell>
          <cell r="M2715">
            <v>0</v>
          </cell>
          <cell r="O2715">
            <v>0</v>
          </cell>
          <cell r="P2715">
            <v>0</v>
          </cell>
          <cell r="Q2715">
            <v>3808357</v>
          </cell>
          <cell r="R2715">
            <v>0</v>
          </cell>
          <cell r="S2715">
            <v>3808357</v>
          </cell>
          <cell r="T2715" t="str">
            <v>September2002</v>
          </cell>
          <cell r="U2715">
            <v>37497</v>
          </cell>
          <cell r="V2715"/>
          <cell r="W2715">
            <v>37503</v>
          </cell>
          <cell r="X2715">
            <v>37504</v>
          </cell>
          <cell r="Y2715" t="str">
            <v>UFJ</v>
          </cell>
        </row>
        <row r="2716">
          <cell r="A2716">
            <v>3034</v>
          </cell>
          <cell r="B2716">
            <v>37333</v>
          </cell>
          <cell r="C2716" t="str">
            <v>mc</v>
          </cell>
          <cell r="D2716" t="str">
            <v>2200026002</v>
          </cell>
          <cell r="E2716">
            <v>37295</v>
          </cell>
          <cell r="G2716">
            <v>37320</v>
          </cell>
          <cell r="H2716" t="str">
            <v>Elma-Therm</v>
          </cell>
          <cell r="I2716" t="str">
            <v>521228</v>
          </cell>
          <cell r="J2716" t="str">
            <v>4000</v>
          </cell>
          <cell r="M2716">
            <v>0</v>
          </cell>
          <cell r="O2716">
            <v>0</v>
          </cell>
          <cell r="P2716">
            <v>0</v>
          </cell>
          <cell r="Q2716">
            <v>5480929</v>
          </cell>
          <cell r="S2716">
            <v>5480929</v>
          </cell>
          <cell r="T2716" t="str">
            <v>March2002</v>
          </cell>
          <cell r="U2716">
            <v>37315</v>
          </cell>
          <cell r="V2716"/>
          <cell r="W2716">
            <v>37320</v>
          </cell>
          <cell r="X2716">
            <v>37320</v>
          </cell>
          <cell r="Y2716" t="str">
            <v>Sanwa Duss</v>
          </cell>
          <cell r="Z2716" t="str">
            <v>b</v>
          </cell>
        </row>
        <row r="2717">
          <cell r="A2717">
            <v>7065</v>
          </cell>
          <cell r="B2717">
            <v>37623</v>
          </cell>
          <cell r="C2717" t="str">
            <v>sm</v>
          </cell>
          <cell r="D2717" t="str">
            <v>1002240317</v>
          </cell>
          <cell r="E2717">
            <v>37594</v>
          </cell>
          <cell r="F2717">
            <v>37590</v>
          </cell>
          <cell r="G2717">
            <v>37626</v>
          </cell>
          <cell r="H2717" t="str">
            <v>SSŽ</v>
          </cell>
          <cell r="I2717" t="str">
            <v>141320112</v>
          </cell>
          <cell r="J2717" t="str">
            <v>0100</v>
          </cell>
          <cell r="Q2717">
            <v>3073590</v>
          </cell>
          <cell r="S2717">
            <v>3073590</v>
          </cell>
          <cell r="T2717" t="str">
            <v>Decem192002</v>
          </cell>
          <cell r="U2717">
            <v>37609</v>
          </cell>
          <cell r="V2717" t="str">
            <v xml:space="preserve"> </v>
          </cell>
          <cell r="W2717">
            <v>37613</v>
          </cell>
          <cell r="Y2717" t="str">
            <v>UFJ</v>
          </cell>
          <cell r="Z2717" t="str">
            <v>access and temporary roads, fencing, greening work, traffic sign</v>
          </cell>
        </row>
        <row r="2718">
          <cell r="A2718">
            <v>7058</v>
          </cell>
          <cell r="B2718">
            <v>37603</v>
          </cell>
          <cell r="C2718" t="str">
            <v>sm</v>
          </cell>
          <cell r="D2718" t="str">
            <v>2200026009</v>
          </cell>
          <cell r="E2718">
            <v>37566</v>
          </cell>
          <cell r="G2718">
            <v>37597</v>
          </cell>
          <cell r="H2718" t="str">
            <v>ELMA-THERM</v>
          </cell>
          <cell r="I2718" t="str">
            <v>521228</v>
          </cell>
          <cell r="J2718" t="str">
            <v>4000</v>
          </cell>
          <cell r="Q2718">
            <v>6091200</v>
          </cell>
          <cell r="S2718">
            <v>6091200</v>
          </cell>
          <cell r="T2718" t="str">
            <v>December2002</v>
          </cell>
          <cell r="V2718"/>
          <cell r="W2718">
            <v>37595</v>
          </cell>
          <cell r="X2718">
            <v>37596</v>
          </cell>
          <cell r="Y2718" t="str">
            <v>UFJ</v>
          </cell>
          <cell r="Z2718" t="str">
            <v>SKP 45.31 electro-assembly</v>
          </cell>
        </row>
        <row r="2719">
          <cell r="A2719">
            <v>0</v>
          </cell>
          <cell r="B2719">
            <v>37246</v>
          </cell>
          <cell r="C2719" t="str">
            <v>mc</v>
          </cell>
          <cell r="D2719" t="str">
            <v>2100000002</v>
          </cell>
          <cell r="E2719">
            <v>37201</v>
          </cell>
          <cell r="G2719">
            <v>37230</v>
          </cell>
          <cell r="H2719" t="str">
            <v>Elma-therm</v>
          </cell>
          <cell r="I2719" t="str">
            <v>521228</v>
          </cell>
          <cell r="J2719" t="str">
            <v>4000</v>
          </cell>
          <cell r="M2719">
            <v>0</v>
          </cell>
          <cell r="O2719">
            <v>0</v>
          </cell>
          <cell r="P2719">
            <v>0</v>
          </cell>
          <cell r="Q2719">
            <v>8976000</v>
          </cell>
          <cell r="S2719">
            <v>8976000</v>
          </cell>
          <cell r="T2719" t="str">
            <v>December2001</v>
          </cell>
          <cell r="U2719">
            <v>37224</v>
          </cell>
          <cell r="V2719"/>
          <cell r="W2719">
            <v>37231</v>
          </cell>
          <cell r="X2719">
            <v>37230</v>
          </cell>
          <cell r="Y2719" t="str">
            <v>Sanwa Duss</v>
          </cell>
          <cell r="Z2719" t="str">
            <v>b</v>
          </cell>
        </row>
        <row r="2720">
          <cell r="A2720">
            <v>485</v>
          </cell>
          <cell r="B2720">
            <v>37386</v>
          </cell>
          <cell r="C2720" t="str">
            <v>mc</v>
          </cell>
          <cell r="D2720" t="str">
            <v>2226000061</v>
          </cell>
          <cell r="E2720">
            <v>37368</v>
          </cell>
          <cell r="F2720">
            <v>37361</v>
          </cell>
          <cell r="G2720">
            <v>37426</v>
          </cell>
          <cell r="H2720" t="str">
            <v>Elma-therm</v>
          </cell>
          <cell r="I2720" t="str">
            <v>521228</v>
          </cell>
          <cell r="J2720" t="str">
            <v>4000</v>
          </cell>
          <cell r="L2720">
            <v>52532776</v>
          </cell>
          <cell r="M2720">
            <v>2626638.7999999998</v>
          </cell>
          <cell r="N2720">
            <v>8732985</v>
          </cell>
          <cell r="O2720">
            <v>1921256.7</v>
          </cell>
          <cell r="P2720">
            <v>65813656.5</v>
          </cell>
          <cell r="Q2720">
            <v>-52797323</v>
          </cell>
          <cell r="R2720">
            <v>-3063288</v>
          </cell>
          <cell r="S2720">
            <v>9953045.5</v>
          </cell>
          <cell r="T2720" t="str">
            <v>June2002</v>
          </cell>
          <cell r="U2720">
            <v>37414</v>
          </cell>
          <cell r="V2720"/>
          <cell r="W2720">
            <v>37422</v>
          </cell>
          <cell r="X2720">
            <v>37427</v>
          </cell>
          <cell r="Y2720" t="str">
            <v>Sanwa Duss</v>
          </cell>
          <cell r="Z2720" t="str">
            <v>b</v>
          </cell>
        </row>
        <row r="2721">
          <cell r="A2721">
            <v>3069</v>
          </cell>
          <cell r="B2721">
            <v>37364</v>
          </cell>
          <cell r="C2721" t="str">
            <v>mc</v>
          </cell>
          <cell r="D2721" t="str">
            <v>2200026005</v>
          </cell>
          <cell r="E2721">
            <v>37328</v>
          </cell>
          <cell r="G2721">
            <v>37351</v>
          </cell>
          <cell r="H2721" t="str">
            <v>Elma-Therm</v>
          </cell>
          <cell r="I2721" t="str">
            <v>521228</v>
          </cell>
          <cell r="J2721" t="str">
            <v>4000</v>
          </cell>
          <cell r="M2721">
            <v>0</v>
          </cell>
          <cell r="O2721">
            <v>0</v>
          </cell>
          <cell r="P2721">
            <v>0</v>
          </cell>
          <cell r="Q2721">
            <v>13275541</v>
          </cell>
          <cell r="S2721">
            <v>13275541</v>
          </cell>
          <cell r="T2721" t="str">
            <v>April2002</v>
          </cell>
          <cell r="U2721">
            <v>37348</v>
          </cell>
          <cell r="V2721"/>
          <cell r="W2721">
            <v>37351</v>
          </cell>
          <cell r="X2721">
            <v>37351</v>
          </cell>
          <cell r="Y2721" t="str">
            <v>Sanwa Duss</v>
          </cell>
          <cell r="Z2721" t="str">
            <v>b</v>
          </cell>
        </row>
        <row r="2722">
          <cell r="A2722">
            <v>0</v>
          </cell>
          <cell r="B2722">
            <v>37278</v>
          </cell>
          <cell r="C2722" t="str">
            <v>mc</v>
          </cell>
          <cell r="D2722" t="str">
            <v>2100000003</v>
          </cell>
          <cell r="E2722">
            <v>37231</v>
          </cell>
          <cell r="G2722">
            <v>37261</v>
          </cell>
          <cell r="H2722" t="str">
            <v>Elma-therm</v>
          </cell>
          <cell r="I2722" t="str">
            <v>521228</v>
          </cell>
          <cell r="J2722" t="str">
            <v>4000</v>
          </cell>
          <cell r="M2722">
            <v>0</v>
          </cell>
          <cell r="O2722">
            <v>0</v>
          </cell>
          <cell r="P2722">
            <v>0</v>
          </cell>
          <cell r="Q2722">
            <v>16097340</v>
          </cell>
          <cell r="S2722">
            <v>16097340</v>
          </cell>
          <cell r="T2722" t="str">
            <v>January2002</v>
          </cell>
          <cell r="U2722">
            <v>37246</v>
          </cell>
          <cell r="V2722"/>
          <cell r="W2722">
            <v>37261</v>
          </cell>
          <cell r="X2722">
            <v>37265</v>
          </cell>
          <cell r="Y2722" t="str">
            <v>Sanwa Duss</v>
          </cell>
          <cell r="Z2722" t="str">
            <v>b</v>
          </cell>
        </row>
        <row r="2723">
          <cell r="A2723">
            <v>2110</v>
          </cell>
          <cell r="B2723">
            <v>37396</v>
          </cell>
          <cell r="C2723" t="str">
            <v>f</v>
          </cell>
          <cell r="D2723" t="str">
            <v>2200000007</v>
          </cell>
          <cell r="E2723">
            <v>37365</v>
          </cell>
          <cell r="G2723">
            <v>37396</v>
          </cell>
          <cell r="H2723" t="str">
            <v>Elma-therm</v>
          </cell>
          <cell r="I2723" t="str">
            <v>52122800</v>
          </cell>
          <cell r="J2723" t="str">
            <v>4000</v>
          </cell>
          <cell r="M2723">
            <v>0</v>
          </cell>
          <cell r="O2723">
            <v>0</v>
          </cell>
          <cell r="P2723">
            <v>0</v>
          </cell>
          <cell r="Q2723">
            <v>876797</v>
          </cell>
          <cell r="S2723">
            <v>876797</v>
          </cell>
          <cell r="U2723" t="str">
            <v>b</v>
          </cell>
          <cell r="V2723"/>
          <cell r="W2723">
            <v>37393</v>
          </cell>
          <cell r="X2723">
            <v>37393</v>
          </cell>
          <cell r="Y2723" t="str">
            <v>KB</v>
          </cell>
        </row>
        <row r="2724">
          <cell r="A2724">
            <v>0</v>
          </cell>
          <cell r="B2724">
            <v>37278</v>
          </cell>
          <cell r="C2724" t="str">
            <v>o</v>
          </cell>
          <cell r="D2724" t="str">
            <v>2100000019</v>
          </cell>
          <cell r="E2724">
            <v>37232</v>
          </cell>
          <cell r="G2724">
            <v>37260</v>
          </cell>
          <cell r="H2724" t="str">
            <v>Elma-therm</v>
          </cell>
          <cell r="I2724" t="str">
            <v>52122800</v>
          </cell>
          <cell r="J2724" t="str">
            <v>4000</v>
          </cell>
          <cell r="M2724">
            <v>0</v>
          </cell>
          <cell r="O2724">
            <v>0</v>
          </cell>
          <cell r="P2724">
            <v>0</v>
          </cell>
          <cell r="Q2724">
            <v>4911300</v>
          </cell>
          <cell r="S2724">
            <v>4911300</v>
          </cell>
          <cell r="T2724" t="str">
            <v>January2002</v>
          </cell>
          <cell r="U2724">
            <v>37246</v>
          </cell>
          <cell r="V2724"/>
          <cell r="W2724">
            <v>37261</v>
          </cell>
          <cell r="X2724">
            <v>37265</v>
          </cell>
          <cell r="Y2724" t="str">
            <v>Sanwa Duss</v>
          </cell>
          <cell r="Z2724" t="str">
            <v>a</v>
          </cell>
        </row>
        <row r="2725">
          <cell r="A2725">
            <v>1200</v>
          </cell>
          <cell r="B2725">
            <v>37502</v>
          </cell>
          <cell r="C2725" t="str">
            <v>sm</v>
          </cell>
          <cell r="D2725" t="str">
            <v>1200200367</v>
          </cell>
          <cell r="E2725">
            <v>37477</v>
          </cell>
          <cell r="F2725">
            <v>37468</v>
          </cell>
          <cell r="G2725">
            <v>37490</v>
          </cell>
          <cell r="H2725" t="str">
            <v>Syner, s.r.o.</v>
          </cell>
          <cell r="I2725" t="str">
            <v>53001461</v>
          </cell>
          <cell r="J2725" t="str">
            <v>0100</v>
          </cell>
          <cell r="L2725">
            <v>639.94000000000005</v>
          </cell>
          <cell r="M2725">
            <v>32</v>
          </cell>
          <cell r="N2725">
            <v>29000</v>
          </cell>
          <cell r="O2725">
            <v>6380</v>
          </cell>
          <cell r="P2725">
            <v>36051.94</v>
          </cell>
          <cell r="S2725">
            <v>36051.94</v>
          </cell>
          <cell r="U2725" t="str">
            <v>b</v>
          </cell>
          <cell r="V2725"/>
          <cell r="W2725">
            <v>37496</v>
          </cell>
          <cell r="X2725">
            <v>37497</v>
          </cell>
          <cell r="Y2725" t="str">
            <v>KB</v>
          </cell>
        </row>
        <row r="2726">
          <cell r="A2726">
            <v>1186</v>
          </cell>
          <cell r="B2726">
            <v>37529</v>
          </cell>
          <cell r="C2726" t="str">
            <v>ToRM</v>
          </cell>
          <cell r="D2726" t="str">
            <v>2002100736</v>
          </cell>
          <cell r="E2726">
            <v>37475</v>
          </cell>
          <cell r="F2726">
            <v>37473</v>
          </cell>
          <cell r="G2726">
            <v>37487</v>
          </cell>
          <cell r="H2726" t="str">
            <v>Trane CR</v>
          </cell>
          <cell r="I2726" t="str">
            <v>53022</v>
          </cell>
          <cell r="J2726" t="str">
            <v>5400</v>
          </cell>
          <cell r="M2726">
            <v>0</v>
          </cell>
          <cell r="N2726">
            <v>24430</v>
          </cell>
          <cell r="O2726">
            <v>5374.6</v>
          </cell>
          <cell r="P2726">
            <v>29804.6</v>
          </cell>
          <cell r="S2726">
            <v>29804.6</v>
          </cell>
          <cell r="U2726" t="str">
            <v>d</v>
          </cell>
          <cell r="V2726"/>
          <cell r="W2726">
            <v>37526</v>
          </cell>
          <cell r="X2726">
            <v>37526</v>
          </cell>
          <cell r="Y2726" t="str">
            <v>KB</v>
          </cell>
          <cell r="Z2726" t="str">
            <v>Instalation,reparation of heating</v>
          </cell>
        </row>
        <row r="2727">
          <cell r="A2727">
            <v>56</v>
          </cell>
          <cell r="B2727">
            <v>37315</v>
          </cell>
          <cell r="C2727" t="str">
            <v>b</v>
          </cell>
          <cell r="D2727" t="str">
            <v>2406</v>
          </cell>
          <cell r="E2727">
            <v>37281</v>
          </cell>
          <cell r="G2727">
            <v>37294</v>
          </cell>
          <cell r="H2727" t="str">
            <v>Creative Tours</v>
          </cell>
          <cell r="I2727" t="str">
            <v>5314077 - 003</v>
          </cell>
          <cell r="J2727" t="str">
            <v>2700</v>
          </cell>
          <cell r="K2727">
            <v>14954</v>
          </cell>
          <cell r="M2727">
            <v>0</v>
          </cell>
          <cell r="O2727">
            <v>0</v>
          </cell>
          <cell r="P2727">
            <v>14954</v>
          </cell>
          <cell r="S2727">
            <v>14954</v>
          </cell>
          <cell r="U2727" t="str">
            <v>e</v>
          </cell>
          <cell r="V2727"/>
          <cell r="W2727">
            <v>37298</v>
          </cell>
          <cell r="X2727">
            <v>37301</v>
          </cell>
          <cell r="Y2727" t="str">
            <v>KB</v>
          </cell>
          <cell r="Z2727" t="str">
            <v>Kojio PRG-Duss-PRG 25.1</v>
          </cell>
        </row>
        <row r="2728">
          <cell r="A2728">
            <v>948</v>
          </cell>
          <cell r="B2728">
            <v>37461</v>
          </cell>
          <cell r="C2728" t="str">
            <v>b</v>
          </cell>
          <cell r="D2728" t="str">
            <v>3052</v>
          </cell>
          <cell r="E2728">
            <v>37438</v>
          </cell>
          <cell r="G2728">
            <v>37426</v>
          </cell>
          <cell r="H2728" t="str">
            <v>Creative Tours</v>
          </cell>
          <cell r="I2728" t="str">
            <v>5314077-003</v>
          </cell>
          <cell r="J2728" t="str">
            <v>2700</v>
          </cell>
          <cell r="K2728">
            <v>600</v>
          </cell>
          <cell r="M2728">
            <v>0</v>
          </cell>
          <cell r="O2728">
            <v>0</v>
          </cell>
          <cell r="P2728">
            <v>600</v>
          </cell>
          <cell r="S2728">
            <v>600</v>
          </cell>
          <cell r="U2728" t="str">
            <v>b</v>
          </cell>
          <cell r="V2728"/>
          <cell r="W2728">
            <v>37455</v>
          </cell>
          <cell r="X2728">
            <v>37455</v>
          </cell>
          <cell r="Y2728" t="str">
            <v>KB</v>
          </cell>
          <cell r="Z2728" t="str">
            <v>Kojio Duss cancel</v>
          </cell>
        </row>
        <row r="2729">
          <cell r="A2729">
            <v>908</v>
          </cell>
          <cell r="B2729">
            <v>37453</v>
          </cell>
          <cell r="C2729" t="str">
            <v>b</v>
          </cell>
          <cell r="D2729" t="str">
            <v>9689</v>
          </cell>
          <cell r="E2729">
            <v>37431</v>
          </cell>
          <cell r="G2729">
            <v>37456</v>
          </cell>
          <cell r="H2729" t="str">
            <v>Creative Tours</v>
          </cell>
          <cell r="I2729" t="str">
            <v>5314077-003</v>
          </cell>
          <cell r="J2729" t="str">
            <v>2700</v>
          </cell>
          <cell r="K2729">
            <v>6485.69</v>
          </cell>
          <cell r="M2729">
            <v>0</v>
          </cell>
          <cell r="O2729">
            <v>0</v>
          </cell>
          <cell r="P2729">
            <v>6485.7</v>
          </cell>
          <cell r="S2729">
            <v>6485.7</v>
          </cell>
          <cell r="U2729" t="str">
            <v>f</v>
          </cell>
          <cell r="V2729"/>
          <cell r="W2729">
            <v>37448</v>
          </cell>
          <cell r="X2729">
            <v>37448</v>
          </cell>
          <cell r="Y2729" t="str">
            <v>KB</v>
          </cell>
          <cell r="Z2729" t="str">
            <v>Date Family NRT 26.6</v>
          </cell>
          <cell r="AB2729" t="str">
            <v>EUR</v>
          </cell>
        </row>
        <row r="2730">
          <cell r="A2730">
            <v>1631</v>
          </cell>
          <cell r="B2730">
            <v>37578</v>
          </cell>
          <cell r="C2730" t="str">
            <v>b</v>
          </cell>
          <cell r="D2730" t="str">
            <v>3542</v>
          </cell>
          <cell r="E2730">
            <v>37565</v>
          </cell>
          <cell r="G2730">
            <v>37574</v>
          </cell>
          <cell r="H2730" t="str">
            <v>Creative Tours</v>
          </cell>
          <cell r="I2730" t="str">
            <v>5314077-003</v>
          </cell>
          <cell r="J2730" t="str">
            <v>2700</v>
          </cell>
          <cell r="K2730">
            <v>9946</v>
          </cell>
          <cell r="M2730">
            <v>0</v>
          </cell>
          <cell r="O2730">
            <v>0</v>
          </cell>
          <cell r="P2730">
            <v>9946</v>
          </cell>
          <cell r="S2730">
            <v>9946</v>
          </cell>
          <cell r="U2730" t="str">
            <v>c</v>
          </cell>
          <cell r="V2730"/>
          <cell r="W2730">
            <v>37575</v>
          </cell>
          <cell r="X2730">
            <v>37575</v>
          </cell>
          <cell r="Y2730" t="str">
            <v>KB</v>
          </cell>
        </row>
        <row r="2731">
          <cell r="A2731">
            <v>1293</v>
          </cell>
          <cell r="B2731">
            <v>37524</v>
          </cell>
          <cell r="C2731" t="str">
            <v>b</v>
          </cell>
          <cell r="D2731" t="str">
            <v>3349</v>
          </cell>
          <cell r="E2731">
            <v>37501</v>
          </cell>
          <cell r="G2731">
            <v>37511</v>
          </cell>
          <cell r="H2731" t="str">
            <v>Creative Tours</v>
          </cell>
          <cell r="I2731" t="str">
            <v>5314077-003</v>
          </cell>
          <cell r="J2731" t="str">
            <v>2700</v>
          </cell>
          <cell r="K2731">
            <v>13117</v>
          </cell>
          <cell r="M2731">
            <v>0</v>
          </cell>
          <cell r="O2731">
            <v>0</v>
          </cell>
          <cell r="P2731">
            <v>13117</v>
          </cell>
          <cell r="S2731">
            <v>13117</v>
          </cell>
          <cell r="U2731" t="str">
            <v>f</v>
          </cell>
          <cell r="V2731"/>
          <cell r="W2731">
            <v>37510</v>
          </cell>
          <cell r="X2731">
            <v>37511</v>
          </cell>
          <cell r="Y2731" t="str">
            <v>KB</v>
          </cell>
          <cell r="Z2731" t="str">
            <v>Kojio Duss 31.8</v>
          </cell>
        </row>
        <row r="2732">
          <cell r="A2732">
            <v>1041</v>
          </cell>
          <cell r="B2732">
            <v>37461</v>
          </cell>
          <cell r="C2732" t="str">
            <v>b</v>
          </cell>
          <cell r="D2732" t="str">
            <v>3176</v>
          </cell>
          <cell r="E2732">
            <v>37452</v>
          </cell>
          <cell r="G2732">
            <v>37461</v>
          </cell>
          <cell r="H2732" t="str">
            <v>Creative Tours</v>
          </cell>
          <cell r="I2732" t="str">
            <v>5314077-003</v>
          </cell>
          <cell r="J2732" t="str">
            <v>2700</v>
          </cell>
          <cell r="K2732">
            <v>14512</v>
          </cell>
          <cell r="M2732">
            <v>0</v>
          </cell>
          <cell r="O2732">
            <v>0</v>
          </cell>
          <cell r="P2732">
            <v>14512</v>
          </cell>
          <cell r="S2732">
            <v>14512</v>
          </cell>
          <cell r="U2732" t="str">
            <v>e</v>
          </cell>
          <cell r="V2732"/>
          <cell r="W2732">
            <v>37455</v>
          </cell>
          <cell r="X2732">
            <v>37455</v>
          </cell>
          <cell r="Y2732" t="str">
            <v>KB</v>
          </cell>
        </row>
        <row r="2733">
          <cell r="A2733">
            <v>387</v>
          </cell>
          <cell r="B2733">
            <v>37371</v>
          </cell>
          <cell r="C2733" t="str">
            <v>b</v>
          </cell>
          <cell r="D2733" t="str">
            <v>2434</v>
          </cell>
          <cell r="E2733">
            <v>37351</v>
          </cell>
          <cell r="G2733">
            <v>37322</v>
          </cell>
          <cell r="H2733" t="str">
            <v>Creative Tours</v>
          </cell>
          <cell r="I2733" t="str">
            <v>5314077-003</v>
          </cell>
          <cell r="J2733" t="str">
            <v>2700</v>
          </cell>
          <cell r="K2733">
            <v>14531</v>
          </cell>
          <cell r="M2733">
            <v>0</v>
          </cell>
          <cell r="O2733">
            <v>0</v>
          </cell>
          <cell r="P2733">
            <v>14531</v>
          </cell>
          <cell r="S2733">
            <v>14531</v>
          </cell>
          <cell r="V2733"/>
          <cell r="W2733">
            <v>37364</v>
          </cell>
          <cell r="X2733">
            <v>37364</v>
          </cell>
          <cell r="Y2733" t="str">
            <v>KB</v>
          </cell>
          <cell r="Z2733" t="str">
            <v>Kojio Duss 22.2</v>
          </cell>
        </row>
        <row r="2734">
          <cell r="A2734">
            <v>389</v>
          </cell>
          <cell r="B2734">
            <v>37371</v>
          </cell>
          <cell r="C2734" t="str">
            <v>b</v>
          </cell>
          <cell r="D2734" t="str">
            <v>2444</v>
          </cell>
          <cell r="E2734">
            <v>37351</v>
          </cell>
          <cell r="G2734">
            <v>37330</v>
          </cell>
          <cell r="H2734" t="str">
            <v>Creative Tours</v>
          </cell>
          <cell r="I2734" t="str">
            <v>5314077-003</v>
          </cell>
          <cell r="J2734" t="str">
            <v>2700</v>
          </cell>
          <cell r="K2734">
            <v>14536</v>
          </cell>
          <cell r="M2734">
            <v>0</v>
          </cell>
          <cell r="O2734">
            <v>0</v>
          </cell>
          <cell r="P2734">
            <v>14536</v>
          </cell>
          <cell r="S2734">
            <v>14536</v>
          </cell>
          <cell r="V2734"/>
          <cell r="W2734">
            <v>37364</v>
          </cell>
          <cell r="X2734">
            <v>37364</v>
          </cell>
          <cell r="Y2734" t="str">
            <v>KB</v>
          </cell>
          <cell r="Z2734" t="str">
            <v>Kojio Duss 5-4</v>
          </cell>
        </row>
        <row r="2735">
          <cell r="A2735">
            <v>99</v>
          </cell>
          <cell r="B2735">
            <v>37315</v>
          </cell>
          <cell r="C2735" t="str">
            <v>b</v>
          </cell>
          <cell r="D2735" t="str">
            <v>2419</v>
          </cell>
          <cell r="E2735">
            <v>37293</v>
          </cell>
          <cell r="G2735">
            <v>37307</v>
          </cell>
          <cell r="H2735" t="str">
            <v>Creative Tours</v>
          </cell>
          <cell r="I2735" t="str">
            <v>5314077-003</v>
          </cell>
          <cell r="J2735" t="str">
            <v>2700</v>
          </cell>
          <cell r="K2735">
            <v>14539</v>
          </cell>
          <cell r="M2735">
            <v>0</v>
          </cell>
          <cell r="O2735">
            <v>0</v>
          </cell>
          <cell r="P2735">
            <v>14539</v>
          </cell>
          <cell r="S2735">
            <v>14539</v>
          </cell>
          <cell r="V2735"/>
          <cell r="W2735">
            <v>37306</v>
          </cell>
          <cell r="X2735">
            <v>37307</v>
          </cell>
          <cell r="Y2735" t="str">
            <v>KB</v>
          </cell>
        </row>
        <row r="2736">
          <cell r="A2736">
            <v>702</v>
          </cell>
          <cell r="B2736">
            <v>37432</v>
          </cell>
          <cell r="C2736" t="str">
            <v>b</v>
          </cell>
          <cell r="D2736" t="str">
            <v>3000</v>
          </cell>
          <cell r="E2736">
            <v>37399</v>
          </cell>
          <cell r="G2736">
            <v>37405</v>
          </cell>
          <cell r="H2736" t="str">
            <v>Creative Tours</v>
          </cell>
          <cell r="I2736" t="str">
            <v>5314077-003</v>
          </cell>
          <cell r="J2736" t="str">
            <v>2700</v>
          </cell>
          <cell r="K2736">
            <v>14544</v>
          </cell>
          <cell r="M2736">
            <v>0</v>
          </cell>
          <cell r="O2736">
            <v>0</v>
          </cell>
          <cell r="P2736">
            <v>14544</v>
          </cell>
          <cell r="S2736">
            <v>14544</v>
          </cell>
          <cell r="U2736" t="str">
            <v>b</v>
          </cell>
          <cell r="V2736"/>
          <cell r="W2736">
            <v>37424</v>
          </cell>
          <cell r="X2736">
            <v>37425</v>
          </cell>
          <cell r="Y2736" t="str">
            <v>KB</v>
          </cell>
          <cell r="Z2736" t="str">
            <v>Kojio Duss 17.5</v>
          </cell>
        </row>
        <row r="2737">
          <cell r="A2737">
            <v>388</v>
          </cell>
          <cell r="B2737">
            <v>37371</v>
          </cell>
          <cell r="C2737" t="str">
            <v>b</v>
          </cell>
          <cell r="D2737" t="str">
            <v>2498</v>
          </cell>
          <cell r="E2737">
            <v>37351</v>
          </cell>
          <cell r="G2737">
            <v>37358</v>
          </cell>
          <cell r="H2737" t="str">
            <v>Creative Tours</v>
          </cell>
          <cell r="I2737" t="str">
            <v>5314077-003</v>
          </cell>
          <cell r="J2737" t="str">
            <v>2700</v>
          </cell>
          <cell r="K2737">
            <v>14564</v>
          </cell>
          <cell r="M2737">
            <v>0</v>
          </cell>
          <cell r="O2737">
            <v>0</v>
          </cell>
          <cell r="P2737">
            <v>14564</v>
          </cell>
          <cell r="S2737">
            <v>14564</v>
          </cell>
          <cell r="V2737"/>
          <cell r="W2737">
            <v>37364</v>
          </cell>
          <cell r="X2737">
            <v>37364</v>
          </cell>
          <cell r="Y2737" t="str">
            <v>KB</v>
          </cell>
          <cell r="Z2737" t="str">
            <v>Kojio Duss 4.4</v>
          </cell>
        </row>
        <row r="2738">
          <cell r="A2738">
            <v>1753</v>
          </cell>
          <cell r="B2738">
            <v>37603</v>
          </cell>
          <cell r="C2738" t="str">
            <v>b</v>
          </cell>
          <cell r="D2738" t="str">
            <v>3584</v>
          </cell>
          <cell r="E2738">
            <v>37589</v>
          </cell>
          <cell r="G2738">
            <v>37594</v>
          </cell>
          <cell r="H2738" t="str">
            <v>Creative Tours</v>
          </cell>
          <cell r="I2738" t="str">
            <v>5314077-003</v>
          </cell>
          <cell r="J2738" t="str">
            <v>2700</v>
          </cell>
          <cell r="K2738">
            <v>14574</v>
          </cell>
          <cell r="M2738">
            <v>0</v>
          </cell>
          <cell r="O2738">
            <v>0</v>
          </cell>
          <cell r="P2738">
            <v>14574</v>
          </cell>
          <cell r="S2738">
            <v>14574</v>
          </cell>
          <cell r="V2738"/>
          <cell r="W2738">
            <v>37599</v>
          </cell>
          <cell r="X2738">
            <v>37601</v>
          </cell>
          <cell r="Y2738" t="str">
            <v>KB</v>
          </cell>
        </row>
        <row r="2739">
          <cell r="A2739">
            <v>1651</v>
          </cell>
          <cell r="B2739">
            <v>37586</v>
          </cell>
          <cell r="C2739" t="str">
            <v>b</v>
          </cell>
          <cell r="D2739" t="str">
            <v>3553</v>
          </cell>
          <cell r="E2739">
            <v>37566</v>
          </cell>
          <cell r="G2739">
            <v>37580</v>
          </cell>
          <cell r="H2739" t="str">
            <v>Creative Tours</v>
          </cell>
          <cell r="I2739" t="str">
            <v>5314077-003</v>
          </cell>
          <cell r="J2739" t="str">
            <v>2700</v>
          </cell>
          <cell r="K2739">
            <v>14733</v>
          </cell>
          <cell r="M2739">
            <v>0</v>
          </cell>
          <cell r="O2739">
            <v>0</v>
          </cell>
          <cell r="P2739">
            <v>14733</v>
          </cell>
          <cell r="S2739">
            <v>14733</v>
          </cell>
          <cell r="V2739"/>
          <cell r="W2739">
            <v>37579</v>
          </cell>
          <cell r="X2739">
            <v>37579</v>
          </cell>
          <cell r="Y2739" t="str">
            <v>KB</v>
          </cell>
          <cell r="Z2739" t="str">
            <v>Kojio</v>
          </cell>
        </row>
        <row r="2740">
          <cell r="A2740">
            <v>715</v>
          </cell>
          <cell r="B2740">
            <v>37432</v>
          </cell>
          <cell r="C2740" t="str">
            <v>b</v>
          </cell>
          <cell r="D2740" t="str">
            <v>3024</v>
          </cell>
          <cell r="E2740">
            <v>37404</v>
          </cell>
          <cell r="G2740">
            <v>37417</v>
          </cell>
          <cell r="H2740" t="str">
            <v>Creative Tours</v>
          </cell>
          <cell r="I2740" t="str">
            <v>5314077-003</v>
          </cell>
          <cell r="J2740" t="str">
            <v>2700</v>
          </cell>
          <cell r="K2740">
            <v>14877</v>
          </cell>
          <cell r="M2740">
            <v>0</v>
          </cell>
          <cell r="O2740">
            <v>0</v>
          </cell>
          <cell r="P2740">
            <v>14877</v>
          </cell>
          <cell r="S2740">
            <v>14877</v>
          </cell>
          <cell r="U2740" t="str">
            <v>b</v>
          </cell>
          <cell r="V2740"/>
          <cell r="W2740">
            <v>37424</v>
          </cell>
          <cell r="X2740">
            <v>37425</v>
          </cell>
          <cell r="Y2740" t="str">
            <v>KB</v>
          </cell>
          <cell r="Z2740" t="str">
            <v>Kojio Duss 30-5</v>
          </cell>
        </row>
        <row r="2741">
          <cell r="A2741">
            <v>602</v>
          </cell>
          <cell r="B2741">
            <v>37396</v>
          </cell>
          <cell r="C2741" t="str">
            <v>b</v>
          </cell>
          <cell r="D2741" t="str">
            <v>2562</v>
          </cell>
          <cell r="E2741">
            <v>37383</v>
          </cell>
          <cell r="G2741">
            <v>37391</v>
          </cell>
          <cell r="H2741" t="str">
            <v>Creative Tours</v>
          </cell>
          <cell r="I2741" t="str">
            <v>5314077-003</v>
          </cell>
          <cell r="J2741" t="str">
            <v>2700</v>
          </cell>
          <cell r="K2741">
            <v>14885</v>
          </cell>
          <cell r="M2741">
            <v>0</v>
          </cell>
          <cell r="O2741">
            <v>0</v>
          </cell>
          <cell r="P2741">
            <v>14885</v>
          </cell>
          <cell r="S2741">
            <v>14885</v>
          </cell>
          <cell r="U2741" t="str">
            <v>b</v>
          </cell>
          <cell r="V2741"/>
          <cell r="W2741">
            <v>37391</v>
          </cell>
          <cell r="X2741">
            <v>37393</v>
          </cell>
          <cell r="Y2741" t="str">
            <v>KB</v>
          </cell>
          <cell r="Z2741" t="str">
            <v>Kojio Duss 3.5</v>
          </cell>
        </row>
        <row r="2742">
          <cell r="A2742">
            <v>601</v>
          </cell>
          <cell r="B2742">
            <v>37396</v>
          </cell>
          <cell r="C2742" t="str">
            <v>b</v>
          </cell>
          <cell r="D2742" t="str">
            <v>2527</v>
          </cell>
          <cell r="E2742">
            <v>37383</v>
          </cell>
          <cell r="G2742">
            <v>37375</v>
          </cell>
          <cell r="H2742" t="str">
            <v>Creative Tours</v>
          </cell>
          <cell r="I2742" t="str">
            <v>5314077-003</v>
          </cell>
          <cell r="J2742" t="str">
            <v>2700</v>
          </cell>
          <cell r="K2742">
            <v>14886</v>
          </cell>
          <cell r="M2742">
            <v>0</v>
          </cell>
          <cell r="O2742">
            <v>0</v>
          </cell>
          <cell r="P2742">
            <v>14886</v>
          </cell>
          <cell r="S2742">
            <v>14886</v>
          </cell>
          <cell r="U2742" t="str">
            <v>b</v>
          </cell>
          <cell r="V2742"/>
          <cell r="W2742">
            <v>37391</v>
          </cell>
          <cell r="X2742">
            <v>37393</v>
          </cell>
          <cell r="Y2742" t="str">
            <v>KB</v>
          </cell>
          <cell r="Z2742" t="str">
            <v>Kojio Duss 19.4</v>
          </cell>
        </row>
        <row r="2743">
          <cell r="A2743">
            <v>1876</v>
          </cell>
          <cell r="B2743">
            <v>37613</v>
          </cell>
          <cell r="C2743" t="str">
            <v>b</v>
          </cell>
          <cell r="D2743" t="str">
            <v>3644</v>
          </cell>
          <cell r="E2743">
            <v>37609</v>
          </cell>
          <cell r="G2743">
            <v>37622</v>
          </cell>
          <cell r="H2743" t="str">
            <v>Creative Tours</v>
          </cell>
          <cell r="I2743" t="str">
            <v>5314077-003</v>
          </cell>
          <cell r="J2743" t="str">
            <v>2700</v>
          </cell>
          <cell r="K2743">
            <v>14892</v>
          </cell>
          <cell r="M2743">
            <v>0</v>
          </cell>
          <cell r="O2743">
            <v>0</v>
          </cell>
          <cell r="P2743">
            <v>14892</v>
          </cell>
          <cell r="S2743">
            <v>14892</v>
          </cell>
          <cell r="U2743" t="str">
            <v>x</v>
          </cell>
          <cell r="V2743"/>
          <cell r="W2743">
            <v>37613</v>
          </cell>
          <cell r="X2743">
            <v>37613</v>
          </cell>
          <cell r="Y2743" t="str">
            <v>KB</v>
          </cell>
          <cell r="Z2743" t="str">
            <v>Kojio</v>
          </cell>
        </row>
        <row r="2744">
          <cell r="A2744">
            <v>320</v>
          </cell>
          <cell r="B2744">
            <v>37349</v>
          </cell>
          <cell r="C2744" t="str">
            <v>b</v>
          </cell>
          <cell r="D2744" t="str">
            <v>2472</v>
          </cell>
          <cell r="E2744">
            <v>37334</v>
          </cell>
          <cell r="G2744">
            <v>37347</v>
          </cell>
          <cell r="H2744" t="str">
            <v>Creative Tours</v>
          </cell>
          <cell r="I2744" t="str">
            <v>5314077-003</v>
          </cell>
          <cell r="J2744" t="str">
            <v>2700</v>
          </cell>
          <cell r="K2744">
            <v>14930</v>
          </cell>
          <cell r="M2744">
            <v>0</v>
          </cell>
          <cell r="O2744">
            <v>0</v>
          </cell>
          <cell r="P2744">
            <v>14930</v>
          </cell>
          <cell r="S2744">
            <v>14930</v>
          </cell>
          <cell r="V2744"/>
          <cell r="W2744">
            <v>37344</v>
          </cell>
          <cell r="X2744">
            <v>37344</v>
          </cell>
          <cell r="Y2744" t="str">
            <v>KB</v>
          </cell>
          <cell r="Z2744" t="str">
            <v>Kojio Duss 23.3</v>
          </cell>
        </row>
        <row r="2745">
          <cell r="A2745">
            <v>1376</v>
          </cell>
          <cell r="B2745">
            <v>37529</v>
          </cell>
          <cell r="C2745" t="str">
            <v>b</v>
          </cell>
          <cell r="D2745" t="str">
            <v>3396</v>
          </cell>
          <cell r="E2745">
            <v>37512</v>
          </cell>
          <cell r="G2745">
            <v>37524</v>
          </cell>
          <cell r="H2745" t="str">
            <v>Creative Tours</v>
          </cell>
          <cell r="I2745" t="str">
            <v>5314077-003</v>
          </cell>
          <cell r="J2745" t="str">
            <v>2700</v>
          </cell>
          <cell r="K2745">
            <v>15063</v>
          </cell>
          <cell r="M2745">
            <v>0</v>
          </cell>
          <cell r="O2745">
            <v>0</v>
          </cell>
          <cell r="P2745">
            <v>15063</v>
          </cell>
          <cell r="S2745">
            <v>15063</v>
          </cell>
          <cell r="U2745" t="str">
            <v>b</v>
          </cell>
          <cell r="V2745"/>
          <cell r="W2745">
            <v>37526</v>
          </cell>
          <cell r="X2745">
            <v>37526</v>
          </cell>
          <cell r="Y2745" t="str">
            <v>KB</v>
          </cell>
          <cell r="Z2745" t="str">
            <v>Kojio Duss 13-9</v>
          </cell>
        </row>
        <row r="2746">
          <cell r="A2746">
            <v>1294</v>
          </cell>
          <cell r="B2746">
            <v>37524</v>
          </cell>
          <cell r="C2746" t="str">
            <v>b</v>
          </cell>
          <cell r="D2746" t="str">
            <v>3253</v>
          </cell>
          <cell r="E2746">
            <v>37501</v>
          </cell>
          <cell r="G2746">
            <v>37511</v>
          </cell>
          <cell r="H2746" t="str">
            <v>Creative Tours</v>
          </cell>
          <cell r="I2746" t="str">
            <v>5314077-003</v>
          </cell>
          <cell r="J2746" t="str">
            <v>2700</v>
          </cell>
          <cell r="K2746">
            <v>15293</v>
          </cell>
          <cell r="M2746">
            <v>0</v>
          </cell>
          <cell r="O2746">
            <v>0</v>
          </cell>
          <cell r="P2746">
            <v>15293</v>
          </cell>
          <cell r="S2746">
            <v>15293</v>
          </cell>
          <cell r="U2746" t="str">
            <v>f</v>
          </cell>
          <cell r="V2746"/>
          <cell r="W2746">
            <v>37510</v>
          </cell>
          <cell r="X2746">
            <v>37511</v>
          </cell>
          <cell r="Y2746" t="str">
            <v>KB</v>
          </cell>
          <cell r="Z2746" t="str">
            <v>Kojio Duss 2.8</v>
          </cell>
        </row>
        <row r="2747">
          <cell r="A2747">
            <v>1102</v>
          </cell>
          <cell r="B2747">
            <v>37491</v>
          </cell>
          <cell r="C2747" t="str">
            <v>b</v>
          </cell>
          <cell r="D2747" t="str">
            <v>3234</v>
          </cell>
          <cell r="E2747">
            <v>37463</v>
          </cell>
          <cell r="G2747">
            <v>37477</v>
          </cell>
          <cell r="H2747" t="str">
            <v>Creative Tours</v>
          </cell>
          <cell r="I2747" t="str">
            <v>5314077-003</v>
          </cell>
          <cell r="J2747" t="str">
            <v>2700</v>
          </cell>
          <cell r="K2747">
            <v>15333</v>
          </cell>
          <cell r="M2747">
            <v>0</v>
          </cell>
          <cell r="O2747">
            <v>0</v>
          </cell>
          <cell r="P2747">
            <v>15333</v>
          </cell>
          <cell r="S2747">
            <v>15333</v>
          </cell>
          <cell r="U2747" t="str">
            <v>a</v>
          </cell>
          <cell r="V2747"/>
          <cell r="W2747">
            <v>37477</v>
          </cell>
          <cell r="X2747">
            <v>37477</v>
          </cell>
          <cell r="Y2747" t="str">
            <v>KB</v>
          </cell>
          <cell r="Z2747" t="str">
            <v>Kojio duss 27.7</v>
          </cell>
        </row>
        <row r="2748">
          <cell r="A2748">
            <v>1430</v>
          </cell>
          <cell r="B2748">
            <v>37537</v>
          </cell>
          <cell r="C2748" t="str">
            <v>b</v>
          </cell>
          <cell r="D2748" t="str">
            <v>3456</v>
          </cell>
          <cell r="E2748">
            <v>37530</v>
          </cell>
          <cell r="G2748">
            <v>37538</v>
          </cell>
          <cell r="H2748" t="str">
            <v>Creative Tours</v>
          </cell>
          <cell r="I2748" t="str">
            <v>5314077-003</v>
          </cell>
          <cell r="J2748" t="str">
            <v>2700</v>
          </cell>
          <cell r="K2748">
            <v>15372</v>
          </cell>
          <cell r="M2748">
            <v>0</v>
          </cell>
          <cell r="O2748">
            <v>0</v>
          </cell>
          <cell r="P2748">
            <v>15372</v>
          </cell>
          <cell r="S2748">
            <v>15372</v>
          </cell>
          <cell r="U2748" t="str">
            <v>a</v>
          </cell>
          <cell r="V2748"/>
          <cell r="W2748">
            <v>37536</v>
          </cell>
          <cell r="X2748">
            <v>37536</v>
          </cell>
          <cell r="Y2748" t="str">
            <v>KB</v>
          </cell>
          <cell r="Z2748" t="str">
            <v>Kojio/Ryusuke Duss</v>
          </cell>
        </row>
        <row r="2749">
          <cell r="A2749">
            <v>1604</v>
          </cell>
          <cell r="B2749">
            <v>37572</v>
          </cell>
          <cell r="C2749" t="str">
            <v>b</v>
          </cell>
          <cell r="D2749" t="str">
            <v>3487</v>
          </cell>
          <cell r="E2749">
            <v>37559</v>
          </cell>
          <cell r="G2749">
            <v>37547</v>
          </cell>
          <cell r="H2749" t="str">
            <v>Creative Tours</v>
          </cell>
          <cell r="I2749" t="str">
            <v>5314077-003</v>
          </cell>
          <cell r="J2749" t="str">
            <v>2700</v>
          </cell>
          <cell r="K2749">
            <v>15381</v>
          </cell>
          <cell r="M2749">
            <v>0</v>
          </cell>
          <cell r="O2749">
            <v>0</v>
          </cell>
          <cell r="P2749">
            <v>15381</v>
          </cell>
          <cell r="S2749">
            <v>15381</v>
          </cell>
          <cell r="V2749"/>
          <cell r="W2749">
            <v>37565</v>
          </cell>
          <cell r="X2749">
            <v>37567</v>
          </cell>
          <cell r="Y2749" t="str">
            <v>KB</v>
          </cell>
          <cell r="Z2749" t="str">
            <v>Kojio/Ryusuke Duss</v>
          </cell>
        </row>
        <row r="2750">
          <cell r="A2750">
            <v>951</v>
          </cell>
          <cell r="B2750">
            <v>37461</v>
          </cell>
          <cell r="C2750" t="str">
            <v>b</v>
          </cell>
          <cell r="D2750" t="str">
            <v>3090</v>
          </cell>
          <cell r="E2750">
            <v>37438</v>
          </cell>
          <cell r="G2750">
            <v>37424</v>
          </cell>
          <cell r="H2750" t="str">
            <v>Creative Tours</v>
          </cell>
          <cell r="I2750" t="str">
            <v>5314077-003</v>
          </cell>
          <cell r="J2750" t="str">
            <v>2700</v>
          </cell>
          <cell r="K2750">
            <v>15404</v>
          </cell>
          <cell r="M2750">
            <v>0</v>
          </cell>
          <cell r="O2750">
            <v>0</v>
          </cell>
          <cell r="P2750">
            <v>15404</v>
          </cell>
          <cell r="S2750">
            <v>15404</v>
          </cell>
          <cell r="U2750" t="str">
            <v>b</v>
          </cell>
          <cell r="V2750"/>
          <cell r="W2750">
            <v>37455</v>
          </cell>
          <cell r="X2750">
            <v>37455</v>
          </cell>
          <cell r="Y2750" t="str">
            <v>KB</v>
          </cell>
          <cell r="Z2750" t="str">
            <v>Kojio Duss 22-6</v>
          </cell>
        </row>
        <row r="2751">
          <cell r="A2751">
            <v>1040</v>
          </cell>
          <cell r="B2751">
            <v>37461</v>
          </cell>
          <cell r="C2751" t="str">
            <v>b</v>
          </cell>
          <cell r="D2751" t="str">
            <v>3116</v>
          </cell>
          <cell r="E2751">
            <v>37452</v>
          </cell>
          <cell r="G2751">
            <v>37445</v>
          </cell>
          <cell r="H2751" t="str">
            <v>Creative Tours</v>
          </cell>
          <cell r="I2751" t="str">
            <v>5314077-003</v>
          </cell>
          <cell r="J2751" t="str">
            <v>2700</v>
          </cell>
          <cell r="K2751">
            <v>18404</v>
          </cell>
          <cell r="M2751">
            <v>0</v>
          </cell>
          <cell r="O2751">
            <v>0</v>
          </cell>
          <cell r="P2751">
            <v>18404</v>
          </cell>
          <cell r="S2751">
            <v>18404</v>
          </cell>
          <cell r="U2751" t="str">
            <v>e</v>
          </cell>
          <cell r="V2751"/>
          <cell r="W2751">
            <v>37455</v>
          </cell>
          <cell r="X2751">
            <v>37455</v>
          </cell>
          <cell r="Y2751" t="str">
            <v>KB</v>
          </cell>
          <cell r="Z2751" t="str">
            <v>Kojio Duss 28-6</v>
          </cell>
        </row>
        <row r="2752">
          <cell r="A2752">
            <v>1603</v>
          </cell>
          <cell r="B2752">
            <v>37572</v>
          </cell>
          <cell r="C2752" t="str">
            <v>b</v>
          </cell>
          <cell r="D2752" t="str">
            <v>3536</v>
          </cell>
          <cell r="E2752">
            <v>37559</v>
          </cell>
          <cell r="G2752">
            <v>37568</v>
          </cell>
          <cell r="H2752" t="str">
            <v>Creative Tours</v>
          </cell>
          <cell r="I2752" t="str">
            <v>5314077-003</v>
          </cell>
          <cell r="J2752" t="str">
            <v>2700</v>
          </cell>
          <cell r="K2752">
            <v>18847</v>
          </cell>
          <cell r="M2752">
            <v>0</v>
          </cell>
          <cell r="O2752">
            <v>0</v>
          </cell>
          <cell r="P2752">
            <v>18847</v>
          </cell>
          <cell r="S2752">
            <v>18847</v>
          </cell>
          <cell r="V2752"/>
          <cell r="W2752">
            <v>37568</v>
          </cell>
          <cell r="X2752">
            <v>37568</v>
          </cell>
          <cell r="Y2752" t="str">
            <v>KB</v>
          </cell>
          <cell r="Z2752" t="str">
            <v>Kojio/Ryusuke Duss</v>
          </cell>
        </row>
        <row r="2753">
          <cell r="A2753">
            <v>1752</v>
          </cell>
          <cell r="B2753">
            <v>37603</v>
          </cell>
          <cell r="C2753" t="str">
            <v>b</v>
          </cell>
          <cell r="D2753" t="str">
            <v>3595</v>
          </cell>
          <cell r="E2753">
            <v>37589</v>
          </cell>
          <cell r="G2753">
            <v>37599</v>
          </cell>
          <cell r="H2753" t="str">
            <v>Creative Tours</v>
          </cell>
          <cell r="I2753" t="str">
            <v>5314077-003</v>
          </cell>
          <cell r="J2753" t="str">
            <v>2700</v>
          </cell>
          <cell r="K2753">
            <v>23370</v>
          </cell>
          <cell r="M2753">
            <v>0</v>
          </cell>
          <cell r="O2753">
            <v>0</v>
          </cell>
          <cell r="P2753">
            <v>23370</v>
          </cell>
          <cell r="S2753">
            <v>23370</v>
          </cell>
          <cell r="V2753"/>
          <cell r="W2753">
            <v>37599</v>
          </cell>
          <cell r="X2753">
            <v>37601</v>
          </cell>
          <cell r="Y2753" t="str">
            <v>KB</v>
          </cell>
        </row>
        <row r="2754">
          <cell r="A2754">
            <v>1240</v>
          </cell>
          <cell r="B2754">
            <v>37505</v>
          </cell>
          <cell r="C2754" t="str">
            <v>sm</v>
          </cell>
          <cell r="D2754" t="str">
            <v>3324</v>
          </cell>
          <cell r="E2754">
            <v>37489</v>
          </cell>
          <cell r="G2754">
            <v>37502</v>
          </cell>
          <cell r="H2754" t="str">
            <v>Creative Tours</v>
          </cell>
          <cell r="I2754" t="str">
            <v>5314077-003</v>
          </cell>
          <cell r="J2754" t="str">
            <v>2700</v>
          </cell>
          <cell r="K2754">
            <v>28126</v>
          </cell>
          <cell r="M2754">
            <v>0</v>
          </cell>
          <cell r="O2754">
            <v>0</v>
          </cell>
          <cell r="P2754">
            <v>28126</v>
          </cell>
          <cell r="S2754">
            <v>28126</v>
          </cell>
          <cell r="U2754" t="str">
            <v>a</v>
          </cell>
          <cell r="V2754"/>
          <cell r="W2754">
            <v>37502</v>
          </cell>
          <cell r="X2754">
            <v>37504</v>
          </cell>
          <cell r="Y2754" t="str">
            <v>KB</v>
          </cell>
          <cell r="Z2754" t="str">
            <v>Sasao Tokyo 24.8</v>
          </cell>
        </row>
        <row r="2755">
          <cell r="A2755">
            <v>319</v>
          </cell>
          <cell r="B2755">
            <v>37349</v>
          </cell>
          <cell r="C2755" t="str">
            <v>b</v>
          </cell>
          <cell r="D2755" t="str">
            <v>2462</v>
          </cell>
          <cell r="E2755">
            <v>37334</v>
          </cell>
          <cell r="G2755">
            <v>37344</v>
          </cell>
          <cell r="H2755" t="str">
            <v>Creative Tours</v>
          </cell>
          <cell r="I2755" t="str">
            <v>5314077-003</v>
          </cell>
          <cell r="J2755" t="str">
            <v>2700</v>
          </cell>
          <cell r="K2755">
            <v>28800</v>
          </cell>
          <cell r="M2755">
            <v>0</v>
          </cell>
          <cell r="O2755">
            <v>0</v>
          </cell>
          <cell r="P2755">
            <v>28800</v>
          </cell>
          <cell r="S2755">
            <v>28800</v>
          </cell>
          <cell r="V2755"/>
          <cell r="W2755">
            <v>37344</v>
          </cell>
          <cell r="X2755">
            <v>37344</v>
          </cell>
          <cell r="Y2755" t="str">
            <v>KB</v>
          </cell>
          <cell r="Z2755" t="str">
            <v>Furukawa, Narita 26.3</v>
          </cell>
        </row>
        <row r="2756">
          <cell r="A2756">
            <v>321</v>
          </cell>
          <cell r="B2756">
            <v>37364</v>
          </cell>
          <cell r="C2756" t="str">
            <v>b</v>
          </cell>
          <cell r="D2756" t="str">
            <v>2486</v>
          </cell>
          <cell r="E2756">
            <v>37337</v>
          </cell>
          <cell r="G2756">
            <v>37351</v>
          </cell>
          <cell r="H2756" t="str">
            <v>Creative Tours</v>
          </cell>
          <cell r="I2756" t="str">
            <v>5314077-003</v>
          </cell>
          <cell r="J2756" t="str">
            <v>2700</v>
          </cell>
          <cell r="K2756">
            <v>28930</v>
          </cell>
          <cell r="M2756">
            <v>0</v>
          </cell>
          <cell r="O2756">
            <v>0</v>
          </cell>
          <cell r="P2756">
            <v>28930</v>
          </cell>
          <cell r="S2756">
            <v>28930</v>
          </cell>
          <cell r="U2756" t="str">
            <v>a</v>
          </cell>
          <cell r="V2756"/>
          <cell r="W2756">
            <v>37351</v>
          </cell>
          <cell r="X2756">
            <v>37351</v>
          </cell>
          <cell r="Y2756" t="str">
            <v>KB</v>
          </cell>
          <cell r="Z2756" t="str">
            <v>Kida Duss 25.3</v>
          </cell>
        </row>
        <row r="2757">
          <cell r="A2757">
            <v>185</v>
          </cell>
          <cell r="B2757">
            <v>37319</v>
          </cell>
          <cell r="C2757" t="str">
            <v>dk</v>
          </cell>
          <cell r="D2757" t="str">
            <v>2428</v>
          </cell>
          <cell r="E2757">
            <v>37307</v>
          </cell>
          <cell r="G2757">
            <v>37320</v>
          </cell>
          <cell r="H2757" t="str">
            <v>Creative Tours</v>
          </cell>
          <cell r="I2757" t="str">
            <v>5314077-003</v>
          </cell>
          <cell r="J2757" t="str">
            <v>2700</v>
          </cell>
          <cell r="K2757">
            <v>30163</v>
          </cell>
          <cell r="M2757">
            <v>0</v>
          </cell>
          <cell r="O2757">
            <v>0</v>
          </cell>
          <cell r="P2757">
            <v>30163</v>
          </cell>
          <cell r="S2757">
            <v>30163</v>
          </cell>
          <cell r="U2757" t="str">
            <v>a</v>
          </cell>
          <cell r="V2757"/>
          <cell r="W2757">
            <v>37319</v>
          </cell>
          <cell r="X2757">
            <v>37316</v>
          </cell>
          <cell r="Y2757" t="str">
            <v>KB</v>
          </cell>
          <cell r="Z2757" t="str">
            <v>Kurata PRG-Duss-Bruss-PRG 20.2</v>
          </cell>
        </row>
        <row r="2758">
          <cell r="A2758">
            <v>1770</v>
          </cell>
          <cell r="B2758">
            <v>37603</v>
          </cell>
          <cell r="C2758" t="str">
            <v>b</v>
          </cell>
          <cell r="D2758" t="str">
            <v>3579</v>
          </cell>
          <cell r="E2758">
            <v>37595</v>
          </cell>
          <cell r="G2758">
            <v>37592</v>
          </cell>
          <cell r="H2758" t="str">
            <v>Creative Tours</v>
          </cell>
          <cell r="I2758" t="str">
            <v>5314077-003</v>
          </cell>
          <cell r="J2758" t="str">
            <v>2700</v>
          </cell>
          <cell r="K2758">
            <v>30632</v>
          </cell>
          <cell r="M2758">
            <v>0</v>
          </cell>
          <cell r="O2758">
            <v>0</v>
          </cell>
          <cell r="P2758">
            <v>30632</v>
          </cell>
          <cell r="S2758">
            <v>30632</v>
          </cell>
          <cell r="U2758" t="str">
            <v>a</v>
          </cell>
          <cell r="V2758"/>
          <cell r="W2758">
            <v>37601</v>
          </cell>
          <cell r="X2758">
            <v>37602</v>
          </cell>
          <cell r="Y2758" t="str">
            <v>KB</v>
          </cell>
          <cell r="Z2758" t="str">
            <v>Kurata</v>
          </cell>
        </row>
        <row r="2759">
          <cell r="A2759">
            <v>1875</v>
          </cell>
          <cell r="B2759">
            <v>37613</v>
          </cell>
          <cell r="C2759" t="str">
            <v>b</v>
          </cell>
          <cell r="D2759" t="str">
            <v>3649</v>
          </cell>
          <cell r="E2759">
            <v>37609</v>
          </cell>
          <cell r="G2759">
            <v>37622</v>
          </cell>
          <cell r="H2759" t="str">
            <v>Creative Tours</v>
          </cell>
          <cell r="I2759" t="str">
            <v>5314077-003</v>
          </cell>
          <cell r="J2759" t="str">
            <v>2700</v>
          </cell>
          <cell r="K2759">
            <v>31818</v>
          </cell>
          <cell r="M2759">
            <v>0</v>
          </cell>
          <cell r="O2759">
            <v>0</v>
          </cell>
          <cell r="P2759">
            <v>31818</v>
          </cell>
          <cell r="S2759">
            <v>31818</v>
          </cell>
          <cell r="U2759" t="str">
            <v>x</v>
          </cell>
          <cell r="V2759"/>
          <cell r="W2759">
            <v>37613</v>
          </cell>
          <cell r="X2759">
            <v>37613</v>
          </cell>
          <cell r="Y2759" t="str">
            <v>KB</v>
          </cell>
          <cell r="Z2759" t="str">
            <v>Hatsuda</v>
          </cell>
        </row>
        <row r="2760">
          <cell r="A2760">
            <v>186</v>
          </cell>
          <cell r="B2760">
            <v>37319</v>
          </cell>
          <cell r="C2760" t="str">
            <v>b</v>
          </cell>
          <cell r="D2760" t="str">
            <v>1917</v>
          </cell>
          <cell r="E2760">
            <v>37307</v>
          </cell>
          <cell r="G2760">
            <v>37320</v>
          </cell>
          <cell r="H2760" t="str">
            <v>Creative Tours</v>
          </cell>
          <cell r="I2760" t="str">
            <v>5314077-003</v>
          </cell>
          <cell r="J2760" t="str">
            <v>2700</v>
          </cell>
          <cell r="K2760">
            <v>38365</v>
          </cell>
          <cell r="M2760">
            <v>0</v>
          </cell>
          <cell r="O2760">
            <v>0</v>
          </cell>
          <cell r="P2760">
            <v>38365</v>
          </cell>
          <cell r="S2760">
            <v>38365</v>
          </cell>
          <cell r="U2760" t="str">
            <v>a</v>
          </cell>
          <cell r="V2760"/>
          <cell r="W2760">
            <v>37319</v>
          </cell>
          <cell r="X2760">
            <v>37316</v>
          </cell>
          <cell r="Y2760" t="str">
            <v>KB</v>
          </cell>
          <cell r="Z2760" t="str">
            <v>Takinami PRG-ZUR-Osaka-Lond-PRG 3.6.2001</v>
          </cell>
        </row>
        <row r="2761">
          <cell r="A2761">
            <v>638</v>
          </cell>
          <cell r="B2761">
            <v>37413</v>
          </cell>
          <cell r="C2761" t="str">
            <v>b</v>
          </cell>
          <cell r="D2761" t="str">
            <v>2565</v>
          </cell>
          <cell r="E2761">
            <v>37389</v>
          </cell>
          <cell r="G2761">
            <v>37392</v>
          </cell>
          <cell r="H2761" t="str">
            <v>Creative Tours</v>
          </cell>
          <cell r="I2761" t="str">
            <v>5314077-003</v>
          </cell>
          <cell r="J2761" t="str">
            <v>2700</v>
          </cell>
          <cell r="K2761">
            <v>40203</v>
          </cell>
          <cell r="M2761">
            <v>0</v>
          </cell>
          <cell r="O2761">
            <v>0</v>
          </cell>
          <cell r="P2761">
            <v>40203</v>
          </cell>
          <cell r="S2761">
            <v>40203</v>
          </cell>
          <cell r="U2761" t="str">
            <v>a</v>
          </cell>
          <cell r="V2761"/>
          <cell r="W2761">
            <v>37405</v>
          </cell>
          <cell r="X2761">
            <v>37406</v>
          </cell>
          <cell r="Y2761" t="str">
            <v>KB</v>
          </cell>
          <cell r="Z2761" t="str">
            <v>Kurata+family Duss 8.5</v>
          </cell>
        </row>
        <row r="2762">
          <cell r="A2762">
            <v>130</v>
          </cell>
          <cell r="B2762">
            <v>37315</v>
          </cell>
          <cell r="C2762" t="str">
            <v>b</v>
          </cell>
          <cell r="D2762" t="str">
            <v>2124</v>
          </cell>
          <cell r="E2762">
            <v>37297</v>
          </cell>
          <cell r="G2762">
            <v>37299</v>
          </cell>
          <cell r="H2762" t="str">
            <v>Creative Tours</v>
          </cell>
          <cell r="I2762" t="str">
            <v>5314077-003</v>
          </cell>
          <cell r="J2762" t="str">
            <v>2700</v>
          </cell>
          <cell r="K2762">
            <v>43192</v>
          </cell>
          <cell r="M2762">
            <v>0</v>
          </cell>
          <cell r="O2762">
            <v>0</v>
          </cell>
          <cell r="P2762">
            <v>43192</v>
          </cell>
          <cell r="S2762">
            <v>43192</v>
          </cell>
          <cell r="U2762" t="str">
            <v>a</v>
          </cell>
          <cell r="V2762"/>
          <cell r="W2762">
            <v>37312</v>
          </cell>
          <cell r="X2762">
            <v>37313</v>
          </cell>
          <cell r="Y2762" t="str">
            <v>KB</v>
          </cell>
          <cell r="Z2762" t="str">
            <v>Murakami Family PRG-Duss-PRG 16.8.2001</v>
          </cell>
        </row>
        <row r="2763">
          <cell r="A2763">
            <v>1022</v>
          </cell>
          <cell r="B2763">
            <v>37461</v>
          </cell>
          <cell r="C2763" t="str">
            <v>b</v>
          </cell>
          <cell r="D2763" t="str">
            <v>3156</v>
          </cell>
          <cell r="E2763">
            <v>37448</v>
          </cell>
          <cell r="G2763">
            <v>37449</v>
          </cell>
          <cell r="H2763" t="str">
            <v>Creative Tours</v>
          </cell>
          <cell r="I2763" t="str">
            <v>5314077-003</v>
          </cell>
          <cell r="J2763" t="str">
            <v>2700</v>
          </cell>
          <cell r="K2763">
            <v>51755</v>
          </cell>
          <cell r="M2763">
            <v>0</v>
          </cell>
          <cell r="O2763">
            <v>0</v>
          </cell>
          <cell r="P2763">
            <v>51755</v>
          </cell>
          <cell r="S2763">
            <v>51755</v>
          </cell>
          <cell r="U2763" t="str">
            <v>d</v>
          </cell>
          <cell r="V2763"/>
          <cell r="W2763">
            <v>37455</v>
          </cell>
          <cell r="X2763">
            <v>37455</v>
          </cell>
          <cell r="Y2763" t="str">
            <v>KB</v>
          </cell>
          <cell r="Z2763" t="str">
            <v>Kurata Duss 30-6</v>
          </cell>
        </row>
        <row r="2764">
          <cell r="A2764">
            <v>1652</v>
          </cell>
          <cell r="B2764">
            <v>37586</v>
          </cell>
          <cell r="C2764" t="str">
            <v>b</v>
          </cell>
          <cell r="D2764" t="str">
            <v>3554</v>
          </cell>
          <cell r="E2764">
            <v>37566</v>
          </cell>
          <cell r="G2764">
            <v>37580</v>
          </cell>
          <cell r="H2764" t="str">
            <v>Creative Tours</v>
          </cell>
          <cell r="I2764" t="str">
            <v>5314077-003</v>
          </cell>
          <cell r="J2764" t="str">
            <v>2700</v>
          </cell>
          <cell r="K2764">
            <v>51801</v>
          </cell>
          <cell r="M2764">
            <v>0</v>
          </cell>
          <cell r="O2764">
            <v>0</v>
          </cell>
          <cell r="P2764">
            <v>51801</v>
          </cell>
          <cell r="S2764">
            <v>51801</v>
          </cell>
          <cell r="V2764"/>
          <cell r="W2764">
            <v>37579</v>
          </cell>
          <cell r="X2764">
            <v>37579</v>
          </cell>
          <cell r="Y2764" t="str">
            <v>KB</v>
          </cell>
          <cell r="Z2764" t="str">
            <v>Kurata</v>
          </cell>
        </row>
        <row r="2765">
          <cell r="A2765">
            <v>728</v>
          </cell>
          <cell r="B2765">
            <v>37432</v>
          </cell>
          <cell r="C2765" t="str">
            <v>ai</v>
          </cell>
          <cell r="D2765" t="str">
            <v>3023</v>
          </cell>
          <cell r="E2765">
            <v>37406</v>
          </cell>
          <cell r="G2765">
            <v>37417</v>
          </cell>
          <cell r="H2765" t="str">
            <v>Creative Tours</v>
          </cell>
          <cell r="I2765" t="str">
            <v>5314077-003</v>
          </cell>
          <cell r="J2765" t="str">
            <v>2700</v>
          </cell>
          <cell r="K2765">
            <v>57394</v>
          </cell>
          <cell r="M2765">
            <v>0</v>
          </cell>
          <cell r="O2765">
            <v>0</v>
          </cell>
          <cell r="P2765">
            <v>57394</v>
          </cell>
          <cell r="S2765">
            <v>57394</v>
          </cell>
          <cell r="U2765" t="str">
            <v>b</v>
          </cell>
          <cell r="V2765"/>
          <cell r="W2765">
            <v>37424</v>
          </cell>
          <cell r="X2765">
            <v>37425</v>
          </cell>
          <cell r="Y2765" t="str">
            <v>KB</v>
          </cell>
          <cell r="Z2765" t="str">
            <v>Kurata,Kida  Bruss 27.5</v>
          </cell>
        </row>
        <row r="2766">
          <cell r="A2766">
            <v>589</v>
          </cell>
          <cell r="B2766">
            <v>37396</v>
          </cell>
          <cell r="C2766" t="str">
            <v>ty2</v>
          </cell>
          <cell r="D2766" t="str">
            <v>2564</v>
          </cell>
          <cell r="E2766">
            <v>37383</v>
          </cell>
          <cell r="G2766">
            <v>37392</v>
          </cell>
          <cell r="H2766" t="str">
            <v>Creative Tours</v>
          </cell>
          <cell r="I2766" t="str">
            <v>5314077-003</v>
          </cell>
          <cell r="J2766" t="str">
            <v>2700</v>
          </cell>
          <cell r="K2766">
            <v>67280</v>
          </cell>
          <cell r="M2766">
            <v>0</v>
          </cell>
          <cell r="O2766">
            <v>0</v>
          </cell>
          <cell r="P2766">
            <v>67280</v>
          </cell>
          <cell r="S2766">
            <v>67280</v>
          </cell>
          <cell r="U2766" t="str">
            <v>b</v>
          </cell>
          <cell r="V2766"/>
          <cell r="W2766">
            <v>37391</v>
          </cell>
          <cell r="X2766">
            <v>37393</v>
          </cell>
          <cell r="Y2766" t="str">
            <v>KB</v>
          </cell>
          <cell r="Z2766" t="str">
            <v>Kurata,Kida  London 2.5</v>
          </cell>
        </row>
        <row r="2767">
          <cell r="A2767">
            <v>871</v>
          </cell>
          <cell r="B2767">
            <v>37433</v>
          </cell>
          <cell r="C2767" t="str">
            <v>tp1</v>
          </cell>
          <cell r="D2767" t="str">
            <v>3085</v>
          </cell>
          <cell r="E2767">
            <v>37424</v>
          </cell>
          <cell r="G2767">
            <v>37435</v>
          </cell>
          <cell r="H2767" t="str">
            <v>Creative Tours</v>
          </cell>
          <cell r="I2767" t="str">
            <v>5314077-003</v>
          </cell>
          <cell r="J2767" t="str">
            <v>2700</v>
          </cell>
          <cell r="K2767">
            <v>107188</v>
          </cell>
          <cell r="M2767">
            <v>0</v>
          </cell>
          <cell r="O2767">
            <v>0</v>
          </cell>
          <cell r="P2767">
            <v>107188</v>
          </cell>
          <cell r="S2767">
            <v>107188</v>
          </cell>
          <cell r="V2767"/>
          <cell r="W2767">
            <v>37432</v>
          </cell>
          <cell r="X2767">
            <v>37432</v>
          </cell>
          <cell r="Y2767" t="str">
            <v>KB</v>
          </cell>
          <cell r="Z2767" t="str">
            <v>Nishiyama KIX 17.6</v>
          </cell>
        </row>
        <row r="2768">
          <cell r="A2768">
            <v>1241</v>
          </cell>
          <cell r="B2768">
            <v>37505</v>
          </cell>
          <cell r="C2768" t="str">
            <v>sm</v>
          </cell>
          <cell r="D2768" t="str">
            <v>3320</v>
          </cell>
          <cell r="E2768">
            <v>37489</v>
          </cell>
          <cell r="G2768">
            <v>37502</v>
          </cell>
          <cell r="H2768" t="str">
            <v>Creative Tours</v>
          </cell>
          <cell r="I2768" t="str">
            <v>5314077-003</v>
          </cell>
          <cell r="J2768" t="str">
            <v>2700</v>
          </cell>
          <cell r="K2768">
            <v>107433</v>
          </cell>
          <cell r="M2768">
            <v>0</v>
          </cell>
          <cell r="O2768">
            <v>0</v>
          </cell>
          <cell r="P2768">
            <v>107433</v>
          </cell>
          <cell r="S2768">
            <v>107433</v>
          </cell>
          <cell r="U2768" t="str">
            <v>a</v>
          </cell>
          <cell r="V2768"/>
          <cell r="W2768">
            <v>37502</v>
          </cell>
          <cell r="X2768">
            <v>37504</v>
          </cell>
          <cell r="Y2768" t="str">
            <v>KB</v>
          </cell>
          <cell r="Z2768" t="str">
            <v>Kida  Tokyo 24.8</v>
          </cell>
        </row>
        <row r="2769">
          <cell r="A2769">
            <v>1343</v>
          </cell>
          <cell r="B2769">
            <v>37529</v>
          </cell>
          <cell r="C2769" t="str">
            <v>ky</v>
          </cell>
          <cell r="D2769" t="str">
            <v>3390</v>
          </cell>
          <cell r="E2769">
            <v>37509</v>
          </cell>
          <cell r="G2769">
            <v>37522</v>
          </cell>
          <cell r="H2769" t="str">
            <v>Creative Tours</v>
          </cell>
          <cell r="I2769" t="str">
            <v>5314077-003</v>
          </cell>
          <cell r="J2769" t="str">
            <v>2700</v>
          </cell>
          <cell r="K2769">
            <v>107612</v>
          </cell>
          <cell r="M2769">
            <v>0</v>
          </cell>
          <cell r="O2769">
            <v>0</v>
          </cell>
          <cell r="P2769">
            <v>107612</v>
          </cell>
          <cell r="S2769">
            <v>107612</v>
          </cell>
          <cell r="U2769" t="str">
            <v>a</v>
          </cell>
          <cell r="V2769"/>
          <cell r="W2769">
            <v>37523</v>
          </cell>
          <cell r="X2769">
            <v>37525</v>
          </cell>
          <cell r="Y2769" t="str">
            <v>KB</v>
          </cell>
          <cell r="Z2769" t="str">
            <v>Doi Kansai 10-9</v>
          </cell>
        </row>
        <row r="2770">
          <cell r="A2770">
            <v>829</v>
          </cell>
          <cell r="B2770">
            <v>37432</v>
          </cell>
          <cell r="C2770" t="str">
            <v>ky</v>
          </cell>
          <cell r="D2770" t="str">
            <v>3071</v>
          </cell>
          <cell r="E2770">
            <v>37418</v>
          </cell>
          <cell r="G2770">
            <v>37431</v>
          </cell>
          <cell r="H2770" t="str">
            <v>Creative Tours</v>
          </cell>
          <cell r="I2770" t="str">
            <v>5314077-003</v>
          </cell>
          <cell r="J2770" t="str">
            <v>2700</v>
          </cell>
          <cell r="K2770">
            <v>107695</v>
          </cell>
          <cell r="M2770">
            <v>0</v>
          </cell>
          <cell r="O2770">
            <v>0</v>
          </cell>
          <cell r="P2770">
            <v>107695</v>
          </cell>
          <cell r="S2770">
            <v>107695</v>
          </cell>
          <cell r="V2770"/>
          <cell r="W2770">
            <v>37431</v>
          </cell>
          <cell r="X2770">
            <v>37431</v>
          </cell>
          <cell r="Y2770" t="str">
            <v>KB</v>
          </cell>
          <cell r="Z2770" t="str">
            <v>Kurata KIX 14.6</v>
          </cell>
        </row>
        <row r="2771">
          <cell r="A2771">
            <v>835</v>
          </cell>
          <cell r="B2771">
            <v>37432</v>
          </cell>
          <cell r="C2771" t="str">
            <v>ky</v>
          </cell>
          <cell r="D2771" t="str">
            <v>3065</v>
          </cell>
          <cell r="E2771">
            <v>37419</v>
          </cell>
          <cell r="G2771">
            <v>37431</v>
          </cell>
          <cell r="H2771" t="str">
            <v>Creative Tours</v>
          </cell>
          <cell r="I2771" t="str">
            <v>5314077-003</v>
          </cell>
          <cell r="J2771" t="str">
            <v>2700</v>
          </cell>
          <cell r="K2771">
            <v>108072</v>
          </cell>
          <cell r="M2771">
            <v>0</v>
          </cell>
          <cell r="O2771">
            <v>0</v>
          </cell>
          <cell r="P2771">
            <v>108072</v>
          </cell>
          <cell r="S2771">
            <v>108072</v>
          </cell>
          <cell r="V2771"/>
          <cell r="W2771">
            <v>37431</v>
          </cell>
          <cell r="X2771">
            <v>37431</v>
          </cell>
          <cell r="Y2771" t="str">
            <v>KB</v>
          </cell>
          <cell r="Z2771" t="str">
            <v>Kida KIX 14.6</v>
          </cell>
        </row>
        <row r="2772">
          <cell r="A2772">
            <v>1465</v>
          </cell>
          <cell r="B2772">
            <v>37547</v>
          </cell>
          <cell r="C2772" t="str">
            <v>b</v>
          </cell>
          <cell r="D2772" t="str">
            <v>3490</v>
          </cell>
          <cell r="E2772">
            <v>37537</v>
          </cell>
          <cell r="G2772">
            <v>37550</v>
          </cell>
          <cell r="H2772" t="str">
            <v>Creative Tours</v>
          </cell>
          <cell r="I2772" t="str">
            <v>5314077-003</v>
          </cell>
          <cell r="J2772" t="str">
            <v>2700</v>
          </cell>
          <cell r="K2772">
            <v>109605</v>
          </cell>
          <cell r="M2772">
            <v>0</v>
          </cell>
          <cell r="O2772">
            <v>0</v>
          </cell>
          <cell r="P2772">
            <v>109605</v>
          </cell>
          <cell r="S2772">
            <v>109605</v>
          </cell>
          <cell r="U2772" t="str">
            <v>a</v>
          </cell>
          <cell r="V2772"/>
          <cell r="W2772">
            <v>37547</v>
          </cell>
          <cell r="X2772">
            <v>37550</v>
          </cell>
          <cell r="Y2772" t="str">
            <v>KB</v>
          </cell>
          <cell r="Z2772" t="str">
            <v>Kurata</v>
          </cell>
        </row>
        <row r="2773">
          <cell r="A2773">
            <v>551</v>
          </cell>
          <cell r="B2773">
            <v>37396</v>
          </cell>
          <cell r="C2773" t="str">
            <v>b</v>
          </cell>
          <cell r="D2773" t="str">
            <v>2550</v>
          </cell>
          <cell r="E2773">
            <v>37378</v>
          </cell>
          <cell r="G2773">
            <v>37385</v>
          </cell>
          <cell r="H2773" t="str">
            <v>Creative Tours</v>
          </cell>
          <cell r="I2773" t="str">
            <v>5314077-038</v>
          </cell>
          <cell r="J2773" t="str">
            <v>2700</v>
          </cell>
          <cell r="K2773">
            <v>3381.34</v>
          </cell>
          <cell r="M2773">
            <v>0</v>
          </cell>
          <cell r="O2773">
            <v>0</v>
          </cell>
          <cell r="P2773">
            <v>3381.34</v>
          </cell>
          <cell r="S2773">
            <v>3381.3</v>
          </cell>
          <cell r="V2773"/>
          <cell r="W2773">
            <v>37423</v>
          </cell>
          <cell r="X2773">
            <v>37425</v>
          </cell>
          <cell r="Y2773" t="str">
            <v>KB</v>
          </cell>
          <cell r="Z2773" t="str">
            <v>Murakami Jap 6.5</v>
          </cell>
          <cell r="AB2773" t="str">
            <v>EUR</v>
          </cell>
        </row>
        <row r="2774">
          <cell r="A2774">
            <v>3352</v>
          </cell>
          <cell r="B2774">
            <v>37529</v>
          </cell>
          <cell r="C2774" t="str">
            <v>tch</v>
          </cell>
          <cell r="D2774" t="str">
            <v>5520580</v>
          </cell>
          <cell r="E2774">
            <v>37511</v>
          </cell>
          <cell r="G2774">
            <v>37521</v>
          </cell>
          <cell r="H2774" t="str">
            <v>Hydrometeo. ustav</v>
          </cell>
          <cell r="I2774" t="str">
            <v>54132041</v>
          </cell>
          <cell r="J2774" t="str">
            <v>0100</v>
          </cell>
          <cell r="K2774">
            <v>1100</v>
          </cell>
          <cell r="M2774">
            <v>0</v>
          </cell>
          <cell r="O2774">
            <v>0</v>
          </cell>
          <cell r="P2774">
            <v>1100</v>
          </cell>
          <cell r="S2774">
            <v>1100</v>
          </cell>
          <cell r="V2774"/>
          <cell r="W2774">
            <v>37526</v>
          </cell>
          <cell r="X2774">
            <v>37526</v>
          </cell>
          <cell r="Y2774" t="str">
            <v>KB</v>
          </cell>
          <cell r="Z2774" t="str">
            <v>(Mr. Rajnoch)</v>
          </cell>
        </row>
        <row r="2775">
          <cell r="A2775">
            <v>4185</v>
          </cell>
          <cell r="B2775">
            <v>37453</v>
          </cell>
          <cell r="C2775" t="str">
            <v>ko</v>
          </cell>
          <cell r="D2775" t="str">
            <v>3242002028</v>
          </cell>
          <cell r="E2775">
            <v>37434</v>
          </cell>
          <cell r="G2775">
            <v>37445</v>
          </cell>
          <cell r="H2775" t="str">
            <v>První regionální</v>
          </cell>
          <cell r="I2775" t="str">
            <v>54207461</v>
          </cell>
          <cell r="J2775" t="str">
            <v>0100</v>
          </cell>
          <cell r="L2775">
            <v>0</v>
          </cell>
          <cell r="M2775">
            <v>0</v>
          </cell>
          <cell r="N2775">
            <v>0</v>
          </cell>
          <cell r="O2775">
            <v>0</v>
          </cell>
          <cell r="Q2775">
            <v>63969</v>
          </cell>
          <cell r="S2775">
            <v>63969</v>
          </cell>
          <cell r="U2775" t="str">
            <v>c</v>
          </cell>
          <cell r="V2775"/>
          <cell r="W2775">
            <v>37445</v>
          </cell>
          <cell r="X2775">
            <v>37445</v>
          </cell>
          <cell r="Y2775" t="str">
            <v>KB</v>
          </cell>
        </row>
        <row r="2776">
          <cell r="A2776">
            <v>4138</v>
          </cell>
          <cell r="B2776">
            <v>37432</v>
          </cell>
          <cell r="C2776" t="str">
            <v>ko</v>
          </cell>
          <cell r="D2776" t="str">
            <v>3242002028</v>
          </cell>
          <cell r="E2776">
            <v>37411</v>
          </cell>
          <cell r="G2776">
            <v>37428</v>
          </cell>
          <cell r="H2776" t="str">
            <v>První regionální</v>
          </cell>
          <cell r="I2776" t="str">
            <v>54207461</v>
          </cell>
          <cell r="J2776" t="str">
            <v>0100</v>
          </cell>
          <cell r="L2776">
            <v>0</v>
          </cell>
          <cell r="M2776">
            <v>0</v>
          </cell>
          <cell r="N2776">
            <v>0</v>
          </cell>
          <cell r="O2776">
            <v>0</v>
          </cell>
          <cell r="Q2776">
            <v>167000</v>
          </cell>
          <cell r="S2776">
            <v>167000</v>
          </cell>
          <cell r="V2776"/>
          <cell r="W2776">
            <v>37431</v>
          </cell>
          <cell r="X2776">
            <v>37431</v>
          </cell>
          <cell r="Y2776" t="str">
            <v>KB</v>
          </cell>
        </row>
        <row r="2777">
          <cell r="A2777">
            <v>4098</v>
          </cell>
          <cell r="B2777">
            <v>37413</v>
          </cell>
          <cell r="C2777" t="str">
            <v>ko</v>
          </cell>
          <cell r="D2777" t="str">
            <v>3242002025</v>
          </cell>
          <cell r="E2777">
            <v>37379</v>
          </cell>
          <cell r="G2777">
            <v>37413</v>
          </cell>
          <cell r="H2777" t="str">
            <v>První regionální</v>
          </cell>
          <cell r="I2777" t="str">
            <v>54207461</v>
          </cell>
          <cell r="J2777" t="str">
            <v>0100</v>
          </cell>
          <cell r="L2777">
            <v>0</v>
          </cell>
          <cell r="M2777">
            <v>0</v>
          </cell>
          <cell r="N2777">
            <v>0</v>
          </cell>
          <cell r="O2777">
            <v>0</v>
          </cell>
          <cell r="Q2777">
            <v>700000</v>
          </cell>
          <cell r="S2777">
            <v>700000</v>
          </cell>
          <cell r="T2777" t="str">
            <v>June2002</v>
          </cell>
          <cell r="U2777">
            <v>37407</v>
          </cell>
          <cell r="V2777"/>
          <cell r="W2777">
            <v>37412</v>
          </cell>
          <cell r="X2777">
            <v>37413</v>
          </cell>
          <cell r="Y2777" t="str">
            <v>Sanwa Duss</v>
          </cell>
        </row>
        <row r="2778">
          <cell r="A2778">
            <v>7032</v>
          </cell>
          <cell r="B2778">
            <v>37572</v>
          </cell>
          <cell r="C2778" t="str">
            <v>sm</v>
          </cell>
          <cell r="D2778" t="str">
            <v>3242002050</v>
          </cell>
          <cell r="E2778">
            <v>37539</v>
          </cell>
          <cell r="G2778">
            <v>37565</v>
          </cell>
          <cell r="H2778" t="str">
            <v>První regionální</v>
          </cell>
          <cell r="I2778" t="str">
            <v>54207461</v>
          </cell>
          <cell r="J2778" t="str">
            <v>0100</v>
          </cell>
          <cell r="Q2778">
            <v>1389065</v>
          </cell>
          <cell r="R2778">
            <v>0</v>
          </cell>
          <cell r="S2778">
            <v>1389065</v>
          </cell>
          <cell r="T2778" t="str">
            <v>November2002</v>
          </cell>
          <cell r="U2778">
            <v>37558</v>
          </cell>
          <cell r="V2778"/>
          <cell r="W2778">
            <v>37564</v>
          </cell>
          <cell r="X2778">
            <v>37565</v>
          </cell>
          <cell r="Y2778" t="str">
            <v>UFJ</v>
          </cell>
          <cell r="Z2778" t="str">
            <v>KOITO Czech New Factory in ŽATEC</v>
          </cell>
        </row>
        <row r="2779">
          <cell r="A2779">
            <v>7067</v>
          </cell>
          <cell r="B2779">
            <v>37623</v>
          </cell>
          <cell r="C2779" t="str">
            <v>sm</v>
          </cell>
          <cell r="D2779" t="str">
            <v>2200026011</v>
          </cell>
          <cell r="E2779">
            <v>37588</v>
          </cell>
          <cell r="G2779">
            <v>37631</v>
          </cell>
          <cell r="H2779" t="str">
            <v>Elma-therm</v>
          </cell>
          <cell r="I2779" t="str">
            <v>521228</v>
          </cell>
          <cell r="J2779" t="str">
            <v>4000</v>
          </cell>
          <cell r="Q2779">
            <v>5999963</v>
          </cell>
          <cell r="S2779">
            <v>5999963</v>
          </cell>
          <cell r="T2779" t="str">
            <v>Decem192002</v>
          </cell>
          <cell r="U2779">
            <v>37609</v>
          </cell>
          <cell r="V2779" t="str">
            <v xml:space="preserve"> </v>
          </cell>
          <cell r="W2779">
            <v>37613</v>
          </cell>
          <cell r="Y2779" t="str">
            <v>UFJ</v>
          </cell>
          <cell r="Z2779" t="str">
            <v>SKP 45.31 electro-assembly</v>
          </cell>
        </row>
        <row r="2780">
          <cell r="A2780">
            <v>7054</v>
          </cell>
          <cell r="B2780">
            <v>37603</v>
          </cell>
          <cell r="C2780" t="str">
            <v>sm</v>
          </cell>
          <cell r="D2780" t="str">
            <v>3242002053</v>
          </cell>
          <cell r="E2780">
            <v>37567</v>
          </cell>
          <cell r="F2780">
            <v>37560</v>
          </cell>
          <cell r="G2780">
            <v>37596</v>
          </cell>
          <cell r="H2780" t="str">
            <v>První regionální</v>
          </cell>
          <cell r="I2780" t="str">
            <v>54207461</v>
          </cell>
          <cell r="J2780" t="str">
            <v>0100</v>
          </cell>
          <cell r="Q2780">
            <v>2678828</v>
          </cell>
          <cell r="R2780">
            <v>0</v>
          </cell>
          <cell r="S2780">
            <v>2678828</v>
          </cell>
          <cell r="T2780" t="str">
            <v>December2002</v>
          </cell>
          <cell r="V2780"/>
          <cell r="W2780">
            <v>37595</v>
          </cell>
          <cell r="X2780">
            <v>37596</v>
          </cell>
          <cell r="Y2780" t="str">
            <v>UFJ</v>
          </cell>
          <cell r="Z2780" t="str">
            <v>internal civil work</v>
          </cell>
        </row>
        <row r="2781">
          <cell r="A2781">
            <v>4247</v>
          </cell>
          <cell r="B2781">
            <v>37502</v>
          </cell>
          <cell r="C2781" t="str">
            <v>ko</v>
          </cell>
          <cell r="D2781" t="str">
            <v>1365220079</v>
          </cell>
          <cell r="E2781">
            <v>37480</v>
          </cell>
          <cell r="F2781">
            <v>37468</v>
          </cell>
          <cell r="G2781">
            <v>37504</v>
          </cell>
          <cell r="H2781" t="str">
            <v>První regionální</v>
          </cell>
          <cell r="I2781" t="str">
            <v>54207-461</v>
          </cell>
          <cell r="J2781" t="str">
            <v>0100</v>
          </cell>
          <cell r="L2781">
            <v>1034410</v>
          </cell>
          <cell r="M2781">
            <v>51720.5</v>
          </cell>
          <cell r="N2781">
            <v>0</v>
          </cell>
          <cell r="O2781">
            <v>0</v>
          </cell>
          <cell r="P2781">
            <v>1086130.5</v>
          </cell>
          <cell r="Q2781">
            <v>-930969</v>
          </cell>
          <cell r="R2781">
            <v>-51720.5</v>
          </cell>
          <cell r="S2781">
            <v>103441</v>
          </cell>
          <cell r="U2781" t="str">
            <v>a</v>
          </cell>
          <cell r="V2781"/>
          <cell r="W2781">
            <v>37504</v>
          </cell>
          <cell r="X2781">
            <v>37504</v>
          </cell>
          <cell r="Y2781" t="str">
            <v>KB</v>
          </cell>
        </row>
        <row r="2782">
          <cell r="A2782">
            <v>2072</v>
          </cell>
          <cell r="B2782">
            <v>37371</v>
          </cell>
          <cell r="C2782" t="str">
            <v>f</v>
          </cell>
          <cell r="D2782" t="str">
            <v>5000036502</v>
          </cell>
          <cell r="E2782">
            <v>37333</v>
          </cell>
          <cell r="F2782">
            <v>37328</v>
          </cell>
          <cell r="G2782">
            <v>37351</v>
          </cell>
          <cell r="H2782" t="str">
            <v>Ekostavby</v>
          </cell>
          <cell r="I2782" t="str">
            <v>545481</v>
          </cell>
          <cell r="J2782" t="str">
            <v>0100</v>
          </cell>
          <cell r="M2782">
            <v>0</v>
          </cell>
          <cell r="N2782">
            <v>5644.78</v>
          </cell>
          <cell r="O2782">
            <v>1241.9000000000001</v>
          </cell>
          <cell r="P2782">
            <v>6886.7</v>
          </cell>
          <cell r="S2782">
            <v>6887</v>
          </cell>
          <cell r="U2782" t="str">
            <v>c</v>
          </cell>
          <cell r="V2782"/>
          <cell r="W2782">
            <v>37351</v>
          </cell>
          <cell r="X2782">
            <v>37351</v>
          </cell>
          <cell r="Y2782" t="str">
            <v>KB</v>
          </cell>
        </row>
        <row r="2783">
          <cell r="A2783">
            <v>2103</v>
          </cell>
          <cell r="B2783">
            <v>37385</v>
          </cell>
          <cell r="C2783" t="str">
            <v>f</v>
          </cell>
          <cell r="D2783" t="str">
            <v>5000063602</v>
          </cell>
          <cell r="E2783">
            <v>37358</v>
          </cell>
          <cell r="F2783">
            <v>37357</v>
          </cell>
          <cell r="G2783">
            <v>37381</v>
          </cell>
          <cell r="H2783" t="str">
            <v>Ekostavby</v>
          </cell>
          <cell r="I2783" t="str">
            <v>545481</v>
          </cell>
          <cell r="J2783" t="str">
            <v>0100</v>
          </cell>
          <cell r="M2783">
            <v>0</v>
          </cell>
          <cell r="N2783">
            <v>5741.97</v>
          </cell>
          <cell r="O2783">
            <v>1263.2</v>
          </cell>
          <cell r="P2783">
            <v>7005.2</v>
          </cell>
          <cell r="S2783">
            <v>7005</v>
          </cell>
          <cell r="U2783" t="str">
            <v>b</v>
          </cell>
          <cell r="V2783"/>
          <cell r="W2783">
            <v>37382</v>
          </cell>
          <cell r="X2783">
            <v>37383</v>
          </cell>
          <cell r="Y2783" t="str">
            <v>KB</v>
          </cell>
        </row>
        <row r="2784">
          <cell r="A2784">
            <v>2073</v>
          </cell>
          <cell r="B2784">
            <v>37371</v>
          </cell>
          <cell r="C2784" t="str">
            <v>f</v>
          </cell>
          <cell r="D2784" t="str">
            <v>5000036602</v>
          </cell>
          <cell r="E2784">
            <v>37333</v>
          </cell>
          <cell r="F2784">
            <v>37328</v>
          </cell>
          <cell r="G2784">
            <v>37351</v>
          </cell>
          <cell r="H2784" t="str">
            <v>Ekostavby</v>
          </cell>
          <cell r="I2784" t="str">
            <v>545481</v>
          </cell>
          <cell r="J2784" t="str">
            <v>0100</v>
          </cell>
          <cell r="M2784">
            <v>0</v>
          </cell>
          <cell r="N2784">
            <v>5787.6</v>
          </cell>
          <cell r="O2784">
            <v>1273.3</v>
          </cell>
          <cell r="P2784">
            <v>7060.9</v>
          </cell>
          <cell r="S2784">
            <v>7061</v>
          </cell>
          <cell r="U2784" t="str">
            <v>c</v>
          </cell>
          <cell r="V2784"/>
          <cell r="W2784">
            <v>37351</v>
          </cell>
          <cell r="X2784">
            <v>37351</v>
          </cell>
          <cell r="Y2784" t="str">
            <v>KB</v>
          </cell>
        </row>
        <row r="2785">
          <cell r="A2785">
            <v>265</v>
          </cell>
          <cell r="B2785">
            <v>37333</v>
          </cell>
          <cell r="C2785" t="str">
            <v>b</v>
          </cell>
          <cell r="D2785" t="str">
            <v>632002</v>
          </cell>
          <cell r="E2785">
            <v>37323</v>
          </cell>
          <cell r="G2785">
            <v>37330</v>
          </cell>
          <cell r="H2785" t="str">
            <v>Ekostavby</v>
          </cell>
          <cell r="I2785" t="str">
            <v>545481</v>
          </cell>
          <cell r="J2785" t="str">
            <v>0100</v>
          </cell>
          <cell r="K2785">
            <v>10500</v>
          </cell>
          <cell r="M2785">
            <v>0</v>
          </cell>
          <cell r="O2785">
            <v>0</v>
          </cell>
          <cell r="P2785">
            <v>10500</v>
          </cell>
          <cell r="S2785">
            <v>10500</v>
          </cell>
          <cell r="V2785"/>
          <cell r="W2785">
            <v>37329</v>
          </cell>
          <cell r="X2785">
            <v>37330</v>
          </cell>
          <cell r="Y2785" t="str">
            <v>KB</v>
          </cell>
          <cell r="Z2785" t="str">
            <v>Sanwa fees 2001</v>
          </cell>
        </row>
        <row r="2786">
          <cell r="A2786">
            <v>2006</v>
          </cell>
          <cell r="B2786">
            <v>37315</v>
          </cell>
          <cell r="C2786" t="str">
            <v>f</v>
          </cell>
          <cell r="D2786" t="str">
            <v>5000000702</v>
          </cell>
          <cell r="E2786">
            <v>37304</v>
          </cell>
          <cell r="F2786">
            <v>37267</v>
          </cell>
          <cell r="G2786">
            <v>37292</v>
          </cell>
          <cell r="H2786" t="str">
            <v>Ekostavby</v>
          </cell>
          <cell r="I2786" t="str">
            <v>545481</v>
          </cell>
          <cell r="J2786" t="str">
            <v>0100</v>
          </cell>
          <cell r="L2786">
            <v>20000</v>
          </cell>
          <cell r="M2786">
            <v>1000</v>
          </cell>
          <cell r="N2786">
            <v>5000</v>
          </cell>
          <cell r="O2786">
            <v>1100</v>
          </cell>
          <cell r="P2786">
            <v>27100</v>
          </cell>
          <cell r="S2786">
            <v>27100</v>
          </cell>
          <cell r="U2786" t="str">
            <v>d</v>
          </cell>
          <cell r="V2786"/>
          <cell r="W2786">
            <v>37298</v>
          </cell>
          <cell r="X2786">
            <v>37301</v>
          </cell>
          <cell r="Y2786" t="str">
            <v>KB</v>
          </cell>
        </row>
        <row r="2787">
          <cell r="A2787">
            <v>2035</v>
          </cell>
          <cell r="B2787">
            <v>37323</v>
          </cell>
          <cell r="C2787" t="str">
            <v>f</v>
          </cell>
          <cell r="D2787" t="str">
            <v>5000019802</v>
          </cell>
          <cell r="E2787">
            <v>37307</v>
          </cell>
          <cell r="F2787">
            <v>37302</v>
          </cell>
          <cell r="G2787">
            <v>37320</v>
          </cell>
          <cell r="H2787" t="str">
            <v>Ekostavby</v>
          </cell>
          <cell r="I2787" t="str">
            <v>545481</v>
          </cell>
          <cell r="J2787" t="str">
            <v>0100</v>
          </cell>
          <cell r="L2787">
            <v>20000</v>
          </cell>
          <cell r="M2787">
            <v>1000</v>
          </cell>
          <cell r="N2787">
            <v>5000</v>
          </cell>
          <cell r="O2787">
            <v>1100</v>
          </cell>
          <cell r="P2787">
            <v>27100</v>
          </cell>
          <cell r="S2787">
            <v>27100</v>
          </cell>
          <cell r="U2787" t="str">
            <v>b</v>
          </cell>
          <cell r="V2787"/>
          <cell r="W2787">
            <v>37322</v>
          </cell>
          <cell r="X2787">
            <v>37322</v>
          </cell>
          <cell r="Y2787" t="str">
            <v>KB</v>
          </cell>
        </row>
        <row r="2788">
          <cell r="A2788">
            <v>2068</v>
          </cell>
          <cell r="B2788">
            <v>37364</v>
          </cell>
          <cell r="C2788" t="str">
            <v>f</v>
          </cell>
          <cell r="D2788" t="str">
            <v>5000036002</v>
          </cell>
          <cell r="E2788">
            <v>37328</v>
          </cell>
          <cell r="F2788">
            <v>37323</v>
          </cell>
          <cell r="G2788">
            <v>37351</v>
          </cell>
          <cell r="H2788" t="str">
            <v>Ekostavby</v>
          </cell>
          <cell r="I2788" t="str">
            <v>545481</v>
          </cell>
          <cell r="J2788" t="str">
            <v>0100</v>
          </cell>
          <cell r="L2788">
            <v>20000</v>
          </cell>
          <cell r="M2788">
            <v>1000</v>
          </cell>
          <cell r="N2788">
            <v>5000</v>
          </cell>
          <cell r="O2788">
            <v>1100</v>
          </cell>
          <cell r="P2788">
            <v>27100</v>
          </cell>
          <cell r="S2788">
            <v>27100</v>
          </cell>
          <cell r="U2788" t="str">
            <v>b</v>
          </cell>
          <cell r="V2788"/>
          <cell r="W2788">
            <v>37351</v>
          </cell>
          <cell r="X2788">
            <v>37351</v>
          </cell>
          <cell r="Y2788" t="str">
            <v>KB</v>
          </cell>
        </row>
        <row r="2789">
          <cell r="A2789">
            <v>2102</v>
          </cell>
          <cell r="B2789">
            <v>37371</v>
          </cell>
          <cell r="C2789" t="str">
            <v>f</v>
          </cell>
          <cell r="D2789" t="str">
            <v>5000062702</v>
          </cell>
          <cell r="E2789">
            <v>37357</v>
          </cell>
          <cell r="F2789">
            <v>37355</v>
          </cell>
          <cell r="G2789">
            <v>37381</v>
          </cell>
          <cell r="H2789" t="str">
            <v>Ekostavby</v>
          </cell>
          <cell r="I2789" t="str">
            <v>545481</v>
          </cell>
          <cell r="J2789" t="str">
            <v>0100</v>
          </cell>
          <cell r="L2789">
            <v>20000</v>
          </cell>
          <cell r="M2789">
            <v>1000</v>
          </cell>
          <cell r="N2789">
            <v>5000</v>
          </cell>
          <cell r="O2789">
            <v>1100</v>
          </cell>
          <cell r="P2789">
            <v>27100</v>
          </cell>
          <cell r="S2789">
            <v>27100</v>
          </cell>
          <cell r="U2789" t="str">
            <v>b</v>
          </cell>
          <cell r="V2789"/>
          <cell r="W2789">
            <v>37382</v>
          </cell>
          <cell r="X2789">
            <v>37383</v>
          </cell>
          <cell r="Y2789" t="str">
            <v>KB</v>
          </cell>
        </row>
        <row r="2790">
          <cell r="A2790">
            <v>2017</v>
          </cell>
          <cell r="B2790">
            <v>37319</v>
          </cell>
          <cell r="C2790" t="str">
            <v>amo</v>
          </cell>
          <cell r="D2790" t="str">
            <v>5000009002</v>
          </cell>
          <cell r="E2790">
            <v>37293</v>
          </cell>
          <cell r="F2790">
            <v>37287</v>
          </cell>
          <cell r="G2790">
            <v>37320</v>
          </cell>
          <cell r="H2790" t="str">
            <v>Ekostavby</v>
          </cell>
          <cell r="I2790" t="str">
            <v>545481</v>
          </cell>
          <cell r="J2790" t="str">
            <v>0100</v>
          </cell>
          <cell r="L2790">
            <v>54840</v>
          </cell>
          <cell r="M2790">
            <v>2742</v>
          </cell>
          <cell r="O2790">
            <v>0</v>
          </cell>
          <cell r="P2790">
            <v>57582</v>
          </cell>
          <cell r="S2790">
            <v>57582</v>
          </cell>
          <cell r="V2790"/>
          <cell r="W2790">
            <v>37319</v>
          </cell>
          <cell r="X2790">
            <v>37316</v>
          </cell>
          <cell r="Y2790" t="str">
            <v>KB</v>
          </cell>
        </row>
        <row r="2791">
          <cell r="A2791">
            <v>2016</v>
          </cell>
          <cell r="B2791">
            <v>37319</v>
          </cell>
          <cell r="C2791" t="str">
            <v>a</v>
          </cell>
          <cell r="D2791" t="str">
            <v>5000008902</v>
          </cell>
          <cell r="E2791">
            <v>37293</v>
          </cell>
          <cell r="F2791">
            <v>37287</v>
          </cell>
          <cell r="G2791">
            <v>37320</v>
          </cell>
          <cell r="H2791" t="str">
            <v>Ekostavby</v>
          </cell>
          <cell r="I2791" t="str">
            <v>545481</v>
          </cell>
          <cell r="J2791" t="str">
            <v>0100</v>
          </cell>
          <cell r="L2791">
            <v>58373</v>
          </cell>
          <cell r="M2791">
            <v>2918.65</v>
          </cell>
          <cell r="O2791">
            <v>0</v>
          </cell>
          <cell r="P2791">
            <v>61291.7</v>
          </cell>
          <cell r="S2791">
            <v>61291.7</v>
          </cell>
          <cell r="V2791"/>
          <cell r="W2791">
            <v>37319</v>
          </cell>
          <cell r="X2791">
            <v>37316</v>
          </cell>
          <cell r="Y2791" t="str">
            <v>KB</v>
          </cell>
        </row>
        <row r="2792">
          <cell r="A2792">
            <v>2050</v>
          </cell>
          <cell r="B2792">
            <v>37364</v>
          </cell>
          <cell r="C2792" t="str">
            <v>f</v>
          </cell>
          <cell r="D2792" t="str">
            <v>5000028302</v>
          </cell>
          <cell r="E2792">
            <v>37319</v>
          </cell>
          <cell r="G2792">
            <v>37351</v>
          </cell>
          <cell r="H2792" t="str">
            <v>Ekostavby</v>
          </cell>
          <cell r="I2792" t="str">
            <v>545481</v>
          </cell>
          <cell r="J2792" t="str">
            <v>0100</v>
          </cell>
          <cell r="M2792">
            <v>0</v>
          </cell>
          <cell r="O2792">
            <v>0</v>
          </cell>
          <cell r="P2792">
            <v>0</v>
          </cell>
          <cell r="Q2792">
            <v>324025</v>
          </cell>
          <cell r="S2792">
            <v>324025</v>
          </cell>
          <cell r="U2792" t="str">
            <v>b</v>
          </cell>
          <cell r="V2792"/>
          <cell r="W2792">
            <v>37351</v>
          </cell>
          <cell r="X2792">
            <v>37351</v>
          </cell>
          <cell r="Y2792" t="str">
            <v>KB</v>
          </cell>
        </row>
        <row r="2793">
          <cell r="A2793">
            <v>2089</v>
          </cell>
          <cell r="B2793">
            <v>37382</v>
          </cell>
          <cell r="C2793" t="str">
            <v>f</v>
          </cell>
          <cell r="D2793" t="str">
            <v>5000057602</v>
          </cell>
          <cell r="E2793">
            <v>37351</v>
          </cell>
          <cell r="G2793">
            <v>37381</v>
          </cell>
          <cell r="H2793" t="str">
            <v>Ekostavby</v>
          </cell>
          <cell r="I2793" t="str">
            <v>545481</v>
          </cell>
          <cell r="J2793" t="str">
            <v>0100</v>
          </cell>
          <cell r="M2793">
            <v>0</v>
          </cell>
          <cell r="O2793">
            <v>0</v>
          </cell>
          <cell r="P2793">
            <v>0</v>
          </cell>
          <cell r="Q2793">
            <v>816245</v>
          </cell>
          <cell r="S2793">
            <v>816245</v>
          </cell>
          <cell r="T2793" t="str">
            <v>May2002</v>
          </cell>
          <cell r="U2793">
            <v>37376</v>
          </cell>
          <cell r="V2793"/>
          <cell r="W2793">
            <v>37380</v>
          </cell>
          <cell r="X2793">
            <v>37382</v>
          </cell>
          <cell r="Y2793" t="str">
            <v>Sanwa Duss</v>
          </cell>
        </row>
        <row r="2794">
          <cell r="A2794">
            <v>2018</v>
          </cell>
          <cell r="B2794">
            <v>37333</v>
          </cell>
          <cell r="C2794" t="str">
            <v>f</v>
          </cell>
          <cell r="D2794" t="str">
            <v>5000012802</v>
          </cell>
          <cell r="E2794">
            <v>37293</v>
          </cell>
          <cell r="G2794">
            <v>37320</v>
          </cell>
          <cell r="H2794" t="str">
            <v>Ekostavby</v>
          </cell>
          <cell r="I2794" t="str">
            <v>545481</v>
          </cell>
          <cell r="J2794" t="str">
            <v>0100</v>
          </cell>
          <cell r="M2794">
            <v>0</v>
          </cell>
          <cell r="O2794">
            <v>0</v>
          </cell>
          <cell r="P2794">
            <v>0</v>
          </cell>
          <cell r="Q2794">
            <v>934377</v>
          </cell>
          <cell r="S2794">
            <v>934377</v>
          </cell>
          <cell r="T2794" t="str">
            <v>March2002</v>
          </cell>
          <cell r="U2794">
            <v>37315</v>
          </cell>
          <cell r="V2794"/>
          <cell r="W2794">
            <v>37320</v>
          </cell>
          <cell r="X2794">
            <v>37320</v>
          </cell>
          <cell r="Y2794" t="str">
            <v>Sanwa Duss</v>
          </cell>
        </row>
        <row r="2795">
          <cell r="A2795">
            <v>2090</v>
          </cell>
          <cell r="B2795">
            <v>37382</v>
          </cell>
          <cell r="C2795" t="str">
            <v>f</v>
          </cell>
          <cell r="D2795" t="str">
            <v>5000057702</v>
          </cell>
          <cell r="E2795">
            <v>37351</v>
          </cell>
          <cell r="G2795">
            <v>37381</v>
          </cell>
          <cell r="H2795" t="str">
            <v>Ekostavby</v>
          </cell>
          <cell r="I2795" t="str">
            <v>545481</v>
          </cell>
          <cell r="J2795" t="str">
            <v>0100</v>
          </cell>
          <cell r="M2795">
            <v>0</v>
          </cell>
          <cell r="O2795">
            <v>0</v>
          </cell>
          <cell r="P2795">
            <v>0</v>
          </cell>
          <cell r="Q2795">
            <v>1109932</v>
          </cell>
          <cell r="S2795">
            <v>1109932</v>
          </cell>
          <cell r="T2795" t="str">
            <v>May2002</v>
          </cell>
          <cell r="U2795">
            <v>37376</v>
          </cell>
          <cell r="V2795"/>
          <cell r="W2795">
            <v>37380</v>
          </cell>
          <cell r="X2795">
            <v>37382</v>
          </cell>
          <cell r="Y2795" t="str">
            <v>Sanwa Duss</v>
          </cell>
        </row>
        <row r="2796">
          <cell r="A2796">
            <v>2019</v>
          </cell>
          <cell r="B2796">
            <v>37333</v>
          </cell>
          <cell r="C2796" t="str">
            <v>f</v>
          </cell>
          <cell r="D2796" t="str">
            <v>5000012702</v>
          </cell>
          <cell r="E2796">
            <v>37293</v>
          </cell>
          <cell r="G2796">
            <v>37320</v>
          </cell>
          <cell r="H2796" t="str">
            <v>Ekostavby</v>
          </cell>
          <cell r="I2796" t="str">
            <v>545481</v>
          </cell>
          <cell r="J2796" t="str">
            <v>0100</v>
          </cell>
          <cell r="M2796">
            <v>0</v>
          </cell>
          <cell r="O2796">
            <v>0</v>
          </cell>
          <cell r="P2796">
            <v>0</v>
          </cell>
          <cell r="Q2796">
            <v>1375074</v>
          </cell>
          <cell r="S2796">
            <v>1375074</v>
          </cell>
          <cell r="T2796" t="str">
            <v>March2002</v>
          </cell>
          <cell r="U2796">
            <v>37315</v>
          </cell>
          <cell r="V2796"/>
          <cell r="W2796">
            <v>37320</v>
          </cell>
          <cell r="X2796">
            <v>37320</v>
          </cell>
          <cell r="Y2796" t="str">
            <v>Sanwa Duss</v>
          </cell>
        </row>
        <row r="2797">
          <cell r="A2797">
            <v>2003</v>
          </cell>
          <cell r="B2797">
            <v>37315</v>
          </cell>
          <cell r="C2797" t="str">
            <v>f</v>
          </cell>
          <cell r="D2797" t="str">
            <v>5000349601</v>
          </cell>
          <cell r="E2797">
            <v>37259</v>
          </cell>
          <cell r="G2797">
            <v>37292</v>
          </cell>
          <cell r="H2797" t="str">
            <v>Ekostavby</v>
          </cell>
          <cell r="I2797" t="str">
            <v>545481</v>
          </cell>
          <cell r="J2797" t="str">
            <v>0100</v>
          </cell>
          <cell r="M2797">
            <v>0</v>
          </cell>
          <cell r="O2797">
            <v>0</v>
          </cell>
          <cell r="P2797">
            <v>0</v>
          </cell>
          <cell r="Q2797">
            <v>1499924</v>
          </cell>
          <cell r="S2797">
            <v>1499924</v>
          </cell>
          <cell r="T2797" t="str">
            <v>February2002</v>
          </cell>
          <cell r="U2797">
            <v>37288</v>
          </cell>
          <cell r="V2797"/>
          <cell r="W2797">
            <v>37292</v>
          </cell>
          <cell r="X2797">
            <v>37293</v>
          </cell>
          <cell r="Y2797" t="str">
            <v>Sanwa Duss</v>
          </cell>
        </row>
        <row r="2798">
          <cell r="A2798">
            <v>2047</v>
          </cell>
          <cell r="B2798">
            <v>37364</v>
          </cell>
          <cell r="C2798" t="str">
            <v>f</v>
          </cell>
          <cell r="D2798" t="str">
            <v>5000028402</v>
          </cell>
          <cell r="E2798">
            <v>37319</v>
          </cell>
          <cell r="G2798">
            <v>37351</v>
          </cell>
          <cell r="H2798" t="str">
            <v>Ekostavby</v>
          </cell>
          <cell r="I2798" t="str">
            <v>545481</v>
          </cell>
          <cell r="J2798" t="str">
            <v>0100</v>
          </cell>
          <cell r="M2798">
            <v>0</v>
          </cell>
          <cell r="O2798">
            <v>0</v>
          </cell>
          <cell r="P2798">
            <v>0</v>
          </cell>
          <cell r="Q2798">
            <v>3784782</v>
          </cell>
          <cell r="S2798">
            <v>3784782</v>
          </cell>
          <cell r="T2798" t="str">
            <v>April2002</v>
          </cell>
          <cell r="U2798">
            <v>37344</v>
          </cell>
          <cell r="V2798"/>
          <cell r="W2798">
            <v>37350</v>
          </cell>
          <cell r="X2798">
            <v>37351</v>
          </cell>
          <cell r="Y2798" t="str">
            <v>Sanwa Duss</v>
          </cell>
        </row>
        <row r="2799">
          <cell r="A2799">
            <v>2216</v>
          </cell>
          <cell r="B2799" t="str">
            <v>cancel</v>
          </cell>
          <cell r="C2799" t="str">
            <v>tye</v>
          </cell>
          <cell r="D2799" t="str">
            <v>5000163702</v>
          </cell>
          <cell r="E2799">
            <v>37441</v>
          </cell>
          <cell r="F2799">
            <v>37433</v>
          </cell>
          <cell r="G2799">
            <v>37473</v>
          </cell>
          <cell r="H2799" t="str">
            <v>Ekostavby</v>
          </cell>
          <cell r="I2799" t="str">
            <v>545-481</v>
          </cell>
          <cell r="J2799" t="str">
            <v>0100</v>
          </cell>
          <cell r="M2799">
            <v>0</v>
          </cell>
          <cell r="O2799">
            <v>0</v>
          </cell>
          <cell r="P2799">
            <v>0</v>
          </cell>
          <cell r="S2799">
            <v>0</v>
          </cell>
          <cell r="V2799"/>
          <cell r="W2799" t="str">
            <v>n/a</v>
          </cell>
          <cell r="X2799" t="str">
            <v>n/a</v>
          </cell>
          <cell r="Y2799" t="str">
            <v>UFJ</v>
          </cell>
        </row>
        <row r="2800">
          <cell r="A2800">
            <v>2303</v>
          </cell>
          <cell r="B2800">
            <v>37529</v>
          </cell>
          <cell r="C2800" t="str">
            <v>f</v>
          </cell>
          <cell r="D2800" t="str">
            <v>5000260702</v>
          </cell>
          <cell r="E2800">
            <v>37518</v>
          </cell>
          <cell r="F2800">
            <v>37515</v>
          </cell>
          <cell r="G2800">
            <v>37534</v>
          </cell>
          <cell r="H2800" t="str">
            <v>Ekostavby</v>
          </cell>
          <cell r="I2800" t="str">
            <v>545-481</v>
          </cell>
          <cell r="J2800" t="str">
            <v>0100</v>
          </cell>
          <cell r="L2800">
            <v>338.8</v>
          </cell>
          <cell r="M2800">
            <v>16.899999999999999</v>
          </cell>
          <cell r="N2800">
            <v>14.27</v>
          </cell>
          <cell r="O2800">
            <v>3.1</v>
          </cell>
          <cell r="P2800">
            <v>373.1</v>
          </cell>
          <cell r="S2800">
            <v>373</v>
          </cell>
          <cell r="U2800" t="str">
            <v>c</v>
          </cell>
          <cell r="V2800"/>
          <cell r="W2800">
            <v>37526</v>
          </cell>
          <cell r="X2800">
            <v>37526</v>
          </cell>
          <cell r="Y2800" t="str">
            <v>KB</v>
          </cell>
        </row>
        <row r="2801">
          <cell r="A2801">
            <v>2251</v>
          </cell>
          <cell r="B2801">
            <v>37491</v>
          </cell>
          <cell r="C2801" t="str">
            <v>f</v>
          </cell>
          <cell r="D2801" t="str">
            <v>5000192902</v>
          </cell>
          <cell r="E2801">
            <v>37468</v>
          </cell>
          <cell r="F2801">
            <v>37468</v>
          </cell>
          <cell r="G2801">
            <v>37485</v>
          </cell>
          <cell r="H2801" t="str">
            <v>Ekostavby</v>
          </cell>
          <cell r="I2801" t="str">
            <v>545-481</v>
          </cell>
          <cell r="J2801" t="str">
            <v>0100</v>
          </cell>
          <cell r="L2801">
            <v>355.05</v>
          </cell>
          <cell r="M2801">
            <v>17.8</v>
          </cell>
          <cell r="N2801">
            <v>14.27</v>
          </cell>
          <cell r="O2801">
            <v>3.1</v>
          </cell>
          <cell r="P2801">
            <v>390.2</v>
          </cell>
          <cell r="S2801">
            <v>390</v>
          </cell>
          <cell r="V2801"/>
          <cell r="W2801">
            <v>37473</v>
          </cell>
          <cell r="X2801">
            <v>37473</v>
          </cell>
          <cell r="Y2801" t="str">
            <v>KB</v>
          </cell>
        </row>
        <row r="2802">
          <cell r="A2802">
            <v>2372</v>
          </cell>
          <cell r="C2802" t="str">
            <v>F</v>
          </cell>
          <cell r="D2802" t="str">
            <v>5000309802</v>
          </cell>
          <cell r="E2802">
            <v>37564</v>
          </cell>
          <cell r="F2802">
            <v>37547</v>
          </cell>
          <cell r="G2802">
            <v>37565</v>
          </cell>
          <cell r="H2802" t="str">
            <v>Ekostavby</v>
          </cell>
          <cell r="I2802" t="str">
            <v>545-481</v>
          </cell>
          <cell r="J2802" t="str">
            <v>0100</v>
          </cell>
          <cell r="M2802">
            <v>0</v>
          </cell>
          <cell r="N2802">
            <v>746.42</v>
          </cell>
          <cell r="O2802">
            <v>164.2</v>
          </cell>
          <cell r="P2802">
            <v>910.6</v>
          </cell>
          <cell r="S2802">
            <v>911</v>
          </cell>
          <cell r="U2802" t="str">
            <v>d</v>
          </cell>
          <cell r="V2802">
            <v>0</v>
          </cell>
          <cell r="W2802">
            <v>37575</v>
          </cell>
          <cell r="X2802">
            <v>37575</v>
          </cell>
          <cell r="Y2802" t="str">
            <v>KB</v>
          </cell>
        </row>
        <row r="2803">
          <cell r="A2803">
            <v>2223</v>
          </cell>
          <cell r="B2803">
            <v>37469</v>
          </cell>
          <cell r="C2803" t="str">
            <v>f</v>
          </cell>
          <cell r="D2803" t="str">
            <v>5000174302</v>
          </cell>
          <cell r="E2803">
            <v>37455</v>
          </cell>
          <cell r="F2803">
            <v>37437</v>
          </cell>
          <cell r="G2803">
            <v>37473</v>
          </cell>
          <cell r="H2803" t="str">
            <v>Ekostavby</v>
          </cell>
          <cell r="I2803" t="str">
            <v>545-481</v>
          </cell>
          <cell r="J2803" t="str">
            <v>0100</v>
          </cell>
          <cell r="M2803">
            <v>0</v>
          </cell>
          <cell r="N2803">
            <v>918.76</v>
          </cell>
          <cell r="O2803">
            <v>202.1</v>
          </cell>
          <cell r="P2803">
            <v>1120.9000000000001</v>
          </cell>
          <cell r="S2803">
            <v>1121</v>
          </cell>
          <cell r="U2803" t="str">
            <v>a</v>
          </cell>
          <cell r="V2803"/>
          <cell r="W2803">
            <v>37468</v>
          </cell>
          <cell r="X2803">
            <v>37469</v>
          </cell>
          <cell r="Y2803" t="str">
            <v>KB</v>
          </cell>
        </row>
        <row r="2804">
          <cell r="A2804">
            <v>2305</v>
          </cell>
          <cell r="B2804">
            <v>37529</v>
          </cell>
          <cell r="C2804" t="str">
            <v>f</v>
          </cell>
          <cell r="D2804" t="str">
            <v>5000226202</v>
          </cell>
          <cell r="E2804">
            <v>37518</v>
          </cell>
          <cell r="F2804">
            <v>37489</v>
          </cell>
          <cell r="G2804">
            <v>37504</v>
          </cell>
          <cell r="H2804" t="str">
            <v>Ekostavby</v>
          </cell>
          <cell r="I2804" t="str">
            <v>545-481</v>
          </cell>
          <cell r="J2804" t="str">
            <v>0100</v>
          </cell>
          <cell r="M2804">
            <v>0</v>
          </cell>
          <cell r="N2804">
            <v>1048.05</v>
          </cell>
          <cell r="O2804">
            <v>230.6</v>
          </cell>
          <cell r="P2804">
            <v>1278.7</v>
          </cell>
          <cell r="S2804">
            <v>1279</v>
          </cell>
          <cell r="U2804" t="str">
            <v>b</v>
          </cell>
          <cell r="V2804"/>
          <cell r="W2804">
            <v>37523</v>
          </cell>
          <cell r="X2804">
            <v>37525</v>
          </cell>
          <cell r="Y2804" t="str">
            <v>KB</v>
          </cell>
        </row>
        <row r="2805">
          <cell r="A2805">
            <v>2225</v>
          </cell>
          <cell r="B2805">
            <v>37469</v>
          </cell>
          <cell r="C2805" t="str">
            <v>f</v>
          </cell>
          <cell r="D2805" t="str">
            <v>5000143802</v>
          </cell>
          <cell r="E2805">
            <v>37455</v>
          </cell>
          <cell r="F2805">
            <v>37425</v>
          </cell>
          <cell r="G2805">
            <v>37442</v>
          </cell>
          <cell r="H2805" t="str">
            <v>Ekostavby</v>
          </cell>
          <cell r="I2805" t="str">
            <v>545-481</v>
          </cell>
          <cell r="J2805" t="str">
            <v>0100</v>
          </cell>
          <cell r="M2805">
            <v>0</v>
          </cell>
          <cell r="N2805">
            <v>1321.17</v>
          </cell>
          <cell r="O2805">
            <v>290.7</v>
          </cell>
          <cell r="P2805">
            <v>1611.9</v>
          </cell>
          <cell r="S2805">
            <v>1612</v>
          </cell>
          <cell r="U2805" t="str">
            <v>b</v>
          </cell>
          <cell r="V2805"/>
          <cell r="W2805">
            <v>37467</v>
          </cell>
          <cell r="X2805">
            <v>37467</v>
          </cell>
          <cell r="Y2805" t="str">
            <v>KB</v>
          </cell>
        </row>
        <row r="2806">
          <cell r="A2806">
            <v>2308</v>
          </cell>
          <cell r="B2806">
            <v>37529</v>
          </cell>
          <cell r="C2806" t="str">
            <v>f</v>
          </cell>
          <cell r="D2806" t="str">
            <v>5000224502</v>
          </cell>
          <cell r="E2806">
            <v>37518</v>
          </cell>
          <cell r="F2806">
            <v>37476</v>
          </cell>
          <cell r="G2806">
            <v>37504</v>
          </cell>
          <cell r="H2806" t="str">
            <v>Ekostavby</v>
          </cell>
          <cell r="I2806" t="str">
            <v>545-481</v>
          </cell>
          <cell r="J2806" t="str">
            <v>0100</v>
          </cell>
          <cell r="L2806">
            <v>1678.28</v>
          </cell>
          <cell r="M2806">
            <v>83.9</v>
          </cell>
          <cell r="N2806">
            <v>14.27</v>
          </cell>
          <cell r="O2806">
            <v>3.1</v>
          </cell>
          <cell r="P2806">
            <v>1779.6</v>
          </cell>
          <cell r="S2806">
            <v>1780</v>
          </cell>
          <cell r="U2806" t="str">
            <v>b</v>
          </cell>
          <cell r="V2806"/>
          <cell r="W2806">
            <v>37523</v>
          </cell>
          <cell r="X2806">
            <v>37525</v>
          </cell>
          <cell r="Y2806" t="str">
            <v>KB</v>
          </cell>
        </row>
        <row r="2807">
          <cell r="A2807">
            <v>2386</v>
          </cell>
          <cell r="B2807">
            <v>37596</v>
          </cell>
          <cell r="C2807" t="str">
            <v>A2</v>
          </cell>
          <cell r="D2807" t="str">
            <v>5000321802</v>
          </cell>
          <cell r="E2807">
            <v>37567</v>
          </cell>
          <cell r="F2807">
            <v>37560</v>
          </cell>
          <cell r="G2807">
            <v>37595</v>
          </cell>
          <cell r="H2807" t="str">
            <v>Ekostavby</v>
          </cell>
          <cell r="I2807" t="str">
            <v>545-481</v>
          </cell>
          <cell r="J2807" t="str">
            <v>0100</v>
          </cell>
          <cell r="L2807">
            <v>2213.1</v>
          </cell>
          <cell r="M2807">
            <v>110.7</v>
          </cell>
          <cell r="N2807">
            <v>14.27</v>
          </cell>
          <cell r="O2807">
            <v>3.1</v>
          </cell>
          <cell r="P2807">
            <v>2341.1999999999998</v>
          </cell>
          <cell r="S2807">
            <v>2341</v>
          </cell>
          <cell r="U2807" t="str">
            <v>a</v>
          </cell>
          <cell r="V2807" t="str">
            <v xml:space="preserve"> </v>
          </cell>
          <cell r="W2807">
            <v>37595</v>
          </cell>
          <cell r="X2807">
            <v>37595</v>
          </cell>
          <cell r="Y2807" t="str">
            <v>KB</v>
          </cell>
        </row>
        <row r="2808">
          <cell r="A2808">
            <v>2226</v>
          </cell>
          <cell r="B2808">
            <v>37469</v>
          </cell>
          <cell r="C2808" t="str">
            <v>f</v>
          </cell>
          <cell r="D2808" t="str">
            <v>5000143702</v>
          </cell>
          <cell r="E2808">
            <v>37455</v>
          </cell>
          <cell r="F2808">
            <v>37425</v>
          </cell>
          <cell r="G2808">
            <v>37442</v>
          </cell>
          <cell r="H2808" t="str">
            <v>Ekostavby</v>
          </cell>
          <cell r="I2808" t="str">
            <v>545-481</v>
          </cell>
          <cell r="J2808" t="str">
            <v>0100</v>
          </cell>
          <cell r="L2808">
            <v>2311.34</v>
          </cell>
          <cell r="M2808">
            <v>115.6</v>
          </cell>
          <cell r="N2808">
            <v>14.27</v>
          </cell>
          <cell r="O2808">
            <v>3.1</v>
          </cell>
          <cell r="P2808">
            <v>2444.3000000000002</v>
          </cell>
          <cell r="S2808">
            <v>2444</v>
          </cell>
          <cell r="U2808" t="str">
            <v>b</v>
          </cell>
          <cell r="V2808"/>
          <cell r="W2808">
            <v>37467</v>
          </cell>
          <cell r="X2808">
            <v>37467</v>
          </cell>
          <cell r="Y2808" t="str">
            <v>KB</v>
          </cell>
        </row>
        <row r="2809">
          <cell r="A2809">
            <v>2159</v>
          </cell>
          <cell r="B2809">
            <v>37425</v>
          </cell>
          <cell r="C2809" t="str">
            <v>f</v>
          </cell>
          <cell r="D2809" t="str">
            <v>5000099102</v>
          </cell>
          <cell r="E2809">
            <v>37393</v>
          </cell>
          <cell r="F2809">
            <v>37385</v>
          </cell>
          <cell r="G2809">
            <v>37412</v>
          </cell>
          <cell r="H2809" t="str">
            <v>Ekostavby</v>
          </cell>
          <cell r="I2809" t="str">
            <v>545-481</v>
          </cell>
          <cell r="J2809" t="str">
            <v>0100</v>
          </cell>
          <cell r="L2809">
            <v>0</v>
          </cell>
          <cell r="M2809">
            <v>0</v>
          </cell>
          <cell r="N2809">
            <v>2370.56</v>
          </cell>
          <cell r="O2809">
            <v>521.5</v>
          </cell>
          <cell r="P2809">
            <v>2892.1</v>
          </cell>
          <cell r="S2809">
            <v>2892.1</v>
          </cell>
          <cell r="U2809" t="str">
            <v>g</v>
          </cell>
          <cell r="V2809"/>
          <cell r="W2809">
            <v>37413</v>
          </cell>
          <cell r="X2809">
            <v>37414</v>
          </cell>
          <cell r="Y2809" t="str">
            <v>KB</v>
          </cell>
        </row>
        <row r="2810">
          <cell r="A2810">
            <v>2426</v>
          </cell>
          <cell r="B2810">
            <v>37613</v>
          </cell>
          <cell r="C2810" t="str">
            <v>A2</v>
          </cell>
          <cell r="D2810" t="str">
            <v>5000382802</v>
          </cell>
          <cell r="E2810">
            <v>37599</v>
          </cell>
          <cell r="F2810">
            <v>37590</v>
          </cell>
          <cell r="G2810">
            <v>37626</v>
          </cell>
          <cell r="H2810" t="str">
            <v>Ekostavby</v>
          </cell>
          <cell r="I2810" t="str">
            <v>545-481</v>
          </cell>
          <cell r="J2810" t="str">
            <v>0100</v>
          </cell>
          <cell r="L2810">
            <v>2899.53</v>
          </cell>
          <cell r="M2810">
            <v>145</v>
          </cell>
          <cell r="N2810">
            <v>14.27</v>
          </cell>
          <cell r="O2810">
            <v>3.1</v>
          </cell>
          <cell r="P2810">
            <v>3061.9</v>
          </cell>
          <cell r="S2810">
            <v>3062</v>
          </cell>
          <cell r="U2810" t="str">
            <v>x</v>
          </cell>
          <cell r="V2810" t="str">
            <v xml:space="preserve"> </v>
          </cell>
          <cell r="W2810">
            <v>37613</v>
          </cell>
          <cell r="X2810">
            <v>37613</v>
          </cell>
          <cell r="Y2810" t="str">
            <v>KB</v>
          </cell>
        </row>
        <row r="2811">
          <cell r="A2811">
            <v>2410</v>
          </cell>
          <cell r="B2811">
            <v>37596</v>
          </cell>
          <cell r="C2811" t="str">
            <v>A2</v>
          </cell>
          <cell r="D2811" t="str">
            <v>5000354602</v>
          </cell>
          <cell r="E2811">
            <v>37587</v>
          </cell>
          <cell r="F2811">
            <v>37579</v>
          </cell>
          <cell r="G2811">
            <v>37595</v>
          </cell>
          <cell r="H2811" t="str">
            <v>Ekostavby</v>
          </cell>
          <cell r="I2811" t="str">
            <v>545-481</v>
          </cell>
          <cell r="J2811" t="str">
            <v>0100</v>
          </cell>
          <cell r="M2811">
            <v>0</v>
          </cell>
          <cell r="N2811">
            <v>2540.23</v>
          </cell>
          <cell r="O2811">
            <v>558.9</v>
          </cell>
          <cell r="P2811">
            <v>3099.1</v>
          </cell>
          <cell r="S2811">
            <v>3099</v>
          </cell>
          <cell r="U2811" t="str">
            <v>b</v>
          </cell>
          <cell r="V2811" t="str">
            <v xml:space="preserve"> </v>
          </cell>
          <cell r="W2811">
            <v>37595</v>
          </cell>
          <cell r="X2811">
            <v>37595</v>
          </cell>
          <cell r="Y2811" t="str">
            <v>KB</v>
          </cell>
        </row>
        <row r="2812">
          <cell r="A2812">
            <v>2309</v>
          </cell>
          <cell r="B2812">
            <v>37529</v>
          </cell>
          <cell r="C2812" t="str">
            <v>f</v>
          </cell>
          <cell r="D2812" t="str">
            <v>5000264302</v>
          </cell>
          <cell r="E2812">
            <v>37518</v>
          </cell>
          <cell r="F2812">
            <v>37516</v>
          </cell>
          <cell r="G2812">
            <v>37534</v>
          </cell>
          <cell r="H2812" t="str">
            <v>Ekostavby</v>
          </cell>
          <cell r="I2812" t="str">
            <v>545-481</v>
          </cell>
          <cell r="J2812" t="str">
            <v>0100</v>
          </cell>
          <cell r="M2812">
            <v>0</v>
          </cell>
          <cell r="N2812">
            <v>2920.59</v>
          </cell>
          <cell r="O2812">
            <v>642.5</v>
          </cell>
          <cell r="P2812">
            <v>3563.1</v>
          </cell>
          <cell r="S2812">
            <v>3563</v>
          </cell>
          <cell r="U2812" t="str">
            <v>c</v>
          </cell>
          <cell r="V2812"/>
          <cell r="W2812">
            <v>37526</v>
          </cell>
          <cell r="X2812">
            <v>37526</v>
          </cell>
          <cell r="Y2812" t="str">
            <v>KB</v>
          </cell>
        </row>
        <row r="2813">
          <cell r="A2813">
            <v>2240</v>
          </cell>
          <cell r="B2813">
            <v>37491</v>
          </cell>
          <cell r="C2813" t="str">
            <v>f</v>
          </cell>
          <cell r="D2813" t="str">
            <v>5000190202</v>
          </cell>
          <cell r="E2813">
            <v>37463</v>
          </cell>
          <cell r="F2813">
            <v>37459</v>
          </cell>
          <cell r="G2813">
            <v>37482</v>
          </cell>
          <cell r="H2813" t="str">
            <v>Ekostavby</v>
          </cell>
          <cell r="I2813" t="str">
            <v>545-481</v>
          </cell>
          <cell r="J2813" t="str">
            <v>0100</v>
          </cell>
          <cell r="L2813">
            <v>7600</v>
          </cell>
          <cell r="M2813">
            <v>380</v>
          </cell>
          <cell r="O2813">
            <v>0</v>
          </cell>
          <cell r="P2813">
            <v>7980</v>
          </cell>
          <cell r="S2813">
            <v>7980</v>
          </cell>
          <cell r="U2813" t="str">
            <v>b</v>
          </cell>
          <cell r="V2813"/>
          <cell r="W2813">
            <v>37477</v>
          </cell>
          <cell r="X2813">
            <v>37477</v>
          </cell>
          <cell r="Y2813" t="str">
            <v>KB</v>
          </cell>
        </row>
        <row r="2814">
          <cell r="A2814">
            <v>2411</v>
          </cell>
          <cell r="B2814">
            <v>37596</v>
          </cell>
          <cell r="C2814" t="str">
            <v>fm</v>
          </cell>
          <cell r="D2814" t="str">
            <v>5000358602</v>
          </cell>
          <cell r="E2814">
            <v>37587</v>
          </cell>
          <cell r="F2814">
            <v>37580</v>
          </cell>
          <cell r="G2814">
            <v>37595</v>
          </cell>
          <cell r="H2814" t="str">
            <v>Ekostavby</v>
          </cell>
          <cell r="I2814" t="str">
            <v>545-481</v>
          </cell>
          <cell r="J2814" t="str">
            <v>0100</v>
          </cell>
          <cell r="L2814">
            <v>7800</v>
          </cell>
          <cell r="M2814">
            <v>390</v>
          </cell>
          <cell r="O2814">
            <v>0</v>
          </cell>
          <cell r="P2814">
            <v>8190</v>
          </cell>
          <cell r="S2814">
            <v>8190</v>
          </cell>
          <cell r="U2814" t="str">
            <v>b</v>
          </cell>
          <cell r="V2814" t="str">
            <v xml:space="preserve"> </v>
          </cell>
          <cell r="W2814">
            <v>37595</v>
          </cell>
          <cell r="X2814">
            <v>37595</v>
          </cell>
          <cell r="Y2814" t="str">
            <v>KB</v>
          </cell>
        </row>
        <row r="2815">
          <cell r="A2815">
            <v>2408</v>
          </cell>
          <cell r="B2815">
            <v>37596</v>
          </cell>
          <cell r="C2815" t="str">
            <v>A2</v>
          </cell>
          <cell r="D2815" t="str">
            <v>5000358502</v>
          </cell>
          <cell r="E2815">
            <v>37587</v>
          </cell>
          <cell r="F2815">
            <v>37580</v>
          </cell>
          <cell r="G2815">
            <v>37595</v>
          </cell>
          <cell r="H2815" t="str">
            <v>Ekostavby</v>
          </cell>
          <cell r="I2815" t="str">
            <v>545-481</v>
          </cell>
          <cell r="J2815" t="str">
            <v>0100</v>
          </cell>
          <cell r="L2815">
            <v>9600</v>
          </cell>
          <cell r="M2815">
            <v>480</v>
          </cell>
          <cell r="O2815">
            <v>0</v>
          </cell>
          <cell r="P2815">
            <v>10080</v>
          </cell>
          <cell r="S2815">
            <v>10080</v>
          </cell>
          <cell r="U2815" t="str">
            <v>b</v>
          </cell>
          <cell r="V2815" t="str">
            <v xml:space="preserve"> </v>
          </cell>
          <cell r="W2815">
            <v>37595</v>
          </cell>
          <cell r="X2815">
            <v>37595</v>
          </cell>
          <cell r="Y2815" t="str">
            <v>KB</v>
          </cell>
        </row>
        <row r="2816">
          <cell r="A2816">
            <v>2385</v>
          </cell>
          <cell r="B2816">
            <v>37596</v>
          </cell>
          <cell r="C2816" t="str">
            <v>A2</v>
          </cell>
          <cell r="D2816" t="str">
            <v>5000333802</v>
          </cell>
          <cell r="E2816">
            <v>37567</v>
          </cell>
          <cell r="F2816">
            <v>37560</v>
          </cell>
          <cell r="G2816">
            <v>37595</v>
          </cell>
          <cell r="H2816" t="str">
            <v>Ekostavby</v>
          </cell>
          <cell r="I2816" t="str">
            <v>545-481</v>
          </cell>
          <cell r="J2816" t="str">
            <v>0100</v>
          </cell>
          <cell r="L2816">
            <v>15000</v>
          </cell>
          <cell r="M2816">
            <v>750</v>
          </cell>
          <cell r="O2816">
            <v>0</v>
          </cell>
          <cell r="P2816">
            <v>15750</v>
          </cell>
          <cell r="S2816">
            <v>15750</v>
          </cell>
          <cell r="U2816" t="str">
            <v>a</v>
          </cell>
          <cell r="V2816" t="str">
            <v xml:space="preserve"> </v>
          </cell>
          <cell r="W2816">
            <v>37595</v>
          </cell>
          <cell r="X2816">
            <v>37595</v>
          </cell>
          <cell r="Y2816" t="str">
            <v>KB</v>
          </cell>
        </row>
        <row r="2817">
          <cell r="A2817">
            <v>2391</v>
          </cell>
          <cell r="B2817">
            <v>37596</v>
          </cell>
          <cell r="C2817" t="str">
            <v>f</v>
          </cell>
          <cell r="D2817" t="str">
            <v>5000339702</v>
          </cell>
          <cell r="E2817">
            <v>37571</v>
          </cell>
          <cell r="F2817">
            <v>37560</v>
          </cell>
          <cell r="G2817">
            <v>37595</v>
          </cell>
          <cell r="H2817" t="str">
            <v>Ekostavby</v>
          </cell>
          <cell r="I2817" t="str">
            <v>545-481</v>
          </cell>
          <cell r="J2817" t="str">
            <v>0100</v>
          </cell>
          <cell r="L2817">
            <v>15000</v>
          </cell>
          <cell r="M2817">
            <v>750</v>
          </cell>
          <cell r="O2817">
            <v>0</v>
          </cell>
          <cell r="P2817">
            <v>15750</v>
          </cell>
          <cell r="S2817">
            <v>15750</v>
          </cell>
          <cell r="U2817" t="str">
            <v>a</v>
          </cell>
          <cell r="V2817" t="str">
            <v xml:space="preserve"> </v>
          </cell>
          <cell r="W2817">
            <v>37595</v>
          </cell>
          <cell r="X2817">
            <v>37595</v>
          </cell>
          <cell r="Y2817" t="str">
            <v>KB</v>
          </cell>
        </row>
        <row r="2818">
          <cell r="A2818">
            <v>2241</v>
          </cell>
          <cell r="B2818">
            <v>37491</v>
          </cell>
          <cell r="C2818" t="str">
            <v>tye</v>
          </cell>
          <cell r="D2818" t="str">
            <v>5000190302</v>
          </cell>
          <cell r="E2818">
            <v>37463</v>
          </cell>
          <cell r="F2818">
            <v>37461</v>
          </cell>
          <cell r="G2818">
            <v>37482</v>
          </cell>
          <cell r="H2818" t="str">
            <v>Ekostavby</v>
          </cell>
          <cell r="I2818" t="str">
            <v>545-481</v>
          </cell>
          <cell r="J2818" t="str">
            <v>0100</v>
          </cell>
          <cell r="M2818">
            <v>0</v>
          </cell>
          <cell r="O2818">
            <v>0</v>
          </cell>
          <cell r="P2818">
            <v>0</v>
          </cell>
          <cell r="Q2818">
            <v>17100</v>
          </cell>
          <cell r="S2818">
            <v>17100</v>
          </cell>
          <cell r="U2818" t="str">
            <v>b</v>
          </cell>
          <cell r="V2818"/>
          <cell r="W2818">
            <v>37477</v>
          </cell>
          <cell r="X2818">
            <v>37477</v>
          </cell>
          <cell r="Y2818" t="str">
            <v>KB</v>
          </cell>
        </row>
        <row r="2819">
          <cell r="A2819">
            <v>2306</v>
          </cell>
          <cell r="B2819">
            <v>37529</v>
          </cell>
          <cell r="C2819" t="str">
            <v>f</v>
          </cell>
          <cell r="D2819" t="str">
            <v>5000264402</v>
          </cell>
          <cell r="E2819">
            <v>37518</v>
          </cell>
          <cell r="F2819">
            <v>37516</v>
          </cell>
          <cell r="G2819">
            <v>37534</v>
          </cell>
          <cell r="H2819" t="str">
            <v>Ekostavby</v>
          </cell>
          <cell r="I2819" t="str">
            <v>545-481</v>
          </cell>
          <cell r="J2819" t="str">
            <v>0100</v>
          </cell>
          <cell r="L2819">
            <v>17660</v>
          </cell>
          <cell r="M2819">
            <v>883</v>
          </cell>
          <cell r="O2819">
            <v>0</v>
          </cell>
          <cell r="P2819">
            <v>18543</v>
          </cell>
          <cell r="S2819">
            <v>18543</v>
          </cell>
          <cell r="U2819" t="str">
            <v>c</v>
          </cell>
          <cell r="V2819"/>
          <cell r="W2819">
            <v>37526</v>
          </cell>
          <cell r="X2819">
            <v>37526</v>
          </cell>
          <cell r="Y2819" t="str">
            <v>KB</v>
          </cell>
        </row>
        <row r="2820">
          <cell r="A2820">
            <v>2425</v>
          </cell>
          <cell r="B2820">
            <v>37613</v>
          </cell>
          <cell r="C2820" t="str">
            <v>A2</v>
          </cell>
          <cell r="D2820" t="str">
            <v>5000378702</v>
          </cell>
          <cell r="E2820">
            <v>37599</v>
          </cell>
          <cell r="G2820">
            <v>37595</v>
          </cell>
          <cell r="H2820" t="str">
            <v>Ekostavby</v>
          </cell>
          <cell r="I2820" t="str">
            <v>545-481</v>
          </cell>
          <cell r="J2820" t="str">
            <v>0100</v>
          </cell>
          <cell r="M2820">
            <v>0</v>
          </cell>
          <cell r="O2820">
            <v>0</v>
          </cell>
          <cell r="P2820">
            <v>0</v>
          </cell>
          <cell r="Q2820">
            <v>18900</v>
          </cell>
          <cell r="S2820">
            <v>18900</v>
          </cell>
          <cell r="U2820" t="str">
            <v>x</v>
          </cell>
          <cell r="V2820" t="str">
            <v xml:space="preserve"> </v>
          </cell>
          <cell r="W2820">
            <v>37613</v>
          </cell>
          <cell r="X2820">
            <v>37613</v>
          </cell>
          <cell r="Y2820" t="str">
            <v>KB</v>
          </cell>
        </row>
        <row r="2821">
          <cell r="A2821">
            <v>2236</v>
          </cell>
          <cell r="B2821">
            <v>37469</v>
          </cell>
          <cell r="C2821" t="str">
            <v>f</v>
          </cell>
          <cell r="D2821" t="str">
            <v>5000178302</v>
          </cell>
          <cell r="E2821">
            <v>37460</v>
          </cell>
          <cell r="F2821">
            <v>37447</v>
          </cell>
          <cell r="G2821">
            <v>37488</v>
          </cell>
          <cell r="H2821" t="str">
            <v>Ekostavby</v>
          </cell>
          <cell r="I2821" t="str">
            <v>545-481</v>
          </cell>
          <cell r="J2821" t="str">
            <v>0100</v>
          </cell>
          <cell r="L2821">
            <v>18650</v>
          </cell>
          <cell r="M2821">
            <v>932.5</v>
          </cell>
          <cell r="O2821">
            <v>0</v>
          </cell>
          <cell r="P2821">
            <v>19582.5</v>
          </cell>
          <cell r="S2821">
            <v>19582.5</v>
          </cell>
          <cell r="U2821" t="str">
            <v>b</v>
          </cell>
          <cell r="V2821"/>
          <cell r="W2821">
            <v>37477</v>
          </cell>
          <cell r="X2821">
            <v>37477</v>
          </cell>
          <cell r="Y2821" t="str">
            <v>KB</v>
          </cell>
        </row>
        <row r="2822">
          <cell r="A2822">
            <v>2160</v>
          </cell>
          <cell r="B2822">
            <v>37425</v>
          </cell>
          <cell r="C2822" t="str">
            <v>f</v>
          </cell>
          <cell r="D2822" t="str">
            <v>5000098002</v>
          </cell>
          <cell r="E2822">
            <v>37393</v>
          </cell>
          <cell r="F2822">
            <v>37390</v>
          </cell>
          <cell r="G2822">
            <v>37412</v>
          </cell>
          <cell r="H2822" t="str">
            <v>Ekostavby</v>
          </cell>
          <cell r="I2822" t="str">
            <v>545-481</v>
          </cell>
          <cell r="J2822" t="str">
            <v>0100</v>
          </cell>
          <cell r="L2822">
            <v>20000</v>
          </cell>
          <cell r="M2822">
            <v>1000</v>
          </cell>
          <cell r="N2822">
            <v>5000</v>
          </cell>
          <cell r="O2822">
            <v>1100</v>
          </cell>
          <cell r="P2822">
            <v>27100</v>
          </cell>
          <cell r="S2822">
            <v>27100</v>
          </cell>
          <cell r="U2822" t="str">
            <v>f</v>
          </cell>
          <cell r="V2822"/>
          <cell r="W2822">
            <v>37413</v>
          </cell>
          <cell r="X2822">
            <v>37414</v>
          </cell>
          <cell r="Y2822" t="str">
            <v>KB</v>
          </cell>
        </row>
        <row r="2823">
          <cell r="A2823">
            <v>2224</v>
          </cell>
          <cell r="B2823">
            <v>37469</v>
          </cell>
          <cell r="C2823" t="str">
            <v>f</v>
          </cell>
          <cell r="D2823" t="str">
            <v>5000144402</v>
          </cell>
          <cell r="E2823">
            <v>37455</v>
          </cell>
          <cell r="F2823">
            <v>37425</v>
          </cell>
          <cell r="G2823">
            <v>37442</v>
          </cell>
          <cell r="H2823" t="str">
            <v>Ekostavby</v>
          </cell>
          <cell r="I2823" t="str">
            <v>545-481</v>
          </cell>
          <cell r="J2823" t="str">
            <v>0100</v>
          </cell>
          <cell r="L2823">
            <v>20000</v>
          </cell>
          <cell r="M2823">
            <v>1000</v>
          </cell>
          <cell r="N2823">
            <v>5000</v>
          </cell>
          <cell r="O2823">
            <v>1100</v>
          </cell>
          <cell r="P2823">
            <v>27100</v>
          </cell>
          <cell r="S2823">
            <v>27100</v>
          </cell>
          <cell r="T2823" t="str">
            <v>August2002</v>
          </cell>
          <cell r="U2823">
            <v>37468</v>
          </cell>
          <cell r="V2823"/>
          <cell r="W2823">
            <v>37473</v>
          </cell>
          <cell r="X2823">
            <v>37473</v>
          </cell>
          <cell r="Y2823" t="str">
            <v>UFJ</v>
          </cell>
        </row>
        <row r="2824">
          <cell r="A2824">
            <v>2234</v>
          </cell>
          <cell r="B2824">
            <v>37469</v>
          </cell>
          <cell r="C2824" t="str">
            <v>f</v>
          </cell>
          <cell r="D2824" t="str">
            <v>5000186002</v>
          </cell>
          <cell r="E2824">
            <v>37460</v>
          </cell>
          <cell r="F2824">
            <v>37455</v>
          </cell>
          <cell r="G2824">
            <v>37488</v>
          </cell>
          <cell r="H2824" t="str">
            <v>Ekostavby</v>
          </cell>
          <cell r="I2824" t="str">
            <v>545-481</v>
          </cell>
          <cell r="J2824" t="str">
            <v>0100</v>
          </cell>
          <cell r="L2824">
            <v>20000</v>
          </cell>
          <cell r="M2824">
            <v>1000</v>
          </cell>
          <cell r="N2824">
            <v>5000</v>
          </cell>
          <cell r="O2824">
            <v>1100</v>
          </cell>
          <cell r="P2824">
            <v>27100</v>
          </cell>
          <cell r="S2824">
            <v>27100</v>
          </cell>
          <cell r="U2824" t="str">
            <v>b</v>
          </cell>
          <cell r="V2824"/>
          <cell r="W2824">
            <v>37477</v>
          </cell>
          <cell r="X2824">
            <v>37477</v>
          </cell>
          <cell r="Y2824" t="str">
            <v>KB</v>
          </cell>
        </row>
        <row r="2825">
          <cell r="A2825">
            <v>2304</v>
          </cell>
          <cell r="B2825">
            <v>37537</v>
          </cell>
          <cell r="C2825" t="str">
            <v>F</v>
          </cell>
          <cell r="D2825" t="str">
            <v>5000221102</v>
          </cell>
          <cell r="E2825">
            <v>37518</v>
          </cell>
          <cell r="F2825">
            <v>37483</v>
          </cell>
          <cell r="G2825">
            <v>37504</v>
          </cell>
          <cell r="H2825" t="str">
            <v>Ekostavby</v>
          </cell>
          <cell r="I2825" t="str">
            <v>545-481</v>
          </cell>
          <cell r="J2825" t="str">
            <v>0100</v>
          </cell>
          <cell r="L2825">
            <v>20000</v>
          </cell>
          <cell r="M2825">
            <v>1000</v>
          </cell>
          <cell r="N2825">
            <v>5000</v>
          </cell>
          <cell r="O2825">
            <v>1100</v>
          </cell>
          <cell r="P2825">
            <v>27100</v>
          </cell>
          <cell r="S2825">
            <v>27100</v>
          </cell>
          <cell r="T2825" t="str">
            <v>October2002</v>
          </cell>
          <cell r="V2825"/>
          <cell r="W2825">
            <v>37534</v>
          </cell>
          <cell r="X2825">
            <v>37536</v>
          </cell>
          <cell r="Y2825" t="str">
            <v>UFJ</v>
          </cell>
        </row>
        <row r="2826">
          <cell r="A2826">
            <v>2307</v>
          </cell>
          <cell r="B2826">
            <v>37537</v>
          </cell>
          <cell r="C2826" t="str">
            <v>F</v>
          </cell>
          <cell r="D2826" t="str">
            <v>5000253802</v>
          </cell>
          <cell r="E2826">
            <v>37518</v>
          </cell>
          <cell r="F2826">
            <v>37510</v>
          </cell>
          <cell r="G2826">
            <v>37534</v>
          </cell>
          <cell r="H2826" t="str">
            <v>Ekostavby</v>
          </cell>
          <cell r="I2826" t="str">
            <v>545-481</v>
          </cell>
          <cell r="J2826" t="str">
            <v>0100</v>
          </cell>
          <cell r="L2826">
            <v>20000</v>
          </cell>
          <cell r="M2826">
            <v>1000</v>
          </cell>
          <cell r="N2826">
            <v>5000</v>
          </cell>
          <cell r="O2826">
            <v>1100</v>
          </cell>
          <cell r="P2826">
            <v>27100</v>
          </cell>
          <cell r="S2826">
            <v>27100</v>
          </cell>
          <cell r="T2826" t="str">
            <v>October2002</v>
          </cell>
          <cell r="V2826"/>
          <cell r="W2826">
            <v>37534</v>
          </cell>
          <cell r="X2826">
            <v>37536</v>
          </cell>
          <cell r="Y2826" t="str">
            <v>UFJ</v>
          </cell>
        </row>
        <row r="2827">
          <cell r="A2827">
            <v>2373</v>
          </cell>
          <cell r="B2827">
            <v>37578</v>
          </cell>
          <cell r="C2827" t="str">
            <v>f</v>
          </cell>
          <cell r="D2827" t="str">
            <v>5000302602</v>
          </cell>
          <cell r="E2827">
            <v>37564</v>
          </cell>
          <cell r="F2827">
            <v>37545</v>
          </cell>
          <cell r="G2827">
            <v>37565</v>
          </cell>
          <cell r="H2827" t="str">
            <v>Ekostavby</v>
          </cell>
          <cell r="I2827" t="str">
            <v>545-481</v>
          </cell>
          <cell r="J2827" t="str">
            <v>0100</v>
          </cell>
          <cell r="L2827">
            <v>20000</v>
          </cell>
          <cell r="M2827">
            <v>1000</v>
          </cell>
          <cell r="N2827">
            <v>5000</v>
          </cell>
          <cell r="O2827">
            <v>1100</v>
          </cell>
          <cell r="P2827">
            <v>27100</v>
          </cell>
          <cell r="S2827">
            <v>27100</v>
          </cell>
          <cell r="U2827" t="str">
            <v>d</v>
          </cell>
          <cell r="V2827">
            <v>0</v>
          </cell>
          <cell r="W2827">
            <v>37575</v>
          </cell>
          <cell r="X2827">
            <v>37575</v>
          </cell>
          <cell r="Y2827" t="str">
            <v>KB</v>
          </cell>
        </row>
        <row r="2828">
          <cell r="A2828">
            <v>2409</v>
          </cell>
          <cell r="B2828">
            <v>37596</v>
          </cell>
          <cell r="C2828" t="str">
            <v>A2</v>
          </cell>
          <cell r="D2828" t="str">
            <v>5000351302</v>
          </cell>
          <cell r="E2828">
            <v>37587</v>
          </cell>
          <cell r="F2828">
            <v>37574</v>
          </cell>
          <cell r="G2828">
            <v>37595</v>
          </cell>
          <cell r="H2828" t="str">
            <v>Ekostavby</v>
          </cell>
          <cell r="I2828" t="str">
            <v>545-481</v>
          </cell>
          <cell r="J2828" t="str">
            <v>0100</v>
          </cell>
          <cell r="L2828">
            <v>20000</v>
          </cell>
          <cell r="M2828">
            <v>1000</v>
          </cell>
          <cell r="N2828">
            <v>5000</v>
          </cell>
          <cell r="O2828">
            <v>1100</v>
          </cell>
          <cell r="P2828">
            <v>27100</v>
          </cell>
          <cell r="S2828">
            <v>27100</v>
          </cell>
          <cell r="U2828" t="str">
            <v>b</v>
          </cell>
          <cell r="V2828" t="str">
            <v xml:space="preserve"> </v>
          </cell>
          <cell r="W2828">
            <v>37595</v>
          </cell>
          <cell r="X2828">
            <v>37595</v>
          </cell>
          <cell r="Y2828" t="str">
            <v>KB</v>
          </cell>
        </row>
        <row r="2829">
          <cell r="A2829">
            <v>2168</v>
          </cell>
          <cell r="B2829">
            <v>37413</v>
          </cell>
          <cell r="C2829" t="str">
            <v>f</v>
          </cell>
          <cell r="D2829" t="str">
            <v>5000109202</v>
          </cell>
          <cell r="E2829">
            <v>37400</v>
          </cell>
          <cell r="F2829">
            <v>37397</v>
          </cell>
          <cell r="G2829">
            <v>37412</v>
          </cell>
          <cell r="H2829" t="str">
            <v>Ekostavby</v>
          </cell>
          <cell r="I2829" t="str">
            <v>545-481</v>
          </cell>
          <cell r="J2829" t="str">
            <v>0100</v>
          </cell>
          <cell r="L2829">
            <v>33424.83</v>
          </cell>
          <cell r="M2829">
            <v>1671.2</v>
          </cell>
          <cell r="N2829">
            <v>185.51</v>
          </cell>
          <cell r="O2829">
            <v>40.799999999999997</v>
          </cell>
          <cell r="P2829">
            <v>35322.300000000003</v>
          </cell>
          <cell r="S2829">
            <v>35323</v>
          </cell>
          <cell r="T2829" t="str">
            <v>June2002</v>
          </cell>
          <cell r="U2829">
            <v>37407</v>
          </cell>
          <cell r="V2829"/>
          <cell r="W2829">
            <v>37412</v>
          </cell>
          <cell r="X2829">
            <v>37413</v>
          </cell>
          <cell r="Y2829" t="str">
            <v>Sanwa Duss</v>
          </cell>
        </row>
        <row r="2830">
          <cell r="A2830">
            <v>2242</v>
          </cell>
          <cell r="B2830">
            <v>37491</v>
          </cell>
          <cell r="C2830" t="str">
            <v>tye</v>
          </cell>
          <cell r="D2830" t="str">
            <v>5000190402</v>
          </cell>
          <cell r="E2830">
            <v>37463</v>
          </cell>
          <cell r="F2830">
            <v>37461</v>
          </cell>
          <cell r="G2830">
            <v>37475</v>
          </cell>
          <cell r="H2830" t="str">
            <v>Ekostavby</v>
          </cell>
          <cell r="I2830" t="str">
            <v>545-481</v>
          </cell>
          <cell r="J2830" t="str">
            <v>0100</v>
          </cell>
          <cell r="M2830">
            <v>0</v>
          </cell>
          <cell r="O2830">
            <v>0</v>
          </cell>
          <cell r="P2830">
            <v>0</v>
          </cell>
          <cell r="Q2830">
            <v>48600</v>
          </cell>
          <cell r="S2830">
            <v>48600</v>
          </cell>
          <cell r="U2830" t="str">
            <v>b</v>
          </cell>
          <cell r="V2830"/>
          <cell r="W2830">
            <v>37470</v>
          </cell>
          <cell r="X2830">
            <v>37474</v>
          </cell>
          <cell r="Y2830" t="str">
            <v>KB</v>
          </cell>
        </row>
        <row r="2831">
          <cell r="A2831">
            <v>2384</v>
          </cell>
          <cell r="B2831">
            <v>37596</v>
          </cell>
          <cell r="C2831" t="str">
            <v>f</v>
          </cell>
          <cell r="D2831" t="str">
            <v>5000329202</v>
          </cell>
          <cell r="E2831">
            <v>37567</v>
          </cell>
          <cell r="F2831">
            <v>37560</v>
          </cell>
          <cell r="G2831">
            <v>37595</v>
          </cell>
          <cell r="H2831" t="str">
            <v>Ekostavby</v>
          </cell>
          <cell r="I2831" t="str">
            <v>545-481</v>
          </cell>
          <cell r="J2831" t="str">
            <v>0100</v>
          </cell>
          <cell r="L2831">
            <v>40000</v>
          </cell>
          <cell r="M2831">
            <v>2000</v>
          </cell>
          <cell r="N2831">
            <v>20000</v>
          </cell>
          <cell r="O2831">
            <v>4400</v>
          </cell>
          <cell r="P2831">
            <v>66400</v>
          </cell>
          <cell r="S2831">
            <v>66400</v>
          </cell>
          <cell r="U2831" t="str">
            <v>a</v>
          </cell>
          <cell r="V2831" t="str">
            <v xml:space="preserve"> </v>
          </cell>
          <cell r="W2831">
            <v>37595</v>
          </cell>
          <cell r="X2831">
            <v>37595</v>
          </cell>
          <cell r="Y2831" t="str">
            <v>KB</v>
          </cell>
        </row>
        <row r="2832">
          <cell r="A2832">
            <v>2235</v>
          </cell>
          <cell r="B2832">
            <v>37502</v>
          </cell>
          <cell r="C2832" t="str">
            <v>tye</v>
          </cell>
          <cell r="D2832" t="str">
            <v>5000178402</v>
          </cell>
          <cell r="E2832">
            <v>37460</v>
          </cell>
          <cell r="G2832">
            <v>37488</v>
          </cell>
          <cell r="H2832" t="str">
            <v>Ekostavby</v>
          </cell>
          <cell r="I2832" t="str">
            <v>545-481</v>
          </cell>
          <cell r="J2832" t="str">
            <v>0100</v>
          </cell>
          <cell r="M2832">
            <v>0</v>
          </cell>
          <cell r="O2832">
            <v>0</v>
          </cell>
          <cell r="P2832">
            <v>0</v>
          </cell>
          <cell r="Q2832">
            <v>71948</v>
          </cell>
          <cell r="S2832">
            <v>71948</v>
          </cell>
          <cell r="U2832" t="str">
            <v>b</v>
          </cell>
          <cell r="V2832"/>
          <cell r="W2832">
            <v>37477</v>
          </cell>
          <cell r="X2832">
            <v>37477</v>
          </cell>
          <cell r="Y2832" t="str">
            <v>KB</v>
          </cell>
        </row>
        <row r="2833">
          <cell r="A2833">
            <v>2393</v>
          </cell>
          <cell r="B2833">
            <v>37596</v>
          </cell>
          <cell r="C2833" t="str">
            <v>A2</v>
          </cell>
          <cell r="D2833" t="str">
            <v>5000340502</v>
          </cell>
          <cell r="E2833">
            <v>37571</v>
          </cell>
          <cell r="F2833">
            <v>37560</v>
          </cell>
          <cell r="G2833">
            <v>37595</v>
          </cell>
          <cell r="H2833" t="str">
            <v>Ekostavby</v>
          </cell>
          <cell r="I2833" t="str">
            <v>545-481</v>
          </cell>
          <cell r="J2833" t="str">
            <v>0100</v>
          </cell>
          <cell r="M2833">
            <v>0</v>
          </cell>
          <cell r="O2833">
            <v>0</v>
          </cell>
          <cell r="P2833">
            <v>0</v>
          </cell>
          <cell r="Q2833">
            <v>79135</v>
          </cell>
          <cell r="S2833">
            <v>79135</v>
          </cell>
          <cell r="U2833" t="str">
            <v>a</v>
          </cell>
          <cell r="V2833" t="str">
            <v xml:space="preserve"> </v>
          </cell>
          <cell r="W2833">
            <v>37595</v>
          </cell>
          <cell r="X2833">
            <v>37595</v>
          </cell>
          <cell r="Y2833" t="str">
            <v>KB</v>
          </cell>
        </row>
        <row r="2834">
          <cell r="A2834">
            <v>6033</v>
          </cell>
          <cell r="B2834">
            <v>37466</v>
          </cell>
          <cell r="C2834" t="str">
            <v>tr</v>
          </cell>
          <cell r="D2834" t="str">
            <v>5000170202</v>
          </cell>
          <cell r="E2834">
            <v>37449</v>
          </cell>
          <cell r="F2834">
            <v>37435</v>
          </cell>
          <cell r="G2834">
            <v>37473</v>
          </cell>
          <cell r="H2834" t="str">
            <v>Ekostavby</v>
          </cell>
          <cell r="I2834" t="str">
            <v>545-481</v>
          </cell>
          <cell r="J2834" t="str">
            <v>0100</v>
          </cell>
          <cell r="L2834">
            <v>582000</v>
          </cell>
          <cell r="M2834">
            <v>29100</v>
          </cell>
          <cell r="O2834">
            <v>0</v>
          </cell>
          <cell r="P2834">
            <v>611100</v>
          </cell>
          <cell r="Q2834">
            <v>-523800</v>
          </cell>
          <cell r="R2834">
            <v>0</v>
          </cell>
          <cell r="S2834">
            <v>87300</v>
          </cell>
          <cell r="T2834" t="str">
            <v>August2002</v>
          </cell>
          <cell r="U2834">
            <v>37468</v>
          </cell>
          <cell r="V2834"/>
          <cell r="W2834">
            <v>37473</v>
          </cell>
          <cell r="X2834">
            <v>37473</v>
          </cell>
          <cell r="Y2834" t="str">
            <v>UFJ</v>
          </cell>
        </row>
        <row r="2835">
          <cell r="A2835">
            <v>6083</v>
          </cell>
          <cell r="B2835">
            <v>37572</v>
          </cell>
          <cell r="C2835" t="str">
            <v>tr</v>
          </cell>
          <cell r="D2835" t="str">
            <v>5000288202</v>
          </cell>
          <cell r="E2835">
            <v>37538</v>
          </cell>
          <cell r="F2835">
            <v>37529</v>
          </cell>
          <cell r="G2835">
            <v>37565</v>
          </cell>
          <cell r="H2835" t="str">
            <v>Ekostavby</v>
          </cell>
          <cell r="I2835" t="str">
            <v>545-481</v>
          </cell>
          <cell r="J2835" t="str">
            <v>0100</v>
          </cell>
          <cell r="L2835">
            <v>850000</v>
          </cell>
          <cell r="M2835">
            <v>42500</v>
          </cell>
          <cell r="N2835">
            <v>44000</v>
          </cell>
          <cell r="O2835">
            <v>9680</v>
          </cell>
          <cell r="P2835">
            <v>946180</v>
          </cell>
          <cell r="Q2835">
            <v>-747282</v>
          </cell>
          <cell r="R2835">
            <v>-44625</v>
          </cell>
          <cell r="S2835">
            <v>154273</v>
          </cell>
          <cell r="T2835" t="str">
            <v>November2002</v>
          </cell>
          <cell r="U2835">
            <v>37558</v>
          </cell>
          <cell r="V2835"/>
          <cell r="W2835">
            <v>37564</v>
          </cell>
          <cell r="X2835">
            <v>37565</v>
          </cell>
          <cell r="Y2835" t="str">
            <v>UFJ</v>
          </cell>
        </row>
        <row r="2836">
          <cell r="A2836">
            <v>2222</v>
          </cell>
          <cell r="B2836">
            <v>37469</v>
          </cell>
          <cell r="C2836" t="str">
            <v>amo</v>
          </cell>
          <cell r="D2836" t="str">
            <v>5000113802</v>
          </cell>
          <cell r="E2836">
            <v>37453</v>
          </cell>
          <cell r="F2836">
            <v>37405</v>
          </cell>
          <cell r="G2836">
            <v>37442</v>
          </cell>
          <cell r="H2836" t="str">
            <v>Ekostavby</v>
          </cell>
          <cell r="I2836" t="str">
            <v>545-481</v>
          </cell>
          <cell r="J2836" t="str">
            <v>0100</v>
          </cell>
          <cell r="L2836">
            <v>1345000</v>
          </cell>
          <cell r="M2836">
            <v>67250</v>
          </cell>
          <cell r="O2836">
            <v>0</v>
          </cell>
          <cell r="P2836">
            <v>1412250</v>
          </cell>
          <cell r="Q2836">
            <v>-1186650</v>
          </cell>
          <cell r="R2836">
            <v>-70613</v>
          </cell>
          <cell r="S2836">
            <v>154987</v>
          </cell>
          <cell r="T2836" t="str">
            <v>August2002</v>
          </cell>
          <cell r="U2836">
            <v>37468</v>
          </cell>
          <cell r="V2836"/>
          <cell r="W2836">
            <v>37473</v>
          </cell>
          <cell r="X2836">
            <v>37473</v>
          </cell>
          <cell r="Y2836" t="str">
            <v>UFJ</v>
          </cell>
        </row>
        <row r="2837">
          <cell r="A2837">
            <v>6032</v>
          </cell>
          <cell r="B2837">
            <v>37466</v>
          </cell>
          <cell r="C2837" t="str">
            <v>tr</v>
          </cell>
          <cell r="D2837" t="str">
            <v>5000170102</v>
          </cell>
          <cell r="E2837">
            <v>37449</v>
          </cell>
          <cell r="F2837">
            <v>37435</v>
          </cell>
          <cell r="G2837">
            <v>37473</v>
          </cell>
          <cell r="H2837" t="str">
            <v>Ekostavby</v>
          </cell>
          <cell r="I2837" t="str">
            <v>545-481</v>
          </cell>
          <cell r="J2837" t="str">
            <v>0100</v>
          </cell>
          <cell r="L2837">
            <v>1070000</v>
          </cell>
          <cell r="M2837">
            <v>53500</v>
          </cell>
          <cell r="O2837">
            <v>0</v>
          </cell>
          <cell r="P2837">
            <v>1123500</v>
          </cell>
          <cell r="Q2837">
            <v>-786049</v>
          </cell>
          <cell r="R2837">
            <v>-56175</v>
          </cell>
          <cell r="S2837">
            <v>281276</v>
          </cell>
          <cell r="T2837" t="str">
            <v>August2002</v>
          </cell>
          <cell r="U2837">
            <v>37468</v>
          </cell>
          <cell r="V2837"/>
          <cell r="W2837">
            <v>37473</v>
          </cell>
          <cell r="X2837">
            <v>37473</v>
          </cell>
          <cell r="Y2837" t="str">
            <v>UFJ</v>
          </cell>
        </row>
        <row r="2838">
          <cell r="A2838">
            <v>2161.1</v>
          </cell>
          <cell r="B2838">
            <v>37572</v>
          </cell>
          <cell r="C2838" t="str">
            <v>f</v>
          </cell>
          <cell r="D2838" t="str">
            <v>5002709</v>
          </cell>
          <cell r="E2838">
            <v>37551</v>
          </cell>
          <cell r="G2838">
            <v>37552</v>
          </cell>
          <cell r="H2838" t="str">
            <v>Ekostavby</v>
          </cell>
          <cell r="I2838" t="str">
            <v>545-481</v>
          </cell>
          <cell r="J2838" t="str">
            <v>0100</v>
          </cell>
          <cell r="L2838">
            <v>0</v>
          </cell>
          <cell r="M2838">
            <v>0</v>
          </cell>
          <cell r="N2838">
            <v>0</v>
          </cell>
          <cell r="O2838">
            <v>0</v>
          </cell>
          <cell r="P2838">
            <v>0</v>
          </cell>
          <cell r="Q2838">
            <v>0</v>
          </cell>
          <cell r="R2838">
            <v>296229</v>
          </cell>
          <cell r="S2838">
            <v>296229</v>
          </cell>
          <cell r="T2838" t="str">
            <v>November2002</v>
          </cell>
          <cell r="U2838">
            <v>37558</v>
          </cell>
          <cell r="V2838"/>
          <cell r="W2838">
            <v>37564</v>
          </cell>
          <cell r="X2838">
            <v>37565</v>
          </cell>
          <cell r="Y2838" t="str">
            <v>UFJ</v>
          </cell>
        </row>
        <row r="2839">
          <cell r="A2839">
            <v>2227</v>
          </cell>
          <cell r="B2839">
            <v>37502</v>
          </cell>
          <cell r="C2839" t="str">
            <v>tye</v>
          </cell>
          <cell r="D2839" t="str">
            <v>5000170302</v>
          </cell>
          <cell r="E2839">
            <v>37452</v>
          </cell>
          <cell r="F2839">
            <v>37435</v>
          </cell>
          <cell r="G2839">
            <v>37473</v>
          </cell>
          <cell r="H2839" t="str">
            <v>Ekostavby</v>
          </cell>
          <cell r="I2839" t="str">
            <v>545-481</v>
          </cell>
          <cell r="J2839" t="str">
            <v>0100</v>
          </cell>
          <cell r="M2839">
            <v>0</v>
          </cell>
          <cell r="O2839">
            <v>0</v>
          </cell>
          <cell r="P2839">
            <v>0</v>
          </cell>
          <cell r="Q2839">
            <v>353102</v>
          </cell>
          <cell r="S2839">
            <v>353102</v>
          </cell>
          <cell r="T2839" t="str">
            <v>August2002</v>
          </cell>
          <cell r="U2839">
            <v>37468</v>
          </cell>
          <cell r="V2839"/>
          <cell r="W2839">
            <v>37473</v>
          </cell>
          <cell r="X2839">
            <v>37473</v>
          </cell>
          <cell r="Y2839" t="str">
            <v>UFJ</v>
          </cell>
        </row>
        <row r="2840">
          <cell r="A2840">
            <v>7068</v>
          </cell>
          <cell r="B2840">
            <v>37623</v>
          </cell>
          <cell r="C2840" t="str">
            <v>sm</v>
          </cell>
          <cell r="D2840" t="str">
            <v>2002021645</v>
          </cell>
          <cell r="E2840">
            <v>37595</v>
          </cell>
          <cell r="F2840">
            <v>37595</v>
          </cell>
          <cell r="G2840">
            <v>37626</v>
          </cell>
          <cell r="H2840" t="str">
            <v xml:space="preserve">Sikla Bohemia </v>
          </cell>
          <cell r="I2840" t="str">
            <v>1131070003</v>
          </cell>
          <cell r="J2840" t="str">
            <v>2700</v>
          </cell>
          <cell r="L2840">
            <v>5600000</v>
          </cell>
          <cell r="M2840">
            <v>280000</v>
          </cell>
          <cell r="P2840">
            <v>5880000</v>
          </cell>
          <cell r="Q2840">
            <v>-3423789</v>
          </cell>
          <cell r="R2840">
            <v>-560000</v>
          </cell>
          <cell r="S2840">
            <v>1896211</v>
          </cell>
          <cell r="T2840" t="str">
            <v>Decem192002</v>
          </cell>
          <cell r="U2840">
            <v>37609</v>
          </cell>
          <cell r="V2840" t="str">
            <v xml:space="preserve"> </v>
          </cell>
          <cell r="W2840">
            <v>37613</v>
          </cell>
          <cell r="Y2840" t="str">
            <v>UFJ</v>
          </cell>
          <cell r="Z2840" t="str">
            <v>delivery of the work which handed over on 2.12.-accounting</v>
          </cell>
        </row>
        <row r="2841">
          <cell r="A2841">
            <v>6029</v>
          </cell>
          <cell r="B2841">
            <v>37461</v>
          </cell>
          <cell r="C2841" t="str">
            <v>tr</v>
          </cell>
          <cell r="D2841" t="str">
            <v>5000134602</v>
          </cell>
          <cell r="E2841">
            <v>37453</v>
          </cell>
          <cell r="F2841">
            <v>37407</v>
          </cell>
          <cell r="G2841">
            <v>37442</v>
          </cell>
          <cell r="H2841" t="str">
            <v>Ekostavby</v>
          </cell>
          <cell r="I2841" t="str">
            <v>545-481</v>
          </cell>
          <cell r="J2841" t="str">
            <v>0100</v>
          </cell>
          <cell r="M2841">
            <v>0</v>
          </cell>
          <cell r="O2841">
            <v>0</v>
          </cell>
          <cell r="P2841">
            <v>0</v>
          </cell>
          <cell r="Q2841">
            <v>523800</v>
          </cell>
          <cell r="R2841">
            <v>0</v>
          </cell>
          <cell r="S2841">
            <v>523800</v>
          </cell>
          <cell r="T2841" t="str">
            <v>July2002</v>
          </cell>
          <cell r="U2841">
            <v>37456</v>
          </cell>
          <cell r="V2841"/>
          <cell r="W2841">
            <v>37460</v>
          </cell>
          <cell r="X2841">
            <v>37460</v>
          </cell>
          <cell r="Y2841" t="str">
            <v>Sanwa Duss</v>
          </cell>
        </row>
        <row r="2842">
          <cell r="A2842">
            <v>2182.1</v>
          </cell>
          <cell r="B2842">
            <v>37572</v>
          </cell>
          <cell r="C2842" t="str">
            <v>f</v>
          </cell>
          <cell r="D2842" t="str">
            <v>5002710</v>
          </cell>
          <cell r="E2842">
            <v>37551</v>
          </cell>
          <cell r="G2842">
            <v>37552</v>
          </cell>
          <cell r="H2842" t="str">
            <v>Ekostavby</v>
          </cell>
          <cell r="I2842" t="str">
            <v>545-481</v>
          </cell>
          <cell r="J2842" t="str">
            <v>0100</v>
          </cell>
          <cell r="L2842">
            <v>0</v>
          </cell>
          <cell r="M2842">
            <v>0</v>
          </cell>
          <cell r="N2842">
            <v>0</v>
          </cell>
          <cell r="O2842">
            <v>0</v>
          </cell>
          <cell r="P2842">
            <v>0</v>
          </cell>
          <cell r="Q2842">
            <v>0</v>
          </cell>
          <cell r="R2842">
            <v>524116</v>
          </cell>
          <cell r="S2842">
            <v>524116</v>
          </cell>
          <cell r="T2842" t="str">
            <v>November2002</v>
          </cell>
          <cell r="U2842">
            <v>37558</v>
          </cell>
          <cell r="V2842"/>
          <cell r="W2842">
            <v>37564</v>
          </cell>
          <cell r="X2842">
            <v>37565</v>
          </cell>
          <cell r="Y2842" t="str">
            <v>UFJ</v>
          </cell>
        </row>
        <row r="2843">
          <cell r="A2843">
            <v>2161</v>
          </cell>
          <cell r="B2843">
            <v>37413</v>
          </cell>
          <cell r="C2843" t="str">
            <v>f</v>
          </cell>
          <cell r="D2843" t="str">
            <v>5000097402</v>
          </cell>
          <cell r="E2843">
            <v>37393</v>
          </cell>
          <cell r="F2843">
            <v>37375</v>
          </cell>
          <cell r="G2843">
            <v>37412</v>
          </cell>
          <cell r="H2843" t="str">
            <v>Ekostavby</v>
          </cell>
          <cell r="I2843" t="str">
            <v>545-481</v>
          </cell>
          <cell r="J2843" t="str">
            <v>0100</v>
          </cell>
          <cell r="L2843">
            <v>5642458</v>
          </cell>
          <cell r="M2843">
            <v>282122.90000000002</v>
          </cell>
          <cell r="O2843">
            <v>0</v>
          </cell>
          <cell r="P2843">
            <v>5924580.9000000004</v>
          </cell>
          <cell r="Q2843">
            <v>-5042858</v>
          </cell>
          <cell r="R2843">
            <v>-296229</v>
          </cell>
          <cell r="S2843">
            <v>585493.90000000037</v>
          </cell>
          <cell r="T2843" t="str">
            <v>June2002</v>
          </cell>
          <cell r="U2843">
            <v>37407</v>
          </cell>
          <cell r="V2843"/>
          <cell r="W2843">
            <v>37412</v>
          </cell>
          <cell r="X2843">
            <v>37413</v>
          </cell>
          <cell r="Y2843" t="str">
            <v>Sanwa Duss</v>
          </cell>
        </row>
        <row r="2844">
          <cell r="A2844">
            <v>6082</v>
          </cell>
          <cell r="B2844">
            <v>37572</v>
          </cell>
          <cell r="C2844" t="str">
            <v>aow</v>
          </cell>
          <cell r="D2844" t="str">
            <v>5000286102</v>
          </cell>
          <cell r="E2844">
            <v>37538</v>
          </cell>
          <cell r="F2844">
            <v>37529</v>
          </cell>
          <cell r="G2844">
            <v>37565</v>
          </cell>
          <cell r="H2844" t="str">
            <v>Ekostavby</v>
          </cell>
          <cell r="I2844" t="str">
            <v>545-481</v>
          </cell>
          <cell r="J2844" t="str">
            <v>0100</v>
          </cell>
          <cell r="L2844">
            <v>4497520</v>
          </cell>
          <cell r="M2844">
            <v>224876</v>
          </cell>
          <cell r="O2844">
            <v>0</v>
          </cell>
          <cell r="P2844">
            <v>4722396</v>
          </cell>
          <cell r="Q2844">
            <v>-4047768</v>
          </cell>
          <cell r="R2844">
            <v>-69281</v>
          </cell>
          <cell r="S2844">
            <v>605347</v>
          </cell>
          <cell r="T2844" t="str">
            <v>November2002</v>
          </cell>
          <cell r="U2844">
            <v>37558</v>
          </cell>
          <cell r="V2844"/>
          <cell r="W2844">
            <v>37564</v>
          </cell>
          <cell r="X2844">
            <v>37565</v>
          </cell>
          <cell r="Y2844" t="str">
            <v>UFJ</v>
          </cell>
        </row>
        <row r="2845">
          <cell r="A2845">
            <v>6030</v>
          </cell>
          <cell r="B2845">
            <v>37502</v>
          </cell>
          <cell r="C2845" t="str">
            <v>tr</v>
          </cell>
          <cell r="D2845" t="str">
            <v>5000170402</v>
          </cell>
          <cell r="E2845">
            <v>37449</v>
          </cell>
          <cell r="F2845">
            <v>37435</v>
          </cell>
          <cell r="G2845">
            <v>37473</v>
          </cell>
          <cell r="H2845" t="str">
            <v>Ekostavby</v>
          </cell>
          <cell r="I2845" t="str">
            <v>545-481</v>
          </cell>
          <cell r="J2845" t="str">
            <v>0100</v>
          </cell>
          <cell r="M2845">
            <v>0</v>
          </cell>
          <cell r="O2845">
            <v>0</v>
          </cell>
          <cell r="P2845">
            <v>0</v>
          </cell>
          <cell r="Q2845">
            <v>747282</v>
          </cell>
          <cell r="R2845">
            <v>0</v>
          </cell>
          <cell r="S2845">
            <v>747282</v>
          </cell>
          <cell r="T2845" t="str">
            <v>August2002</v>
          </cell>
          <cell r="U2845">
            <v>37468</v>
          </cell>
          <cell r="V2845"/>
          <cell r="W2845">
            <v>37473</v>
          </cell>
          <cell r="X2845">
            <v>37473</v>
          </cell>
          <cell r="Y2845" t="str">
            <v>UFJ</v>
          </cell>
        </row>
        <row r="2846">
          <cell r="A2846">
            <v>6062</v>
          </cell>
          <cell r="B2846">
            <v>37537</v>
          </cell>
          <cell r="C2846" t="str">
            <v>aow</v>
          </cell>
          <cell r="D2846" t="str">
            <v>5000196102</v>
          </cell>
          <cell r="E2846">
            <v>37518</v>
          </cell>
          <cell r="F2846">
            <v>37468</v>
          </cell>
          <cell r="G2846">
            <v>37504</v>
          </cell>
          <cell r="H2846" t="str">
            <v>Ekostavby</v>
          </cell>
          <cell r="I2846" t="str">
            <v>545-481</v>
          </cell>
          <cell r="J2846" t="str">
            <v>0100</v>
          </cell>
          <cell r="M2846">
            <v>0</v>
          </cell>
          <cell r="O2846">
            <v>0</v>
          </cell>
          <cell r="P2846">
            <v>0</v>
          </cell>
          <cell r="Q2846">
            <v>753977</v>
          </cell>
          <cell r="R2846">
            <v>0</v>
          </cell>
          <cell r="S2846">
            <v>753977</v>
          </cell>
          <cell r="T2846" t="str">
            <v>October2002</v>
          </cell>
          <cell r="V2846"/>
          <cell r="W2846">
            <v>37534</v>
          </cell>
          <cell r="X2846">
            <v>37536</v>
          </cell>
          <cell r="Y2846" t="str">
            <v>UFJ</v>
          </cell>
        </row>
        <row r="2847">
          <cell r="A2847">
            <v>6028</v>
          </cell>
          <cell r="B2847">
            <v>37461</v>
          </cell>
          <cell r="C2847" t="str">
            <v>tr</v>
          </cell>
          <cell r="D2847" t="str">
            <v>5000134502</v>
          </cell>
          <cell r="E2847">
            <v>37453</v>
          </cell>
          <cell r="F2847">
            <v>37407</v>
          </cell>
          <cell r="G2847">
            <v>37442</v>
          </cell>
          <cell r="H2847" t="str">
            <v>Ekostavby</v>
          </cell>
          <cell r="I2847" t="str">
            <v>545-481</v>
          </cell>
          <cell r="J2847" t="str">
            <v>0100</v>
          </cell>
          <cell r="M2847">
            <v>0</v>
          </cell>
          <cell r="O2847">
            <v>0</v>
          </cell>
          <cell r="P2847">
            <v>0</v>
          </cell>
          <cell r="Q2847">
            <v>786049</v>
          </cell>
          <cell r="R2847">
            <v>0</v>
          </cell>
          <cell r="S2847">
            <v>786049</v>
          </cell>
          <cell r="T2847" t="str">
            <v>July2002</v>
          </cell>
          <cell r="U2847">
            <v>37456</v>
          </cell>
          <cell r="V2847"/>
          <cell r="W2847">
            <v>37460</v>
          </cell>
          <cell r="X2847">
            <v>37460</v>
          </cell>
          <cell r="Y2847" t="str">
            <v>Sanwa Duss</v>
          </cell>
        </row>
        <row r="2848">
          <cell r="A2848">
            <v>2339</v>
          </cell>
          <cell r="B2848">
            <v>37572</v>
          </cell>
          <cell r="C2848" t="str">
            <v>tye</v>
          </cell>
          <cell r="D2848" t="str">
            <v>5000286002</v>
          </cell>
          <cell r="E2848">
            <v>37536</v>
          </cell>
          <cell r="F2848">
            <v>37529</v>
          </cell>
          <cell r="G2848">
            <v>37565</v>
          </cell>
          <cell r="H2848" t="str">
            <v>Ekostavby</v>
          </cell>
          <cell r="I2848" t="str">
            <v>545-481</v>
          </cell>
          <cell r="J2848" t="str">
            <v>0100</v>
          </cell>
          <cell r="L2848">
            <v>2482693</v>
          </cell>
          <cell r="M2848">
            <v>124134.7</v>
          </cell>
          <cell r="O2848">
            <v>0</v>
          </cell>
          <cell r="P2848">
            <v>2606827.7000000002</v>
          </cell>
          <cell r="Q2848">
            <v>-1538928</v>
          </cell>
          <cell r="R2848">
            <v>-124135</v>
          </cell>
          <cell r="S2848">
            <v>943765</v>
          </cell>
          <cell r="T2848" t="str">
            <v>November2002</v>
          </cell>
          <cell r="U2848">
            <v>37558</v>
          </cell>
          <cell r="V2848"/>
          <cell r="W2848">
            <v>37564</v>
          </cell>
          <cell r="X2848">
            <v>37565</v>
          </cell>
          <cell r="Y2848" t="str">
            <v>UFJ</v>
          </cell>
        </row>
        <row r="2849">
          <cell r="A2849">
            <v>2182</v>
          </cell>
          <cell r="B2849">
            <v>37433</v>
          </cell>
          <cell r="C2849" t="str">
            <v>f</v>
          </cell>
          <cell r="D2849" t="str">
            <v>5000112002</v>
          </cell>
          <cell r="E2849">
            <v>37414</v>
          </cell>
          <cell r="F2849">
            <v>37398</v>
          </cell>
          <cell r="G2849">
            <v>37442</v>
          </cell>
          <cell r="H2849" t="str">
            <v>Ekostavby</v>
          </cell>
          <cell r="I2849" t="str">
            <v>545-481</v>
          </cell>
          <cell r="J2849" t="str">
            <v>0100</v>
          </cell>
          <cell r="L2849">
            <v>9983150</v>
          </cell>
          <cell r="M2849">
            <v>499157.5</v>
          </cell>
          <cell r="O2849">
            <v>0</v>
          </cell>
          <cell r="P2849">
            <v>10482307.5</v>
          </cell>
          <cell r="Q2849">
            <v>-8965485</v>
          </cell>
          <cell r="R2849">
            <v>-524116</v>
          </cell>
          <cell r="S2849">
            <v>992706.5</v>
          </cell>
          <cell r="T2849" t="str">
            <v>July2002</v>
          </cell>
          <cell r="U2849">
            <v>37433</v>
          </cell>
          <cell r="V2849"/>
          <cell r="W2849">
            <v>37447</v>
          </cell>
          <cell r="X2849">
            <v>37446</v>
          </cell>
          <cell r="Y2849" t="str">
            <v>Sanwa Duss</v>
          </cell>
        </row>
        <row r="2850">
          <cell r="A2850">
            <v>2286</v>
          </cell>
          <cell r="B2850">
            <v>37537</v>
          </cell>
          <cell r="C2850" t="str">
            <v>tye</v>
          </cell>
          <cell r="D2850" t="str">
            <v>5000243802</v>
          </cell>
          <cell r="E2850">
            <v>37504</v>
          </cell>
          <cell r="F2850">
            <v>37497</v>
          </cell>
          <cell r="G2850">
            <v>37534</v>
          </cell>
          <cell r="H2850" t="str">
            <v>Ekostavby</v>
          </cell>
          <cell r="I2850" t="str">
            <v>545-481</v>
          </cell>
          <cell r="J2850" t="str">
            <v>0100</v>
          </cell>
          <cell r="M2850">
            <v>0</v>
          </cell>
          <cell r="O2850">
            <v>0</v>
          </cell>
          <cell r="P2850">
            <v>0</v>
          </cell>
          <cell r="Q2850">
            <v>1048178</v>
          </cell>
          <cell r="S2850">
            <v>1048178</v>
          </cell>
          <cell r="T2850" t="str">
            <v>October2002</v>
          </cell>
          <cell r="V2850"/>
          <cell r="W2850">
            <v>37534</v>
          </cell>
          <cell r="X2850">
            <v>37536</v>
          </cell>
          <cell r="Y2850" t="str">
            <v>UFJ</v>
          </cell>
        </row>
        <row r="2851">
          <cell r="A2851">
            <v>2144</v>
          </cell>
          <cell r="B2851">
            <v>37413</v>
          </cell>
          <cell r="C2851" t="str">
            <v>amo</v>
          </cell>
          <cell r="D2851" t="str">
            <v>5000095602</v>
          </cell>
          <cell r="E2851">
            <v>37386</v>
          </cell>
          <cell r="F2851">
            <v>37376</v>
          </cell>
          <cell r="G2851">
            <v>37412</v>
          </cell>
          <cell r="H2851" t="str">
            <v>Ekostavby</v>
          </cell>
          <cell r="I2851" t="str">
            <v>545-481</v>
          </cell>
          <cell r="J2851" t="str">
            <v>0100</v>
          </cell>
          <cell r="M2851">
            <v>0</v>
          </cell>
          <cell r="O2851">
            <v>0</v>
          </cell>
          <cell r="P2851">
            <v>0</v>
          </cell>
          <cell r="Q2851">
            <v>1186650</v>
          </cell>
          <cell r="S2851">
            <v>1186650</v>
          </cell>
          <cell r="T2851" t="str">
            <v>June2002</v>
          </cell>
          <cell r="U2851">
            <v>37407</v>
          </cell>
          <cell r="V2851"/>
          <cell r="W2851">
            <v>37412</v>
          </cell>
          <cell r="X2851">
            <v>37413</v>
          </cell>
          <cell r="Y2851" t="str">
            <v>Sanwa Duss</v>
          </cell>
        </row>
        <row r="2852">
          <cell r="A2852">
            <v>2145</v>
          </cell>
          <cell r="B2852">
            <v>37413</v>
          </cell>
          <cell r="C2852" t="str">
            <v>f</v>
          </cell>
          <cell r="D2852" t="str">
            <v>5000095502</v>
          </cell>
          <cell r="E2852">
            <v>37386</v>
          </cell>
          <cell r="F2852">
            <v>37376</v>
          </cell>
          <cell r="G2852">
            <v>37412</v>
          </cell>
          <cell r="H2852" t="str">
            <v>Ekostavby</v>
          </cell>
          <cell r="I2852" t="str">
            <v>545-481</v>
          </cell>
          <cell r="J2852" t="str">
            <v>0100</v>
          </cell>
          <cell r="M2852">
            <v>0</v>
          </cell>
          <cell r="O2852">
            <v>0</v>
          </cell>
          <cell r="P2852">
            <v>0</v>
          </cell>
          <cell r="Q2852">
            <v>1235012</v>
          </cell>
          <cell r="S2852">
            <v>1235012</v>
          </cell>
          <cell r="T2852" t="str">
            <v>June2002</v>
          </cell>
          <cell r="U2852">
            <v>37407</v>
          </cell>
          <cell r="V2852"/>
          <cell r="W2852">
            <v>37412</v>
          </cell>
          <cell r="X2852">
            <v>37413</v>
          </cell>
          <cell r="Y2852" t="str">
            <v>Sanwa Duss</v>
          </cell>
        </row>
        <row r="2853">
          <cell r="A2853">
            <v>6063</v>
          </cell>
          <cell r="B2853">
            <v>37537</v>
          </cell>
          <cell r="C2853" t="str">
            <v>aow</v>
          </cell>
          <cell r="D2853" t="str">
            <v>5000266602</v>
          </cell>
          <cell r="E2853">
            <v>37518</v>
          </cell>
          <cell r="F2853">
            <v>37516</v>
          </cell>
          <cell r="G2853">
            <v>37534</v>
          </cell>
          <cell r="H2853" t="str">
            <v>Ekostavby</v>
          </cell>
          <cell r="I2853" t="str">
            <v>545-481</v>
          </cell>
          <cell r="J2853" t="str">
            <v>0100</v>
          </cell>
          <cell r="M2853">
            <v>0</v>
          </cell>
          <cell r="O2853">
            <v>0</v>
          </cell>
          <cell r="P2853">
            <v>0</v>
          </cell>
          <cell r="Q2853">
            <v>1247058</v>
          </cell>
          <cell r="R2853">
            <v>0</v>
          </cell>
          <cell r="S2853">
            <v>1247058</v>
          </cell>
          <cell r="T2853" t="str">
            <v>October2002</v>
          </cell>
          <cell r="V2853"/>
          <cell r="W2853">
            <v>37534</v>
          </cell>
          <cell r="X2853">
            <v>37536</v>
          </cell>
          <cell r="Y2853" t="str">
            <v>UFJ</v>
          </cell>
        </row>
        <row r="2854">
          <cell r="A2854">
            <v>2392</v>
          </cell>
          <cell r="B2854">
            <v>37603</v>
          </cell>
          <cell r="C2854" t="str">
            <v>A2</v>
          </cell>
          <cell r="D2854" t="str">
            <v>5000340402</v>
          </cell>
          <cell r="E2854">
            <v>37571</v>
          </cell>
          <cell r="F2854">
            <v>37560</v>
          </cell>
          <cell r="G2854">
            <v>37595</v>
          </cell>
          <cell r="H2854" t="str">
            <v>Ekostavby</v>
          </cell>
          <cell r="I2854" t="str">
            <v>545-481</v>
          </cell>
          <cell r="J2854" t="str">
            <v>0100</v>
          </cell>
          <cell r="M2854">
            <v>0</v>
          </cell>
          <cell r="O2854">
            <v>0</v>
          </cell>
          <cell r="P2854">
            <v>0</v>
          </cell>
          <cell r="Q2854">
            <v>1520824</v>
          </cell>
          <cell r="S2854">
            <v>1520824</v>
          </cell>
          <cell r="T2854" t="str">
            <v>December2002</v>
          </cell>
          <cell r="V2854" t="str">
            <v xml:space="preserve"> </v>
          </cell>
          <cell r="W2854">
            <v>37595</v>
          </cell>
          <cell r="X2854">
            <v>37596</v>
          </cell>
          <cell r="Y2854" t="str">
            <v>UFJ</v>
          </cell>
        </row>
        <row r="2855">
          <cell r="A2855">
            <v>6054</v>
          </cell>
          <cell r="B2855">
            <v>37537</v>
          </cell>
          <cell r="C2855" t="str">
            <v>aow</v>
          </cell>
          <cell r="D2855" t="str">
            <v>5000235402</v>
          </cell>
          <cell r="E2855">
            <v>37504</v>
          </cell>
          <cell r="F2855">
            <v>37498</v>
          </cell>
          <cell r="G2855">
            <v>37534</v>
          </cell>
          <cell r="H2855" t="str">
            <v>Ekostavby</v>
          </cell>
          <cell r="I2855" t="str">
            <v>545-481</v>
          </cell>
          <cell r="J2855" t="str">
            <v>0100</v>
          </cell>
          <cell r="M2855">
            <v>0</v>
          </cell>
          <cell r="O2855">
            <v>0</v>
          </cell>
          <cell r="P2855">
            <v>0</v>
          </cell>
          <cell r="Q2855">
            <v>2046733</v>
          </cell>
          <cell r="R2855">
            <v>0</v>
          </cell>
          <cell r="S2855">
            <v>2046733</v>
          </cell>
          <cell r="T2855" t="str">
            <v>October2002</v>
          </cell>
          <cell r="V2855"/>
          <cell r="W2855">
            <v>37534</v>
          </cell>
          <cell r="X2855">
            <v>37536</v>
          </cell>
          <cell r="Y2855" t="str">
            <v>UFJ</v>
          </cell>
        </row>
        <row r="2856">
          <cell r="A2856">
            <v>585</v>
          </cell>
          <cell r="B2856">
            <v>37396</v>
          </cell>
          <cell r="C2856" t="str">
            <v>b</v>
          </cell>
          <cell r="D2856" t="str">
            <v>2135981302</v>
          </cell>
          <cell r="E2856">
            <v>37382</v>
          </cell>
          <cell r="F2856">
            <v>37371</v>
          </cell>
          <cell r="G2856">
            <v>37386</v>
          </cell>
          <cell r="H2856" t="str">
            <v>Economia a.s.</v>
          </cell>
          <cell r="I2856" t="str">
            <v>555022</v>
          </cell>
          <cell r="J2856" t="str">
            <v>0300</v>
          </cell>
          <cell r="L2856">
            <v>1712.38</v>
          </cell>
          <cell r="M2856">
            <v>85.62</v>
          </cell>
          <cell r="O2856">
            <v>0</v>
          </cell>
          <cell r="P2856">
            <v>1798</v>
          </cell>
          <cell r="Q2856">
            <v>-1798</v>
          </cell>
          <cell r="S2856">
            <v>0</v>
          </cell>
          <cell r="V2856"/>
          <cell r="W2856" t="str">
            <v>n/a</v>
          </cell>
          <cell r="X2856" t="str">
            <v>n/a</v>
          </cell>
          <cell r="Y2856" t="str">
            <v>KB</v>
          </cell>
        </row>
        <row r="2857">
          <cell r="A2857">
            <v>1710</v>
          </cell>
          <cell r="B2857">
            <v>37596</v>
          </cell>
          <cell r="C2857" t="str">
            <v>b</v>
          </cell>
          <cell r="D2857" t="str">
            <v>2133291703</v>
          </cell>
          <cell r="E2857">
            <v>37578</v>
          </cell>
          <cell r="F2857">
            <v>37572</v>
          </cell>
          <cell r="H2857" t="str">
            <v>Economia a.s.</v>
          </cell>
          <cell r="I2857" t="str">
            <v>555022</v>
          </cell>
          <cell r="J2857" t="str">
            <v>0300</v>
          </cell>
          <cell r="L2857">
            <v>2712.38</v>
          </cell>
          <cell r="M2857">
            <v>135.62</v>
          </cell>
          <cell r="O2857">
            <v>0</v>
          </cell>
          <cell r="P2857">
            <v>2848</v>
          </cell>
          <cell r="Q2857">
            <v>-2848</v>
          </cell>
          <cell r="S2857">
            <v>0</v>
          </cell>
          <cell r="W2857" t="str">
            <v>n/a</v>
          </cell>
          <cell r="X2857" t="str">
            <v>n/a</v>
          </cell>
          <cell r="Y2857" t="str">
            <v>KB</v>
          </cell>
        </row>
        <row r="2858">
          <cell r="A2858">
            <v>459</v>
          </cell>
          <cell r="B2858">
            <v>37371</v>
          </cell>
          <cell r="C2858" t="str">
            <v>b</v>
          </cell>
          <cell r="D2858" t="str">
            <v>137403602</v>
          </cell>
          <cell r="E2858">
            <v>37362</v>
          </cell>
          <cell r="G2858">
            <v>37372</v>
          </cell>
          <cell r="H2858" t="str">
            <v>Economia a.s.</v>
          </cell>
          <cell r="I2858" t="str">
            <v>555022</v>
          </cell>
          <cell r="J2858" t="str">
            <v>0300</v>
          </cell>
          <cell r="M2858">
            <v>0</v>
          </cell>
          <cell r="O2858">
            <v>0</v>
          </cell>
          <cell r="P2858">
            <v>0</v>
          </cell>
          <cell r="Q2858">
            <v>1798</v>
          </cell>
          <cell r="S2858">
            <v>1798</v>
          </cell>
          <cell r="U2858" t="str">
            <v>a</v>
          </cell>
          <cell r="V2858"/>
          <cell r="W2858">
            <v>37369</v>
          </cell>
          <cell r="X2858">
            <v>37369</v>
          </cell>
          <cell r="Y2858" t="str">
            <v>KB</v>
          </cell>
        </row>
        <row r="2859">
          <cell r="A2859">
            <v>1596</v>
          </cell>
          <cell r="B2859">
            <v>37572</v>
          </cell>
          <cell r="C2859" t="str">
            <v>b</v>
          </cell>
          <cell r="D2859" t="str">
            <v>135349303</v>
          </cell>
          <cell r="E2859">
            <v>37558</v>
          </cell>
          <cell r="G2859">
            <v>37565</v>
          </cell>
          <cell r="H2859" t="str">
            <v>Economia a.s.</v>
          </cell>
          <cell r="I2859" t="str">
            <v>555022</v>
          </cell>
          <cell r="J2859" t="str">
            <v>0300</v>
          </cell>
          <cell r="M2859">
            <v>0</v>
          </cell>
          <cell r="O2859">
            <v>0</v>
          </cell>
          <cell r="P2859">
            <v>0</v>
          </cell>
          <cell r="Q2859">
            <v>2848</v>
          </cell>
          <cell r="S2859">
            <v>2848</v>
          </cell>
          <cell r="V2859"/>
          <cell r="W2859">
            <v>37567</v>
          </cell>
          <cell r="X2859">
            <v>37568</v>
          </cell>
          <cell r="Y2859" t="str">
            <v>KB</v>
          </cell>
        </row>
        <row r="2860">
          <cell r="A2860">
            <v>2188</v>
          </cell>
          <cell r="B2860">
            <v>37433</v>
          </cell>
          <cell r="C2860" t="str">
            <v>tye</v>
          </cell>
          <cell r="D2860" t="str">
            <v>1000007012</v>
          </cell>
          <cell r="E2860">
            <v>37425</v>
          </cell>
          <cell r="F2860">
            <v>37411</v>
          </cell>
          <cell r="G2860">
            <v>37435</v>
          </cell>
          <cell r="H2860" t="str">
            <v>Josef Paclt - PATOK</v>
          </cell>
          <cell r="I2860" t="str">
            <v>555337694</v>
          </cell>
          <cell r="J2860" t="str">
            <v>0600</v>
          </cell>
          <cell r="L2860">
            <v>5970</v>
          </cell>
          <cell r="M2860">
            <v>298.5</v>
          </cell>
          <cell r="N2860">
            <v>2176</v>
          </cell>
          <cell r="O2860">
            <v>478.7</v>
          </cell>
          <cell r="P2860">
            <v>8923.2000000000007</v>
          </cell>
          <cell r="S2860">
            <v>8923.2999999999993</v>
          </cell>
          <cell r="V2860"/>
          <cell r="W2860">
            <v>37432</v>
          </cell>
          <cell r="X2860">
            <v>37438</v>
          </cell>
          <cell r="Y2860" t="str">
            <v>KB</v>
          </cell>
        </row>
        <row r="2861">
          <cell r="A2861">
            <v>1069</v>
          </cell>
          <cell r="B2861">
            <v>37524</v>
          </cell>
          <cell r="C2861" t="str">
            <v>tr</v>
          </cell>
          <cell r="D2861" t="str">
            <v>3020322</v>
          </cell>
          <cell r="E2861">
            <v>37462</v>
          </cell>
          <cell r="F2861">
            <v>37446</v>
          </cell>
          <cell r="G2861">
            <v>37482</v>
          </cell>
          <cell r="H2861" t="str">
            <v>VVUÚ</v>
          </cell>
          <cell r="I2861" t="str">
            <v>5601761</v>
          </cell>
          <cell r="J2861" t="str">
            <v>0100</v>
          </cell>
          <cell r="L2861">
            <v>51600</v>
          </cell>
          <cell r="M2861">
            <v>2580</v>
          </cell>
          <cell r="O2861">
            <v>0</v>
          </cell>
          <cell r="P2861">
            <v>54180</v>
          </cell>
          <cell r="S2861">
            <v>54180</v>
          </cell>
          <cell r="U2861" t="str">
            <v>a</v>
          </cell>
          <cell r="V2861"/>
          <cell r="W2861">
            <v>37508</v>
          </cell>
          <cell r="X2861">
            <v>37508</v>
          </cell>
          <cell r="Y2861" t="str">
            <v>KB</v>
          </cell>
        </row>
        <row r="2862">
          <cell r="A2862">
            <v>1153</v>
          </cell>
          <cell r="B2862">
            <v>37491</v>
          </cell>
          <cell r="C2862" t="str">
            <v>amo</v>
          </cell>
          <cell r="D2862" t="str">
            <v>02011019</v>
          </cell>
          <cell r="E2862">
            <v>37473</v>
          </cell>
          <cell r="F2862">
            <v>37455</v>
          </cell>
          <cell r="G2862">
            <v>37455</v>
          </cell>
          <cell r="H2862" t="str">
            <v>Hostalek-Werbung</v>
          </cell>
          <cell r="I2862" t="str">
            <v>56248-611</v>
          </cell>
          <cell r="J2862" t="str">
            <v>0100</v>
          </cell>
          <cell r="M2862">
            <v>0</v>
          </cell>
          <cell r="N2862">
            <v>5000</v>
          </cell>
          <cell r="O2862">
            <v>1100</v>
          </cell>
          <cell r="P2862">
            <v>6100</v>
          </cell>
          <cell r="Q2862">
            <v>-6100</v>
          </cell>
          <cell r="S2862">
            <v>0</v>
          </cell>
          <cell r="V2862"/>
          <cell r="W2862" t="str">
            <v>n/a</v>
          </cell>
          <cell r="X2862" t="str">
            <v>n/a</v>
          </cell>
          <cell r="Y2862" t="str">
            <v>KB</v>
          </cell>
        </row>
        <row r="2863">
          <cell r="A2863">
            <v>1154</v>
          </cell>
          <cell r="B2863">
            <v>37491</v>
          </cell>
          <cell r="C2863" t="str">
            <v>amo</v>
          </cell>
          <cell r="D2863" t="str">
            <v>02011017</v>
          </cell>
          <cell r="E2863">
            <v>37473</v>
          </cell>
          <cell r="F2863">
            <v>37455</v>
          </cell>
          <cell r="G2863">
            <v>37455</v>
          </cell>
          <cell r="H2863" t="str">
            <v>Hostalek-Werbung</v>
          </cell>
          <cell r="I2863" t="str">
            <v>56248-611</v>
          </cell>
          <cell r="J2863" t="str">
            <v>0100</v>
          </cell>
          <cell r="L2863">
            <v>10200</v>
          </cell>
          <cell r="M2863">
            <v>510</v>
          </cell>
          <cell r="N2863">
            <v>2500</v>
          </cell>
          <cell r="O2863">
            <v>550</v>
          </cell>
          <cell r="P2863">
            <v>13760</v>
          </cell>
          <cell r="Q2863">
            <v>-13760</v>
          </cell>
          <cell r="S2863">
            <v>0</v>
          </cell>
          <cell r="V2863"/>
          <cell r="W2863" t="str">
            <v>n/a</v>
          </cell>
          <cell r="X2863" t="str">
            <v>n/a</v>
          </cell>
          <cell r="Y2863" t="str">
            <v>KB</v>
          </cell>
        </row>
        <row r="2864">
          <cell r="A2864">
            <v>1155</v>
          </cell>
          <cell r="B2864">
            <v>37491</v>
          </cell>
          <cell r="C2864" t="str">
            <v>amo</v>
          </cell>
          <cell r="D2864" t="str">
            <v>02011020</v>
          </cell>
          <cell r="E2864">
            <v>37473</v>
          </cell>
          <cell r="F2864">
            <v>37455</v>
          </cell>
          <cell r="G2864">
            <v>37455</v>
          </cell>
          <cell r="H2864" t="str">
            <v>Hostalek-Werbung</v>
          </cell>
          <cell r="I2864" t="str">
            <v>56248-611</v>
          </cell>
          <cell r="J2864" t="str">
            <v>0100</v>
          </cell>
          <cell r="M2864">
            <v>0</v>
          </cell>
          <cell r="N2864">
            <v>5000</v>
          </cell>
          <cell r="O2864">
            <v>1100</v>
          </cell>
          <cell r="P2864">
            <v>6100</v>
          </cell>
          <cell r="Q2864">
            <v>-6100</v>
          </cell>
          <cell r="S2864">
            <v>0</v>
          </cell>
          <cell r="V2864"/>
          <cell r="W2864" t="str">
            <v>n/a</v>
          </cell>
          <cell r="X2864" t="str">
            <v>n/a</v>
          </cell>
          <cell r="Y2864" t="str">
            <v>KB</v>
          </cell>
        </row>
        <row r="2865">
          <cell r="A2865">
            <v>2211</v>
          </cell>
          <cell r="B2865">
            <v>37461</v>
          </cell>
          <cell r="C2865" t="str">
            <v>amo</v>
          </cell>
          <cell r="D2865" t="str">
            <v>10 103 02-1</v>
          </cell>
          <cell r="E2865">
            <v>37445</v>
          </cell>
          <cell r="G2865">
            <v>37446</v>
          </cell>
          <cell r="H2865" t="str">
            <v>Hostalek-Werbung</v>
          </cell>
          <cell r="I2865" t="str">
            <v>56248-611</v>
          </cell>
          <cell r="J2865" t="str">
            <v>0100</v>
          </cell>
          <cell r="M2865">
            <v>0</v>
          </cell>
          <cell r="O2865">
            <v>0</v>
          </cell>
          <cell r="P2865">
            <v>0</v>
          </cell>
          <cell r="Q2865">
            <v>6100</v>
          </cell>
          <cell r="S2865">
            <v>6100</v>
          </cell>
          <cell r="U2865" t="str">
            <v>e</v>
          </cell>
          <cell r="V2865"/>
          <cell r="W2865">
            <v>37455</v>
          </cell>
          <cell r="X2865">
            <v>37455</v>
          </cell>
          <cell r="Y2865" t="str">
            <v>KB</v>
          </cell>
        </row>
        <row r="2866">
          <cell r="A2866">
            <v>2212</v>
          </cell>
          <cell r="B2866">
            <v>37461</v>
          </cell>
          <cell r="C2866" t="str">
            <v>amo</v>
          </cell>
          <cell r="D2866" t="str">
            <v>09 103 02-1</v>
          </cell>
          <cell r="E2866">
            <v>37445</v>
          </cell>
          <cell r="G2866">
            <v>37446</v>
          </cell>
          <cell r="H2866" t="str">
            <v>Hostalek-Werbung</v>
          </cell>
          <cell r="I2866" t="str">
            <v>56248-611</v>
          </cell>
          <cell r="J2866" t="str">
            <v>0100</v>
          </cell>
          <cell r="M2866">
            <v>0</v>
          </cell>
          <cell r="O2866">
            <v>0</v>
          </cell>
          <cell r="P2866">
            <v>0</v>
          </cell>
          <cell r="Q2866">
            <v>6100</v>
          </cell>
          <cell r="S2866">
            <v>6100</v>
          </cell>
          <cell r="U2866" t="str">
            <v>e</v>
          </cell>
          <cell r="V2866"/>
          <cell r="W2866">
            <v>37455</v>
          </cell>
          <cell r="X2866">
            <v>37455</v>
          </cell>
          <cell r="Y2866" t="str">
            <v>KB</v>
          </cell>
        </row>
        <row r="2867">
          <cell r="A2867">
            <v>2213</v>
          </cell>
          <cell r="B2867">
            <v>37461</v>
          </cell>
          <cell r="C2867" t="str">
            <v>amo</v>
          </cell>
          <cell r="D2867" t="str">
            <v>0310321-d</v>
          </cell>
          <cell r="E2867">
            <v>37445</v>
          </cell>
          <cell r="G2867">
            <v>37446</v>
          </cell>
          <cell r="H2867" t="str">
            <v>Hostalek-Werbung</v>
          </cell>
          <cell r="I2867" t="str">
            <v>56248-611</v>
          </cell>
          <cell r="J2867" t="str">
            <v>0100</v>
          </cell>
          <cell r="M2867">
            <v>0</v>
          </cell>
          <cell r="O2867">
            <v>0</v>
          </cell>
          <cell r="P2867">
            <v>0</v>
          </cell>
          <cell r="Q2867">
            <v>13760</v>
          </cell>
          <cell r="S2867">
            <v>13760</v>
          </cell>
          <cell r="U2867" t="str">
            <v>e</v>
          </cell>
          <cell r="V2867"/>
          <cell r="W2867">
            <v>37455</v>
          </cell>
          <cell r="X2867">
            <v>37455</v>
          </cell>
          <cell r="Y2867" t="str">
            <v>KB</v>
          </cell>
        </row>
        <row r="2868">
          <cell r="A2868">
            <v>2041</v>
          </cell>
          <cell r="B2868">
            <v>37333</v>
          </cell>
          <cell r="C2868" t="str">
            <v>ty</v>
          </cell>
          <cell r="D2868" t="str">
            <v>006/2002</v>
          </cell>
          <cell r="E2868">
            <v>37316</v>
          </cell>
          <cell r="F2868">
            <v>37316</v>
          </cell>
          <cell r="G2868">
            <v>37326</v>
          </cell>
          <cell r="H2868" t="str">
            <v>Laurich Stanislav, Most</v>
          </cell>
          <cell r="I2868" t="str">
            <v>569843-491</v>
          </cell>
          <cell r="J2868" t="str">
            <v>0100</v>
          </cell>
          <cell r="L2868">
            <v>15790</v>
          </cell>
          <cell r="M2868">
            <v>789.5</v>
          </cell>
          <cell r="O2868">
            <v>0</v>
          </cell>
          <cell r="P2868">
            <v>16579.5</v>
          </cell>
          <cell r="S2868">
            <v>16579.5</v>
          </cell>
          <cell r="V2868"/>
          <cell r="W2868">
            <v>37326</v>
          </cell>
          <cell r="X2868">
            <v>37326</v>
          </cell>
          <cell r="Y2868" t="str">
            <v>KB</v>
          </cell>
        </row>
        <row r="2869">
          <cell r="A2869">
            <v>3423</v>
          </cell>
          <cell r="B2869">
            <v>37596</v>
          </cell>
          <cell r="C2869" t="str">
            <v>toe</v>
          </cell>
          <cell r="D2869" t="str">
            <v>261306802</v>
          </cell>
          <cell r="E2869">
            <v>37574</v>
          </cell>
          <cell r="F2869">
            <v>37544</v>
          </cell>
          <cell r="G2869">
            <v>37558</v>
          </cell>
          <cell r="H2869" t="str">
            <v>Condor</v>
          </cell>
          <cell r="I2869" t="str">
            <v>574153313</v>
          </cell>
          <cell r="J2869" t="str">
            <v>0300</v>
          </cell>
          <cell r="K2869">
            <v>700</v>
          </cell>
          <cell r="M2869">
            <v>0</v>
          </cell>
          <cell r="O2869">
            <v>0</v>
          </cell>
          <cell r="P2869">
            <v>700</v>
          </cell>
          <cell r="S2869">
            <v>700</v>
          </cell>
          <cell r="U2869" t="str">
            <v>b</v>
          </cell>
          <cell r="W2869">
            <v>37592</v>
          </cell>
          <cell r="X2869">
            <v>37594</v>
          </cell>
          <cell r="Y2869" t="str">
            <v>KB</v>
          </cell>
          <cell r="Z2869" t="str">
            <v>Ticket change fee Mr. Hirsch</v>
          </cell>
        </row>
        <row r="2870">
          <cell r="A2870">
            <v>674</v>
          </cell>
          <cell r="B2870">
            <v>37425</v>
          </cell>
          <cell r="C2870" t="str">
            <v>tch</v>
          </cell>
          <cell r="D2870" t="str">
            <v>261144502</v>
          </cell>
          <cell r="E2870">
            <v>37396</v>
          </cell>
          <cell r="F2870">
            <v>37396</v>
          </cell>
          <cell r="G2870">
            <v>37410</v>
          </cell>
          <cell r="H2870" t="str">
            <v>Condor</v>
          </cell>
          <cell r="I2870" t="str">
            <v>574153313</v>
          </cell>
          <cell r="J2870" t="str">
            <v>0300</v>
          </cell>
          <cell r="K2870">
            <v>598</v>
          </cell>
          <cell r="L2870">
            <v>3090</v>
          </cell>
          <cell r="M2870">
            <v>154.5</v>
          </cell>
          <cell r="O2870">
            <v>0</v>
          </cell>
          <cell r="P2870">
            <v>3842.5</v>
          </cell>
          <cell r="S2870">
            <v>3843</v>
          </cell>
          <cell r="U2870" t="str">
            <v>b</v>
          </cell>
          <cell r="V2870"/>
          <cell r="W2870">
            <v>37413</v>
          </cell>
          <cell r="X2870">
            <v>37414</v>
          </cell>
          <cell r="Y2870" t="str">
            <v>KB</v>
          </cell>
          <cell r="Z2870" t="str">
            <v>Kakimoto OSR 24.5</v>
          </cell>
        </row>
        <row r="2871">
          <cell r="A2871">
            <v>650</v>
          </cell>
          <cell r="B2871">
            <v>37413</v>
          </cell>
          <cell r="C2871" t="str">
            <v>tch</v>
          </cell>
          <cell r="D2871" t="str">
            <v>261135602</v>
          </cell>
          <cell r="E2871">
            <v>37390</v>
          </cell>
          <cell r="F2871">
            <v>37390</v>
          </cell>
          <cell r="G2871">
            <v>37404</v>
          </cell>
          <cell r="H2871" t="str">
            <v>Condor</v>
          </cell>
          <cell r="I2871" t="str">
            <v>574153313</v>
          </cell>
          <cell r="J2871" t="str">
            <v>0300</v>
          </cell>
          <cell r="K2871">
            <v>645</v>
          </cell>
          <cell r="L2871">
            <v>3090</v>
          </cell>
          <cell r="M2871">
            <v>154.5</v>
          </cell>
          <cell r="O2871">
            <v>0</v>
          </cell>
          <cell r="P2871">
            <v>3889.5</v>
          </cell>
          <cell r="S2871">
            <v>3890</v>
          </cell>
          <cell r="U2871" t="str">
            <v>a</v>
          </cell>
          <cell r="V2871"/>
          <cell r="W2871">
            <v>37405</v>
          </cell>
          <cell r="X2871">
            <v>37406</v>
          </cell>
          <cell r="Y2871" t="str">
            <v>KB</v>
          </cell>
          <cell r="Z2871" t="str">
            <v>Kojio OVA 17-5</v>
          </cell>
        </row>
        <row r="2872">
          <cell r="A2872">
            <v>3262</v>
          </cell>
          <cell r="B2872">
            <v>37491</v>
          </cell>
          <cell r="C2872" t="str">
            <v>tch</v>
          </cell>
          <cell r="D2872" t="str">
            <v>261217602</v>
          </cell>
          <cell r="E2872">
            <v>37461</v>
          </cell>
          <cell r="F2872">
            <v>37461</v>
          </cell>
          <cell r="G2872">
            <v>37475</v>
          </cell>
          <cell r="H2872" t="str">
            <v>Condor</v>
          </cell>
          <cell r="I2872" t="str">
            <v>574153313</v>
          </cell>
          <cell r="J2872" t="str">
            <v>0300</v>
          </cell>
          <cell r="K2872">
            <v>736.5</v>
          </cell>
          <cell r="L2872">
            <v>3090</v>
          </cell>
          <cell r="M2872">
            <v>154.5</v>
          </cell>
          <cell r="O2872">
            <v>0</v>
          </cell>
          <cell r="P2872">
            <v>3981</v>
          </cell>
          <cell r="S2872">
            <v>3981</v>
          </cell>
          <cell r="U2872" t="str">
            <v>a</v>
          </cell>
          <cell r="V2872"/>
          <cell r="W2872">
            <v>37488</v>
          </cell>
          <cell r="X2872">
            <v>37488</v>
          </cell>
          <cell r="Y2872" t="str">
            <v>KB</v>
          </cell>
          <cell r="Z2872" t="str">
            <v>OST, Mr. Nakamura (one way ticket)</v>
          </cell>
        </row>
        <row r="2873">
          <cell r="A2873">
            <v>3220</v>
          </cell>
          <cell r="B2873">
            <v>37453</v>
          </cell>
          <cell r="C2873" t="str">
            <v>tch</v>
          </cell>
          <cell r="D2873" t="str">
            <v>261198002</v>
          </cell>
          <cell r="E2873">
            <v>37439</v>
          </cell>
          <cell r="F2873">
            <v>37439</v>
          </cell>
          <cell r="G2873">
            <v>37453</v>
          </cell>
          <cell r="H2873" t="str">
            <v>Condor</v>
          </cell>
          <cell r="I2873" t="str">
            <v>574153313</v>
          </cell>
          <cell r="J2873" t="str">
            <v>0300</v>
          </cell>
          <cell r="K2873">
            <v>738.5</v>
          </cell>
          <cell r="L2873">
            <v>3090</v>
          </cell>
          <cell r="M2873">
            <v>154.5</v>
          </cell>
          <cell r="O2873">
            <v>0</v>
          </cell>
          <cell r="P2873">
            <v>3983</v>
          </cell>
          <cell r="S2873">
            <v>3983</v>
          </cell>
          <cell r="V2873"/>
          <cell r="W2873">
            <v>37448</v>
          </cell>
          <cell r="X2873">
            <v>37448</v>
          </cell>
          <cell r="Y2873" t="str">
            <v>KB</v>
          </cell>
          <cell r="Z2873" t="str">
            <v>Kanesaka, OST, single</v>
          </cell>
        </row>
        <row r="2874">
          <cell r="A2874">
            <v>691</v>
          </cell>
          <cell r="B2874">
            <v>37425</v>
          </cell>
          <cell r="C2874" t="str">
            <v>tch</v>
          </cell>
          <cell r="D2874" t="str">
            <v>261145002</v>
          </cell>
          <cell r="E2874">
            <v>37399</v>
          </cell>
          <cell r="F2874">
            <v>37397</v>
          </cell>
          <cell r="G2874">
            <v>37411</v>
          </cell>
          <cell r="H2874" t="str">
            <v>Condor</v>
          </cell>
          <cell r="I2874" t="str">
            <v>574153313</v>
          </cell>
          <cell r="J2874" t="str">
            <v>0300</v>
          </cell>
          <cell r="K2874">
            <v>1298</v>
          </cell>
          <cell r="L2874">
            <v>3090</v>
          </cell>
          <cell r="M2874">
            <v>154.5</v>
          </cell>
          <cell r="O2874">
            <v>0</v>
          </cell>
          <cell r="P2874">
            <v>4542.5</v>
          </cell>
          <cell r="S2874">
            <v>4543</v>
          </cell>
          <cell r="U2874" t="str">
            <v>a</v>
          </cell>
          <cell r="V2874"/>
          <cell r="W2874">
            <v>37413</v>
          </cell>
          <cell r="X2874">
            <v>37414</v>
          </cell>
          <cell r="Y2874" t="str">
            <v>KB</v>
          </cell>
          <cell r="Z2874" t="str">
            <v>Kojio OSR 25.5</v>
          </cell>
        </row>
        <row r="2875">
          <cell r="A2875">
            <v>3261</v>
          </cell>
          <cell r="B2875">
            <v>37491</v>
          </cell>
          <cell r="C2875" t="str">
            <v>tch</v>
          </cell>
          <cell r="D2875" t="str">
            <v>261220202</v>
          </cell>
          <cell r="E2875">
            <v>37466</v>
          </cell>
          <cell r="F2875">
            <v>37463</v>
          </cell>
          <cell r="G2875">
            <v>37477</v>
          </cell>
          <cell r="H2875" t="str">
            <v>Condor</v>
          </cell>
          <cell r="I2875" t="str">
            <v>574153313</v>
          </cell>
          <cell r="J2875" t="str">
            <v>0300</v>
          </cell>
          <cell r="K2875">
            <v>1260</v>
          </cell>
          <cell r="L2875">
            <v>3800</v>
          </cell>
          <cell r="M2875">
            <v>190</v>
          </cell>
          <cell r="O2875">
            <v>0</v>
          </cell>
          <cell r="P2875">
            <v>5250</v>
          </cell>
          <cell r="S2875">
            <v>5250</v>
          </cell>
          <cell r="U2875" t="str">
            <v>a</v>
          </cell>
          <cell r="V2875"/>
          <cell r="W2875">
            <v>37488</v>
          </cell>
          <cell r="X2875">
            <v>37488</v>
          </cell>
          <cell r="Y2875" t="str">
            <v>KB</v>
          </cell>
          <cell r="Z2875" t="str">
            <v>OST, Mr. Kojio return</v>
          </cell>
        </row>
        <row r="2876">
          <cell r="A2876">
            <v>3296</v>
          </cell>
          <cell r="B2876">
            <v>37502</v>
          </cell>
          <cell r="C2876" t="str">
            <v>tch</v>
          </cell>
          <cell r="D2876" t="str">
            <v>261234302</v>
          </cell>
          <cell r="E2876">
            <v>37483</v>
          </cell>
          <cell r="F2876">
            <v>37481</v>
          </cell>
          <cell r="G2876">
            <v>37495</v>
          </cell>
          <cell r="H2876" t="str">
            <v>Condor</v>
          </cell>
          <cell r="I2876" t="str">
            <v>574153313</v>
          </cell>
          <cell r="J2876" t="str">
            <v>0300</v>
          </cell>
          <cell r="K2876">
            <v>5262</v>
          </cell>
          <cell r="M2876">
            <v>0</v>
          </cell>
          <cell r="O2876">
            <v>0</v>
          </cell>
          <cell r="P2876">
            <v>5262</v>
          </cell>
          <cell r="S2876">
            <v>5262</v>
          </cell>
          <cell r="U2876" t="str">
            <v>d</v>
          </cell>
          <cell r="V2876"/>
          <cell r="W2876">
            <v>37496</v>
          </cell>
          <cell r="X2876">
            <v>37497</v>
          </cell>
          <cell r="Y2876" t="str">
            <v>KB</v>
          </cell>
          <cell r="Z2876" t="str">
            <v>OST, Kojio return</v>
          </cell>
        </row>
        <row r="2877">
          <cell r="A2877">
            <v>3274</v>
          </cell>
          <cell r="B2877">
            <v>37491</v>
          </cell>
          <cell r="C2877" t="str">
            <v>tch</v>
          </cell>
          <cell r="D2877" t="str">
            <v>261221002</v>
          </cell>
          <cell r="E2877">
            <v>37469</v>
          </cell>
          <cell r="F2877">
            <v>37466</v>
          </cell>
          <cell r="G2877">
            <v>37480</v>
          </cell>
          <cell r="H2877" t="str">
            <v>Condor</v>
          </cell>
          <cell r="I2877" t="str">
            <v>574153313</v>
          </cell>
          <cell r="J2877" t="str">
            <v>0300</v>
          </cell>
          <cell r="K2877">
            <v>1206.5</v>
          </cell>
          <cell r="L2877">
            <v>3990</v>
          </cell>
          <cell r="M2877">
            <v>199.5</v>
          </cell>
          <cell r="O2877">
            <v>0</v>
          </cell>
          <cell r="P2877">
            <v>5396</v>
          </cell>
          <cell r="S2877">
            <v>5396</v>
          </cell>
          <cell r="U2877" t="str">
            <v>b</v>
          </cell>
          <cell r="V2877"/>
          <cell r="W2877">
            <v>37488</v>
          </cell>
          <cell r="X2877">
            <v>37488</v>
          </cell>
          <cell r="Y2877" t="str">
            <v>KB</v>
          </cell>
          <cell r="Z2877" t="str">
            <v xml:space="preserve">OST, Mr. Kanesaka return </v>
          </cell>
        </row>
        <row r="2878">
          <cell r="A2878">
            <v>3311</v>
          </cell>
          <cell r="B2878">
            <v>37505</v>
          </cell>
          <cell r="C2878" t="str">
            <v>tch</v>
          </cell>
          <cell r="D2878" t="str">
            <v>261228602</v>
          </cell>
          <cell r="E2878">
            <v>37488</v>
          </cell>
          <cell r="F2878">
            <v>37488</v>
          </cell>
          <cell r="G2878">
            <v>37502</v>
          </cell>
          <cell r="H2878" t="str">
            <v>Condor</v>
          </cell>
          <cell r="I2878" t="str">
            <v>574153313</v>
          </cell>
          <cell r="J2878" t="str">
            <v>0300</v>
          </cell>
          <cell r="K2878">
            <v>1215.5</v>
          </cell>
          <cell r="L2878">
            <v>3990</v>
          </cell>
          <cell r="M2878">
            <v>199.5</v>
          </cell>
          <cell r="O2878">
            <v>0</v>
          </cell>
          <cell r="P2878">
            <v>5405</v>
          </cell>
          <cell r="S2878">
            <v>5405</v>
          </cell>
          <cell r="U2878" t="str">
            <v>b</v>
          </cell>
          <cell r="V2878"/>
          <cell r="W2878">
            <v>37502</v>
          </cell>
          <cell r="X2878">
            <v>37504</v>
          </cell>
          <cell r="Y2878" t="str">
            <v>KB</v>
          </cell>
          <cell r="Z2878" t="str">
            <v>OST, Mr. Kanesaka, return</v>
          </cell>
        </row>
        <row r="2879">
          <cell r="A2879">
            <v>3238</v>
          </cell>
          <cell r="B2879">
            <v>37466</v>
          </cell>
          <cell r="C2879" t="str">
            <v>tch</v>
          </cell>
          <cell r="D2879" t="str">
            <v>261211902</v>
          </cell>
          <cell r="E2879">
            <v>37453</v>
          </cell>
          <cell r="F2879">
            <v>37453</v>
          </cell>
          <cell r="G2879">
            <v>37467</v>
          </cell>
          <cell r="H2879" t="str">
            <v>Condor</v>
          </cell>
          <cell r="I2879" t="str">
            <v>574153313</v>
          </cell>
          <cell r="J2879" t="str">
            <v>0300</v>
          </cell>
          <cell r="K2879">
            <v>1256.5</v>
          </cell>
          <cell r="L2879">
            <v>3990</v>
          </cell>
          <cell r="M2879">
            <v>199.5</v>
          </cell>
          <cell r="O2879">
            <v>0</v>
          </cell>
          <cell r="P2879">
            <v>5446</v>
          </cell>
          <cell r="S2879">
            <v>5446</v>
          </cell>
          <cell r="V2879"/>
          <cell r="W2879">
            <v>37463</v>
          </cell>
          <cell r="X2879">
            <v>37463</v>
          </cell>
          <cell r="Y2879" t="str">
            <v>KB</v>
          </cell>
          <cell r="Z2879" t="str">
            <v>OST, Kraut return</v>
          </cell>
        </row>
        <row r="2880">
          <cell r="A2880">
            <v>3233</v>
          </cell>
          <cell r="B2880">
            <v>37461</v>
          </cell>
          <cell r="C2880" t="str">
            <v>tch</v>
          </cell>
          <cell r="D2880" t="str">
            <v>261206802</v>
          </cell>
          <cell r="E2880">
            <v>37447</v>
          </cell>
          <cell r="F2880">
            <v>37447</v>
          </cell>
          <cell r="G2880">
            <v>37461</v>
          </cell>
          <cell r="H2880" t="str">
            <v>Condor</v>
          </cell>
          <cell r="I2880" t="str">
            <v>574153313</v>
          </cell>
          <cell r="J2880" t="str">
            <v>0300</v>
          </cell>
          <cell r="K2880">
            <v>1264.5</v>
          </cell>
          <cell r="L2880">
            <v>3990</v>
          </cell>
          <cell r="M2880">
            <v>199.5</v>
          </cell>
          <cell r="O2880">
            <v>0</v>
          </cell>
          <cell r="P2880">
            <v>5454</v>
          </cell>
          <cell r="S2880">
            <v>5454</v>
          </cell>
          <cell r="U2880" t="str">
            <v>a</v>
          </cell>
          <cell r="V2880"/>
          <cell r="W2880">
            <v>37460</v>
          </cell>
          <cell r="X2880">
            <v>37460</v>
          </cell>
          <cell r="Y2880" t="str">
            <v>KB</v>
          </cell>
          <cell r="Z2880" t="str">
            <v>OST, Kraut return</v>
          </cell>
        </row>
        <row r="2881">
          <cell r="A2881">
            <v>3270</v>
          </cell>
          <cell r="B2881">
            <v>37491</v>
          </cell>
          <cell r="C2881" t="str">
            <v>tch</v>
          </cell>
          <cell r="D2881" t="str">
            <v>261223102</v>
          </cell>
          <cell r="E2881">
            <v>37468</v>
          </cell>
          <cell r="F2881">
            <v>37468</v>
          </cell>
          <cell r="G2881">
            <v>37482</v>
          </cell>
          <cell r="H2881" t="str">
            <v>Condor</v>
          </cell>
          <cell r="I2881" t="str">
            <v>574153313</v>
          </cell>
          <cell r="J2881" t="str">
            <v>0300</v>
          </cell>
          <cell r="K2881">
            <v>1264.5</v>
          </cell>
          <cell r="L2881">
            <v>3990</v>
          </cell>
          <cell r="M2881">
            <v>199.5</v>
          </cell>
          <cell r="O2881">
            <v>0</v>
          </cell>
          <cell r="P2881">
            <v>5454</v>
          </cell>
          <cell r="S2881">
            <v>5454</v>
          </cell>
          <cell r="U2881" t="str">
            <v>b</v>
          </cell>
          <cell r="V2881"/>
          <cell r="W2881">
            <v>37488</v>
          </cell>
          <cell r="X2881">
            <v>37488</v>
          </cell>
          <cell r="Y2881" t="str">
            <v>KB</v>
          </cell>
          <cell r="Z2881" t="str">
            <v>OST, Mr. Nakamura return</v>
          </cell>
        </row>
        <row r="2882">
          <cell r="A2882">
            <v>3331</v>
          </cell>
          <cell r="B2882">
            <v>37529</v>
          </cell>
          <cell r="C2882" t="str">
            <v>tch</v>
          </cell>
          <cell r="D2882" t="str">
            <v>261260902</v>
          </cell>
          <cell r="E2882">
            <v>37508</v>
          </cell>
          <cell r="F2882">
            <v>37508</v>
          </cell>
          <cell r="G2882">
            <v>37522</v>
          </cell>
          <cell r="H2882" t="str">
            <v>Condor</v>
          </cell>
          <cell r="I2882" t="str">
            <v>574153313</v>
          </cell>
          <cell r="J2882" t="str">
            <v>0300</v>
          </cell>
          <cell r="K2882">
            <v>1264.5</v>
          </cell>
          <cell r="L2882">
            <v>3990</v>
          </cell>
          <cell r="M2882">
            <v>199.5</v>
          </cell>
          <cell r="O2882">
            <v>0</v>
          </cell>
          <cell r="P2882">
            <v>5454</v>
          </cell>
          <cell r="S2882">
            <v>5454</v>
          </cell>
          <cell r="U2882" t="str">
            <v xml:space="preserve"> </v>
          </cell>
          <cell r="V2882"/>
          <cell r="W2882">
            <v>37526</v>
          </cell>
          <cell r="X2882">
            <v>37526</v>
          </cell>
          <cell r="Y2882" t="str">
            <v>KB</v>
          </cell>
          <cell r="Z2882" t="str">
            <v>OST, Mr. Kojio return</v>
          </cell>
        </row>
        <row r="2883">
          <cell r="A2883">
            <v>3332</v>
          </cell>
          <cell r="B2883">
            <v>37529</v>
          </cell>
          <cell r="C2883" t="str">
            <v>tch</v>
          </cell>
          <cell r="D2883" t="str">
            <v>261261502</v>
          </cell>
          <cell r="E2883">
            <v>37508</v>
          </cell>
          <cell r="F2883">
            <v>37508</v>
          </cell>
          <cell r="G2883">
            <v>37522</v>
          </cell>
          <cell r="H2883" t="str">
            <v>Condor</v>
          </cell>
          <cell r="I2883" t="str">
            <v>574153313</v>
          </cell>
          <cell r="J2883" t="str">
            <v>0300</v>
          </cell>
          <cell r="K2883">
            <v>1264.5</v>
          </cell>
          <cell r="L2883">
            <v>3990</v>
          </cell>
          <cell r="M2883">
            <v>199.5</v>
          </cell>
          <cell r="O2883">
            <v>0</v>
          </cell>
          <cell r="P2883">
            <v>5454</v>
          </cell>
          <cell r="S2883">
            <v>5454</v>
          </cell>
          <cell r="U2883" t="str">
            <v xml:space="preserve"> </v>
          </cell>
          <cell r="V2883"/>
          <cell r="W2883">
            <v>37526</v>
          </cell>
          <cell r="X2883">
            <v>37526</v>
          </cell>
          <cell r="Y2883" t="str">
            <v>KB</v>
          </cell>
          <cell r="Z2883" t="str">
            <v>OST, Mr Kanesaka return</v>
          </cell>
        </row>
        <row r="2884">
          <cell r="A2884">
            <v>3355</v>
          </cell>
          <cell r="B2884">
            <v>37533</v>
          </cell>
          <cell r="C2884" t="str">
            <v>tch</v>
          </cell>
          <cell r="D2884" t="str">
            <v>261283102</v>
          </cell>
          <cell r="E2884">
            <v>37525</v>
          </cell>
          <cell r="F2884">
            <v>37525</v>
          </cell>
          <cell r="G2884">
            <v>37539</v>
          </cell>
          <cell r="H2884" t="str">
            <v>Condor</v>
          </cell>
          <cell r="I2884" t="str">
            <v>574153313</v>
          </cell>
          <cell r="J2884" t="str">
            <v>0300</v>
          </cell>
          <cell r="K2884">
            <v>1266.5</v>
          </cell>
          <cell r="L2884">
            <v>3990</v>
          </cell>
          <cell r="M2884">
            <v>199.5</v>
          </cell>
          <cell r="O2884">
            <v>0</v>
          </cell>
          <cell r="P2884">
            <v>5456</v>
          </cell>
          <cell r="S2884">
            <v>5456</v>
          </cell>
          <cell r="U2884" t="str">
            <v>a</v>
          </cell>
          <cell r="V2884"/>
          <cell r="W2884">
            <v>37533</v>
          </cell>
          <cell r="X2884">
            <v>37533</v>
          </cell>
          <cell r="Y2884" t="str">
            <v>KB</v>
          </cell>
          <cell r="Z2884" t="str">
            <v>OST, Kojio return</v>
          </cell>
        </row>
        <row r="2885">
          <cell r="A2885">
            <v>3271</v>
          </cell>
          <cell r="B2885">
            <v>37491</v>
          </cell>
          <cell r="C2885" t="str">
            <v>tch</v>
          </cell>
          <cell r="D2885" t="str">
            <v>261226702</v>
          </cell>
          <cell r="E2885">
            <v>37473</v>
          </cell>
          <cell r="F2885">
            <v>37473</v>
          </cell>
          <cell r="G2885">
            <v>37487</v>
          </cell>
          <cell r="H2885" t="str">
            <v>Condor</v>
          </cell>
          <cell r="I2885" t="str">
            <v>574153313</v>
          </cell>
          <cell r="J2885" t="str">
            <v>0300</v>
          </cell>
          <cell r="K2885">
            <v>1268.5</v>
          </cell>
          <cell r="L2885">
            <v>3990</v>
          </cell>
          <cell r="M2885">
            <v>199.5</v>
          </cell>
          <cell r="O2885">
            <v>0</v>
          </cell>
          <cell r="P2885">
            <v>5458</v>
          </cell>
          <cell r="S2885">
            <v>5458</v>
          </cell>
          <cell r="U2885" t="str">
            <v>b</v>
          </cell>
          <cell r="V2885"/>
          <cell r="W2885">
            <v>37488</v>
          </cell>
          <cell r="X2885">
            <v>37488</v>
          </cell>
          <cell r="Y2885" t="str">
            <v>KB</v>
          </cell>
          <cell r="Z2885" t="str">
            <v>OST, Mr. Kakimoto return</v>
          </cell>
        </row>
        <row r="2886">
          <cell r="A2886">
            <v>3275</v>
          </cell>
          <cell r="B2886">
            <v>37491</v>
          </cell>
          <cell r="C2886" t="str">
            <v>tch</v>
          </cell>
          <cell r="D2886" t="str">
            <v>261233102</v>
          </cell>
          <cell r="E2886">
            <v>37477</v>
          </cell>
          <cell r="F2886">
            <v>37477</v>
          </cell>
          <cell r="G2886">
            <v>37491</v>
          </cell>
          <cell r="H2886" t="str">
            <v>Condor</v>
          </cell>
          <cell r="I2886" t="str">
            <v>574153313</v>
          </cell>
          <cell r="J2886" t="str">
            <v>0300</v>
          </cell>
          <cell r="K2886">
            <v>1268.5</v>
          </cell>
          <cell r="L2886">
            <v>3990</v>
          </cell>
          <cell r="M2886">
            <v>199.5</v>
          </cell>
          <cell r="O2886">
            <v>0</v>
          </cell>
          <cell r="P2886">
            <v>5458</v>
          </cell>
          <cell r="S2886">
            <v>5458</v>
          </cell>
          <cell r="U2886" t="str">
            <v>b</v>
          </cell>
          <cell r="V2886"/>
          <cell r="W2886">
            <v>37488</v>
          </cell>
          <cell r="X2886">
            <v>37488</v>
          </cell>
          <cell r="Y2886" t="str">
            <v>KB</v>
          </cell>
          <cell r="Z2886" t="str">
            <v>OST, Mr. Nakamura return</v>
          </cell>
        </row>
        <row r="2887">
          <cell r="A2887">
            <v>3276</v>
          </cell>
          <cell r="B2887">
            <v>37491</v>
          </cell>
          <cell r="C2887" t="str">
            <v>tch</v>
          </cell>
          <cell r="D2887" t="str">
            <v>261229402</v>
          </cell>
          <cell r="E2887">
            <v>37474</v>
          </cell>
          <cell r="F2887">
            <v>37474</v>
          </cell>
          <cell r="G2887">
            <v>37488</v>
          </cell>
          <cell r="H2887" t="str">
            <v>Condor</v>
          </cell>
          <cell r="I2887" t="str">
            <v>574153313</v>
          </cell>
          <cell r="J2887" t="str">
            <v>0300</v>
          </cell>
          <cell r="K2887">
            <v>1268.5</v>
          </cell>
          <cell r="L2887">
            <v>3990</v>
          </cell>
          <cell r="M2887">
            <v>199.5</v>
          </cell>
          <cell r="O2887">
            <v>0</v>
          </cell>
          <cell r="P2887">
            <v>5458</v>
          </cell>
          <cell r="S2887">
            <v>5458</v>
          </cell>
          <cell r="U2887" t="str">
            <v>b</v>
          </cell>
          <cell r="V2887"/>
          <cell r="W2887">
            <v>37488</v>
          </cell>
          <cell r="X2887">
            <v>37488</v>
          </cell>
          <cell r="Y2887" t="str">
            <v>KB</v>
          </cell>
          <cell r="Z2887" t="str">
            <v xml:space="preserve">OST, Mr. Kanesaka return </v>
          </cell>
        </row>
        <row r="2888">
          <cell r="A2888">
            <v>3278</v>
          </cell>
          <cell r="B2888">
            <v>37491</v>
          </cell>
          <cell r="C2888" t="str">
            <v>tch</v>
          </cell>
          <cell r="D2888" t="str">
            <v>261228102</v>
          </cell>
          <cell r="E2888">
            <v>37473</v>
          </cell>
          <cell r="F2888">
            <v>37473</v>
          </cell>
          <cell r="G2888">
            <v>37487</v>
          </cell>
          <cell r="H2888" t="str">
            <v>Condor</v>
          </cell>
          <cell r="I2888" t="str">
            <v>574153313</v>
          </cell>
          <cell r="J2888" t="str">
            <v>0300</v>
          </cell>
          <cell r="K2888">
            <v>1268.5</v>
          </cell>
          <cell r="L2888">
            <v>3990</v>
          </cell>
          <cell r="M2888">
            <v>199.5</v>
          </cell>
          <cell r="O2888">
            <v>0</v>
          </cell>
          <cell r="P2888">
            <v>5458</v>
          </cell>
          <cell r="S2888">
            <v>5458</v>
          </cell>
          <cell r="U2888" t="str">
            <v>b</v>
          </cell>
          <cell r="V2888"/>
          <cell r="W2888">
            <v>37488</v>
          </cell>
          <cell r="X2888">
            <v>37488</v>
          </cell>
          <cell r="Y2888" t="str">
            <v>KB</v>
          </cell>
          <cell r="Z2888" t="str">
            <v>OST, Mr. Kraut return</v>
          </cell>
        </row>
        <row r="2889">
          <cell r="A2889">
            <v>3330</v>
          </cell>
          <cell r="B2889">
            <v>37524</v>
          </cell>
          <cell r="C2889" t="str">
            <v>tch</v>
          </cell>
          <cell r="D2889" t="str">
            <v>261257202</v>
          </cell>
          <cell r="E2889">
            <v>37504</v>
          </cell>
          <cell r="F2889">
            <v>37504</v>
          </cell>
          <cell r="G2889">
            <v>37518</v>
          </cell>
          <cell r="H2889" t="str">
            <v>Condor</v>
          </cell>
          <cell r="I2889" t="str">
            <v>574153313</v>
          </cell>
          <cell r="J2889" t="str">
            <v>0300</v>
          </cell>
          <cell r="K2889">
            <v>1268.5</v>
          </cell>
          <cell r="L2889">
            <v>3990</v>
          </cell>
          <cell r="M2889">
            <v>199.5</v>
          </cell>
          <cell r="O2889">
            <v>0</v>
          </cell>
          <cell r="P2889">
            <v>5458</v>
          </cell>
          <cell r="S2889">
            <v>5458</v>
          </cell>
          <cell r="U2889" t="str">
            <v>b</v>
          </cell>
          <cell r="V2889"/>
          <cell r="W2889">
            <v>37516</v>
          </cell>
          <cell r="X2889">
            <v>37516</v>
          </cell>
          <cell r="Y2889" t="str">
            <v>KB</v>
          </cell>
          <cell r="Z2889" t="str">
            <v>OST, Mr. Kakimoto return</v>
          </cell>
        </row>
        <row r="2890">
          <cell r="A2890">
            <v>3390</v>
          </cell>
          <cell r="B2890">
            <v>37564</v>
          </cell>
          <cell r="C2890" t="str">
            <v>tch</v>
          </cell>
          <cell r="D2890" t="str">
            <v>261305002</v>
          </cell>
          <cell r="E2890">
            <v>37543</v>
          </cell>
          <cell r="F2890">
            <v>37543</v>
          </cell>
          <cell r="G2890">
            <v>37557</v>
          </cell>
          <cell r="H2890" t="str">
            <v>Condor</v>
          </cell>
          <cell r="I2890" t="str">
            <v>574153313</v>
          </cell>
          <cell r="J2890" t="str">
            <v>0300</v>
          </cell>
          <cell r="K2890">
            <v>1268.5</v>
          </cell>
          <cell r="L2890">
            <v>3990</v>
          </cell>
          <cell r="M2890">
            <v>199.5</v>
          </cell>
          <cell r="O2890">
            <v>0</v>
          </cell>
          <cell r="P2890">
            <v>5458</v>
          </cell>
          <cell r="S2890">
            <v>5458</v>
          </cell>
          <cell r="U2890" t="str">
            <v>b</v>
          </cell>
          <cell r="V2890"/>
          <cell r="W2890">
            <v>37561</v>
          </cell>
          <cell r="X2890">
            <v>37564</v>
          </cell>
          <cell r="Y2890" t="str">
            <v>KB</v>
          </cell>
          <cell r="Z2890" t="str">
            <v>OST, Mr. Kojio return</v>
          </cell>
        </row>
        <row r="2891">
          <cell r="A2891">
            <v>3310</v>
          </cell>
          <cell r="B2891">
            <v>37524</v>
          </cell>
          <cell r="C2891" t="str">
            <v>tch</v>
          </cell>
          <cell r="D2891" t="str">
            <v>261245502</v>
          </cell>
          <cell r="E2891">
            <v>37495</v>
          </cell>
          <cell r="F2891">
            <v>37495</v>
          </cell>
          <cell r="G2891">
            <v>37509</v>
          </cell>
          <cell r="H2891" t="str">
            <v>Condor</v>
          </cell>
          <cell r="I2891" t="str">
            <v>574153313</v>
          </cell>
          <cell r="J2891" t="str">
            <v>0300</v>
          </cell>
          <cell r="K2891">
            <v>1272.5</v>
          </cell>
          <cell r="L2891">
            <v>3990</v>
          </cell>
          <cell r="M2891">
            <v>199.5</v>
          </cell>
          <cell r="O2891">
            <v>0</v>
          </cell>
          <cell r="P2891">
            <v>5462</v>
          </cell>
          <cell r="S2891">
            <v>5462</v>
          </cell>
          <cell r="U2891" t="str">
            <v>b</v>
          </cell>
          <cell r="V2891"/>
          <cell r="W2891">
            <v>37508</v>
          </cell>
          <cell r="X2891">
            <v>37508</v>
          </cell>
          <cell r="Y2891" t="str">
            <v>KB</v>
          </cell>
          <cell r="Z2891" t="str">
            <v>OST, Mr. Kanesaka, return</v>
          </cell>
        </row>
        <row r="2892">
          <cell r="A2892">
            <v>3400</v>
          </cell>
          <cell r="B2892">
            <v>37578</v>
          </cell>
          <cell r="C2892" t="str">
            <v>tch</v>
          </cell>
          <cell r="D2892" t="str">
            <v>261321202</v>
          </cell>
          <cell r="E2892">
            <v>37554</v>
          </cell>
          <cell r="F2892">
            <v>37554</v>
          </cell>
          <cell r="G2892">
            <v>37568</v>
          </cell>
          <cell r="H2892" t="str">
            <v>Condor</v>
          </cell>
          <cell r="I2892" t="str">
            <v>574153313</v>
          </cell>
          <cell r="J2892" t="str">
            <v>0300</v>
          </cell>
          <cell r="K2892">
            <v>1272.5</v>
          </cell>
          <cell r="L2892">
            <v>3990</v>
          </cell>
          <cell r="M2892">
            <v>199.5</v>
          </cell>
          <cell r="O2892">
            <v>0</v>
          </cell>
          <cell r="P2892">
            <v>5462</v>
          </cell>
          <cell r="S2892">
            <v>5462</v>
          </cell>
          <cell r="U2892" t="str">
            <v>g</v>
          </cell>
          <cell r="W2892">
            <v>37575</v>
          </cell>
          <cell r="X2892">
            <v>37575</v>
          </cell>
          <cell r="Y2892" t="str">
            <v>KB</v>
          </cell>
          <cell r="Z2892" t="str">
            <v>OST, Mr. Kojio return</v>
          </cell>
        </row>
        <row r="2893">
          <cell r="A2893">
            <v>3366</v>
          </cell>
          <cell r="B2893">
            <v>37533</v>
          </cell>
          <cell r="C2893" t="str">
            <v>tch</v>
          </cell>
          <cell r="D2893" t="str">
            <v>261276602</v>
          </cell>
          <cell r="E2893">
            <v>37523</v>
          </cell>
          <cell r="F2893">
            <v>37519</v>
          </cell>
          <cell r="G2893">
            <v>37533</v>
          </cell>
          <cell r="H2893" t="str">
            <v>Condor</v>
          </cell>
          <cell r="I2893" t="str">
            <v>574153313</v>
          </cell>
          <cell r="J2893" t="str">
            <v>0300</v>
          </cell>
          <cell r="K2893">
            <v>1266.5</v>
          </cell>
          <cell r="L2893">
            <v>4990</v>
          </cell>
          <cell r="M2893">
            <v>249.5</v>
          </cell>
          <cell r="O2893">
            <v>0</v>
          </cell>
          <cell r="P2893">
            <v>6506</v>
          </cell>
          <cell r="S2893">
            <v>6506</v>
          </cell>
          <cell r="U2893" t="str">
            <v>a</v>
          </cell>
          <cell r="V2893"/>
          <cell r="W2893">
            <v>37533</v>
          </cell>
          <cell r="X2893">
            <v>37533</v>
          </cell>
          <cell r="Y2893" t="str">
            <v>KB</v>
          </cell>
          <cell r="Z2893" t="str">
            <v>OST, Mr. Kakimoto return</v>
          </cell>
        </row>
        <row r="2894">
          <cell r="A2894">
            <v>3240</v>
          </cell>
          <cell r="B2894">
            <v>37461</v>
          </cell>
          <cell r="C2894" t="str">
            <v>tch</v>
          </cell>
          <cell r="D2894" t="str">
            <v>261211102</v>
          </cell>
          <cell r="E2894">
            <v>37452</v>
          </cell>
          <cell r="F2894">
            <v>37452</v>
          </cell>
          <cell r="G2894">
            <v>37466</v>
          </cell>
          <cell r="H2894" t="str">
            <v>Condor</v>
          </cell>
          <cell r="I2894" t="str">
            <v>574153313</v>
          </cell>
          <cell r="J2894" t="str">
            <v>0300</v>
          </cell>
          <cell r="K2894">
            <v>1306.5</v>
          </cell>
          <cell r="L2894">
            <v>4990</v>
          </cell>
          <cell r="M2894">
            <v>249.5</v>
          </cell>
          <cell r="O2894">
            <v>0</v>
          </cell>
          <cell r="P2894">
            <v>6546</v>
          </cell>
          <cell r="S2894">
            <v>6546</v>
          </cell>
          <cell r="U2894" t="str">
            <v>a</v>
          </cell>
          <cell r="V2894"/>
          <cell r="W2894">
            <v>37462</v>
          </cell>
          <cell r="X2894">
            <v>37462</v>
          </cell>
          <cell r="Y2894" t="str">
            <v>KB</v>
          </cell>
          <cell r="Z2894" t="str">
            <v xml:space="preserve">OST, Mr. Kanesaka return </v>
          </cell>
        </row>
        <row r="2895">
          <cell r="A2895">
            <v>3353</v>
          </cell>
          <cell r="B2895">
            <v>37529</v>
          </cell>
          <cell r="C2895" t="str">
            <v>tch</v>
          </cell>
          <cell r="D2895" t="str">
            <v>261268802</v>
          </cell>
          <cell r="E2895">
            <v>37512</v>
          </cell>
          <cell r="F2895">
            <v>37512</v>
          </cell>
          <cell r="G2895">
            <v>37526</v>
          </cell>
          <cell r="H2895" t="str">
            <v>Condor</v>
          </cell>
          <cell r="I2895" t="str">
            <v>574153313</v>
          </cell>
          <cell r="J2895" t="str">
            <v>0300</v>
          </cell>
          <cell r="K2895">
            <v>1314.5</v>
          </cell>
          <cell r="L2895">
            <v>4990</v>
          </cell>
          <cell r="M2895">
            <v>249.5</v>
          </cell>
          <cell r="O2895">
            <v>0</v>
          </cell>
          <cell r="P2895">
            <v>6554</v>
          </cell>
          <cell r="S2895">
            <v>6554</v>
          </cell>
          <cell r="V2895"/>
          <cell r="W2895">
            <v>37526</v>
          </cell>
          <cell r="X2895">
            <v>37526</v>
          </cell>
          <cell r="Y2895" t="str">
            <v>KB</v>
          </cell>
          <cell r="Z2895" t="str">
            <v>OST, Mr. Kakimoto return</v>
          </cell>
        </row>
        <row r="2896">
          <cell r="A2896">
            <v>3359</v>
          </cell>
          <cell r="B2896">
            <v>37529</v>
          </cell>
          <cell r="C2896" t="str">
            <v>tch</v>
          </cell>
          <cell r="D2896" t="str">
            <v>261279102</v>
          </cell>
          <cell r="E2896">
            <v>37522</v>
          </cell>
          <cell r="F2896">
            <v>37522</v>
          </cell>
          <cell r="G2896">
            <v>37536</v>
          </cell>
          <cell r="H2896" t="str">
            <v>Condor</v>
          </cell>
          <cell r="I2896" t="str">
            <v>574153313</v>
          </cell>
          <cell r="J2896" t="str">
            <v>0300</v>
          </cell>
          <cell r="K2896">
            <v>1316.5</v>
          </cell>
          <cell r="L2896">
            <v>4990</v>
          </cell>
          <cell r="M2896">
            <v>249.5</v>
          </cell>
          <cell r="O2896">
            <v>0</v>
          </cell>
          <cell r="P2896">
            <v>6556</v>
          </cell>
          <cell r="S2896">
            <v>6556</v>
          </cell>
          <cell r="V2896"/>
          <cell r="W2896">
            <v>37526</v>
          </cell>
          <cell r="X2896">
            <v>37526</v>
          </cell>
          <cell r="Y2896" t="str">
            <v>KB</v>
          </cell>
          <cell r="Z2896" t="str">
            <v xml:space="preserve">OST, Mr. Kanesaka return </v>
          </cell>
        </row>
        <row r="2897">
          <cell r="A2897">
            <v>663</v>
          </cell>
          <cell r="B2897">
            <v>37413</v>
          </cell>
          <cell r="C2897" t="str">
            <v>tch</v>
          </cell>
          <cell r="D2897" t="str">
            <v>261139302</v>
          </cell>
          <cell r="E2897">
            <v>37392</v>
          </cell>
          <cell r="F2897">
            <v>37392</v>
          </cell>
          <cell r="G2897">
            <v>37406</v>
          </cell>
          <cell r="H2897" t="str">
            <v>Condor</v>
          </cell>
          <cell r="I2897" t="str">
            <v>574153313</v>
          </cell>
          <cell r="J2897" t="str">
            <v>0300</v>
          </cell>
          <cell r="K2897">
            <v>1334.5</v>
          </cell>
          <cell r="L2897">
            <v>4990</v>
          </cell>
          <cell r="M2897">
            <v>249.5</v>
          </cell>
          <cell r="O2897">
            <v>0</v>
          </cell>
          <cell r="P2897">
            <v>6574</v>
          </cell>
          <cell r="S2897">
            <v>6574</v>
          </cell>
          <cell r="U2897" t="str">
            <v>b</v>
          </cell>
          <cell r="V2897"/>
          <cell r="W2897">
            <v>37405</v>
          </cell>
          <cell r="X2897">
            <v>37406</v>
          </cell>
          <cell r="Y2897" t="str">
            <v>KB</v>
          </cell>
          <cell r="Z2897" t="str">
            <v>Nakamura OSR 17.5</v>
          </cell>
        </row>
        <row r="2898">
          <cell r="A2898">
            <v>3305</v>
          </cell>
          <cell r="B2898">
            <v>37505</v>
          </cell>
          <cell r="C2898" t="str">
            <v>tch</v>
          </cell>
          <cell r="D2898" t="str">
            <v>261237702</v>
          </cell>
          <cell r="E2898">
            <v>37487</v>
          </cell>
          <cell r="F2898">
            <v>37487</v>
          </cell>
          <cell r="G2898">
            <v>37501</v>
          </cell>
          <cell r="H2898" t="str">
            <v>Condor</v>
          </cell>
          <cell r="I2898" t="str">
            <v>574153313</v>
          </cell>
          <cell r="J2898" t="str">
            <v>0300</v>
          </cell>
          <cell r="K2898">
            <v>1267.5</v>
          </cell>
          <cell r="L2898">
            <v>5490</v>
          </cell>
          <cell r="M2898">
            <v>274.5</v>
          </cell>
          <cell r="O2898">
            <v>0</v>
          </cell>
          <cell r="P2898">
            <v>7032</v>
          </cell>
          <cell r="S2898">
            <v>7032</v>
          </cell>
          <cell r="U2898" t="str">
            <v>b</v>
          </cell>
          <cell r="V2898"/>
          <cell r="W2898">
            <v>37502</v>
          </cell>
          <cell r="X2898">
            <v>37504</v>
          </cell>
          <cell r="Y2898" t="str">
            <v>KB</v>
          </cell>
          <cell r="Z2898" t="str">
            <v>OST, Kojio return</v>
          </cell>
        </row>
        <row r="2899">
          <cell r="A2899">
            <v>3312</v>
          </cell>
          <cell r="B2899">
            <v>37505</v>
          </cell>
          <cell r="C2899" t="str">
            <v>tch</v>
          </cell>
          <cell r="D2899" t="str">
            <v>261236702</v>
          </cell>
          <cell r="E2899">
            <v>37484</v>
          </cell>
          <cell r="F2899">
            <v>37484</v>
          </cell>
          <cell r="G2899">
            <v>37498</v>
          </cell>
          <cell r="H2899" t="str">
            <v>Condor</v>
          </cell>
          <cell r="I2899" t="str">
            <v>574153313</v>
          </cell>
          <cell r="J2899" t="str">
            <v>0300</v>
          </cell>
          <cell r="K2899">
            <v>1347.5</v>
          </cell>
          <cell r="L2899">
            <v>5490</v>
          </cell>
          <cell r="M2899">
            <v>274.5</v>
          </cell>
          <cell r="O2899">
            <v>0</v>
          </cell>
          <cell r="P2899">
            <v>7112</v>
          </cell>
          <cell r="S2899">
            <v>7112</v>
          </cell>
          <cell r="U2899" t="str">
            <v>b</v>
          </cell>
          <cell r="V2899"/>
          <cell r="W2899">
            <v>37502</v>
          </cell>
          <cell r="X2899">
            <v>37504</v>
          </cell>
          <cell r="Y2899" t="str">
            <v>KB</v>
          </cell>
          <cell r="Z2899" t="str">
            <v>OST, Mr. Kakimoto return</v>
          </cell>
        </row>
        <row r="2900">
          <cell r="A2900">
            <v>649</v>
          </cell>
          <cell r="B2900">
            <v>37413</v>
          </cell>
          <cell r="C2900" t="str">
            <v>tch</v>
          </cell>
          <cell r="D2900" t="str">
            <v>261135502</v>
          </cell>
          <cell r="E2900">
            <v>37390</v>
          </cell>
          <cell r="F2900">
            <v>37390</v>
          </cell>
          <cell r="G2900">
            <v>37404</v>
          </cell>
          <cell r="H2900" t="str">
            <v>Condor</v>
          </cell>
          <cell r="I2900" t="str">
            <v>574153313</v>
          </cell>
          <cell r="J2900" t="str">
            <v>0300</v>
          </cell>
          <cell r="K2900">
            <v>1290</v>
          </cell>
          <cell r="L2900">
            <v>6180</v>
          </cell>
          <cell r="M2900">
            <v>309</v>
          </cell>
          <cell r="O2900">
            <v>0</v>
          </cell>
          <cell r="P2900">
            <v>7779</v>
          </cell>
          <cell r="S2900">
            <v>7779</v>
          </cell>
          <cell r="U2900" t="str">
            <v>a</v>
          </cell>
          <cell r="V2900"/>
          <cell r="W2900">
            <v>37405</v>
          </cell>
          <cell r="X2900">
            <v>37406</v>
          </cell>
          <cell r="Y2900" t="str">
            <v>KB</v>
          </cell>
          <cell r="Z2900" t="str">
            <v>Kaneska,Takimoto OVA 17.5</v>
          </cell>
        </row>
        <row r="2901">
          <cell r="A2901">
            <v>3339</v>
          </cell>
          <cell r="B2901">
            <v>37529</v>
          </cell>
          <cell r="C2901" t="str">
            <v>tch</v>
          </cell>
          <cell r="D2901" t="str">
            <v>261263602</v>
          </cell>
          <cell r="E2901">
            <v>37510</v>
          </cell>
          <cell r="F2901">
            <v>37509</v>
          </cell>
          <cell r="G2901">
            <v>37523</v>
          </cell>
          <cell r="H2901" t="str">
            <v>Condor</v>
          </cell>
          <cell r="I2901" t="str">
            <v>574153313</v>
          </cell>
          <cell r="J2901" t="str">
            <v>0300</v>
          </cell>
          <cell r="K2901">
            <v>1414.5</v>
          </cell>
          <cell r="L2901">
            <v>6990</v>
          </cell>
          <cell r="M2901">
            <v>349.5</v>
          </cell>
          <cell r="O2901">
            <v>0</v>
          </cell>
          <cell r="P2901">
            <v>8754</v>
          </cell>
          <cell r="S2901">
            <v>8754</v>
          </cell>
          <cell r="U2901" t="str">
            <v>a</v>
          </cell>
          <cell r="V2901"/>
          <cell r="W2901">
            <v>37523</v>
          </cell>
          <cell r="X2901">
            <v>37525</v>
          </cell>
          <cell r="Y2901" t="str">
            <v>KB</v>
          </cell>
          <cell r="Z2901" t="str">
            <v>OST, Mr. Takahashi return</v>
          </cell>
        </row>
        <row r="2902">
          <cell r="A2902">
            <v>721</v>
          </cell>
          <cell r="B2902">
            <v>37425</v>
          </cell>
          <cell r="C2902" t="str">
            <v>b</v>
          </cell>
          <cell r="D2902" t="str">
            <v>261156802</v>
          </cell>
          <cell r="E2902">
            <v>37405</v>
          </cell>
          <cell r="F2902">
            <v>37405</v>
          </cell>
          <cell r="G2902">
            <v>37419</v>
          </cell>
          <cell r="H2902" t="str">
            <v>Condor</v>
          </cell>
          <cell r="I2902" t="str">
            <v>574153313</v>
          </cell>
          <cell r="J2902" t="str">
            <v>0300</v>
          </cell>
          <cell r="K2902">
            <v>9279</v>
          </cell>
          <cell r="M2902">
            <v>0</v>
          </cell>
          <cell r="O2902">
            <v>0</v>
          </cell>
          <cell r="P2902">
            <v>9279</v>
          </cell>
          <cell r="S2902">
            <v>9279</v>
          </cell>
          <cell r="U2902" t="str">
            <v>a</v>
          </cell>
          <cell r="V2902"/>
          <cell r="W2902">
            <v>37417</v>
          </cell>
          <cell r="X2902">
            <v>37417</v>
          </cell>
          <cell r="Y2902" t="str">
            <v>KB</v>
          </cell>
          <cell r="Z2902" t="str">
            <v>Saso 1.6 Bud</v>
          </cell>
        </row>
        <row r="2903">
          <cell r="A2903">
            <v>553</v>
          </cell>
          <cell r="B2903">
            <v>37396</v>
          </cell>
          <cell r="C2903" t="str">
            <v>b</v>
          </cell>
          <cell r="D2903" t="str">
            <v>261125902</v>
          </cell>
          <cell r="E2903">
            <v>37378</v>
          </cell>
          <cell r="F2903">
            <v>37379</v>
          </cell>
          <cell r="G2903">
            <v>37393</v>
          </cell>
          <cell r="H2903" t="str">
            <v>CONDOR</v>
          </cell>
          <cell r="I2903" t="str">
            <v>574153313</v>
          </cell>
          <cell r="J2903" t="str">
            <v>0300</v>
          </cell>
          <cell r="K2903">
            <v>9296</v>
          </cell>
          <cell r="M2903">
            <v>0</v>
          </cell>
          <cell r="O2903">
            <v>0</v>
          </cell>
          <cell r="P2903">
            <v>9296</v>
          </cell>
          <cell r="S2903">
            <v>9296</v>
          </cell>
          <cell r="U2903" t="str">
            <v>a</v>
          </cell>
          <cell r="V2903"/>
          <cell r="W2903">
            <v>37391</v>
          </cell>
          <cell r="X2903">
            <v>37393</v>
          </cell>
          <cell r="Y2903" t="str">
            <v>KB</v>
          </cell>
          <cell r="Z2903" t="str">
            <v>Sasao 4.5 Bud</v>
          </cell>
        </row>
        <row r="2904">
          <cell r="A2904">
            <v>3244</v>
          </cell>
          <cell r="B2904">
            <v>37466</v>
          </cell>
          <cell r="C2904" t="str">
            <v>tch</v>
          </cell>
          <cell r="D2904" t="str">
            <v>261214102</v>
          </cell>
          <cell r="E2904">
            <v>37455</v>
          </cell>
          <cell r="F2904">
            <v>37455</v>
          </cell>
          <cell r="G2904">
            <v>37469</v>
          </cell>
          <cell r="H2904" t="str">
            <v>Condor</v>
          </cell>
          <cell r="I2904" t="str">
            <v>574153313</v>
          </cell>
          <cell r="J2904" t="str">
            <v>0300</v>
          </cell>
          <cell r="K2904">
            <v>2512</v>
          </cell>
          <cell r="L2904">
            <v>7980</v>
          </cell>
          <cell r="M2904">
            <v>399</v>
          </cell>
          <cell r="P2904">
            <v>10891</v>
          </cell>
          <cell r="S2904">
            <v>10891</v>
          </cell>
          <cell r="U2904" t="str">
            <v>a</v>
          </cell>
          <cell r="V2904"/>
          <cell r="W2904">
            <v>37467</v>
          </cell>
          <cell r="X2904">
            <v>37467</v>
          </cell>
          <cell r="Y2904" t="str">
            <v>KB</v>
          </cell>
          <cell r="Z2904" t="str">
            <v>OST, return for Mr Hirsch, Nishiyama</v>
          </cell>
        </row>
        <row r="2905">
          <cell r="A2905">
            <v>3277</v>
          </cell>
          <cell r="B2905">
            <v>37491</v>
          </cell>
          <cell r="C2905" t="str">
            <v>tch</v>
          </cell>
          <cell r="D2905" t="str">
            <v>261227602</v>
          </cell>
          <cell r="E2905">
            <v>37473</v>
          </cell>
          <cell r="F2905">
            <v>37473</v>
          </cell>
          <cell r="G2905">
            <v>37487</v>
          </cell>
          <cell r="H2905" t="str">
            <v>Condor</v>
          </cell>
          <cell r="I2905" t="str">
            <v>574153313</v>
          </cell>
          <cell r="J2905" t="str">
            <v>0300</v>
          </cell>
          <cell r="K2905">
            <v>2536</v>
          </cell>
          <cell r="L2905">
            <v>7980</v>
          </cell>
          <cell r="M2905">
            <v>399</v>
          </cell>
          <cell r="O2905">
            <v>0</v>
          </cell>
          <cell r="P2905">
            <v>10915</v>
          </cell>
          <cell r="S2905">
            <v>10915</v>
          </cell>
          <cell r="U2905" t="str">
            <v>b</v>
          </cell>
          <cell r="V2905"/>
          <cell r="W2905">
            <v>37488</v>
          </cell>
          <cell r="X2905">
            <v>37488</v>
          </cell>
          <cell r="Y2905" t="str">
            <v>KB</v>
          </cell>
          <cell r="Z2905" t="str">
            <v>OST, Mr.Hirsch return, TWO TICKETS</v>
          </cell>
        </row>
        <row r="2906">
          <cell r="A2906">
            <v>3351</v>
          </cell>
          <cell r="B2906">
            <v>37529</v>
          </cell>
          <cell r="C2906" t="str">
            <v>tch</v>
          </cell>
          <cell r="D2906" t="str">
            <v>261270802</v>
          </cell>
          <cell r="E2906">
            <v>37515</v>
          </cell>
          <cell r="F2906">
            <v>37515</v>
          </cell>
          <cell r="G2906">
            <v>37529</v>
          </cell>
          <cell r="H2906" t="str">
            <v>Condor</v>
          </cell>
          <cell r="I2906" t="str">
            <v>574153313</v>
          </cell>
          <cell r="J2906" t="str">
            <v>0300</v>
          </cell>
          <cell r="K2906">
            <v>6597.5</v>
          </cell>
          <cell r="L2906">
            <v>5490</v>
          </cell>
          <cell r="M2906">
            <v>274.5</v>
          </cell>
          <cell r="O2906">
            <v>0</v>
          </cell>
          <cell r="P2906">
            <v>12362</v>
          </cell>
          <cell r="S2906">
            <v>12362</v>
          </cell>
          <cell r="V2906"/>
          <cell r="W2906">
            <v>37526</v>
          </cell>
          <cell r="X2906">
            <v>37526</v>
          </cell>
          <cell r="Y2906" t="str">
            <v>KB</v>
          </cell>
          <cell r="Z2906" t="str">
            <v>OST, Mr. Kanesaka, Kojio, return tickets</v>
          </cell>
        </row>
        <row r="2907">
          <cell r="A2907">
            <v>887</v>
          </cell>
          <cell r="B2907">
            <v>37453</v>
          </cell>
          <cell r="C2907" t="str">
            <v>aod</v>
          </cell>
          <cell r="D2907" t="str">
            <v>261182302</v>
          </cell>
          <cell r="E2907">
            <v>37426</v>
          </cell>
          <cell r="F2907">
            <v>37426</v>
          </cell>
          <cell r="G2907">
            <v>37440</v>
          </cell>
          <cell r="H2907" t="str">
            <v>Condor</v>
          </cell>
          <cell r="I2907" t="str">
            <v>574153313</v>
          </cell>
          <cell r="J2907" t="str">
            <v>0300</v>
          </cell>
          <cell r="K2907">
            <v>14266</v>
          </cell>
          <cell r="M2907">
            <v>0</v>
          </cell>
          <cell r="O2907">
            <v>0</v>
          </cell>
          <cell r="P2907">
            <v>14266</v>
          </cell>
          <cell r="S2907">
            <v>14266</v>
          </cell>
          <cell r="U2907" t="str">
            <v>b</v>
          </cell>
          <cell r="V2907"/>
          <cell r="W2907">
            <v>37440</v>
          </cell>
          <cell r="X2907">
            <v>37440</v>
          </cell>
          <cell r="Y2907" t="str">
            <v>KB</v>
          </cell>
          <cell r="Z2907" t="str">
            <v>Kato duss 5.7</v>
          </cell>
        </row>
        <row r="2908">
          <cell r="A2908">
            <v>586</v>
          </cell>
          <cell r="B2908">
            <v>37396</v>
          </cell>
          <cell r="C2908" t="str">
            <v>b</v>
          </cell>
          <cell r="D2908" t="str">
            <v>261127302</v>
          </cell>
          <cell r="E2908">
            <v>37382</v>
          </cell>
          <cell r="F2908">
            <v>37382</v>
          </cell>
          <cell r="G2908">
            <v>37396</v>
          </cell>
          <cell r="H2908" t="str">
            <v>CONDOR</v>
          </cell>
          <cell r="I2908" t="str">
            <v>574153313</v>
          </cell>
          <cell r="J2908" t="str">
            <v>0300</v>
          </cell>
          <cell r="K2908">
            <v>14345</v>
          </cell>
          <cell r="M2908">
            <v>0</v>
          </cell>
          <cell r="O2908">
            <v>0</v>
          </cell>
          <cell r="P2908">
            <v>14345</v>
          </cell>
          <cell r="S2908">
            <v>14345</v>
          </cell>
          <cell r="U2908" t="str">
            <v>a</v>
          </cell>
          <cell r="V2908"/>
          <cell r="W2908">
            <v>37393</v>
          </cell>
          <cell r="X2908">
            <v>37393</v>
          </cell>
          <cell r="Y2908" t="str">
            <v>KB</v>
          </cell>
          <cell r="Z2908" t="str">
            <v>Doi 9.5PRG-DUS</v>
          </cell>
        </row>
        <row r="2909">
          <cell r="A2909">
            <v>889</v>
          </cell>
          <cell r="B2909">
            <v>37453</v>
          </cell>
          <cell r="C2909" t="str">
            <v>b</v>
          </cell>
          <cell r="D2909" t="str">
            <v>261184202</v>
          </cell>
          <cell r="E2909">
            <v>37427</v>
          </cell>
          <cell r="F2909">
            <v>37427</v>
          </cell>
          <cell r="G2909">
            <v>37441</v>
          </cell>
          <cell r="H2909" t="str">
            <v>Condor</v>
          </cell>
          <cell r="I2909" t="str">
            <v>574153313</v>
          </cell>
          <cell r="J2909" t="str">
            <v>0300</v>
          </cell>
          <cell r="K2909">
            <v>14401</v>
          </cell>
          <cell r="M2909">
            <v>0</v>
          </cell>
          <cell r="O2909">
            <v>0</v>
          </cell>
          <cell r="P2909">
            <v>14401</v>
          </cell>
          <cell r="S2909">
            <v>14401</v>
          </cell>
          <cell r="U2909" t="str">
            <v>b</v>
          </cell>
          <cell r="V2909"/>
          <cell r="W2909">
            <v>37440</v>
          </cell>
          <cell r="X2909">
            <v>37440</v>
          </cell>
          <cell r="Y2909" t="str">
            <v>KB</v>
          </cell>
          <cell r="Z2909" t="str">
            <v>Suzuki Duss 27.6</v>
          </cell>
        </row>
        <row r="2910">
          <cell r="A2910">
            <v>640</v>
          </cell>
          <cell r="B2910">
            <v>37413</v>
          </cell>
          <cell r="C2910" t="str">
            <v>tch</v>
          </cell>
          <cell r="D2910" t="str">
            <v>261132802</v>
          </cell>
          <cell r="E2910">
            <v>37389</v>
          </cell>
          <cell r="F2910">
            <v>37386</v>
          </cell>
          <cell r="G2910">
            <v>37400</v>
          </cell>
          <cell r="H2910" t="str">
            <v>Condor</v>
          </cell>
          <cell r="I2910" t="str">
            <v>574153313</v>
          </cell>
          <cell r="J2910" t="str">
            <v>0300</v>
          </cell>
          <cell r="K2910">
            <v>15244</v>
          </cell>
          <cell r="M2910">
            <v>0</v>
          </cell>
          <cell r="O2910">
            <v>0</v>
          </cell>
          <cell r="P2910">
            <v>15244</v>
          </cell>
          <cell r="S2910">
            <v>15244</v>
          </cell>
          <cell r="U2910" t="str">
            <v>b</v>
          </cell>
          <cell r="V2910"/>
          <cell r="W2910">
            <v>37397</v>
          </cell>
          <cell r="X2910">
            <v>37397</v>
          </cell>
          <cell r="Y2910" t="str">
            <v>KB</v>
          </cell>
          <cell r="Z2910" t="str">
            <v>Nakamura Duss 10.5</v>
          </cell>
        </row>
        <row r="2911">
          <cell r="A2911">
            <v>621</v>
          </cell>
          <cell r="B2911">
            <v>37413</v>
          </cell>
          <cell r="C2911" t="str">
            <v>ao</v>
          </cell>
          <cell r="D2911" t="str">
            <v>261131202</v>
          </cell>
          <cell r="E2911">
            <v>37386</v>
          </cell>
          <cell r="F2911">
            <v>37385</v>
          </cell>
          <cell r="G2911">
            <v>37399</v>
          </cell>
          <cell r="H2911" t="str">
            <v>CONDOR</v>
          </cell>
          <cell r="I2911" t="str">
            <v>574153313</v>
          </cell>
          <cell r="J2911" t="str">
            <v>0300</v>
          </cell>
          <cell r="K2911">
            <v>15450</v>
          </cell>
          <cell r="M2911">
            <v>0</v>
          </cell>
          <cell r="O2911">
            <v>0</v>
          </cell>
          <cell r="P2911">
            <v>15450</v>
          </cell>
          <cell r="S2911">
            <v>15450</v>
          </cell>
          <cell r="U2911" t="str">
            <v>b</v>
          </cell>
          <cell r="V2911"/>
          <cell r="W2911">
            <v>37397</v>
          </cell>
          <cell r="X2911">
            <v>37397</v>
          </cell>
          <cell r="Y2911" t="str">
            <v>KB</v>
          </cell>
          <cell r="Z2911" t="str">
            <v>Kato 13.5 Duss</v>
          </cell>
        </row>
        <row r="2912">
          <cell r="A2912">
            <v>924</v>
          </cell>
          <cell r="B2912">
            <v>37461</v>
          </cell>
          <cell r="C2912" t="str">
            <v>tp1</v>
          </cell>
          <cell r="D2912" t="str">
            <v>261193402</v>
          </cell>
          <cell r="E2912">
            <v>37434</v>
          </cell>
          <cell r="F2912">
            <v>37434</v>
          </cell>
          <cell r="G2912">
            <v>37448</v>
          </cell>
          <cell r="H2912" t="str">
            <v>Condor</v>
          </cell>
          <cell r="I2912" t="str">
            <v>574153313</v>
          </cell>
          <cell r="J2912" t="str">
            <v>0300</v>
          </cell>
          <cell r="K2912">
            <v>17258</v>
          </cell>
          <cell r="M2912">
            <v>0</v>
          </cell>
          <cell r="O2912">
            <v>0</v>
          </cell>
          <cell r="P2912">
            <v>17258</v>
          </cell>
          <cell r="S2912">
            <v>17258</v>
          </cell>
          <cell r="U2912" t="str">
            <v>a</v>
          </cell>
          <cell r="V2912"/>
          <cell r="W2912">
            <v>37453</v>
          </cell>
          <cell r="X2912">
            <v>37453</v>
          </cell>
          <cell r="Y2912" t="str">
            <v>KB</v>
          </cell>
        </row>
        <row r="2913">
          <cell r="A2913">
            <v>662</v>
          </cell>
          <cell r="B2913">
            <v>37413</v>
          </cell>
          <cell r="C2913" t="str">
            <v>ao</v>
          </cell>
          <cell r="D2913" t="str">
            <v>261137202</v>
          </cell>
          <cell r="E2913">
            <v>37361</v>
          </cell>
          <cell r="F2913">
            <v>37391</v>
          </cell>
          <cell r="G2913">
            <v>37405</v>
          </cell>
          <cell r="H2913" t="str">
            <v>Condor</v>
          </cell>
          <cell r="I2913" t="str">
            <v>574153313</v>
          </cell>
          <cell r="J2913" t="str">
            <v>0300</v>
          </cell>
          <cell r="K2913">
            <v>17858</v>
          </cell>
          <cell r="M2913">
            <v>0</v>
          </cell>
          <cell r="O2913">
            <v>0</v>
          </cell>
          <cell r="P2913">
            <v>17858</v>
          </cell>
          <cell r="S2913">
            <v>17858</v>
          </cell>
          <cell r="U2913" t="str">
            <v>b</v>
          </cell>
          <cell r="V2913"/>
          <cell r="W2913">
            <v>37405</v>
          </cell>
          <cell r="X2913">
            <v>37406</v>
          </cell>
          <cell r="Y2913" t="str">
            <v>KB</v>
          </cell>
          <cell r="Z2913" t="str">
            <v>Kato DUS 17.5</v>
          </cell>
        </row>
        <row r="2914">
          <cell r="A2914">
            <v>1236</v>
          </cell>
          <cell r="B2914">
            <v>37502</v>
          </cell>
          <cell r="C2914" t="str">
            <v>b</v>
          </cell>
          <cell r="D2914" t="str">
            <v>261236402</v>
          </cell>
          <cell r="E2914">
            <v>37487</v>
          </cell>
          <cell r="F2914">
            <v>37483</v>
          </cell>
          <cell r="G2914">
            <v>37497</v>
          </cell>
          <cell r="H2914" t="str">
            <v>Condor</v>
          </cell>
          <cell r="I2914" t="str">
            <v>574153313</v>
          </cell>
          <cell r="J2914" t="str">
            <v>0300</v>
          </cell>
          <cell r="K2914">
            <v>20868</v>
          </cell>
          <cell r="M2914">
            <v>0</v>
          </cell>
          <cell r="O2914">
            <v>0</v>
          </cell>
          <cell r="P2914">
            <v>20868</v>
          </cell>
          <cell r="S2914">
            <v>20868</v>
          </cell>
          <cell r="U2914" t="str">
            <v>b</v>
          </cell>
          <cell r="V2914"/>
          <cell r="W2914">
            <v>37496</v>
          </cell>
          <cell r="X2914">
            <v>37497</v>
          </cell>
          <cell r="Y2914" t="str">
            <v>KB</v>
          </cell>
          <cell r="Z2914" t="str">
            <v>Takahashi 17.8 OSR-PRG-Duss</v>
          </cell>
        </row>
        <row r="2915">
          <cell r="A2915">
            <v>975</v>
          </cell>
          <cell r="B2915">
            <v>37461</v>
          </cell>
          <cell r="C2915" t="str">
            <v>b</v>
          </cell>
          <cell r="D2915" t="str">
            <v>261199702</v>
          </cell>
          <cell r="E2915">
            <v>37440</v>
          </cell>
          <cell r="F2915">
            <v>37440</v>
          </cell>
          <cell r="G2915">
            <v>37454</v>
          </cell>
          <cell r="H2915" t="str">
            <v>Condor</v>
          </cell>
          <cell r="I2915" t="str">
            <v>574153313</v>
          </cell>
          <cell r="J2915" t="str">
            <v>0300</v>
          </cell>
          <cell r="K2915">
            <v>21146</v>
          </cell>
          <cell r="M2915">
            <v>0</v>
          </cell>
          <cell r="O2915">
            <v>0</v>
          </cell>
          <cell r="P2915">
            <v>21146</v>
          </cell>
          <cell r="S2915">
            <v>21146</v>
          </cell>
          <cell r="U2915" t="str">
            <v>d</v>
          </cell>
          <cell r="V2915"/>
          <cell r="W2915">
            <v>37455</v>
          </cell>
          <cell r="X2915">
            <v>37455</v>
          </cell>
          <cell r="Y2915" t="str">
            <v>KB</v>
          </cell>
          <cell r="Z2915" t="str">
            <v>Furukawa Duss 4-7</v>
          </cell>
        </row>
        <row r="2916">
          <cell r="A2916">
            <v>3239</v>
          </cell>
          <cell r="B2916">
            <v>37461</v>
          </cell>
          <cell r="C2916" t="str">
            <v>tch</v>
          </cell>
          <cell r="D2916" t="str">
            <v>261210902</v>
          </cell>
          <cell r="E2916">
            <v>37452</v>
          </cell>
          <cell r="F2916">
            <v>37452</v>
          </cell>
          <cell r="G2916">
            <v>37466</v>
          </cell>
          <cell r="H2916" t="str">
            <v>Condor</v>
          </cell>
          <cell r="I2916" t="str">
            <v>574153313</v>
          </cell>
          <cell r="J2916" t="str">
            <v>0300</v>
          </cell>
          <cell r="K2916">
            <v>4552</v>
          </cell>
          <cell r="L2916">
            <v>16060</v>
          </cell>
          <cell r="M2916">
            <v>803</v>
          </cell>
          <cell r="O2916">
            <v>0</v>
          </cell>
          <cell r="P2916">
            <v>21415</v>
          </cell>
          <cell r="S2916">
            <v>21415</v>
          </cell>
          <cell r="U2916" t="str">
            <v>a</v>
          </cell>
          <cell r="V2916"/>
          <cell r="W2916">
            <v>37462</v>
          </cell>
          <cell r="X2916">
            <v>37462</v>
          </cell>
          <cell r="Y2916" t="str">
            <v>KB</v>
          </cell>
          <cell r="Z2916" t="str">
            <v>OST, returns for Mr. Kakimoto, Kojio, Machu, Krejci</v>
          </cell>
        </row>
        <row r="2917">
          <cell r="A2917">
            <v>974</v>
          </cell>
          <cell r="B2917">
            <v>37461</v>
          </cell>
          <cell r="C2917" t="str">
            <v>b</v>
          </cell>
          <cell r="D2917" t="str">
            <v>261199602</v>
          </cell>
          <cell r="E2917">
            <v>37440</v>
          </cell>
          <cell r="F2917">
            <v>37440</v>
          </cell>
          <cell r="G2917">
            <v>37454</v>
          </cell>
          <cell r="H2917" t="str">
            <v>Condor</v>
          </cell>
          <cell r="I2917" t="str">
            <v>574153313</v>
          </cell>
          <cell r="J2917" t="str">
            <v>0300</v>
          </cell>
          <cell r="K2917">
            <v>23951</v>
          </cell>
          <cell r="M2917">
            <v>0</v>
          </cell>
          <cell r="O2917">
            <v>0</v>
          </cell>
          <cell r="P2917">
            <v>23951</v>
          </cell>
          <cell r="S2917">
            <v>23951</v>
          </cell>
          <cell r="U2917" t="str">
            <v>d</v>
          </cell>
          <cell r="V2917"/>
          <cell r="W2917">
            <v>37455</v>
          </cell>
          <cell r="X2917">
            <v>37455</v>
          </cell>
          <cell r="Y2917" t="str">
            <v>KB</v>
          </cell>
          <cell r="Z2917" t="str">
            <v>Takinami Duss 4-7</v>
          </cell>
        </row>
        <row r="2918">
          <cell r="A2918">
            <v>947</v>
          </cell>
          <cell r="B2918">
            <v>37461</v>
          </cell>
          <cell r="C2918" t="str">
            <v>b</v>
          </cell>
          <cell r="D2918" t="str">
            <v>261197602</v>
          </cell>
          <cell r="E2918">
            <v>37438</v>
          </cell>
          <cell r="F2918">
            <v>37438</v>
          </cell>
          <cell r="G2918">
            <v>37452</v>
          </cell>
          <cell r="H2918" t="str">
            <v>Condor</v>
          </cell>
          <cell r="I2918" t="str">
            <v>574153313</v>
          </cell>
          <cell r="J2918" t="str">
            <v>0300</v>
          </cell>
          <cell r="K2918">
            <v>27475</v>
          </cell>
          <cell r="M2918">
            <v>0</v>
          </cell>
          <cell r="O2918">
            <v>0</v>
          </cell>
          <cell r="P2918">
            <v>27475</v>
          </cell>
          <cell r="S2918">
            <v>27475</v>
          </cell>
          <cell r="U2918" t="str">
            <v>a</v>
          </cell>
          <cell r="V2918"/>
          <cell r="W2918">
            <v>37460</v>
          </cell>
          <cell r="X2918">
            <v>37460</v>
          </cell>
          <cell r="Y2918" t="str">
            <v>KB</v>
          </cell>
          <cell r="Z2918" t="str">
            <v>Nakamura NRT 3-7</v>
          </cell>
        </row>
        <row r="2919">
          <cell r="A2919">
            <v>1258</v>
          </cell>
          <cell r="B2919">
            <v>37505</v>
          </cell>
          <cell r="C2919" t="str">
            <v>b</v>
          </cell>
          <cell r="D2919" t="str">
            <v>261241502</v>
          </cell>
          <cell r="E2919">
            <v>37491</v>
          </cell>
          <cell r="F2919">
            <v>37490</v>
          </cell>
          <cell r="G2919">
            <v>37504</v>
          </cell>
          <cell r="H2919" t="str">
            <v>Condor</v>
          </cell>
          <cell r="I2919" t="str">
            <v>574153313</v>
          </cell>
          <cell r="J2919" t="str">
            <v>0300</v>
          </cell>
          <cell r="K2919">
            <v>27475</v>
          </cell>
          <cell r="M2919">
            <v>0</v>
          </cell>
          <cell r="O2919">
            <v>0</v>
          </cell>
          <cell r="P2919">
            <v>27475</v>
          </cell>
          <cell r="S2919">
            <v>27475</v>
          </cell>
          <cell r="U2919" t="str">
            <v>a</v>
          </cell>
          <cell r="V2919"/>
          <cell r="W2919">
            <v>37502</v>
          </cell>
          <cell r="X2919">
            <v>37504</v>
          </cell>
          <cell r="Y2919" t="str">
            <v>KB</v>
          </cell>
          <cell r="Z2919" t="str">
            <v>Nakamura Mrs Duss 7.7.02</v>
          </cell>
        </row>
        <row r="2920">
          <cell r="A2920">
            <v>858</v>
          </cell>
          <cell r="B2920">
            <v>37433</v>
          </cell>
          <cell r="C2920" t="str">
            <v>b</v>
          </cell>
          <cell r="D2920" t="str">
            <v>261178602</v>
          </cell>
          <cell r="E2920">
            <v>37420</v>
          </cell>
          <cell r="F2920">
            <v>37424</v>
          </cell>
          <cell r="G2920">
            <v>37438</v>
          </cell>
          <cell r="H2920" t="str">
            <v>Condor</v>
          </cell>
          <cell r="I2920" t="str">
            <v>574153313</v>
          </cell>
          <cell r="J2920" t="str">
            <v>0300</v>
          </cell>
          <cell r="K2920">
            <v>27682</v>
          </cell>
          <cell r="M2920">
            <v>0</v>
          </cell>
          <cell r="O2920">
            <v>0</v>
          </cell>
          <cell r="P2920">
            <v>27682</v>
          </cell>
          <cell r="S2920">
            <v>27682</v>
          </cell>
          <cell r="V2920"/>
          <cell r="W2920">
            <v>37435</v>
          </cell>
          <cell r="X2920">
            <v>37435</v>
          </cell>
          <cell r="Y2920" t="str">
            <v>KB</v>
          </cell>
          <cell r="Z2920" t="str">
            <v>Kanesaka Mr+Mrs Duss</v>
          </cell>
        </row>
        <row r="2921">
          <cell r="A2921">
            <v>923</v>
          </cell>
          <cell r="B2921">
            <v>37461</v>
          </cell>
          <cell r="C2921" t="str">
            <v>tp1</v>
          </cell>
          <cell r="D2921" t="str">
            <v>261191702</v>
          </cell>
          <cell r="E2921">
            <v>37433</v>
          </cell>
          <cell r="F2921">
            <v>37433</v>
          </cell>
          <cell r="G2921">
            <v>37447</v>
          </cell>
          <cell r="H2921" t="str">
            <v>Condor</v>
          </cell>
          <cell r="I2921" t="str">
            <v>574153313</v>
          </cell>
          <cell r="J2921" t="str">
            <v>0300</v>
          </cell>
          <cell r="K2921">
            <v>28120</v>
          </cell>
          <cell r="M2921">
            <v>0</v>
          </cell>
          <cell r="O2921">
            <v>0</v>
          </cell>
          <cell r="P2921">
            <v>28120</v>
          </cell>
          <cell r="S2921">
            <v>28120</v>
          </cell>
          <cell r="U2921" t="str">
            <v>a</v>
          </cell>
          <cell r="V2921"/>
          <cell r="W2921">
            <v>37453</v>
          </cell>
          <cell r="X2921">
            <v>37453</v>
          </cell>
          <cell r="Y2921" t="str">
            <v>KB</v>
          </cell>
        </row>
        <row r="2922">
          <cell r="A2922">
            <v>886</v>
          </cell>
          <cell r="B2922">
            <v>37453</v>
          </cell>
          <cell r="C2922" t="str">
            <v>aod</v>
          </cell>
          <cell r="D2922" t="str">
            <v>261182102</v>
          </cell>
          <cell r="E2922">
            <v>37426</v>
          </cell>
          <cell r="F2922">
            <v>37426</v>
          </cell>
          <cell r="G2922">
            <v>37440</v>
          </cell>
          <cell r="H2922" t="str">
            <v>Condor</v>
          </cell>
          <cell r="I2922" t="str">
            <v>574153313</v>
          </cell>
          <cell r="J2922" t="str">
            <v>0300</v>
          </cell>
          <cell r="K2922">
            <v>28666</v>
          </cell>
          <cell r="M2922">
            <v>0</v>
          </cell>
          <cell r="O2922">
            <v>0</v>
          </cell>
          <cell r="P2922">
            <v>28666</v>
          </cell>
          <cell r="S2922">
            <v>28666</v>
          </cell>
          <cell r="U2922" t="str">
            <v>b</v>
          </cell>
          <cell r="V2922"/>
          <cell r="W2922">
            <v>37440</v>
          </cell>
          <cell r="X2922">
            <v>37440</v>
          </cell>
          <cell r="Y2922" t="str">
            <v>KB</v>
          </cell>
          <cell r="Z2922" t="str">
            <v>Kato Duss 28.6</v>
          </cell>
        </row>
        <row r="2923">
          <cell r="A2923">
            <v>3401</v>
          </cell>
          <cell r="B2923">
            <v>37572</v>
          </cell>
          <cell r="C2923" t="str">
            <v>tch</v>
          </cell>
          <cell r="D2923" t="str">
            <v>261310402</v>
          </cell>
          <cell r="E2923">
            <v>37552</v>
          </cell>
          <cell r="F2923">
            <v>37551</v>
          </cell>
          <cell r="G2923">
            <v>37565</v>
          </cell>
          <cell r="H2923" t="str">
            <v>Condor</v>
          </cell>
          <cell r="I2923" t="str">
            <v>574153313</v>
          </cell>
          <cell r="J2923" t="str">
            <v>0300</v>
          </cell>
          <cell r="K2923">
            <v>28918</v>
          </cell>
          <cell r="M2923">
            <v>0</v>
          </cell>
          <cell r="O2923">
            <v>0</v>
          </cell>
          <cell r="P2923">
            <v>28918</v>
          </cell>
          <cell r="S2923">
            <v>28918</v>
          </cell>
          <cell r="V2923"/>
          <cell r="W2923">
            <v>37567</v>
          </cell>
          <cell r="X2923">
            <v>37568</v>
          </cell>
          <cell r="Y2923" t="str">
            <v>KB</v>
          </cell>
          <cell r="Z2923" t="str">
            <v>Ticket to Dusseldorf</v>
          </cell>
        </row>
        <row r="2924">
          <cell r="A2924">
            <v>1203</v>
          </cell>
          <cell r="B2924">
            <v>37491</v>
          </cell>
          <cell r="C2924" t="str">
            <v>b</v>
          </cell>
          <cell r="D2924" t="str">
            <v>261224402</v>
          </cell>
          <cell r="E2924">
            <v>37469</v>
          </cell>
          <cell r="F2924">
            <v>37469</v>
          </cell>
          <cell r="G2924">
            <v>37483</v>
          </cell>
          <cell r="H2924" t="str">
            <v>Condor</v>
          </cell>
          <cell r="I2924" t="str">
            <v>574153313</v>
          </cell>
          <cell r="J2924" t="str">
            <v>0300</v>
          </cell>
          <cell r="K2924">
            <v>28940</v>
          </cell>
          <cell r="M2924">
            <v>0</v>
          </cell>
          <cell r="O2924">
            <v>0</v>
          </cell>
          <cell r="P2924">
            <v>28940</v>
          </cell>
          <cell r="S2924">
            <v>28940</v>
          </cell>
          <cell r="U2924" t="str">
            <v>a</v>
          </cell>
          <cell r="V2924"/>
          <cell r="W2924">
            <v>37488</v>
          </cell>
          <cell r="X2924">
            <v>37488</v>
          </cell>
          <cell r="Y2924" t="str">
            <v>KB</v>
          </cell>
        </row>
        <row r="2925">
          <cell r="A2925">
            <v>718</v>
          </cell>
          <cell r="B2925">
            <v>37425</v>
          </cell>
          <cell r="C2925" t="str">
            <v>ko</v>
          </cell>
          <cell r="D2925" t="str">
            <v>261157802</v>
          </cell>
          <cell r="E2925">
            <v>37405</v>
          </cell>
          <cell r="F2925">
            <v>37406</v>
          </cell>
          <cell r="G2925">
            <v>37420</v>
          </cell>
          <cell r="H2925" t="str">
            <v>Condor</v>
          </cell>
          <cell r="I2925" t="str">
            <v>574153313</v>
          </cell>
          <cell r="J2925" t="str">
            <v>0300</v>
          </cell>
          <cell r="K2925">
            <v>29828</v>
          </cell>
          <cell r="M2925">
            <v>0</v>
          </cell>
          <cell r="O2925">
            <v>0</v>
          </cell>
          <cell r="P2925">
            <v>29828</v>
          </cell>
          <cell r="S2925">
            <v>29828</v>
          </cell>
          <cell r="U2925" t="str">
            <v>a</v>
          </cell>
          <cell r="V2925"/>
          <cell r="W2925">
            <v>37417</v>
          </cell>
          <cell r="X2925">
            <v>37417</v>
          </cell>
          <cell r="Y2925" t="str">
            <v>KB</v>
          </cell>
          <cell r="Z2925" t="str">
            <v>Hagita Duss 25.6 2x</v>
          </cell>
        </row>
        <row r="2926">
          <cell r="A2926">
            <v>946</v>
          </cell>
          <cell r="B2926">
            <v>37461</v>
          </cell>
          <cell r="C2926" t="str">
            <v>toe</v>
          </cell>
          <cell r="D2926" t="str">
            <v>261197702</v>
          </cell>
          <cell r="E2926">
            <v>37438</v>
          </cell>
          <cell r="F2926">
            <v>37438</v>
          </cell>
          <cell r="G2926">
            <v>37452</v>
          </cell>
          <cell r="H2926" t="str">
            <v>Condor</v>
          </cell>
          <cell r="I2926" t="str">
            <v>574153313</v>
          </cell>
          <cell r="J2926" t="str">
            <v>0300</v>
          </cell>
          <cell r="K2926">
            <v>31792</v>
          </cell>
          <cell r="M2926">
            <v>0</v>
          </cell>
          <cell r="O2926">
            <v>0</v>
          </cell>
          <cell r="P2926">
            <v>31792</v>
          </cell>
          <cell r="S2926">
            <v>31792</v>
          </cell>
          <cell r="U2926" t="str">
            <v>b</v>
          </cell>
          <cell r="V2926"/>
          <cell r="W2926">
            <v>37455</v>
          </cell>
          <cell r="X2926">
            <v>37455</v>
          </cell>
          <cell r="Y2926" t="str">
            <v>KB</v>
          </cell>
          <cell r="Z2926" t="str">
            <v>Nakamura NRT 3-7</v>
          </cell>
        </row>
        <row r="2927">
          <cell r="A2927">
            <v>3227</v>
          </cell>
          <cell r="B2927">
            <v>37461</v>
          </cell>
          <cell r="C2927" t="str">
            <v>b</v>
          </cell>
          <cell r="D2927" t="str">
            <v>261199402</v>
          </cell>
          <cell r="E2927">
            <v>37440</v>
          </cell>
          <cell r="F2927">
            <v>37440</v>
          </cell>
          <cell r="G2927">
            <v>37454</v>
          </cell>
          <cell r="H2927" t="str">
            <v>Condor</v>
          </cell>
          <cell r="I2927" t="str">
            <v>574153313</v>
          </cell>
          <cell r="J2927" t="str">
            <v>0300</v>
          </cell>
          <cell r="K2927">
            <v>33206</v>
          </cell>
          <cell r="M2927">
            <v>0</v>
          </cell>
          <cell r="O2927">
            <v>0</v>
          </cell>
          <cell r="P2927">
            <v>33206</v>
          </cell>
          <cell r="S2927">
            <v>33206</v>
          </cell>
          <cell r="U2927" t="str">
            <v>b</v>
          </cell>
          <cell r="V2927"/>
          <cell r="W2927">
            <v>37460</v>
          </cell>
          <cell r="X2927">
            <v>37460</v>
          </cell>
          <cell r="Y2927" t="str">
            <v>KB</v>
          </cell>
        </row>
        <row r="2928">
          <cell r="A2928">
            <v>698</v>
          </cell>
          <cell r="B2928">
            <v>37425</v>
          </cell>
          <cell r="C2928" t="str">
            <v>b</v>
          </cell>
          <cell r="D2928" t="str">
            <v>261148902</v>
          </cell>
          <cell r="E2928">
            <v>37399</v>
          </cell>
          <cell r="F2928">
            <v>37399</v>
          </cell>
          <cell r="G2928">
            <v>37413</v>
          </cell>
          <cell r="H2928" t="str">
            <v>Condor</v>
          </cell>
          <cell r="I2928" t="str">
            <v>574153313</v>
          </cell>
          <cell r="J2928" t="str">
            <v>0300</v>
          </cell>
          <cell r="K2928">
            <v>38800</v>
          </cell>
          <cell r="M2928">
            <v>0</v>
          </cell>
          <cell r="O2928">
            <v>0</v>
          </cell>
          <cell r="P2928">
            <v>38800</v>
          </cell>
          <cell r="S2928">
            <v>38800</v>
          </cell>
          <cell r="U2928" t="str">
            <v>a</v>
          </cell>
          <cell r="V2928"/>
          <cell r="W2928">
            <v>37417</v>
          </cell>
          <cell r="X2928">
            <v>37417</v>
          </cell>
          <cell r="Y2928" t="str">
            <v>KB</v>
          </cell>
          <cell r="Z2928" t="str">
            <v xml:space="preserve">Furukawa family Duss </v>
          </cell>
        </row>
        <row r="2929">
          <cell r="A2929">
            <v>885</v>
          </cell>
          <cell r="B2929">
            <v>37453</v>
          </cell>
          <cell r="C2929" t="str">
            <v>b</v>
          </cell>
          <cell r="D2929" t="str">
            <v>261182502</v>
          </cell>
          <cell r="E2929">
            <v>37426</v>
          </cell>
          <cell r="F2929">
            <v>37426</v>
          </cell>
          <cell r="G2929">
            <v>37440</v>
          </cell>
          <cell r="H2929" t="str">
            <v>Condor</v>
          </cell>
          <cell r="I2929" t="str">
            <v>574153313</v>
          </cell>
          <cell r="J2929" t="str">
            <v>0300</v>
          </cell>
          <cell r="K2929">
            <v>39982</v>
          </cell>
          <cell r="M2929">
            <v>0</v>
          </cell>
          <cell r="O2929">
            <v>0</v>
          </cell>
          <cell r="P2929">
            <v>39982</v>
          </cell>
          <cell r="S2929">
            <v>39982</v>
          </cell>
          <cell r="U2929" t="str">
            <v>b</v>
          </cell>
          <cell r="V2929"/>
          <cell r="W2929">
            <v>37440</v>
          </cell>
          <cell r="X2929">
            <v>37440</v>
          </cell>
          <cell r="Y2929" t="str">
            <v>KB</v>
          </cell>
          <cell r="Z2929" t="str">
            <v>Murakami family Duss</v>
          </cell>
        </row>
        <row r="2930">
          <cell r="A2930">
            <v>729</v>
          </cell>
          <cell r="B2930">
            <v>37425</v>
          </cell>
          <cell r="C2930" t="str">
            <v>tp1</v>
          </cell>
          <cell r="D2930" t="str">
            <v>261156302</v>
          </cell>
          <cell r="E2930">
            <v>37405</v>
          </cell>
          <cell r="F2930">
            <v>37405</v>
          </cell>
          <cell r="G2930">
            <v>37419</v>
          </cell>
          <cell r="H2930" t="str">
            <v>Condor</v>
          </cell>
          <cell r="I2930" t="str">
            <v>574153313</v>
          </cell>
          <cell r="J2930" t="str">
            <v>0300</v>
          </cell>
          <cell r="K2930">
            <v>42472</v>
          </cell>
          <cell r="M2930">
            <v>0</v>
          </cell>
          <cell r="O2930">
            <v>0</v>
          </cell>
          <cell r="P2930">
            <v>42472</v>
          </cell>
          <cell r="S2930">
            <v>42472</v>
          </cell>
          <cell r="U2930" t="str">
            <v>a</v>
          </cell>
          <cell r="V2930"/>
          <cell r="W2930">
            <v>37417</v>
          </cell>
          <cell r="X2930">
            <v>37417</v>
          </cell>
          <cell r="Y2930" t="str">
            <v>KB</v>
          </cell>
          <cell r="Z2930" t="str">
            <v>Nakamura,Nishiyama Duss 30.5</v>
          </cell>
        </row>
        <row r="2931">
          <cell r="A2931">
            <v>921</v>
          </cell>
          <cell r="B2931">
            <v>37461</v>
          </cell>
          <cell r="C2931" t="str">
            <v>b</v>
          </cell>
          <cell r="D2931" t="str">
            <v>261191902</v>
          </cell>
          <cell r="E2931">
            <v>37433</v>
          </cell>
          <cell r="F2931">
            <v>37433</v>
          </cell>
          <cell r="G2931">
            <v>37447</v>
          </cell>
          <cell r="H2931" t="str">
            <v>Condor</v>
          </cell>
          <cell r="I2931" t="str">
            <v>574153313</v>
          </cell>
          <cell r="J2931" t="str">
            <v>0300</v>
          </cell>
          <cell r="K2931">
            <v>90063</v>
          </cell>
          <cell r="M2931">
            <v>0</v>
          </cell>
          <cell r="O2931">
            <v>0</v>
          </cell>
          <cell r="P2931">
            <v>90063</v>
          </cell>
          <cell r="S2931">
            <v>90063</v>
          </cell>
          <cell r="U2931" t="str">
            <v>a</v>
          </cell>
          <cell r="V2931"/>
          <cell r="W2931">
            <v>37453</v>
          </cell>
          <cell r="X2931">
            <v>37453</v>
          </cell>
          <cell r="Y2931" t="str">
            <v>KB</v>
          </cell>
          <cell r="Z2931" t="str">
            <v>Nakamura Family Duss</v>
          </cell>
        </row>
        <row r="2932">
          <cell r="A2932">
            <v>4120</v>
          </cell>
          <cell r="B2932">
            <v>37432</v>
          </cell>
          <cell r="C2932" t="str">
            <v>ko</v>
          </cell>
          <cell r="D2932" t="str">
            <v>0102083</v>
          </cell>
          <cell r="E2932">
            <v>37390</v>
          </cell>
          <cell r="G2932">
            <v>37420</v>
          </cell>
          <cell r="H2932" t="str">
            <v>Machala,v.o.s.</v>
          </cell>
          <cell r="I2932" t="str">
            <v>5748501</v>
          </cell>
          <cell r="J2932" t="str">
            <v>0100</v>
          </cell>
          <cell r="L2932">
            <v>0</v>
          </cell>
          <cell r="M2932">
            <v>0</v>
          </cell>
          <cell r="N2932">
            <v>0</v>
          </cell>
          <cell r="O2932">
            <v>0</v>
          </cell>
          <cell r="Q2932">
            <v>189296</v>
          </cell>
          <cell r="S2932">
            <v>189296</v>
          </cell>
          <cell r="U2932" t="str">
            <v>b</v>
          </cell>
          <cell r="V2932"/>
          <cell r="W2932">
            <v>37419</v>
          </cell>
          <cell r="X2932">
            <v>37419</v>
          </cell>
          <cell r="Y2932" t="str">
            <v>KB</v>
          </cell>
        </row>
        <row r="2933">
          <cell r="A2933">
            <v>4150</v>
          </cell>
          <cell r="B2933">
            <v>37432</v>
          </cell>
          <cell r="C2933" t="str">
            <v>ko</v>
          </cell>
          <cell r="D2933" t="str">
            <v>0102105</v>
          </cell>
          <cell r="E2933">
            <v>37417</v>
          </cell>
          <cell r="F2933">
            <v>37407</v>
          </cell>
          <cell r="G2933">
            <v>37447</v>
          </cell>
          <cell r="H2933" t="str">
            <v>Machala,v.o.s.</v>
          </cell>
          <cell r="I2933" t="str">
            <v>5748501</v>
          </cell>
          <cell r="J2933" t="str">
            <v>0100</v>
          </cell>
          <cell r="L2933">
            <v>1675410</v>
          </cell>
          <cell r="M2933">
            <v>83770.5</v>
          </cell>
          <cell r="N2933">
            <v>0</v>
          </cell>
          <cell r="O2933">
            <v>0</v>
          </cell>
          <cell r="P2933">
            <v>1759180.5</v>
          </cell>
          <cell r="Q2933">
            <v>-1383253</v>
          </cell>
          <cell r="R2933">
            <v>-83770.5</v>
          </cell>
          <cell r="S2933">
            <v>292157</v>
          </cell>
          <cell r="U2933" t="str">
            <v>d</v>
          </cell>
          <cell r="V2933"/>
          <cell r="W2933">
            <v>37445</v>
          </cell>
          <cell r="X2933">
            <v>37445</v>
          </cell>
          <cell r="Y2933" t="str">
            <v>KB</v>
          </cell>
        </row>
        <row r="2934">
          <cell r="A2934">
            <v>4078</v>
          </cell>
          <cell r="B2934">
            <v>37382</v>
          </cell>
          <cell r="C2934" t="str">
            <v>ko</v>
          </cell>
          <cell r="D2934" t="str">
            <v>0102059</v>
          </cell>
          <cell r="E2934">
            <v>37354</v>
          </cell>
          <cell r="G2934">
            <v>37384</v>
          </cell>
          <cell r="H2934" t="str">
            <v>Machala,v.o.s.</v>
          </cell>
          <cell r="I2934" t="str">
            <v>5748501</v>
          </cell>
          <cell r="J2934" t="str">
            <v>0100</v>
          </cell>
          <cell r="L2934">
            <v>0</v>
          </cell>
          <cell r="M2934">
            <v>0</v>
          </cell>
          <cell r="N2934">
            <v>0</v>
          </cell>
          <cell r="O2934">
            <v>0</v>
          </cell>
          <cell r="Q2934">
            <v>586513</v>
          </cell>
          <cell r="S2934">
            <v>586513</v>
          </cell>
          <cell r="T2934" t="str">
            <v>May2002</v>
          </cell>
          <cell r="U2934">
            <v>37376</v>
          </cell>
          <cell r="V2934"/>
          <cell r="W2934">
            <v>37380</v>
          </cell>
          <cell r="X2934">
            <v>37382</v>
          </cell>
          <cell r="Y2934" t="str">
            <v>Sanwa Duss</v>
          </cell>
        </row>
        <row r="2935">
          <cell r="A2935">
            <v>4041</v>
          </cell>
          <cell r="B2935">
            <v>37364</v>
          </cell>
          <cell r="C2935" t="str">
            <v>ko</v>
          </cell>
          <cell r="D2935" t="str">
            <v>0102039</v>
          </cell>
          <cell r="E2935">
            <v>37320</v>
          </cell>
          <cell r="G2935">
            <v>37351</v>
          </cell>
          <cell r="H2935" t="str">
            <v>Machala,v.o.s.</v>
          </cell>
          <cell r="I2935" t="str">
            <v>5748501</v>
          </cell>
          <cell r="J2935" t="str">
            <v>0100</v>
          </cell>
          <cell r="L2935">
            <v>0</v>
          </cell>
          <cell r="M2935">
            <v>0</v>
          </cell>
          <cell r="N2935">
            <v>0</v>
          </cell>
          <cell r="O2935">
            <v>0</v>
          </cell>
          <cell r="Q2935">
            <v>607444</v>
          </cell>
          <cell r="S2935">
            <v>607444</v>
          </cell>
          <cell r="T2935" t="str">
            <v>April2002</v>
          </cell>
          <cell r="U2935">
            <v>37344</v>
          </cell>
          <cell r="V2935"/>
          <cell r="W2935">
            <v>37350</v>
          </cell>
          <cell r="X2935">
            <v>37351</v>
          </cell>
          <cell r="Y2935" t="str">
            <v>Sanwa Duss</v>
          </cell>
        </row>
        <row r="2936">
          <cell r="A2936">
            <v>830</v>
          </cell>
          <cell r="B2936">
            <v>37432</v>
          </cell>
          <cell r="C2936" t="str">
            <v>b</v>
          </cell>
          <cell r="D2936" t="str">
            <v>311116</v>
          </cell>
          <cell r="E2936">
            <v>37401</v>
          </cell>
          <cell r="F2936">
            <v>37151</v>
          </cell>
          <cell r="G2936">
            <v>37419</v>
          </cell>
          <cell r="H2936" t="str">
            <v>COMPLET</v>
          </cell>
          <cell r="I2936" t="str">
            <v>576360973</v>
          </cell>
          <cell r="J2936" t="str">
            <v>0300</v>
          </cell>
          <cell r="M2936">
            <v>0</v>
          </cell>
          <cell r="N2936">
            <v>800</v>
          </cell>
          <cell r="O2936">
            <v>176</v>
          </cell>
          <cell r="P2936">
            <v>976</v>
          </cell>
          <cell r="S2936">
            <v>976</v>
          </cell>
          <cell r="U2936" t="str">
            <v>c</v>
          </cell>
          <cell r="V2936"/>
          <cell r="W2936">
            <v>37424</v>
          </cell>
          <cell r="X2936">
            <v>37424</v>
          </cell>
          <cell r="Y2936" t="str">
            <v>KB</v>
          </cell>
        </row>
        <row r="2937">
          <cell r="A2937">
            <v>617</v>
          </cell>
          <cell r="B2937">
            <v>37396</v>
          </cell>
          <cell r="C2937" t="str">
            <v>mc</v>
          </cell>
          <cell r="D2937" t="str">
            <v>224019</v>
          </cell>
          <cell r="E2937">
            <v>37386</v>
          </cell>
          <cell r="F2937">
            <v>37376</v>
          </cell>
          <cell r="G2937">
            <v>37396</v>
          </cell>
          <cell r="H2937" t="str">
            <v>COMPLET</v>
          </cell>
          <cell r="I2937" t="str">
            <v>576360973</v>
          </cell>
          <cell r="J2937" t="str">
            <v>0300</v>
          </cell>
          <cell r="M2937">
            <v>0</v>
          </cell>
          <cell r="N2937">
            <v>16985.599999999999</v>
          </cell>
          <cell r="O2937">
            <v>3736.9</v>
          </cell>
          <cell r="P2937">
            <v>20722.5</v>
          </cell>
          <cell r="Q2937">
            <v>-19640</v>
          </cell>
          <cell r="S2937">
            <v>1082.5</v>
          </cell>
          <cell r="U2937" t="str">
            <v>a</v>
          </cell>
          <cell r="V2937"/>
          <cell r="W2937">
            <v>37393</v>
          </cell>
          <cell r="X2937">
            <v>37393</v>
          </cell>
          <cell r="Y2937" t="str">
            <v>KB</v>
          </cell>
        </row>
        <row r="2938">
          <cell r="A2938">
            <v>1359</v>
          </cell>
          <cell r="B2938">
            <v>37529</v>
          </cell>
          <cell r="C2938" t="str">
            <v>tch</v>
          </cell>
          <cell r="D2938" t="str">
            <v>120878</v>
          </cell>
          <cell r="E2938">
            <v>37510</v>
          </cell>
          <cell r="F2938">
            <v>37509</v>
          </cell>
          <cell r="G2938">
            <v>37516</v>
          </cell>
          <cell r="H2938" t="str">
            <v>COMPLET</v>
          </cell>
          <cell r="I2938" t="str">
            <v>576360973</v>
          </cell>
          <cell r="J2938" t="str">
            <v>0300</v>
          </cell>
          <cell r="M2938">
            <v>0</v>
          </cell>
          <cell r="N2938">
            <v>1090</v>
          </cell>
          <cell r="O2938">
            <v>239.8</v>
          </cell>
          <cell r="P2938">
            <v>1329.8</v>
          </cell>
          <cell r="S2938">
            <v>1329.8</v>
          </cell>
          <cell r="V2938"/>
          <cell r="W2938">
            <v>37526</v>
          </cell>
          <cell r="X2938">
            <v>37526</v>
          </cell>
          <cell r="Y2938" t="str">
            <v>KB</v>
          </cell>
        </row>
        <row r="2939">
          <cell r="A2939">
            <v>2398</v>
          </cell>
          <cell r="B2939">
            <v>37596</v>
          </cell>
          <cell r="C2939" t="str">
            <v>A2</v>
          </cell>
          <cell r="D2939" t="str">
            <v>222130</v>
          </cell>
          <cell r="E2939">
            <v>37579</v>
          </cell>
          <cell r="F2939">
            <v>37578</v>
          </cell>
          <cell r="G2939">
            <v>37592</v>
          </cell>
          <cell r="H2939" t="str">
            <v>COMPLET</v>
          </cell>
          <cell r="I2939" t="str">
            <v>576360973</v>
          </cell>
          <cell r="J2939" t="str">
            <v>0300</v>
          </cell>
          <cell r="M2939">
            <v>0</v>
          </cell>
          <cell r="N2939">
            <v>1800</v>
          </cell>
          <cell r="O2939">
            <v>396</v>
          </cell>
          <cell r="P2939">
            <v>2196</v>
          </cell>
          <cell r="S2939">
            <v>2196</v>
          </cell>
          <cell r="U2939" t="str">
            <v>b</v>
          </cell>
          <cell r="V2939" t="str">
            <v xml:space="preserve"> </v>
          </cell>
          <cell r="W2939">
            <v>37592</v>
          </cell>
          <cell r="X2939">
            <v>37594</v>
          </cell>
          <cell r="Y2939" t="str">
            <v>KB</v>
          </cell>
        </row>
        <row r="2940">
          <cell r="A2940">
            <v>1778</v>
          </cell>
          <cell r="B2940">
            <v>37603</v>
          </cell>
          <cell r="C2940" t="str">
            <v>tp3</v>
          </cell>
          <cell r="D2940" t="str">
            <v>222184</v>
          </cell>
          <cell r="E2940">
            <v>37594</v>
          </cell>
          <cell r="F2940">
            <v>37585</v>
          </cell>
          <cell r="G2940">
            <v>37599</v>
          </cell>
          <cell r="H2940" t="str">
            <v>COMPLET</v>
          </cell>
          <cell r="I2940" t="str">
            <v>576360973</v>
          </cell>
          <cell r="J2940" t="str">
            <v>0300</v>
          </cell>
          <cell r="M2940">
            <v>0</v>
          </cell>
          <cell r="N2940">
            <v>2000</v>
          </cell>
          <cell r="O2940">
            <v>440</v>
          </cell>
          <cell r="P2940">
            <v>2440</v>
          </cell>
          <cell r="S2940">
            <v>2440</v>
          </cell>
          <cell r="V2940"/>
          <cell r="W2940">
            <v>37599</v>
          </cell>
          <cell r="X2940">
            <v>37601</v>
          </cell>
          <cell r="Y2940" t="str">
            <v>KB</v>
          </cell>
        </row>
        <row r="2941">
          <cell r="A2941">
            <v>4087</v>
          </cell>
          <cell r="B2941">
            <v>37396</v>
          </cell>
          <cell r="C2941" t="str">
            <v>ko</v>
          </cell>
          <cell r="D2941" t="str">
            <v>220720</v>
          </cell>
          <cell r="E2941">
            <v>37371</v>
          </cell>
          <cell r="F2941">
            <v>37368</v>
          </cell>
          <cell r="G2941">
            <v>37382</v>
          </cell>
          <cell r="H2941" t="str">
            <v>COMPLET</v>
          </cell>
          <cell r="I2941" t="str">
            <v>576360973</v>
          </cell>
          <cell r="J2941" t="str">
            <v>0300</v>
          </cell>
          <cell r="L2941">
            <v>0</v>
          </cell>
          <cell r="M2941">
            <v>0</v>
          </cell>
          <cell r="N2941">
            <v>3560</v>
          </cell>
          <cell r="O2941">
            <v>783.2</v>
          </cell>
          <cell r="P2941">
            <v>4343.2</v>
          </cell>
          <cell r="S2941">
            <v>4343.2</v>
          </cell>
          <cell r="U2941" t="str">
            <v>e</v>
          </cell>
          <cell r="V2941"/>
          <cell r="W2941">
            <v>37382</v>
          </cell>
          <cell r="X2941">
            <v>37383</v>
          </cell>
          <cell r="Y2941" t="str">
            <v>KB</v>
          </cell>
        </row>
        <row r="2942">
          <cell r="A2942">
            <v>1601</v>
          </cell>
          <cell r="B2942">
            <v>37572</v>
          </cell>
          <cell r="C2942" t="str">
            <v>b</v>
          </cell>
          <cell r="D2942" t="str">
            <v>221932</v>
          </cell>
          <cell r="E2942">
            <v>37554</v>
          </cell>
          <cell r="F2942">
            <v>37554</v>
          </cell>
          <cell r="G2942">
            <v>37568</v>
          </cell>
          <cell r="H2942" t="str">
            <v>COMPLET</v>
          </cell>
          <cell r="I2942" t="str">
            <v>576360973</v>
          </cell>
          <cell r="J2942" t="str">
            <v>0300</v>
          </cell>
          <cell r="L2942">
            <v>0</v>
          </cell>
          <cell r="M2942">
            <v>0</v>
          </cell>
          <cell r="N2942">
            <v>4960</v>
          </cell>
          <cell r="O2942">
            <v>1091.2</v>
          </cell>
          <cell r="P2942">
            <v>6051.2</v>
          </cell>
          <cell r="S2942">
            <v>6051.2</v>
          </cell>
          <cell r="V2942"/>
          <cell r="W2942">
            <v>37568</v>
          </cell>
          <cell r="X2942">
            <v>37568</v>
          </cell>
          <cell r="Y2942" t="str">
            <v>KB</v>
          </cell>
        </row>
        <row r="2943">
          <cell r="A2943">
            <v>3313</v>
          </cell>
          <cell r="B2943">
            <v>37524</v>
          </cell>
          <cell r="C2943" t="str">
            <v>tch</v>
          </cell>
          <cell r="D2943" t="str">
            <v>221499</v>
          </cell>
          <cell r="E2943">
            <v>37496</v>
          </cell>
          <cell r="F2943">
            <v>37496</v>
          </cell>
          <cell r="G2943">
            <v>37510</v>
          </cell>
          <cell r="H2943" t="str">
            <v>COMPLET</v>
          </cell>
          <cell r="I2943" t="str">
            <v>576360973</v>
          </cell>
          <cell r="J2943" t="str">
            <v>0300</v>
          </cell>
          <cell r="M2943">
            <v>0</v>
          </cell>
          <cell r="N2943">
            <v>5020</v>
          </cell>
          <cell r="O2943">
            <v>1104.4000000000001</v>
          </cell>
          <cell r="P2943">
            <v>6124.4</v>
          </cell>
          <cell r="S2943">
            <v>6124.4</v>
          </cell>
          <cell r="U2943" t="str">
            <v>b</v>
          </cell>
          <cell r="V2943"/>
          <cell r="W2943">
            <v>37508</v>
          </cell>
          <cell r="X2943">
            <v>37508</v>
          </cell>
          <cell r="Y2943" t="str">
            <v>KB</v>
          </cell>
          <cell r="Z2943" t="str">
            <v>Toner for FAX</v>
          </cell>
        </row>
        <row r="2944">
          <cell r="A2944">
            <v>1397</v>
          </cell>
          <cell r="B2944">
            <v>37544</v>
          </cell>
          <cell r="C2944" t="str">
            <v>b</v>
          </cell>
          <cell r="D2944" t="str">
            <v>220037</v>
          </cell>
          <cell r="E2944">
            <v>37401</v>
          </cell>
          <cell r="F2944">
            <v>37263</v>
          </cell>
          <cell r="G2944">
            <v>37277</v>
          </cell>
          <cell r="H2944" t="str">
            <v>COMPLET</v>
          </cell>
          <cell r="I2944" t="str">
            <v>576360973</v>
          </cell>
          <cell r="J2944" t="str">
            <v>0300</v>
          </cell>
          <cell r="M2944">
            <v>0</v>
          </cell>
          <cell r="N2944">
            <v>5200</v>
          </cell>
          <cell r="O2944">
            <v>1144</v>
          </cell>
          <cell r="P2944">
            <v>6344</v>
          </cell>
          <cell r="S2944">
            <v>6344</v>
          </cell>
          <cell r="U2944" t="str">
            <v>b</v>
          </cell>
          <cell r="V2944"/>
          <cell r="W2944">
            <v>37530</v>
          </cell>
          <cell r="X2944">
            <v>37530</v>
          </cell>
          <cell r="Y2944" t="str">
            <v>KB</v>
          </cell>
        </row>
        <row r="2945">
          <cell r="A2945">
            <v>4085</v>
          </cell>
          <cell r="B2945">
            <v>37371</v>
          </cell>
          <cell r="C2945" t="str">
            <v>ko</v>
          </cell>
          <cell r="D2945" t="str">
            <v>220649</v>
          </cell>
          <cell r="E2945" t="str">
            <v>12.4.02.</v>
          </cell>
          <cell r="F2945">
            <v>37356</v>
          </cell>
          <cell r="G2945">
            <v>37370</v>
          </cell>
          <cell r="H2945" t="str">
            <v>COMPLET</v>
          </cell>
          <cell r="I2945" t="str">
            <v>576360973</v>
          </cell>
          <cell r="J2945" t="str">
            <v>0300</v>
          </cell>
          <cell r="L2945">
            <v>0</v>
          </cell>
          <cell r="M2945">
            <v>0</v>
          </cell>
          <cell r="N2945">
            <v>5290</v>
          </cell>
          <cell r="O2945">
            <v>1163.8</v>
          </cell>
          <cell r="P2945">
            <v>6453.8</v>
          </cell>
          <cell r="S2945">
            <v>6453.8</v>
          </cell>
          <cell r="U2945" t="str">
            <v>a</v>
          </cell>
          <cell r="V2945"/>
          <cell r="W2945">
            <v>37369</v>
          </cell>
          <cell r="X2945">
            <v>37369</v>
          </cell>
          <cell r="Y2945" t="str">
            <v>KB</v>
          </cell>
        </row>
        <row r="2946">
          <cell r="A2946">
            <v>8005</v>
          </cell>
          <cell r="B2946">
            <v>37596</v>
          </cell>
          <cell r="C2946" t="str">
            <v>tp2</v>
          </cell>
          <cell r="D2946" t="str">
            <v>222092</v>
          </cell>
          <cell r="E2946">
            <v>37573</v>
          </cell>
          <cell r="F2946">
            <v>37573</v>
          </cell>
          <cell r="G2946">
            <v>37587</v>
          </cell>
          <cell r="H2946" t="str">
            <v>COMPLET</v>
          </cell>
          <cell r="I2946" t="str">
            <v>576360973</v>
          </cell>
          <cell r="J2946" t="str">
            <v>0300</v>
          </cell>
          <cell r="M2946">
            <v>0</v>
          </cell>
          <cell r="N2946">
            <v>5500</v>
          </cell>
          <cell r="O2946">
            <v>1210</v>
          </cell>
          <cell r="P2946">
            <v>6710</v>
          </cell>
          <cell r="S2946">
            <v>6710</v>
          </cell>
          <cell r="W2946">
            <v>37587</v>
          </cell>
          <cell r="X2946">
            <v>37588</v>
          </cell>
          <cell r="Y2946" t="str">
            <v>KB</v>
          </cell>
          <cell r="Z2946" t="str">
            <v>Copy machine - toner</v>
          </cell>
        </row>
        <row r="2947">
          <cell r="A2947">
            <v>456</v>
          </cell>
          <cell r="B2947">
            <v>37371</v>
          </cell>
          <cell r="C2947" t="str">
            <v>f</v>
          </cell>
          <cell r="D2947" t="str">
            <v>224015</v>
          </cell>
          <cell r="E2947">
            <v>37361</v>
          </cell>
          <cell r="F2947">
            <v>37346</v>
          </cell>
          <cell r="G2947">
            <v>37370</v>
          </cell>
          <cell r="H2947" t="str">
            <v>COMPLET</v>
          </cell>
          <cell r="I2947" t="str">
            <v>576360973</v>
          </cell>
          <cell r="J2947" t="str">
            <v>0300</v>
          </cell>
          <cell r="M2947">
            <v>0</v>
          </cell>
          <cell r="N2947">
            <v>6091.2</v>
          </cell>
          <cell r="O2947">
            <v>1340.1</v>
          </cell>
          <cell r="P2947">
            <v>7431.3</v>
          </cell>
          <cell r="S2947">
            <v>7431.3</v>
          </cell>
          <cell r="U2947" t="str">
            <v>a</v>
          </cell>
          <cell r="V2947"/>
          <cell r="W2947">
            <v>37369</v>
          </cell>
          <cell r="X2947">
            <v>37369</v>
          </cell>
          <cell r="Y2947" t="str">
            <v>KB</v>
          </cell>
        </row>
        <row r="2948">
          <cell r="A2948">
            <v>866</v>
          </cell>
          <cell r="B2948">
            <v>37432</v>
          </cell>
          <cell r="C2948" t="str">
            <v>ty2</v>
          </cell>
          <cell r="D2948" t="str">
            <v>228004</v>
          </cell>
          <cell r="E2948">
            <v>37424</v>
          </cell>
          <cell r="G2948">
            <v>37433</v>
          </cell>
          <cell r="H2948" t="str">
            <v>COMPLET</v>
          </cell>
          <cell r="I2948" t="str">
            <v>576360973</v>
          </cell>
          <cell r="J2948" t="str">
            <v>0300</v>
          </cell>
          <cell r="M2948">
            <v>0</v>
          </cell>
          <cell r="O2948">
            <v>0</v>
          </cell>
          <cell r="P2948">
            <v>0</v>
          </cell>
          <cell r="Q2948">
            <v>9600</v>
          </cell>
          <cell r="S2948">
            <v>9600</v>
          </cell>
          <cell r="V2948"/>
          <cell r="W2948">
            <v>37431</v>
          </cell>
          <cell r="X2948">
            <v>37431</v>
          </cell>
          <cell r="Y2948" t="str">
            <v>KB</v>
          </cell>
        </row>
        <row r="2949">
          <cell r="A2949">
            <v>1777</v>
          </cell>
          <cell r="B2949">
            <v>37603</v>
          </cell>
          <cell r="C2949" t="str">
            <v>b</v>
          </cell>
          <cell r="D2949" t="str">
            <v>222197</v>
          </cell>
          <cell r="E2949">
            <v>37594</v>
          </cell>
          <cell r="F2949">
            <v>37586</v>
          </cell>
          <cell r="G2949">
            <v>37600</v>
          </cell>
          <cell r="H2949" t="str">
            <v>COMPLET</v>
          </cell>
          <cell r="I2949" t="str">
            <v>576360973</v>
          </cell>
          <cell r="J2949" t="str">
            <v>0300</v>
          </cell>
          <cell r="M2949">
            <v>0</v>
          </cell>
          <cell r="N2949">
            <v>23000</v>
          </cell>
          <cell r="O2949">
            <v>5060</v>
          </cell>
          <cell r="P2949">
            <v>28060</v>
          </cell>
          <cell r="Q2949">
            <v>-15000</v>
          </cell>
          <cell r="S2949">
            <v>13060</v>
          </cell>
          <cell r="V2949"/>
          <cell r="W2949">
            <v>37599</v>
          </cell>
          <cell r="X2949">
            <v>37601</v>
          </cell>
          <cell r="Y2949" t="str">
            <v>KB</v>
          </cell>
        </row>
        <row r="2950">
          <cell r="A2950">
            <v>1396</v>
          </cell>
          <cell r="B2950">
            <v>37544</v>
          </cell>
          <cell r="C2950" t="str">
            <v>b</v>
          </cell>
          <cell r="D2950" t="str">
            <v>221294</v>
          </cell>
          <cell r="E2950">
            <v>37519</v>
          </cell>
          <cell r="F2950">
            <v>37454</v>
          </cell>
          <cell r="G2950">
            <v>37468</v>
          </cell>
          <cell r="H2950" t="str">
            <v>COMPLET</v>
          </cell>
          <cell r="I2950" t="str">
            <v>576360973</v>
          </cell>
          <cell r="J2950" t="str">
            <v>0300</v>
          </cell>
          <cell r="M2950">
            <v>0</v>
          </cell>
          <cell r="N2950">
            <v>11000</v>
          </cell>
          <cell r="O2950">
            <v>2420</v>
          </cell>
          <cell r="P2950">
            <v>13420</v>
          </cell>
          <cell r="S2950">
            <v>13420</v>
          </cell>
          <cell r="U2950" t="str">
            <v>b</v>
          </cell>
          <cell r="V2950"/>
          <cell r="W2950">
            <v>37530</v>
          </cell>
          <cell r="X2950">
            <v>37530</v>
          </cell>
          <cell r="Y2950" t="str">
            <v>KB</v>
          </cell>
        </row>
        <row r="2951">
          <cell r="A2951">
            <v>1475</v>
          </cell>
          <cell r="B2951">
            <v>37560</v>
          </cell>
          <cell r="C2951" t="str">
            <v>b</v>
          </cell>
          <cell r="D2951" t="str">
            <v>224046</v>
          </cell>
          <cell r="E2951">
            <v>37533</v>
          </cell>
          <cell r="F2951">
            <v>37529</v>
          </cell>
          <cell r="G2951">
            <v>37545</v>
          </cell>
          <cell r="H2951" t="str">
            <v>COMPLET</v>
          </cell>
          <cell r="I2951" t="str">
            <v>576360973</v>
          </cell>
          <cell r="J2951" t="str">
            <v>0300</v>
          </cell>
          <cell r="L2951">
            <v>0</v>
          </cell>
          <cell r="M2951">
            <v>0</v>
          </cell>
          <cell r="N2951">
            <v>12428</v>
          </cell>
          <cell r="O2951">
            <v>2734.2</v>
          </cell>
          <cell r="P2951">
            <v>15162.2</v>
          </cell>
          <cell r="S2951">
            <v>15162.2</v>
          </cell>
          <cell r="U2951" t="str">
            <v>a</v>
          </cell>
          <cell r="V2951"/>
          <cell r="W2951">
            <v>37551</v>
          </cell>
          <cell r="X2951">
            <v>37551</v>
          </cell>
          <cell r="Y2951" t="str">
            <v>KB</v>
          </cell>
        </row>
        <row r="2952">
          <cell r="A2952">
            <v>1879</v>
          </cell>
          <cell r="B2952">
            <v>37613</v>
          </cell>
          <cell r="C2952" t="str">
            <v>b</v>
          </cell>
          <cell r="D2952" t="str">
            <v>222396</v>
          </cell>
          <cell r="E2952">
            <v>37609</v>
          </cell>
          <cell r="F2952">
            <v>37608</v>
          </cell>
          <cell r="G2952">
            <v>37622</v>
          </cell>
          <cell r="H2952" t="str">
            <v>COMPLET</v>
          </cell>
          <cell r="I2952" t="str">
            <v>576360973</v>
          </cell>
          <cell r="J2952" t="str">
            <v>0300</v>
          </cell>
          <cell r="L2952">
            <v>0</v>
          </cell>
          <cell r="M2952">
            <v>0</v>
          </cell>
          <cell r="N2952">
            <v>16200</v>
          </cell>
          <cell r="O2952">
            <v>3564</v>
          </cell>
          <cell r="P2952">
            <v>19764</v>
          </cell>
          <cell r="S2952">
            <v>19764</v>
          </cell>
          <cell r="V2952"/>
          <cell r="W2952">
            <v>37613</v>
          </cell>
          <cell r="X2952">
            <v>37613</v>
          </cell>
          <cell r="Y2952" t="str">
            <v>KB</v>
          </cell>
          <cell r="Z2952" t="str">
            <v>New FAX</v>
          </cell>
        </row>
        <row r="2953">
          <cell r="A2953">
            <v>1068</v>
          </cell>
          <cell r="B2953">
            <v>37469</v>
          </cell>
          <cell r="C2953" t="str">
            <v>ko</v>
          </cell>
          <cell r="D2953" t="str">
            <v>224035</v>
          </cell>
          <cell r="E2953">
            <v>37456</v>
          </cell>
          <cell r="F2953">
            <v>37437</v>
          </cell>
          <cell r="G2953">
            <v>37466</v>
          </cell>
          <cell r="H2953" t="str">
            <v>COMPLET</v>
          </cell>
          <cell r="I2953" t="str">
            <v>576360973</v>
          </cell>
          <cell r="J2953" t="str">
            <v>0300</v>
          </cell>
          <cell r="M2953">
            <v>0</v>
          </cell>
          <cell r="N2953">
            <v>22160</v>
          </cell>
          <cell r="O2953">
            <v>4875.2</v>
          </cell>
          <cell r="P2953">
            <v>27035.200000000001</v>
          </cell>
          <cell r="S2953">
            <v>27035.200000000001</v>
          </cell>
          <cell r="U2953" t="str">
            <v>a</v>
          </cell>
          <cell r="V2953"/>
          <cell r="W2953">
            <v>37466</v>
          </cell>
          <cell r="X2953">
            <v>37466</v>
          </cell>
          <cell r="Y2953" t="str">
            <v>KB</v>
          </cell>
        </row>
        <row r="2954">
          <cell r="A2954">
            <v>1197</v>
          </cell>
          <cell r="B2954">
            <v>37502</v>
          </cell>
          <cell r="C2954" t="str">
            <v>b</v>
          </cell>
          <cell r="D2954" t="str">
            <v>221406</v>
          </cell>
          <cell r="E2954">
            <v>37477</v>
          </cell>
          <cell r="F2954">
            <v>37476</v>
          </cell>
          <cell r="G2954">
            <v>37490</v>
          </cell>
          <cell r="H2954" t="str">
            <v>COMPLET</v>
          </cell>
          <cell r="I2954" t="str">
            <v>576360973</v>
          </cell>
          <cell r="J2954" t="str">
            <v>0300</v>
          </cell>
          <cell r="M2954">
            <v>0</v>
          </cell>
          <cell r="N2954">
            <v>31210</v>
          </cell>
          <cell r="O2954">
            <v>6866.2</v>
          </cell>
          <cell r="P2954">
            <v>38076.199999999997</v>
          </cell>
          <cell r="S2954">
            <v>38076.199999999997</v>
          </cell>
          <cell r="U2954" t="str">
            <v>b</v>
          </cell>
          <cell r="V2954"/>
          <cell r="W2954">
            <v>37496</v>
          </cell>
          <cell r="X2954">
            <v>37497</v>
          </cell>
          <cell r="Y2954" t="str">
            <v>KB</v>
          </cell>
          <cell r="Z2954" t="str">
            <v>New fax for Prague</v>
          </cell>
        </row>
        <row r="2955">
          <cell r="A2955">
            <v>780</v>
          </cell>
          <cell r="B2955">
            <v>37432</v>
          </cell>
          <cell r="C2955" t="str">
            <v>ty2</v>
          </cell>
          <cell r="D2955" t="str">
            <v>221037</v>
          </cell>
          <cell r="E2955">
            <v>37413</v>
          </cell>
          <cell r="F2955">
            <v>37411</v>
          </cell>
          <cell r="G2955">
            <v>37425</v>
          </cell>
          <cell r="H2955" t="str">
            <v>COMPLET</v>
          </cell>
          <cell r="I2955" t="str">
            <v>576360973</v>
          </cell>
          <cell r="J2955" t="str">
            <v>0300</v>
          </cell>
          <cell r="M2955">
            <v>0</v>
          </cell>
          <cell r="N2955">
            <v>46900</v>
          </cell>
          <cell r="O2955">
            <v>10318</v>
          </cell>
          <cell r="P2955">
            <v>57218</v>
          </cell>
          <cell r="S2955">
            <v>57218</v>
          </cell>
          <cell r="U2955" t="str">
            <v>c</v>
          </cell>
          <cell r="V2955"/>
          <cell r="W2955">
            <v>37424</v>
          </cell>
          <cell r="X2955">
            <v>37424</v>
          </cell>
          <cell r="Y2955" t="str">
            <v>KB</v>
          </cell>
        </row>
        <row r="2956">
          <cell r="A2956">
            <v>1170</v>
          </cell>
          <cell r="B2956">
            <v>37491</v>
          </cell>
          <cell r="C2956" t="str">
            <v>sm</v>
          </cell>
          <cell r="D2956" t="str">
            <v>221378</v>
          </cell>
          <cell r="E2956">
            <v>37474</v>
          </cell>
          <cell r="F2956">
            <v>37473</v>
          </cell>
          <cell r="G2956">
            <v>37487</v>
          </cell>
          <cell r="H2956" t="str">
            <v>COMPLET</v>
          </cell>
          <cell r="I2956" t="str">
            <v>576360973</v>
          </cell>
          <cell r="J2956" t="str">
            <v>0300</v>
          </cell>
          <cell r="M2956">
            <v>0</v>
          </cell>
          <cell r="N2956">
            <v>57000</v>
          </cell>
          <cell r="O2956">
            <v>12540</v>
          </cell>
          <cell r="P2956">
            <v>69540</v>
          </cell>
          <cell r="S2956">
            <v>69540</v>
          </cell>
          <cell r="U2956" t="str">
            <v>a</v>
          </cell>
          <cell r="V2956"/>
          <cell r="W2956">
            <v>37488</v>
          </cell>
          <cell r="X2956">
            <v>37519</v>
          </cell>
          <cell r="Y2956" t="str">
            <v>KB</v>
          </cell>
        </row>
        <row r="2957">
          <cell r="A2957">
            <v>1880</v>
          </cell>
          <cell r="B2957">
            <v>37613</v>
          </cell>
          <cell r="C2957" t="str">
            <v>b</v>
          </cell>
          <cell r="D2957" t="str">
            <v>222395</v>
          </cell>
          <cell r="E2957">
            <v>37609</v>
          </cell>
          <cell r="F2957">
            <v>37608</v>
          </cell>
          <cell r="G2957">
            <v>37622</v>
          </cell>
          <cell r="H2957" t="str">
            <v>COMPLET</v>
          </cell>
          <cell r="I2957" t="str">
            <v>576360973</v>
          </cell>
          <cell r="J2957" t="str">
            <v>0300</v>
          </cell>
          <cell r="L2957">
            <v>0</v>
          </cell>
          <cell r="M2957">
            <v>0</v>
          </cell>
          <cell r="N2957">
            <v>149900</v>
          </cell>
          <cell r="O2957">
            <v>32978</v>
          </cell>
          <cell r="P2957">
            <v>182878</v>
          </cell>
          <cell r="S2957">
            <v>182878</v>
          </cell>
          <cell r="V2957"/>
          <cell r="W2957">
            <v>37613</v>
          </cell>
          <cell r="X2957">
            <v>37613</v>
          </cell>
          <cell r="Y2957" t="str">
            <v>KB</v>
          </cell>
          <cell r="Z2957" t="str">
            <v>New copy machine</v>
          </cell>
        </row>
        <row r="2958">
          <cell r="A2958">
            <v>146</v>
          </cell>
          <cell r="B2958">
            <v>37315</v>
          </cell>
          <cell r="C2958" t="str">
            <v>tch</v>
          </cell>
          <cell r="D2958" t="str">
            <v>220296</v>
          </cell>
          <cell r="E2958">
            <v>37301</v>
          </cell>
          <cell r="F2958">
            <v>37300</v>
          </cell>
          <cell r="G2958">
            <v>37314</v>
          </cell>
          <cell r="H2958" t="str">
            <v>COMPLET</v>
          </cell>
          <cell r="I2958" t="str">
            <v>576360973</v>
          </cell>
          <cell r="J2958" t="str">
            <v>0300</v>
          </cell>
          <cell r="M2958">
            <v>0</v>
          </cell>
          <cell r="N2958">
            <v>202700</v>
          </cell>
          <cell r="O2958">
            <v>44594</v>
          </cell>
          <cell r="P2958">
            <v>247294</v>
          </cell>
          <cell r="S2958">
            <v>247294</v>
          </cell>
          <cell r="U2958" t="str">
            <v>a</v>
          </cell>
          <cell r="V2958"/>
          <cell r="W2958">
            <v>37312</v>
          </cell>
          <cell r="X2958">
            <v>37313</v>
          </cell>
          <cell r="Y2958" t="str">
            <v>KB</v>
          </cell>
        </row>
        <row r="2959">
          <cell r="A2959">
            <v>1395</v>
          </cell>
          <cell r="B2959">
            <v>37546</v>
          </cell>
          <cell r="C2959" t="str">
            <v>tp2</v>
          </cell>
          <cell r="D2959" t="str">
            <v>221635</v>
          </cell>
          <cell r="E2959">
            <v>37517</v>
          </cell>
          <cell r="F2959">
            <v>37516</v>
          </cell>
          <cell r="G2959">
            <v>37530</v>
          </cell>
          <cell r="H2959" t="str">
            <v>COMPLET</v>
          </cell>
          <cell r="I2959" t="str">
            <v>576360973</v>
          </cell>
          <cell r="J2959" t="str">
            <v>0300</v>
          </cell>
          <cell r="M2959">
            <v>0</v>
          </cell>
          <cell r="N2959">
            <v>320000</v>
          </cell>
          <cell r="O2959">
            <v>70400</v>
          </cell>
          <cell r="P2959">
            <v>390400</v>
          </cell>
          <cell r="S2959">
            <v>390400</v>
          </cell>
          <cell r="U2959" t="str">
            <v>d</v>
          </cell>
          <cell r="V2959"/>
          <cell r="W2959">
            <v>37544</v>
          </cell>
          <cell r="X2959">
            <v>37544</v>
          </cell>
          <cell r="Y2959" t="str">
            <v>KB</v>
          </cell>
        </row>
        <row r="2960">
          <cell r="A2960">
            <v>1544</v>
          </cell>
          <cell r="B2960">
            <v>37560</v>
          </cell>
          <cell r="C2960" t="str">
            <v>sm</v>
          </cell>
          <cell r="D2960" t="str">
            <v>221378</v>
          </cell>
          <cell r="E2960">
            <v>37546</v>
          </cell>
          <cell r="F2960">
            <v>37529</v>
          </cell>
          <cell r="G2960">
            <v>37532</v>
          </cell>
          <cell r="H2960" t="str">
            <v>COMPLET</v>
          </cell>
          <cell r="I2960" t="str">
            <v>576361183</v>
          </cell>
          <cell r="J2960" t="str">
            <v>0300</v>
          </cell>
          <cell r="L2960">
            <v>0</v>
          </cell>
          <cell r="M2960">
            <v>0</v>
          </cell>
          <cell r="N2960">
            <v>-57000</v>
          </cell>
          <cell r="O2960">
            <v>-12540</v>
          </cell>
          <cell r="P2960">
            <v>-69540</v>
          </cell>
          <cell r="S2960">
            <v>-69540</v>
          </cell>
          <cell r="W2960">
            <v>37533</v>
          </cell>
          <cell r="X2960">
            <v>37533</v>
          </cell>
          <cell r="Y2960" t="str">
            <v>KB</v>
          </cell>
          <cell r="Z2960" t="str">
            <v>DOBROPIS</v>
          </cell>
        </row>
        <row r="2961">
          <cell r="A2961">
            <v>1557</v>
          </cell>
          <cell r="B2961">
            <v>37564</v>
          </cell>
          <cell r="C2961" t="str">
            <v>b</v>
          </cell>
          <cell r="D2961" t="str">
            <v>321125</v>
          </cell>
          <cell r="E2961">
            <v>37551</v>
          </cell>
          <cell r="F2961">
            <v>37551</v>
          </cell>
          <cell r="G2961">
            <v>37562</v>
          </cell>
          <cell r="H2961" t="str">
            <v>COMPLET</v>
          </cell>
          <cell r="I2961" t="str">
            <v>576361183</v>
          </cell>
          <cell r="J2961" t="str">
            <v>0300</v>
          </cell>
          <cell r="L2961">
            <v>0</v>
          </cell>
          <cell r="M2961">
            <v>0</v>
          </cell>
          <cell r="N2961">
            <v>485</v>
          </cell>
          <cell r="O2961">
            <v>106.7</v>
          </cell>
          <cell r="P2961">
            <v>591.70000000000005</v>
          </cell>
          <cell r="S2961">
            <v>591.70000000000005</v>
          </cell>
          <cell r="U2961" t="str">
            <v>b</v>
          </cell>
          <cell r="V2961"/>
          <cell r="W2961">
            <v>37561</v>
          </cell>
          <cell r="X2961">
            <v>37564</v>
          </cell>
          <cell r="Y2961" t="str">
            <v>KB</v>
          </cell>
        </row>
        <row r="2962">
          <cell r="A2962">
            <v>488</v>
          </cell>
          <cell r="B2962">
            <v>37396</v>
          </cell>
          <cell r="C2962" t="str">
            <v>tch</v>
          </cell>
          <cell r="D2962" t="str">
            <v>320525</v>
          </cell>
          <cell r="E2962">
            <v>37368</v>
          </cell>
          <cell r="F2962">
            <v>37365</v>
          </cell>
          <cell r="G2962">
            <v>37375</v>
          </cell>
          <cell r="H2962" t="str">
            <v>COMPLET</v>
          </cell>
          <cell r="I2962" t="str">
            <v>576361183</v>
          </cell>
          <cell r="J2962" t="str">
            <v>0300</v>
          </cell>
          <cell r="M2962">
            <v>0</v>
          </cell>
          <cell r="N2962">
            <v>780</v>
          </cell>
          <cell r="O2962">
            <v>171.6</v>
          </cell>
          <cell r="P2962">
            <v>951.6</v>
          </cell>
          <cell r="S2962">
            <v>951.6</v>
          </cell>
          <cell r="U2962" t="str">
            <v>a</v>
          </cell>
          <cell r="V2962"/>
          <cell r="W2962">
            <v>37376</v>
          </cell>
          <cell r="X2962">
            <v>37378</v>
          </cell>
          <cell r="Y2962" t="str">
            <v>KB</v>
          </cell>
        </row>
        <row r="2963">
          <cell r="A2963">
            <v>3417</v>
          </cell>
          <cell r="B2963">
            <v>37578</v>
          </cell>
          <cell r="C2963" t="str">
            <v>tch</v>
          </cell>
          <cell r="D2963" t="str">
            <v>0321200</v>
          </cell>
          <cell r="E2963">
            <v>37571</v>
          </cell>
          <cell r="F2963">
            <v>37571</v>
          </cell>
          <cell r="G2963">
            <v>37578</v>
          </cell>
          <cell r="H2963" t="str">
            <v>COMPLET</v>
          </cell>
          <cell r="I2963" t="str">
            <v>576361183</v>
          </cell>
          <cell r="J2963" t="str">
            <v>0300</v>
          </cell>
          <cell r="M2963">
            <v>0</v>
          </cell>
          <cell r="N2963">
            <v>1000</v>
          </cell>
          <cell r="O2963">
            <v>220</v>
          </cell>
          <cell r="P2963">
            <v>1220</v>
          </cell>
          <cell r="S2963">
            <v>1220</v>
          </cell>
          <cell r="U2963" t="str">
            <v>x</v>
          </cell>
          <cell r="W2963">
            <v>37575</v>
          </cell>
          <cell r="X2963">
            <v>37575</v>
          </cell>
          <cell r="Y2963" t="str">
            <v>KB</v>
          </cell>
          <cell r="Z2963" t="str">
            <v>Cleaning of the copy maschine</v>
          </cell>
        </row>
        <row r="2964">
          <cell r="A2964">
            <v>1472</v>
          </cell>
          <cell r="B2964">
            <v>37547</v>
          </cell>
          <cell r="C2964" t="str">
            <v>tch</v>
          </cell>
          <cell r="D2964" t="str">
            <v>321026</v>
          </cell>
          <cell r="E2964">
            <v>37536</v>
          </cell>
          <cell r="F2964">
            <v>37531</v>
          </cell>
          <cell r="G2964">
            <v>37545</v>
          </cell>
          <cell r="H2964" t="str">
            <v>COMPLET</v>
          </cell>
          <cell r="I2964" t="str">
            <v>576361183</v>
          </cell>
          <cell r="J2964" t="str">
            <v>0300</v>
          </cell>
          <cell r="L2964">
            <v>0</v>
          </cell>
          <cell r="M2964">
            <v>0</v>
          </cell>
          <cell r="N2964">
            <v>1290</v>
          </cell>
          <cell r="O2964">
            <v>283.8</v>
          </cell>
          <cell r="P2964">
            <v>1573.8</v>
          </cell>
          <cell r="S2964">
            <v>1573.8</v>
          </cell>
          <cell r="U2964" t="str">
            <v>a</v>
          </cell>
          <cell r="V2964"/>
          <cell r="W2964">
            <v>37547</v>
          </cell>
          <cell r="X2964">
            <v>37550</v>
          </cell>
          <cell r="Y2964" t="str">
            <v>KB</v>
          </cell>
        </row>
        <row r="2965">
          <cell r="A2965">
            <v>2380</v>
          </cell>
          <cell r="B2965">
            <v>37578</v>
          </cell>
          <cell r="C2965" t="str">
            <v>A2</v>
          </cell>
          <cell r="D2965" t="str">
            <v>0321192</v>
          </cell>
          <cell r="E2965">
            <v>37564</v>
          </cell>
          <cell r="F2965">
            <v>37564</v>
          </cell>
          <cell r="G2965">
            <v>37571</v>
          </cell>
          <cell r="H2965" t="str">
            <v>COMPLET</v>
          </cell>
          <cell r="I2965" t="str">
            <v>576361183</v>
          </cell>
          <cell r="J2965" t="str">
            <v>0300</v>
          </cell>
          <cell r="M2965">
            <v>0</v>
          </cell>
          <cell r="N2965">
            <v>3370</v>
          </cell>
          <cell r="O2965">
            <v>741.4</v>
          </cell>
          <cell r="P2965">
            <v>4111.3999999999996</v>
          </cell>
          <cell r="S2965">
            <v>4111.3999999999996</v>
          </cell>
          <cell r="U2965" t="str">
            <v>d</v>
          </cell>
          <cell r="V2965">
            <v>0</v>
          </cell>
          <cell r="W2965">
            <v>37575</v>
          </cell>
          <cell r="X2965">
            <v>37575</v>
          </cell>
          <cell r="Y2965" t="str">
            <v>KB</v>
          </cell>
        </row>
        <row r="2966">
          <cell r="A2966">
            <v>1471</v>
          </cell>
          <cell r="B2966">
            <v>37547</v>
          </cell>
          <cell r="C2966" t="str">
            <v>b</v>
          </cell>
          <cell r="D2966" t="str">
            <v>321025</v>
          </cell>
          <cell r="E2966">
            <v>37537</v>
          </cell>
          <cell r="F2966">
            <v>37531</v>
          </cell>
          <cell r="G2966">
            <v>37545</v>
          </cell>
          <cell r="H2966" t="str">
            <v>COMPLET</v>
          </cell>
          <cell r="I2966" t="str">
            <v>576361183</v>
          </cell>
          <cell r="J2966" t="str">
            <v>0300</v>
          </cell>
          <cell r="L2966">
            <v>0</v>
          </cell>
          <cell r="M2966">
            <v>0</v>
          </cell>
          <cell r="N2966">
            <v>10210</v>
          </cell>
          <cell r="O2966">
            <v>2246.1999999999998</v>
          </cell>
          <cell r="P2966">
            <v>12456.2</v>
          </cell>
          <cell r="S2966">
            <v>12456.2</v>
          </cell>
          <cell r="U2966" t="str">
            <v>a</v>
          </cell>
          <cell r="V2966"/>
          <cell r="W2966">
            <v>37547</v>
          </cell>
          <cell r="X2966">
            <v>37550</v>
          </cell>
          <cell r="Y2966" t="str">
            <v>KB</v>
          </cell>
        </row>
        <row r="2967">
          <cell r="A2967">
            <v>1053</v>
          </cell>
          <cell r="B2967">
            <v>37469</v>
          </cell>
          <cell r="C2967" t="str">
            <v>b</v>
          </cell>
          <cell r="D2967" t="str">
            <v>320809</v>
          </cell>
          <cell r="E2967">
            <v>37454</v>
          </cell>
          <cell r="F2967">
            <v>37454</v>
          </cell>
          <cell r="G2967">
            <v>37461</v>
          </cell>
          <cell r="H2967" t="str">
            <v>COMPLET</v>
          </cell>
          <cell r="I2967" t="str">
            <v>576361183</v>
          </cell>
          <cell r="J2967" t="str">
            <v>0300</v>
          </cell>
          <cell r="M2967">
            <v>0</v>
          </cell>
          <cell r="N2967">
            <v>16734</v>
          </cell>
          <cell r="O2967">
            <v>3681.5</v>
          </cell>
          <cell r="P2967">
            <v>20415.5</v>
          </cell>
          <cell r="S2967">
            <v>20415.5</v>
          </cell>
          <cell r="U2967" t="str">
            <v>a</v>
          </cell>
          <cell r="V2967"/>
          <cell r="W2967">
            <v>37466</v>
          </cell>
          <cell r="X2967">
            <v>37466</v>
          </cell>
          <cell r="Y2967" t="str">
            <v>KB</v>
          </cell>
        </row>
        <row r="2968">
          <cell r="A2968">
            <v>110</v>
          </cell>
          <cell r="B2968">
            <v>37315</v>
          </cell>
          <cell r="C2968" t="str">
            <v>b</v>
          </cell>
          <cell r="D2968" t="str">
            <v>2200015</v>
          </cell>
          <cell r="E2968">
            <v>37294</v>
          </cell>
          <cell r="F2968">
            <v>37288</v>
          </cell>
          <cell r="G2968">
            <v>37302</v>
          </cell>
          <cell r="H2968" t="str">
            <v>TGC</v>
          </cell>
          <cell r="I2968" t="str">
            <v>5784434001</v>
          </cell>
          <cell r="J2968" t="str">
            <v>2700</v>
          </cell>
          <cell r="L2968">
            <v>14654.6</v>
          </cell>
          <cell r="M2968">
            <v>732.80000000000007</v>
          </cell>
          <cell r="O2968">
            <v>0</v>
          </cell>
          <cell r="P2968">
            <v>15387.4</v>
          </cell>
          <cell r="S2968">
            <v>15387.4</v>
          </cell>
          <cell r="U2968" t="str">
            <v>c</v>
          </cell>
          <cell r="V2968"/>
          <cell r="W2968">
            <v>37301</v>
          </cell>
          <cell r="X2968">
            <v>37301</v>
          </cell>
          <cell r="Y2968" t="str">
            <v>KB</v>
          </cell>
        </row>
        <row r="2969">
          <cell r="A2969">
            <v>220</v>
          </cell>
          <cell r="B2969">
            <v>37323</v>
          </cell>
          <cell r="C2969" t="str">
            <v>b</v>
          </cell>
          <cell r="D2969" t="str">
            <v>22000028</v>
          </cell>
          <cell r="E2969">
            <v>37319</v>
          </cell>
          <cell r="F2969">
            <v>37316</v>
          </cell>
          <cell r="G2969">
            <v>37330</v>
          </cell>
          <cell r="H2969" t="str">
            <v>TGC</v>
          </cell>
          <cell r="I2969" t="str">
            <v>5784434001</v>
          </cell>
          <cell r="J2969" t="str">
            <v>2700</v>
          </cell>
          <cell r="L2969">
            <v>45246.3</v>
          </cell>
          <cell r="M2969">
            <v>2262.4</v>
          </cell>
          <cell r="O2969">
            <v>0</v>
          </cell>
          <cell r="P2969">
            <v>47508.7</v>
          </cell>
          <cell r="S2969">
            <v>47508.7</v>
          </cell>
          <cell r="V2969"/>
          <cell r="W2969">
            <v>37328</v>
          </cell>
          <cell r="X2969">
            <v>37329</v>
          </cell>
          <cell r="Y2969" t="str">
            <v>KB</v>
          </cell>
        </row>
        <row r="2970">
          <cell r="A2970">
            <v>517</v>
          </cell>
          <cell r="B2970">
            <v>37385</v>
          </cell>
          <cell r="C2970" t="str">
            <v>b</v>
          </cell>
          <cell r="D2970" t="str">
            <v>82002</v>
          </cell>
          <cell r="E2970">
            <v>37371</v>
          </cell>
          <cell r="F2970">
            <v>37371</v>
          </cell>
          <cell r="G2970">
            <v>37401</v>
          </cell>
          <cell r="H2970" t="str">
            <v>SKANSKA</v>
          </cell>
          <cell r="I2970" t="str">
            <v>578899593</v>
          </cell>
          <cell r="J2970" t="str">
            <v>0300</v>
          </cell>
          <cell r="M2970">
            <v>0</v>
          </cell>
          <cell r="N2970">
            <v>141061</v>
          </cell>
          <cell r="O2970">
            <v>31033.4</v>
          </cell>
          <cell r="P2970">
            <v>172094.4</v>
          </cell>
          <cell r="S2970">
            <v>172094.4</v>
          </cell>
          <cell r="V2970"/>
          <cell r="W2970">
            <v>37400</v>
          </cell>
          <cell r="X2970">
            <v>37404</v>
          </cell>
          <cell r="Y2970" t="str">
            <v>KB</v>
          </cell>
        </row>
        <row r="2971">
          <cell r="A2971">
            <v>1729</v>
          </cell>
          <cell r="B2971">
            <v>37596</v>
          </cell>
          <cell r="C2971" t="str">
            <v>tp3</v>
          </cell>
          <cell r="D2971" t="str">
            <v>4002</v>
          </cell>
          <cell r="E2971">
            <v>37585</v>
          </cell>
          <cell r="F2971">
            <v>37573</v>
          </cell>
          <cell r="G2971">
            <v>37587</v>
          </cell>
          <cell r="H2971" t="str">
            <v>Unicontractor a.s.</v>
          </cell>
          <cell r="I2971" t="str">
            <v>588-127731003</v>
          </cell>
          <cell r="J2971" t="str">
            <v>0400</v>
          </cell>
          <cell r="K2971">
            <v>0</v>
          </cell>
          <cell r="L2971">
            <v>47213</v>
          </cell>
          <cell r="M2971">
            <v>2360.6999999999998</v>
          </cell>
          <cell r="O2971">
            <v>0</v>
          </cell>
          <cell r="P2971">
            <v>49573.7</v>
          </cell>
          <cell r="Q2971">
            <v>-47213</v>
          </cell>
          <cell r="S2971">
            <v>2360.6999999999998</v>
          </cell>
          <cell r="U2971" t="str">
            <v>a</v>
          </cell>
          <cell r="V2971"/>
          <cell r="W2971">
            <v>37587</v>
          </cell>
          <cell r="X2971">
            <v>37589</v>
          </cell>
          <cell r="Y2971" t="str">
            <v>KB</v>
          </cell>
        </row>
        <row r="2972">
          <cell r="A2972">
            <v>1843</v>
          </cell>
          <cell r="B2972">
            <v>37613</v>
          </cell>
          <cell r="C2972" t="str">
            <v>tp3</v>
          </cell>
          <cell r="D2972" t="str">
            <v>5602</v>
          </cell>
          <cell r="E2972">
            <v>37602</v>
          </cell>
          <cell r="F2972">
            <v>37590</v>
          </cell>
          <cell r="G2972">
            <v>37610</v>
          </cell>
          <cell r="H2972" t="str">
            <v>Unicontractor a.s.</v>
          </cell>
          <cell r="I2972" t="str">
            <v>588-127731003</v>
          </cell>
          <cell r="J2972" t="str">
            <v>0400</v>
          </cell>
          <cell r="K2972">
            <v>0</v>
          </cell>
          <cell r="L2972">
            <v>47213</v>
          </cell>
          <cell r="M2972">
            <v>2360.6999999999998</v>
          </cell>
          <cell r="O2972">
            <v>0</v>
          </cell>
          <cell r="P2972">
            <v>49573.7</v>
          </cell>
          <cell r="Q2972">
            <v>-47213</v>
          </cell>
          <cell r="S2972">
            <v>2360.6999999999998</v>
          </cell>
          <cell r="V2972"/>
          <cell r="W2972">
            <v>37608</v>
          </cell>
          <cell r="X2972">
            <v>37608</v>
          </cell>
          <cell r="Y2972" t="str">
            <v>KB</v>
          </cell>
        </row>
        <row r="2973">
          <cell r="A2973">
            <v>1384</v>
          </cell>
          <cell r="B2973">
            <v>37544</v>
          </cell>
          <cell r="C2973" t="str">
            <v>tp3</v>
          </cell>
          <cell r="D2973" t="str">
            <v>2000023</v>
          </cell>
          <cell r="E2973">
            <v>37523</v>
          </cell>
          <cell r="G2973">
            <v>37529</v>
          </cell>
          <cell r="H2973" t="str">
            <v>Unicontractor a.s.</v>
          </cell>
          <cell r="I2973" t="str">
            <v>588-127731003</v>
          </cell>
          <cell r="J2973" t="str">
            <v>0400</v>
          </cell>
          <cell r="K2973">
            <v>0</v>
          </cell>
          <cell r="M2973">
            <v>0</v>
          </cell>
          <cell r="O2973">
            <v>0</v>
          </cell>
          <cell r="P2973">
            <v>0</v>
          </cell>
          <cell r="Q2973">
            <v>14316.2</v>
          </cell>
          <cell r="S2973">
            <v>14316.2</v>
          </cell>
          <cell r="U2973" t="str">
            <v>a</v>
          </cell>
          <cell r="V2973"/>
          <cell r="W2973">
            <v>37530</v>
          </cell>
          <cell r="X2973">
            <v>37531</v>
          </cell>
          <cell r="Y2973" t="str">
            <v>KB</v>
          </cell>
        </row>
        <row r="2974">
          <cell r="A2974">
            <v>1383</v>
          </cell>
          <cell r="B2974">
            <v>37544</v>
          </cell>
          <cell r="C2974" t="str">
            <v>tp3</v>
          </cell>
          <cell r="D2974" t="str">
            <v>2000022</v>
          </cell>
          <cell r="E2974">
            <v>37523</v>
          </cell>
          <cell r="G2974">
            <v>37529</v>
          </cell>
          <cell r="H2974" t="str">
            <v>Unicontractor a.s.</v>
          </cell>
          <cell r="I2974" t="str">
            <v>588-127731003</v>
          </cell>
          <cell r="J2974" t="str">
            <v>0400</v>
          </cell>
          <cell r="K2974">
            <v>0</v>
          </cell>
          <cell r="M2974">
            <v>0</v>
          </cell>
          <cell r="O2974">
            <v>0</v>
          </cell>
          <cell r="P2974">
            <v>0</v>
          </cell>
          <cell r="Q2974">
            <v>47213</v>
          </cell>
          <cell r="S2974">
            <v>47213</v>
          </cell>
          <cell r="U2974" t="str">
            <v>a</v>
          </cell>
          <cell r="V2974"/>
          <cell r="W2974">
            <v>37530</v>
          </cell>
          <cell r="X2974">
            <v>37531</v>
          </cell>
          <cell r="Y2974" t="str">
            <v>KB</v>
          </cell>
        </row>
        <row r="2975">
          <cell r="A2975">
            <v>1691</v>
          </cell>
          <cell r="B2975">
            <v>37596</v>
          </cell>
          <cell r="C2975" t="str">
            <v>tp3</v>
          </cell>
          <cell r="D2975" t="str">
            <v>2000054</v>
          </cell>
          <cell r="E2975">
            <v>37575</v>
          </cell>
          <cell r="G2975">
            <v>37585</v>
          </cell>
          <cell r="H2975" t="str">
            <v>Unicontractor a.s.</v>
          </cell>
          <cell r="I2975" t="str">
            <v>588-127731003</v>
          </cell>
          <cell r="J2975" t="str">
            <v>0400</v>
          </cell>
          <cell r="K2975">
            <v>0</v>
          </cell>
          <cell r="M2975">
            <v>0</v>
          </cell>
          <cell r="O2975">
            <v>0</v>
          </cell>
          <cell r="P2975">
            <v>0</v>
          </cell>
          <cell r="Q2975">
            <v>47213</v>
          </cell>
          <cell r="S2975">
            <v>47213</v>
          </cell>
          <cell r="V2975"/>
          <cell r="W2975">
            <v>37587</v>
          </cell>
          <cell r="X2975">
            <v>37588</v>
          </cell>
          <cell r="Y2975" t="str">
            <v>KB</v>
          </cell>
        </row>
        <row r="2976">
          <cell r="A2976">
            <v>7010</v>
          </cell>
          <cell r="B2976">
            <v>37537</v>
          </cell>
          <cell r="C2976" t="str">
            <v>sm</v>
          </cell>
          <cell r="D2976" t="str">
            <v>8602200</v>
          </cell>
          <cell r="E2976">
            <v>37508</v>
          </cell>
          <cell r="F2976">
            <v>37499</v>
          </cell>
          <cell r="G2976">
            <v>37533</v>
          </cell>
          <cell r="H2976" t="str">
            <v>Velum s.r.o.</v>
          </cell>
          <cell r="I2976" t="str">
            <v>5900890267</v>
          </cell>
          <cell r="J2976" t="str">
            <v>0100</v>
          </cell>
          <cell r="M2976">
            <v>0</v>
          </cell>
          <cell r="O2976">
            <v>0</v>
          </cell>
          <cell r="P2976">
            <v>0</v>
          </cell>
          <cell r="Q2976">
            <v>766382</v>
          </cell>
          <cell r="S2976">
            <v>766382</v>
          </cell>
          <cell r="T2976" t="str">
            <v>October2002</v>
          </cell>
          <cell r="V2976"/>
          <cell r="W2976">
            <v>37534</v>
          </cell>
          <cell r="X2976">
            <v>37536</v>
          </cell>
          <cell r="Y2976" t="str">
            <v>UFJ</v>
          </cell>
          <cell r="Z2976" t="str">
            <v>assembling of piping</v>
          </cell>
        </row>
        <row r="2977">
          <cell r="A2977">
            <v>7029</v>
          </cell>
          <cell r="B2977">
            <v>37572</v>
          </cell>
          <cell r="C2977" t="str">
            <v>sm</v>
          </cell>
          <cell r="D2977" t="str">
            <v>1902210</v>
          </cell>
          <cell r="E2977">
            <v>37533</v>
          </cell>
          <cell r="G2977">
            <v>37564</v>
          </cell>
          <cell r="H2977" t="str">
            <v>Velum s.r.o.</v>
          </cell>
          <cell r="I2977" t="str">
            <v>5900890267</v>
          </cell>
          <cell r="J2977" t="str">
            <v>0100</v>
          </cell>
          <cell r="Q2977">
            <v>4532768</v>
          </cell>
          <cell r="R2977">
            <v>0</v>
          </cell>
          <cell r="S2977">
            <v>4532768</v>
          </cell>
          <cell r="T2977" t="str">
            <v>November2002</v>
          </cell>
          <cell r="U2977">
            <v>37558</v>
          </cell>
          <cell r="V2977"/>
          <cell r="W2977">
            <v>37564</v>
          </cell>
          <cell r="X2977">
            <v>37565</v>
          </cell>
          <cell r="Y2977" t="str">
            <v>UFJ</v>
          </cell>
          <cell r="Z2977" t="str">
            <v>sewerage, piping</v>
          </cell>
        </row>
        <row r="2978">
          <cell r="A2978">
            <v>7070</v>
          </cell>
          <cell r="B2978">
            <v>37623</v>
          </cell>
          <cell r="C2978" t="str">
            <v>sm</v>
          </cell>
          <cell r="D2978" t="str">
            <v>22000061</v>
          </cell>
          <cell r="E2978">
            <v>37595</v>
          </cell>
          <cell r="G2978">
            <v>37626</v>
          </cell>
          <cell r="H2978" t="str">
            <v>AZ KLIMA s.r.o.</v>
          </cell>
          <cell r="I2978" t="str">
            <v>93504514</v>
          </cell>
          <cell r="J2978" t="str">
            <v>0600</v>
          </cell>
          <cell r="Q2978">
            <v>1956579</v>
          </cell>
          <cell r="S2978">
            <v>1956579</v>
          </cell>
          <cell r="T2978" t="str">
            <v>Decem192002</v>
          </cell>
          <cell r="U2978">
            <v>37609</v>
          </cell>
          <cell r="V2978">
            <v>23</v>
          </cell>
          <cell r="W2978">
            <v>37620</v>
          </cell>
          <cell r="Y2978" t="str">
            <v>UFJ</v>
          </cell>
          <cell r="Z2978" t="str">
            <v>air-technique</v>
          </cell>
        </row>
        <row r="2979">
          <cell r="A2979">
            <v>7055</v>
          </cell>
          <cell r="B2979">
            <v>37603</v>
          </cell>
          <cell r="C2979" t="str">
            <v>sm</v>
          </cell>
          <cell r="D2979" t="str">
            <v>2302210</v>
          </cell>
          <cell r="E2979">
            <v>37564</v>
          </cell>
          <cell r="G2979">
            <v>37595</v>
          </cell>
          <cell r="H2979" t="str">
            <v>Velum s.r.o.</v>
          </cell>
          <cell r="I2979" t="str">
            <v>5900890267</v>
          </cell>
          <cell r="J2979" t="str">
            <v>0100</v>
          </cell>
          <cell r="Q2979">
            <v>9858014</v>
          </cell>
          <cell r="S2979">
            <v>9858014</v>
          </cell>
          <cell r="T2979" t="str">
            <v>December2002</v>
          </cell>
          <cell r="V2979"/>
          <cell r="W2979">
            <v>37595</v>
          </cell>
          <cell r="X2979">
            <v>37596</v>
          </cell>
          <cell r="Y2979" t="str">
            <v>UFJ</v>
          </cell>
          <cell r="Z2979" t="str">
            <v>works in September and October</v>
          </cell>
        </row>
        <row r="2980">
          <cell r="A2980">
            <v>5107</v>
          </cell>
          <cell r="B2980">
            <v>37603</v>
          </cell>
          <cell r="C2980" t="str">
            <v>sh2</v>
          </cell>
          <cell r="D2980" t="str">
            <v>2110257</v>
          </cell>
          <cell r="E2980">
            <v>37561</v>
          </cell>
          <cell r="F2980">
            <v>37560</v>
          </cell>
          <cell r="G2980">
            <v>37595</v>
          </cell>
          <cell r="H2980" t="str">
            <v>GEMO</v>
          </cell>
          <cell r="I2980" t="str">
            <v>6015-0209109613</v>
          </cell>
          <cell r="J2980" t="str">
            <v>0300</v>
          </cell>
          <cell r="L2980">
            <v>2590000</v>
          </cell>
          <cell r="M2980">
            <v>129500</v>
          </cell>
          <cell r="O2980">
            <v>0</v>
          </cell>
          <cell r="P2980">
            <v>2719500</v>
          </cell>
          <cell r="R2980">
            <v>-129500</v>
          </cell>
          <cell r="S2980">
            <v>2590000</v>
          </cell>
          <cell r="T2980" t="str">
            <v>December2002</v>
          </cell>
          <cell r="V2980" t="str">
            <v xml:space="preserve"> </v>
          </cell>
          <cell r="W2980">
            <v>37595</v>
          </cell>
          <cell r="X2980">
            <v>37596</v>
          </cell>
          <cell r="Y2980" t="str">
            <v>UFJ</v>
          </cell>
        </row>
        <row r="2981">
          <cell r="A2981">
            <v>2038</v>
          </cell>
          <cell r="B2981">
            <v>37323</v>
          </cell>
          <cell r="C2981" t="str">
            <v>ty</v>
          </cell>
          <cell r="D2981" t="str">
            <v>200213</v>
          </cell>
          <cell r="E2981">
            <v>37308</v>
          </cell>
          <cell r="F2981">
            <v>37307</v>
          </cell>
          <cell r="G2981">
            <v>37321</v>
          </cell>
          <cell r="H2981" t="str">
            <v>Milan Figedi</v>
          </cell>
          <cell r="I2981" t="str">
            <v>615162313</v>
          </cell>
          <cell r="J2981" t="str">
            <v>0300</v>
          </cell>
          <cell r="M2981">
            <v>0</v>
          </cell>
          <cell r="N2981">
            <v>2520</v>
          </cell>
          <cell r="O2981">
            <v>554.4</v>
          </cell>
          <cell r="P2981">
            <v>3074.4</v>
          </cell>
          <cell r="S2981">
            <v>3074.4</v>
          </cell>
          <cell r="U2981" t="str">
            <v>b</v>
          </cell>
          <cell r="V2981"/>
          <cell r="W2981">
            <v>37322</v>
          </cell>
          <cell r="X2981">
            <v>37322</v>
          </cell>
          <cell r="Y2981" t="str">
            <v>KB</v>
          </cell>
        </row>
        <row r="2982">
          <cell r="A2982">
            <v>3088</v>
          </cell>
          <cell r="B2982">
            <v>37349</v>
          </cell>
          <cell r="C2982" t="str">
            <v>mc</v>
          </cell>
          <cell r="D2982" t="str">
            <v>2203014</v>
          </cell>
          <cell r="E2982">
            <v>37335</v>
          </cell>
          <cell r="F2982">
            <v>37326</v>
          </cell>
          <cell r="G2982">
            <v>37344</v>
          </cell>
          <cell r="H2982" t="str">
            <v>Adonix, Pce</v>
          </cell>
          <cell r="I2982" t="str">
            <v>61903-561</v>
          </cell>
          <cell r="J2982" t="str">
            <v>0100</v>
          </cell>
          <cell r="L2982">
            <v>10270</v>
          </cell>
          <cell r="M2982">
            <v>513.5</v>
          </cell>
          <cell r="O2982">
            <v>0</v>
          </cell>
          <cell r="P2982">
            <v>10783.5</v>
          </cell>
          <cell r="S2982">
            <v>10783.5</v>
          </cell>
          <cell r="U2982" t="str">
            <v>a</v>
          </cell>
          <cell r="V2982"/>
          <cell r="W2982">
            <v>37341</v>
          </cell>
          <cell r="X2982">
            <v>37342</v>
          </cell>
          <cell r="Y2982" t="str">
            <v>KB</v>
          </cell>
        </row>
        <row r="2983">
          <cell r="A2983">
            <v>1560</v>
          </cell>
          <cell r="B2983">
            <v>37564</v>
          </cell>
          <cell r="C2983" t="str">
            <v>ko</v>
          </cell>
          <cell r="D2983" t="str">
            <v>4702</v>
          </cell>
          <cell r="E2983">
            <v>37551</v>
          </cell>
          <cell r="F2983">
            <v>37546</v>
          </cell>
          <cell r="G2983">
            <v>37559</v>
          </cell>
          <cell r="H2983" t="str">
            <v>Radovan Boček</v>
          </cell>
          <cell r="I2983" t="str">
            <v>623545-111</v>
          </cell>
          <cell r="J2983" t="str">
            <v>0100</v>
          </cell>
          <cell r="L2983">
            <v>4200</v>
          </cell>
          <cell r="M2983">
            <v>210</v>
          </cell>
          <cell r="O2983">
            <v>0</v>
          </cell>
          <cell r="P2983">
            <v>4410</v>
          </cell>
          <cell r="S2983">
            <v>4410</v>
          </cell>
          <cell r="V2983"/>
          <cell r="W2983">
            <v>37559</v>
          </cell>
          <cell r="X2983">
            <v>37560</v>
          </cell>
          <cell r="Y2983" t="str">
            <v>KB</v>
          </cell>
        </row>
        <row r="2984">
          <cell r="A2984">
            <v>1537</v>
          </cell>
          <cell r="B2984">
            <v>37564</v>
          </cell>
          <cell r="C2984" t="str">
            <v>pm</v>
          </cell>
          <cell r="D2984" t="str">
            <v>4402</v>
          </cell>
          <cell r="E2984">
            <v>37543</v>
          </cell>
          <cell r="F2984">
            <v>37539</v>
          </cell>
          <cell r="G2984">
            <v>37554</v>
          </cell>
          <cell r="H2984" t="str">
            <v>Radovan Boček</v>
          </cell>
          <cell r="I2984" t="str">
            <v>623545-111</v>
          </cell>
          <cell r="J2984" t="str">
            <v>0100</v>
          </cell>
          <cell r="L2984">
            <v>9504</v>
          </cell>
          <cell r="M2984">
            <v>475.2</v>
          </cell>
          <cell r="O2984">
            <v>0</v>
          </cell>
          <cell r="P2984">
            <v>9979.2000000000007</v>
          </cell>
          <cell r="S2984">
            <v>9979.2000000000007</v>
          </cell>
          <cell r="V2984"/>
          <cell r="W2984">
            <v>37559</v>
          </cell>
          <cell r="X2984">
            <v>37560</v>
          </cell>
          <cell r="Y2984" t="str">
            <v>KB</v>
          </cell>
        </row>
        <row r="2985">
          <cell r="A2985">
            <v>322</v>
          </cell>
          <cell r="B2985">
            <v>37371</v>
          </cell>
          <cell r="C2985" t="str">
            <v>ty</v>
          </cell>
          <cell r="D2985" t="str">
            <v>0102</v>
          </cell>
          <cell r="E2985">
            <v>37333</v>
          </cell>
          <cell r="F2985">
            <v>37330</v>
          </cell>
          <cell r="G2985">
            <v>37346</v>
          </cell>
          <cell r="H2985" t="str">
            <v>Radovan Boček</v>
          </cell>
          <cell r="I2985" t="str">
            <v>623545-111</v>
          </cell>
          <cell r="J2985" t="str">
            <v>0100</v>
          </cell>
          <cell r="L2985">
            <v>10000</v>
          </cell>
          <cell r="M2985">
            <v>500</v>
          </cell>
          <cell r="O2985">
            <v>0</v>
          </cell>
          <cell r="P2985">
            <v>10500</v>
          </cell>
          <cell r="S2985">
            <v>10500</v>
          </cell>
          <cell r="U2985" t="str">
            <v>a</v>
          </cell>
          <cell r="V2985"/>
          <cell r="W2985">
            <v>37362</v>
          </cell>
          <cell r="X2985">
            <v>37362</v>
          </cell>
          <cell r="Y2985" t="str">
            <v>KB</v>
          </cell>
        </row>
        <row r="2986">
          <cell r="A2986">
            <v>1140</v>
          </cell>
          <cell r="B2986">
            <v>37491</v>
          </cell>
          <cell r="C2986" t="str">
            <v>b</v>
          </cell>
          <cell r="D2986" t="str">
            <v>2902</v>
          </cell>
          <cell r="E2986">
            <v>37470</v>
          </cell>
          <cell r="F2986">
            <v>37469</v>
          </cell>
          <cell r="G2986">
            <v>37489</v>
          </cell>
          <cell r="H2986" t="str">
            <v>Radovan Boček</v>
          </cell>
          <cell r="I2986" t="str">
            <v>623545-111</v>
          </cell>
          <cell r="J2986" t="str">
            <v>0100</v>
          </cell>
          <cell r="L2986">
            <v>18178</v>
          </cell>
          <cell r="M2986">
            <v>908.9</v>
          </cell>
          <cell r="O2986">
            <v>0</v>
          </cell>
          <cell r="P2986">
            <v>19086.900000000001</v>
          </cell>
          <cell r="S2986">
            <v>19086.900000000001</v>
          </cell>
          <cell r="U2986" t="str">
            <v>a</v>
          </cell>
          <cell r="V2986"/>
          <cell r="W2986">
            <v>37488</v>
          </cell>
          <cell r="X2986">
            <v>37488</v>
          </cell>
          <cell r="Y2986" t="str">
            <v>KB</v>
          </cell>
        </row>
        <row r="2987">
          <cell r="A2987">
            <v>1536</v>
          </cell>
          <cell r="B2987">
            <v>37564</v>
          </cell>
          <cell r="C2987" t="str">
            <v>ko</v>
          </cell>
          <cell r="D2987" t="str">
            <v>4202</v>
          </cell>
          <cell r="E2987">
            <v>37543</v>
          </cell>
          <cell r="F2987">
            <v>37539</v>
          </cell>
          <cell r="G2987">
            <v>37554</v>
          </cell>
          <cell r="H2987" t="str">
            <v>Radovan Boček</v>
          </cell>
          <cell r="I2987" t="str">
            <v>623545-111</v>
          </cell>
          <cell r="J2987" t="str">
            <v>0100</v>
          </cell>
          <cell r="L2987">
            <v>18780</v>
          </cell>
          <cell r="M2987">
            <v>939</v>
          </cell>
          <cell r="O2987">
            <v>0</v>
          </cell>
          <cell r="P2987">
            <v>19719</v>
          </cell>
          <cell r="S2987">
            <v>19719</v>
          </cell>
          <cell r="V2987"/>
          <cell r="W2987">
            <v>37559</v>
          </cell>
          <cell r="X2987">
            <v>37560</v>
          </cell>
          <cell r="Y2987" t="str">
            <v>KB</v>
          </cell>
        </row>
        <row r="2988">
          <cell r="A2988">
            <v>1046</v>
          </cell>
          <cell r="B2988">
            <v>37461</v>
          </cell>
          <cell r="C2988" t="str">
            <v>o</v>
          </cell>
          <cell r="D2988" t="str">
            <v>02502</v>
          </cell>
          <cell r="E2988">
            <v>37452</v>
          </cell>
          <cell r="F2988">
            <v>37448</v>
          </cell>
          <cell r="G2988">
            <v>37457</v>
          </cell>
          <cell r="H2988" t="str">
            <v>Radovan Boček</v>
          </cell>
          <cell r="I2988" t="str">
            <v>623545-111</v>
          </cell>
          <cell r="J2988" t="str">
            <v>0100</v>
          </cell>
          <cell r="L2988">
            <v>24626</v>
          </cell>
          <cell r="M2988">
            <v>1231.3</v>
          </cell>
          <cell r="O2988">
            <v>0</v>
          </cell>
          <cell r="P2988">
            <v>25857.3</v>
          </cell>
          <cell r="S2988">
            <v>25857.3</v>
          </cell>
          <cell r="U2988" t="str">
            <v>a</v>
          </cell>
          <cell r="V2988"/>
          <cell r="W2988">
            <v>37460</v>
          </cell>
          <cell r="X2988">
            <v>37460</v>
          </cell>
          <cell r="Y2988" t="str">
            <v>KB</v>
          </cell>
        </row>
        <row r="2989">
          <cell r="A2989">
            <v>18</v>
          </cell>
          <cell r="B2989">
            <v>37294</v>
          </cell>
          <cell r="C2989" t="str">
            <v>ty</v>
          </cell>
          <cell r="D2989" t="str">
            <v>0102</v>
          </cell>
          <cell r="E2989">
            <v>37267</v>
          </cell>
          <cell r="F2989">
            <v>37265</v>
          </cell>
          <cell r="G2989">
            <v>37281</v>
          </cell>
          <cell r="H2989" t="str">
            <v>Radovan Boček</v>
          </cell>
          <cell r="I2989" t="str">
            <v>623545-111</v>
          </cell>
          <cell r="J2989" t="str">
            <v>0100</v>
          </cell>
          <cell r="L2989">
            <v>25000</v>
          </cell>
          <cell r="M2989">
            <v>1250</v>
          </cell>
          <cell r="O2989">
            <v>0</v>
          </cell>
          <cell r="P2989">
            <v>26250</v>
          </cell>
          <cell r="S2989">
            <v>26250</v>
          </cell>
          <cell r="V2989"/>
          <cell r="W2989">
            <v>37285</v>
          </cell>
          <cell r="X2989">
            <v>37285</v>
          </cell>
          <cell r="Y2989" t="str">
            <v>KB</v>
          </cell>
        </row>
        <row r="2990">
          <cell r="A2990">
            <v>1262</v>
          </cell>
          <cell r="B2990">
            <v>37524</v>
          </cell>
          <cell r="C2990" t="str">
            <v>f</v>
          </cell>
          <cell r="D2990" t="str">
            <v>03002</v>
          </cell>
          <cell r="E2990">
            <v>37494</v>
          </cell>
          <cell r="F2990">
            <v>21.8</v>
          </cell>
          <cell r="G2990">
            <v>37509</v>
          </cell>
          <cell r="H2990" t="str">
            <v>Radovan Boček</v>
          </cell>
          <cell r="I2990" t="str">
            <v>623545-111</v>
          </cell>
          <cell r="J2990" t="str">
            <v>0100</v>
          </cell>
          <cell r="L2990">
            <v>34475</v>
          </cell>
          <cell r="M2990">
            <v>1723.75</v>
          </cell>
          <cell r="O2990">
            <v>0</v>
          </cell>
          <cell r="P2990">
            <v>36198.75</v>
          </cell>
          <cell r="S2990">
            <v>36198.75</v>
          </cell>
          <cell r="U2990" t="str">
            <v>a</v>
          </cell>
          <cell r="V2990"/>
          <cell r="W2990">
            <v>37508</v>
          </cell>
          <cell r="X2990">
            <v>37508</v>
          </cell>
          <cell r="Y2990" t="str">
            <v>KB</v>
          </cell>
        </row>
        <row r="2991">
          <cell r="A2991">
            <v>1535</v>
          </cell>
          <cell r="B2991">
            <v>37564</v>
          </cell>
          <cell r="C2991" t="str">
            <v>ko</v>
          </cell>
          <cell r="D2991" t="str">
            <v>4302</v>
          </cell>
          <cell r="E2991">
            <v>37543</v>
          </cell>
          <cell r="F2991">
            <v>37539</v>
          </cell>
          <cell r="G2991">
            <v>37554</v>
          </cell>
          <cell r="H2991" t="str">
            <v>Radovan Boček</v>
          </cell>
          <cell r="I2991" t="str">
            <v>623545-111</v>
          </cell>
          <cell r="J2991" t="str">
            <v>0100</v>
          </cell>
          <cell r="L2991">
            <v>46740</v>
          </cell>
          <cell r="M2991">
            <v>2337</v>
          </cell>
          <cell r="O2991">
            <v>0</v>
          </cell>
          <cell r="P2991">
            <v>49077</v>
          </cell>
          <cell r="S2991">
            <v>49077</v>
          </cell>
          <cell r="U2991" t="str">
            <v>a</v>
          </cell>
          <cell r="V2991"/>
          <cell r="W2991">
            <v>37561</v>
          </cell>
          <cell r="X2991">
            <v>37564</v>
          </cell>
          <cell r="Y2991" t="str">
            <v>KB</v>
          </cell>
        </row>
        <row r="2992">
          <cell r="A2992">
            <v>949</v>
          </cell>
          <cell r="B2992">
            <v>37461</v>
          </cell>
          <cell r="C2992" t="str">
            <v>mc</v>
          </cell>
          <cell r="D2992" t="str">
            <v>02302</v>
          </cell>
          <cell r="E2992">
            <v>37438</v>
          </cell>
          <cell r="F2992">
            <v>37438</v>
          </cell>
          <cell r="G2992">
            <v>37457</v>
          </cell>
          <cell r="H2992" t="str">
            <v>Radovan Boček</v>
          </cell>
          <cell r="I2992" t="str">
            <v>623545-111</v>
          </cell>
          <cell r="J2992" t="str">
            <v>0100</v>
          </cell>
          <cell r="L2992">
            <v>53926</v>
          </cell>
          <cell r="M2992">
            <v>2696.3</v>
          </cell>
          <cell r="O2992">
            <v>0</v>
          </cell>
          <cell r="P2992">
            <v>56622.3</v>
          </cell>
          <cell r="S2992">
            <v>56622.3</v>
          </cell>
          <cell r="U2992" t="str">
            <v>b</v>
          </cell>
          <cell r="V2992"/>
          <cell r="W2992">
            <v>37455</v>
          </cell>
          <cell r="X2992">
            <v>37455</v>
          </cell>
          <cell r="Y2992" t="str">
            <v>KB</v>
          </cell>
        </row>
        <row r="2993">
          <cell r="A2993">
            <v>950</v>
          </cell>
          <cell r="B2993">
            <v>37461</v>
          </cell>
          <cell r="C2993" t="str">
            <v>sh</v>
          </cell>
          <cell r="D2993" t="str">
            <v>02202</v>
          </cell>
          <cell r="E2993">
            <v>37438</v>
          </cell>
          <cell r="F2993">
            <v>37438</v>
          </cell>
          <cell r="G2993">
            <v>37457</v>
          </cell>
          <cell r="H2993" t="str">
            <v>Radovan Boček</v>
          </cell>
          <cell r="I2993" t="str">
            <v>623545-111</v>
          </cell>
          <cell r="J2993" t="str">
            <v>0100</v>
          </cell>
          <cell r="L2993">
            <v>78000</v>
          </cell>
          <cell r="M2993">
            <v>3900</v>
          </cell>
          <cell r="O2993">
            <v>0</v>
          </cell>
          <cell r="P2993">
            <v>81900</v>
          </cell>
          <cell r="S2993">
            <v>81900</v>
          </cell>
          <cell r="U2993" t="str">
            <v>b</v>
          </cell>
          <cell r="V2993"/>
          <cell r="W2993">
            <v>37455</v>
          </cell>
          <cell r="X2993">
            <v>37455</v>
          </cell>
          <cell r="Y2993" t="str">
            <v>KB</v>
          </cell>
        </row>
        <row r="2994">
          <cell r="A2994">
            <v>2028.1</v>
          </cell>
          <cell r="B2994">
            <v>37396</v>
          </cell>
          <cell r="C2994" t="str">
            <v>f</v>
          </cell>
          <cell r="D2994" t="str">
            <v>20020013</v>
          </cell>
          <cell r="E2994">
            <v>37355</v>
          </cell>
          <cell r="G2994">
            <v>37396</v>
          </cell>
          <cell r="H2994" t="str">
            <v>Gapron</v>
          </cell>
          <cell r="I2994" t="str">
            <v>6325491001</v>
          </cell>
          <cell r="J2994" t="str">
            <v>2700</v>
          </cell>
          <cell r="M2994">
            <v>0</v>
          </cell>
          <cell r="O2994">
            <v>0</v>
          </cell>
          <cell r="P2994">
            <v>0</v>
          </cell>
          <cell r="R2994">
            <v>18350</v>
          </cell>
          <cell r="S2994">
            <v>18350</v>
          </cell>
          <cell r="U2994" t="str">
            <v>b</v>
          </cell>
          <cell r="V2994"/>
          <cell r="W2994">
            <v>37393</v>
          </cell>
          <cell r="X2994">
            <v>37393</v>
          </cell>
          <cell r="Y2994" t="str">
            <v>KB</v>
          </cell>
        </row>
        <row r="2995">
          <cell r="A2995">
            <v>2028</v>
          </cell>
          <cell r="B2995">
            <v>37315</v>
          </cell>
          <cell r="C2995" t="str">
            <v>f</v>
          </cell>
          <cell r="D2995" t="str">
            <v>20020013</v>
          </cell>
          <cell r="E2995">
            <v>37298</v>
          </cell>
          <cell r="F2995">
            <v>37296</v>
          </cell>
          <cell r="G2995">
            <v>37317</v>
          </cell>
          <cell r="H2995" t="str">
            <v>Gapron</v>
          </cell>
          <cell r="I2995" t="str">
            <v>6325491001</v>
          </cell>
          <cell r="J2995" t="str">
            <v>2700</v>
          </cell>
          <cell r="L2995">
            <v>367000</v>
          </cell>
          <cell r="M2995">
            <v>18350</v>
          </cell>
          <cell r="O2995">
            <v>0</v>
          </cell>
          <cell r="P2995">
            <v>385350</v>
          </cell>
          <cell r="R2995">
            <v>-36700</v>
          </cell>
          <cell r="S2995">
            <v>348650</v>
          </cell>
          <cell r="V2995"/>
          <cell r="W2995">
            <v>37313</v>
          </cell>
          <cell r="X2995">
            <v>37313</v>
          </cell>
          <cell r="Y2995" t="str">
            <v>KB</v>
          </cell>
        </row>
        <row r="2996">
          <cell r="A2996">
            <v>7021</v>
          </cell>
          <cell r="B2996">
            <v>37546</v>
          </cell>
          <cell r="C2996" t="str">
            <v>sm</v>
          </cell>
          <cell r="D2996" t="str">
            <v>1000008332</v>
          </cell>
          <cell r="E2996">
            <v>37532</v>
          </cell>
          <cell r="F2996">
            <v>37525</v>
          </cell>
          <cell r="G2996">
            <v>37546</v>
          </cell>
          <cell r="H2996" t="str">
            <v>TSML</v>
          </cell>
          <cell r="I2996" t="str">
            <v>639-461</v>
          </cell>
          <cell r="J2996" t="str">
            <v>0100</v>
          </cell>
          <cell r="L2996">
            <v>2450</v>
          </cell>
          <cell r="M2996">
            <v>122.5</v>
          </cell>
          <cell r="O2996">
            <v>0</v>
          </cell>
          <cell r="P2996">
            <v>2572.5</v>
          </cell>
          <cell r="S2996">
            <v>2573</v>
          </cell>
          <cell r="U2996" t="str">
            <v>b</v>
          </cell>
          <cell r="V2996"/>
          <cell r="W2996">
            <v>37544</v>
          </cell>
          <cell r="X2996">
            <v>37544</v>
          </cell>
          <cell r="Y2996" t="str">
            <v>KB</v>
          </cell>
          <cell r="Z2996" t="str">
            <v>washing by cistern</v>
          </cell>
        </row>
        <row r="2997">
          <cell r="A2997">
            <v>7035</v>
          </cell>
          <cell r="B2997">
            <v>37564</v>
          </cell>
          <cell r="C2997" t="str">
            <v>sm</v>
          </cell>
          <cell r="D2997" t="str">
            <v>1000008662</v>
          </cell>
          <cell r="E2997">
            <v>37540</v>
          </cell>
          <cell r="F2997">
            <v>37533</v>
          </cell>
          <cell r="G2997">
            <v>37554</v>
          </cell>
          <cell r="H2997" t="str">
            <v>TSML</v>
          </cell>
          <cell r="I2997" t="str">
            <v>639-461</v>
          </cell>
          <cell r="J2997" t="str">
            <v>0100</v>
          </cell>
          <cell r="L2997">
            <v>4400</v>
          </cell>
          <cell r="M2997">
            <v>220.1</v>
          </cell>
          <cell r="P2997">
            <v>4620</v>
          </cell>
          <cell r="S2997">
            <v>4620</v>
          </cell>
          <cell r="U2997" t="str">
            <v>a</v>
          </cell>
          <cell r="V2997"/>
          <cell r="W2997">
            <v>37559</v>
          </cell>
          <cell r="X2997">
            <v>37560</v>
          </cell>
          <cell r="Y2997" t="str">
            <v>KB</v>
          </cell>
          <cell r="Z2997" t="str">
            <v>washing by cistern</v>
          </cell>
        </row>
        <row r="2998">
          <cell r="A2998">
            <v>34</v>
          </cell>
          <cell r="B2998">
            <v>37294</v>
          </cell>
          <cell r="C2998" t="str">
            <v>b</v>
          </cell>
          <cell r="D2998" t="str">
            <v>62002</v>
          </cell>
          <cell r="E2998">
            <v>37272</v>
          </cell>
          <cell r="G2998">
            <v>37277</v>
          </cell>
          <cell r="H2998" t="str">
            <v>Hrdlička</v>
          </cell>
          <cell r="I2998" t="str">
            <v>647705001</v>
          </cell>
          <cell r="J2998" t="str">
            <v>2400</v>
          </cell>
          <cell r="K2998">
            <v>10620</v>
          </cell>
          <cell r="M2998">
            <v>0</v>
          </cell>
          <cell r="O2998">
            <v>0</v>
          </cell>
          <cell r="P2998">
            <v>10620</v>
          </cell>
          <cell r="S2998">
            <v>10620</v>
          </cell>
          <cell r="T2998" t="str">
            <v>free</v>
          </cell>
          <cell r="V2998"/>
          <cell r="W2998">
            <v>37277</v>
          </cell>
          <cell r="X2998">
            <v>37278</v>
          </cell>
          <cell r="Y2998" t="str">
            <v>KB</v>
          </cell>
        </row>
        <row r="2999">
          <cell r="A2999">
            <v>1885</v>
          </cell>
          <cell r="B2999">
            <v>37614</v>
          </cell>
          <cell r="C2999" t="str">
            <v>aI</v>
          </cell>
          <cell r="D2999" t="str">
            <v>142002</v>
          </cell>
          <cell r="E2999">
            <v>37613</v>
          </cell>
          <cell r="G2999">
            <v>37617</v>
          </cell>
          <cell r="H2999" t="str">
            <v>Hrdlička</v>
          </cell>
          <cell r="I2999" t="str">
            <v>647705001</v>
          </cell>
          <cell r="J2999" t="str">
            <v>2400</v>
          </cell>
          <cell r="K2999">
            <v>12540</v>
          </cell>
          <cell r="M2999">
            <v>0</v>
          </cell>
          <cell r="O2999">
            <v>0</v>
          </cell>
          <cell r="P2999">
            <v>12540</v>
          </cell>
          <cell r="S2999">
            <v>12540</v>
          </cell>
          <cell r="T2999" t="str">
            <v>free</v>
          </cell>
          <cell r="V2999"/>
          <cell r="W2999">
            <v>37613</v>
          </cell>
          <cell r="X2999">
            <v>37613</v>
          </cell>
          <cell r="Y2999" t="str">
            <v>KB</v>
          </cell>
        </row>
        <row r="3000">
          <cell r="A3000">
            <v>1433</v>
          </cell>
          <cell r="B3000">
            <v>37537</v>
          </cell>
          <cell r="C3000" t="str">
            <v>tr</v>
          </cell>
          <cell r="D3000" t="str">
            <v>112002</v>
          </cell>
          <cell r="E3000">
            <v>37531</v>
          </cell>
          <cell r="G3000">
            <v>37533</v>
          </cell>
          <cell r="H3000" t="str">
            <v>Hrdlička</v>
          </cell>
          <cell r="I3000" t="str">
            <v>647705001</v>
          </cell>
          <cell r="J3000" t="str">
            <v>2400</v>
          </cell>
          <cell r="K3000">
            <v>15600</v>
          </cell>
          <cell r="M3000">
            <v>0</v>
          </cell>
          <cell r="O3000">
            <v>0</v>
          </cell>
          <cell r="P3000">
            <v>15600</v>
          </cell>
          <cell r="S3000">
            <v>15600</v>
          </cell>
          <cell r="T3000" t="str">
            <v>free</v>
          </cell>
          <cell r="U3000" t="str">
            <v>d</v>
          </cell>
          <cell r="V3000"/>
          <cell r="W3000">
            <v>37536</v>
          </cell>
          <cell r="X3000">
            <v>37536</v>
          </cell>
          <cell r="Y3000" t="str">
            <v>KB</v>
          </cell>
        </row>
        <row r="3001">
          <cell r="A3001">
            <v>1611</v>
          </cell>
          <cell r="B3001">
            <v>37568</v>
          </cell>
          <cell r="C3001" t="str">
            <v>b</v>
          </cell>
          <cell r="D3001" t="str">
            <v>122002</v>
          </cell>
          <cell r="E3001">
            <v>37565</v>
          </cell>
          <cell r="G3001">
            <v>37567</v>
          </cell>
          <cell r="H3001" t="str">
            <v>Hrdlička</v>
          </cell>
          <cell r="I3001" t="str">
            <v>647705001</v>
          </cell>
          <cell r="J3001" t="str">
            <v>2400</v>
          </cell>
          <cell r="K3001">
            <v>16440</v>
          </cell>
          <cell r="M3001">
            <v>0</v>
          </cell>
          <cell r="O3001">
            <v>0</v>
          </cell>
          <cell r="P3001">
            <v>16440</v>
          </cell>
          <cell r="S3001">
            <v>16440</v>
          </cell>
          <cell r="T3001" t="str">
            <v>free</v>
          </cell>
          <cell r="U3001" t="str">
            <v>a</v>
          </cell>
          <cell r="V3001"/>
          <cell r="W3001">
            <v>37565</v>
          </cell>
          <cell r="X3001">
            <v>37567</v>
          </cell>
          <cell r="Y3001" t="str">
            <v>KB</v>
          </cell>
        </row>
        <row r="3002">
          <cell r="A3002">
            <v>1282</v>
          </cell>
          <cell r="B3002">
            <v>37524</v>
          </cell>
          <cell r="C3002" t="str">
            <v>aod</v>
          </cell>
          <cell r="D3002" t="str">
            <v>0102002</v>
          </cell>
          <cell r="E3002">
            <v>37501</v>
          </cell>
          <cell r="G3002">
            <v>37504</v>
          </cell>
          <cell r="H3002" t="str">
            <v>Hrdlička</v>
          </cell>
          <cell r="I3002" t="str">
            <v>647705001</v>
          </cell>
          <cell r="J3002" t="str">
            <v>2400</v>
          </cell>
          <cell r="K3002">
            <v>18600</v>
          </cell>
          <cell r="M3002">
            <v>0</v>
          </cell>
          <cell r="O3002">
            <v>0</v>
          </cell>
          <cell r="P3002">
            <v>18600</v>
          </cell>
          <cell r="S3002">
            <v>18600</v>
          </cell>
          <cell r="T3002" t="str">
            <v>free</v>
          </cell>
          <cell r="U3002" t="str">
            <v>i</v>
          </cell>
          <cell r="V3002"/>
          <cell r="W3002">
            <v>37504</v>
          </cell>
          <cell r="X3002">
            <v>37504</v>
          </cell>
          <cell r="Y3002" t="str">
            <v>KB</v>
          </cell>
        </row>
        <row r="3003">
          <cell r="A3003">
            <v>233</v>
          </cell>
          <cell r="B3003">
            <v>37357</v>
          </cell>
          <cell r="C3003" t="str">
            <v>b</v>
          </cell>
          <cell r="D3003" t="str">
            <v>72002</v>
          </cell>
          <cell r="E3003">
            <v>37320</v>
          </cell>
          <cell r="G3003">
            <v>37326</v>
          </cell>
          <cell r="H3003" t="str">
            <v>Hrdlička</v>
          </cell>
          <cell r="I3003" t="str">
            <v>647705001</v>
          </cell>
          <cell r="J3003" t="str">
            <v>2400</v>
          </cell>
          <cell r="K3003">
            <v>19300</v>
          </cell>
          <cell r="M3003">
            <v>0</v>
          </cell>
          <cell r="O3003">
            <v>0</v>
          </cell>
          <cell r="P3003">
            <v>19300</v>
          </cell>
          <cell r="S3003">
            <v>19300</v>
          </cell>
          <cell r="T3003" t="str">
            <v>free</v>
          </cell>
          <cell r="V3003"/>
          <cell r="W3003">
            <v>37326</v>
          </cell>
          <cell r="X3003">
            <v>37326</v>
          </cell>
          <cell r="Y3003" t="str">
            <v>KB</v>
          </cell>
        </row>
        <row r="3004">
          <cell r="A3004">
            <v>683</v>
          </cell>
          <cell r="B3004">
            <v>37413</v>
          </cell>
          <cell r="C3004" t="str">
            <v>b</v>
          </cell>
          <cell r="D3004" t="str">
            <v>92002</v>
          </cell>
          <cell r="E3004">
            <v>37397</v>
          </cell>
          <cell r="G3004">
            <v>37400</v>
          </cell>
          <cell r="H3004" t="str">
            <v>Hrdlička</v>
          </cell>
          <cell r="I3004" t="str">
            <v>647705001</v>
          </cell>
          <cell r="J3004" t="str">
            <v>2400</v>
          </cell>
          <cell r="K3004">
            <v>21600</v>
          </cell>
          <cell r="M3004">
            <v>0</v>
          </cell>
          <cell r="O3004">
            <v>0</v>
          </cell>
          <cell r="P3004">
            <v>21600</v>
          </cell>
          <cell r="S3004">
            <v>21600</v>
          </cell>
          <cell r="T3004" t="str">
            <v>free</v>
          </cell>
          <cell r="U3004" t="str">
            <v>b</v>
          </cell>
          <cell r="V3004"/>
          <cell r="W3004">
            <v>37405</v>
          </cell>
          <cell r="X3004">
            <v>37406</v>
          </cell>
          <cell r="Y3004" t="str">
            <v>KB</v>
          </cell>
        </row>
        <row r="3005">
          <cell r="A3005">
            <v>513</v>
          </cell>
          <cell r="B3005">
            <v>37396</v>
          </cell>
          <cell r="C3005" t="str">
            <v>b</v>
          </cell>
          <cell r="D3005" t="str">
            <v>82002</v>
          </cell>
          <cell r="E3005">
            <v>37369</v>
          </cell>
          <cell r="G3005">
            <v>37376</v>
          </cell>
          <cell r="H3005" t="str">
            <v>Hrdlička</v>
          </cell>
          <cell r="I3005" t="str">
            <v>647705001</v>
          </cell>
          <cell r="J3005" t="str">
            <v>2400</v>
          </cell>
          <cell r="K3005">
            <v>21840</v>
          </cell>
          <cell r="M3005">
            <v>0</v>
          </cell>
          <cell r="O3005">
            <v>0</v>
          </cell>
          <cell r="P3005">
            <v>21840</v>
          </cell>
          <cell r="S3005">
            <v>21840</v>
          </cell>
          <cell r="T3005" t="str">
            <v>free</v>
          </cell>
          <cell r="U3005" t="str">
            <v>a</v>
          </cell>
          <cell r="V3005"/>
          <cell r="W3005">
            <v>37376</v>
          </cell>
          <cell r="X3005">
            <v>37378</v>
          </cell>
          <cell r="Y3005" t="str">
            <v>KB</v>
          </cell>
        </row>
        <row r="3006">
          <cell r="A3006">
            <v>940</v>
          </cell>
          <cell r="B3006">
            <v>37469</v>
          </cell>
          <cell r="C3006" t="str">
            <v>aod</v>
          </cell>
          <cell r="D3006" t="str">
            <v>102002</v>
          </cell>
          <cell r="E3006">
            <v>37438</v>
          </cell>
          <cell r="G3006">
            <v>37442</v>
          </cell>
          <cell r="H3006" t="str">
            <v>Hrdlička</v>
          </cell>
          <cell r="I3006" t="str">
            <v>647705001</v>
          </cell>
          <cell r="J3006" t="str">
            <v>2400</v>
          </cell>
          <cell r="K3006">
            <v>23940</v>
          </cell>
          <cell r="M3006">
            <v>0</v>
          </cell>
          <cell r="O3006">
            <v>0</v>
          </cell>
          <cell r="P3006">
            <v>23940</v>
          </cell>
          <cell r="S3006">
            <v>23940</v>
          </cell>
          <cell r="T3006" t="str">
            <v>free</v>
          </cell>
          <cell r="U3006" t="str">
            <v>w</v>
          </cell>
          <cell r="V3006"/>
          <cell r="W3006">
            <v>37445</v>
          </cell>
          <cell r="X3006">
            <v>37445</v>
          </cell>
          <cell r="Y3006" t="str">
            <v>KB</v>
          </cell>
        </row>
        <row r="3007">
          <cell r="A3007">
            <v>1762</v>
          </cell>
          <cell r="B3007">
            <v>37599</v>
          </cell>
          <cell r="C3007" t="str">
            <v>f</v>
          </cell>
          <cell r="D3007" t="str">
            <v>132002</v>
          </cell>
          <cell r="E3007">
            <v>37593</v>
          </cell>
          <cell r="G3007">
            <v>37596</v>
          </cell>
          <cell r="H3007" t="str">
            <v>Hrdlička</v>
          </cell>
          <cell r="I3007" t="str">
            <v>647705001</v>
          </cell>
          <cell r="J3007" t="str">
            <v>2400</v>
          </cell>
          <cell r="K3007">
            <v>31080</v>
          </cell>
          <cell r="M3007">
            <v>0</v>
          </cell>
          <cell r="O3007">
            <v>0</v>
          </cell>
          <cell r="P3007">
            <v>31080</v>
          </cell>
          <cell r="S3007">
            <v>31080</v>
          </cell>
          <cell r="T3007" t="str">
            <v>free</v>
          </cell>
          <cell r="V3007"/>
          <cell r="W3007">
            <v>37593</v>
          </cell>
          <cell r="X3007">
            <v>37594</v>
          </cell>
          <cell r="Y3007" t="str">
            <v>KB</v>
          </cell>
        </row>
        <row r="3008">
          <cell r="A3008">
            <v>147</v>
          </cell>
          <cell r="B3008">
            <v>37315</v>
          </cell>
          <cell r="C3008" t="str">
            <v>b</v>
          </cell>
          <cell r="D3008" t="str">
            <v>92201188</v>
          </cell>
          <cell r="E3008">
            <v>37300</v>
          </cell>
          <cell r="F3008">
            <v>37287</v>
          </cell>
          <cell r="G3008">
            <v>37313</v>
          </cell>
          <cell r="H3008" t="str">
            <v>Czechocar</v>
          </cell>
          <cell r="I3008" t="str">
            <v>6506780267</v>
          </cell>
          <cell r="J3008" t="str">
            <v>0100</v>
          </cell>
          <cell r="L3008">
            <v>2600</v>
          </cell>
          <cell r="M3008">
            <v>130</v>
          </cell>
          <cell r="N3008">
            <v>756</v>
          </cell>
          <cell r="O3008">
            <v>166.32</v>
          </cell>
          <cell r="P3008">
            <v>3652.32</v>
          </cell>
          <cell r="S3008">
            <v>3652.3</v>
          </cell>
          <cell r="U3008" t="str">
            <v>b</v>
          </cell>
          <cell r="V3008"/>
          <cell r="W3008">
            <v>37312</v>
          </cell>
          <cell r="X3008">
            <v>37313</v>
          </cell>
          <cell r="Y3008" t="str">
            <v>KB</v>
          </cell>
        </row>
        <row r="3009">
          <cell r="A3009">
            <v>541</v>
          </cell>
          <cell r="B3009">
            <v>37396</v>
          </cell>
          <cell r="C3009" t="str">
            <v>b</v>
          </cell>
          <cell r="D3009" t="str">
            <v>92204104</v>
          </cell>
          <cell r="E3009">
            <v>37375</v>
          </cell>
          <cell r="F3009">
            <v>37376</v>
          </cell>
          <cell r="G3009">
            <v>37390</v>
          </cell>
          <cell r="H3009" t="str">
            <v>Czechocar</v>
          </cell>
          <cell r="I3009" t="str">
            <v>6506780267</v>
          </cell>
          <cell r="J3009" t="str">
            <v>0100</v>
          </cell>
          <cell r="L3009">
            <v>7601</v>
          </cell>
          <cell r="M3009">
            <v>380.1</v>
          </cell>
          <cell r="O3009">
            <v>0</v>
          </cell>
          <cell r="P3009">
            <v>7981.1</v>
          </cell>
          <cell r="S3009">
            <v>7981.1</v>
          </cell>
          <cell r="V3009"/>
          <cell r="W3009">
            <v>37389</v>
          </cell>
          <cell r="X3009">
            <v>37390</v>
          </cell>
          <cell r="Y3009" t="str">
            <v>KB</v>
          </cell>
        </row>
        <row r="3010">
          <cell r="A3010">
            <v>843</v>
          </cell>
          <cell r="B3010">
            <v>37432</v>
          </cell>
          <cell r="C3010" t="str">
            <v>sm</v>
          </cell>
          <cell r="D3010" t="str">
            <v>92205148</v>
          </cell>
          <cell r="E3010">
            <v>37420</v>
          </cell>
          <cell r="F3010">
            <v>37407</v>
          </cell>
          <cell r="G3010">
            <v>37428</v>
          </cell>
          <cell r="H3010" t="str">
            <v>Czechocar</v>
          </cell>
          <cell r="I3010" t="str">
            <v>6506780267</v>
          </cell>
          <cell r="J3010" t="str">
            <v>0100</v>
          </cell>
          <cell r="L3010">
            <v>21280</v>
          </cell>
          <cell r="M3010">
            <v>1064</v>
          </cell>
          <cell r="O3010">
            <v>0</v>
          </cell>
          <cell r="P3010">
            <v>22344</v>
          </cell>
          <cell r="S3010">
            <v>22344</v>
          </cell>
          <cell r="V3010"/>
          <cell r="W3010">
            <v>37431</v>
          </cell>
          <cell r="X3010">
            <v>37431</v>
          </cell>
          <cell r="Y3010" t="str">
            <v>KB</v>
          </cell>
        </row>
        <row r="3011">
          <cell r="A3011">
            <v>546</v>
          </cell>
          <cell r="B3011">
            <v>37385</v>
          </cell>
          <cell r="C3011" t="str">
            <v>b</v>
          </cell>
          <cell r="D3011" t="str">
            <v>92204103</v>
          </cell>
          <cell r="E3011">
            <v>37376</v>
          </cell>
          <cell r="F3011">
            <v>37367</v>
          </cell>
          <cell r="G3011">
            <v>37384</v>
          </cell>
          <cell r="H3011" t="str">
            <v>Czechocar</v>
          </cell>
          <cell r="I3011" t="str">
            <v>6506780267</v>
          </cell>
          <cell r="J3011" t="str">
            <v>0100</v>
          </cell>
          <cell r="L3011">
            <v>22800</v>
          </cell>
          <cell r="M3011">
            <v>1140</v>
          </cell>
          <cell r="O3011">
            <v>0</v>
          </cell>
          <cell r="P3011">
            <v>23940</v>
          </cell>
          <cell r="S3011">
            <v>23940</v>
          </cell>
          <cell r="U3011" t="str">
            <v>g</v>
          </cell>
          <cell r="V3011"/>
          <cell r="W3011">
            <v>37384</v>
          </cell>
          <cell r="X3011">
            <v>37385</v>
          </cell>
          <cell r="Y3011" t="str">
            <v>KB</v>
          </cell>
        </row>
        <row r="3012">
          <cell r="A3012">
            <v>844</v>
          </cell>
          <cell r="B3012">
            <v>37432</v>
          </cell>
          <cell r="C3012" t="str">
            <v>sm</v>
          </cell>
          <cell r="D3012" t="str">
            <v>92205143</v>
          </cell>
          <cell r="E3012">
            <v>37420</v>
          </cell>
          <cell r="F3012">
            <v>37407</v>
          </cell>
          <cell r="G3012">
            <v>37428</v>
          </cell>
          <cell r="H3012" t="str">
            <v>Czechocar</v>
          </cell>
          <cell r="I3012" t="str">
            <v>6506780267</v>
          </cell>
          <cell r="J3012" t="str">
            <v>0100</v>
          </cell>
          <cell r="L3012">
            <v>22800</v>
          </cell>
          <cell r="M3012">
            <v>1140</v>
          </cell>
          <cell r="O3012">
            <v>0</v>
          </cell>
          <cell r="P3012">
            <v>23940</v>
          </cell>
          <cell r="S3012">
            <v>23940</v>
          </cell>
          <cell r="V3012"/>
          <cell r="W3012">
            <v>37431</v>
          </cell>
          <cell r="X3012">
            <v>37431</v>
          </cell>
          <cell r="Y3012" t="str">
            <v>KB</v>
          </cell>
        </row>
        <row r="3013">
          <cell r="A3013">
            <v>915</v>
          </cell>
          <cell r="B3013">
            <v>37461</v>
          </cell>
          <cell r="C3013" t="str">
            <v>b</v>
          </cell>
          <cell r="D3013" t="str">
            <v>92206038</v>
          </cell>
          <cell r="E3013">
            <v>37435</v>
          </cell>
          <cell r="F3013">
            <v>37437</v>
          </cell>
          <cell r="G3013">
            <v>37451</v>
          </cell>
          <cell r="H3013" t="str">
            <v>Czechocar</v>
          </cell>
          <cell r="I3013" t="str">
            <v>6506780267</v>
          </cell>
          <cell r="J3013" t="str">
            <v>0100</v>
          </cell>
          <cell r="L3013">
            <v>22800</v>
          </cell>
          <cell r="M3013">
            <v>1140</v>
          </cell>
          <cell r="O3013">
            <v>0</v>
          </cell>
          <cell r="P3013">
            <v>23940</v>
          </cell>
          <cell r="S3013">
            <v>23940</v>
          </cell>
          <cell r="U3013" t="str">
            <v>b</v>
          </cell>
          <cell r="V3013"/>
          <cell r="W3013">
            <v>37455</v>
          </cell>
          <cell r="X3013">
            <v>37455</v>
          </cell>
          <cell r="Y3013" t="str">
            <v>KB</v>
          </cell>
        </row>
        <row r="3014">
          <cell r="A3014">
            <v>933</v>
          </cell>
          <cell r="B3014">
            <v>37453</v>
          </cell>
          <cell r="C3014" t="str">
            <v>sm</v>
          </cell>
          <cell r="D3014" t="str">
            <v>92206088</v>
          </cell>
          <cell r="E3014">
            <v>37435</v>
          </cell>
          <cell r="F3014">
            <v>37437</v>
          </cell>
          <cell r="G3014">
            <v>37451</v>
          </cell>
          <cell r="H3014" t="str">
            <v>Czechocar</v>
          </cell>
          <cell r="I3014" t="str">
            <v>6506780267</v>
          </cell>
          <cell r="J3014" t="str">
            <v>0100</v>
          </cell>
          <cell r="L3014">
            <v>22800</v>
          </cell>
          <cell r="M3014">
            <v>1140</v>
          </cell>
          <cell r="O3014">
            <v>0</v>
          </cell>
          <cell r="P3014">
            <v>23940</v>
          </cell>
          <cell r="S3014">
            <v>23940</v>
          </cell>
          <cell r="V3014"/>
          <cell r="W3014">
            <v>37448</v>
          </cell>
          <cell r="X3014">
            <v>37448</v>
          </cell>
          <cell r="Y3014" t="str">
            <v>KB</v>
          </cell>
        </row>
        <row r="3015">
          <cell r="A3015">
            <v>1181</v>
          </cell>
          <cell r="B3015">
            <v>37491</v>
          </cell>
          <cell r="C3015" t="str">
            <v>tp2</v>
          </cell>
          <cell r="D3015" t="str">
            <v>92207089</v>
          </cell>
          <cell r="E3015">
            <v>37475</v>
          </cell>
          <cell r="F3015">
            <v>37468</v>
          </cell>
          <cell r="G3015">
            <v>37485</v>
          </cell>
          <cell r="H3015" t="str">
            <v>Czechocar</v>
          </cell>
          <cell r="I3015" t="str">
            <v>6506780267</v>
          </cell>
          <cell r="J3015" t="str">
            <v>0100</v>
          </cell>
          <cell r="L3015">
            <v>22800</v>
          </cell>
          <cell r="M3015">
            <v>1140</v>
          </cell>
          <cell r="O3015">
            <v>0</v>
          </cell>
          <cell r="P3015">
            <v>23940</v>
          </cell>
          <cell r="S3015">
            <v>23940</v>
          </cell>
          <cell r="V3015"/>
          <cell r="W3015">
            <v>37482</v>
          </cell>
          <cell r="X3015">
            <v>37482</v>
          </cell>
          <cell r="Y3015" t="str">
            <v>KB</v>
          </cell>
          <cell r="Z3015" t="str">
            <v>Rent of car - Mr. Doi</v>
          </cell>
        </row>
        <row r="3016">
          <cell r="A3016">
            <v>1182</v>
          </cell>
          <cell r="B3016">
            <v>37491</v>
          </cell>
          <cell r="C3016" t="str">
            <v>sm</v>
          </cell>
          <cell r="D3016" t="str">
            <v>92207091</v>
          </cell>
          <cell r="E3016">
            <v>37475</v>
          </cell>
          <cell r="F3016">
            <v>37468</v>
          </cell>
          <cell r="G3016">
            <v>37485</v>
          </cell>
          <cell r="H3016" t="str">
            <v>Czechocar</v>
          </cell>
          <cell r="I3016" t="str">
            <v>6506780267</v>
          </cell>
          <cell r="J3016" t="str">
            <v>0100</v>
          </cell>
          <cell r="L3016">
            <v>22800</v>
          </cell>
          <cell r="M3016">
            <v>1140</v>
          </cell>
          <cell r="O3016">
            <v>0</v>
          </cell>
          <cell r="P3016">
            <v>23940</v>
          </cell>
          <cell r="S3016">
            <v>23940</v>
          </cell>
          <cell r="V3016"/>
          <cell r="W3016">
            <v>37482</v>
          </cell>
          <cell r="X3016">
            <v>37482</v>
          </cell>
          <cell r="Y3016" t="str">
            <v>KB</v>
          </cell>
          <cell r="Z3016" t="str">
            <v>Rent of car - Opel Astra - Mr. Sasao</v>
          </cell>
        </row>
        <row r="3017">
          <cell r="A3017">
            <v>1306</v>
          </cell>
          <cell r="B3017">
            <v>37524</v>
          </cell>
          <cell r="C3017" t="str">
            <v>tp2</v>
          </cell>
          <cell r="D3017" t="str">
            <v>92208075</v>
          </cell>
          <cell r="E3017">
            <v>37503</v>
          </cell>
          <cell r="F3017">
            <v>37499</v>
          </cell>
          <cell r="G3017">
            <v>37513</v>
          </cell>
          <cell r="H3017" t="str">
            <v>Czechocar</v>
          </cell>
          <cell r="I3017" t="str">
            <v>6506780267</v>
          </cell>
          <cell r="J3017" t="str">
            <v>0100</v>
          </cell>
          <cell r="L3017">
            <v>22800</v>
          </cell>
          <cell r="M3017">
            <v>1140</v>
          </cell>
          <cell r="O3017">
            <v>0</v>
          </cell>
          <cell r="P3017">
            <v>23940</v>
          </cell>
          <cell r="S3017">
            <v>23940</v>
          </cell>
          <cell r="U3017" t="str">
            <v>a</v>
          </cell>
          <cell r="V3017"/>
          <cell r="W3017">
            <v>37515</v>
          </cell>
          <cell r="X3017">
            <v>37515</v>
          </cell>
          <cell r="Y3017" t="str">
            <v>KB</v>
          </cell>
          <cell r="Z3017" t="str">
            <v>Rent of car - Mr. Nishiyama</v>
          </cell>
        </row>
        <row r="3018">
          <cell r="A3018">
            <v>1400</v>
          </cell>
          <cell r="B3018">
            <v>37544</v>
          </cell>
          <cell r="C3018" t="str">
            <v>sm</v>
          </cell>
          <cell r="D3018" t="str">
            <v>92208078</v>
          </cell>
          <cell r="E3018">
            <v>37503</v>
          </cell>
          <cell r="F3018">
            <v>37499</v>
          </cell>
          <cell r="G3018">
            <v>37513</v>
          </cell>
          <cell r="H3018" t="str">
            <v>Czechocar</v>
          </cell>
          <cell r="I3018" t="str">
            <v>6506780267</v>
          </cell>
          <cell r="J3018" t="str">
            <v>0100</v>
          </cell>
          <cell r="L3018">
            <v>22800</v>
          </cell>
          <cell r="M3018">
            <v>1140</v>
          </cell>
          <cell r="O3018">
            <v>0</v>
          </cell>
          <cell r="P3018">
            <v>23940</v>
          </cell>
          <cell r="S3018">
            <v>23940</v>
          </cell>
          <cell r="U3018" t="str">
            <v>c</v>
          </cell>
          <cell r="V3018"/>
          <cell r="W3018">
            <v>37544</v>
          </cell>
          <cell r="X3018">
            <v>37544</v>
          </cell>
          <cell r="Y3018" t="str">
            <v>KB</v>
          </cell>
        </row>
        <row r="3019">
          <cell r="A3019">
            <v>1453</v>
          </cell>
          <cell r="B3019">
            <v>37546</v>
          </cell>
          <cell r="C3019" t="str">
            <v>tp2</v>
          </cell>
          <cell r="D3019" t="str">
            <v>92209102</v>
          </cell>
          <cell r="E3019">
            <v>37533</v>
          </cell>
          <cell r="F3019">
            <v>37529</v>
          </cell>
          <cell r="G3019">
            <v>37543</v>
          </cell>
          <cell r="H3019" t="str">
            <v>Czechocar</v>
          </cell>
          <cell r="I3019" t="str">
            <v>6506780267</v>
          </cell>
          <cell r="J3019" t="str">
            <v>0100</v>
          </cell>
          <cell r="L3019">
            <v>22800</v>
          </cell>
          <cell r="M3019">
            <v>1140</v>
          </cell>
          <cell r="O3019">
            <v>0</v>
          </cell>
          <cell r="P3019">
            <v>23940</v>
          </cell>
          <cell r="S3019">
            <v>23940</v>
          </cell>
          <cell r="U3019" t="str">
            <v>a</v>
          </cell>
          <cell r="V3019"/>
          <cell r="W3019">
            <v>37544</v>
          </cell>
          <cell r="X3019">
            <v>37544</v>
          </cell>
          <cell r="Y3019" t="str">
            <v>KB</v>
          </cell>
          <cell r="Z3019" t="str">
            <v>Rent of car - Mr. Doi</v>
          </cell>
        </row>
        <row r="3020">
          <cell r="A3020">
            <v>1454</v>
          </cell>
          <cell r="B3020">
            <v>37546</v>
          </cell>
          <cell r="C3020" t="str">
            <v>sm</v>
          </cell>
          <cell r="D3020" t="str">
            <v>92209105</v>
          </cell>
          <cell r="E3020">
            <v>37533</v>
          </cell>
          <cell r="F3020">
            <v>37529</v>
          </cell>
          <cell r="G3020">
            <v>37543</v>
          </cell>
          <cell r="H3020" t="str">
            <v>Czechocar</v>
          </cell>
          <cell r="I3020" t="str">
            <v>6506780267</v>
          </cell>
          <cell r="J3020" t="str">
            <v>0100</v>
          </cell>
          <cell r="L3020">
            <v>22800</v>
          </cell>
          <cell r="M3020">
            <v>1140</v>
          </cell>
          <cell r="O3020">
            <v>0</v>
          </cell>
          <cell r="P3020">
            <v>23940</v>
          </cell>
          <cell r="S3020">
            <v>23940</v>
          </cell>
          <cell r="U3020" t="str">
            <v>a</v>
          </cell>
          <cell r="V3020"/>
          <cell r="W3020">
            <v>37544</v>
          </cell>
          <cell r="X3020">
            <v>37544</v>
          </cell>
          <cell r="Y3020" t="str">
            <v>KB</v>
          </cell>
          <cell r="Z3020" t="str">
            <v>Rent of car - Opel Astra - Mr. Sasao</v>
          </cell>
        </row>
        <row r="3021">
          <cell r="A3021">
            <v>1709</v>
          </cell>
          <cell r="B3021">
            <v>37596</v>
          </cell>
          <cell r="C3021" t="str">
            <v>b</v>
          </cell>
          <cell r="D3021" t="str">
            <v>120503</v>
          </cell>
          <cell r="E3021">
            <v>37578</v>
          </cell>
          <cell r="F3021">
            <v>37536</v>
          </cell>
          <cell r="G3021">
            <v>37589</v>
          </cell>
          <cell r="H3021" t="str">
            <v>Gradua - CEGOS s.r.o.</v>
          </cell>
          <cell r="I3021" t="str">
            <v>66089319</v>
          </cell>
          <cell r="J3021" t="str">
            <v>0800</v>
          </cell>
          <cell r="K3021">
            <v>15732</v>
          </cell>
          <cell r="L3021">
            <v>0</v>
          </cell>
          <cell r="M3021">
            <v>0</v>
          </cell>
          <cell r="O3021">
            <v>0</v>
          </cell>
          <cell r="P3021">
            <v>15732</v>
          </cell>
          <cell r="S3021">
            <v>15732</v>
          </cell>
          <cell r="U3021" t="str">
            <v>a</v>
          </cell>
          <cell r="V3021"/>
          <cell r="W3021">
            <v>37587</v>
          </cell>
          <cell r="X3021">
            <v>37589</v>
          </cell>
          <cell r="Y3021" t="str">
            <v>KB</v>
          </cell>
        </row>
        <row r="3022">
          <cell r="A3022">
            <v>2087</v>
          </cell>
          <cell r="B3022" t="str">
            <v>cancel</v>
          </cell>
          <cell r="C3022" t="str">
            <v>f</v>
          </cell>
          <cell r="D3022" t="str">
            <v>2002470004</v>
          </cell>
          <cell r="E3022">
            <v>37351</v>
          </cell>
          <cell r="G3022">
            <v>37378</v>
          </cell>
          <cell r="H3022" t="str">
            <v>Conexa, s. r. o.</v>
          </cell>
          <cell r="I3022" t="str">
            <v>661917</v>
          </cell>
          <cell r="J3022" t="str">
            <v>0300</v>
          </cell>
          <cell r="M3022">
            <v>0</v>
          </cell>
          <cell r="O3022">
            <v>0</v>
          </cell>
          <cell r="P3022">
            <v>0</v>
          </cell>
          <cell r="Q3022">
            <v>0</v>
          </cell>
          <cell r="S3022">
            <v>0</v>
          </cell>
          <cell r="V3022"/>
          <cell r="W3022" t="str">
            <v>n/a</v>
          </cell>
          <cell r="X3022" t="str">
            <v>n/a</v>
          </cell>
          <cell r="Y3022" t="str">
            <v>Sanwa Duss</v>
          </cell>
        </row>
        <row r="3023">
          <cell r="A3023">
            <v>2045</v>
          </cell>
          <cell r="B3023">
            <v>37364</v>
          </cell>
          <cell r="C3023" t="str">
            <v>a2</v>
          </cell>
          <cell r="D3023" t="str">
            <v>2002310020</v>
          </cell>
          <cell r="E3023">
            <v>37319</v>
          </cell>
          <cell r="F3023">
            <v>37315</v>
          </cell>
          <cell r="G3023">
            <v>37349</v>
          </cell>
          <cell r="H3023" t="str">
            <v>Conexa, s. r. o.</v>
          </cell>
          <cell r="I3023" t="str">
            <v>661917</v>
          </cell>
          <cell r="J3023" t="str">
            <v>0300</v>
          </cell>
          <cell r="L3023">
            <v>10000</v>
          </cell>
          <cell r="M3023">
            <v>500</v>
          </cell>
          <cell r="O3023">
            <v>0</v>
          </cell>
          <cell r="P3023">
            <v>10500</v>
          </cell>
          <cell r="S3023">
            <v>10500</v>
          </cell>
          <cell r="U3023" t="str">
            <v>a</v>
          </cell>
          <cell r="V3023"/>
          <cell r="W3023">
            <v>37349</v>
          </cell>
          <cell r="X3023">
            <v>37349</v>
          </cell>
          <cell r="Y3023" t="str">
            <v>KB</v>
          </cell>
        </row>
        <row r="3024">
          <cell r="A3024">
            <v>2292</v>
          </cell>
          <cell r="B3024">
            <v>37533</v>
          </cell>
          <cell r="C3024" t="str">
            <v>tye</v>
          </cell>
          <cell r="D3024" t="str">
            <v>2002470008</v>
          </cell>
          <cell r="E3024">
            <v>37504</v>
          </cell>
          <cell r="F3024">
            <v>37498</v>
          </cell>
          <cell r="G3024">
            <v>37530</v>
          </cell>
          <cell r="H3024" t="str">
            <v>Conexa, s. r. o.</v>
          </cell>
          <cell r="I3024" t="str">
            <v>661917</v>
          </cell>
          <cell r="J3024" t="str">
            <v>0300</v>
          </cell>
          <cell r="M3024">
            <v>0</v>
          </cell>
          <cell r="O3024">
            <v>0</v>
          </cell>
          <cell r="P3024">
            <v>0</v>
          </cell>
          <cell r="Q3024">
            <v>104406.8</v>
          </cell>
          <cell r="S3024">
            <v>104406.8</v>
          </cell>
          <cell r="U3024" t="str">
            <v>c</v>
          </cell>
          <cell r="V3024"/>
          <cell r="W3024">
            <v>37533</v>
          </cell>
          <cell r="X3024">
            <v>37533</v>
          </cell>
          <cell r="Y3024" t="str">
            <v>KB</v>
          </cell>
        </row>
        <row r="3025">
          <cell r="A3025">
            <v>2334</v>
          </cell>
          <cell r="B3025">
            <v>37564</v>
          </cell>
          <cell r="C3025" t="str">
            <v>tye</v>
          </cell>
          <cell r="D3025" t="str">
            <v>2002310162</v>
          </cell>
          <cell r="E3025">
            <v>37536</v>
          </cell>
          <cell r="F3025">
            <v>37529</v>
          </cell>
          <cell r="G3025">
            <v>37562</v>
          </cell>
          <cell r="H3025" t="str">
            <v>Conexa, s. r. o.</v>
          </cell>
          <cell r="I3025" t="str">
            <v>661917</v>
          </cell>
          <cell r="J3025" t="str">
            <v>0300</v>
          </cell>
          <cell r="L3025">
            <v>830614</v>
          </cell>
          <cell r="M3025">
            <v>41530.699999999997</v>
          </cell>
          <cell r="O3025">
            <v>0</v>
          </cell>
          <cell r="P3025">
            <v>872144.7</v>
          </cell>
          <cell r="Q3025">
            <v>-726133.05</v>
          </cell>
          <cell r="R3025">
            <v>-41530.699999999997</v>
          </cell>
          <cell r="S3025">
            <v>104480.94999999991</v>
          </cell>
          <cell r="U3025" t="str">
            <v>b</v>
          </cell>
          <cell r="V3025"/>
          <cell r="W3025">
            <v>37564</v>
          </cell>
          <cell r="X3025">
            <v>37564</v>
          </cell>
          <cell r="Y3025" t="str">
            <v>KB</v>
          </cell>
        </row>
        <row r="3026">
          <cell r="A3026">
            <v>2112</v>
          </cell>
          <cell r="B3026">
            <v>37396</v>
          </cell>
          <cell r="C3026" t="str">
            <v>f</v>
          </cell>
          <cell r="D3026" t="str">
            <v>2002470004</v>
          </cell>
          <cell r="E3026">
            <v>37368</v>
          </cell>
          <cell r="G3026">
            <v>37378</v>
          </cell>
          <cell r="H3026" t="str">
            <v>Conexa, s. r. o.</v>
          </cell>
          <cell r="I3026" t="str">
            <v>661917</v>
          </cell>
          <cell r="J3026" t="str">
            <v>0300</v>
          </cell>
          <cell r="M3026">
            <v>0</v>
          </cell>
          <cell r="O3026">
            <v>0</v>
          </cell>
          <cell r="P3026">
            <v>0</v>
          </cell>
          <cell r="Q3026">
            <v>111707.1</v>
          </cell>
          <cell r="S3026">
            <v>111707.1</v>
          </cell>
          <cell r="U3026" t="str">
            <v>b</v>
          </cell>
          <cell r="V3026"/>
          <cell r="W3026">
            <v>37382</v>
          </cell>
          <cell r="X3026">
            <v>37383</v>
          </cell>
          <cell r="Y3026" t="str">
            <v>KB</v>
          </cell>
        </row>
        <row r="3027">
          <cell r="A3027">
            <v>2138</v>
          </cell>
          <cell r="B3027">
            <v>37425</v>
          </cell>
          <cell r="C3027" t="str">
            <v>f</v>
          </cell>
          <cell r="D3027" t="str">
            <v>2002310061</v>
          </cell>
          <cell r="E3027">
            <v>37385</v>
          </cell>
          <cell r="F3027">
            <v>37376</v>
          </cell>
          <cell r="G3027">
            <v>37413</v>
          </cell>
          <cell r="H3027" t="str">
            <v>Conexa, s. r. o.</v>
          </cell>
          <cell r="I3027" t="str">
            <v>661917</v>
          </cell>
          <cell r="J3027" t="str">
            <v>0300</v>
          </cell>
          <cell r="L3027">
            <v>948707</v>
          </cell>
          <cell r="M3027">
            <v>47435.4</v>
          </cell>
          <cell r="O3027">
            <v>0</v>
          </cell>
          <cell r="P3027">
            <v>996142.4</v>
          </cell>
          <cell r="Q3027">
            <v>-791505</v>
          </cell>
          <cell r="R3027">
            <v>-47435.4</v>
          </cell>
          <cell r="S3027">
            <v>157202.00000000003</v>
          </cell>
          <cell r="U3027" t="str">
            <v>g</v>
          </cell>
          <cell r="V3027"/>
          <cell r="W3027">
            <v>37413</v>
          </cell>
          <cell r="X3027">
            <v>37414</v>
          </cell>
          <cell r="Y3027" t="str">
            <v>KB</v>
          </cell>
        </row>
        <row r="3028">
          <cell r="A3028">
            <v>2202</v>
          </cell>
          <cell r="B3028">
            <v>37469</v>
          </cell>
          <cell r="C3028" t="str">
            <v>tye</v>
          </cell>
          <cell r="D3028" t="str">
            <v>2002470006</v>
          </cell>
          <cell r="E3028">
            <v>37440</v>
          </cell>
          <cell r="G3028">
            <v>37469</v>
          </cell>
          <cell r="H3028" t="str">
            <v>Conexa, s. r. o.</v>
          </cell>
          <cell r="I3028" t="str">
            <v>661917</v>
          </cell>
          <cell r="J3028" t="str">
            <v>0300</v>
          </cell>
          <cell r="M3028">
            <v>0</v>
          </cell>
          <cell r="O3028">
            <v>0</v>
          </cell>
          <cell r="P3028">
            <v>0</v>
          </cell>
          <cell r="Q3028">
            <v>158589</v>
          </cell>
          <cell r="S3028">
            <v>158589</v>
          </cell>
          <cell r="U3028" t="str">
            <v>a</v>
          </cell>
          <cell r="V3028"/>
          <cell r="W3028">
            <v>37467</v>
          </cell>
          <cell r="X3028">
            <v>37467</v>
          </cell>
          <cell r="Y3028" t="str">
            <v>KB</v>
          </cell>
        </row>
        <row r="3029">
          <cell r="A3029">
            <v>2046</v>
          </cell>
          <cell r="B3029">
            <v>37349</v>
          </cell>
          <cell r="C3029" t="str">
            <v>f</v>
          </cell>
          <cell r="D3029" t="str">
            <v>2002470002</v>
          </cell>
          <cell r="E3029">
            <v>37319</v>
          </cell>
          <cell r="G3029">
            <v>37347</v>
          </cell>
          <cell r="H3029" t="str">
            <v>Conexa, s. r. o.</v>
          </cell>
          <cell r="I3029" t="str">
            <v>661917</v>
          </cell>
          <cell r="J3029" t="str">
            <v>0300</v>
          </cell>
          <cell r="M3029">
            <v>0</v>
          </cell>
          <cell r="O3029">
            <v>0</v>
          </cell>
          <cell r="P3029">
            <v>0</v>
          </cell>
          <cell r="Q3029">
            <v>160336.79999999999</v>
          </cell>
          <cell r="S3029">
            <v>160336.79999999999</v>
          </cell>
          <cell r="V3029"/>
          <cell r="W3029">
            <v>37344</v>
          </cell>
          <cell r="X3029">
            <v>37344</v>
          </cell>
          <cell r="Y3029" t="str">
            <v>KB</v>
          </cell>
        </row>
        <row r="3030">
          <cell r="A3030">
            <v>2024</v>
          </cell>
          <cell r="B3030">
            <v>37333</v>
          </cell>
          <cell r="C3030" t="str">
            <v>f</v>
          </cell>
          <cell r="D3030" t="str">
            <v>2002470001</v>
          </cell>
          <cell r="E3030">
            <v>37293</v>
          </cell>
          <cell r="G3030">
            <v>37323</v>
          </cell>
          <cell r="H3030" t="str">
            <v>Conexa, s. r. o.</v>
          </cell>
          <cell r="I3030" t="str">
            <v>661917</v>
          </cell>
          <cell r="J3030" t="str">
            <v>0300</v>
          </cell>
          <cell r="M3030">
            <v>0</v>
          </cell>
          <cell r="O3030">
            <v>0</v>
          </cell>
          <cell r="P3030">
            <v>0</v>
          </cell>
          <cell r="Q3030">
            <v>160766.1</v>
          </cell>
          <cell r="S3030">
            <v>160766.1</v>
          </cell>
          <cell r="U3030" t="str">
            <v>b</v>
          </cell>
          <cell r="V3030"/>
          <cell r="W3030">
            <v>37322</v>
          </cell>
          <cell r="X3030">
            <v>37322</v>
          </cell>
          <cell r="Y3030" t="str">
            <v>KB</v>
          </cell>
        </row>
        <row r="3031">
          <cell r="A3031">
            <v>2002</v>
          </cell>
          <cell r="B3031">
            <v>37315</v>
          </cell>
          <cell r="C3031" t="str">
            <v>f</v>
          </cell>
          <cell r="D3031" t="str">
            <v>2001470018</v>
          </cell>
          <cell r="E3031">
            <v>37259</v>
          </cell>
          <cell r="G3031">
            <v>37288</v>
          </cell>
          <cell r="H3031" t="str">
            <v>Conexa, s. r. o.</v>
          </cell>
          <cell r="I3031" t="str">
            <v>661917</v>
          </cell>
          <cell r="J3031" t="str">
            <v>0300</v>
          </cell>
          <cell r="M3031">
            <v>0</v>
          </cell>
          <cell r="O3031">
            <v>0</v>
          </cell>
          <cell r="P3031">
            <v>0</v>
          </cell>
          <cell r="Q3031">
            <v>217453.5</v>
          </cell>
          <cell r="S3031">
            <v>217453.5</v>
          </cell>
          <cell r="U3031" t="str">
            <v>d</v>
          </cell>
          <cell r="V3031"/>
          <cell r="W3031">
            <v>37298</v>
          </cell>
          <cell r="X3031">
            <v>37301</v>
          </cell>
          <cell r="Y3031" t="str">
            <v>KB</v>
          </cell>
        </row>
        <row r="3032">
          <cell r="A3032">
            <v>2139</v>
          </cell>
          <cell r="B3032">
            <v>37425</v>
          </cell>
          <cell r="C3032" t="str">
            <v>f</v>
          </cell>
          <cell r="D3032" t="str">
            <v>2002310062</v>
          </cell>
          <cell r="E3032">
            <v>37385</v>
          </cell>
          <cell r="F3032">
            <v>37376</v>
          </cell>
          <cell r="G3032">
            <v>37413</v>
          </cell>
          <cell r="H3032" t="str">
            <v>Conexa, s. r. o.</v>
          </cell>
          <cell r="I3032" t="str">
            <v>661917</v>
          </cell>
          <cell r="J3032" t="str">
            <v>0300</v>
          </cell>
          <cell r="L3032">
            <v>525775</v>
          </cell>
          <cell r="M3032">
            <v>26288.799999999999</v>
          </cell>
          <cell r="O3032">
            <v>0</v>
          </cell>
          <cell r="P3032">
            <v>552063.80000000005</v>
          </cell>
          <cell r="Q3032">
            <v>-306000</v>
          </cell>
          <cell r="R3032">
            <v>-26288.799999999999</v>
          </cell>
          <cell r="S3032">
            <v>219775.00000000006</v>
          </cell>
          <cell r="U3032" t="str">
            <v>e</v>
          </cell>
          <cell r="V3032"/>
          <cell r="W3032">
            <v>37413</v>
          </cell>
          <cell r="X3032">
            <v>37414</v>
          </cell>
          <cell r="Y3032" t="str">
            <v>KB</v>
          </cell>
        </row>
        <row r="3033">
          <cell r="A3033">
            <v>2113</v>
          </cell>
          <cell r="B3033">
            <v>37432</v>
          </cell>
          <cell r="C3033" t="str">
            <v>f</v>
          </cell>
          <cell r="D3033" t="str">
            <v>2002470005</v>
          </cell>
          <cell r="E3033">
            <v>37368</v>
          </cell>
          <cell r="G3033">
            <v>37378</v>
          </cell>
          <cell r="H3033" t="str">
            <v>Conexa, s. r. o.</v>
          </cell>
          <cell r="I3033" t="str">
            <v>661917</v>
          </cell>
          <cell r="J3033" t="str">
            <v>0300</v>
          </cell>
          <cell r="M3033">
            <v>0</v>
          </cell>
          <cell r="O3033">
            <v>0</v>
          </cell>
          <cell r="P3033">
            <v>0</v>
          </cell>
          <cell r="Q3033">
            <v>306000</v>
          </cell>
          <cell r="S3033">
            <v>306000</v>
          </cell>
          <cell r="U3033" t="str">
            <v>c</v>
          </cell>
          <cell r="V3033"/>
          <cell r="W3033">
            <v>37382</v>
          </cell>
          <cell r="X3033">
            <v>37383</v>
          </cell>
          <cell r="Y3033" t="str">
            <v>KB</v>
          </cell>
        </row>
        <row r="3034">
          <cell r="A3034">
            <v>2255</v>
          </cell>
          <cell r="B3034">
            <v>37505</v>
          </cell>
          <cell r="C3034" t="str">
            <v>tye</v>
          </cell>
          <cell r="D3034" t="str">
            <v>2002470007</v>
          </cell>
          <cell r="E3034">
            <v>37470</v>
          </cell>
          <cell r="G3034">
            <v>37504</v>
          </cell>
          <cell r="H3034" t="str">
            <v>Conexa, s. r. o.</v>
          </cell>
          <cell r="I3034" t="str">
            <v>661917</v>
          </cell>
          <cell r="J3034" t="str">
            <v>0300</v>
          </cell>
          <cell r="M3034">
            <v>0</v>
          </cell>
          <cell r="O3034">
            <v>0</v>
          </cell>
          <cell r="P3034">
            <v>0</v>
          </cell>
          <cell r="Q3034">
            <v>463137.3</v>
          </cell>
          <cell r="S3034">
            <v>463137.3</v>
          </cell>
          <cell r="U3034" t="str">
            <v>f</v>
          </cell>
          <cell r="V3034"/>
          <cell r="W3034">
            <v>37504</v>
          </cell>
          <cell r="X3034">
            <v>37504</v>
          </cell>
          <cell r="Y3034" t="str">
            <v>KB</v>
          </cell>
        </row>
        <row r="3035">
          <cell r="A3035">
            <v>4</v>
          </cell>
          <cell r="B3035">
            <v>37284</v>
          </cell>
          <cell r="C3035" t="str">
            <v>b</v>
          </cell>
          <cell r="D3035" t="str">
            <v>5022000</v>
          </cell>
          <cell r="E3035">
            <v>37263</v>
          </cell>
          <cell r="G3035">
            <v>37266</v>
          </cell>
          <cell r="H3035" t="str">
            <v>Varcholek</v>
          </cell>
          <cell r="I3035" t="str">
            <v>667126007</v>
          </cell>
          <cell r="J3035" t="str">
            <v>3400</v>
          </cell>
          <cell r="K3035">
            <v>2250</v>
          </cell>
          <cell r="M3035">
            <v>0</v>
          </cell>
          <cell r="O3035">
            <v>0</v>
          </cell>
          <cell r="P3035">
            <v>2250</v>
          </cell>
          <cell r="S3035">
            <v>2250</v>
          </cell>
          <cell r="V3035"/>
          <cell r="W3035">
            <v>37277</v>
          </cell>
          <cell r="X3035">
            <v>37278</v>
          </cell>
          <cell r="Y3035" t="str">
            <v>KB</v>
          </cell>
        </row>
        <row r="3036">
          <cell r="A3036">
            <v>1269</v>
          </cell>
          <cell r="B3036">
            <v>37524</v>
          </cell>
          <cell r="C3036" t="str">
            <v>b</v>
          </cell>
          <cell r="D3036" t="str">
            <v>249</v>
          </cell>
          <cell r="E3036">
            <v>37496</v>
          </cell>
          <cell r="F3036">
            <v>37468</v>
          </cell>
          <cell r="G3036">
            <v>37494</v>
          </cell>
          <cell r="H3036" t="str">
            <v>Pistorova</v>
          </cell>
          <cell r="I3036" t="str">
            <v>6700003-007</v>
          </cell>
          <cell r="J3036" t="str">
            <v>2700</v>
          </cell>
          <cell r="K3036">
            <v>1087</v>
          </cell>
          <cell r="L3036">
            <v>21896.85</v>
          </cell>
          <cell r="M3036">
            <v>1094.8399999999999</v>
          </cell>
          <cell r="O3036">
            <v>0</v>
          </cell>
          <cell r="P3036">
            <v>24078.69</v>
          </cell>
          <cell r="S3036">
            <v>24078.69</v>
          </cell>
          <cell r="U3036" t="str">
            <v>a</v>
          </cell>
          <cell r="V3036"/>
          <cell r="W3036">
            <v>37508</v>
          </cell>
          <cell r="X3036">
            <v>37508</v>
          </cell>
          <cell r="Y3036" t="str">
            <v>KB</v>
          </cell>
        </row>
        <row r="3037">
          <cell r="A3037">
            <v>849</v>
          </cell>
          <cell r="B3037">
            <v>37432</v>
          </cell>
          <cell r="C3037" t="str">
            <v>b</v>
          </cell>
          <cell r="D3037" t="str">
            <v>199</v>
          </cell>
          <cell r="E3037">
            <v>37420</v>
          </cell>
          <cell r="F3037">
            <v>37413</v>
          </cell>
          <cell r="G3037">
            <v>37427</v>
          </cell>
          <cell r="H3037" t="str">
            <v>Pistorova</v>
          </cell>
          <cell r="I3037" t="str">
            <v>6700003-007</v>
          </cell>
          <cell r="J3037" t="str">
            <v>2700</v>
          </cell>
          <cell r="K3037">
            <v>8597.4</v>
          </cell>
          <cell r="L3037">
            <v>94575.25</v>
          </cell>
          <cell r="M3037">
            <v>4728.76</v>
          </cell>
          <cell r="O3037">
            <v>0</v>
          </cell>
          <cell r="P3037">
            <v>107901.41</v>
          </cell>
          <cell r="S3037">
            <v>107901.4</v>
          </cell>
          <cell r="V3037"/>
          <cell r="W3037">
            <v>37431</v>
          </cell>
          <cell r="X3037">
            <v>37431</v>
          </cell>
          <cell r="Y3037" t="str">
            <v>KB</v>
          </cell>
        </row>
        <row r="3038">
          <cell r="A3038">
            <v>1543</v>
          </cell>
          <cell r="B3038">
            <v>37572</v>
          </cell>
          <cell r="C3038" t="str">
            <v>b</v>
          </cell>
          <cell r="D3038" t="str">
            <v>269</v>
          </cell>
          <cell r="E3038">
            <v>37547</v>
          </cell>
          <cell r="F3038">
            <v>37529</v>
          </cell>
          <cell r="G3038">
            <v>37557</v>
          </cell>
          <cell r="H3038" t="str">
            <v>Pistorova</v>
          </cell>
          <cell r="I3038" t="str">
            <v>6700003-007</v>
          </cell>
          <cell r="J3038" t="str">
            <v>2700</v>
          </cell>
          <cell r="K3038">
            <v>3456</v>
          </cell>
          <cell r="L3038">
            <v>142525.9</v>
          </cell>
          <cell r="M3038">
            <v>7126.3</v>
          </cell>
          <cell r="O3038">
            <v>0</v>
          </cell>
          <cell r="P3038">
            <v>153108.20000000001</v>
          </cell>
          <cell r="S3038">
            <v>153108.20000000001</v>
          </cell>
          <cell r="V3038"/>
          <cell r="W3038">
            <v>37565</v>
          </cell>
          <cell r="X3038">
            <v>37567</v>
          </cell>
          <cell r="Y3038" t="str">
            <v>KB</v>
          </cell>
        </row>
        <row r="3039">
          <cell r="A3039">
            <v>1838</v>
          </cell>
          <cell r="C3039" t="str">
            <v>b</v>
          </cell>
          <cell r="D3039" t="str">
            <v>329</v>
          </cell>
          <cell r="E3039">
            <v>37606</v>
          </cell>
          <cell r="F3039">
            <v>37590</v>
          </cell>
          <cell r="G3039">
            <v>37612</v>
          </cell>
          <cell r="H3039" t="str">
            <v>Pistorova</v>
          </cell>
          <cell r="I3039" t="str">
            <v>6700003-007</v>
          </cell>
          <cell r="J3039" t="str">
            <v>2700</v>
          </cell>
          <cell r="K3039">
            <v>7096</v>
          </cell>
          <cell r="L3039">
            <v>217928.35</v>
          </cell>
          <cell r="M3039">
            <v>10896.42</v>
          </cell>
          <cell r="O3039">
            <v>0</v>
          </cell>
          <cell r="P3039">
            <v>235920.77</v>
          </cell>
          <cell r="S3039">
            <v>235920.77</v>
          </cell>
          <cell r="V3039">
            <v>-12</v>
          </cell>
          <cell r="Y3039" t="str">
            <v>KB</v>
          </cell>
        </row>
        <row r="3040">
          <cell r="A3040">
            <v>378</v>
          </cell>
          <cell r="B3040">
            <v>37371</v>
          </cell>
          <cell r="C3040" t="str">
            <v>pr3</v>
          </cell>
          <cell r="D3040" t="str">
            <v>15720012</v>
          </cell>
          <cell r="E3040">
            <v>37349</v>
          </cell>
          <cell r="F3040">
            <v>37341</v>
          </cell>
          <cell r="G3040">
            <v>37360</v>
          </cell>
          <cell r="H3040" t="str">
            <v>Eurest</v>
          </cell>
          <cell r="I3040" t="str">
            <v>67449-021</v>
          </cell>
          <cell r="J3040" t="str">
            <v>0100</v>
          </cell>
          <cell r="L3040">
            <v>1399.71</v>
          </cell>
          <cell r="M3040">
            <v>70</v>
          </cell>
          <cell r="O3040">
            <v>0</v>
          </cell>
          <cell r="P3040">
            <v>1469.69</v>
          </cell>
          <cell r="S3040">
            <v>1469.7</v>
          </cell>
          <cell r="U3040" t="str">
            <v>a</v>
          </cell>
          <cell r="V3040"/>
          <cell r="W3040">
            <v>37362</v>
          </cell>
          <cell r="X3040">
            <v>37362</v>
          </cell>
          <cell r="Y3040" t="str">
            <v>KB</v>
          </cell>
        </row>
        <row r="3041">
          <cell r="A3041">
            <v>3105</v>
          </cell>
          <cell r="B3041">
            <v>37371</v>
          </cell>
          <cell r="C3041" t="str">
            <v>mc</v>
          </cell>
          <cell r="D3041" t="str">
            <v>12920025</v>
          </cell>
          <cell r="E3041">
            <v>37335</v>
          </cell>
          <cell r="F3041">
            <v>37320</v>
          </cell>
          <cell r="G3041">
            <v>37354</v>
          </cell>
          <cell r="H3041" t="str">
            <v>Eurest</v>
          </cell>
          <cell r="I3041" t="str">
            <v>67449-021</v>
          </cell>
          <cell r="J3041" t="str">
            <v>0100</v>
          </cell>
          <cell r="L3041">
            <v>4761.8999999999996</v>
          </cell>
          <cell r="M3041">
            <v>238.1</v>
          </cell>
          <cell r="O3041">
            <v>0</v>
          </cell>
          <cell r="P3041">
            <v>5000</v>
          </cell>
          <cell r="S3041">
            <v>5000</v>
          </cell>
          <cell r="U3041" t="str">
            <v>d</v>
          </cell>
          <cell r="V3041"/>
          <cell r="W3041">
            <v>37362</v>
          </cell>
          <cell r="X3041">
            <v>37362</v>
          </cell>
          <cell r="Y3041" t="str">
            <v>KB</v>
          </cell>
        </row>
        <row r="3042">
          <cell r="A3042">
            <v>412.2</v>
          </cell>
          <cell r="C3042" t="str">
            <v>mc</v>
          </cell>
          <cell r="D3042" t="str">
            <v>521065</v>
          </cell>
          <cell r="E3042">
            <v>37368</v>
          </cell>
          <cell r="G3042">
            <v>39131</v>
          </cell>
          <cell r="H3042" t="str">
            <v>Eurest</v>
          </cell>
          <cell r="I3042" t="str">
            <v>67449-021</v>
          </cell>
          <cell r="J3042" t="str">
            <v>0100</v>
          </cell>
          <cell r="M3042">
            <v>0</v>
          </cell>
          <cell r="O3042">
            <v>0</v>
          </cell>
          <cell r="P3042">
            <v>0</v>
          </cell>
          <cell r="R3042">
            <v>59048.7</v>
          </cell>
          <cell r="S3042">
            <v>59048.7</v>
          </cell>
          <cell r="V3042">
            <v>1507</v>
          </cell>
          <cell r="Y3042" t="str">
            <v>KB</v>
          </cell>
        </row>
        <row r="3043">
          <cell r="A3043">
            <v>412.1</v>
          </cell>
          <cell r="C3043" t="str">
            <v>mc</v>
          </cell>
          <cell r="D3043" t="str">
            <v>521065</v>
          </cell>
          <cell r="E3043">
            <v>37368</v>
          </cell>
          <cell r="G3043">
            <v>37851</v>
          </cell>
          <cell r="H3043" t="str">
            <v>Eurest</v>
          </cell>
          <cell r="I3043" t="str">
            <v>67449-021</v>
          </cell>
          <cell r="J3043" t="str">
            <v>0100</v>
          </cell>
          <cell r="M3043">
            <v>0</v>
          </cell>
          <cell r="O3043">
            <v>0</v>
          </cell>
          <cell r="P3043">
            <v>0</v>
          </cell>
          <cell r="R3043">
            <v>139583</v>
          </cell>
          <cell r="S3043">
            <v>139583</v>
          </cell>
          <cell r="V3043">
            <v>227</v>
          </cell>
          <cell r="Y3043" t="str">
            <v>KB</v>
          </cell>
        </row>
        <row r="3044">
          <cell r="A3044">
            <v>412</v>
          </cell>
          <cell r="B3044">
            <v>37382</v>
          </cell>
          <cell r="C3044" t="str">
            <v>mc</v>
          </cell>
          <cell r="D3044" t="str">
            <v>521065</v>
          </cell>
          <cell r="E3044">
            <v>37368</v>
          </cell>
          <cell r="F3044">
            <v>37344</v>
          </cell>
          <cell r="G3044">
            <v>37381</v>
          </cell>
          <cell r="H3044" t="str">
            <v>Eurest</v>
          </cell>
          <cell r="I3044" t="str">
            <v>67449-021</v>
          </cell>
          <cell r="J3044" t="str">
            <v>0100</v>
          </cell>
          <cell r="L3044">
            <v>2255512</v>
          </cell>
          <cell r="M3044">
            <v>112775.6</v>
          </cell>
          <cell r="N3044">
            <v>1414488</v>
          </cell>
          <cell r="O3044">
            <v>311187.36</v>
          </cell>
          <cell r="P3044">
            <v>4093963</v>
          </cell>
          <cell r="Q3044">
            <v>-3303000</v>
          </cell>
          <cell r="R3044">
            <v>-198631.7</v>
          </cell>
          <cell r="S3044">
            <v>592331.30000000005</v>
          </cell>
          <cell r="T3044" t="str">
            <v>May2002</v>
          </cell>
          <cell r="U3044">
            <v>37376</v>
          </cell>
          <cell r="V3044"/>
          <cell r="W3044">
            <v>37380</v>
          </cell>
          <cell r="X3044">
            <v>37382</v>
          </cell>
          <cell r="Y3044" t="str">
            <v>Sanwa Duss</v>
          </cell>
        </row>
        <row r="3045">
          <cell r="A3045">
            <v>198</v>
          </cell>
          <cell r="B3045">
            <v>37364</v>
          </cell>
          <cell r="C3045" t="str">
            <v>mc</v>
          </cell>
          <cell r="D3045" t="str">
            <v>529004</v>
          </cell>
          <cell r="E3045">
            <v>37313</v>
          </cell>
          <cell r="G3045">
            <v>37351</v>
          </cell>
          <cell r="H3045" t="str">
            <v>Eurest</v>
          </cell>
          <cell r="I3045" t="str">
            <v>67449-021</v>
          </cell>
          <cell r="J3045" t="str">
            <v>0100</v>
          </cell>
          <cell r="M3045">
            <v>0</v>
          </cell>
          <cell r="O3045">
            <v>0</v>
          </cell>
          <cell r="P3045">
            <v>0</v>
          </cell>
          <cell r="Q3045">
            <v>3303000</v>
          </cell>
          <cell r="S3045">
            <v>3303000</v>
          </cell>
          <cell r="T3045" t="str">
            <v>April2002</v>
          </cell>
          <cell r="U3045">
            <v>37344</v>
          </cell>
          <cell r="V3045"/>
          <cell r="W3045">
            <v>37350</v>
          </cell>
          <cell r="X3045">
            <v>37351</v>
          </cell>
          <cell r="Y3045" t="str">
            <v>Sanwa Duss</v>
          </cell>
        </row>
        <row r="3046">
          <cell r="A3046">
            <v>7036</v>
          </cell>
          <cell r="B3046">
            <v>37564</v>
          </cell>
          <cell r="C3046" t="str">
            <v>sm</v>
          </cell>
          <cell r="D3046" t="str">
            <v>220276</v>
          </cell>
          <cell r="E3046">
            <v>37544</v>
          </cell>
          <cell r="F3046">
            <v>37544</v>
          </cell>
          <cell r="G3046">
            <v>37564</v>
          </cell>
          <cell r="H3046" t="str">
            <v>Oaza-net</v>
          </cell>
          <cell r="I3046" t="str">
            <v>675191263</v>
          </cell>
          <cell r="J3046" t="str">
            <v>0300</v>
          </cell>
          <cell r="M3046">
            <v>0</v>
          </cell>
          <cell r="N3046">
            <v>1650</v>
          </cell>
          <cell r="O3046">
            <v>363</v>
          </cell>
          <cell r="P3046">
            <v>2013</v>
          </cell>
          <cell r="R3046">
            <v>0</v>
          </cell>
          <cell r="S3046">
            <v>2013</v>
          </cell>
          <cell r="U3046" t="str">
            <v>c</v>
          </cell>
          <cell r="V3046"/>
          <cell r="W3046">
            <v>37564</v>
          </cell>
          <cell r="X3046">
            <v>37564</v>
          </cell>
          <cell r="Y3046" t="str">
            <v>KB</v>
          </cell>
          <cell r="Z3046" t="str">
            <v>switchover of PC conveyance</v>
          </cell>
        </row>
        <row r="3047">
          <cell r="A3047">
            <v>7018</v>
          </cell>
          <cell r="B3047">
            <v>37537</v>
          </cell>
          <cell r="C3047" t="str">
            <v>sm</v>
          </cell>
          <cell r="D3047" t="str">
            <v>220253</v>
          </cell>
          <cell r="E3047">
            <v>37518</v>
          </cell>
          <cell r="F3047">
            <v>37517</v>
          </cell>
          <cell r="G3047">
            <v>37532</v>
          </cell>
          <cell r="H3047" t="str">
            <v>Oaza-net</v>
          </cell>
          <cell r="I3047" t="str">
            <v>675191263</v>
          </cell>
          <cell r="J3047" t="str">
            <v>0300</v>
          </cell>
          <cell r="L3047">
            <v>20812</v>
          </cell>
          <cell r="M3047">
            <v>1040.5999999999999</v>
          </cell>
          <cell r="O3047">
            <v>0</v>
          </cell>
          <cell r="P3047">
            <v>21852.6</v>
          </cell>
          <cell r="S3047">
            <v>21853</v>
          </cell>
          <cell r="U3047" t="str">
            <v>b</v>
          </cell>
          <cell r="V3047"/>
          <cell r="W3047">
            <v>37536</v>
          </cell>
          <cell r="X3047">
            <v>37536</v>
          </cell>
          <cell r="Y3047" t="str">
            <v>KB</v>
          </cell>
        </row>
        <row r="3048">
          <cell r="A3048">
            <v>7002</v>
          </cell>
          <cell r="B3048">
            <v>37502</v>
          </cell>
          <cell r="C3048" t="str">
            <v>sm</v>
          </cell>
          <cell r="D3048" t="str">
            <v>120851</v>
          </cell>
          <cell r="E3048">
            <v>37487</v>
          </cell>
          <cell r="F3048">
            <v>37484</v>
          </cell>
          <cell r="G3048">
            <v>37494</v>
          </cell>
          <cell r="H3048" t="str">
            <v>Oaza-net</v>
          </cell>
          <cell r="I3048" t="str">
            <v>675191263</v>
          </cell>
          <cell r="J3048" t="str">
            <v>0300</v>
          </cell>
          <cell r="L3048">
            <v>42073</v>
          </cell>
          <cell r="M3048">
            <v>2103.6999999999998</v>
          </cell>
          <cell r="N3048">
            <v>37605</v>
          </cell>
          <cell r="O3048">
            <v>8273.1</v>
          </cell>
          <cell r="P3048">
            <v>90054.8</v>
          </cell>
          <cell r="S3048">
            <v>90055</v>
          </cell>
          <cell r="V3048"/>
          <cell r="W3048">
            <v>37495</v>
          </cell>
          <cell r="X3048">
            <v>37496</v>
          </cell>
          <cell r="Y3048" t="str">
            <v>KB</v>
          </cell>
          <cell r="Z3048" t="str">
            <v xml:space="preserve">Computers installations, MS Office, MS Windows, </v>
          </cell>
        </row>
        <row r="3049">
          <cell r="A3049">
            <v>3424</v>
          </cell>
          <cell r="B3049">
            <v>37596</v>
          </cell>
          <cell r="C3049" t="str">
            <v>tch</v>
          </cell>
          <cell r="D3049" t="str">
            <v>4980006448</v>
          </cell>
          <cell r="E3049">
            <v>37574</v>
          </cell>
          <cell r="F3049">
            <v>37571</v>
          </cell>
          <cell r="G3049">
            <v>37586</v>
          </cell>
          <cell r="H3049" t="str">
            <v>CDMS Krystal</v>
          </cell>
          <cell r="I3049" t="str">
            <v>683980</v>
          </cell>
          <cell r="J3049" t="str">
            <v>0300</v>
          </cell>
          <cell r="L3049">
            <v>590.4</v>
          </cell>
          <cell r="M3049">
            <v>29.5</v>
          </cell>
          <cell r="O3049">
            <v>0</v>
          </cell>
          <cell r="P3049">
            <v>619.9</v>
          </cell>
          <cell r="S3049">
            <v>620</v>
          </cell>
          <cell r="U3049" t="str">
            <v>b</v>
          </cell>
          <cell r="W3049">
            <v>37592</v>
          </cell>
          <cell r="X3049">
            <v>37594</v>
          </cell>
          <cell r="Y3049" t="str">
            <v>KB</v>
          </cell>
          <cell r="Z3049" t="str">
            <v>Accomodation PRG, Mrs. Jasanska</v>
          </cell>
        </row>
        <row r="3050">
          <cell r="A3050">
            <v>3430</v>
          </cell>
          <cell r="B3050">
            <v>37596</v>
          </cell>
          <cell r="C3050" t="str">
            <v>tch</v>
          </cell>
          <cell r="D3050" t="str">
            <v>4980006437</v>
          </cell>
          <cell r="E3050">
            <v>37573</v>
          </cell>
          <cell r="F3050">
            <v>37568</v>
          </cell>
          <cell r="G3050">
            <v>37585</v>
          </cell>
          <cell r="H3050" t="str">
            <v>CDMS Krystal</v>
          </cell>
          <cell r="I3050" t="str">
            <v>683980</v>
          </cell>
          <cell r="J3050" t="str">
            <v>0300</v>
          </cell>
          <cell r="L3050">
            <v>1180.9000000000001</v>
          </cell>
          <cell r="M3050">
            <v>59</v>
          </cell>
          <cell r="O3050">
            <v>0</v>
          </cell>
          <cell r="P3050">
            <v>1239.9000000000001</v>
          </cell>
          <cell r="S3050">
            <v>1240</v>
          </cell>
          <cell r="U3050" t="str">
            <v>a</v>
          </cell>
          <cell r="W3050">
            <v>37592</v>
          </cell>
          <cell r="X3050">
            <v>37594</v>
          </cell>
          <cell r="Y3050" t="str">
            <v>KB</v>
          </cell>
          <cell r="Z3050" t="str">
            <v>Accomodation PRG, Mrs. Spinkova</v>
          </cell>
        </row>
        <row r="3051">
          <cell r="A3051">
            <v>3432</v>
          </cell>
          <cell r="B3051">
            <v>37596</v>
          </cell>
          <cell r="C3051" t="str">
            <v>tch</v>
          </cell>
          <cell r="D3051" t="str">
            <v>4980006456</v>
          </cell>
          <cell r="E3051">
            <v>37578</v>
          </cell>
          <cell r="F3051">
            <v>37573</v>
          </cell>
          <cell r="G3051">
            <v>37588</v>
          </cell>
          <cell r="H3051" t="str">
            <v>CDMS Krystal</v>
          </cell>
          <cell r="I3051" t="str">
            <v>683980</v>
          </cell>
          <cell r="J3051" t="str">
            <v>0300</v>
          </cell>
          <cell r="L3051">
            <v>1180.9000000000001</v>
          </cell>
          <cell r="M3051">
            <v>59.1</v>
          </cell>
          <cell r="O3051">
            <v>0</v>
          </cell>
          <cell r="P3051">
            <v>1240</v>
          </cell>
          <cell r="S3051">
            <v>1240</v>
          </cell>
          <cell r="U3051" t="str">
            <v>a</v>
          </cell>
          <cell r="W3051">
            <v>37587</v>
          </cell>
          <cell r="X3051">
            <v>37589</v>
          </cell>
          <cell r="Y3051" t="str">
            <v>KB</v>
          </cell>
          <cell r="Z3051" t="str">
            <v>Accomodatiom PRG, Miss Špinková</v>
          </cell>
        </row>
        <row r="3052">
          <cell r="A3052">
            <v>3415</v>
          </cell>
          <cell r="B3052">
            <v>37578</v>
          </cell>
          <cell r="C3052" t="str">
            <v>tch</v>
          </cell>
          <cell r="D3052" t="str">
            <v>4980006402</v>
          </cell>
          <cell r="E3052">
            <v>37565</v>
          </cell>
          <cell r="F3052">
            <v>37564</v>
          </cell>
          <cell r="G3052">
            <v>37578</v>
          </cell>
          <cell r="H3052" t="str">
            <v>CDMS Krystal</v>
          </cell>
          <cell r="I3052" t="str">
            <v>683980</v>
          </cell>
          <cell r="J3052" t="str">
            <v>0300</v>
          </cell>
          <cell r="L3052">
            <v>3714.2</v>
          </cell>
          <cell r="M3052">
            <v>185.8</v>
          </cell>
          <cell r="O3052">
            <v>0</v>
          </cell>
          <cell r="P3052">
            <v>3900</v>
          </cell>
          <cell r="S3052">
            <v>3900</v>
          </cell>
          <cell r="U3052" t="str">
            <v>g</v>
          </cell>
          <cell r="W3052">
            <v>37575</v>
          </cell>
          <cell r="X3052">
            <v>37575</v>
          </cell>
          <cell r="Y3052" t="str">
            <v>KB</v>
          </cell>
          <cell r="Z3052" t="str">
            <v>Accomodatiom PRG, Miss Jasanská, Miss Špinková</v>
          </cell>
        </row>
        <row r="3053">
          <cell r="A3053">
            <v>368</v>
          </cell>
          <cell r="B3053">
            <v>37364</v>
          </cell>
          <cell r="C3053" t="str">
            <v>o</v>
          </cell>
          <cell r="D3053" t="str">
            <v>202100119</v>
          </cell>
          <cell r="E3053">
            <v>37348</v>
          </cell>
          <cell r="F3053">
            <v>37340</v>
          </cell>
          <cell r="G3053">
            <v>37354</v>
          </cell>
          <cell r="H3053" t="str">
            <v>Boks</v>
          </cell>
          <cell r="I3053" t="str">
            <v>6871400277</v>
          </cell>
          <cell r="J3053" t="str">
            <v>0100</v>
          </cell>
          <cell r="M3053">
            <v>0</v>
          </cell>
          <cell r="N3053">
            <v>1800</v>
          </cell>
          <cell r="O3053">
            <v>396</v>
          </cell>
          <cell r="P3053">
            <v>2196</v>
          </cell>
          <cell r="S3053">
            <v>2196</v>
          </cell>
          <cell r="U3053" t="str">
            <v>c</v>
          </cell>
          <cell r="V3053"/>
          <cell r="W3053">
            <v>37354</v>
          </cell>
          <cell r="X3053">
            <v>37354</v>
          </cell>
          <cell r="Y3053" t="str">
            <v>KB</v>
          </cell>
        </row>
        <row r="3054">
          <cell r="A3054">
            <v>1664</v>
          </cell>
          <cell r="B3054">
            <v>37578</v>
          </cell>
          <cell r="C3054" t="str">
            <v>b</v>
          </cell>
          <cell r="D3054" t="str">
            <v>1021253937</v>
          </cell>
          <cell r="E3054">
            <v>37572</v>
          </cell>
          <cell r="G3054">
            <v>37558</v>
          </cell>
          <cell r="H3054" t="str">
            <v>Computer Press a.s.</v>
          </cell>
          <cell r="I3054" t="str">
            <v>68885001</v>
          </cell>
          <cell r="J3054" t="str">
            <v>2400</v>
          </cell>
          <cell r="K3054">
            <v>0</v>
          </cell>
          <cell r="L3054">
            <v>647.62</v>
          </cell>
          <cell r="M3054">
            <v>32.380000000000003</v>
          </cell>
          <cell r="O3054">
            <v>0</v>
          </cell>
          <cell r="P3054">
            <v>680</v>
          </cell>
          <cell r="Q3054">
            <v>-680</v>
          </cell>
          <cell r="S3054">
            <v>0</v>
          </cell>
          <cell r="W3054" t="str">
            <v>n/a</v>
          </cell>
          <cell r="X3054" t="str">
            <v>n/a</v>
          </cell>
          <cell r="Y3054" t="str">
            <v>KB</v>
          </cell>
        </row>
        <row r="3055">
          <cell r="A3055">
            <v>1500</v>
          </cell>
          <cell r="B3055">
            <v>37560</v>
          </cell>
          <cell r="C3055" t="str">
            <v>b</v>
          </cell>
          <cell r="D3055" t="str">
            <v>1627058059</v>
          </cell>
          <cell r="E3055">
            <v>37540</v>
          </cell>
          <cell r="G3055">
            <v>37554</v>
          </cell>
          <cell r="H3055" t="str">
            <v>Computer Press a.s.</v>
          </cell>
          <cell r="I3055" t="str">
            <v>68885001</v>
          </cell>
          <cell r="J3055" t="str">
            <v>2400</v>
          </cell>
          <cell r="K3055">
            <v>0</v>
          </cell>
          <cell r="M3055">
            <v>0</v>
          </cell>
          <cell r="O3055">
            <v>0</v>
          </cell>
          <cell r="P3055">
            <v>0</v>
          </cell>
          <cell r="Q3055">
            <v>680</v>
          </cell>
          <cell r="S3055">
            <v>680</v>
          </cell>
          <cell r="U3055" t="str">
            <v>a</v>
          </cell>
          <cell r="V3055"/>
          <cell r="W3055">
            <v>37550</v>
          </cell>
          <cell r="X3055">
            <v>37551</v>
          </cell>
          <cell r="Y3055" t="str">
            <v>KB</v>
          </cell>
        </row>
        <row r="3056">
          <cell r="A3056">
            <v>1502</v>
          </cell>
          <cell r="B3056">
            <v>37553</v>
          </cell>
          <cell r="C3056" t="str">
            <v>mch</v>
          </cell>
          <cell r="D3056" t="str">
            <v>1010140319</v>
          </cell>
          <cell r="E3056">
            <v>37534</v>
          </cell>
          <cell r="F3056">
            <v>37522</v>
          </cell>
          <cell r="G3056">
            <v>37544</v>
          </cell>
          <cell r="H3056" t="str">
            <v>Telecom</v>
          </cell>
          <cell r="I3056" t="str">
            <v>69508021</v>
          </cell>
          <cell r="J3056" t="str">
            <v>0100</v>
          </cell>
          <cell r="L3056">
            <v>400</v>
          </cell>
          <cell r="M3056">
            <v>20</v>
          </cell>
          <cell r="O3056">
            <v>0</v>
          </cell>
          <cell r="P3056">
            <v>420</v>
          </cell>
          <cell r="S3056">
            <v>420</v>
          </cell>
          <cell r="U3056" t="str">
            <v>x</v>
          </cell>
          <cell r="V3056"/>
          <cell r="W3056">
            <v>37547</v>
          </cell>
          <cell r="X3056">
            <v>37550</v>
          </cell>
          <cell r="Y3056" t="str">
            <v>KB</v>
          </cell>
        </row>
        <row r="3057">
          <cell r="A3057">
            <v>426</v>
          </cell>
          <cell r="B3057">
            <v>37371</v>
          </cell>
          <cell r="C3057" t="str">
            <v>b</v>
          </cell>
          <cell r="D3057" t="str">
            <v>20202033</v>
          </cell>
          <cell r="E3057">
            <v>37356</v>
          </cell>
          <cell r="G3057">
            <v>37348</v>
          </cell>
          <cell r="H3057" t="str">
            <v>Ambit</v>
          </cell>
          <cell r="I3057" t="str">
            <v>700099005</v>
          </cell>
          <cell r="J3057" t="str">
            <v>2700</v>
          </cell>
          <cell r="M3057">
            <v>0</v>
          </cell>
          <cell r="O3057">
            <v>0</v>
          </cell>
          <cell r="P3057">
            <v>0</v>
          </cell>
          <cell r="Q3057">
            <v>150000</v>
          </cell>
          <cell r="S3057">
            <v>150000</v>
          </cell>
          <cell r="U3057" t="str">
            <v>b</v>
          </cell>
          <cell r="V3057"/>
          <cell r="W3057">
            <v>37362</v>
          </cell>
          <cell r="X3057">
            <v>37362</v>
          </cell>
          <cell r="Y3057" t="str">
            <v>KB</v>
          </cell>
        </row>
        <row r="3058">
          <cell r="A3058">
            <v>903</v>
          </cell>
          <cell r="B3058">
            <v>37453</v>
          </cell>
          <cell r="C3058" t="str">
            <v>b</v>
          </cell>
          <cell r="D3058" t="str">
            <v>202060087</v>
          </cell>
          <cell r="E3058">
            <v>37432</v>
          </cell>
          <cell r="G3058">
            <v>37437</v>
          </cell>
          <cell r="H3058" t="str">
            <v>Ambit</v>
          </cell>
          <cell r="I3058" t="str">
            <v>700099005</v>
          </cell>
          <cell r="J3058" t="str">
            <v>2700</v>
          </cell>
          <cell r="L3058">
            <v>300000</v>
          </cell>
          <cell r="M3058">
            <v>15000</v>
          </cell>
          <cell r="O3058">
            <v>0</v>
          </cell>
          <cell r="P3058">
            <v>315000</v>
          </cell>
          <cell r="Q3058">
            <v>-150000</v>
          </cell>
          <cell r="S3058">
            <v>165000</v>
          </cell>
          <cell r="U3058" t="str">
            <v>c</v>
          </cell>
          <cell r="V3058"/>
          <cell r="W3058">
            <v>37440</v>
          </cell>
          <cell r="X3058">
            <v>37440</v>
          </cell>
          <cell r="Y3058" t="str">
            <v>KB</v>
          </cell>
        </row>
        <row r="3059">
          <cell r="A3059">
            <v>1339</v>
          </cell>
          <cell r="B3059">
            <v>37544</v>
          </cell>
          <cell r="C3059" t="str">
            <v>ao</v>
          </cell>
          <cell r="D3059" t="str">
            <v>20172</v>
          </cell>
          <cell r="E3059">
            <v>37509</v>
          </cell>
          <cell r="F3059">
            <v>37475</v>
          </cell>
          <cell r="G3059">
            <v>37534</v>
          </cell>
          <cell r="H3059" t="str">
            <v>Chemoprag</v>
          </cell>
          <cell r="I3059" t="str">
            <v>700149703</v>
          </cell>
          <cell r="J3059" t="str">
            <v>0300</v>
          </cell>
          <cell r="L3059">
            <v>162000</v>
          </cell>
          <cell r="M3059">
            <v>8100</v>
          </cell>
          <cell r="O3059">
            <v>0</v>
          </cell>
          <cell r="P3059">
            <v>170100</v>
          </cell>
          <cell r="S3059">
            <v>170100</v>
          </cell>
          <cell r="T3059" t="str">
            <v>October2002</v>
          </cell>
          <cell r="V3059"/>
          <cell r="W3059">
            <v>37534</v>
          </cell>
          <cell r="X3059">
            <v>37536</v>
          </cell>
          <cell r="Y3059" t="str">
            <v>UFJ</v>
          </cell>
        </row>
        <row r="3060">
          <cell r="A3060">
            <v>1378</v>
          </cell>
          <cell r="B3060">
            <v>37572</v>
          </cell>
          <cell r="C3060" t="str">
            <v>ao</v>
          </cell>
          <cell r="D3060" t="str">
            <v>20200</v>
          </cell>
          <cell r="E3060">
            <v>37518</v>
          </cell>
          <cell r="F3060">
            <v>37512</v>
          </cell>
          <cell r="G3060">
            <v>37546</v>
          </cell>
          <cell r="H3060" t="str">
            <v>Chemoprag</v>
          </cell>
          <cell r="I3060" t="str">
            <v>700149703</v>
          </cell>
          <cell r="J3060" t="str">
            <v>0300</v>
          </cell>
          <cell r="L3060">
            <v>814025</v>
          </cell>
          <cell r="M3060">
            <v>40701.300000000003</v>
          </cell>
          <cell r="P3060">
            <v>854726.3</v>
          </cell>
          <cell r="S3060">
            <v>854726.3</v>
          </cell>
          <cell r="T3060" t="str">
            <v>November2002</v>
          </cell>
          <cell r="U3060">
            <v>37558</v>
          </cell>
          <cell r="V3060"/>
          <cell r="W3060">
            <v>37564</v>
          </cell>
          <cell r="X3060">
            <v>37565</v>
          </cell>
          <cell r="Y3060" t="str">
            <v>UFJ</v>
          </cell>
        </row>
        <row r="3061">
          <cell r="A3061">
            <v>1340</v>
          </cell>
          <cell r="B3061">
            <v>37537</v>
          </cell>
          <cell r="C3061" t="str">
            <v>ao</v>
          </cell>
          <cell r="D3061" t="str">
            <v>20170</v>
          </cell>
          <cell r="E3061">
            <v>37509</v>
          </cell>
          <cell r="F3061">
            <v>37475</v>
          </cell>
          <cell r="G3061">
            <v>37534</v>
          </cell>
          <cell r="H3061" t="str">
            <v>Chemoprag</v>
          </cell>
          <cell r="I3061" t="str">
            <v>700149703</v>
          </cell>
          <cell r="J3061" t="str">
            <v>0300</v>
          </cell>
          <cell r="L3061">
            <v>900429</v>
          </cell>
          <cell r="M3061">
            <v>45021.5</v>
          </cell>
          <cell r="O3061">
            <v>0</v>
          </cell>
          <cell r="P3061">
            <v>945450.5</v>
          </cell>
          <cell r="S3061">
            <v>945450.5</v>
          </cell>
          <cell r="T3061" t="str">
            <v>October2002</v>
          </cell>
          <cell r="V3061"/>
          <cell r="W3061">
            <v>37534</v>
          </cell>
          <cell r="X3061">
            <v>37536</v>
          </cell>
          <cell r="Y3061" t="str">
            <v>UFJ</v>
          </cell>
        </row>
        <row r="3062">
          <cell r="A3062">
            <v>1379</v>
          </cell>
          <cell r="B3062">
            <v>37572</v>
          </cell>
          <cell r="C3062" t="str">
            <v>ao</v>
          </cell>
          <cell r="D3062" t="str">
            <v>20199</v>
          </cell>
          <cell r="E3062">
            <v>37518</v>
          </cell>
          <cell r="F3062">
            <v>37512</v>
          </cell>
          <cell r="G3062">
            <v>37546</v>
          </cell>
          <cell r="H3062" t="str">
            <v>Chemoprag</v>
          </cell>
          <cell r="I3062" t="str">
            <v>700149703</v>
          </cell>
          <cell r="J3062" t="str">
            <v>0300</v>
          </cell>
          <cell r="L3062">
            <v>1212000</v>
          </cell>
          <cell r="M3062">
            <v>60600</v>
          </cell>
          <cell r="P3062">
            <v>1272600</v>
          </cell>
          <cell r="S3062">
            <v>1272600</v>
          </cell>
          <cell r="T3062" t="str">
            <v>November2002</v>
          </cell>
          <cell r="U3062">
            <v>37558</v>
          </cell>
          <cell r="V3062"/>
          <cell r="W3062">
            <v>37564</v>
          </cell>
          <cell r="X3062">
            <v>37565</v>
          </cell>
          <cell r="Y3062" t="str">
            <v>UFJ</v>
          </cell>
        </row>
        <row r="3063">
          <cell r="A3063">
            <v>1341</v>
          </cell>
          <cell r="B3063">
            <v>37537</v>
          </cell>
          <cell r="C3063" t="str">
            <v>ao</v>
          </cell>
          <cell r="D3063" t="str">
            <v>20171</v>
          </cell>
          <cell r="E3063">
            <v>37509</v>
          </cell>
          <cell r="F3063">
            <v>37475</v>
          </cell>
          <cell r="G3063">
            <v>37534</v>
          </cell>
          <cell r="H3063" t="str">
            <v>Chemoprag</v>
          </cell>
          <cell r="I3063" t="str">
            <v>700149703</v>
          </cell>
          <cell r="J3063" t="str">
            <v>0300</v>
          </cell>
          <cell r="L3063">
            <v>2246982</v>
          </cell>
          <cell r="M3063">
            <v>112349.1</v>
          </cell>
          <cell r="O3063">
            <v>0</v>
          </cell>
          <cell r="P3063">
            <v>2359331.1</v>
          </cell>
          <cell r="S3063">
            <v>2359331.1</v>
          </cell>
          <cell r="T3063" t="str">
            <v>October2002</v>
          </cell>
          <cell r="V3063"/>
          <cell r="W3063">
            <v>37534</v>
          </cell>
          <cell r="X3063">
            <v>37536</v>
          </cell>
          <cell r="Y3063" t="str">
            <v>UFJ</v>
          </cell>
        </row>
        <row r="3064">
          <cell r="A3064">
            <v>912</v>
          </cell>
          <cell r="B3064">
            <v>37453</v>
          </cell>
          <cell r="C3064" t="str">
            <v>ty2</v>
          </cell>
          <cell r="D3064" t="str">
            <v>021112</v>
          </cell>
          <cell r="E3064">
            <v>37432</v>
          </cell>
          <cell r="F3064">
            <v>37419</v>
          </cell>
          <cell r="G3064">
            <v>37427</v>
          </cell>
          <cell r="H3064" t="str">
            <v>Tebodin</v>
          </cell>
          <cell r="I3064" t="str">
            <v>7010449-081</v>
          </cell>
          <cell r="J3064" t="str">
            <v>0100</v>
          </cell>
          <cell r="L3064">
            <v>70000</v>
          </cell>
          <cell r="M3064">
            <v>3500</v>
          </cell>
          <cell r="O3064">
            <v>0</v>
          </cell>
          <cell r="P3064">
            <v>73500</v>
          </cell>
          <cell r="S3064">
            <v>73500</v>
          </cell>
          <cell r="U3064" t="str">
            <v>b</v>
          </cell>
          <cell r="V3064"/>
          <cell r="W3064">
            <v>37445</v>
          </cell>
          <cell r="X3064">
            <v>37445</v>
          </cell>
          <cell r="Y3064" t="str">
            <v>KB</v>
          </cell>
        </row>
        <row r="3065">
          <cell r="A3065">
            <v>717</v>
          </cell>
          <cell r="B3065">
            <v>37432</v>
          </cell>
          <cell r="C3065" t="str">
            <v>a2</v>
          </cell>
          <cell r="D3065" t="str">
            <v>021090</v>
          </cell>
          <cell r="E3065">
            <v>37404</v>
          </cell>
          <cell r="F3065">
            <v>37398</v>
          </cell>
          <cell r="G3065">
            <v>37429</v>
          </cell>
          <cell r="H3065" t="str">
            <v>Tebodin</v>
          </cell>
          <cell r="I3065" t="str">
            <v>7010449-081</v>
          </cell>
          <cell r="J3065" t="str">
            <v>0100</v>
          </cell>
          <cell r="L3065">
            <v>80000</v>
          </cell>
          <cell r="M3065">
            <v>4000</v>
          </cell>
          <cell r="O3065">
            <v>0</v>
          </cell>
          <cell r="P3065">
            <v>84000</v>
          </cell>
          <cell r="S3065">
            <v>84000</v>
          </cell>
          <cell r="V3065"/>
          <cell r="W3065">
            <v>37431</v>
          </cell>
          <cell r="X3065">
            <v>37431</v>
          </cell>
          <cell r="Y3065" t="str">
            <v>KB</v>
          </cell>
        </row>
        <row r="3066">
          <cell r="A3066">
            <v>1638</v>
          </cell>
          <cell r="D3066" t="str">
            <v>21238</v>
          </cell>
          <cell r="E3066">
            <v>37564</v>
          </cell>
          <cell r="F3066">
            <v>37558</v>
          </cell>
          <cell r="G3066">
            <v>37590</v>
          </cell>
          <cell r="H3066" t="str">
            <v>Tebodin</v>
          </cell>
          <cell r="I3066" t="str">
            <v>7010449-081</v>
          </cell>
          <cell r="J3066" t="str">
            <v>0100</v>
          </cell>
          <cell r="L3066">
            <v>120000</v>
          </cell>
          <cell r="M3066">
            <v>6000</v>
          </cell>
          <cell r="O3066">
            <v>0</v>
          </cell>
          <cell r="P3066">
            <v>126000</v>
          </cell>
          <cell r="S3066">
            <v>126000</v>
          </cell>
          <cell r="V3066">
            <v>-34</v>
          </cell>
          <cell r="Y3066" t="str">
            <v>KB</v>
          </cell>
        </row>
        <row r="3067">
          <cell r="A3067">
            <v>799</v>
          </cell>
          <cell r="B3067">
            <v>37432</v>
          </cell>
          <cell r="C3067" t="str">
            <v>mc</v>
          </cell>
          <cell r="D3067" t="str">
            <v>22069</v>
          </cell>
          <cell r="E3067">
            <v>37414</v>
          </cell>
          <cell r="F3067">
            <v>37404</v>
          </cell>
          <cell r="G3067">
            <v>37421</v>
          </cell>
          <cell r="H3067" t="str">
            <v>ELTER</v>
          </cell>
          <cell r="I3067" t="str">
            <v>703509-524</v>
          </cell>
          <cell r="J3067" t="str">
            <v>0600</v>
          </cell>
          <cell r="L3067">
            <v>24000</v>
          </cell>
          <cell r="M3067">
            <v>1200</v>
          </cell>
          <cell r="O3067">
            <v>0</v>
          </cell>
          <cell r="P3067">
            <v>25200</v>
          </cell>
          <cell r="S3067">
            <v>25200</v>
          </cell>
          <cell r="V3067"/>
          <cell r="W3067">
            <v>37431</v>
          </cell>
          <cell r="X3067">
            <v>37431</v>
          </cell>
          <cell r="Y3067" t="str">
            <v>KB</v>
          </cell>
        </row>
        <row r="3068">
          <cell r="A3068">
            <v>1044</v>
          </cell>
          <cell r="B3068">
            <v>37461</v>
          </cell>
          <cell r="C3068" t="str">
            <v>mc</v>
          </cell>
          <cell r="D3068" t="str">
            <v>220100316</v>
          </cell>
          <cell r="E3068">
            <v>37452</v>
          </cell>
          <cell r="F3068">
            <v>37437</v>
          </cell>
          <cell r="G3068">
            <v>37449</v>
          </cell>
          <cell r="H3068" t="str">
            <v>XERON, Hradec Králové</v>
          </cell>
          <cell r="I3068" t="str">
            <v>70921-024</v>
          </cell>
          <cell r="J3068" t="str">
            <v>2700</v>
          </cell>
          <cell r="L3068">
            <v>339.05</v>
          </cell>
          <cell r="M3068">
            <v>16.95</v>
          </cell>
          <cell r="O3068">
            <v>0</v>
          </cell>
          <cell r="P3068">
            <v>356</v>
          </cell>
          <cell r="S3068">
            <v>356</v>
          </cell>
          <cell r="U3068" t="str">
            <v>e</v>
          </cell>
          <cell r="V3068"/>
          <cell r="W3068">
            <v>37455</v>
          </cell>
          <cell r="X3068">
            <v>37455</v>
          </cell>
          <cell r="Y3068" t="str">
            <v>KB</v>
          </cell>
        </row>
        <row r="3069">
          <cell r="A3069">
            <v>1717</v>
          </cell>
          <cell r="B3069">
            <v>37613</v>
          </cell>
          <cell r="C3069" t="str">
            <v>mc</v>
          </cell>
          <cell r="D3069" t="str">
            <v>220100497</v>
          </cell>
          <cell r="E3069">
            <v>37578</v>
          </cell>
          <cell r="F3069">
            <v>37560</v>
          </cell>
          <cell r="G3069">
            <v>37575</v>
          </cell>
          <cell r="H3069" t="str">
            <v>XERON, Hradec Králové</v>
          </cell>
          <cell r="I3069" t="str">
            <v>70921-024</v>
          </cell>
          <cell r="J3069" t="str">
            <v>2700</v>
          </cell>
          <cell r="L3069">
            <v>697.14</v>
          </cell>
          <cell r="M3069">
            <v>34.86</v>
          </cell>
          <cell r="O3069">
            <v>0</v>
          </cell>
          <cell r="P3069">
            <v>732</v>
          </cell>
          <cell r="S3069">
            <v>732</v>
          </cell>
          <cell r="V3069"/>
          <cell r="W3069">
            <v>37608</v>
          </cell>
          <cell r="X3069">
            <v>37608</v>
          </cell>
          <cell r="Y3069" t="str">
            <v>KB</v>
          </cell>
        </row>
        <row r="3070">
          <cell r="A3070">
            <v>3042</v>
          </cell>
          <cell r="B3070">
            <v>37315</v>
          </cell>
          <cell r="C3070" t="str">
            <v>mc</v>
          </cell>
          <cell r="D3070" t="str">
            <v>220100012</v>
          </cell>
          <cell r="E3070">
            <v>37298</v>
          </cell>
          <cell r="F3070">
            <v>37287</v>
          </cell>
          <cell r="G3070">
            <v>37302</v>
          </cell>
          <cell r="H3070" t="str">
            <v>XERON, Hradec Králové</v>
          </cell>
          <cell r="I3070" t="str">
            <v>70921-024</v>
          </cell>
          <cell r="J3070" t="str">
            <v>2700</v>
          </cell>
          <cell r="L3070">
            <v>1005.73</v>
          </cell>
          <cell r="M3070">
            <v>50.27</v>
          </cell>
          <cell r="O3070">
            <v>0</v>
          </cell>
          <cell r="P3070">
            <v>1056</v>
          </cell>
          <cell r="S3070">
            <v>1056</v>
          </cell>
          <cell r="U3070" t="str">
            <v>b</v>
          </cell>
          <cell r="V3070"/>
          <cell r="W3070">
            <v>37312</v>
          </cell>
          <cell r="X3070">
            <v>37313</v>
          </cell>
          <cell r="Y3070" t="str">
            <v>KB</v>
          </cell>
        </row>
        <row r="3071">
          <cell r="A3071">
            <v>3062</v>
          </cell>
          <cell r="B3071">
            <v>37349</v>
          </cell>
          <cell r="C3071" t="str">
            <v>mc</v>
          </cell>
          <cell r="D3071" t="str">
            <v>220100072</v>
          </cell>
          <cell r="E3071">
            <v>37321</v>
          </cell>
          <cell r="F3071">
            <v>37315</v>
          </cell>
          <cell r="G3071">
            <v>37330</v>
          </cell>
          <cell r="H3071" t="str">
            <v>XERON, Hradec Králové</v>
          </cell>
          <cell r="I3071" t="str">
            <v>70921-024</v>
          </cell>
          <cell r="J3071" t="str">
            <v>2700</v>
          </cell>
          <cell r="L3071">
            <v>3881.03</v>
          </cell>
          <cell r="M3071">
            <v>193.97</v>
          </cell>
          <cell r="O3071">
            <v>0</v>
          </cell>
          <cell r="P3071">
            <v>4075</v>
          </cell>
          <cell r="S3071">
            <v>4075</v>
          </cell>
          <cell r="V3071"/>
          <cell r="W3071">
            <v>37335</v>
          </cell>
          <cell r="X3071">
            <v>37335</v>
          </cell>
          <cell r="Y3071" t="str">
            <v>KB</v>
          </cell>
        </row>
        <row r="3072">
          <cell r="A3072">
            <v>464</v>
          </cell>
          <cell r="B3072">
            <v>37385</v>
          </cell>
          <cell r="C3072" t="str">
            <v>mc</v>
          </cell>
          <cell r="D3072" t="str">
            <v>220100171</v>
          </cell>
          <cell r="E3072">
            <v>37362</v>
          </cell>
          <cell r="F3072">
            <v>37346</v>
          </cell>
          <cell r="G3072">
            <v>37364</v>
          </cell>
          <cell r="H3072" t="str">
            <v>XERON, Hradec Králové</v>
          </cell>
          <cell r="I3072" t="str">
            <v>70921-024</v>
          </cell>
          <cell r="J3072" t="str">
            <v>2700</v>
          </cell>
          <cell r="L3072">
            <v>18462.27</v>
          </cell>
          <cell r="M3072">
            <v>922.73</v>
          </cell>
          <cell r="O3072">
            <v>0</v>
          </cell>
          <cell r="P3072">
            <v>19385</v>
          </cell>
          <cell r="S3072">
            <v>19385</v>
          </cell>
          <cell r="V3072"/>
          <cell r="W3072">
            <v>37370</v>
          </cell>
          <cell r="X3072">
            <v>37371</v>
          </cell>
          <cell r="Y3072" t="str">
            <v>KB</v>
          </cell>
        </row>
        <row r="3073">
          <cell r="A3073">
            <v>1813</v>
          </cell>
          <cell r="B3073">
            <v>37613</v>
          </cell>
          <cell r="C3073" t="str">
            <v>tr</v>
          </cell>
          <cell r="D3073" t="str">
            <v>202166</v>
          </cell>
          <cell r="E3073">
            <v>37594</v>
          </cell>
          <cell r="F3073">
            <v>37586</v>
          </cell>
          <cell r="G3073">
            <v>37601</v>
          </cell>
          <cell r="H3073" t="str">
            <v>Pragotech, s.r.o.</v>
          </cell>
          <cell r="I3073" t="str">
            <v>71041379</v>
          </cell>
          <cell r="J3073" t="str">
            <v>0800</v>
          </cell>
          <cell r="L3073">
            <v>26880</v>
          </cell>
          <cell r="M3073">
            <v>1344</v>
          </cell>
          <cell r="N3073">
            <v>0</v>
          </cell>
          <cell r="O3073">
            <v>0</v>
          </cell>
          <cell r="P3073">
            <v>28224</v>
          </cell>
          <cell r="Q3073">
            <v>0</v>
          </cell>
          <cell r="R3073">
            <v>0</v>
          </cell>
          <cell r="S3073">
            <v>28224</v>
          </cell>
          <cell r="V3073"/>
          <cell r="W3073">
            <v>37606</v>
          </cell>
          <cell r="X3073">
            <v>37608</v>
          </cell>
          <cell r="Y3073" t="str">
            <v>KB</v>
          </cell>
        </row>
        <row r="3074">
          <cell r="A3074">
            <v>106</v>
          </cell>
          <cell r="B3074">
            <v>37315</v>
          </cell>
          <cell r="C3074" t="str">
            <v>pr3</v>
          </cell>
          <cell r="D3074" t="str">
            <v>2210093</v>
          </cell>
          <cell r="E3074">
            <v>37294</v>
          </cell>
          <cell r="F3074">
            <v>37287</v>
          </cell>
          <cell r="G3074">
            <v>37301</v>
          </cell>
          <cell r="H3074" t="str">
            <v>Algeco</v>
          </cell>
          <cell r="I3074" t="str">
            <v>711 898 8001</v>
          </cell>
          <cell r="J3074" t="str">
            <v>2700</v>
          </cell>
          <cell r="M3074">
            <v>0</v>
          </cell>
          <cell r="N3074">
            <v>20750.099999999999</v>
          </cell>
          <cell r="O3074">
            <v>4565.1000000000004</v>
          </cell>
          <cell r="P3074">
            <v>25315</v>
          </cell>
          <cell r="S3074">
            <v>25315</v>
          </cell>
          <cell r="V3074"/>
          <cell r="W3074">
            <v>37306</v>
          </cell>
          <cell r="X3074">
            <v>37307</v>
          </cell>
          <cell r="Y3074" t="str">
            <v>KB</v>
          </cell>
        </row>
        <row r="3075">
          <cell r="A3075">
            <v>256</v>
          </cell>
          <cell r="B3075">
            <v>37349</v>
          </cell>
          <cell r="C3075" t="str">
            <v>p4</v>
          </cell>
          <cell r="D3075" t="str">
            <v>2210240</v>
          </cell>
          <cell r="E3075">
            <v>37322</v>
          </cell>
          <cell r="F3075">
            <v>37315</v>
          </cell>
          <cell r="G3075">
            <v>37329</v>
          </cell>
          <cell r="H3075" t="str">
            <v>Algeco</v>
          </cell>
          <cell r="I3075" t="str">
            <v>711 898 8001</v>
          </cell>
          <cell r="J3075" t="str">
            <v>2700</v>
          </cell>
          <cell r="M3075">
            <v>0</v>
          </cell>
          <cell r="N3075">
            <v>20750.099999999999</v>
          </cell>
          <cell r="O3075">
            <v>4565</v>
          </cell>
          <cell r="P3075">
            <v>25315.1</v>
          </cell>
          <cell r="S3075">
            <v>25315</v>
          </cell>
          <cell r="V3075"/>
          <cell r="W3075">
            <v>37330</v>
          </cell>
          <cell r="X3075">
            <v>37333</v>
          </cell>
          <cell r="Y3075" t="str">
            <v>KB</v>
          </cell>
        </row>
        <row r="3076">
          <cell r="A3076">
            <v>6110</v>
          </cell>
          <cell r="B3076">
            <v>37586</v>
          </cell>
          <cell r="C3076" t="str">
            <v>tr</v>
          </cell>
          <cell r="D3076" t="str">
            <v>2412452</v>
          </cell>
          <cell r="E3076">
            <v>37567</v>
          </cell>
          <cell r="F3076">
            <v>37560</v>
          </cell>
          <cell r="G3076">
            <v>37577</v>
          </cell>
          <cell r="H3076" t="str">
            <v>Algeco</v>
          </cell>
          <cell r="I3076" t="str">
            <v>7118988001</v>
          </cell>
          <cell r="J3076" t="str">
            <v>2700</v>
          </cell>
          <cell r="M3076">
            <v>0</v>
          </cell>
          <cell r="N3076">
            <v>1140</v>
          </cell>
          <cell r="O3076">
            <v>250.8</v>
          </cell>
          <cell r="P3076">
            <v>1390.8</v>
          </cell>
          <cell r="R3076">
            <v>0</v>
          </cell>
          <cell r="S3076">
            <v>1391</v>
          </cell>
          <cell r="V3076"/>
          <cell r="W3076">
            <v>37579</v>
          </cell>
          <cell r="X3076">
            <v>37579</v>
          </cell>
          <cell r="Y3076" t="str">
            <v>KB</v>
          </cell>
        </row>
        <row r="3077">
          <cell r="A3077">
            <v>6131</v>
          </cell>
          <cell r="B3077">
            <v>37613</v>
          </cell>
          <cell r="C3077" t="str">
            <v>tr</v>
          </cell>
          <cell r="D3077" t="str">
            <v>2412771</v>
          </cell>
          <cell r="E3077">
            <v>37595</v>
          </cell>
          <cell r="F3077">
            <v>37590</v>
          </cell>
          <cell r="G3077">
            <v>37607</v>
          </cell>
          <cell r="H3077" t="str">
            <v>Algeco</v>
          </cell>
          <cell r="I3077" t="str">
            <v>7118988001</v>
          </cell>
          <cell r="J3077" t="str">
            <v>2700</v>
          </cell>
          <cell r="M3077">
            <v>0</v>
          </cell>
          <cell r="N3077">
            <v>2113.92</v>
          </cell>
          <cell r="O3077">
            <v>465.07560000000001</v>
          </cell>
          <cell r="P3077">
            <v>2579</v>
          </cell>
          <cell r="R3077">
            <v>0</v>
          </cell>
          <cell r="S3077">
            <v>2579</v>
          </cell>
          <cell r="U3077" t="str">
            <v>b</v>
          </cell>
          <cell r="W3077">
            <v>37606</v>
          </cell>
          <cell r="X3077">
            <v>37608</v>
          </cell>
          <cell r="Y3077" t="str">
            <v>KB</v>
          </cell>
        </row>
        <row r="3078">
          <cell r="A3078">
            <v>4286</v>
          </cell>
          <cell r="B3078">
            <v>37537</v>
          </cell>
          <cell r="C3078" t="str">
            <v>ko</v>
          </cell>
          <cell r="D3078" t="str">
            <v>2411742</v>
          </cell>
          <cell r="E3078">
            <v>37512</v>
          </cell>
          <cell r="F3078">
            <v>37499</v>
          </cell>
          <cell r="G3078">
            <v>37516</v>
          </cell>
          <cell r="H3078" t="str">
            <v>Algeco</v>
          </cell>
          <cell r="I3078" t="str">
            <v>7118988001</v>
          </cell>
          <cell r="J3078" t="str">
            <v>2700</v>
          </cell>
          <cell r="L3078">
            <v>1200</v>
          </cell>
          <cell r="M3078">
            <v>60</v>
          </cell>
          <cell r="N3078">
            <v>2300</v>
          </cell>
          <cell r="O3078">
            <v>506</v>
          </cell>
          <cell r="P3078">
            <v>4066</v>
          </cell>
          <cell r="S3078">
            <v>4066</v>
          </cell>
          <cell r="U3078" t="str">
            <v>a</v>
          </cell>
          <cell r="V3078"/>
          <cell r="W3078">
            <v>37536</v>
          </cell>
          <cell r="X3078">
            <v>37536</v>
          </cell>
          <cell r="Y3078" t="str">
            <v>KB</v>
          </cell>
        </row>
        <row r="3079">
          <cell r="A3079">
            <v>1188</v>
          </cell>
          <cell r="B3079">
            <v>37529</v>
          </cell>
          <cell r="C3079" t="str">
            <v>tr</v>
          </cell>
          <cell r="D3079" t="str">
            <v>2411319</v>
          </cell>
          <cell r="E3079">
            <v>37476</v>
          </cell>
          <cell r="F3079">
            <v>37468</v>
          </cell>
          <cell r="G3079">
            <v>37485</v>
          </cell>
          <cell r="H3079" t="str">
            <v>Algeco</v>
          </cell>
          <cell r="I3079" t="str">
            <v>7118988001</v>
          </cell>
          <cell r="J3079" t="str">
            <v>2700</v>
          </cell>
          <cell r="M3079">
            <v>0</v>
          </cell>
          <cell r="N3079">
            <v>6358.98</v>
          </cell>
          <cell r="O3079">
            <v>1399</v>
          </cell>
          <cell r="P3079">
            <v>7758</v>
          </cell>
          <cell r="S3079">
            <v>7758</v>
          </cell>
          <cell r="U3079" t="str">
            <v>a</v>
          </cell>
          <cell r="V3079"/>
          <cell r="W3079">
            <v>37518</v>
          </cell>
          <cell r="X3079">
            <v>37518</v>
          </cell>
          <cell r="Y3079" t="str">
            <v>KB</v>
          </cell>
          <cell r="Z3079" t="str">
            <v>Rentals of conteiners</v>
          </cell>
        </row>
        <row r="3080">
          <cell r="A3080">
            <v>6130</v>
          </cell>
          <cell r="B3080">
            <v>37613</v>
          </cell>
          <cell r="C3080" t="str">
            <v>tr</v>
          </cell>
          <cell r="D3080" t="str">
            <v>2412570</v>
          </cell>
          <cell r="E3080">
            <v>37595</v>
          </cell>
          <cell r="F3080">
            <v>37590</v>
          </cell>
          <cell r="G3080">
            <v>37607</v>
          </cell>
          <cell r="H3080" t="str">
            <v>Algeco</v>
          </cell>
          <cell r="I3080" t="str">
            <v>7118988001</v>
          </cell>
          <cell r="J3080" t="str">
            <v>2700</v>
          </cell>
          <cell r="M3080">
            <v>0</v>
          </cell>
          <cell r="N3080">
            <v>6357.02</v>
          </cell>
          <cell r="O3080">
            <v>1398.9756</v>
          </cell>
          <cell r="P3080">
            <v>7758</v>
          </cell>
          <cell r="R3080">
            <v>0</v>
          </cell>
          <cell r="S3080">
            <v>7758</v>
          </cell>
          <cell r="U3080" t="str">
            <v>b</v>
          </cell>
          <cell r="W3080">
            <v>37606</v>
          </cell>
          <cell r="X3080">
            <v>37608</v>
          </cell>
          <cell r="Y3080" t="str">
            <v>KB</v>
          </cell>
        </row>
        <row r="3081">
          <cell r="A3081">
            <v>6005</v>
          </cell>
          <cell r="B3081">
            <v>37396</v>
          </cell>
          <cell r="C3081" t="str">
            <v>tr</v>
          </cell>
          <cell r="D3081" t="str">
            <v>2410699</v>
          </cell>
          <cell r="E3081">
            <v>37386</v>
          </cell>
          <cell r="F3081">
            <v>37376</v>
          </cell>
          <cell r="G3081">
            <v>37393</v>
          </cell>
          <cell r="H3081" t="str">
            <v>Algeco</v>
          </cell>
          <cell r="I3081" t="str">
            <v>7118988001</v>
          </cell>
          <cell r="J3081" t="str">
            <v>2700</v>
          </cell>
          <cell r="M3081">
            <v>0</v>
          </cell>
          <cell r="N3081">
            <v>6358.98</v>
          </cell>
          <cell r="O3081">
            <v>1399</v>
          </cell>
          <cell r="P3081">
            <v>7758</v>
          </cell>
          <cell r="S3081">
            <v>7758</v>
          </cell>
          <cell r="U3081" t="str">
            <v>b</v>
          </cell>
          <cell r="V3081"/>
          <cell r="W3081">
            <v>37393</v>
          </cell>
          <cell r="X3081">
            <v>37393</v>
          </cell>
          <cell r="Y3081" t="str">
            <v>KB</v>
          </cell>
        </row>
        <row r="3082">
          <cell r="A3082">
            <v>6011</v>
          </cell>
          <cell r="B3082">
            <v>37432</v>
          </cell>
          <cell r="C3082" t="str">
            <v>tr</v>
          </cell>
          <cell r="D3082" t="str">
            <v>2410887</v>
          </cell>
          <cell r="E3082">
            <v>37417</v>
          </cell>
          <cell r="F3082">
            <v>37407</v>
          </cell>
          <cell r="G3082">
            <v>37424</v>
          </cell>
          <cell r="H3082" t="str">
            <v>Algeco</v>
          </cell>
          <cell r="I3082" t="str">
            <v>7118988001</v>
          </cell>
          <cell r="J3082" t="str">
            <v>2700</v>
          </cell>
          <cell r="M3082">
            <v>0</v>
          </cell>
          <cell r="N3082">
            <v>6358.98</v>
          </cell>
          <cell r="O3082">
            <v>1399</v>
          </cell>
          <cell r="P3082">
            <v>7758</v>
          </cell>
          <cell r="R3082">
            <v>0</v>
          </cell>
          <cell r="S3082">
            <v>7758</v>
          </cell>
          <cell r="V3082"/>
          <cell r="W3082">
            <v>37421</v>
          </cell>
          <cell r="X3082">
            <v>37421</v>
          </cell>
          <cell r="Y3082" t="str">
            <v>KB</v>
          </cell>
        </row>
        <row r="3083">
          <cell r="A3083">
            <v>6026</v>
          </cell>
          <cell r="B3083">
            <v>37461</v>
          </cell>
          <cell r="C3083" t="str">
            <v>tr</v>
          </cell>
          <cell r="D3083" t="str">
            <v>2411100</v>
          </cell>
          <cell r="E3083">
            <v>37452</v>
          </cell>
          <cell r="F3083">
            <v>37437</v>
          </cell>
          <cell r="G3083">
            <v>37454</v>
          </cell>
          <cell r="H3083" t="str">
            <v>Algeco</v>
          </cell>
          <cell r="I3083" t="str">
            <v>7118988001</v>
          </cell>
          <cell r="J3083" t="str">
            <v>2700</v>
          </cell>
          <cell r="M3083">
            <v>0</v>
          </cell>
          <cell r="N3083">
            <v>6358.98</v>
          </cell>
          <cell r="O3083">
            <v>1399</v>
          </cell>
          <cell r="P3083">
            <v>7758</v>
          </cell>
          <cell r="R3083">
            <v>0</v>
          </cell>
          <cell r="S3083">
            <v>7758</v>
          </cell>
          <cell r="U3083" t="str">
            <v>e</v>
          </cell>
          <cell r="V3083"/>
          <cell r="W3083">
            <v>37455</v>
          </cell>
          <cell r="X3083">
            <v>37455</v>
          </cell>
          <cell r="Y3083" t="str">
            <v>KB</v>
          </cell>
        </row>
        <row r="3084">
          <cell r="A3084">
            <v>6057</v>
          </cell>
          <cell r="B3084">
            <v>37524</v>
          </cell>
          <cell r="C3084" t="str">
            <v>tr</v>
          </cell>
          <cell r="D3084" t="str">
            <v>2411584</v>
          </cell>
          <cell r="E3084">
            <v>37504</v>
          </cell>
          <cell r="F3084">
            <v>37499</v>
          </cell>
          <cell r="G3084">
            <v>37516</v>
          </cell>
          <cell r="H3084" t="str">
            <v>Algeco</v>
          </cell>
          <cell r="I3084" t="str">
            <v>7118988001</v>
          </cell>
          <cell r="J3084" t="str">
            <v>2700</v>
          </cell>
          <cell r="M3084">
            <v>0</v>
          </cell>
          <cell r="N3084">
            <v>6358.98</v>
          </cell>
          <cell r="O3084">
            <v>1399</v>
          </cell>
          <cell r="P3084">
            <v>7758</v>
          </cell>
          <cell r="R3084">
            <v>0</v>
          </cell>
          <cell r="S3084">
            <v>7758</v>
          </cell>
          <cell r="U3084" t="str">
            <v>b</v>
          </cell>
          <cell r="V3084"/>
          <cell r="W3084">
            <v>37516</v>
          </cell>
          <cell r="X3084">
            <v>37516</v>
          </cell>
          <cell r="Y3084" t="str">
            <v>KB</v>
          </cell>
        </row>
        <row r="3085">
          <cell r="A3085">
            <v>6076</v>
          </cell>
          <cell r="B3085">
            <v>37546</v>
          </cell>
          <cell r="C3085" t="str">
            <v>tr</v>
          </cell>
          <cell r="D3085" t="str">
            <v>2411860</v>
          </cell>
          <cell r="E3085">
            <v>37532</v>
          </cell>
          <cell r="F3085">
            <v>37529</v>
          </cell>
          <cell r="G3085">
            <v>37546</v>
          </cell>
          <cell r="H3085" t="str">
            <v>Algeco</v>
          </cell>
          <cell r="I3085" t="str">
            <v>7118988001</v>
          </cell>
          <cell r="J3085" t="str">
            <v>2700</v>
          </cell>
          <cell r="M3085">
            <v>0</v>
          </cell>
          <cell r="N3085">
            <v>6358.98</v>
          </cell>
          <cell r="O3085">
            <v>1399</v>
          </cell>
          <cell r="P3085">
            <v>7757.98</v>
          </cell>
          <cell r="R3085">
            <v>0</v>
          </cell>
          <cell r="S3085">
            <v>7758</v>
          </cell>
          <cell r="U3085" t="str">
            <v>b</v>
          </cell>
          <cell r="V3085"/>
          <cell r="W3085">
            <v>37544</v>
          </cell>
          <cell r="X3085">
            <v>37544</v>
          </cell>
          <cell r="Y3085" t="str">
            <v>KB</v>
          </cell>
        </row>
        <row r="3086">
          <cell r="A3086">
            <v>6112</v>
          </cell>
          <cell r="B3086">
            <v>37586</v>
          </cell>
          <cell r="C3086" t="str">
            <v>tr</v>
          </cell>
          <cell r="D3086" t="str">
            <v>2412208</v>
          </cell>
          <cell r="E3086">
            <v>37567</v>
          </cell>
          <cell r="F3086">
            <v>37560</v>
          </cell>
          <cell r="G3086">
            <v>37577</v>
          </cell>
          <cell r="H3086" t="str">
            <v>Algeco</v>
          </cell>
          <cell r="I3086" t="str">
            <v>7118988001</v>
          </cell>
          <cell r="J3086" t="str">
            <v>2700</v>
          </cell>
          <cell r="M3086">
            <v>0</v>
          </cell>
          <cell r="N3086">
            <v>6358.98</v>
          </cell>
          <cell r="O3086">
            <v>1399</v>
          </cell>
          <cell r="P3086">
            <v>7757.98</v>
          </cell>
          <cell r="R3086">
            <v>0</v>
          </cell>
          <cell r="S3086">
            <v>7758</v>
          </cell>
          <cell r="V3086"/>
          <cell r="W3086">
            <v>37579</v>
          </cell>
          <cell r="X3086">
            <v>37579</v>
          </cell>
          <cell r="Y3086" t="str">
            <v>KB</v>
          </cell>
        </row>
        <row r="3087">
          <cell r="A3087">
            <v>1225</v>
          </cell>
          <cell r="B3087">
            <v>37502</v>
          </cell>
          <cell r="C3087" t="str">
            <v>sh2</v>
          </cell>
          <cell r="D3087" t="str">
            <v>221050</v>
          </cell>
          <cell r="E3087">
            <v>37480</v>
          </cell>
          <cell r="F3087">
            <v>37468</v>
          </cell>
          <cell r="G3087">
            <v>37485</v>
          </cell>
          <cell r="H3087" t="str">
            <v>Algeco</v>
          </cell>
          <cell r="I3087" t="str">
            <v>7118988001</v>
          </cell>
          <cell r="J3087" t="str">
            <v>2700</v>
          </cell>
          <cell r="M3087">
            <v>0</v>
          </cell>
          <cell r="N3087">
            <v>8799.99</v>
          </cell>
          <cell r="O3087">
            <v>1936</v>
          </cell>
          <cell r="P3087">
            <v>10736</v>
          </cell>
          <cell r="S3087">
            <v>10736</v>
          </cell>
          <cell r="U3087" t="str">
            <v>b</v>
          </cell>
          <cell r="V3087"/>
          <cell r="W3087">
            <v>37496</v>
          </cell>
          <cell r="X3087">
            <v>37497</v>
          </cell>
          <cell r="Y3087" t="str">
            <v>KB</v>
          </cell>
        </row>
        <row r="3088">
          <cell r="A3088">
            <v>1189</v>
          </cell>
          <cell r="B3088">
            <v>37491</v>
          </cell>
          <cell r="C3088" t="str">
            <v>pm</v>
          </cell>
          <cell r="D3088" t="str">
            <v>2210988</v>
          </cell>
          <cell r="E3088">
            <v>37476</v>
          </cell>
          <cell r="F3088">
            <v>37468</v>
          </cell>
          <cell r="G3088">
            <v>37485</v>
          </cell>
          <cell r="H3088" t="str">
            <v>Algeco</v>
          </cell>
          <cell r="I3088" t="str">
            <v>7118988001</v>
          </cell>
          <cell r="J3088" t="str">
            <v>2700</v>
          </cell>
          <cell r="M3088">
            <v>0</v>
          </cell>
          <cell r="N3088">
            <v>20750.099999999999</v>
          </cell>
          <cell r="O3088">
            <v>4565.1000000000004</v>
          </cell>
          <cell r="P3088">
            <v>25315</v>
          </cell>
          <cell r="S3088">
            <v>25315</v>
          </cell>
          <cell r="U3088" t="str">
            <v>a</v>
          </cell>
          <cell r="V3088"/>
          <cell r="W3088">
            <v>37488</v>
          </cell>
          <cell r="X3088">
            <v>37488</v>
          </cell>
          <cell r="Y3088" t="str">
            <v>KB</v>
          </cell>
          <cell r="Z3088" t="str">
            <v>Rentals of conteiners</v>
          </cell>
        </row>
        <row r="3089">
          <cell r="A3089">
            <v>6132</v>
          </cell>
          <cell r="B3089">
            <v>37613</v>
          </cell>
          <cell r="C3089" t="str">
            <v>p4</v>
          </cell>
          <cell r="D3089" t="str">
            <v>2211658</v>
          </cell>
          <cell r="E3089">
            <v>37595</v>
          </cell>
          <cell r="F3089">
            <v>37590</v>
          </cell>
          <cell r="G3089">
            <v>37607</v>
          </cell>
          <cell r="H3089" t="str">
            <v>Algeco</v>
          </cell>
          <cell r="I3089" t="str">
            <v>7118988001</v>
          </cell>
          <cell r="J3089" t="str">
            <v>2700</v>
          </cell>
          <cell r="M3089">
            <v>0</v>
          </cell>
          <cell r="N3089">
            <v>20750.099999999999</v>
          </cell>
          <cell r="O3089">
            <v>4565.1000000000004</v>
          </cell>
          <cell r="P3089">
            <v>25315.200000000001</v>
          </cell>
          <cell r="R3089">
            <v>0</v>
          </cell>
          <cell r="S3089">
            <v>25315</v>
          </cell>
          <cell r="U3089" t="str">
            <v>b</v>
          </cell>
          <cell r="W3089">
            <v>37606</v>
          </cell>
          <cell r="X3089">
            <v>37608</v>
          </cell>
          <cell r="Y3089" t="str">
            <v>KB</v>
          </cell>
        </row>
        <row r="3090">
          <cell r="A3090">
            <v>6022</v>
          </cell>
          <cell r="B3090">
            <v>37461</v>
          </cell>
          <cell r="C3090" t="str">
            <v>pm</v>
          </cell>
          <cell r="D3090" t="str">
            <v>2210836</v>
          </cell>
          <cell r="E3090">
            <v>37445</v>
          </cell>
          <cell r="F3090">
            <v>37437</v>
          </cell>
          <cell r="G3090">
            <v>37454</v>
          </cell>
          <cell r="H3090" t="str">
            <v>Algeco</v>
          </cell>
          <cell r="I3090" t="str">
            <v>7118988001</v>
          </cell>
          <cell r="J3090" t="str">
            <v>2700</v>
          </cell>
          <cell r="M3090">
            <v>0</v>
          </cell>
          <cell r="N3090">
            <v>20750.099999999999</v>
          </cell>
          <cell r="O3090">
            <v>4565.1000000000004</v>
          </cell>
          <cell r="P3090">
            <v>25315</v>
          </cell>
          <cell r="R3090">
            <v>0</v>
          </cell>
          <cell r="S3090">
            <v>25315</v>
          </cell>
          <cell r="U3090" t="str">
            <v>e</v>
          </cell>
          <cell r="V3090"/>
          <cell r="W3090">
            <v>37455</v>
          </cell>
          <cell r="X3090">
            <v>37455</v>
          </cell>
          <cell r="Y3090" t="str">
            <v>KB</v>
          </cell>
        </row>
        <row r="3091">
          <cell r="A3091">
            <v>6077</v>
          </cell>
          <cell r="B3091">
            <v>37547</v>
          </cell>
          <cell r="C3091" t="str">
            <v>p4</v>
          </cell>
          <cell r="D3091" t="str">
            <v>2211292</v>
          </cell>
          <cell r="E3091">
            <v>37532</v>
          </cell>
          <cell r="F3091">
            <v>37529</v>
          </cell>
          <cell r="G3091">
            <v>37546</v>
          </cell>
          <cell r="H3091" t="str">
            <v>Algeco</v>
          </cell>
          <cell r="I3091" t="str">
            <v>7118988001</v>
          </cell>
          <cell r="J3091" t="str">
            <v>2700</v>
          </cell>
          <cell r="M3091">
            <v>0</v>
          </cell>
          <cell r="N3091">
            <v>20750.099999999999</v>
          </cell>
          <cell r="O3091">
            <v>4565.1000000000004</v>
          </cell>
          <cell r="P3091">
            <v>25315.200000000001</v>
          </cell>
          <cell r="R3091">
            <v>0</v>
          </cell>
          <cell r="S3091">
            <v>25315</v>
          </cell>
          <cell r="U3091" t="str">
            <v>b</v>
          </cell>
          <cell r="V3091"/>
          <cell r="W3091">
            <v>37547</v>
          </cell>
          <cell r="X3091">
            <v>37550</v>
          </cell>
          <cell r="Y3091" t="str">
            <v>KB</v>
          </cell>
        </row>
        <row r="3092">
          <cell r="A3092">
            <v>6114</v>
          </cell>
          <cell r="B3092">
            <v>37586</v>
          </cell>
          <cell r="C3092" t="str">
            <v>p4</v>
          </cell>
          <cell r="D3092" t="str">
            <v>2211488</v>
          </cell>
          <cell r="E3092">
            <v>37573</v>
          </cell>
          <cell r="F3092">
            <v>37560</v>
          </cell>
          <cell r="G3092">
            <v>37577</v>
          </cell>
          <cell r="H3092" t="str">
            <v>Algeco</v>
          </cell>
          <cell r="I3092" t="str">
            <v>7118988001</v>
          </cell>
          <cell r="J3092" t="str">
            <v>2700</v>
          </cell>
          <cell r="M3092">
            <v>0</v>
          </cell>
          <cell r="N3092">
            <v>20750.099999999999</v>
          </cell>
          <cell r="O3092">
            <v>4565.1000000000004</v>
          </cell>
          <cell r="P3092">
            <v>25315.200000000001</v>
          </cell>
          <cell r="R3092">
            <v>0</v>
          </cell>
          <cell r="S3092">
            <v>25315</v>
          </cell>
          <cell r="V3092"/>
          <cell r="W3092">
            <v>37579</v>
          </cell>
          <cell r="X3092">
            <v>37579</v>
          </cell>
          <cell r="Y3092" t="str">
            <v>KB</v>
          </cell>
        </row>
        <row r="3093">
          <cell r="A3093">
            <v>6058</v>
          </cell>
          <cell r="B3093">
            <v>37524</v>
          </cell>
          <cell r="C3093" t="str">
            <v>pm</v>
          </cell>
          <cell r="D3093" t="str">
            <v>2211139</v>
          </cell>
          <cell r="E3093">
            <v>37504</v>
          </cell>
          <cell r="F3093">
            <v>37499</v>
          </cell>
          <cell r="G3093">
            <v>37516</v>
          </cell>
          <cell r="H3093" t="str">
            <v>Algeco</v>
          </cell>
          <cell r="I3093" t="str">
            <v>7118988001</v>
          </cell>
          <cell r="J3093" t="str">
            <v>2700</v>
          </cell>
          <cell r="M3093">
            <v>0</v>
          </cell>
          <cell r="N3093">
            <v>20750.099999999999</v>
          </cell>
          <cell r="O3093">
            <v>4565.1000000000004</v>
          </cell>
          <cell r="P3093">
            <v>25315.200000000001</v>
          </cell>
          <cell r="R3093">
            <v>0</v>
          </cell>
          <cell r="S3093">
            <v>25315.200000000001</v>
          </cell>
          <cell r="U3093" t="str">
            <v>b</v>
          </cell>
          <cell r="V3093"/>
          <cell r="W3093">
            <v>37516</v>
          </cell>
          <cell r="X3093">
            <v>37516</v>
          </cell>
          <cell r="Y3093" t="str">
            <v>KB</v>
          </cell>
        </row>
        <row r="3094">
          <cell r="A3094">
            <v>2269</v>
          </cell>
          <cell r="B3094">
            <v>37524</v>
          </cell>
          <cell r="C3094" t="str">
            <v>tye</v>
          </cell>
          <cell r="D3094" t="str">
            <v>2002313</v>
          </cell>
          <cell r="E3094">
            <v>37477</v>
          </cell>
          <cell r="F3094">
            <v>37470</v>
          </cell>
          <cell r="G3094">
            <v>37508</v>
          </cell>
          <cell r="H3094" t="str">
            <v>ELEKTROZDVIH - Jaroslav Polák</v>
          </cell>
          <cell r="I3094" t="str">
            <v>712148-441</v>
          </cell>
          <cell r="J3094" t="str">
            <v>0100</v>
          </cell>
          <cell r="M3094">
            <v>0</v>
          </cell>
          <cell r="N3094">
            <v>2800</v>
          </cell>
          <cell r="O3094">
            <v>616</v>
          </cell>
          <cell r="P3094">
            <v>3416</v>
          </cell>
          <cell r="S3094">
            <v>3416</v>
          </cell>
          <cell r="U3094" t="str">
            <v>b</v>
          </cell>
          <cell r="V3094"/>
          <cell r="W3094">
            <v>37508</v>
          </cell>
          <cell r="X3094">
            <v>37508</v>
          </cell>
          <cell r="Y3094" t="str">
            <v>KB</v>
          </cell>
        </row>
        <row r="3095">
          <cell r="A3095">
            <v>4269</v>
          </cell>
          <cell r="B3095">
            <v>37524</v>
          </cell>
          <cell r="C3095" t="str">
            <v>ko</v>
          </cell>
          <cell r="D3095" t="str">
            <v>08/2002</v>
          </cell>
          <cell r="E3095">
            <v>37503</v>
          </cell>
          <cell r="F3095">
            <v>37497</v>
          </cell>
          <cell r="G3095">
            <v>37511</v>
          </cell>
          <cell r="H3095" t="str">
            <v>A.Kacerle- KAMET</v>
          </cell>
          <cell r="I3095" t="str">
            <v>722586349</v>
          </cell>
          <cell r="J3095" t="str">
            <v>0800</v>
          </cell>
          <cell r="M3095">
            <v>0</v>
          </cell>
          <cell r="N3095">
            <v>22046</v>
          </cell>
          <cell r="O3095">
            <v>4850.12</v>
          </cell>
          <cell r="P3095">
            <v>26896</v>
          </cell>
          <cell r="S3095">
            <v>26896</v>
          </cell>
          <cell r="U3095" t="str">
            <v>b</v>
          </cell>
          <cell r="V3095"/>
          <cell r="W3095">
            <v>37515</v>
          </cell>
          <cell r="X3095">
            <v>37515</v>
          </cell>
          <cell r="Y3095" t="str">
            <v>KB</v>
          </cell>
        </row>
        <row r="3096">
          <cell r="A3096">
            <v>656</v>
          </cell>
          <cell r="B3096">
            <v>37413</v>
          </cell>
          <cell r="C3096" t="str">
            <v>pr3</v>
          </cell>
          <cell r="D3096" t="str">
            <v>582002</v>
          </cell>
          <cell r="E3096">
            <v>37390</v>
          </cell>
          <cell r="G3096">
            <v>37400</v>
          </cell>
          <cell r="H3096" t="str">
            <v>Jiří Kupilík, Plzeň</v>
          </cell>
          <cell r="I3096" t="str">
            <v>722809389</v>
          </cell>
          <cell r="J3096" t="str">
            <v>0800</v>
          </cell>
          <cell r="K3096">
            <v>2000</v>
          </cell>
          <cell r="M3096">
            <v>0</v>
          </cell>
          <cell r="O3096">
            <v>0</v>
          </cell>
          <cell r="P3096">
            <v>2000</v>
          </cell>
          <cell r="S3096">
            <v>2000</v>
          </cell>
          <cell r="V3096"/>
          <cell r="W3096">
            <v>37400</v>
          </cell>
          <cell r="X3096">
            <v>37404</v>
          </cell>
          <cell r="Y3096" t="str">
            <v>KB</v>
          </cell>
        </row>
        <row r="3097">
          <cell r="A3097">
            <v>3085</v>
          </cell>
          <cell r="B3097">
            <v>37349</v>
          </cell>
          <cell r="C3097" t="str">
            <v>mc</v>
          </cell>
          <cell r="D3097" t="str">
            <v>36/2002</v>
          </cell>
          <cell r="E3097">
            <v>37333</v>
          </cell>
          <cell r="G3097">
            <v>37336</v>
          </cell>
          <cell r="H3097" t="str">
            <v>Jiří Kupilík, Plzeň</v>
          </cell>
          <cell r="I3097" t="str">
            <v>722809389</v>
          </cell>
          <cell r="J3097" t="str">
            <v>0800</v>
          </cell>
          <cell r="K3097">
            <v>4200</v>
          </cell>
          <cell r="M3097">
            <v>0</v>
          </cell>
          <cell r="O3097">
            <v>0</v>
          </cell>
          <cell r="P3097">
            <v>4200</v>
          </cell>
          <cell r="S3097">
            <v>4200</v>
          </cell>
          <cell r="V3097"/>
          <cell r="W3097">
            <v>37337</v>
          </cell>
          <cell r="X3097">
            <v>37340</v>
          </cell>
          <cell r="Y3097" t="str">
            <v>KB</v>
          </cell>
        </row>
        <row r="3098">
          <cell r="A3098">
            <v>6034</v>
          </cell>
          <cell r="B3098">
            <v>37466</v>
          </cell>
          <cell r="C3098" t="str">
            <v>aow</v>
          </cell>
          <cell r="D3098" t="str">
            <v>102/2002</v>
          </cell>
          <cell r="E3098">
            <v>37454</v>
          </cell>
          <cell r="F3098">
            <v>37452</v>
          </cell>
          <cell r="G3098">
            <v>37462</v>
          </cell>
          <cell r="H3098" t="str">
            <v>Městský úřad</v>
          </cell>
          <cell r="I3098" t="str">
            <v>724-471</v>
          </cell>
          <cell r="J3098" t="str">
            <v>0100</v>
          </cell>
          <cell r="K3098">
            <v>678600</v>
          </cell>
          <cell r="M3098">
            <v>0</v>
          </cell>
          <cell r="O3098">
            <v>0</v>
          </cell>
          <cell r="P3098">
            <v>678600</v>
          </cell>
          <cell r="R3098">
            <v>0</v>
          </cell>
          <cell r="S3098">
            <v>678600</v>
          </cell>
          <cell r="T3098" t="str">
            <v>August2002</v>
          </cell>
          <cell r="U3098">
            <v>37468</v>
          </cell>
          <cell r="V3098"/>
          <cell r="W3098">
            <v>37473</v>
          </cell>
          <cell r="X3098">
            <v>37473</v>
          </cell>
          <cell r="Y3098" t="str">
            <v>UFJ</v>
          </cell>
        </row>
        <row r="3099">
          <cell r="A3099">
            <v>2362</v>
          </cell>
          <cell r="B3099" t="str">
            <v>vracena fa</v>
          </cell>
          <cell r="C3099" t="str">
            <v>tye</v>
          </cell>
          <cell r="D3099" t="str">
            <v>200200133</v>
          </cell>
          <cell r="E3099">
            <v>37545</v>
          </cell>
          <cell r="F3099">
            <v>37543</v>
          </cell>
          <cell r="G3099">
            <v>37573</v>
          </cell>
          <cell r="H3099" t="str">
            <v>Brněnské izolace, s.r.o.</v>
          </cell>
          <cell r="I3099" t="str">
            <v>7269410207</v>
          </cell>
          <cell r="J3099" t="str">
            <v>0100</v>
          </cell>
          <cell r="L3099">
            <v>31320</v>
          </cell>
          <cell r="M3099">
            <v>1566</v>
          </cell>
          <cell r="O3099">
            <v>0</v>
          </cell>
          <cell r="P3099">
            <v>32886</v>
          </cell>
          <cell r="S3099">
            <v>32886</v>
          </cell>
          <cell r="V3099">
            <v>-51</v>
          </cell>
          <cell r="Y3099" t="str">
            <v>KB</v>
          </cell>
        </row>
        <row r="3100">
          <cell r="A3100">
            <v>2435</v>
          </cell>
          <cell r="C3100" t="str">
            <v>tym</v>
          </cell>
          <cell r="D3100" t="str">
            <v>200200184</v>
          </cell>
          <cell r="E3100">
            <v>37610</v>
          </cell>
          <cell r="F3100">
            <v>37608</v>
          </cell>
          <cell r="G3100">
            <v>37638</v>
          </cell>
          <cell r="H3100" t="str">
            <v>Brněnské izolace, s.r.o.</v>
          </cell>
          <cell r="I3100" t="str">
            <v>7269410207</v>
          </cell>
          <cell r="J3100" t="str">
            <v>0100</v>
          </cell>
          <cell r="L3100">
            <v>61000</v>
          </cell>
          <cell r="M3100">
            <v>3050</v>
          </cell>
          <cell r="O3100">
            <v>0</v>
          </cell>
          <cell r="P3100">
            <v>64050</v>
          </cell>
          <cell r="S3100">
            <v>64050</v>
          </cell>
          <cell r="V3100">
            <v>28</v>
          </cell>
          <cell r="Y3100" t="str">
            <v>KB</v>
          </cell>
        </row>
        <row r="3101">
          <cell r="A3101">
            <v>2361</v>
          </cell>
          <cell r="B3101">
            <v>37578</v>
          </cell>
          <cell r="C3101" t="str">
            <v>tye</v>
          </cell>
          <cell r="D3101" t="str">
            <v>200200131</v>
          </cell>
          <cell r="E3101">
            <v>37554</v>
          </cell>
          <cell r="F3101">
            <v>37543</v>
          </cell>
          <cell r="G3101">
            <v>37573</v>
          </cell>
          <cell r="H3101" t="str">
            <v>Brněnské izolace, s.r.o.</v>
          </cell>
          <cell r="I3101" t="str">
            <v>7269410207</v>
          </cell>
          <cell r="J3101" t="str">
            <v>0100</v>
          </cell>
          <cell r="L3101">
            <v>1956240</v>
          </cell>
          <cell r="M3101">
            <v>97812</v>
          </cell>
          <cell r="O3101">
            <v>0</v>
          </cell>
          <cell r="P3101">
            <v>2054052</v>
          </cell>
          <cell r="Q3101">
            <v>-1777428</v>
          </cell>
          <cell r="R3101">
            <v>-97812</v>
          </cell>
          <cell r="S3101">
            <v>178812</v>
          </cell>
          <cell r="U3101" t="str">
            <v>d</v>
          </cell>
          <cell r="V3101"/>
          <cell r="W3101">
            <v>37575</v>
          </cell>
          <cell r="X3101">
            <v>37575</v>
          </cell>
          <cell r="Y3101" t="str">
            <v>KB</v>
          </cell>
        </row>
        <row r="3102">
          <cell r="A3102">
            <v>2299</v>
          </cell>
          <cell r="B3102">
            <v>37529</v>
          </cell>
          <cell r="C3102" t="str">
            <v>tye</v>
          </cell>
          <cell r="D3102" t="str">
            <v>2002007</v>
          </cell>
          <cell r="E3102">
            <v>37511</v>
          </cell>
          <cell r="G3102">
            <v>37535</v>
          </cell>
          <cell r="H3102" t="str">
            <v>Brněnské izolace, s.r.o.</v>
          </cell>
          <cell r="I3102" t="str">
            <v>7269410207</v>
          </cell>
          <cell r="J3102" t="str">
            <v>0100</v>
          </cell>
          <cell r="M3102">
            <v>0</v>
          </cell>
          <cell r="O3102">
            <v>0</v>
          </cell>
          <cell r="P3102">
            <v>0</v>
          </cell>
          <cell r="Q3102">
            <v>284400</v>
          </cell>
          <cell r="S3102">
            <v>284400</v>
          </cell>
          <cell r="U3102" t="str">
            <v>b</v>
          </cell>
          <cell r="V3102"/>
          <cell r="W3102">
            <v>37526</v>
          </cell>
          <cell r="X3102">
            <v>37526</v>
          </cell>
          <cell r="Y3102" t="str">
            <v>KB</v>
          </cell>
        </row>
        <row r="3103">
          <cell r="A3103">
            <v>2351</v>
          </cell>
          <cell r="B3103">
            <v>37596</v>
          </cell>
          <cell r="C3103" t="str">
            <v>tye</v>
          </cell>
          <cell r="D3103" t="str">
            <v>2002008</v>
          </cell>
          <cell r="E3103">
            <v>37538</v>
          </cell>
          <cell r="G3103">
            <v>37567</v>
          </cell>
          <cell r="H3103" t="str">
            <v>Brněnské izolace, s.r.o.</v>
          </cell>
          <cell r="I3103" t="str">
            <v>7269410207</v>
          </cell>
          <cell r="J3103" t="str">
            <v>0100</v>
          </cell>
          <cell r="M3103">
            <v>0</v>
          </cell>
          <cell r="O3103">
            <v>0</v>
          </cell>
          <cell r="P3103">
            <v>0</v>
          </cell>
          <cell r="Q3103">
            <v>525600</v>
          </cell>
          <cell r="S3103">
            <v>525600</v>
          </cell>
          <cell r="T3103" t="str">
            <v>November2002</v>
          </cell>
          <cell r="U3103">
            <v>37573</v>
          </cell>
          <cell r="V3103"/>
          <cell r="W3103">
            <v>37575</v>
          </cell>
          <cell r="X3103">
            <v>37579</v>
          </cell>
          <cell r="Y3103" t="str">
            <v>UFJ</v>
          </cell>
        </row>
        <row r="3104">
          <cell r="A3104">
            <v>2267</v>
          </cell>
          <cell r="B3104">
            <v>37498</v>
          </cell>
          <cell r="C3104" t="str">
            <v>tye</v>
          </cell>
          <cell r="D3104" t="str">
            <v>2002006</v>
          </cell>
          <cell r="E3104">
            <v>37476</v>
          </cell>
          <cell r="G3104">
            <v>37505</v>
          </cell>
          <cell r="H3104" t="str">
            <v>Brněnské izolace, s.r.o.</v>
          </cell>
          <cell r="I3104" t="str">
            <v>7269410207</v>
          </cell>
          <cell r="J3104" t="str">
            <v>0100</v>
          </cell>
          <cell r="M3104">
            <v>0</v>
          </cell>
          <cell r="O3104">
            <v>0</v>
          </cell>
          <cell r="P3104">
            <v>0</v>
          </cell>
          <cell r="Q3104">
            <v>967428</v>
          </cell>
          <cell r="S3104">
            <v>967428</v>
          </cell>
          <cell r="T3104" t="str">
            <v>September2002</v>
          </cell>
          <cell r="U3104">
            <v>37497</v>
          </cell>
          <cell r="V3104"/>
          <cell r="W3104">
            <v>37503</v>
          </cell>
          <cell r="X3104">
            <v>37504</v>
          </cell>
          <cell r="Y3104" t="str">
            <v>UFJ</v>
          </cell>
        </row>
        <row r="3105">
          <cell r="A3105">
            <v>4319</v>
          </cell>
          <cell r="B3105">
            <v>37578</v>
          </cell>
          <cell r="C3105" t="str">
            <v>ko-z</v>
          </cell>
          <cell r="D3105" t="str">
            <v>100220334</v>
          </cell>
          <cell r="E3105">
            <v>37565</v>
          </cell>
          <cell r="F3105">
            <v>37540</v>
          </cell>
          <cell r="G3105">
            <v>37574</v>
          </cell>
          <cell r="H3105" t="str">
            <v>AMON regulace</v>
          </cell>
          <cell r="I3105" t="str">
            <v>7315100227</v>
          </cell>
          <cell r="J3105" t="str">
            <v>0100</v>
          </cell>
          <cell r="M3105">
            <v>0</v>
          </cell>
          <cell r="N3105">
            <v>55000</v>
          </cell>
          <cell r="O3105">
            <v>12100</v>
          </cell>
          <cell r="P3105">
            <v>67100</v>
          </cell>
          <cell r="S3105">
            <v>67100</v>
          </cell>
          <cell r="U3105" t="str">
            <v>g</v>
          </cell>
          <cell r="V3105">
            <v>0</v>
          </cell>
          <cell r="W3105">
            <v>37575</v>
          </cell>
          <cell r="X3105">
            <v>37575</v>
          </cell>
          <cell r="Y3105" t="str">
            <v>KB</v>
          </cell>
        </row>
        <row r="3106">
          <cell r="A3106">
            <v>4291</v>
          </cell>
          <cell r="B3106">
            <v>37537</v>
          </cell>
          <cell r="C3106" t="str">
            <v>ko</v>
          </cell>
          <cell r="D3106" t="str">
            <v>110220018</v>
          </cell>
          <cell r="E3106">
            <v>37524</v>
          </cell>
          <cell r="G3106">
            <v>37534</v>
          </cell>
          <cell r="H3106" t="str">
            <v>AMON regulace</v>
          </cell>
          <cell r="I3106" t="str">
            <v>7315100227</v>
          </cell>
          <cell r="J3106" t="str">
            <v>0100</v>
          </cell>
          <cell r="M3106">
            <v>0</v>
          </cell>
          <cell r="O3106">
            <v>0</v>
          </cell>
          <cell r="P3106">
            <v>0</v>
          </cell>
          <cell r="Q3106">
            <v>300359</v>
          </cell>
          <cell r="S3106">
            <v>300359</v>
          </cell>
          <cell r="U3106" t="str">
            <v>k</v>
          </cell>
          <cell r="V3106"/>
          <cell r="W3106">
            <v>37533</v>
          </cell>
          <cell r="X3106">
            <v>37536</v>
          </cell>
          <cell r="Y3106" t="str">
            <v>KB</v>
          </cell>
        </row>
        <row r="3107">
          <cell r="A3107">
            <v>4040</v>
          </cell>
          <cell r="B3107">
            <v>37364</v>
          </cell>
          <cell r="C3107" t="str">
            <v>ko</v>
          </cell>
          <cell r="D3107" t="str">
            <v>110220003</v>
          </cell>
          <cell r="E3107">
            <v>37320</v>
          </cell>
          <cell r="G3107">
            <v>37351</v>
          </cell>
          <cell r="H3107" t="str">
            <v>AMON regulace</v>
          </cell>
          <cell r="I3107" t="str">
            <v>7315100227</v>
          </cell>
          <cell r="J3107" t="str">
            <v>0100</v>
          </cell>
          <cell r="L3107">
            <v>0</v>
          </cell>
          <cell r="M3107">
            <v>0</v>
          </cell>
          <cell r="N3107">
            <v>0</v>
          </cell>
          <cell r="O3107">
            <v>0</v>
          </cell>
          <cell r="Q3107">
            <v>544813</v>
          </cell>
          <cell r="S3107">
            <v>544813</v>
          </cell>
          <cell r="T3107" t="str">
            <v>April2002</v>
          </cell>
          <cell r="U3107">
            <v>37344</v>
          </cell>
          <cell r="V3107"/>
          <cell r="W3107">
            <v>37350</v>
          </cell>
          <cell r="X3107">
            <v>37351</v>
          </cell>
          <cell r="Y3107" t="str">
            <v>Sanwa Duss</v>
          </cell>
        </row>
        <row r="3108">
          <cell r="A3108">
            <v>4298</v>
          </cell>
          <cell r="B3108">
            <v>37596</v>
          </cell>
          <cell r="C3108" t="str">
            <v>ko</v>
          </cell>
          <cell r="D3108" t="str">
            <v>100220256</v>
          </cell>
          <cell r="E3108">
            <v>37531</v>
          </cell>
          <cell r="F3108">
            <v>37529</v>
          </cell>
          <cell r="G3108">
            <v>37565</v>
          </cell>
          <cell r="H3108" t="str">
            <v>AMON regulace</v>
          </cell>
          <cell r="I3108" t="str">
            <v>7315100227</v>
          </cell>
          <cell r="J3108" t="str">
            <v>0100</v>
          </cell>
          <cell r="L3108">
            <v>6600167.2999999998</v>
          </cell>
          <cell r="M3108">
            <v>330008.40000000002</v>
          </cell>
          <cell r="N3108">
            <v>171248</v>
          </cell>
          <cell r="O3108">
            <v>37674.6</v>
          </cell>
          <cell r="P3108">
            <v>7139098</v>
          </cell>
          <cell r="Q3108">
            <v>-6094273</v>
          </cell>
          <cell r="R3108">
            <v>-338571</v>
          </cell>
          <cell r="S3108">
            <v>706254.3</v>
          </cell>
          <cell r="T3108" t="str">
            <v>November2002</v>
          </cell>
          <cell r="U3108">
            <v>37573</v>
          </cell>
          <cell r="V3108"/>
          <cell r="W3108">
            <v>37575</v>
          </cell>
          <cell r="X3108">
            <v>37579</v>
          </cell>
          <cell r="Y3108" t="str">
            <v>UFJ</v>
          </cell>
        </row>
        <row r="3109">
          <cell r="A3109">
            <v>4121</v>
          </cell>
          <cell r="B3109">
            <v>37413</v>
          </cell>
          <cell r="C3109" t="str">
            <v>ko</v>
          </cell>
          <cell r="D3109" t="str">
            <v>110220006</v>
          </cell>
          <cell r="E3109">
            <v>37391</v>
          </cell>
          <cell r="G3109">
            <v>37412</v>
          </cell>
          <cell r="H3109" t="str">
            <v>AMON regulace</v>
          </cell>
          <cell r="I3109" t="str">
            <v>7315100227</v>
          </cell>
          <cell r="J3109" t="str">
            <v>0100</v>
          </cell>
          <cell r="L3109">
            <v>0</v>
          </cell>
          <cell r="M3109">
            <v>0</v>
          </cell>
          <cell r="N3109">
            <v>0</v>
          </cell>
          <cell r="O3109">
            <v>0</v>
          </cell>
          <cell r="Q3109">
            <v>924620</v>
          </cell>
          <cell r="S3109">
            <v>924620</v>
          </cell>
          <cell r="T3109" t="str">
            <v>June2002</v>
          </cell>
          <cell r="U3109">
            <v>37407</v>
          </cell>
          <cell r="V3109"/>
          <cell r="W3109">
            <v>37412</v>
          </cell>
          <cell r="X3109">
            <v>37413</v>
          </cell>
          <cell r="Y3109" t="str">
            <v>Sanwa Duss</v>
          </cell>
        </row>
        <row r="3110">
          <cell r="A3110">
            <v>1260</v>
          </cell>
          <cell r="B3110">
            <v>37502</v>
          </cell>
          <cell r="C3110" t="str">
            <v>ko</v>
          </cell>
          <cell r="D3110" t="str">
            <v>100220198</v>
          </cell>
          <cell r="E3110">
            <v>37483</v>
          </cell>
          <cell r="G3110">
            <v>37514</v>
          </cell>
          <cell r="H3110" t="str">
            <v>AMON regulace</v>
          </cell>
          <cell r="I3110" t="str">
            <v>7315100227</v>
          </cell>
          <cell r="J3110" t="str">
            <v>0100</v>
          </cell>
          <cell r="L3110">
            <v>1000000</v>
          </cell>
          <cell r="M3110">
            <v>50000</v>
          </cell>
          <cell r="O3110">
            <v>0</v>
          </cell>
          <cell r="P3110">
            <v>1050000</v>
          </cell>
          <cell r="S3110">
            <v>1050000</v>
          </cell>
          <cell r="T3110" t="str">
            <v>September2002</v>
          </cell>
          <cell r="U3110">
            <v>37516</v>
          </cell>
          <cell r="V3110"/>
          <cell r="W3110">
            <v>37517</v>
          </cell>
          <cell r="X3110">
            <v>37516</v>
          </cell>
          <cell r="Y3110" t="str">
            <v>UFJ</v>
          </cell>
        </row>
        <row r="3111">
          <cell r="A3111">
            <v>4158</v>
          </cell>
          <cell r="B3111">
            <v>37453</v>
          </cell>
          <cell r="C3111" t="str">
            <v>ko</v>
          </cell>
          <cell r="D3111" t="str">
            <v>110220008</v>
          </cell>
          <cell r="E3111">
            <v>37420</v>
          </cell>
          <cell r="G3111">
            <v>37442</v>
          </cell>
          <cell r="H3111" t="str">
            <v>AMON regulace</v>
          </cell>
          <cell r="I3111" t="str">
            <v>7315100227</v>
          </cell>
          <cell r="J3111" t="str">
            <v>0100</v>
          </cell>
          <cell r="L3111">
            <v>0</v>
          </cell>
          <cell r="M3111">
            <v>0</v>
          </cell>
          <cell r="N3111">
            <v>0</v>
          </cell>
          <cell r="O3111">
            <v>0</v>
          </cell>
          <cell r="Q3111">
            <v>1444407</v>
          </cell>
          <cell r="S3111">
            <v>1444407</v>
          </cell>
          <cell r="T3111" t="str">
            <v>July2002</v>
          </cell>
          <cell r="U3111">
            <v>37433</v>
          </cell>
          <cell r="V3111"/>
          <cell r="W3111">
            <v>37447</v>
          </cell>
          <cell r="X3111">
            <v>37446</v>
          </cell>
          <cell r="Y3111" t="str">
            <v>Sanwa Duss</v>
          </cell>
        </row>
        <row r="3112">
          <cell r="A3112">
            <v>4076</v>
          </cell>
          <cell r="B3112">
            <v>37382</v>
          </cell>
          <cell r="C3112" t="str">
            <v>ko</v>
          </cell>
          <cell r="D3112" t="str">
            <v>110220004</v>
          </cell>
          <cell r="E3112">
            <v>37350</v>
          </cell>
          <cell r="G3112">
            <v>37381</v>
          </cell>
          <cell r="H3112" t="str">
            <v>AMON regulace</v>
          </cell>
          <cell r="I3112" t="str">
            <v>7315100227</v>
          </cell>
          <cell r="J3112" t="str">
            <v>0100</v>
          </cell>
          <cell r="L3112">
            <v>0</v>
          </cell>
          <cell r="M3112">
            <v>0</v>
          </cell>
          <cell r="N3112">
            <v>0</v>
          </cell>
          <cell r="O3112">
            <v>0</v>
          </cell>
          <cell r="Q3112">
            <v>2880074</v>
          </cell>
          <cell r="S3112">
            <v>2880074</v>
          </cell>
          <cell r="T3112" t="str">
            <v>May2002</v>
          </cell>
          <cell r="U3112">
            <v>37376</v>
          </cell>
          <cell r="V3112"/>
          <cell r="W3112">
            <v>37380</v>
          </cell>
          <cell r="X3112">
            <v>37382</v>
          </cell>
          <cell r="Y3112" t="str">
            <v>Sanwa Duss</v>
          </cell>
        </row>
        <row r="3113">
          <cell r="A3113">
            <v>5011</v>
          </cell>
          <cell r="B3113">
            <v>37315</v>
          </cell>
          <cell r="C3113" t="str">
            <v>o</v>
          </cell>
          <cell r="D3113" t="str">
            <v>1/1/2002</v>
          </cell>
          <cell r="E3113">
            <v>37287</v>
          </cell>
          <cell r="F3113">
            <v>37281</v>
          </cell>
          <cell r="G3113">
            <v>37288</v>
          </cell>
          <cell r="H3113" t="str">
            <v>Svatava Spurná-ubytování</v>
          </cell>
          <cell r="I3113" t="str">
            <v>742934-494</v>
          </cell>
          <cell r="J3113" t="str">
            <v>0600</v>
          </cell>
          <cell r="L3113">
            <v>4857.1000000000004</v>
          </cell>
          <cell r="M3113">
            <v>242.86</v>
          </cell>
          <cell r="O3113">
            <v>0</v>
          </cell>
          <cell r="P3113">
            <v>5100</v>
          </cell>
          <cell r="S3113">
            <v>5100</v>
          </cell>
          <cell r="U3113" t="str">
            <v>b</v>
          </cell>
          <cell r="V3113"/>
          <cell r="W3113">
            <v>37293</v>
          </cell>
          <cell r="X3113">
            <v>37294</v>
          </cell>
          <cell r="Y3113" t="str">
            <v>KB</v>
          </cell>
        </row>
        <row r="3114">
          <cell r="A3114">
            <v>1816</v>
          </cell>
          <cell r="B3114">
            <v>37603</v>
          </cell>
          <cell r="C3114" t="str">
            <v>b</v>
          </cell>
          <cell r="D3114" t="str">
            <v>29210794</v>
          </cell>
          <cell r="E3114">
            <v>37600</v>
          </cell>
          <cell r="F3114">
            <v>37595</v>
          </cell>
          <cell r="G3114">
            <v>37597</v>
          </cell>
          <cell r="H3114" t="str">
            <v>Domanský s.r.o.</v>
          </cell>
          <cell r="I3114" t="str">
            <v>7542240297</v>
          </cell>
          <cell r="J3114" t="str">
            <v>0100</v>
          </cell>
          <cell r="L3114">
            <v>25000</v>
          </cell>
          <cell r="M3114">
            <v>1250</v>
          </cell>
          <cell r="O3114">
            <v>0</v>
          </cell>
          <cell r="P3114">
            <v>26250</v>
          </cell>
          <cell r="Q3114">
            <v>0</v>
          </cell>
          <cell r="S3114">
            <v>26250</v>
          </cell>
          <cell r="U3114" t="str">
            <v>a</v>
          </cell>
          <cell r="V3114"/>
          <cell r="W3114">
            <v>37601</v>
          </cell>
          <cell r="X3114">
            <v>37602</v>
          </cell>
          <cell r="Y3114" t="str">
            <v>KB</v>
          </cell>
          <cell r="Z3114" t="str">
            <v>Kitaori car</v>
          </cell>
        </row>
        <row r="3115">
          <cell r="A3115">
            <v>1106</v>
          </cell>
          <cell r="B3115">
            <v>37544</v>
          </cell>
          <cell r="C3115" t="str">
            <v>b</v>
          </cell>
          <cell r="D3115" t="str">
            <v>4401247603</v>
          </cell>
          <cell r="E3115">
            <v>37460</v>
          </cell>
          <cell r="F3115">
            <v>37460</v>
          </cell>
          <cell r="G3115">
            <v>37469</v>
          </cell>
          <cell r="H3115" t="str">
            <v>Customs</v>
          </cell>
          <cell r="I3115" t="str">
            <v>7771-47728-111</v>
          </cell>
          <cell r="J3115" t="str">
            <v>0710</v>
          </cell>
          <cell r="M3115">
            <v>0</v>
          </cell>
          <cell r="O3115">
            <v>5407</v>
          </cell>
          <cell r="P3115">
            <v>5407</v>
          </cell>
          <cell r="S3115">
            <v>5407</v>
          </cell>
          <cell r="U3115" t="str">
            <v>b</v>
          </cell>
          <cell r="V3115"/>
          <cell r="W3115">
            <v>37470</v>
          </cell>
          <cell r="X3115">
            <v>37474</v>
          </cell>
          <cell r="Y3115" t="str">
            <v>KB</v>
          </cell>
        </row>
        <row r="3116">
          <cell r="A3116">
            <v>5015</v>
          </cell>
          <cell r="B3116">
            <v>37315</v>
          </cell>
          <cell r="C3116" t="str">
            <v>sh-s</v>
          </cell>
          <cell r="D3116" t="str">
            <v>6501200235</v>
          </cell>
          <cell r="E3116">
            <v>37286</v>
          </cell>
          <cell r="G3116">
            <v>37296</v>
          </cell>
          <cell r="H3116" t="str">
            <v>Celní úřad Karviná</v>
          </cell>
          <cell r="I3116" t="str">
            <v>7771-57722821</v>
          </cell>
          <cell r="J3116" t="str">
            <v>0710</v>
          </cell>
          <cell r="L3116">
            <v>0</v>
          </cell>
          <cell r="M3116">
            <v>0</v>
          </cell>
          <cell r="O3116">
            <v>77781</v>
          </cell>
          <cell r="P3116">
            <v>77781</v>
          </cell>
          <cell r="S3116">
            <v>77781</v>
          </cell>
          <cell r="U3116" t="str">
            <v>c</v>
          </cell>
          <cell r="V3116"/>
          <cell r="W3116">
            <v>37293</v>
          </cell>
          <cell r="X3116">
            <v>37294</v>
          </cell>
          <cell r="Y3116" t="str">
            <v>KB</v>
          </cell>
        </row>
        <row r="3117">
          <cell r="A3117">
            <v>5016</v>
          </cell>
          <cell r="B3117">
            <v>37315</v>
          </cell>
          <cell r="C3117" t="str">
            <v>sh-s</v>
          </cell>
          <cell r="D3117" t="str">
            <v>6501200238</v>
          </cell>
          <cell r="E3117">
            <v>37286</v>
          </cell>
          <cell r="G3117">
            <v>37296</v>
          </cell>
          <cell r="H3117" t="str">
            <v>Celní úřad Karviná</v>
          </cell>
          <cell r="I3117" t="str">
            <v>7771-57722821</v>
          </cell>
          <cell r="J3117" t="str">
            <v>0710</v>
          </cell>
          <cell r="L3117">
            <v>0</v>
          </cell>
          <cell r="M3117">
            <v>0</v>
          </cell>
          <cell r="O3117">
            <v>77781</v>
          </cell>
          <cell r="P3117">
            <v>77781</v>
          </cell>
          <cell r="S3117">
            <v>77781</v>
          </cell>
          <cell r="U3117" t="str">
            <v>c</v>
          </cell>
          <cell r="V3117"/>
          <cell r="W3117">
            <v>37293</v>
          </cell>
          <cell r="X3117">
            <v>37294</v>
          </cell>
          <cell r="Y3117" t="str">
            <v>KB</v>
          </cell>
        </row>
        <row r="3118">
          <cell r="A3118">
            <v>5014</v>
          </cell>
          <cell r="B3118">
            <v>37315</v>
          </cell>
          <cell r="C3118" t="str">
            <v>sh-s</v>
          </cell>
          <cell r="D3118" t="str">
            <v>6501200240</v>
          </cell>
          <cell r="E3118">
            <v>37286</v>
          </cell>
          <cell r="G3118">
            <v>37296</v>
          </cell>
          <cell r="H3118" t="str">
            <v>Celní úřad Karviná</v>
          </cell>
          <cell r="I3118" t="str">
            <v>7771-57722821</v>
          </cell>
          <cell r="J3118" t="str">
            <v>0710</v>
          </cell>
          <cell r="L3118">
            <v>0</v>
          </cell>
          <cell r="M3118">
            <v>0</v>
          </cell>
          <cell r="O3118">
            <v>131057</v>
          </cell>
          <cell r="P3118">
            <v>131057</v>
          </cell>
          <cell r="S3118">
            <v>131057</v>
          </cell>
          <cell r="U3118" t="str">
            <v>c</v>
          </cell>
          <cell r="V3118"/>
          <cell r="W3118">
            <v>37293</v>
          </cell>
          <cell r="X3118">
            <v>37294</v>
          </cell>
          <cell r="Y3118" t="str">
            <v>KB</v>
          </cell>
        </row>
        <row r="3119">
          <cell r="A3119">
            <v>1881</v>
          </cell>
          <cell r="C3119" t="str">
            <v>b</v>
          </cell>
          <cell r="D3119" t="str">
            <v>858249</v>
          </cell>
          <cell r="E3119">
            <v>37609</v>
          </cell>
          <cell r="G3119">
            <v>37600</v>
          </cell>
          <cell r="H3119" t="str">
            <v>A.L.L. production</v>
          </cell>
          <cell r="I3119" t="str">
            <v>77886655</v>
          </cell>
          <cell r="J3119" t="str">
            <v>2400</v>
          </cell>
          <cell r="K3119">
            <v>0</v>
          </cell>
          <cell r="M3119">
            <v>0</v>
          </cell>
          <cell r="O3119">
            <v>0</v>
          </cell>
          <cell r="P3119">
            <v>0</v>
          </cell>
          <cell r="Q3119">
            <v>1200</v>
          </cell>
          <cell r="S3119">
            <v>1200</v>
          </cell>
          <cell r="V3119">
            <v>-24</v>
          </cell>
          <cell r="Y3119" t="str">
            <v>KB</v>
          </cell>
        </row>
        <row r="3120">
          <cell r="A3120">
            <v>7073</v>
          </cell>
          <cell r="B3120">
            <v>37613</v>
          </cell>
          <cell r="C3120" t="str">
            <v>sm</v>
          </cell>
          <cell r="D3120" t="str">
            <v>22126</v>
          </cell>
          <cell r="E3120">
            <v>37593</v>
          </cell>
          <cell r="F3120">
            <v>37590</v>
          </cell>
          <cell r="G3120">
            <v>37626</v>
          </cell>
          <cell r="H3120" t="str">
            <v>Jan JAROLÍMEK - HANS</v>
          </cell>
          <cell r="I3120" t="str">
            <v>77942004</v>
          </cell>
          <cell r="J3120" t="str">
            <v>0400</v>
          </cell>
          <cell r="L3120">
            <v>48000</v>
          </cell>
          <cell r="M3120">
            <v>2400</v>
          </cell>
          <cell r="P3120">
            <v>50400</v>
          </cell>
          <cell r="R3120">
            <v>-2400</v>
          </cell>
          <cell r="S3120">
            <v>48000</v>
          </cell>
          <cell r="T3120" t="str">
            <v xml:space="preserve"> </v>
          </cell>
          <cell r="U3120" t="str">
            <v>x</v>
          </cell>
          <cell r="V3120" t="str">
            <v xml:space="preserve"> </v>
          </cell>
          <cell r="W3120">
            <v>37613</v>
          </cell>
          <cell r="X3120">
            <v>37613</v>
          </cell>
          <cell r="Y3120" t="str">
            <v>KB</v>
          </cell>
          <cell r="Z3120" t="str">
            <v>constructive and assembling works</v>
          </cell>
        </row>
        <row r="3121">
          <cell r="A3121">
            <v>7012</v>
          </cell>
          <cell r="B3121">
            <v>37537</v>
          </cell>
          <cell r="C3121" t="str">
            <v>sm</v>
          </cell>
          <cell r="D3121" t="str">
            <v>22082</v>
          </cell>
          <cell r="E3121">
            <v>37505</v>
          </cell>
          <cell r="F3121">
            <v>37497</v>
          </cell>
          <cell r="G3121">
            <v>37528</v>
          </cell>
          <cell r="H3121" t="str">
            <v>HANS</v>
          </cell>
          <cell r="I3121" t="str">
            <v>77942004</v>
          </cell>
          <cell r="J3121" t="str">
            <v>0400</v>
          </cell>
          <cell r="L3121">
            <v>240000</v>
          </cell>
          <cell r="M3121">
            <v>12000</v>
          </cell>
          <cell r="O3121">
            <v>0</v>
          </cell>
          <cell r="P3121">
            <v>252000</v>
          </cell>
          <cell r="R3121">
            <v>-12000</v>
          </cell>
          <cell r="S3121">
            <v>240000</v>
          </cell>
          <cell r="T3121" t="str">
            <v>October2002</v>
          </cell>
          <cell r="V3121"/>
          <cell r="W3121">
            <v>37534</v>
          </cell>
          <cell r="X3121">
            <v>37536</v>
          </cell>
          <cell r="Y3121" t="str">
            <v>UFJ</v>
          </cell>
          <cell r="Z3121" t="str">
            <v>P.C.A. works</v>
          </cell>
        </row>
        <row r="3122">
          <cell r="A3122">
            <v>7071</v>
          </cell>
          <cell r="B3122">
            <v>37623</v>
          </cell>
          <cell r="C3122" t="str">
            <v>sm</v>
          </cell>
          <cell r="D3122" t="str">
            <v>2502210</v>
          </cell>
          <cell r="E3122">
            <v>37594</v>
          </cell>
          <cell r="G3122">
            <v>37626</v>
          </cell>
          <cell r="H3122" t="str">
            <v>VELUM, s.r.o.</v>
          </cell>
          <cell r="I3122" t="str">
            <v>5900890267</v>
          </cell>
          <cell r="J3122" t="str">
            <v>0100</v>
          </cell>
          <cell r="Q3122">
            <v>6878817</v>
          </cell>
          <cell r="S3122">
            <v>6878817</v>
          </cell>
          <cell r="T3122" t="str">
            <v>Decem192002</v>
          </cell>
          <cell r="U3122">
            <v>37609</v>
          </cell>
          <cell r="V3122" t="str">
            <v xml:space="preserve"> </v>
          </cell>
          <cell r="W3122">
            <v>37613</v>
          </cell>
          <cell r="Y3122" t="str">
            <v>UFJ</v>
          </cell>
          <cell r="Z3122" t="str">
            <v>works in 09, 10, 11 (waste heat, cool, gas, central heating etc.)</v>
          </cell>
        </row>
        <row r="3123">
          <cell r="A3123">
            <v>7011</v>
          </cell>
          <cell r="B3123">
            <v>37537</v>
          </cell>
          <cell r="C3123" t="str">
            <v>sm</v>
          </cell>
          <cell r="D3123" t="str">
            <v>22081</v>
          </cell>
          <cell r="E3123">
            <v>37505</v>
          </cell>
          <cell r="F3123">
            <v>37497</v>
          </cell>
          <cell r="G3123">
            <v>37528</v>
          </cell>
          <cell r="H3123" t="str">
            <v>HANS</v>
          </cell>
          <cell r="I3123" t="str">
            <v>77942004</v>
          </cell>
          <cell r="J3123" t="str">
            <v>0400</v>
          </cell>
          <cell r="L3123">
            <v>10450000</v>
          </cell>
          <cell r="M3123">
            <v>522500</v>
          </cell>
          <cell r="O3123">
            <v>0</v>
          </cell>
          <cell r="P3123">
            <v>10972500</v>
          </cell>
          <cell r="R3123">
            <v>-522500</v>
          </cell>
          <cell r="S3123">
            <v>10450000</v>
          </cell>
          <cell r="T3123" t="str">
            <v>October2002</v>
          </cell>
          <cell r="V3123"/>
          <cell r="W3123">
            <v>37534</v>
          </cell>
          <cell r="X3123">
            <v>37536</v>
          </cell>
          <cell r="Y3123" t="str">
            <v>UFJ</v>
          </cell>
          <cell r="Z3123" t="str">
            <v>PCstructure work</v>
          </cell>
        </row>
        <row r="3124">
          <cell r="A3124">
            <v>7072</v>
          </cell>
          <cell r="B3124">
            <v>37623</v>
          </cell>
          <cell r="C3124" t="str">
            <v>sm</v>
          </cell>
          <cell r="D3124" t="str">
            <v>0200030</v>
          </cell>
          <cell r="E3124">
            <v>37589</v>
          </cell>
          <cell r="F3124">
            <v>37589</v>
          </cell>
          <cell r="G3124">
            <v>37617</v>
          </cell>
          <cell r="H3124" t="str">
            <v>DIGIPRO, Rožnov</v>
          </cell>
          <cell r="I3124" t="str">
            <v>5003002004</v>
          </cell>
          <cell r="J3124" t="str">
            <v>2600</v>
          </cell>
          <cell r="Q3124">
            <v>952671</v>
          </cell>
          <cell r="S3124">
            <v>952671</v>
          </cell>
          <cell r="T3124" t="str">
            <v>Decem192002</v>
          </cell>
          <cell r="U3124">
            <v>37609</v>
          </cell>
          <cell r="V3124">
            <v>14</v>
          </cell>
          <cell r="W3124">
            <v>37620</v>
          </cell>
          <cell r="Y3124" t="str">
            <v>UFJ</v>
          </cell>
          <cell r="Z3124" t="str">
            <v>delivery of Measurement and Control</v>
          </cell>
        </row>
        <row r="3125">
          <cell r="A3125">
            <v>204</v>
          </cell>
          <cell r="B3125">
            <v>37349</v>
          </cell>
          <cell r="C3125" t="str">
            <v>tch</v>
          </cell>
          <cell r="D3125" t="str">
            <v>7025</v>
          </cell>
          <cell r="E3125">
            <v>37315</v>
          </cell>
          <cell r="F3125">
            <v>37315</v>
          </cell>
          <cell r="G3125">
            <v>37325</v>
          </cell>
          <cell r="H3125" t="str">
            <v>Petrakova</v>
          </cell>
          <cell r="I3125" t="str">
            <v>785036-504</v>
          </cell>
          <cell r="J3125" t="str">
            <v>0600</v>
          </cell>
          <cell r="L3125">
            <v>504</v>
          </cell>
          <cell r="M3125">
            <v>25.2</v>
          </cell>
          <cell r="O3125">
            <v>0</v>
          </cell>
          <cell r="P3125">
            <v>529.20000000000005</v>
          </cell>
          <cell r="S3125">
            <v>529.20000000000005</v>
          </cell>
          <cell r="V3125"/>
          <cell r="W3125">
            <v>37328</v>
          </cell>
          <cell r="X3125">
            <v>37329</v>
          </cell>
          <cell r="Y3125" t="str">
            <v>KB</v>
          </cell>
        </row>
        <row r="3126">
          <cell r="A3126">
            <v>340</v>
          </cell>
          <cell r="B3126">
            <v>37364</v>
          </cell>
          <cell r="C3126" t="str">
            <v>tch</v>
          </cell>
          <cell r="D3126" t="str">
            <v>7037</v>
          </cell>
          <cell r="E3126">
            <v>37341</v>
          </cell>
          <cell r="F3126">
            <v>37346</v>
          </cell>
          <cell r="G3126">
            <v>37356</v>
          </cell>
          <cell r="H3126" t="str">
            <v>Petrakova</v>
          </cell>
          <cell r="I3126" t="str">
            <v>785036-504</v>
          </cell>
          <cell r="J3126" t="str">
            <v>0600</v>
          </cell>
          <cell r="L3126">
            <v>648</v>
          </cell>
          <cell r="M3126">
            <v>32.4</v>
          </cell>
          <cell r="O3126">
            <v>0</v>
          </cell>
          <cell r="P3126">
            <v>680.4</v>
          </cell>
          <cell r="S3126">
            <v>680.4</v>
          </cell>
          <cell r="U3126" t="str">
            <v>c</v>
          </cell>
          <cell r="V3126"/>
          <cell r="W3126">
            <v>37354</v>
          </cell>
          <cell r="X3126">
            <v>37354</v>
          </cell>
          <cell r="Y3126" t="str">
            <v>KB</v>
          </cell>
        </row>
        <row r="3127">
          <cell r="A3127">
            <v>550</v>
          </cell>
          <cell r="B3127">
            <v>37396</v>
          </cell>
          <cell r="C3127" t="str">
            <v>tch</v>
          </cell>
          <cell r="D3127" t="str">
            <v>7051</v>
          </cell>
          <cell r="E3127">
            <v>37376</v>
          </cell>
          <cell r="F3127">
            <v>37376</v>
          </cell>
          <cell r="G3127">
            <v>37386</v>
          </cell>
          <cell r="H3127" t="str">
            <v>Petrakova</v>
          </cell>
          <cell r="I3127" t="str">
            <v>785036-504</v>
          </cell>
          <cell r="J3127" t="str">
            <v>0600</v>
          </cell>
          <cell r="L3127">
            <v>648</v>
          </cell>
          <cell r="M3127">
            <v>32.4</v>
          </cell>
          <cell r="O3127">
            <v>0</v>
          </cell>
          <cell r="P3127">
            <v>680.4</v>
          </cell>
          <cell r="S3127">
            <v>680.4</v>
          </cell>
          <cell r="U3127" t="str">
            <v>a</v>
          </cell>
          <cell r="V3127"/>
          <cell r="W3127">
            <v>37391</v>
          </cell>
          <cell r="X3127">
            <v>37393</v>
          </cell>
          <cell r="Y3127" t="str">
            <v>KB</v>
          </cell>
        </row>
        <row r="3128">
          <cell r="A3128">
            <v>3228</v>
          </cell>
          <cell r="B3128">
            <v>37461</v>
          </cell>
          <cell r="C3128" t="str">
            <v>tch</v>
          </cell>
          <cell r="D3128" t="str">
            <v>7080</v>
          </cell>
          <cell r="E3128">
            <v>37434</v>
          </cell>
          <cell r="F3128">
            <v>37437</v>
          </cell>
          <cell r="G3128">
            <v>37447</v>
          </cell>
          <cell r="H3128" t="str">
            <v>Petrakova</v>
          </cell>
          <cell r="I3128" t="str">
            <v>785036-504</v>
          </cell>
          <cell r="J3128" t="str">
            <v>0600</v>
          </cell>
          <cell r="L3128">
            <v>2440</v>
          </cell>
          <cell r="M3128">
            <v>122</v>
          </cell>
          <cell r="O3128">
            <v>0</v>
          </cell>
          <cell r="P3128">
            <v>2562</v>
          </cell>
          <cell r="S3128">
            <v>2562</v>
          </cell>
          <cell r="U3128" t="str">
            <v>a</v>
          </cell>
          <cell r="V3128"/>
          <cell r="W3128">
            <v>37460</v>
          </cell>
          <cell r="X3128">
            <v>37460</v>
          </cell>
          <cell r="Y3128" t="str">
            <v>KB</v>
          </cell>
        </row>
        <row r="3129">
          <cell r="A3129">
            <v>714</v>
          </cell>
          <cell r="B3129">
            <v>37425</v>
          </cell>
          <cell r="C3129" t="str">
            <v>tch</v>
          </cell>
          <cell r="D3129" t="str">
            <v>7063</v>
          </cell>
          <cell r="E3129">
            <v>37404</v>
          </cell>
          <cell r="F3129">
            <v>37407</v>
          </cell>
          <cell r="G3129">
            <v>37417</v>
          </cell>
          <cell r="H3129" t="str">
            <v>Petrakova</v>
          </cell>
          <cell r="I3129" t="str">
            <v>785036-504</v>
          </cell>
          <cell r="J3129" t="str">
            <v>0600</v>
          </cell>
          <cell r="L3129">
            <v>2562</v>
          </cell>
          <cell r="M3129">
            <v>128.1</v>
          </cell>
          <cell r="O3129">
            <v>0</v>
          </cell>
          <cell r="P3129">
            <v>2690.1</v>
          </cell>
          <cell r="S3129">
            <v>2690.1</v>
          </cell>
          <cell r="U3129" t="str">
            <v>d</v>
          </cell>
          <cell r="V3129"/>
          <cell r="W3129">
            <v>37417</v>
          </cell>
          <cell r="X3129">
            <v>37417</v>
          </cell>
          <cell r="Y3129" t="str">
            <v>KB</v>
          </cell>
        </row>
        <row r="3130">
          <cell r="A3130">
            <v>1760</v>
          </cell>
          <cell r="B3130">
            <v>37603</v>
          </cell>
          <cell r="C3130" t="str">
            <v>tch</v>
          </cell>
          <cell r="D3130" t="str">
            <v>7164</v>
          </cell>
          <cell r="E3130">
            <v>37588</v>
          </cell>
          <cell r="F3130">
            <v>37590</v>
          </cell>
          <cell r="G3130">
            <v>37600</v>
          </cell>
          <cell r="H3130" t="str">
            <v>Petrakova</v>
          </cell>
          <cell r="I3130" t="str">
            <v>785036-504</v>
          </cell>
          <cell r="J3130" t="str">
            <v>0600</v>
          </cell>
          <cell r="L3130">
            <v>2562</v>
          </cell>
          <cell r="M3130">
            <v>128.1</v>
          </cell>
          <cell r="O3130">
            <v>0</v>
          </cell>
          <cell r="P3130">
            <v>2690.1</v>
          </cell>
          <cell r="S3130">
            <v>2690.1</v>
          </cell>
          <cell r="V3130"/>
          <cell r="W3130">
            <v>37599</v>
          </cell>
          <cell r="X3130">
            <v>37601</v>
          </cell>
          <cell r="Y3130" t="str">
            <v>KB</v>
          </cell>
        </row>
        <row r="3131">
          <cell r="A3131">
            <v>3368</v>
          </cell>
          <cell r="B3131">
            <v>37537</v>
          </cell>
          <cell r="C3131" t="str">
            <v>tch</v>
          </cell>
          <cell r="D3131" t="str">
            <v>7131</v>
          </cell>
          <cell r="E3131">
            <v>37529</v>
          </cell>
          <cell r="F3131">
            <v>37529</v>
          </cell>
          <cell r="G3131">
            <v>37539</v>
          </cell>
          <cell r="H3131" t="str">
            <v>Petrakova</v>
          </cell>
          <cell r="I3131" t="str">
            <v>785036-504</v>
          </cell>
          <cell r="J3131" t="str">
            <v>0600</v>
          </cell>
          <cell r="L3131">
            <v>2562</v>
          </cell>
          <cell r="M3131">
            <v>128.1</v>
          </cell>
          <cell r="O3131">
            <v>0</v>
          </cell>
          <cell r="P3131">
            <v>2690.1</v>
          </cell>
          <cell r="S3131">
            <v>2690.1</v>
          </cell>
          <cell r="U3131" t="str">
            <v>k</v>
          </cell>
          <cell r="V3131"/>
          <cell r="W3131">
            <v>37533</v>
          </cell>
          <cell r="X3131">
            <v>37536</v>
          </cell>
          <cell r="Y3131" t="str">
            <v>KB</v>
          </cell>
          <cell r="Z3131" t="str">
            <v>Cleaning company</v>
          </cell>
        </row>
        <row r="3132">
          <cell r="A3132">
            <v>3269</v>
          </cell>
          <cell r="B3132">
            <v>37491</v>
          </cell>
          <cell r="C3132" t="str">
            <v>tch</v>
          </cell>
          <cell r="D3132" t="str">
            <v>7097</v>
          </cell>
          <cell r="E3132">
            <v>37467</v>
          </cell>
          <cell r="F3132">
            <v>37468</v>
          </cell>
          <cell r="G3132">
            <v>37478</v>
          </cell>
          <cell r="H3132" t="str">
            <v>Petrakova</v>
          </cell>
          <cell r="I3132" t="str">
            <v>785036-504</v>
          </cell>
          <cell r="J3132" t="str">
            <v>0600</v>
          </cell>
          <cell r="L3132">
            <v>2684</v>
          </cell>
          <cell r="M3132">
            <v>134.19999999999999</v>
          </cell>
          <cell r="O3132">
            <v>0</v>
          </cell>
          <cell r="P3132">
            <v>2818.2</v>
          </cell>
          <cell r="S3132">
            <v>2818.2</v>
          </cell>
          <cell r="U3132" t="str">
            <v>b</v>
          </cell>
          <cell r="V3132"/>
          <cell r="W3132">
            <v>37488</v>
          </cell>
          <cell r="X3132">
            <v>37488</v>
          </cell>
          <cell r="Y3132" t="str">
            <v>KB</v>
          </cell>
          <cell r="Z3132" t="str">
            <v>Cleaning service</v>
          </cell>
        </row>
        <row r="3133">
          <cell r="A3133">
            <v>3323</v>
          </cell>
          <cell r="B3133">
            <v>37524</v>
          </cell>
          <cell r="C3133" t="str">
            <v>tch</v>
          </cell>
          <cell r="D3133" t="str">
            <v>7115</v>
          </cell>
          <cell r="E3133">
            <v>37497</v>
          </cell>
          <cell r="F3133">
            <v>37499</v>
          </cell>
          <cell r="G3133">
            <v>37509</v>
          </cell>
          <cell r="H3133" t="str">
            <v>Petrakova</v>
          </cell>
          <cell r="I3133" t="str">
            <v>785036-504</v>
          </cell>
          <cell r="J3133" t="str">
            <v>0600</v>
          </cell>
          <cell r="L3133">
            <v>2684</v>
          </cell>
          <cell r="M3133">
            <v>134.19999999999999</v>
          </cell>
          <cell r="O3133">
            <v>0</v>
          </cell>
          <cell r="P3133">
            <v>2818.2</v>
          </cell>
          <cell r="S3133">
            <v>2818.2</v>
          </cell>
          <cell r="U3133" t="str">
            <v>b</v>
          </cell>
          <cell r="V3133"/>
          <cell r="W3133">
            <v>37516</v>
          </cell>
          <cell r="X3133">
            <v>37516</v>
          </cell>
          <cell r="Y3133" t="str">
            <v>KB</v>
          </cell>
          <cell r="Z3133" t="str">
            <v>Cleaning services</v>
          </cell>
        </row>
        <row r="3134">
          <cell r="A3134">
            <v>3406</v>
          </cell>
          <cell r="B3134">
            <v>37578</v>
          </cell>
          <cell r="C3134" t="str">
            <v>tch</v>
          </cell>
          <cell r="D3134" t="str">
            <v>7146</v>
          </cell>
          <cell r="E3134">
            <v>37559</v>
          </cell>
          <cell r="F3134">
            <v>37560</v>
          </cell>
          <cell r="G3134">
            <v>37570</v>
          </cell>
          <cell r="H3134" t="str">
            <v>Petrakova</v>
          </cell>
          <cell r="I3134" t="str">
            <v>785036-504</v>
          </cell>
          <cell r="J3134" t="str">
            <v>0600</v>
          </cell>
          <cell r="L3134">
            <v>2684</v>
          </cell>
          <cell r="M3134">
            <v>134.19999999999999</v>
          </cell>
          <cell r="O3134">
            <v>0</v>
          </cell>
          <cell r="P3134">
            <v>2818.2</v>
          </cell>
          <cell r="S3134">
            <v>2818.2</v>
          </cell>
          <cell r="U3134" t="str">
            <v>g</v>
          </cell>
          <cell r="W3134">
            <v>37575</v>
          </cell>
          <cell r="X3134">
            <v>37575</v>
          </cell>
          <cell r="Y3134" t="str">
            <v>KB</v>
          </cell>
          <cell r="Z3134" t="str">
            <v>Cleaning services</v>
          </cell>
        </row>
        <row r="3135">
          <cell r="A3135">
            <v>203</v>
          </cell>
          <cell r="B3135">
            <v>37461</v>
          </cell>
          <cell r="C3135" t="str">
            <v>b</v>
          </cell>
          <cell r="D3135" t="str">
            <v>7024</v>
          </cell>
          <cell r="E3135">
            <v>37315</v>
          </cell>
          <cell r="F3135">
            <v>37315</v>
          </cell>
          <cell r="G3135">
            <v>37325</v>
          </cell>
          <cell r="H3135" t="str">
            <v>Petrakova</v>
          </cell>
          <cell r="I3135" t="str">
            <v>785036-504</v>
          </cell>
          <cell r="J3135" t="str">
            <v>0600</v>
          </cell>
          <cell r="L3135">
            <v>5727.6</v>
          </cell>
          <cell r="M3135">
            <v>286.39999999999998</v>
          </cell>
          <cell r="O3135">
            <v>0</v>
          </cell>
          <cell r="P3135">
            <v>6014</v>
          </cell>
          <cell r="S3135">
            <v>6014</v>
          </cell>
          <cell r="V3135"/>
          <cell r="W3135">
            <v>37328</v>
          </cell>
          <cell r="X3135">
            <v>37329</v>
          </cell>
          <cell r="Y3135" t="str">
            <v>KB</v>
          </cell>
        </row>
        <row r="3136">
          <cell r="A3136">
            <v>928</v>
          </cell>
          <cell r="B3136">
            <v>37461</v>
          </cell>
          <cell r="C3136" t="str">
            <v>b</v>
          </cell>
          <cell r="D3136" t="str">
            <v>7079</v>
          </cell>
          <cell r="E3136">
            <v>37433</v>
          </cell>
          <cell r="F3136">
            <v>37437</v>
          </cell>
          <cell r="G3136">
            <v>37447</v>
          </cell>
          <cell r="H3136" t="str">
            <v>Petrakova</v>
          </cell>
          <cell r="I3136" t="str">
            <v>785036-504</v>
          </cell>
          <cell r="J3136" t="str">
            <v>0600</v>
          </cell>
          <cell r="L3136">
            <v>5727.6</v>
          </cell>
          <cell r="M3136">
            <v>286.39999999999998</v>
          </cell>
          <cell r="O3136">
            <v>0</v>
          </cell>
          <cell r="P3136">
            <v>6014</v>
          </cell>
          <cell r="S3136">
            <v>6014</v>
          </cell>
          <cell r="U3136" t="str">
            <v>a</v>
          </cell>
          <cell r="V3136"/>
          <cell r="W3136">
            <v>37453</v>
          </cell>
          <cell r="X3136">
            <v>37453</v>
          </cell>
          <cell r="Y3136" t="str">
            <v>KB</v>
          </cell>
        </row>
        <row r="3137">
          <cell r="A3137">
            <v>339</v>
          </cell>
          <cell r="B3137">
            <v>37364</v>
          </cell>
          <cell r="C3137" t="str">
            <v>b</v>
          </cell>
          <cell r="D3137" t="str">
            <v>7036</v>
          </cell>
          <cell r="E3137">
            <v>37341</v>
          </cell>
          <cell r="F3137">
            <v>37346</v>
          </cell>
          <cell r="G3137">
            <v>37356</v>
          </cell>
          <cell r="H3137" t="str">
            <v>Petrakova</v>
          </cell>
          <cell r="I3137" t="str">
            <v>785036-504</v>
          </cell>
          <cell r="J3137" t="str">
            <v>0600</v>
          </cell>
          <cell r="L3137">
            <v>6014</v>
          </cell>
          <cell r="M3137">
            <v>300.7</v>
          </cell>
          <cell r="O3137">
            <v>0</v>
          </cell>
          <cell r="P3137">
            <v>6314.7</v>
          </cell>
          <cell r="S3137">
            <v>6314.7</v>
          </cell>
          <cell r="U3137" t="str">
            <v>c</v>
          </cell>
          <cell r="V3137"/>
          <cell r="W3137">
            <v>37354</v>
          </cell>
          <cell r="X3137">
            <v>37354</v>
          </cell>
          <cell r="Y3137" t="str">
            <v>KB</v>
          </cell>
        </row>
        <row r="3138">
          <cell r="A3138">
            <v>713</v>
          </cell>
          <cell r="B3138">
            <v>37425</v>
          </cell>
          <cell r="C3138" t="str">
            <v>b</v>
          </cell>
          <cell r="D3138" t="str">
            <v>7062</v>
          </cell>
          <cell r="E3138">
            <v>37404</v>
          </cell>
          <cell r="F3138">
            <v>37407</v>
          </cell>
          <cell r="G3138">
            <v>37417</v>
          </cell>
          <cell r="H3138" t="str">
            <v>Petrakova</v>
          </cell>
          <cell r="I3138" t="str">
            <v>785036-504</v>
          </cell>
          <cell r="J3138" t="str">
            <v>0600</v>
          </cell>
          <cell r="L3138">
            <v>6014</v>
          </cell>
          <cell r="M3138">
            <v>300.7</v>
          </cell>
          <cell r="O3138">
            <v>0</v>
          </cell>
          <cell r="P3138">
            <v>6314.7</v>
          </cell>
          <cell r="S3138">
            <v>6314.7</v>
          </cell>
          <cell r="U3138" t="str">
            <v>d</v>
          </cell>
          <cell r="V3138"/>
          <cell r="W3138">
            <v>37417</v>
          </cell>
          <cell r="X3138">
            <v>37417</v>
          </cell>
          <cell r="Y3138" t="str">
            <v>KB</v>
          </cell>
        </row>
        <row r="3139">
          <cell r="A3139">
            <v>69</v>
          </cell>
          <cell r="B3139">
            <v>37315</v>
          </cell>
          <cell r="C3139" t="str">
            <v>b</v>
          </cell>
          <cell r="D3139" t="str">
            <v>7007</v>
          </cell>
          <cell r="E3139">
            <v>37286</v>
          </cell>
          <cell r="F3139">
            <v>37287</v>
          </cell>
          <cell r="G3139">
            <v>37297</v>
          </cell>
          <cell r="H3139" t="str">
            <v>Petrakova</v>
          </cell>
          <cell r="I3139" t="str">
            <v>785036-504</v>
          </cell>
          <cell r="J3139" t="str">
            <v>0600</v>
          </cell>
          <cell r="L3139">
            <v>6300.4</v>
          </cell>
          <cell r="M3139">
            <v>315.10000000000002</v>
          </cell>
          <cell r="O3139">
            <v>0</v>
          </cell>
          <cell r="P3139">
            <v>6615.5</v>
          </cell>
          <cell r="S3139">
            <v>6615.5</v>
          </cell>
          <cell r="U3139" t="str">
            <v>e</v>
          </cell>
          <cell r="V3139"/>
          <cell r="W3139">
            <v>37298</v>
          </cell>
          <cell r="X3139">
            <v>37301</v>
          </cell>
          <cell r="Y3139" t="str">
            <v>KB</v>
          </cell>
        </row>
        <row r="3140">
          <cell r="A3140">
            <v>1110</v>
          </cell>
          <cell r="B3140">
            <v>37491</v>
          </cell>
          <cell r="C3140" t="str">
            <v>b</v>
          </cell>
          <cell r="D3140" t="str">
            <v>7096</v>
          </cell>
          <cell r="E3140">
            <v>37467</v>
          </cell>
          <cell r="F3140">
            <v>37468</v>
          </cell>
          <cell r="G3140">
            <v>37478</v>
          </cell>
          <cell r="H3140" t="str">
            <v>Petrakova</v>
          </cell>
          <cell r="I3140" t="str">
            <v>785036-504</v>
          </cell>
          <cell r="J3140" t="str">
            <v>0600</v>
          </cell>
          <cell r="L3140">
            <v>7304.8</v>
          </cell>
          <cell r="M3140">
            <v>365.3</v>
          </cell>
          <cell r="O3140">
            <v>0</v>
          </cell>
          <cell r="P3140">
            <v>7670.1</v>
          </cell>
          <cell r="S3140">
            <v>7670.1</v>
          </cell>
          <cell r="U3140" t="str">
            <v>a</v>
          </cell>
          <cell r="V3140"/>
          <cell r="W3140">
            <v>37477</v>
          </cell>
          <cell r="X3140">
            <v>37477</v>
          </cell>
          <cell r="Y3140" t="str">
            <v>KB</v>
          </cell>
        </row>
        <row r="3141">
          <cell r="A3141">
            <v>549</v>
          </cell>
          <cell r="B3141">
            <v>37396</v>
          </cell>
          <cell r="C3141" t="str">
            <v>b</v>
          </cell>
          <cell r="D3141" t="str">
            <v>7050</v>
          </cell>
          <cell r="E3141">
            <v>37376</v>
          </cell>
          <cell r="F3141">
            <v>37376</v>
          </cell>
          <cell r="G3141">
            <v>37386</v>
          </cell>
          <cell r="H3141" t="str">
            <v>Petrakova</v>
          </cell>
          <cell r="I3141" t="str">
            <v>785036-504</v>
          </cell>
          <cell r="J3141" t="str">
            <v>0600</v>
          </cell>
          <cell r="L3141">
            <v>7680.1</v>
          </cell>
          <cell r="M3141">
            <v>384.1</v>
          </cell>
          <cell r="O3141">
            <v>0</v>
          </cell>
          <cell r="P3141">
            <v>8064.2</v>
          </cell>
          <cell r="S3141">
            <v>8064.2</v>
          </cell>
          <cell r="U3141" t="str">
            <v>a</v>
          </cell>
          <cell r="V3141"/>
          <cell r="W3141">
            <v>37391</v>
          </cell>
          <cell r="X3141">
            <v>37393</v>
          </cell>
          <cell r="Y3141" t="str">
            <v>KB</v>
          </cell>
        </row>
        <row r="3142">
          <cell r="A3142">
            <v>1431</v>
          </cell>
          <cell r="B3142">
            <v>37537</v>
          </cell>
          <cell r="C3142" t="str">
            <v>b</v>
          </cell>
          <cell r="D3142" t="str">
            <v>7130</v>
          </cell>
          <cell r="E3142">
            <v>37529</v>
          </cell>
          <cell r="F3142">
            <v>37529</v>
          </cell>
          <cell r="G3142">
            <v>37539</v>
          </cell>
          <cell r="H3142" t="str">
            <v>Petrakova</v>
          </cell>
          <cell r="I3142" t="str">
            <v>785036-504</v>
          </cell>
          <cell r="J3142" t="str">
            <v>0600</v>
          </cell>
          <cell r="L3142">
            <v>7771.7</v>
          </cell>
          <cell r="M3142">
            <v>388.6</v>
          </cell>
          <cell r="O3142">
            <v>0</v>
          </cell>
          <cell r="P3142">
            <v>8160.3</v>
          </cell>
          <cell r="S3142">
            <v>8160.3</v>
          </cell>
          <cell r="U3142" t="str">
            <v>k</v>
          </cell>
          <cell r="V3142"/>
          <cell r="W3142">
            <v>37533</v>
          </cell>
          <cell r="X3142">
            <v>37536</v>
          </cell>
          <cell r="Y3142" t="str">
            <v>KB</v>
          </cell>
          <cell r="Z3142" t="str">
            <v>cleaning services</v>
          </cell>
        </row>
        <row r="3143">
          <cell r="A3143">
            <v>1759</v>
          </cell>
          <cell r="B3143">
            <v>37603</v>
          </cell>
          <cell r="C3143" t="str">
            <v>b</v>
          </cell>
          <cell r="D3143" t="str">
            <v>7163</v>
          </cell>
          <cell r="E3143">
            <v>37588</v>
          </cell>
          <cell r="F3143">
            <v>37590</v>
          </cell>
          <cell r="G3143">
            <v>37600</v>
          </cell>
          <cell r="H3143" t="str">
            <v>Petrakova</v>
          </cell>
          <cell r="I3143" t="str">
            <v>785036-504</v>
          </cell>
          <cell r="J3143" t="str">
            <v>0600</v>
          </cell>
          <cell r="L3143">
            <v>7771.7</v>
          </cell>
          <cell r="M3143">
            <v>388.6</v>
          </cell>
          <cell r="O3143">
            <v>0</v>
          </cell>
          <cell r="P3143">
            <v>8160.3</v>
          </cell>
          <cell r="S3143">
            <v>8160.3</v>
          </cell>
          <cell r="V3143"/>
          <cell r="W3143">
            <v>37599</v>
          </cell>
          <cell r="X3143">
            <v>37601</v>
          </cell>
          <cell r="Y3143" t="str">
            <v>KB</v>
          </cell>
        </row>
        <row r="3144">
          <cell r="A3144">
            <v>1278</v>
          </cell>
          <cell r="B3144">
            <v>37524</v>
          </cell>
          <cell r="C3144" t="str">
            <v>b</v>
          </cell>
          <cell r="D3144" t="str">
            <v>7114</v>
          </cell>
          <cell r="E3144">
            <v>37497</v>
          </cell>
          <cell r="F3144">
            <v>37499</v>
          </cell>
          <cell r="G3144">
            <v>37509</v>
          </cell>
          <cell r="H3144" t="str">
            <v>Petrakova</v>
          </cell>
          <cell r="I3144" t="str">
            <v>785036-504</v>
          </cell>
          <cell r="J3144" t="str">
            <v>0600</v>
          </cell>
          <cell r="L3144">
            <v>8141.8</v>
          </cell>
          <cell r="M3144">
            <v>407.1</v>
          </cell>
          <cell r="O3144">
            <v>0</v>
          </cell>
          <cell r="P3144">
            <v>8548.9</v>
          </cell>
          <cell r="S3144">
            <v>8548.9</v>
          </cell>
          <cell r="U3144" t="str">
            <v>a</v>
          </cell>
          <cell r="V3144"/>
          <cell r="W3144">
            <v>37508</v>
          </cell>
          <cell r="X3144">
            <v>37508</v>
          </cell>
          <cell r="Y3144" t="str">
            <v>KB</v>
          </cell>
        </row>
        <row r="3145">
          <cell r="A3145">
            <v>1595</v>
          </cell>
          <cell r="B3145">
            <v>37572</v>
          </cell>
          <cell r="C3145" t="str">
            <v>b</v>
          </cell>
          <cell r="D3145" t="str">
            <v>7145</v>
          </cell>
          <cell r="E3145">
            <v>37559</v>
          </cell>
          <cell r="F3145">
            <v>37560</v>
          </cell>
          <cell r="G3145">
            <v>37570</v>
          </cell>
          <cell r="H3145" t="str">
            <v>Petrakova</v>
          </cell>
          <cell r="I3145" t="str">
            <v>785036-504</v>
          </cell>
          <cell r="J3145" t="str">
            <v>0600</v>
          </cell>
          <cell r="L3145">
            <v>8141.8</v>
          </cell>
          <cell r="M3145">
            <v>407.1</v>
          </cell>
          <cell r="O3145">
            <v>0</v>
          </cell>
          <cell r="P3145">
            <v>8548.9</v>
          </cell>
          <cell r="S3145">
            <v>8548.9</v>
          </cell>
          <cell r="V3145"/>
          <cell r="W3145">
            <v>37568</v>
          </cell>
          <cell r="X3145">
            <v>37568</v>
          </cell>
          <cell r="Y3145" t="str">
            <v>KB</v>
          </cell>
        </row>
        <row r="3146">
          <cell r="A3146">
            <v>2379</v>
          </cell>
          <cell r="B3146">
            <v>37578</v>
          </cell>
          <cell r="C3146" t="str">
            <v>A2</v>
          </cell>
          <cell r="D3146" t="str">
            <v>2002162</v>
          </cell>
          <cell r="E3146">
            <v>37566</v>
          </cell>
          <cell r="F3146">
            <v>37559</v>
          </cell>
          <cell r="G3146">
            <v>37570</v>
          </cell>
          <cell r="H3146" t="str">
            <v>Dům Kultury Louny</v>
          </cell>
          <cell r="I3146" t="str">
            <v>786869380297</v>
          </cell>
          <cell r="J3146" t="str">
            <v>0100</v>
          </cell>
          <cell r="L3146">
            <v>571.4</v>
          </cell>
          <cell r="M3146">
            <v>28.6</v>
          </cell>
          <cell r="O3146">
            <v>0</v>
          </cell>
          <cell r="P3146">
            <v>600</v>
          </cell>
          <cell r="S3146">
            <v>600</v>
          </cell>
          <cell r="U3146" t="str">
            <v>d</v>
          </cell>
          <cell r="V3146">
            <v>0</v>
          </cell>
          <cell r="W3146">
            <v>37575</v>
          </cell>
          <cell r="X3146">
            <v>37575</v>
          </cell>
          <cell r="Y3146" t="str">
            <v>KB</v>
          </cell>
        </row>
        <row r="3147">
          <cell r="A3147">
            <v>2135</v>
          </cell>
          <cell r="B3147">
            <v>37396</v>
          </cell>
          <cell r="C3147" t="str">
            <v>f</v>
          </cell>
          <cell r="D3147" t="str">
            <v>2002068</v>
          </cell>
          <cell r="E3147">
            <v>37383</v>
          </cell>
          <cell r="F3147">
            <v>37376</v>
          </cell>
          <cell r="G3147">
            <v>37386</v>
          </cell>
          <cell r="H3147" t="str">
            <v>Dům Kultury Louny</v>
          </cell>
          <cell r="I3147" t="str">
            <v>786869380297</v>
          </cell>
          <cell r="J3147" t="str">
            <v>0100</v>
          </cell>
          <cell r="L3147">
            <v>1333.3</v>
          </cell>
          <cell r="M3147">
            <v>66.7</v>
          </cell>
          <cell r="O3147">
            <v>0</v>
          </cell>
          <cell r="P3147">
            <v>1400</v>
          </cell>
          <cell r="S3147">
            <v>1400</v>
          </cell>
          <cell r="U3147" t="str">
            <v>c</v>
          </cell>
          <cell r="V3147"/>
          <cell r="W3147">
            <v>37391</v>
          </cell>
          <cell r="X3147">
            <v>37393</v>
          </cell>
          <cell r="Y3147" t="str">
            <v>KB</v>
          </cell>
        </row>
        <row r="3148">
          <cell r="A3148">
            <v>2281</v>
          </cell>
          <cell r="B3148">
            <v>37524</v>
          </cell>
          <cell r="C3148" t="str">
            <v>f</v>
          </cell>
          <cell r="D3148" t="str">
            <v>2002134</v>
          </cell>
          <cell r="E3148">
            <v>37501</v>
          </cell>
          <cell r="F3148">
            <v>37498</v>
          </cell>
          <cell r="G3148">
            <v>37508</v>
          </cell>
          <cell r="H3148" t="str">
            <v>Dům Kultury Louny</v>
          </cell>
          <cell r="I3148" t="str">
            <v>786869380297</v>
          </cell>
          <cell r="J3148" t="str">
            <v>0100</v>
          </cell>
          <cell r="L3148">
            <v>1333.3</v>
          </cell>
          <cell r="M3148">
            <v>66.7</v>
          </cell>
          <cell r="O3148">
            <v>0</v>
          </cell>
          <cell r="P3148">
            <v>1400</v>
          </cell>
          <cell r="S3148">
            <v>1400</v>
          </cell>
          <cell r="U3148" t="str">
            <v>b</v>
          </cell>
          <cell r="V3148"/>
          <cell r="W3148">
            <v>37508</v>
          </cell>
          <cell r="X3148">
            <v>37508</v>
          </cell>
          <cell r="Y3148" t="str">
            <v>KB</v>
          </cell>
        </row>
        <row r="3149">
          <cell r="A3149">
            <v>2333</v>
          </cell>
          <cell r="B3149">
            <v>37546</v>
          </cell>
          <cell r="C3149" t="str">
            <v>f</v>
          </cell>
          <cell r="D3149" t="str">
            <v>2002142</v>
          </cell>
          <cell r="E3149">
            <v>37533</v>
          </cell>
          <cell r="F3149">
            <v>37529</v>
          </cell>
          <cell r="G3149">
            <v>37539</v>
          </cell>
          <cell r="H3149" t="str">
            <v>Dům Kultury Louny</v>
          </cell>
          <cell r="I3149" t="str">
            <v>786869380297</v>
          </cell>
          <cell r="J3149" t="str">
            <v>0100</v>
          </cell>
          <cell r="L3149">
            <v>1333.3</v>
          </cell>
          <cell r="M3149">
            <v>66.7</v>
          </cell>
          <cell r="O3149">
            <v>0</v>
          </cell>
          <cell r="P3149">
            <v>1400</v>
          </cell>
          <cell r="S3149">
            <v>1400</v>
          </cell>
          <cell r="U3149" t="str">
            <v>b</v>
          </cell>
          <cell r="V3149"/>
          <cell r="W3149">
            <v>37544</v>
          </cell>
          <cell r="X3149">
            <v>37544</v>
          </cell>
          <cell r="Y3149" t="str">
            <v>KB</v>
          </cell>
        </row>
        <row r="3150">
          <cell r="A3150">
            <v>2416</v>
          </cell>
          <cell r="B3150">
            <v>37613</v>
          </cell>
          <cell r="C3150" t="str">
            <v>A2</v>
          </cell>
          <cell r="D3150" t="str">
            <v>2002184</v>
          </cell>
          <cell r="E3150">
            <v>37594</v>
          </cell>
          <cell r="F3150">
            <v>37590</v>
          </cell>
          <cell r="G3150">
            <v>37603</v>
          </cell>
          <cell r="H3150" t="str">
            <v>Dům Kultury Louny</v>
          </cell>
          <cell r="I3150" t="str">
            <v>786869380297</v>
          </cell>
          <cell r="J3150" t="str">
            <v>0100</v>
          </cell>
          <cell r="L3150">
            <v>1714.3</v>
          </cell>
          <cell r="M3150">
            <v>85.7</v>
          </cell>
          <cell r="O3150">
            <v>0</v>
          </cell>
          <cell r="P3150">
            <v>1800</v>
          </cell>
          <cell r="S3150">
            <v>1800</v>
          </cell>
          <cell r="U3150" t="str">
            <v>x</v>
          </cell>
          <cell r="V3150" t="str">
            <v xml:space="preserve"> </v>
          </cell>
          <cell r="W3150">
            <v>37606</v>
          </cell>
          <cell r="X3150">
            <v>37608</v>
          </cell>
          <cell r="Y3150" t="str">
            <v>KB</v>
          </cell>
        </row>
        <row r="3151">
          <cell r="A3151">
            <v>2249</v>
          </cell>
          <cell r="B3151">
            <v>37491</v>
          </cell>
          <cell r="C3151" t="str">
            <v>f</v>
          </cell>
          <cell r="D3151" t="str">
            <v>2002119</v>
          </cell>
          <cell r="E3151">
            <v>37468</v>
          </cell>
          <cell r="F3151">
            <v>37467</v>
          </cell>
          <cell r="G3151">
            <v>37478</v>
          </cell>
          <cell r="H3151" t="str">
            <v>Dům Kultury Louny</v>
          </cell>
          <cell r="I3151" t="str">
            <v>786869380297</v>
          </cell>
          <cell r="J3151" t="str">
            <v>0100</v>
          </cell>
          <cell r="L3151">
            <v>2095.1999999999998</v>
          </cell>
          <cell r="M3151">
            <v>104.8</v>
          </cell>
          <cell r="O3151">
            <v>0</v>
          </cell>
          <cell r="P3151">
            <v>2200</v>
          </cell>
          <cell r="S3151">
            <v>2200</v>
          </cell>
          <cell r="V3151"/>
          <cell r="W3151">
            <v>37473</v>
          </cell>
          <cell r="X3151">
            <v>37473</v>
          </cell>
          <cell r="Y3151" t="str">
            <v>KB</v>
          </cell>
        </row>
        <row r="3152">
          <cell r="A3152">
            <v>2196</v>
          </cell>
          <cell r="B3152">
            <v>37453</v>
          </cell>
          <cell r="C3152" t="str">
            <v>f</v>
          </cell>
          <cell r="D3152" t="str">
            <v>2002102</v>
          </cell>
          <cell r="E3152">
            <v>37435</v>
          </cell>
          <cell r="F3152">
            <v>37434</v>
          </cell>
          <cell r="G3152">
            <v>37445</v>
          </cell>
          <cell r="H3152" t="str">
            <v>Dům Kultury Louny</v>
          </cell>
          <cell r="I3152" t="str">
            <v>786869380297</v>
          </cell>
          <cell r="J3152" t="str">
            <v>0100</v>
          </cell>
          <cell r="L3152">
            <v>2285.6999999999998</v>
          </cell>
          <cell r="M3152">
            <v>114.3</v>
          </cell>
          <cell r="O3152">
            <v>0</v>
          </cell>
          <cell r="P3152">
            <v>2400</v>
          </cell>
          <cell r="S3152">
            <v>2400</v>
          </cell>
          <cell r="U3152" t="str">
            <v>c</v>
          </cell>
          <cell r="V3152"/>
          <cell r="W3152">
            <v>37445</v>
          </cell>
          <cell r="X3152">
            <v>37445</v>
          </cell>
          <cell r="Y3152" t="str">
            <v>KB</v>
          </cell>
        </row>
        <row r="3153">
          <cell r="A3153">
            <v>2172</v>
          </cell>
          <cell r="B3153">
            <v>37425</v>
          </cell>
          <cell r="C3153" t="str">
            <v>f</v>
          </cell>
          <cell r="D3153" t="str">
            <v>2002083</v>
          </cell>
          <cell r="E3153">
            <v>37406</v>
          </cell>
          <cell r="F3153">
            <v>37405</v>
          </cell>
          <cell r="G3153">
            <v>37417</v>
          </cell>
          <cell r="H3153" t="str">
            <v>Dům Kultury Louny</v>
          </cell>
          <cell r="I3153" t="str">
            <v>786869380297</v>
          </cell>
          <cell r="J3153" t="str">
            <v>0100</v>
          </cell>
          <cell r="L3153">
            <v>2476.1999999999998</v>
          </cell>
          <cell r="M3153">
            <v>123.8</v>
          </cell>
          <cell r="O3153">
            <v>0</v>
          </cell>
          <cell r="P3153">
            <v>2600</v>
          </cell>
          <cell r="S3153">
            <v>2600</v>
          </cell>
          <cell r="U3153" t="str">
            <v>b</v>
          </cell>
          <cell r="V3153"/>
          <cell r="W3153">
            <v>37417</v>
          </cell>
          <cell r="X3153">
            <v>37417</v>
          </cell>
          <cell r="Y3153" t="str">
            <v>KB</v>
          </cell>
        </row>
        <row r="3154">
          <cell r="A3154">
            <v>174</v>
          </cell>
          <cell r="B3154">
            <v>37333</v>
          </cell>
          <cell r="C3154" t="str">
            <v>mc</v>
          </cell>
          <cell r="D3154" t="str">
            <v>02010</v>
          </cell>
          <cell r="E3154">
            <v>37305</v>
          </cell>
          <cell r="F3154">
            <v>37287</v>
          </cell>
          <cell r="G3154">
            <v>37308</v>
          </cell>
          <cell r="H3154" t="str">
            <v>S.M.G. Sport Hotel</v>
          </cell>
          <cell r="I3154" t="str">
            <v>78-9088020217</v>
          </cell>
          <cell r="J3154" t="str">
            <v>0100</v>
          </cell>
          <cell r="K3154">
            <v>16800</v>
          </cell>
          <cell r="M3154">
            <v>0</v>
          </cell>
          <cell r="O3154">
            <v>0</v>
          </cell>
          <cell r="P3154">
            <v>16800</v>
          </cell>
          <cell r="S3154">
            <v>16800</v>
          </cell>
          <cell r="V3154"/>
          <cell r="W3154">
            <v>37315</v>
          </cell>
          <cell r="X3154">
            <v>37316</v>
          </cell>
          <cell r="Y3154" t="str">
            <v>KB</v>
          </cell>
        </row>
        <row r="3155">
          <cell r="A3155">
            <v>417</v>
          </cell>
          <cell r="B3155">
            <v>37371</v>
          </cell>
          <cell r="C3155" t="str">
            <v>mc</v>
          </cell>
          <cell r="D3155" t="str">
            <v>02023</v>
          </cell>
          <cell r="E3155">
            <v>37355</v>
          </cell>
          <cell r="F3155">
            <v>37346</v>
          </cell>
          <cell r="G3155">
            <v>37358</v>
          </cell>
          <cell r="H3155" t="str">
            <v>S.M.G. Sport Hotel</v>
          </cell>
          <cell r="I3155" t="str">
            <v>78-9088020217</v>
          </cell>
          <cell r="J3155" t="str">
            <v>0100</v>
          </cell>
          <cell r="K3155">
            <v>42750</v>
          </cell>
          <cell r="M3155">
            <v>0</v>
          </cell>
          <cell r="O3155">
            <v>0</v>
          </cell>
          <cell r="P3155">
            <v>42750</v>
          </cell>
          <cell r="S3155">
            <v>42750</v>
          </cell>
          <cell r="V3155"/>
          <cell r="W3155">
            <v>37365</v>
          </cell>
          <cell r="X3155">
            <v>37365</v>
          </cell>
          <cell r="Y3155" t="str">
            <v>KB</v>
          </cell>
        </row>
        <row r="3156">
          <cell r="A3156">
            <v>228</v>
          </cell>
          <cell r="B3156">
            <v>37333</v>
          </cell>
          <cell r="C3156" t="str">
            <v>mc</v>
          </cell>
          <cell r="D3156" t="str">
            <v>02012</v>
          </cell>
          <cell r="E3156">
            <v>37319</v>
          </cell>
          <cell r="F3156">
            <v>37315</v>
          </cell>
          <cell r="G3156">
            <v>37325</v>
          </cell>
          <cell r="H3156" t="str">
            <v>S.M.G. Sport Hotel</v>
          </cell>
          <cell r="I3156" t="str">
            <v>78-9088020217</v>
          </cell>
          <cell r="J3156" t="str">
            <v>0100</v>
          </cell>
          <cell r="K3156">
            <v>58250</v>
          </cell>
          <cell r="M3156">
            <v>0</v>
          </cell>
          <cell r="O3156">
            <v>0</v>
          </cell>
          <cell r="P3156">
            <v>58250</v>
          </cell>
          <cell r="S3156">
            <v>58250</v>
          </cell>
          <cell r="V3156"/>
          <cell r="W3156">
            <v>37326</v>
          </cell>
          <cell r="X3156">
            <v>37326</v>
          </cell>
          <cell r="Y3156" t="str">
            <v>KB</v>
          </cell>
        </row>
        <row r="3157">
          <cell r="A3157">
            <v>1334</v>
          </cell>
          <cell r="B3157">
            <v>37529</v>
          </cell>
          <cell r="C3157" t="str">
            <v>mch</v>
          </cell>
          <cell r="D3157" t="str">
            <v>221838</v>
          </cell>
          <cell r="E3157">
            <v>37508</v>
          </cell>
          <cell r="F3157">
            <v>37504</v>
          </cell>
          <cell r="G3157">
            <v>37514</v>
          </cell>
          <cell r="H3157" t="str">
            <v>EMPLA</v>
          </cell>
          <cell r="I3157" t="str">
            <v>790747-511</v>
          </cell>
          <cell r="J3157" t="str">
            <v>0100</v>
          </cell>
          <cell r="L3157">
            <v>65714.2</v>
          </cell>
          <cell r="M3157">
            <v>3285.71</v>
          </cell>
          <cell r="O3157">
            <v>0</v>
          </cell>
          <cell r="P3157">
            <v>69000</v>
          </cell>
          <cell r="Q3157">
            <v>-69000</v>
          </cell>
          <cell r="S3157">
            <v>0</v>
          </cell>
          <cell r="V3157"/>
          <cell r="W3157" t="str">
            <v>n/a</v>
          </cell>
          <cell r="X3157" t="str">
            <v>n/a</v>
          </cell>
          <cell r="Y3157" t="str">
            <v>KB</v>
          </cell>
        </row>
        <row r="3158">
          <cell r="A3158">
            <v>798</v>
          </cell>
          <cell r="B3158">
            <v>37432</v>
          </cell>
          <cell r="C3158" t="str">
            <v>mc</v>
          </cell>
          <cell r="D3158" t="str">
            <v>221130</v>
          </cell>
          <cell r="E3158">
            <v>37414</v>
          </cell>
          <cell r="F3158">
            <v>37405</v>
          </cell>
          <cell r="G3158">
            <v>37415</v>
          </cell>
          <cell r="H3158" t="str">
            <v>EMPLA</v>
          </cell>
          <cell r="I3158" t="str">
            <v>790747-511</v>
          </cell>
          <cell r="J3158" t="str">
            <v>0100</v>
          </cell>
          <cell r="M3158">
            <v>0</v>
          </cell>
          <cell r="O3158">
            <v>0</v>
          </cell>
          <cell r="P3158">
            <v>0</v>
          </cell>
          <cell r="Q3158">
            <v>69000</v>
          </cell>
          <cell r="S3158">
            <v>69000</v>
          </cell>
          <cell r="V3158"/>
          <cell r="W3158">
            <v>37431</v>
          </cell>
          <cell r="X3158">
            <v>37431</v>
          </cell>
          <cell r="Y3158" t="str">
            <v>KB</v>
          </cell>
        </row>
        <row r="3159">
          <cell r="A3159">
            <v>3094</v>
          </cell>
          <cell r="B3159">
            <v>37364</v>
          </cell>
          <cell r="C3159" t="str">
            <v>mc</v>
          </cell>
          <cell r="D3159" t="str">
            <v>102017</v>
          </cell>
          <cell r="E3159">
            <v>37336</v>
          </cell>
          <cell r="G3159">
            <v>37351</v>
          </cell>
          <cell r="H3159" t="str">
            <v>ATIZ, Jesenice u Phy</v>
          </cell>
          <cell r="I3159" t="str">
            <v>794042041</v>
          </cell>
          <cell r="J3159" t="str">
            <v>0100</v>
          </cell>
          <cell r="M3159">
            <v>0</v>
          </cell>
          <cell r="O3159">
            <v>0</v>
          </cell>
          <cell r="P3159">
            <v>0</v>
          </cell>
          <cell r="Q3159">
            <v>251076</v>
          </cell>
          <cell r="S3159">
            <v>251076</v>
          </cell>
          <cell r="U3159" t="str">
            <v>b</v>
          </cell>
          <cell r="V3159"/>
          <cell r="W3159">
            <v>37351</v>
          </cell>
          <cell r="X3159">
            <v>37351</v>
          </cell>
          <cell r="Y3159" t="str">
            <v>KB</v>
          </cell>
        </row>
        <row r="3160">
          <cell r="A3160">
            <v>635</v>
          </cell>
          <cell r="B3160">
            <v>37433</v>
          </cell>
          <cell r="C3160" t="str">
            <v>mc</v>
          </cell>
          <cell r="D3160" t="str">
            <v>202065</v>
          </cell>
          <cell r="E3160">
            <v>37386</v>
          </cell>
          <cell r="F3160">
            <v>37358</v>
          </cell>
          <cell r="G3160">
            <v>37442</v>
          </cell>
          <cell r="H3160" t="str">
            <v>ATIZ, Jesenice u Phy</v>
          </cell>
          <cell r="I3160" t="str">
            <v>794042041</v>
          </cell>
          <cell r="J3160" t="str">
            <v>0100</v>
          </cell>
          <cell r="L3160">
            <v>2429900</v>
          </cell>
          <cell r="M3160">
            <v>121495</v>
          </cell>
          <cell r="O3160">
            <v>0</v>
          </cell>
          <cell r="P3160">
            <v>2551395</v>
          </cell>
          <cell r="Q3160">
            <v>-1934461</v>
          </cell>
          <cell r="R3160">
            <v>-121495</v>
          </cell>
          <cell r="S3160">
            <v>495439</v>
          </cell>
          <cell r="T3160" t="str">
            <v>July2002</v>
          </cell>
          <cell r="U3160">
            <v>37433</v>
          </cell>
          <cell r="V3160"/>
          <cell r="W3160">
            <v>37447</v>
          </cell>
          <cell r="X3160">
            <v>37446</v>
          </cell>
          <cell r="Y3160" t="str">
            <v>Sanwa Duss</v>
          </cell>
        </row>
        <row r="3161">
          <cell r="A3161">
            <v>3041</v>
          </cell>
          <cell r="B3161">
            <v>37333</v>
          </cell>
          <cell r="C3161" t="str">
            <v>mc</v>
          </cell>
          <cell r="D3161" t="str">
            <v>102007</v>
          </cell>
          <cell r="E3161">
            <v>37298</v>
          </cell>
          <cell r="G3161">
            <v>37323</v>
          </cell>
          <cell r="H3161" t="str">
            <v>ATIZ, Jesenice u Phy</v>
          </cell>
          <cell r="I3161" t="str">
            <v>794042041</v>
          </cell>
          <cell r="J3161" t="str">
            <v>0100</v>
          </cell>
          <cell r="M3161">
            <v>0</v>
          </cell>
          <cell r="O3161">
            <v>0</v>
          </cell>
          <cell r="P3161">
            <v>0</v>
          </cell>
          <cell r="Q3161">
            <v>1683385</v>
          </cell>
          <cell r="S3161">
            <v>1683385</v>
          </cell>
          <cell r="T3161" t="str">
            <v>March2002</v>
          </cell>
          <cell r="U3161">
            <v>37315</v>
          </cell>
          <cell r="V3161"/>
          <cell r="W3161">
            <v>37320</v>
          </cell>
          <cell r="X3161">
            <v>37320</v>
          </cell>
          <cell r="Y3161" t="str">
            <v>Sanwa Duss</v>
          </cell>
        </row>
        <row r="3162">
          <cell r="A3162">
            <v>327</v>
          </cell>
          <cell r="B3162">
            <v>37371</v>
          </cell>
          <cell r="C3162" t="str">
            <v>da</v>
          </cell>
          <cell r="D3162" t="str">
            <v>010102</v>
          </cell>
          <cell r="E3162">
            <v>37335</v>
          </cell>
          <cell r="F3162">
            <v>37257</v>
          </cell>
          <cell r="G3162">
            <v>37351</v>
          </cell>
          <cell r="H3162" t="str">
            <v>Dana Lindova</v>
          </cell>
          <cell r="I3162" t="str">
            <v>7989700237</v>
          </cell>
          <cell r="J3162" t="str">
            <v>0100</v>
          </cell>
          <cell r="L3162">
            <v>4950</v>
          </cell>
          <cell r="M3162">
            <v>247.5</v>
          </cell>
          <cell r="O3162">
            <v>0</v>
          </cell>
          <cell r="P3162">
            <v>5197.5</v>
          </cell>
          <cell r="S3162">
            <v>5197.5</v>
          </cell>
          <cell r="U3162" t="str">
            <v>c</v>
          </cell>
          <cell r="V3162"/>
          <cell r="W3162">
            <v>37351</v>
          </cell>
          <cell r="X3162">
            <v>37351</v>
          </cell>
          <cell r="Y3162" t="str">
            <v>KB</v>
          </cell>
        </row>
        <row r="3163">
          <cell r="A3163">
            <v>2282</v>
          </cell>
          <cell r="B3163">
            <v>37533</v>
          </cell>
          <cell r="C3163" t="str">
            <v>tye</v>
          </cell>
          <cell r="D3163" t="str">
            <v>22507</v>
          </cell>
          <cell r="E3163">
            <v>37501</v>
          </cell>
          <cell r="F3163">
            <v>37494</v>
          </cell>
          <cell r="G3163">
            <v>37534</v>
          </cell>
          <cell r="H3163" t="str">
            <v>CHEZAK, s.r.o.</v>
          </cell>
          <cell r="I3163" t="str">
            <v>800351319</v>
          </cell>
          <cell r="J3163" t="str">
            <v>0800</v>
          </cell>
          <cell r="L3163">
            <v>2650000</v>
          </cell>
          <cell r="M3163">
            <v>132500</v>
          </cell>
          <cell r="O3163">
            <v>0</v>
          </cell>
          <cell r="P3163">
            <v>2782500</v>
          </cell>
          <cell r="Q3163">
            <v>-2367000</v>
          </cell>
          <cell r="R3163">
            <v>-132500</v>
          </cell>
          <cell r="S3163">
            <v>283000</v>
          </cell>
          <cell r="U3163" t="str">
            <v>d</v>
          </cell>
          <cell r="V3163"/>
          <cell r="W3163">
            <v>37533</v>
          </cell>
          <cell r="X3163">
            <v>37533</v>
          </cell>
          <cell r="Y3163" t="str">
            <v>KB</v>
          </cell>
        </row>
        <row r="3164">
          <cell r="A3164">
            <v>2237</v>
          </cell>
          <cell r="B3164">
            <v>37491</v>
          </cell>
          <cell r="C3164" t="str">
            <v>tye</v>
          </cell>
          <cell r="D3164" t="str">
            <v>22428</v>
          </cell>
          <cell r="E3164">
            <v>37462</v>
          </cell>
          <cell r="G3164">
            <v>37484</v>
          </cell>
          <cell r="H3164" t="str">
            <v>CHEZAK, s.r.o.</v>
          </cell>
          <cell r="I3164" t="str">
            <v>800351319</v>
          </cell>
          <cell r="J3164" t="str">
            <v>0800</v>
          </cell>
          <cell r="M3164">
            <v>0</v>
          </cell>
          <cell r="O3164">
            <v>0</v>
          </cell>
          <cell r="P3164">
            <v>0</v>
          </cell>
          <cell r="Q3164">
            <v>345540</v>
          </cell>
          <cell r="S3164">
            <v>345540</v>
          </cell>
          <cell r="U3164" t="str">
            <v>b</v>
          </cell>
          <cell r="V3164"/>
          <cell r="W3164">
            <v>37473</v>
          </cell>
          <cell r="X3164">
            <v>37473</v>
          </cell>
          <cell r="Y3164" t="str">
            <v>KB</v>
          </cell>
        </row>
        <row r="3165">
          <cell r="A3165">
            <v>2275</v>
          </cell>
          <cell r="B3165">
            <v>37505</v>
          </cell>
          <cell r="C3165" t="str">
            <v>tye</v>
          </cell>
          <cell r="D3165" t="str">
            <v>22474</v>
          </cell>
          <cell r="E3165">
            <v>37487</v>
          </cell>
          <cell r="G3165">
            <v>37504</v>
          </cell>
          <cell r="H3165" t="str">
            <v>CHEZAK, s.r.o.</v>
          </cell>
          <cell r="I3165" t="str">
            <v>800351319</v>
          </cell>
          <cell r="J3165" t="str">
            <v>0800</v>
          </cell>
          <cell r="M3165">
            <v>0</v>
          </cell>
          <cell r="O3165">
            <v>0</v>
          </cell>
          <cell r="P3165">
            <v>0</v>
          </cell>
          <cell r="Q3165">
            <v>449698</v>
          </cell>
          <cell r="S3165">
            <v>449698</v>
          </cell>
          <cell r="U3165" t="str">
            <v>e</v>
          </cell>
          <cell r="V3165"/>
          <cell r="W3165">
            <v>37504</v>
          </cell>
          <cell r="X3165">
            <v>37504</v>
          </cell>
          <cell r="Y3165" t="str">
            <v>KB</v>
          </cell>
        </row>
        <row r="3166">
          <cell r="A3166">
            <v>2215</v>
          </cell>
          <cell r="B3166">
            <v>37502</v>
          </cell>
          <cell r="C3166" t="str">
            <v>tye</v>
          </cell>
          <cell r="D3166" t="str">
            <v>22395</v>
          </cell>
          <cell r="E3166">
            <v>37441</v>
          </cell>
          <cell r="F3166">
            <v>37440</v>
          </cell>
          <cell r="G3166">
            <v>37455</v>
          </cell>
          <cell r="H3166" t="str">
            <v>CHEZAK, s.r.o.</v>
          </cell>
          <cell r="I3166" t="str">
            <v>800351319</v>
          </cell>
          <cell r="J3166" t="str">
            <v>0800</v>
          </cell>
          <cell r="M3166">
            <v>0</v>
          </cell>
          <cell r="O3166">
            <v>0</v>
          </cell>
          <cell r="P3166">
            <v>0</v>
          </cell>
          <cell r="Q3166">
            <v>1571762</v>
          </cell>
          <cell r="S3166">
            <v>1571762</v>
          </cell>
          <cell r="T3166" t="str">
            <v>August2002</v>
          </cell>
          <cell r="U3166">
            <v>37468</v>
          </cell>
          <cell r="V3166"/>
          <cell r="W3166">
            <v>37473</v>
          </cell>
          <cell r="X3166">
            <v>37473</v>
          </cell>
          <cell r="Y3166" t="str">
            <v>UFJ</v>
          </cell>
        </row>
        <row r="3167">
          <cell r="A3167">
            <v>166</v>
          </cell>
          <cell r="B3167">
            <v>37364</v>
          </cell>
          <cell r="C3167" t="str">
            <v>mc</v>
          </cell>
          <cell r="D3167" t="str">
            <v>202047</v>
          </cell>
          <cell r="E3167">
            <v>37308</v>
          </cell>
          <cell r="G3167">
            <v>37351</v>
          </cell>
          <cell r="H3167" t="str">
            <v>Ralsko SP</v>
          </cell>
          <cell r="I3167" t="str">
            <v>8010-0105123103</v>
          </cell>
          <cell r="J3167" t="str">
            <v>0300</v>
          </cell>
          <cell r="M3167">
            <v>0</v>
          </cell>
          <cell r="O3167">
            <v>0</v>
          </cell>
          <cell r="P3167">
            <v>0</v>
          </cell>
          <cell r="Q3167">
            <v>93546</v>
          </cell>
          <cell r="S3167">
            <v>93546</v>
          </cell>
          <cell r="U3167" t="str">
            <v>a</v>
          </cell>
          <cell r="V3167"/>
          <cell r="W3167">
            <v>37351</v>
          </cell>
          <cell r="X3167">
            <v>37351</v>
          </cell>
          <cell r="Y3167" t="str">
            <v>KB</v>
          </cell>
          <cell r="Z3167" t="str">
            <v>a</v>
          </cell>
        </row>
        <row r="3168">
          <cell r="A3168">
            <v>294</v>
          </cell>
          <cell r="B3168">
            <v>37364</v>
          </cell>
          <cell r="C3168" t="str">
            <v>mc</v>
          </cell>
          <cell r="D3168" t="str">
            <v>202073</v>
          </cell>
          <cell r="E3168">
            <v>37328</v>
          </cell>
          <cell r="G3168">
            <v>37351</v>
          </cell>
          <cell r="H3168" t="str">
            <v>Ralsko SP</v>
          </cell>
          <cell r="I3168" t="str">
            <v>8010-0105123103</v>
          </cell>
          <cell r="J3168" t="str">
            <v>0300</v>
          </cell>
          <cell r="M3168">
            <v>0</v>
          </cell>
          <cell r="O3168">
            <v>0</v>
          </cell>
          <cell r="P3168">
            <v>0</v>
          </cell>
          <cell r="Q3168">
            <v>200938</v>
          </cell>
          <cell r="S3168">
            <v>200938</v>
          </cell>
          <cell r="U3168" t="str">
            <v>a</v>
          </cell>
          <cell r="V3168"/>
          <cell r="W3168">
            <v>37351</v>
          </cell>
          <cell r="X3168">
            <v>37351</v>
          </cell>
          <cell r="Y3168" t="str">
            <v>KB</v>
          </cell>
          <cell r="Z3168" t="str">
            <v>a</v>
          </cell>
        </row>
        <row r="3169">
          <cell r="A3169">
            <v>47</v>
          </cell>
          <cell r="B3169">
            <v>37315</v>
          </cell>
          <cell r="C3169" t="str">
            <v>mc</v>
          </cell>
          <cell r="D3169" t="str">
            <v>201539</v>
          </cell>
          <cell r="E3169">
            <v>37280</v>
          </cell>
          <cell r="G3169">
            <v>37292</v>
          </cell>
          <cell r="H3169" t="str">
            <v>Ralsko SP</v>
          </cell>
          <cell r="I3169" t="str">
            <v>8010-0105123103</v>
          </cell>
          <cell r="J3169" t="str">
            <v>0300</v>
          </cell>
          <cell r="M3169">
            <v>0</v>
          </cell>
          <cell r="O3169">
            <v>0</v>
          </cell>
          <cell r="P3169">
            <v>0</v>
          </cell>
          <cell r="Q3169">
            <v>256291</v>
          </cell>
          <cell r="S3169">
            <v>256291</v>
          </cell>
          <cell r="T3169" t="str">
            <v>February2002</v>
          </cell>
          <cell r="U3169">
            <v>37288</v>
          </cell>
          <cell r="V3169"/>
          <cell r="W3169">
            <v>37292</v>
          </cell>
          <cell r="X3169">
            <v>37293</v>
          </cell>
          <cell r="Y3169" t="str">
            <v>Sanwa Duss</v>
          </cell>
          <cell r="Z3169" t="str">
            <v>a</v>
          </cell>
        </row>
        <row r="3170">
          <cell r="A3170">
            <v>167</v>
          </cell>
          <cell r="B3170">
            <v>37364</v>
          </cell>
          <cell r="C3170" t="str">
            <v>mc</v>
          </cell>
          <cell r="D3170" t="str">
            <v>202048</v>
          </cell>
          <cell r="E3170">
            <v>37308</v>
          </cell>
          <cell r="G3170">
            <v>37351</v>
          </cell>
          <cell r="H3170" t="str">
            <v>Ralsko SP</v>
          </cell>
          <cell r="I3170" t="str">
            <v>8010-0105123103</v>
          </cell>
          <cell r="J3170" t="str">
            <v>0300</v>
          </cell>
          <cell r="M3170">
            <v>0</v>
          </cell>
          <cell r="O3170">
            <v>0</v>
          </cell>
          <cell r="P3170">
            <v>0</v>
          </cell>
          <cell r="Q3170">
            <v>285278</v>
          </cell>
          <cell r="S3170">
            <v>285278</v>
          </cell>
          <cell r="U3170" t="str">
            <v>a</v>
          </cell>
          <cell r="V3170"/>
          <cell r="W3170">
            <v>37351</v>
          </cell>
          <cell r="X3170">
            <v>37351</v>
          </cell>
          <cell r="Y3170" t="str">
            <v>KB</v>
          </cell>
          <cell r="Z3170" t="str">
            <v>b</v>
          </cell>
        </row>
        <row r="3171">
          <cell r="A3171">
            <v>46</v>
          </cell>
          <cell r="B3171">
            <v>37315</v>
          </cell>
          <cell r="C3171" t="str">
            <v>mc</v>
          </cell>
          <cell r="D3171" t="str">
            <v>201538</v>
          </cell>
          <cell r="E3171">
            <v>37280</v>
          </cell>
          <cell r="G3171">
            <v>37292</v>
          </cell>
          <cell r="H3171" t="str">
            <v>Ralsko SP</v>
          </cell>
          <cell r="I3171" t="str">
            <v>8010-0105123103</v>
          </cell>
          <cell r="J3171" t="str">
            <v>0300</v>
          </cell>
          <cell r="M3171">
            <v>0</v>
          </cell>
          <cell r="O3171">
            <v>0</v>
          </cell>
          <cell r="P3171">
            <v>0</v>
          </cell>
          <cell r="Q3171">
            <v>408485</v>
          </cell>
          <cell r="S3171">
            <v>408485</v>
          </cell>
          <cell r="T3171" t="str">
            <v>February2002</v>
          </cell>
          <cell r="U3171">
            <v>37288</v>
          </cell>
          <cell r="V3171"/>
          <cell r="W3171">
            <v>37292</v>
          </cell>
          <cell r="X3171">
            <v>37293</v>
          </cell>
          <cell r="Y3171" t="str">
            <v>Sanwa Duss</v>
          </cell>
          <cell r="Z3171" t="str">
            <v>b</v>
          </cell>
        </row>
        <row r="3172">
          <cell r="A3172">
            <v>293</v>
          </cell>
          <cell r="B3172">
            <v>37364</v>
          </cell>
          <cell r="C3172" t="str">
            <v>mc</v>
          </cell>
          <cell r="D3172" t="str">
            <v>202072</v>
          </cell>
          <cell r="E3172">
            <v>37328</v>
          </cell>
          <cell r="G3172">
            <v>37351</v>
          </cell>
          <cell r="H3172" t="str">
            <v>Ralsko SP</v>
          </cell>
          <cell r="I3172" t="str">
            <v>8010-0105123103</v>
          </cell>
          <cell r="J3172" t="str">
            <v>0300</v>
          </cell>
          <cell r="M3172">
            <v>0</v>
          </cell>
          <cell r="O3172">
            <v>0</v>
          </cell>
          <cell r="P3172">
            <v>0</v>
          </cell>
          <cell r="Q3172">
            <v>479452</v>
          </cell>
          <cell r="S3172">
            <v>479452</v>
          </cell>
          <cell r="U3172" t="str">
            <v>a</v>
          </cell>
          <cell r="V3172"/>
          <cell r="W3172">
            <v>37351</v>
          </cell>
          <cell r="X3172">
            <v>37351</v>
          </cell>
          <cell r="Y3172" t="str">
            <v>KB</v>
          </cell>
          <cell r="Z3172" t="str">
            <v>b</v>
          </cell>
        </row>
        <row r="3173">
          <cell r="A3173">
            <v>0</v>
          </cell>
          <cell r="B3173">
            <v>37215</v>
          </cell>
          <cell r="C3173" t="str">
            <v>mc</v>
          </cell>
          <cell r="D3173" t="str">
            <v>201340</v>
          </cell>
          <cell r="E3173">
            <v>37180</v>
          </cell>
          <cell r="G3173">
            <v>37200</v>
          </cell>
          <cell r="H3173" t="str">
            <v>Ralsko SP</v>
          </cell>
          <cell r="I3173" t="str">
            <v>8010-0105123103</v>
          </cell>
          <cell r="J3173" t="str">
            <v>0300</v>
          </cell>
          <cell r="M3173">
            <v>0</v>
          </cell>
          <cell r="O3173">
            <v>0</v>
          </cell>
          <cell r="P3173">
            <v>0</v>
          </cell>
          <cell r="Q3173">
            <v>674168</v>
          </cell>
          <cell r="S3173">
            <v>674168</v>
          </cell>
          <cell r="T3173" t="str">
            <v>November2001</v>
          </cell>
          <cell r="U3173">
            <v>37203</v>
          </cell>
          <cell r="V3173"/>
          <cell r="W3173">
            <v>37204</v>
          </cell>
          <cell r="X3173">
            <v>37208</v>
          </cell>
          <cell r="Y3173" t="str">
            <v>Sanwa Duss</v>
          </cell>
          <cell r="Z3173" t="str">
            <v>b</v>
          </cell>
        </row>
        <row r="3174">
          <cell r="A3174">
            <v>0</v>
          </cell>
          <cell r="B3174">
            <v>37278</v>
          </cell>
          <cell r="C3174" t="str">
            <v>mc</v>
          </cell>
          <cell r="D3174" t="str">
            <v>201468</v>
          </cell>
          <cell r="E3174">
            <v>37239</v>
          </cell>
          <cell r="G3174">
            <v>37261</v>
          </cell>
          <cell r="H3174" t="str">
            <v>Ralsko SP</v>
          </cell>
          <cell r="I3174" t="str">
            <v>8010-0105123103</v>
          </cell>
          <cell r="J3174" t="str">
            <v>0300</v>
          </cell>
          <cell r="M3174">
            <v>0</v>
          </cell>
          <cell r="O3174">
            <v>0</v>
          </cell>
          <cell r="P3174">
            <v>0</v>
          </cell>
          <cell r="Q3174">
            <v>678654</v>
          </cell>
          <cell r="S3174">
            <v>678654</v>
          </cell>
          <cell r="T3174" t="str">
            <v>January2002</v>
          </cell>
          <cell r="U3174">
            <v>37246</v>
          </cell>
          <cell r="V3174"/>
          <cell r="W3174">
            <v>37261</v>
          </cell>
          <cell r="X3174">
            <v>37265</v>
          </cell>
          <cell r="Y3174" t="str">
            <v>Sanwa Duss</v>
          </cell>
          <cell r="Z3174" t="str">
            <v>b</v>
          </cell>
        </row>
        <row r="3175">
          <cell r="A3175">
            <v>0</v>
          </cell>
          <cell r="B3175">
            <v>37215</v>
          </cell>
          <cell r="C3175" t="str">
            <v>mc</v>
          </cell>
          <cell r="D3175" t="str">
            <v>201339</v>
          </cell>
          <cell r="E3175">
            <v>37180</v>
          </cell>
          <cell r="G3175">
            <v>37200</v>
          </cell>
          <cell r="H3175" t="str">
            <v>Ralsko SP</v>
          </cell>
          <cell r="I3175" t="str">
            <v>8010-0105123103</v>
          </cell>
          <cell r="J3175" t="str">
            <v>0300</v>
          </cell>
          <cell r="M3175">
            <v>0</v>
          </cell>
          <cell r="O3175">
            <v>0</v>
          </cell>
          <cell r="P3175">
            <v>0</v>
          </cell>
          <cell r="Q3175">
            <v>1191096</v>
          </cell>
          <cell r="S3175">
            <v>1191096</v>
          </cell>
          <cell r="T3175" t="str">
            <v>November2001</v>
          </cell>
          <cell r="U3175">
            <v>37203</v>
          </cell>
          <cell r="V3175"/>
          <cell r="W3175">
            <v>37204</v>
          </cell>
          <cell r="X3175">
            <v>37208</v>
          </cell>
          <cell r="Y3175" t="str">
            <v>Sanwa Duss</v>
          </cell>
          <cell r="Z3175" t="str">
            <v>a</v>
          </cell>
        </row>
        <row r="3176">
          <cell r="A3176">
            <v>0</v>
          </cell>
          <cell r="B3176">
            <v>37278</v>
          </cell>
          <cell r="C3176" t="str">
            <v>mc</v>
          </cell>
          <cell r="D3176" t="str">
            <v>201467</v>
          </cell>
          <cell r="E3176">
            <v>37239</v>
          </cell>
          <cell r="G3176">
            <v>37261</v>
          </cell>
          <cell r="H3176" t="str">
            <v>Ralsko SP</v>
          </cell>
          <cell r="I3176" t="str">
            <v>8010-0105123103</v>
          </cell>
          <cell r="J3176" t="str">
            <v>0300</v>
          </cell>
          <cell r="M3176">
            <v>0</v>
          </cell>
          <cell r="O3176">
            <v>0</v>
          </cell>
          <cell r="P3176">
            <v>0</v>
          </cell>
          <cell r="Q3176">
            <v>1306460</v>
          </cell>
          <cell r="S3176">
            <v>1306460</v>
          </cell>
          <cell r="T3176" t="str">
            <v>January2002</v>
          </cell>
          <cell r="U3176">
            <v>37246</v>
          </cell>
          <cell r="V3176"/>
          <cell r="W3176">
            <v>37261</v>
          </cell>
          <cell r="X3176">
            <v>37265</v>
          </cell>
          <cell r="Y3176" t="str">
            <v>Sanwa Duss</v>
          </cell>
          <cell r="Z3176" t="str">
            <v>a</v>
          </cell>
        </row>
        <row r="3177">
          <cell r="A3177">
            <v>484</v>
          </cell>
          <cell r="B3177">
            <v>37382</v>
          </cell>
          <cell r="C3177" t="str">
            <v>mc</v>
          </cell>
          <cell r="D3177" t="str">
            <v>202135</v>
          </cell>
          <cell r="E3177">
            <v>37365</v>
          </cell>
          <cell r="F3177">
            <v>37341</v>
          </cell>
          <cell r="G3177">
            <v>37412</v>
          </cell>
          <cell r="H3177" t="str">
            <v>Ralsko SP</v>
          </cell>
          <cell r="I3177" t="str">
            <v>8010-0105123103</v>
          </cell>
          <cell r="J3177" t="str">
            <v>0300</v>
          </cell>
          <cell r="L3177">
            <v>13990100</v>
          </cell>
          <cell r="M3177">
            <v>699505</v>
          </cell>
          <cell r="O3177">
            <v>0</v>
          </cell>
          <cell r="P3177">
            <v>14689605</v>
          </cell>
          <cell r="Q3177">
            <v>-12591000</v>
          </cell>
          <cell r="R3177">
            <v>-699505</v>
          </cell>
          <cell r="S3177">
            <v>1399100</v>
          </cell>
          <cell r="T3177" t="str">
            <v>June2002</v>
          </cell>
          <cell r="U3177">
            <v>37407</v>
          </cell>
          <cell r="V3177"/>
          <cell r="W3177">
            <v>37412</v>
          </cell>
          <cell r="X3177">
            <v>37413</v>
          </cell>
          <cell r="Y3177" t="str">
            <v>Sanwa Duss</v>
          </cell>
          <cell r="Z3177" t="str">
            <v>a</v>
          </cell>
        </row>
        <row r="3178">
          <cell r="A3178">
            <v>0</v>
          </cell>
          <cell r="B3178">
            <v>37158</v>
          </cell>
          <cell r="C3178" t="str">
            <v>mc</v>
          </cell>
          <cell r="D3178" t="str">
            <v>201235</v>
          </cell>
          <cell r="E3178">
            <v>37105</v>
          </cell>
          <cell r="G3178">
            <v>37139</v>
          </cell>
          <cell r="H3178" t="str">
            <v>Ralsko SP</v>
          </cell>
          <cell r="I3178" t="str">
            <v>8010-0105123103</v>
          </cell>
          <cell r="J3178" t="str">
            <v>0300</v>
          </cell>
          <cell r="M3178">
            <v>0</v>
          </cell>
          <cell r="O3178">
            <v>0</v>
          </cell>
          <cell r="P3178">
            <v>0</v>
          </cell>
          <cell r="Q3178">
            <v>1401512</v>
          </cell>
          <cell r="S3178">
            <v>1401512</v>
          </cell>
          <cell r="T3178" t="str">
            <v>September2001</v>
          </cell>
          <cell r="U3178">
            <v>37137</v>
          </cell>
          <cell r="V3178"/>
          <cell r="W3178">
            <v>37139</v>
          </cell>
          <cell r="X3178">
            <v>37141</v>
          </cell>
          <cell r="Y3178" t="str">
            <v>Sanwa Duss</v>
          </cell>
          <cell r="Z3178" t="str">
            <v>b</v>
          </cell>
        </row>
        <row r="3179">
          <cell r="A3179">
            <v>0</v>
          </cell>
          <cell r="B3179">
            <v>37246</v>
          </cell>
          <cell r="C3179" t="str">
            <v>mc</v>
          </cell>
          <cell r="D3179" t="str">
            <v>201362</v>
          </cell>
          <cell r="E3179">
            <v>37209</v>
          </cell>
          <cell r="G3179">
            <v>37231</v>
          </cell>
          <cell r="H3179" t="str">
            <v>Ralsko SP</v>
          </cell>
          <cell r="I3179" t="str">
            <v>8010-0105123103</v>
          </cell>
          <cell r="J3179" t="str">
            <v>0300</v>
          </cell>
          <cell r="M3179">
            <v>0</v>
          </cell>
          <cell r="O3179">
            <v>0</v>
          </cell>
          <cell r="P3179">
            <v>0</v>
          </cell>
          <cell r="Q3179">
            <v>1415043</v>
          </cell>
          <cell r="S3179">
            <v>1415043</v>
          </cell>
          <cell r="T3179" t="str">
            <v>December2001</v>
          </cell>
          <cell r="U3179">
            <v>37224</v>
          </cell>
          <cell r="V3179"/>
          <cell r="W3179">
            <v>37231</v>
          </cell>
          <cell r="X3179">
            <v>37230</v>
          </cell>
          <cell r="Y3179" t="str">
            <v>Sanwa Duss</v>
          </cell>
          <cell r="Z3179" t="str">
            <v>b</v>
          </cell>
        </row>
        <row r="3180">
          <cell r="A3180">
            <v>493</v>
          </cell>
          <cell r="B3180">
            <v>37382</v>
          </cell>
          <cell r="C3180" t="str">
            <v>mc</v>
          </cell>
          <cell r="D3180" t="str">
            <v>202138</v>
          </cell>
          <cell r="E3180">
            <v>37369</v>
          </cell>
          <cell r="F3180">
            <v>37341</v>
          </cell>
          <cell r="G3180">
            <v>37412</v>
          </cell>
          <cell r="H3180" t="str">
            <v>Ralsko SP</v>
          </cell>
          <cell r="I3180" t="str">
            <v>8010-0105123103</v>
          </cell>
          <cell r="J3180" t="str">
            <v>0300</v>
          </cell>
          <cell r="L3180">
            <v>15616050</v>
          </cell>
          <cell r="M3180">
            <v>780802.5</v>
          </cell>
          <cell r="O3180">
            <v>0</v>
          </cell>
          <cell r="P3180">
            <v>16396852.5</v>
          </cell>
          <cell r="Q3180">
            <v>-13630536</v>
          </cell>
          <cell r="R3180">
            <v>-505000</v>
          </cell>
          <cell r="S3180">
            <v>2261316.5</v>
          </cell>
          <cell r="T3180" t="str">
            <v>June2002</v>
          </cell>
          <cell r="U3180">
            <v>37407</v>
          </cell>
          <cell r="V3180"/>
          <cell r="W3180">
            <v>37412</v>
          </cell>
          <cell r="X3180">
            <v>37413</v>
          </cell>
          <cell r="Y3180" t="str">
            <v>Sanwa Duss</v>
          </cell>
          <cell r="Z3180" t="str">
            <v>b</v>
          </cell>
        </row>
        <row r="3181">
          <cell r="A3181">
            <v>0</v>
          </cell>
          <cell r="B3181">
            <v>37160</v>
          </cell>
          <cell r="C3181" t="str">
            <v>mc</v>
          </cell>
          <cell r="D3181" t="str">
            <v>201273</v>
          </cell>
          <cell r="E3181">
            <v>37140</v>
          </cell>
          <cell r="G3181">
            <v>37169</v>
          </cell>
          <cell r="H3181" t="str">
            <v>Ralsko SP</v>
          </cell>
          <cell r="I3181" t="str">
            <v>8010-0105123103</v>
          </cell>
          <cell r="J3181" t="str">
            <v>0300</v>
          </cell>
          <cell r="M3181">
            <v>0</v>
          </cell>
          <cell r="O3181">
            <v>0</v>
          </cell>
          <cell r="P3181">
            <v>0</v>
          </cell>
          <cell r="Q3181">
            <v>3512344</v>
          </cell>
          <cell r="S3181">
            <v>3512344</v>
          </cell>
          <cell r="T3181" t="str">
            <v>October2001</v>
          </cell>
          <cell r="U3181">
            <v>37160</v>
          </cell>
          <cell r="V3181"/>
          <cell r="W3181">
            <v>37168</v>
          </cell>
          <cell r="X3181">
            <v>37169</v>
          </cell>
          <cell r="Y3181" t="str">
            <v>Sanwa Duss</v>
          </cell>
          <cell r="Z3181" t="str">
            <v>a</v>
          </cell>
        </row>
        <row r="3182">
          <cell r="A3182">
            <v>0</v>
          </cell>
          <cell r="B3182">
            <v>37246</v>
          </cell>
          <cell r="C3182" t="str">
            <v>mc</v>
          </cell>
          <cell r="D3182" t="str">
            <v>201363</v>
          </cell>
          <cell r="E3182">
            <v>37209</v>
          </cell>
          <cell r="G3182">
            <v>37231</v>
          </cell>
          <cell r="H3182" t="str">
            <v>Ralsko SP</v>
          </cell>
          <cell r="I3182" t="str">
            <v>8010-0105123103</v>
          </cell>
          <cell r="J3182" t="str">
            <v>0300</v>
          </cell>
          <cell r="M3182">
            <v>0</v>
          </cell>
          <cell r="O3182">
            <v>0</v>
          </cell>
          <cell r="P3182">
            <v>0</v>
          </cell>
          <cell r="Q3182">
            <v>6030325</v>
          </cell>
          <cell r="S3182">
            <v>6030325</v>
          </cell>
          <cell r="T3182" t="str">
            <v>December2001</v>
          </cell>
          <cell r="U3182">
            <v>37224</v>
          </cell>
          <cell r="V3182"/>
          <cell r="W3182">
            <v>37231</v>
          </cell>
          <cell r="X3182">
            <v>37230</v>
          </cell>
          <cell r="Y3182" t="str">
            <v>Sanwa Duss</v>
          </cell>
          <cell r="Z3182" t="str">
            <v>a</v>
          </cell>
        </row>
        <row r="3183">
          <cell r="A3183">
            <v>0</v>
          </cell>
          <cell r="B3183">
            <v>37160</v>
          </cell>
          <cell r="C3183" t="str">
            <v>mc</v>
          </cell>
          <cell r="D3183" t="str">
            <v>201272</v>
          </cell>
          <cell r="E3183">
            <v>37140</v>
          </cell>
          <cell r="G3183">
            <v>37169</v>
          </cell>
          <cell r="H3183" t="str">
            <v>Ralsko SP</v>
          </cell>
          <cell r="I3183" t="str">
            <v>8010-0105123103</v>
          </cell>
          <cell r="J3183" t="str">
            <v>0300</v>
          </cell>
          <cell r="M3183">
            <v>0</v>
          </cell>
          <cell r="O3183">
            <v>0</v>
          </cell>
          <cell r="P3183">
            <v>0</v>
          </cell>
          <cell r="Q3183">
            <v>8287944</v>
          </cell>
          <cell r="S3183">
            <v>8287944</v>
          </cell>
          <cell r="T3183" t="str">
            <v>October2001</v>
          </cell>
          <cell r="U3183">
            <v>37160</v>
          </cell>
          <cell r="V3183"/>
          <cell r="W3183">
            <v>37168</v>
          </cell>
          <cell r="X3183">
            <v>37169</v>
          </cell>
          <cell r="Y3183" t="str">
            <v>Sanwa Duss</v>
          </cell>
          <cell r="Z3183" t="str">
            <v>b</v>
          </cell>
        </row>
        <row r="3184">
          <cell r="A3184">
            <v>5009.1000000000004</v>
          </cell>
          <cell r="B3184">
            <v>37453</v>
          </cell>
          <cell r="C3184" t="str">
            <v>ToRG</v>
          </cell>
          <cell r="D3184" t="str">
            <v>02/2002</v>
          </cell>
          <cell r="E3184">
            <v>37431</v>
          </cell>
          <cell r="G3184">
            <v>37442</v>
          </cell>
          <cell r="H3184" t="str">
            <v>IN Projekt Ostrava s.r.o.</v>
          </cell>
          <cell r="I3184" t="str">
            <v>8010-0609257893</v>
          </cell>
          <cell r="J3184" t="str">
            <v>0300</v>
          </cell>
          <cell r="M3184">
            <v>0</v>
          </cell>
          <cell r="O3184">
            <v>0</v>
          </cell>
          <cell r="P3184">
            <v>0</v>
          </cell>
          <cell r="R3184">
            <v>38500</v>
          </cell>
          <cell r="S3184">
            <v>38500</v>
          </cell>
          <cell r="V3184"/>
          <cell r="W3184">
            <v>37446</v>
          </cell>
          <cell r="X3184">
            <v>37447</v>
          </cell>
          <cell r="Y3184" t="str">
            <v>KB</v>
          </cell>
        </row>
        <row r="3185">
          <cell r="A3185">
            <v>5012</v>
          </cell>
          <cell r="B3185">
            <v>37315</v>
          </cell>
          <cell r="C3185" t="str">
            <v>o</v>
          </cell>
          <cell r="D3185" t="str">
            <v>2002003</v>
          </cell>
          <cell r="E3185">
            <v>37286</v>
          </cell>
          <cell r="F3185">
            <v>37271</v>
          </cell>
          <cell r="G3185">
            <v>37281</v>
          </cell>
          <cell r="H3185" t="str">
            <v>Somati s.r.o.</v>
          </cell>
          <cell r="I3185" t="str">
            <v>8010-0703099123</v>
          </cell>
          <cell r="J3185" t="str">
            <v>0300</v>
          </cell>
          <cell r="L3185">
            <v>0</v>
          </cell>
          <cell r="M3185">
            <v>0</v>
          </cell>
          <cell r="N3185">
            <v>884</v>
          </cell>
          <cell r="O3185">
            <v>194.5</v>
          </cell>
          <cell r="P3185">
            <v>1079</v>
          </cell>
          <cell r="S3185">
            <v>1079</v>
          </cell>
          <cell r="U3185" t="str">
            <v>b</v>
          </cell>
          <cell r="V3185"/>
          <cell r="W3185">
            <v>37301</v>
          </cell>
          <cell r="X3185">
            <v>37301</v>
          </cell>
          <cell r="Y3185" t="str">
            <v>KB</v>
          </cell>
        </row>
        <row r="3186">
          <cell r="A3186">
            <v>5008</v>
          </cell>
          <cell r="B3186">
            <v>37315</v>
          </cell>
          <cell r="C3186" t="str">
            <v>o</v>
          </cell>
          <cell r="D3186" t="str">
            <v>2002001</v>
          </cell>
          <cell r="E3186">
            <v>37277</v>
          </cell>
          <cell r="F3186">
            <v>37264</v>
          </cell>
          <cell r="G3186">
            <v>37292</v>
          </cell>
          <cell r="H3186" t="str">
            <v>Somati s.r.o.</v>
          </cell>
          <cell r="I3186" t="str">
            <v>8010-0703099123</v>
          </cell>
          <cell r="J3186" t="str">
            <v>0300</v>
          </cell>
          <cell r="L3186">
            <v>182770</v>
          </cell>
          <cell r="M3186">
            <v>9138.5</v>
          </cell>
          <cell r="O3186">
            <v>0</v>
          </cell>
          <cell r="P3186">
            <v>191909</v>
          </cell>
          <cell r="S3186">
            <v>191909</v>
          </cell>
          <cell r="U3186" t="str">
            <v>d</v>
          </cell>
          <cell r="V3186"/>
          <cell r="W3186">
            <v>37298</v>
          </cell>
          <cell r="X3186">
            <v>37301</v>
          </cell>
          <cell r="Y3186" t="str">
            <v>KB</v>
          </cell>
        </row>
        <row r="3187">
          <cell r="A3187">
            <v>494</v>
          </cell>
          <cell r="B3187">
            <v>37396</v>
          </cell>
          <cell r="C3187" t="str">
            <v>mc</v>
          </cell>
          <cell r="D3187" t="str">
            <v>22010033</v>
          </cell>
          <cell r="E3187">
            <v>37368</v>
          </cell>
          <cell r="F3187">
            <v>37344</v>
          </cell>
          <cell r="G3187">
            <v>37381</v>
          </cell>
          <cell r="H3187" t="str">
            <v>Techfloor</v>
          </cell>
          <cell r="I3187" t="str">
            <v>80100809705363</v>
          </cell>
          <cell r="J3187" t="str">
            <v>0300</v>
          </cell>
          <cell r="L3187">
            <v>50000</v>
          </cell>
          <cell r="M3187">
            <v>2500</v>
          </cell>
          <cell r="O3187">
            <v>0</v>
          </cell>
          <cell r="P3187">
            <v>52500</v>
          </cell>
          <cell r="S3187">
            <v>52500</v>
          </cell>
          <cell r="U3187" t="str">
            <v>a</v>
          </cell>
          <cell r="V3187"/>
          <cell r="W3187">
            <v>37382</v>
          </cell>
          <cell r="X3187">
            <v>37383</v>
          </cell>
          <cell r="Y3187" t="str">
            <v>KB</v>
          </cell>
        </row>
        <row r="3188">
          <cell r="A3188">
            <v>5035</v>
          </cell>
          <cell r="B3188">
            <v>37333</v>
          </cell>
          <cell r="C3188" t="str">
            <v>o</v>
          </cell>
          <cell r="D3188" t="str">
            <v>22011005</v>
          </cell>
          <cell r="E3188">
            <v>37306</v>
          </cell>
          <cell r="G3188">
            <v>37320</v>
          </cell>
          <cell r="H3188" t="str">
            <v>Techfloor</v>
          </cell>
          <cell r="I3188" t="str">
            <v>80100809705363</v>
          </cell>
          <cell r="J3188" t="str">
            <v>0300</v>
          </cell>
          <cell r="K3188">
            <v>0</v>
          </cell>
          <cell r="M3188">
            <v>0</v>
          </cell>
          <cell r="O3188">
            <v>0</v>
          </cell>
          <cell r="P3188">
            <v>0</v>
          </cell>
          <cell r="Q3188">
            <v>198000</v>
          </cell>
          <cell r="S3188">
            <v>198000</v>
          </cell>
          <cell r="V3188"/>
          <cell r="W3188">
            <v>37319</v>
          </cell>
          <cell r="X3188">
            <v>37316</v>
          </cell>
          <cell r="Y3188" t="str">
            <v>KB</v>
          </cell>
        </row>
        <row r="3189">
          <cell r="A3189">
            <v>2326.1</v>
          </cell>
          <cell r="B3189">
            <v>37613</v>
          </cell>
          <cell r="C3189" t="str">
            <v>tye</v>
          </cell>
          <cell r="D3189" t="str">
            <v>22010129</v>
          </cell>
          <cell r="E3189">
            <v>37532</v>
          </cell>
          <cell r="F3189">
            <v>37509</v>
          </cell>
          <cell r="G3189">
            <v>37539</v>
          </cell>
          <cell r="H3189" t="str">
            <v>Techfloor</v>
          </cell>
          <cell r="I3189" t="str">
            <v>8010-0809705363</v>
          </cell>
          <cell r="J3189" t="str">
            <v>0300</v>
          </cell>
          <cell r="R3189">
            <v>8100</v>
          </cell>
          <cell r="S3189">
            <v>8100</v>
          </cell>
          <cell r="V3189" t="str">
            <v xml:space="preserve"> </v>
          </cell>
          <cell r="W3189">
            <v>37613</v>
          </cell>
          <cell r="X3189">
            <v>37613</v>
          </cell>
          <cell r="Y3189" t="str">
            <v>KB</v>
          </cell>
        </row>
        <row r="3190">
          <cell r="A3190">
            <v>2326</v>
          </cell>
          <cell r="B3190">
            <v>37578</v>
          </cell>
          <cell r="C3190" t="str">
            <v>tye</v>
          </cell>
          <cell r="D3190" t="str">
            <v>22010129</v>
          </cell>
          <cell r="E3190">
            <v>37532</v>
          </cell>
          <cell r="F3190">
            <v>37509</v>
          </cell>
          <cell r="G3190">
            <v>37539</v>
          </cell>
          <cell r="H3190" t="str">
            <v>Techfloor</v>
          </cell>
          <cell r="I3190" t="str">
            <v>8010-0809705363</v>
          </cell>
          <cell r="J3190" t="str">
            <v>0300</v>
          </cell>
          <cell r="L3190">
            <v>162000</v>
          </cell>
          <cell r="M3190">
            <v>8100</v>
          </cell>
          <cell r="O3190">
            <v>0</v>
          </cell>
          <cell r="P3190">
            <v>170100</v>
          </cell>
          <cell r="R3190">
            <v>-8100</v>
          </cell>
          <cell r="S3190">
            <v>162000</v>
          </cell>
          <cell r="U3190" t="str">
            <v>e</v>
          </cell>
          <cell r="V3190"/>
          <cell r="W3190">
            <v>37575</v>
          </cell>
          <cell r="X3190">
            <v>37575</v>
          </cell>
          <cell r="Y3190" t="str">
            <v>KB</v>
          </cell>
        </row>
        <row r="3191">
          <cell r="A3191">
            <v>2301</v>
          </cell>
          <cell r="C3191" t="str">
            <v>tye</v>
          </cell>
          <cell r="D3191" t="str">
            <v>22010129</v>
          </cell>
          <cell r="E3191">
            <v>37517</v>
          </cell>
          <cell r="F3191">
            <v>37509</v>
          </cell>
          <cell r="G3191">
            <v>37539</v>
          </cell>
          <cell r="H3191" t="str">
            <v>Techfloor</v>
          </cell>
          <cell r="I3191" t="str">
            <v>8010-0809705363</v>
          </cell>
          <cell r="J3191" t="str">
            <v>0300</v>
          </cell>
          <cell r="L3191">
            <v>163647</v>
          </cell>
          <cell r="M3191">
            <v>8182.4</v>
          </cell>
          <cell r="O3191">
            <v>0</v>
          </cell>
          <cell r="P3191">
            <v>171829.4</v>
          </cell>
          <cell r="R3191">
            <v>-8182.4</v>
          </cell>
          <cell r="S3191">
            <v>163647</v>
          </cell>
          <cell r="V3191">
            <v>-85</v>
          </cell>
          <cell r="Y3191" t="str">
            <v>KB</v>
          </cell>
        </row>
        <row r="3192">
          <cell r="A3192">
            <v>318</v>
          </cell>
          <cell r="B3192">
            <v>37349</v>
          </cell>
          <cell r="C3192" t="str">
            <v>tch</v>
          </cell>
          <cell r="D3192" t="str">
            <v>2202010909</v>
          </cell>
          <cell r="E3192">
            <v>37335</v>
          </cell>
          <cell r="F3192">
            <v>37330</v>
          </cell>
          <cell r="G3192">
            <v>37330</v>
          </cell>
          <cell r="H3192" t="str">
            <v>Tiscali</v>
          </cell>
          <cell r="I3192" t="str">
            <v>8010-0908164523</v>
          </cell>
          <cell r="J3192" t="str">
            <v>0300</v>
          </cell>
          <cell r="L3192">
            <v>990</v>
          </cell>
          <cell r="M3192">
            <v>49.5</v>
          </cell>
          <cell r="O3192">
            <v>0</v>
          </cell>
          <cell r="P3192">
            <v>1039.5</v>
          </cell>
          <cell r="Q3192">
            <v>-1039.5</v>
          </cell>
          <cell r="S3192">
            <v>0</v>
          </cell>
          <cell r="V3192"/>
          <cell r="W3192" t="str">
            <v>n/a</v>
          </cell>
          <cell r="X3192" t="str">
            <v>n/a</v>
          </cell>
          <cell r="Y3192" t="str">
            <v>KB</v>
          </cell>
          <cell r="Z3192" t="str">
            <v>Tax Document - webhosting 50</v>
          </cell>
        </row>
        <row r="3193">
          <cell r="A3193">
            <v>372</v>
          </cell>
          <cell r="B3193">
            <v>37371</v>
          </cell>
          <cell r="C3193" t="str">
            <v>tch</v>
          </cell>
          <cell r="D3193" t="str">
            <v>2202011152</v>
          </cell>
          <cell r="E3193">
            <v>37349</v>
          </cell>
          <cell r="F3193">
            <v>37346</v>
          </cell>
          <cell r="G3193">
            <v>37362</v>
          </cell>
          <cell r="H3193" t="str">
            <v>Tiscali</v>
          </cell>
          <cell r="I3193" t="str">
            <v>8010-0908164523</v>
          </cell>
          <cell r="J3193" t="str">
            <v>0300</v>
          </cell>
          <cell r="L3193">
            <v>100</v>
          </cell>
          <cell r="M3193">
            <v>5</v>
          </cell>
          <cell r="N3193">
            <v>266</v>
          </cell>
          <cell r="O3193">
            <v>58.52</v>
          </cell>
          <cell r="P3193">
            <v>429.6</v>
          </cell>
          <cell r="S3193">
            <v>429.6</v>
          </cell>
          <cell r="U3193" t="str">
            <v>a</v>
          </cell>
          <cell r="V3193"/>
          <cell r="W3193">
            <v>37362</v>
          </cell>
          <cell r="X3193">
            <v>37362</v>
          </cell>
          <cell r="Y3193" t="str">
            <v>KB</v>
          </cell>
        </row>
        <row r="3194">
          <cell r="A3194">
            <v>788</v>
          </cell>
          <cell r="B3194">
            <v>37432</v>
          </cell>
          <cell r="C3194" t="str">
            <v>tch</v>
          </cell>
          <cell r="D3194" t="str">
            <v>2202012068</v>
          </cell>
          <cell r="E3194">
            <v>37413</v>
          </cell>
          <cell r="F3194">
            <v>37407</v>
          </cell>
          <cell r="G3194">
            <v>37424</v>
          </cell>
          <cell r="H3194" t="str">
            <v>Tiscali</v>
          </cell>
          <cell r="I3194" t="str">
            <v>8010-0908164523</v>
          </cell>
          <cell r="J3194" t="str">
            <v>0300</v>
          </cell>
          <cell r="M3194">
            <v>0</v>
          </cell>
          <cell r="N3194">
            <v>490</v>
          </cell>
          <cell r="O3194">
            <v>107.8</v>
          </cell>
          <cell r="P3194">
            <v>597.79999999999995</v>
          </cell>
          <cell r="S3194">
            <v>597.79999999999995</v>
          </cell>
          <cell r="V3194"/>
          <cell r="W3194">
            <v>37421</v>
          </cell>
          <cell r="X3194">
            <v>37421</v>
          </cell>
          <cell r="Y3194" t="str">
            <v>KB</v>
          </cell>
          <cell r="Z3194" t="str">
            <v>Webhosting 100, domain TPCA-PPE</v>
          </cell>
        </row>
        <row r="3195">
          <cell r="A3195">
            <v>988</v>
          </cell>
          <cell r="B3195">
            <v>37461</v>
          </cell>
          <cell r="C3195" t="str">
            <v>tch</v>
          </cell>
          <cell r="D3195" t="str">
            <v>2202012474</v>
          </cell>
          <cell r="E3195">
            <v>37445</v>
          </cell>
          <cell r="F3195">
            <v>37437</v>
          </cell>
          <cell r="G3195">
            <v>37453</v>
          </cell>
          <cell r="H3195" t="str">
            <v>Tiscali</v>
          </cell>
          <cell r="I3195" t="str">
            <v>8010-0908164523</v>
          </cell>
          <cell r="J3195" t="str">
            <v>0300</v>
          </cell>
          <cell r="M3195">
            <v>0</v>
          </cell>
          <cell r="N3195">
            <v>490</v>
          </cell>
          <cell r="O3195">
            <v>107.8</v>
          </cell>
          <cell r="P3195">
            <v>597.79999999999995</v>
          </cell>
          <cell r="S3195">
            <v>597.79999999999995</v>
          </cell>
          <cell r="U3195" t="str">
            <v>a</v>
          </cell>
          <cell r="V3195"/>
          <cell r="W3195">
            <v>37460</v>
          </cell>
          <cell r="X3195">
            <v>37460</v>
          </cell>
          <cell r="Y3195" t="str">
            <v>KB</v>
          </cell>
          <cell r="Z3195" t="str">
            <v>Webhosting 100, domain TPCA-PPE</v>
          </cell>
        </row>
        <row r="3196">
          <cell r="A3196">
            <v>1141</v>
          </cell>
          <cell r="B3196">
            <v>37491</v>
          </cell>
          <cell r="C3196" t="str">
            <v>b</v>
          </cell>
          <cell r="D3196" t="str">
            <v>2202012932</v>
          </cell>
          <cell r="E3196">
            <v>37470</v>
          </cell>
          <cell r="F3196">
            <v>37468</v>
          </cell>
          <cell r="G3196">
            <v>37483</v>
          </cell>
          <cell r="H3196" t="str">
            <v>Tiscali</v>
          </cell>
          <cell r="I3196" t="str">
            <v>8010-0908164523</v>
          </cell>
          <cell r="J3196" t="str">
            <v>0300</v>
          </cell>
          <cell r="M3196">
            <v>0</v>
          </cell>
          <cell r="N3196">
            <v>490</v>
          </cell>
          <cell r="O3196">
            <v>107.8</v>
          </cell>
          <cell r="P3196">
            <v>597.79999999999995</v>
          </cell>
          <cell r="S3196">
            <v>597.79999999999995</v>
          </cell>
          <cell r="V3196"/>
          <cell r="W3196">
            <v>37482</v>
          </cell>
          <cell r="X3196">
            <v>37482</v>
          </cell>
          <cell r="Y3196" t="str">
            <v>KB</v>
          </cell>
        </row>
        <row r="3197">
          <cell r="A3197">
            <v>1468</v>
          </cell>
          <cell r="B3197">
            <v>37546</v>
          </cell>
          <cell r="C3197" t="str">
            <v>b</v>
          </cell>
          <cell r="D3197" t="str">
            <v>2202013834</v>
          </cell>
          <cell r="E3197">
            <v>37536</v>
          </cell>
          <cell r="F3197">
            <v>37529</v>
          </cell>
          <cell r="G3197">
            <v>37544</v>
          </cell>
          <cell r="H3197" t="str">
            <v>Tiscali</v>
          </cell>
          <cell r="I3197" t="str">
            <v>8010-0908164523</v>
          </cell>
          <cell r="J3197" t="str">
            <v>0300</v>
          </cell>
          <cell r="M3197">
            <v>0</v>
          </cell>
          <cell r="N3197">
            <v>490</v>
          </cell>
          <cell r="O3197">
            <v>107.8</v>
          </cell>
          <cell r="P3197">
            <v>597.79999999999995</v>
          </cell>
          <cell r="S3197">
            <v>597.79999999999995</v>
          </cell>
          <cell r="U3197" t="str">
            <v>a</v>
          </cell>
          <cell r="V3197"/>
          <cell r="W3197">
            <v>37544</v>
          </cell>
          <cell r="X3197">
            <v>37544</v>
          </cell>
          <cell r="Y3197" t="str">
            <v>KB</v>
          </cell>
          <cell r="Z3197" t="str">
            <v>Internet service</v>
          </cell>
        </row>
        <row r="3198">
          <cell r="A3198">
            <v>1810</v>
          </cell>
          <cell r="B3198">
            <v>37603</v>
          </cell>
          <cell r="C3198" t="str">
            <v>b</v>
          </cell>
          <cell r="D3198" t="str">
            <v>2202014809</v>
          </cell>
          <cell r="E3198">
            <v>37595</v>
          </cell>
          <cell r="F3198">
            <v>37590</v>
          </cell>
          <cell r="G3198">
            <v>37606</v>
          </cell>
          <cell r="H3198" t="str">
            <v>Tiscali</v>
          </cell>
          <cell r="I3198" t="str">
            <v>8010-0908164523</v>
          </cell>
          <cell r="J3198" t="str">
            <v>0300</v>
          </cell>
          <cell r="L3198">
            <v>0</v>
          </cell>
          <cell r="M3198">
            <v>0</v>
          </cell>
          <cell r="N3198">
            <v>490</v>
          </cell>
          <cell r="O3198">
            <v>107.8</v>
          </cell>
          <cell r="P3198">
            <v>597.79999999999995</v>
          </cell>
          <cell r="S3198">
            <v>597.79999999999995</v>
          </cell>
          <cell r="U3198" t="str">
            <v>a</v>
          </cell>
          <cell r="V3198"/>
          <cell r="W3198">
            <v>37601</v>
          </cell>
          <cell r="X3198">
            <v>37602</v>
          </cell>
          <cell r="Y3198" t="str">
            <v>KB</v>
          </cell>
          <cell r="Z3198" t="str">
            <v>Internet service</v>
          </cell>
        </row>
        <row r="3199">
          <cell r="A3199">
            <v>3327</v>
          </cell>
          <cell r="B3199">
            <v>37524</v>
          </cell>
          <cell r="C3199" t="str">
            <v>tch</v>
          </cell>
          <cell r="D3199" t="str">
            <v>2202013375</v>
          </cell>
          <cell r="E3199">
            <v>37502</v>
          </cell>
          <cell r="F3199">
            <v>37499</v>
          </cell>
          <cell r="G3199">
            <v>37501</v>
          </cell>
          <cell r="H3199" t="str">
            <v>Tiscali</v>
          </cell>
          <cell r="I3199" t="str">
            <v>8010-0908164523</v>
          </cell>
          <cell r="J3199" t="str">
            <v>0300</v>
          </cell>
          <cell r="M3199">
            <v>0</v>
          </cell>
          <cell r="N3199">
            <v>490</v>
          </cell>
          <cell r="O3199">
            <v>107.8</v>
          </cell>
          <cell r="P3199">
            <v>597.79999999999995</v>
          </cell>
          <cell r="S3199">
            <v>597.79999999999995</v>
          </cell>
          <cell r="U3199" t="str">
            <v>b</v>
          </cell>
          <cell r="V3199"/>
          <cell r="W3199">
            <v>37516</v>
          </cell>
          <cell r="X3199">
            <v>37516</v>
          </cell>
          <cell r="Y3199" t="str">
            <v>KB</v>
          </cell>
          <cell r="Z3199" t="str">
            <v>Internet service</v>
          </cell>
        </row>
        <row r="3200">
          <cell r="A3200">
            <v>3410</v>
          </cell>
          <cell r="B3200">
            <v>37578</v>
          </cell>
          <cell r="C3200" t="str">
            <v>tch</v>
          </cell>
          <cell r="D3200" t="str">
            <v>2202014319</v>
          </cell>
          <cell r="E3200">
            <v>37565</v>
          </cell>
          <cell r="F3200">
            <v>37560</v>
          </cell>
          <cell r="G3200">
            <v>37575</v>
          </cell>
          <cell r="H3200" t="str">
            <v>Tiscali</v>
          </cell>
          <cell r="I3200" t="str">
            <v>8010-0908164523</v>
          </cell>
          <cell r="J3200" t="str">
            <v>0300</v>
          </cell>
          <cell r="L3200">
            <v>0</v>
          </cell>
          <cell r="M3200">
            <v>0</v>
          </cell>
          <cell r="N3200">
            <v>490</v>
          </cell>
          <cell r="O3200">
            <v>107.8</v>
          </cell>
          <cell r="P3200">
            <v>597.79999999999995</v>
          </cell>
          <cell r="S3200">
            <v>597.79999999999995</v>
          </cell>
          <cell r="U3200" t="str">
            <v>g</v>
          </cell>
          <cell r="W3200">
            <v>37575</v>
          </cell>
          <cell r="X3200">
            <v>37575</v>
          </cell>
          <cell r="Y3200" t="str">
            <v>KB</v>
          </cell>
          <cell r="Z3200" t="str">
            <v>Internet service</v>
          </cell>
        </row>
        <row r="3201">
          <cell r="A3201">
            <v>249</v>
          </cell>
          <cell r="B3201">
            <v>37349</v>
          </cell>
          <cell r="C3201" t="str">
            <v>tch</v>
          </cell>
          <cell r="D3201" t="str">
            <v>2202040005</v>
          </cell>
          <cell r="E3201">
            <v>37321</v>
          </cell>
          <cell r="G3201">
            <v>37326</v>
          </cell>
          <cell r="H3201" t="str">
            <v>Tiscali</v>
          </cell>
          <cell r="I3201" t="str">
            <v>8010-0908164523</v>
          </cell>
          <cell r="J3201" t="str">
            <v>0300</v>
          </cell>
          <cell r="M3201">
            <v>0</v>
          </cell>
          <cell r="O3201">
            <v>0</v>
          </cell>
          <cell r="P3201">
            <v>0</v>
          </cell>
          <cell r="Q3201">
            <v>1039.5</v>
          </cell>
          <cell r="S3201">
            <v>1039.5</v>
          </cell>
          <cell r="U3201" t="str">
            <v>a</v>
          </cell>
          <cell r="V3201"/>
          <cell r="W3201">
            <v>37328</v>
          </cell>
          <cell r="X3201">
            <v>37328</v>
          </cell>
          <cell r="Y3201" t="str">
            <v>KB</v>
          </cell>
          <cell r="Z3201" t="str">
            <v>Webhosting 50, domain TPCA-PPE</v>
          </cell>
        </row>
        <row r="3202">
          <cell r="A3202">
            <v>262</v>
          </cell>
          <cell r="B3202">
            <v>37349</v>
          </cell>
          <cell r="C3202" t="str">
            <v>tch</v>
          </cell>
          <cell r="D3202" t="str">
            <v>2202010888</v>
          </cell>
          <cell r="E3202">
            <v>37323</v>
          </cell>
          <cell r="F3202">
            <v>37320</v>
          </cell>
          <cell r="G3202">
            <v>37336</v>
          </cell>
          <cell r="H3202" t="str">
            <v>Tiscali</v>
          </cell>
          <cell r="I3202" t="str">
            <v>8010-0908164523</v>
          </cell>
          <cell r="J3202" t="str">
            <v>0300</v>
          </cell>
          <cell r="L3202">
            <v>1100</v>
          </cell>
          <cell r="M3202">
            <v>55</v>
          </cell>
          <cell r="O3202">
            <v>0</v>
          </cell>
          <cell r="P3202">
            <v>1155</v>
          </cell>
          <cell r="S3202">
            <v>1155</v>
          </cell>
          <cell r="V3202"/>
          <cell r="W3202">
            <v>37330</v>
          </cell>
          <cell r="X3202">
            <v>37333</v>
          </cell>
          <cell r="Y3202" t="str">
            <v>KB</v>
          </cell>
          <cell r="Z3202" t="str">
            <v>Domain mail basket 100 MB,1 Year + creation fee</v>
          </cell>
        </row>
        <row r="3203">
          <cell r="A3203">
            <v>1850</v>
          </cell>
          <cell r="B3203">
            <v>37613</v>
          </cell>
          <cell r="C3203" t="str">
            <v>b</v>
          </cell>
          <cell r="D3203" t="str">
            <v>2202040070</v>
          </cell>
          <cell r="E3203">
            <v>37606</v>
          </cell>
          <cell r="G3203">
            <v>37609</v>
          </cell>
          <cell r="H3203" t="str">
            <v>Tiscali</v>
          </cell>
          <cell r="I3203" t="str">
            <v>8010-0908164523</v>
          </cell>
          <cell r="J3203" t="str">
            <v>0300</v>
          </cell>
          <cell r="L3203">
            <v>0</v>
          </cell>
          <cell r="M3203">
            <v>0</v>
          </cell>
          <cell r="O3203">
            <v>0</v>
          </cell>
          <cell r="P3203">
            <v>0</v>
          </cell>
          <cell r="Q3203">
            <v>1879.5</v>
          </cell>
          <cell r="S3203">
            <v>1879.5</v>
          </cell>
          <cell r="V3203"/>
          <cell r="W3203">
            <v>37613</v>
          </cell>
          <cell r="X3203">
            <v>37613</v>
          </cell>
          <cell r="Y3203" t="str">
            <v>KB</v>
          </cell>
        </row>
        <row r="3204">
          <cell r="A3204">
            <v>1820</v>
          </cell>
          <cell r="B3204">
            <v>37603</v>
          </cell>
          <cell r="C3204" t="str">
            <v>b</v>
          </cell>
          <cell r="D3204" t="str">
            <v>2210300241</v>
          </cell>
          <cell r="E3204">
            <v>37595</v>
          </cell>
          <cell r="F3204">
            <v>37574</v>
          </cell>
          <cell r="G3204">
            <v>37602</v>
          </cell>
          <cell r="H3204" t="str">
            <v>Tiscali</v>
          </cell>
          <cell r="I3204" t="str">
            <v>8010-0908164523</v>
          </cell>
          <cell r="J3204" t="str">
            <v>0300</v>
          </cell>
          <cell r="L3204">
            <v>3596</v>
          </cell>
          <cell r="M3204">
            <v>179.8</v>
          </cell>
          <cell r="O3204">
            <v>0</v>
          </cell>
          <cell r="P3204">
            <v>3775.8</v>
          </cell>
          <cell r="S3204">
            <v>3775.8</v>
          </cell>
          <cell r="U3204" t="str">
            <v>a</v>
          </cell>
          <cell r="V3204"/>
          <cell r="W3204">
            <v>37601</v>
          </cell>
          <cell r="X3204">
            <v>37602</v>
          </cell>
          <cell r="Y3204" t="str">
            <v>KB</v>
          </cell>
        </row>
        <row r="3205">
          <cell r="A3205">
            <v>1562</v>
          </cell>
          <cell r="B3205">
            <v>37564</v>
          </cell>
          <cell r="C3205" t="str">
            <v>sm</v>
          </cell>
          <cell r="D3205" t="str">
            <v>2202014030</v>
          </cell>
          <cell r="E3205">
            <v>37547</v>
          </cell>
          <cell r="F3205">
            <v>37529</v>
          </cell>
          <cell r="G3205">
            <v>37546</v>
          </cell>
          <cell r="H3205" t="str">
            <v>Tiscali</v>
          </cell>
          <cell r="I3205" t="str">
            <v>8010-0908164523</v>
          </cell>
          <cell r="J3205" t="str">
            <v>0300</v>
          </cell>
          <cell r="L3205">
            <v>5900</v>
          </cell>
          <cell r="M3205">
            <v>295</v>
          </cell>
          <cell r="N3205">
            <v>0</v>
          </cell>
          <cell r="O3205">
            <v>0</v>
          </cell>
          <cell r="P3205">
            <v>6195</v>
          </cell>
          <cell r="S3205">
            <v>6195</v>
          </cell>
          <cell r="V3205"/>
          <cell r="W3205">
            <v>37559</v>
          </cell>
          <cell r="X3205">
            <v>37560</v>
          </cell>
          <cell r="Y3205" t="str">
            <v>KB</v>
          </cell>
        </row>
        <row r="3206">
          <cell r="A3206">
            <v>1669</v>
          </cell>
          <cell r="B3206">
            <v>37578</v>
          </cell>
          <cell r="C3206" t="str">
            <v>sm</v>
          </cell>
          <cell r="D3206" t="str">
            <v>2202014589</v>
          </cell>
          <cell r="E3206">
            <v>37568</v>
          </cell>
          <cell r="F3206">
            <v>37560</v>
          </cell>
          <cell r="G3206">
            <v>37578</v>
          </cell>
          <cell r="H3206" t="str">
            <v>Tiscali</v>
          </cell>
          <cell r="I3206" t="str">
            <v>8010-0908164523</v>
          </cell>
          <cell r="J3206" t="str">
            <v>0300</v>
          </cell>
          <cell r="L3206">
            <v>5900</v>
          </cell>
          <cell r="M3206">
            <v>295</v>
          </cell>
          <cell r="N3206">
            <v>0</v>
          </cell>
          <cell r="O3206">
            <v>0</v>
          </cell>
          <cell r="P3206">
            <v>6195</v>
          </cell>
          <cell r="S3206">
            <v>6195</v>
          </cell>
          <cell r="U3206" t="str">
            <v>x</v>
          </cell>
          <cell r="W3206">
            <v>37575</v>
          </cell>
          <cell r="X3206">
            <v>37575</v>
          </cell>
          <cell r="Y3206" t="str">
            <v>KB</v>
          </cell>
        </row>
        <row r="3207">
          <cell r="A3207">
            <v>1353</v>
          </cell>
          <cell r="B3207">
            <v>37529</v>
          </cell>
          <cell r="C3207" t="str">
            <v>sm</v>
          </cell>
          <cell r="D3207" t="str">
            <v>2202013627</v>
          </cell>
          <cell r="E3207">
            <v>37510</v>
          </cell>
          <cell r="F3207">
            <v>37499</v>
          </cell>
          <cell r="G3207">
            <v>37516</v>
          </cell>
          <cell r="H3207" t="str">
            <v>Tiscali</v>
          </cell>
          <cell r="I3207" t="str">
            <v>8010-0908164523</v>
          </cell>
          <cell r="J3207" t="str">
            <v>0300</v>
          </cell>
          <cell r="L3207">
            <v>13413</v>
          </cell>
          <cell r="M3207">
            <v>670.7</v>
          </cell>
          <cell r="O3207">
            <v>0</v>
          </cell>
          <cell r="P3207">
            <v>14083.7</v>
          </cell>
          <cell r="S3207">
            <v>14083.7</v>
          </cell>
          <cell r="U3207" t="str">
            <v>a</v>
          </cell>
          <cell r="V3207"/>
          <cell r="W3207">
            <v>37518</v>
          </cell>
          <cell r="X3207">
            <v>37518</v>
          </cell>
          <cell r="Y3207" t="str">
            <v>KB</v>
          </cell>
          <cell r="Z3207" t="str">
            <v>Internet connection August,Installation fee</v>
          </cell>
        </row>
        <row r="3208">
          <cell r="A3208">
            <v>1001</v>
          </cell>
          <cell r="B3208">
            <v>37461</v>
          </cell>
          <cell r="C3208" t="str">
            <v>b</v>
          </cell>
          <cell r="D3208" t="str">
            <v>2202012652</v>
          </cell>
          <cell r="E3208">
            <v>37446</v>
          </cell>
          <cell r="F3208">
            <v>37437</v>
          </cell>
          <cell r="G3208">
            <v>37453</v>
          </cell>
          <cell r="H3208" t="str">
            <v>Tiscali</v>
          </cell>
          <cell r="I3208" t="str">
            <v>8010-0908164523</v>
          </cell>
          <cell r="J3208" t="str">
            <v>0300</v>
          </cell>
          <cell r="L3208">
            <v>14900</v>
          </cell>
          <cell r="M3208">
            <v>745</v>
          </cell>
          <cell r="N3208">
            <v>3000</v>
          </cell>
          <cell r="O3208">
            <v>660</v>
          </cell>
          <cell r="P3208">
            <v>19305</v>
          </cell>
          <cell r="S3208">
            <v>19305</v>
          </cell>
          <cell r="U3208" t="str">
            <v>d</v>
          </cell>
          <cell r="V3208"/>
          <cell r="W3208">
            <v>37455</v>
          </cell>
          <cell r="X3208">
            <v>37455</v>
          </cell>
          <cell r="Y3208" t="str">
            <v>KB</v>
          </cell>
          <cell r="Z3208" t="str">
            <v>Leased Line FWA 512</v>
          </cell>
        </row>
        <row r="3209">
          <cell r="A3209">
            <v>1199</v>
          </cell>
          <cell r="B3209">
            <v>37502</v>
          </cell>
          <cell r="C3209" t="str">
            <v>b</v>
          </cell>
          <cell r="D3209" t="str">
            <v>2202013100</v>
          </cell>
          <cell r="E3209">
            <v>37477</v>
          </cell>
          <cell r="F3209">
            <v>37468</v>
          </cell>
          <cell r="G3209">
            <v>37484</v>
          </cell>
          <cell r="H3209" t="str">
            <v>Tiscali</v>
          </cell>
          <cell r="I3209" t="str">
            <v>8010-0908164523</v>
          </cell>
          <cell r="J3209" t="str">
            <v>0300</v>
          </cell>
          <cell r="L3209">
            <v>14900</v>
          </cell>
          <cell r="M3209">
            <v>745</v>
          </cell>
          <cell r="N3209">
            <v>3000</v>
          </cell>
          <cell r="O3209">
            <v>660</v>
          </cell>
          <cell r="P3209">
            <v>19305</v>
          </cell>
          <cell r="S3209">
            <v>19305</v>
          </cell>
          <cell r="U3209" t="str">
            <v>a</v>
          </cell>
          <cell r="V3209"/>
          <cell r="W3209">
            <v>37496</v>
          </cell>
          <cell r="X3209">
            <v>37497</v>
          </cell>
          <cell r="Y3209" t="str">
            <v>KB</v>
          </cell>
          <cell r="Z3209" t="str">
            <v>Internet connection</v>
          </cell>
        </row>
        <row r="3210">
          <cell r="A3210">
            <v>1523</v>
          </cell>
          <cell r="B3210">
            <v>37560</v>
          </cell>
          <cell r="C3210" t="str">
            <v>b</v>
          </cell>
          <cell r="D3210" t="str">
            <v>2202014008</v>
          </cell>
          <cell r="E3210">
            <v>37543</v>
          </cell>
          <cell r="F3210">
            <v>37529</v>
          </cell>
          <cell r="G3210">
            <v>37546</v>
          </cell>
          <cell r="H3210" t="str">
            <v>Tiscali</v>
          </cell>
          <cell r="I3210" t="str">
            <v>8010-0908164523</v>
          </cell>
          <cell r="J3210" t="str">
            <v>0300</v>
          </cell>
          <cell r="L3210">
            <v>14900</v>
          </cell>
          <cell r="M3210">
            <v>745</v>
          </cell>
          <cell r="N3210">
            <v>3000</v>
          </cell>
          <cell r="O3210">
            <v>660</v>
          </cell>
          <cell r="P3210">
            <v>19305</v>
          </cell>
          <cell r="S3210">
            <v>19305</v>
          </cell>
          <cell r="U3210" t="str">
            <v>a</v>
          </cell>
          <cell r="V3210"/>
          <cell r="W3210">
            <v>37550</v>
          </cell>
          <cell r="X3210">
            <v>37551</v>
          </cell>
          <cell r="Y3210" t="str">
            <v>KB</v>
          </cell>
          <cell r="Z3210" t="str">
            <v>Leased Line FWA 512</v>
          </cell>
        </row>
        <row r="3211">
          <cell r="A3211">
            <v>1668</v>
          </cell>
          <cell r="B3211">
            <v>37578</v>
          </cell>
          <cell r="C3211" t="str">
            <v>b</v>
          </cell>
          <cell r="D3211" t="str">
            <v>2202014500</v>
          </cell>
          <cell r="E3211">
            <v>37568</v>
          </cell>
          <cell r="F3211">
            <v>37560</v>
          </cell>
          <cell r="G3211">
            <v>37578</v>
          </cell>
          <cell r="H3211" t="str">
            <v>Tiscali</v>
          </cell>
          <cell r="I3211" t="str">
            <v>8010-0908164523</v>
          </cell>
          <cell r="J3211" t="str">
            <v>0300</v>
          </cell>
          <cell r="L3211">
            <v>14900</v>
          </cell>
          <cell r="M3211">
            <v>745</v>
          </cell>
          <cell r="N3211">
            <v>3000</v>
          </cell>
          <cell r="O3211">
            <v>660</v>
          </cell>
          <cell r="P3211">
            <v>19305</v>
          </cell>
          <cell r="S3211">
            <v>19305</v>
          </cell>
          <cell r="U3211" t="str">
            <v>x</v>
          </cell>
          <cell r="W3211">
            <v>37575</v>
          </cell>
          <cell r="X3211">
            <v>37575</v>
          </cell>
          <cell r="Y3211" t="str">
            <v>KB</v>
          </cell>
          <cell r="Z3211" t="str">
            <v>Leased Line FWA 512</v>
          </cell>
        </row>
        <row r="3212">
          <cell r="A3212">
            <v>126</v>
          </cell>
          <cell r="B3212">
            <v>37315</v>
          </cell>
          <cell r="C3212" t="str">
            <v>b</v>
          </cell>
          <cell r="D3212" t="str">
            <v>2202010410</v>
          </cell>
          <cell r="E3212">
            <v>37294</v>
          </cell>
          <cell r="F3212">
            <v>37287</v>
          </cell>
          <cell r="G3212">
            <v>37305</v>
          </cell>
          <cell r="H3212" t="str">
            <v>Tiscali</v>
          </cell>
          <cell r="I3212" t="str">
            <v>8010-0908164523</v>
          </cell>
          <cell r="J3212" t="str">
            <v>0300</v>
          </cell>
          <cell r="L3212">
            <v>19100</v>
          </cell>
          <cell r="M3212">
            <v>955</v>
          </cell>
          <cell r="O3212">
            <v>0</v>
          </cell>
          <cell r="P3212">
            <v>20055</v>
          </cell>
          <cell r="S3212">
            <v>20055</v>
          </cell>
          <cell r="U3212" t="str">
            <v>a</v>
          </cell>
          <cell r="V3212"/>
          <cell r="W3212">
            <v>37312</v>
          </cell>
          <cell r="X3212">
            <v>37313</v>
          </cell>
          <cell r="Y3212" t="str">
            <v>KB</v>
          </cell>
          <cell r="Z3212" t="str">
            <v>Discount 7000 form next one</v>
          </cell>
        </row>
        <row r="3213">
          <cell r="A3213">
            <v>1322</v>
          </cell>
          <cell r="B3213">
            <v>37524</v>
          </cell>
          <cell r="C3213" t="str">
            <v>b</v>
          </cell>
          <cell r="D3213" t="str">
            <v>2202013544</v>
          </cell>
          <cell r="E3213">
            <v>37505</v>
          </cell>
          <cell r="F3213">
            <v>37499</v>
          </cell>
          <cell r="G3213">
            <v>37516</v>
          </cell>
          <cell r="H3213" t="str">
            <v>Tiscali</v>
          </cell>
          <cell r="I3213" t="str">
            <v>8010-0908164523</v>
          </cell>
          <cell r="J3213" t="str">
            <v>0300</v>
          </cell>
          <cell r="L3213">
            <v>-961</v>
          </cell>
          <cell r="M3213">
            <v>-48</v>
          </cell>
          <cell r="N3213">
            <v>17900</v>
          </cell>
          <cell r="O3213">
            <v>3938</v>
          </cell>
          <cell r="P3213">
            <v>20829</v>
          </cell>
          <cell r="S3213">
            <v>20829</v>
          </cell>
          <cell r="U3213" t="str">
            <v>b</v>
          </cell>
          <cell r="V3213"/>
          <cell r="W3213">
            <v>37515</v>
          </cell>
          <cell r="X3213">
            <v>37515</v>
          </cell>
          <cell r="Y3213" t="str">
            <v>KB</v>
          </cell>
          <cell r="Z3213" t="str">
            <v>Leased Line FWA 512</v>
          </cell>
        </row>
        <row r="3214">
          <cell r="A3214">
            <v>413</v>
          </cell>
          <cell r="B3214">
            <v>37371</v>
          </cell>
          <cell r="C3214" t="str">
            <v>b</v>
          </cell>
          <cell r="D3214" t="str">
            <v>2202022282</v>
          </cell>
          <cell r="E3214">
            <v>37355</v>
          </cell>
          <cell r="F3214">
            <v>37346</v>
          </cell>
          <cell r="G3214">
            <v>37363</v>
          </cell>
          <cell r="H3214" t="str">
            <v>Tiscali</v>
          </cell>
          <cell r="I3214" t="str">
            <v>8010-0908164523</v>
          </cell>
          <cell r="J3214" t="str">
            <v>0300</v>
          </cell>
          <cell r="L3214">
            <v>20900</v>
          </cell>
          <cell r="M3214">
            <v>1045</v>
          </cell>
          <cell r="N3214">
            <v>290</v>
          </cell>
          <cell r="O3214">
            <v>63.8</v>
          </cell>
          <cell r="P3214">
            <v>22298.799999999999</v>
          </cell>
          <cell r="S3214">
            <v>22298.799999999999</v>
          </cell>
          <cell r="U3214" t="str">
            <v>a</v>
          </cell>
          <cell r="V3214"/>
          <cell r="W3214">
            <v>37362</v>
          </cell>
          <cell r="X3214">
            <v>37362</v>
          </cell>
          <cell r="Y3214" t="str">
            <v>KB</v>
          </cell>
          <cell r="Z3214" t="str">
            <v>Leased Line 256</v>
          </cell>
        </row>
        <row r="3215">
          <cell r="A3215">
            <v>1811</v>
          </cell>
          <cell r="B3215">
            <v>37613</v>
          </cell>
          <cell r="C3215" t="str">
            <v>b</v>
          </cell>
          <cell r="D3215" t="str">
            <v>2202014975</v>
          </cell>
          <cell r="E3215">
            <v>37595</v>
          </cell>
          <cell r="F3215">
            <v>37590</v>
          </cell>
          <cell r="G3215">
            <v>37608</v>
          </cell>
          <cell r="H3215" t="str">
            <v>Tiscali</v>
          </cell>
          <cell r="I3215" t="str">
            <v>8010-0908164523</v>
          </cell>
          <cell r="J3215" t="str">
            <v>0300</v>
          </cell>
          <cell r="L3215">
            <v>20800</v>
          </cell>
          <cell r="M3215">
            <v>1040</v>
          </cell>
          <cell r="N3215">
            <v>3000</v>
          </cell>
          <cell r="O3215">
            <v>660</v>
          </cell>
          <cell r="P3215">
            <v>25500</v>
          </cell>
          <cell r="S3215">
            <v>25500</v>
          </cell>
          <cell r="V3215"/>
          <cell r="W3215">
            <v>37606</v>
          </cell>
          <cell r="X3215">
            <v>37608</v>
          </cell>
          <cell r="Y3215" t="str">
            <v>KB</v>
          </cell>
          <cell r="Z3215" t="str">
            <v>Internet service</v>
          </cell>
        </row>
        <row r="3216">
          <cell r="A3216">
            <v>811</v>
          </cell>
          <cell r="B3216">
            <v>37432</v>
          </cell>
          <cell r="C3216" t="str">
            <v>b</v>
          </cell>
          <cell r="D3216" t="str">
            <v>2202012195</v>
          </cell>
          <cell r="E3216">
            <v>37417</v>
          </cell>
          <cell r="F3216">
            <v>37407</v>
          </cell>
          <cell r="G3216">
            <v>37426</v>
          </cell>
          <cell r="H3216" t="str">
            <v>Tiscali</v>
          </cell>
          <cell r="I3216" t="str">
            <v>8010-0908164523</v>
          </cell>
          <cell r="J3216" t="str">
            <v>0300</v>
          </cell>
          <cell r="L3216">
            <v>27900</v>
          </cell>
          <cell r="M3216">
            <v>1395</v>
          </cell>
          <cell r="O3216">
            <v>0</v>
          </cell>
          <cell r="P3216">
            <v>29295</v>
          </cell>
          <cell r="S3216">
            <v>29295</v>
          </cell>
          <cell r="V3216"/>
          <cell r="W3216">
            <v>37431</v>
          </cell>
          <cell r="X3216">
            <v>37431</v>
          </cell>
          <cell r="Y3216" t="str">
            <v>KB</v>
          </cell>
          <cell r="Z3216" t="str">
            <v>Leased Line 256</v>
          </cell>
        </row>
        <row r="3217">
          <cell r="A3217">
            <v>618</v>
          </cell>
          <cell r="B3217">
            <v>37396</v>
          </cell>
          <cell r="C3217" t="str">
            <v>b</v>
          </cell>
          <cell r="D3217" t="str">
            <v>2202011742</v>
          </cell>
          <cell r="E3217">
            <v>37386</v>
          </cell>
          <cell r="F3217">
            <v>37376</v>
          </cell>
          <cell r="G3217">
            <v>37393</v>
          </cell>
          <cell r="H3217" t="str">
            <v>Tiscali</v>
          </cell>
          <cell r="I3217" t="str">
            <v>8010-0908164523</v>
          </cell>
          <cell r="J3217" t="str">
            <v>0300</v>
          </cell>
          <cell r="L3217">
            <v>27900</v>
          </cell>
          <cell r="M3217">
            <v>1395</v>
          </cell>
          <cell r="N3217">
            <v>490</v>
          </cell>
          <cell r="O3217">
            <v>107.8</v>
          </cell>
          <cell r="P3217">
            <v>29892.799999999999</v>
          </cell>
          <cell r="S3217">
            <v>29892.799999999999</v>
          </cell>
          <cell r="U3217" t="str">
            <v>c</v>
          </cell>
          <cell r="V3217"/>
          <cell r="W3217">
            <v>37391</v>
          </cell>
          <cell r="X3217">
            <v>37393</v>
          </cell>
          <cell r="Y3217" t="str">
            <v>KB</v>
          </cell>
          <cell r="Z3217" t="str">
            <v>Lessed Line 256, webhosting 100</v>
          </cell>
        </row>
        <row r="3218">
          <cell r="A3218">
            <v>242</v>
          </cell>
          <cell r="B3218">
            <v>37349</v>
          </cell>
          <cell r="C3218" t="str">
            <v>b</v>
          </cell>
          <cell r="D3218" t="str">
            <v>2202010845</v>
          </cell>
          <cell r="E3218">
            <v>37321</v>
          </cell>
          <cell r="F3218">
            <v>37315</v>
          </cell>
          <cell r="G3218">
            <v>37333</v>
          </cell>
          <cell r="H3218" t="str">
            <v>Tiscali</v>
          </cell>
          <cell r="I3218" t="str">
            <v>8010-0908164523</v>
          </cell>
          <cell r="J3218" t="str">
            <v>0300</v>
          </cell>
          <cell r="L3218">
            <v>31327</v>
          </cell>
          <cell r="M3218">
            <v>1566.4</v>
          </cell>
          <cell r="O3218">
            <v>0</v>
          </cell>
          <cell r="P3218">
            <v>32893.4</v>
          </cell>
          <cell r="S3218">
            <v>32893.4</v>
          </cell>
          <cell r="V3218"/>
          <cell r="W3218">
            <v>37329</v>
          </cell>
          <cell r="X3218">
            <v>37330</v>
          </cell>
          <cell r="Y3218" t="str">
            <v>KB</v>
          </cell>
          <cell r="Z3218" t="str">
            <v>Leased Line 64,256, upgrade fee</v>
          </cell>
        </row>
        <row r="3219">
          <cell r="A3219">
            <v>1847</v>
          </cell>
          <cell r="B3219">
            <v>37613</v>
          </cell>
          <cell r="C3219" t="str">
            <v>b</v>
          </cell>
          <cell r="D3219" t="str">
            <v>5009</v>
          </cell>
          <cell r="E3219">
            <v>37602</v>
          </cell>
          <cell r="F3219">
            <v>37568</v>
          </cell>
          <cell r="G3219">
            <v>37607</v>
          </cell>
          <cell r="H3219" t="str">
            <v>Papirius</v>
          </cell>
          <cell r="I3219" t="str">
            <v>8010-1800663253</v>
          </cell>
          <cell r="J3219" t="str">
            <v>0300</v>
          </cell>
          <cell r="M3219">
            <v>0</v>
          </cell>
          <cell r="N3219">
            <v>-643.9</v>
          </cell>
          <cell r="O3219">
            <v>-141.69999999999999</v>
          </cell>
          <cell r="P3219">
            <v>-785.6</v>
          </cell>
          <cell r="S3219">
            <v>-785.6</v>
          </cell>
          <cell r="V3219"/>
          <cell r="W3219" t="str">
            <v>n/a</v>
          </cell>
          <cell r="X3219" t="str">
            <v>n/a</v>
          </cell>
          <cell r="Y3219" t="str">
            <v>KB</v>
          </cell>
        </row>
        <row r="3220">
          <cell r="A3220">
            <v>3243</v>
          </cell>
          <cell r="B3220">
            <v>37461</v>
          </cell>
          <cell r="C3220" t="str">
            <v>tch</v>
          </cell>
          <cell r="D3220" t="str">
            <v>22106893</v>
          </cell>
          <cell r="E3220">
            <v>37452</v>
          </cell>
          <cell r="F3220">
            <v>37424</v>
          </cell>
          <cell r="G3220">
            <v>37424</v>
          </cell>
          <cell r="H3220" t="str">
            <v>Papirius</v>
          </cell>
          <cell r="I3220" t="str">
            <v>8010-1800663253</v>
          </cell>
          <cell r="J3220" t="str">
            <v>0300</v>
          </cell>
          <cell r="L3220">
            <v>25.9</v>
          </cell>
          <cell r="M3220">
            <v>1.3</v>
          </cell>
          <cell r="N3220">
            <v>125.8</v>
          </cell>
          <cell r="O3220">
            <v>27.7</v>
          </cell>
          <cell r="P3220">
            <v>180.7</v>
          </cell>
          <cell r="S3220">
            <v>180.7</v>
          </cell>
          <cell r="U3220" t="str">
            <v>b</v>
          </cell>
          <cell r="V3220"/>
          <cell r="W3220">
            <v>37460</v>
          </cell>
          <cell r="X3220">
            <v>37460</v>
          </cell>
          <cell r="Y3220" t="str">
            <v>KB</v>
          </cell>
          <cell r="Z3220" t="str">
            <v>Papirius, TPCA Ostrava Office</v>
          </cell>
        </row>
        <row r="3221">
          <cell r="A3221">
            <v>3247</v>
          </cell>
          <cell r="B3221">
            <v>37461</v>
          </cell>
          <cell r="C3221" t="str">
            <v>tch</v>
          </cell>
          <cell r="D3221" t="str">
            <v>22119607</v>
          </cell>
          <cell r="E3221">
            <v>37452</v>
          </cell>
          <cell r="F3221">
            <v>37446</v>
          </cell>
          <cell r="G3221">
            <v>37456</v>
          </cell>
          <cell r="H3221" t="str">
            <v>Papirius</v>
          </cell>
          <cell r="I3221" t="str">
            <v>8010-1800663253</v>
          </cell>
          <cell r="J3221" t="str">
            <v>0300</v>
          </cell>
          <cell r="L3221">
            <v>129.5</v>
          </cell>
          <cell r="M3221">
            <v>6.5</v>
          </cell>
          <cell r="N3221">
            <v>106.8</v>
          </cell>
          <cell r="O3221">
            <v>23.5</v>
          </cell>
          <cell r="P3221">
            <v>266.3</v>
          </cell>
          <cell r="S3221">
            <v>266.3</v>
          </cell>
          <cell r="U3221" t="str">
            <v>b</v>
          </cell>
          <cell r="V3221"/>
          <cell r="W3221">
            <v>37460</v>
          </cell>
          <cell r="X3221">
            <v>37460</v>
          </cell>
          <cell r="Y3221" t="str">
            <v>KB</v>
          </cell>
          <cell r="Z3221" t="str">
            <v>Papirius, TPCA Ostrava Office</v>
          </cell>
        </row>
        <row r="3222">
          <cell r="A3222">
            <v>337</v>
          </cell>
          <cell r="B3222">
            <v>37371</v>
          </cell>
          <cell r="C3222" t="str">
            <v>tch</v>
          </cell>
          <cell r="D3222" t="str">
            <v>22051680</v>
          </cell>
          <cell r="E3222">
            <v>37340</v>
          </cell>
          <cell r="F3222">
            <v>37315</v>
          </cell>
          <cell r="G3222">
            <v>37350</v>
          </cell>
          <cell r="H3222" t="str">
            <v>Papirius</v>
          </cell>
          <cell r="I3222" t="str">
            <v>8010-1800663253</v>
          </cell>
          <cell r="J3222" t="str">
            <v>0300</v>
          </cell>
          <cell r="L3222">
            <v>578.20000000000005</v>
          </cell>
          <cell r="M3222">
            <v>29</v>
          </cell>
          <cell r="N3222">
            <v>37.9</v>
          </cell>
          <cell r="O3222">
            <v>8.4</v>
          </cell>
          <cell r="P3222">
            <v>653.5</v>
          </cell>
          <cell r="S3222">
            <v>653.5</v>
          </cell>
          <cell r="U3222" t="str">
            <v>c</v>
          </cell>
          <cell r="V3222"/>
          <cell r="W3222">
            <v>37354</v>
          </cell>
          <cell r="X3222">
            <v>37354</v>
          </cell>
          <cell r="Y3222" t="str">
            <v>KB</v>
          </cell>
        </row>
        <row r="3223">
          <cell r="A3223">
            <v>802</v>
          </cell>
          <cell r="B3223">
            <v>37461</v>
          </cell>
          <cell r="C3223" t="str">
            <v>mc</v>
          </cell>
          <cell r="D3223" t="str">
            <v>22098623</v>
          </cell>
          <cell r="E3223">
            <v>37414</v>
          </cell>
          <cell r="F3223">
            <v>37407</v>
          </cell>
          <cell r="G3223">
            <v>37423</v>
          </cell>
          <cell r="H3223" t="str">
            <v>Papirius</v>
          </cell>
          <cell r="I3223" t="str">
            <v>8010-1800663253</v>
          </cell>
          <cell r="J3223" t="str">
            <v>0300</v>
          </cell>
          <cell r="L3223">
            <v>476.5</v>
          </cell>
          <cell r="M3223">
            <v>23.9</v>
          </cell>
          <cell r="N3223">
            <v>761.7</v>
          </cell>
          <cell r="O3223">
            <v>167.6</v>
          </cell>
          <cell r="P3223">
            <v>1429.7</v>
          </cell>
          <cell r="S3223">
            <v>1429.7</v>
          </cell>
          <cell r="U3223" t="str">
            <v>b</v>
          </cell>
          <cell r="V3223"/>
          <cell r="W3223">
            <v>37453</v>
          </cell>
          <cell r="X3223">
            <v>37453</v>
          </cell>
          <cell r="Y3223" t="str">
            <v>KB</v>
          </cell>
        </row>
        <row r="3224">
          <cell r="A3224">
            <v>3242</v>
          </cell>
          <cell r="B3224">
            <v>37461</v>
          </cell>
          <cell r="C3224" t="str">
            <v>tch</v>
          </cell>
          <cell r="D3224" t="str">
            <v>22119600</v>
          </cell>
          <cell r="E3224">
            <v>37452</v>
          </cell>
          <cell r="F3224">
            <v>37446</v>
          </cell>
          <cell r="G3224">
            <v>37456</v>
          </cell>
          <cell r="H3224" t="str">
            <v>Papirius</v>
          </cell>
          <cell r="I3224" t="str">
            <v>8010-1800663253</v>
          </cell>
          <cell r="J3224" t="str">
            <v>0300</v>
          </cell>
          <cell r="M3224">
            <v>0</v>
          </cell>
          <cell r="N3224">
            <v>1492</v>
          </cell>
          <cell r="O3224">
            <v>328.2</v>
          </cell>
          <cell r="P3224">
            <v>1820.2</v>
          </cell>
          <cell r="S3224">
            <v>1820.3</v>
          </cell>
          <cell r="U3224" t="str">
            <v>a</v>
          </cell>
          <cell r="V3224"/>
          <cell r="W3224">
            <v>37460</v>
          </cell>
          <cell r="X3224">
            <v>37460</v>
          </cell>
          <cell r="Y3224" t="str">
            <v>KB</v>
          </cell>
          <cell r="Z3224" t="str">
            <v>Papirius, TPCA Ostrava Office</v>
          </cell>
        </row>
        <row r="3225">
          <cell r="A3225">
            <v>3264</v>
          </cell>
          <cell r="B3225">
            <v>37491</v>
          </cell>
          <cell r="C3225" t="str">
            <v>tch</v>
          </cell>
          <cell r="D3225" t="str">
            <v>22124497</v>
          </cell>
          <cell r="E3225">
            <v>37454</v>
          </cell>
          <cell r="F3225">
            <v>37454</v>
          </cell>
          <cell r="G3225">
            <v>37464</v>
          </cell>
          <cell r="H3225" t="str">
            <v>Papirius</v>
          </cell>
          <cell r="I3225" t="str">
            <v>8010-1800663253</v>
          </cell>
          <cell r="J3225" t="str">
            <v>0300</v>
          </cell>
          <cell r="M3225">
            <v>0</v>
          </cell>
          <cell r="N3225">
            <v>1726.9</v>
          </cell>
          <cell r="O3225">
            <v>379.9</v>
          </cell>
          <cell r="P3225">
            <v>2106.8000000000002</v>
          </cell>
          <cell r="S3225">
            <v>2106.9</v>
          </cell>
          <cell r="U3225" t="str">
            <v>a</v>
          </cell>
          <cell r="V3225"/>
          <cell r="W3225">
            <v>37488</v>
          </cell>
          <cell r="X3225">
            <v>37488</v>
          </cell>
          <cell r="Y3225" t="str">
            <v>KB</v>
          </cell>
          <cell r="Z3225" t="str">
            <v>Papirius, ORO Office</v>
          </cell>
        </row>
        <row r="3226">
          <cell r="A3226">
            <v>3361</v>
          </cell>
          <cell r="B3226">
            <v>37529</v>
          </cell>
          <cell r="C3226" t="str">
            <v>tch</v>
          </cell>
          <cell r="D3226" t="str">
            <v>SF20200235</v>
          </cell>
          <cell r="E3226">
            <v>37518</v>
          </cell>
          <cell r="F3226">
            <v>37499</v>
          </cell>
          <cell r="G3226">
            <v>37529</v>
          </cell>
          <cell r="H3226" t="str">
            <v>Papirius</v>
          </cell>
          <cell r="I3226" t="str">
            <v>8010-1800663253</v>
          </cell>
          <cell r="J3226" t="str">
            <v>0300</v>
          </cell>
          <cell r="L3226">
            <v>1022.8</v>
          </cell>
          <cell r="M3226">
            <v>51.1</v>
          </cell>
          <cell r="N3226">
            <v>1205.8</v>
          </cell>
          <cell r="O3226">
            <v>265.3</v>
          </cell>
          <cell r="P3226">
            <v>2545</v>
          </cell>
          <cell r="S3226">
            <v>2545.1999999999998</v>
          </cell>
          <cell r="V3226"/>
          <cell r="W3226">
            <v>37526</v>
          </cell>
          <cell r="X3226">
            <v>37526</v>
          </cell>
          <cell r="Y3226" t="str">
            <v>KB</v>
          </cell>
          <cell r="Z3226" t="str">
            <v>Papirius</v>
          </cell>
        </row>
        <row r="3227">
          <cell r="A3227">
            <v>5039</v>
          </cell>
          <cell r="B3227">
            <v>37323</v>
          </cell>
          <cell r="C3227" t="str">
            <v>o</v>
          </cell>
          <cell r="D3227" t="str">
            <v>22030038</v>
          </cell>
          <cell r="E3227">
            <v>37306</v>
          </cell>
          <cell r="F3227">
            <v>37287</v>
          </cell>
          <cell r="G3227">
            <v>37315</v>
          </cell>
          <cell r="H3227" t="str">
            <v>Papirius</v>
          </cell>
          <cell r="I3227" t="str">
            <v>8010-1800663253</v>
          </cell>
          <cell r="J3227" t="str">
            <v>0300</v>
          </cell>
          <cell r="M3227">
            <v>0</v>
          </cell>
          <cell r="N3227">
            <v>2205.8000000000002</v>
          </cell>
          <cell r="O3227">
            <v>485.28</v>
          </cell>
          <cell r="P3227">
            <v>2691.1</v>
          </cell>
          <cell r="S3227">
            <v>2691.1</v>
          </cell>
          <cell r="U3227" t="str">
            <v>b</v>
          </cell>
          <cell r="V3227"/>
          <cell r="W3227">
            <v>37322</v>
          </cell>
          <cell r="X3227">
            <v>37322</v>
          </cell>
          <cell r="Y3227" t="str">
            <v>KB</v>
          </cell>
        </row>
        <row r="3228">
          <cell r="A3228">
            <v>1184</v>
          </cell>
          <cell r="B3228">
            <v>37491</v>
          </cell>
          <cell r="C3228" t="str">
            <v>tr</v>
          </cell>
          <cell r="D3228" t="str">
            <v>FD22133159</v>
          </cell>
          <cell r="E3228">
            <v>37475</v>
          </cell>
          <cell r="F3228">
            <v>37468</v>
          </cell>
          <cell r="G3228">
            <v>37478</v>
          </cell>
          <cell r="H3228" t="str">
            <v>Papirius</v>
          </cell>
          <cell r="I3228" t="str">
            <v>8010-1800663253</v>
          </cell>
          <cell r="J3228" t="str">
            <v>0300</v>
          </cell>
          <cell r="L3228">
            <v>616.79999999999995</v>
          </cell>
          <cell r="M3228">
            <v>30.9</v>
          </cell>
          <cell r="N3228">
            <v>1766.7</v>
          </cell>
          <cell r="O3228">
            <v>388.7</v>
          </cell>
          <cell r="P3228">
            <v>2803.1</v>
          </cell>
          <cell r="S3228">
            <v>2803.1</v>
          </cell>
          <cell r="V3228"/>
          <cell r="W3228">
            <v>37482</v>
          </cell>
          <cell r="X3228">
            <v>37482</v>
          </cell>
          <cell r="Y3228" t="str">
            <v>KB</v>
          </cell>
          <cell r="Z3228" t="str">
            <v>For Lovosice</v>
          </cell>
        </row>
        <row r="3229">
          <cell r="A3229">
            <v>7056</v>
          </cell>
          <cell r="B3229">
            <v>37578</v>
          </cell>
          <cell r="C3229" t="str">
            <v>sm</v>
          </cell>
          <cell r="D3229" t="str">
            <v>20200814</v>
          </cell>
          <cell r="E3229">
            <v>37560</v>
          </cell>
          <cell r="F3229">
            <v>37560</v>
          </cell>
          <cell r="G3229">
            <v>37570</v>
          </cell>
          <cell r="H3229" t="str">
            <v>PAPIRIUS</v>
          </cell>
          <cell r="I3229" t="str">
            <v>8010-1800663253</v>
          </cell>
          <cell r="J3229" t="str">
            <v>0300</v>
          </cell>
          <cell r="L3229">
            <v>1100</v>
          </cell>
          <cell r="M3229">
            <v>55</v>
          </cell>
          <cell r="N3229">
            <v>1390.9</v>
          </cell>
          <cell r="O3229">
            <v>306</v>
          </cell>
          <cell r="P3229">
            <v>2851.9</v>
          </cell>
          <cell r="S3229">
            <v>2852</v>
          </cell>
          <cell r="U3229" t="str">
            <v>x</v>
          </cell>
          <cell r="V3229"/>
          <cell r="W3229">
            <v>37575</v>
          </cell>
          <cell r="X3229">
            <v>37575</v>
          </cell>
          <cell r="Y3229" t="str">
            <v>KB</v>
          </cell>
          <cell r="Z3229" t="str">
            <v>office supplies</v>
          </cell>
        </row>
        <row r="3230">
          <cell r="A3230">
            <v>6087</v>
          </cell>
          <cell r="B3230">
            <v>37553</v>
          </cell>
          <cell r="C3230" t="str">
            <v>tr</v>
          </cell>
          <cell r="D3230" t="str">
            <v>SF20200313</v>
          </cell>
          <cell r="E3230">
            <v>37536</v>
          </cell>
          <cell r="F3230">
            <v>37529</v>
          </cell>
          <cell r="G3230">
            <v>37539</v>
          </cell>
          <cell r="H3230" t="str">
            <v>Papirius</v>
          </cell>
          <cell r="I3230" t="str">
            <v>8010-1800663253</v>
          </cell>
          <cell r="J3230" t="str">
            <v>0300</v>
          </cell>
          <cell r="L3230">
            <v>1980.2</v>
          </cell>
          <cell r="M3230">
            <v>99</v>
          </cell>
          <cell r="N3230">
            <v>934.9</v>
          </cell>
          <cell r="O3230">
            <v>205.678</v>
          </cell>
          <cell r="P3230">
            <v>3219.78</v>
          </cell>
          <cell r="R3230">
            <v>0</v>
          </cell>
          <cell r="S3230">
            <v>3219.8</v>
          </cell>
          <cell r="U3230" t="str">
            <v>x</v>
          </cell>
          <cell r="V3230"/>
          <cell r="W3230">
            <v>37547</v>
          </cell>
          <cell r="X3230">
            <v>37550</v>
          </cell>
          <cell r="Y3230" t="str">
            <v>KB</v>
          </cell>
        </row>
        <row r="3231">
          <cell r="A3231">
            <v>3246</v>
          </cell>
          <cell r="B3231">
            <v>37461</v>
          </cell>
          <cell r="C3231" t="str">
            <v>tch</v>
          </cell>
          <cell r="D3231" t="str">
            <v>22106890</v>
          </cell>
          <cell r="E3231">
            <v>37448</v>
          </cell>
          <cell r="F3231">
            <v>37424</v>
          </cell>
          <cell r="G3231">
            <v>37434</v>
          </cell>
          <cell r="H3231" t="str">
            <v>Papirius</v>
          </cell>
          <cell r="I3231" t="str">
            <v>8010-1800663253</v>
          </cell>
          <cell r="J3231" t="str">
            <v>0300</v>
          </cell>
          <cell r="L3231">
            <v>129.80000000000001</v>
          </cell>
          <cell r="M3231">
            <v>6.5</v>
          </cell>
          <cell r="N3231">
            <v>2603.3000000000002</v>
          </cell>
          <cell r="O3231">
            <v>572.70000000000005</v>
          </cell>
          <cell r="P3231">
            <v>3312.3</v>
          </cell>
          <cell r="S3231">
            <v>3312.4</v>
          </cell>
          <cell r="U3231" t="str">
            <v>b</v>
          </cell>
          <cell r="V3231"/>
          <cell r="W3231">
            <v>37460</v>
          </cell>
          <cell r="X3231">
            <v>37460</v>
          </cell>
          <cell r="Y3231" t="str">
            <v>KB</v>
          </cell>
          <cell r="Z3231" t="str">
            <v>Papirius, TPCA Ostrava Office</v>
          </cell>
        </row>
        <row r="3232">
          <cell r="A3232">
            <v>6068</v>
          </cell>
          <cell r="B3232">
            <v>37537</v>
          </cell>
          <cell r="C3232" t="str">
            <v>tr</v>
          </cell>
          <cell r="D3232" t="str">
            <v>SF20200211</v>
          </cell>
          <cell r="E3232">
            <v>37518</v>
          </cell>
          <cell r="F3232">
            <v>37499</v>
          </cell>
          <cell r="G3232">
            <v>37529</v>
          </cell>
          <cell r="H3232" t="str">
            <v>Papirius</v>
          </cell>
          <cell r="I3232" t="str">
            <v>8010-1800663253</v>
          </cell>
          <cell r="J3232" t="str">
            <v>0300</v>
          </cell>
          <cell r="L3232">
            <v>1103.8</v>
          </cell>
          <cell r="M3232">
            <v>55.2</v>
          </cell>
          <cell r="N3232">
            <v>1903.8</v>
          </cell>
          <cell r="O3232">
            <v>418.9</v>
          </cell>
          <cell r="P3232">
            <v>3481.7</v>
          </cell>
          <cell r="R3232">
            <v>0</v>
          </cell>
          <cell r="S3232">
            <v>3481.7</v>
          </cell>
          <cell r="U3232" t="str">
            <v>b</v>
          </cell>
          <cell r="V3232"/>
          <cell r="W3232">
            <v>37536</v>
          </cell>
          <cell r="X3232">
            <v>37536</v>
          </cell>
          <cell r="Y3232" t="str">
            <v>KB</v>
          </cell>
        </row>
        <row r="3233">
          <cell r="A3233">
            <v>3385</v>
          </cell>
          <cell r="B3233">
            <v>37546</v>
          </cell>
          <cell r="C3233" t="str">
            <v>tch</v>
          </cell>
          <cell r="D3233" t="str">
            <v>SF20200335</v>
          </cell>
          <cell r="E3233">
            <v>37529</v>
          </cell>
          <cell r="F3233">
            <v>37529</v>
          </cell>
          <cell r="G3233">
            <v>37539</v>
          </cell>
          <cell r="H3233" t="str">
            <v>Papirius</v>
          </cell>
          <cell r="I3233" t="str">
            <v>8010-1800663253</v>
          </cell>
          <cell r="J3233" t="str">
            <v>0300</v>
          </cell>
          <cell r="L3233">
            <v>2215.6</v>
          </cell>
          <cell r="M3233">
            <v>110.8</v>
          </cell>
          <cell r="N3233">
            <v>1401.8</v>
          </cell>
          <cell r="O3233">
            <v>308.39999999999998</v>
          </cell>
          <cell r="P3233">
            <v>4036.6</v>
          </cell>
          <cell r="S3233">
            <v>4036.4</v>
          </cell>
          <cell r="U3233" t="str">
            <v>b</v>
          </cell>
          <cell r="W3233">
            <v>37544</v>
          </cell>
          <cell r="X3233">
            <v>37544</v>
          </cell>
          <cell r="Y3233" t="str">
            <v>KB</v>
          </cell>
          <cell r="Z3233" t="str">
            <v>Papirius</v>
          </cell>
        </row>
        <row r="3234">
          <cell r="A3234">
            <v>3421</v>
          </cell>
          <cell r="B3234">
            <v>37578</v>
          </cell>
          <cell r="C3234" t="str">
            <v>tch</v>
          </cell>
          <cell r="D3234" t="str">
            <v>SF20200696</v>
          </cell>
          <cell r="E3234">
            <v>37567</v>
          </cell>
          <cell r="F3234">
            <v>37560</v>
          </cell>
          <cell r="G3234">
            <v>37570</v>
          </cell>
          <cell r="H3234" t="str">
            <v>Papirius</v>
          </cell>
          <cell r="I3234" t="str">
            <v>8010-1800663253</v>
          </cell>
          <cell r="J3234" t="str">
            <v>0300</v>
          </cell>
          <cell r="L3234">
            <v>74.8</v>
          </cell>
          <cell r="M3234">
            <v>3.7</v>
          </cell>
          <cell r="N3234">
            <v>3401.1</v>
          </cell>
          <cell r="O3234">
            <v>748.3</v>
          </cell>
          <cell r="P3234">
            <v>4227.8999999999996</v>
          </cell>
          <cell r="S3234">
            <v>4227.8999999999996</v>
          </cell>
          <cell r="U3234" t="str">
            <v>x</v>
          </cell>
          <cell r="W3234">
            <v>37575</v>
          </cell>
          <cell r="X3234">
            <v>37575</v>
          </cell>
          <cell r="Y3234" t="str">
            <v>KB</v>
          </cell>
          <cell r="Z3234" t="str">
            <v>Papirius</v>
          </cell>
        </row>
        <row r="3235">
          <cell r="A3235">
            <v>6134</v>
          </cell>
          <cell r="B3235">
            <v>37613</v>
          </cell>
          <cell r="C3235" t="str">
            <v>tr</v>
          </cell>
          <cell r="D3235" t="str">
            <v>SF20200993</v>
          </cell>
          <cell r="E3235">
            <v>37595</v>
          </cell>
          <cell r="F3235">
            <v>37590</v>
          </cell>
          <cell r="G3235">
            <v>37600</v>
          </cell>
          <cell r="H3235" t="str">
            <v>Papirius</v>
          </cell>
          <cell r="I3235" t="str">
            <v>8010-1800663253</v>
          </cell>
          <cell r="J3235" t="str">
            <v>0300</v>
          </cell>
          <cell r="L3235">
            <v>2549</v>
          </cell>
          <cell r="M3235">
            <v>127.4</v>
          </cell>
          <cell r="N3235">
            <v>1573.8</v>
          </cell>
          <cell r="O3235">
            <v>346.1</v>
          </cell>
          <cell r="P3235">
            <v>4596.3</v>
          </cell>
          <cell r="R3235">
            <v>0</v>
          </cell>
          <cell r="S3235">
            <v>4596.3</v>
          </cell>
          <cell r="U3235" t="str">
            <v>b</v>
          </cell>
          <cell r="W3235">
            <v>37606</v>
          </cell>
          <cell r="X3235">
            <v>37608</v>
          </cell>
          <cell r="Y3235" t="str">
            <v>KB</v>
          </cell>
        </row>
        <row r="3236">
          <cell r="A3236">
            <v>3420</v>
          </cell>
          <cell r="B3236">
            <v>37578</v>
          </cell>
          <cell r="C3236" t="str">
            <v>tch</v>
          </cell>
          <cell r="D3236" t="str">
            <v>SF20200796</v>
          </cell>
          <cell r="E3236">
            <v>37567</v>
          </cell>
          <cell r="F3236">
            <v>37560</v>
          </cell>
          <cell r="G3236">
            <v>37570</v>
          </cell>
          <cell r="H3236" t="str">
            <v>Papirius</v>
          </cell>
          <cell r="I3236" t="str">
            <v>8010-1800663253</v>
          </cell>
          <cell r="J3236" t="str">
            <v>0300</v>
          </cell>
          <cell r="L3236">
            <v>1363.5</v>
          </cell>
          <cell r="M3236">
            <v>68.2</v>
          </cell>
          <cell r="N3236">
            <v>2658.6</v>
          </cell>
          <cell r="O3236">
            <v>585</v>
          </cell>
          <cell r="P3236">
            <v>4675.2</v>
          </cell>
          <cell r="S3236">
            <v>4675.2</v>
          </cell>
          <cell r="U3236" t="str">
            <v>x</v>
          </cell>
          <cell r="W3236">
            <v>37575</v>
          </cell>
          <cell r="X3236">
            <v>37575</v>
          </cell>
          <cell r="Y3236" t="str">
            <v>KB</v>
          </cell>
          <cell r="Z3236" t="str">
            <v>Papirius</v>
          </cell>
        </row>
        <row r="3237">
          <cell r="A3237">
            <v>772</v>
          </cell>
          <cell r="B3237">
            <v>37432</v>
          </cell>
          <cell r="C3237" t="str">
            <v>tr</v>
          </cell>
          <cell r="D3237" t="str">
            <v>22098654</v>
          </cell>
          <cell r="E3237">
            <v>37413</v>
          </cell>
          <cell r="F3237">
            <v>37407</v>
          </cell>
          <cell r="G3237">
            <v>37423</v>
          </cell>
          <cell r="H3237" t="str">
            <v>Papirius</v>
          </cell>
          <cell r="I3237" t="str">
            <v>8010-1800663253</v>
          </cell>
          <cell r="J3237" t="str">
            <v>0300</v>
          </cell>
          <cell r="L3237">
            <v>1514.6</v>
          </cell>
          <cell r="M3237">
            <v>75.8</v>
          </cell>
          <cell r="N3237">
            <v>2644.6</v>
          </cell>
          <cell r="O3237">
            <v>581.9</v>
          </cell>
          <cell r="P3237">
            <v>4816.8999999999996</v>
          </cell>
          <cell r="S3237">
            <v>4816.8999999999996</v>
          </cell>
          <cell r="V3237"/>
          <cell r="W3237">
            <v>37431</v>
          </cell>
          <cell r="X3237">
            <v>37431</v>
          </cell>
          <cell r="Y3237" t="str">
            <v>KB</v>
          </cell>
        </row>
        <row r="3238">
          <cell r="A3238">
            <v>773</v>
          </cell>
          <cell r="B3238">
            <v>37432</v>
          </cell>
          <cell r="C3238" t="str">
            <v>tch</v>
          </cell>
          <cell r="D3238" t="str">
            <v>22098581</v>
          </cell>
          <cell r="E3238">
            <v>37413</v>
          </cell>
          <cell r="F3238">
            <v>37407</v>
          </cell>
          <cell r="G3238">
            <v>37423</v>
          </cell>
          <cell r="H3238" t="str">
            <v>Papirius</v>
          </cell>
          <cell r="I3238" t="str">
            <v>8010-1800663253</v>
          </cell>
          <cell r="J3238" t="str">
            <v>0300</v>
          </cell>
          <cell r="L3238">
            <v>862.8</v>
          </cell>
          <cell r="M3238">
            <v>43.2</v>
          </cell>
          <cell r="N3238">
            <v>3373.1</v>
          </cell>
          <cell r="O3238">
            <v>742.1</v>
          </cell>
          <cell r="P3238">
            <v>5021.2</v>
          </cell>
          <cell r="S3238">
            <v>5021.2</v>
          </cell>
          <cell r="U3238" t="str">
            <v>a</v>
          </cell>
          <cell r="V3238"/>
          <cell r="W3238">
            <v>37424</v>
          </cell>
          <cell r="X3238">
            <v>37424</v>
          </cell>
          <cell r="Y3238" t="str">
            <v>KB</v>
          </cell>
        </row>
        <row r="3239">
          <cell r="A3239">
            <v>607</v>
          </cell>
          <cell r="B3239">
            <v>37396</v>
          </cell>
          <cell r="C3239" t="str">
            <v>tch</v>
          </cell>
          <cell r="D3239" t="str">
            <v>22080382</v>
          </cell>
          <cell r="E3239">
            <v>37385</v>
          </cell>
          <cell r="F3239">
            <v>37376</v>
          </cell>
          <cell r="G3239">
            <v>37386</v>
          </cell>
          <cell r="H3239" t="str">
            <v>Papirius</v>
          </cell>
          <cell r="I3239" t="str">
            <v>8010-1800663253</v>
          </cell>
          <cell r="J3239" t="str">
            <v>0300</v>
          </cell>
          <cell r="L3239">
            <v>2161.5</v>
          </cell>
          <cell r="M3239">
            <v>108.1</v>
          </cell>
          <cell r="N3239">
            <v>2347</v>
          </cell>
          <cell r="O3239">
            <v>516.4</v>
          </cell>
          <cell r="P3239">
            <v>5133</v>
          </cell>
          <cell r="S3239">
            <v>5133</v>
          </cell>
          <cell r="U3239" t="str">
            <v>b</v>
          </cell>
          <cell r="V3239"/>
          <cell r="W3239">
            <v>37393</v>
          </cell>
          <cell r="X3239">
            <v>37393</v>
          </cell>
          <cell r="Y3239" t="str">
            <v>KB</v>
          </cell>
        </row>
        <row r="3240">
          <cell r="A3240">
            <v>603</v>
          </cell>
          <cell r="B3240">
            <v>37396</v>
          </cell>
          <cell r="C3240" t="str">
            <v>mc</v>
          </cell>
          <cell r="D3240" t="str">
            <v>22080716</v>
          </cell>
          <cell r="E3240">
            <v>37385</v>
          </cell>
          <cell r="F3240">
            <v>37376</v>
          </cell>
          <cell r="G3240">
            <v>37386</v>
          </cell>
          <cell r="H3240" t="str">
            <v>Papirius</v>
          </cell>
          <cell r="I3240" t="str">
            <v>8010-1800663253</v>
          </cell>
          <cell r="J3240" t="str">
            <v>0300</v>
          </cell>
          <cell r="L3240">
            <v>1901.1</v>
          </cell>
          <cell r="M3240">
            <v>95.1</v>
          </cell>
          <cell r="N3240">
            <v>2798.1</v>
          </cell>
          <cell r="O3240">
            <v>615.6</v>
          </cell>
          <cell r="P3240">
            <v>5409.9</v>
          </cell>
          <cell r="S3240">
            <v>5409.9</v>
          </cell>
          <cell r="U3240" t="str">
            <v>b</v>
          </cell>
          <cell r="V3240"/>
          <cell r="W3240">
            <v>37393</v>
          </cell>
          <cell r="X3240">
            <v>37393</v>
          </cell>
          <cell r="Y3240" t="str">
            <v>KB</v>
          </cell>
        </row>
        <row r="3241">
          <cell r="A3241">
            <v>3245</v>
          </cell>
          <cell r="B3241">
            <v>37461</v>
          </cell>
          <cell r="C3241" t="str">
            <v>tch</v>
          </cell>
          <cell r="D3241" t="str">
            <v>22116778</v>
          </cell>
          <cell r="E3241">
            <v>37439</v>
          </cell>
          <cell r="F3241">
            <v>37439</v>
          </cell>
          <cell r="G3241">
            <v>37449</v>
          </cell>
          <cell r="H3241" t="str">
            <v>Papirius</v>
          </cell>
          <cell r="I3241" t="str">
            <v>8010-1800663253</v>
          </cell>
          <cell r="J3241" t="str">
            <v>0300</v>
          </cell>
          <cell r="M3241">
            <v>0</v>
          </cell>
          <cell r="N3241">
            <v>5115.3999999999996</v>
          </cell>
          <cell r="O3241">
            <v>1125.4000000000001</v>
          </cell>
          <cell r="P3241">
            <v>6240.8</v>
          </cell>
          <cell r="S3241">
            <v>6240.8</v>
          </cell>
          <cell r="U3241" t="str">
            <v>b</v>
          </cell>
          <cell r="V3241"/>
          <cell r="W3241">
            <v>37460</v>
          </cell>
          <cell r="X3241">
            <v>37460</v>
          </cell>
          <cell r="Y3241" t="str">
            <v>KB</v>
          </cell>
          <cell r="Z3241" t="str">
            <v>Papirius, TPCA Ostrava Office</v>
          </cell>
        </row>
        <row r="3242">
          <cell r="A3242">
            <v>1846</v>
          </cell>
          <cell r="B3242">
            <v>37613</v>
          </cell>
          <cell r="C3242" t="str">
            <v>b</v>
          </cell>
          <cell r="D3242" t="str">
            <v>22192717</v>
          </cell>
          <cell r="E3242">
            <v>37602</v>
          </cell>
          <cell r="F3242">
            <v>37567</v>
          </cell>
          <cell r="G3242">
            <v>37607</v>
          </cell>
          <cell r="H3242" t="str">
            <v>Papirius</v>
          </cell>
          <cell r="I3242" t="str">
            <v>8010-1800663253</v>
          </cell>
          <cell r="J3242" t="str">
            <v>0300</v>
          </cell>
          <cell r="M3242">
            <v>0</v>
          </cell>
          <cell r="N3242">
            <v>6327.9</v>
          </cell>
          <cell r="O3242">
            <v>1392.2</v>
          </cell>
          <cell r="P3242">
            <v>7720.1</v>
          </cell>
          <cell r="S3242">
            <v>6934.5</v>
          </cell>
          <cell r="V3242"/>
          <cell r="W3242">
            <v>37613</v>
          </cell>
          <cell r="X3242">
            <v>37613</v>
          </cell>
          <cell r="Y3242" t="str">
            <v>KB</v>
          </cell>
        </row>
        <row r="3243">
          <cell r="A3243">
            <v>6111</v>
          </cell>
          <cell r="B3243">
            <v>37586</v>
          </cell>
          <cell r="C3243" t="str">
            <v>tr</v>
          </cell>
          <cell r="D3243" t="str">
            <v>SF20200780</v>
          </cell>
          <cell r="E3243">
            <v>37567</v>
          </cell>
          <cell r="F3243">
            <v>37560</v>
          </cell>
          <cell r="G3243">
            <v>37570</v>
          </cell>
          <cell r="H3243" t="str">
            <v>Papirius</v>
          </cell>
          <cell r="I3243" t="str">
            <v>8010-1800663253</v>
          </cell>
          <cell r="J3243" t="str">
            <v>0300</v>
          </cell>
          <cell r="L3243">
            <v>2295.6999999999998</v>
          </cell>
          <cell r="M3243">
            <v>114.6</v>
          </cell>
          <cell r="N3243">
            <v>3914</v>
          </cell>
          <cell r="O3243">
            <v>861.2</v>
          </cell>
          <cell r="P3243">
            <v>7185.5</v>
          </cell>
          <cell r="R3243">
            <v>0</v>
          </cell>
          <cell r="S3243">
            <v>7185.5</v>
          </cell>
          <cell r="V3243"/>
          <cell r="W3243">
            <v>37579</v>
          </cell>
          <cell r="X3243">
            <v>37579</v>
          </cell>
          <cell r="Y3243" t="str">
            <v>KB</v>
          </cell>
        </row>
        <row r="3244">
          <cell r="A3244">
            <v>6025</v>
          </cell>
          <cell r="B3244">
            <v>37461</v>
          </cell>
          <cell r="C3244" t="str">
            <v>tr</v>
          </cell>
          <cell r="D3244" t="str">
            <v>22115985</v>
          </cell>
          <cell r="E3244">
            <v>37452</v>
          </cell>
          <cell r="F3244">
            <v>37437</v>
          </cell>
          <cell r="G3244">
            <v>37447</v>
          </cell>
          <cell r="H3244" t="str">
            <v>Papirius</v>
          </cell>
          <cell r="I3244" t="str">
            <v>8010-1800663253</v>
          </cell>
          <cell r="J3244" t="str">
            <v>0300</v>
          </cell>
          <cell r="L3244">
            <v>2196.1999999999998</v>
          </cell>
          <cell r="M3244">
            <v>109.8</v>
          </cell>
          <cell r="N3244">
            <v>4117.7</v>
          </cell>
          <cell r="O3244">
            <v>905.89400000000001</v>
          </cell>
          <cell r="P3244">
            <v>7329.9</v>
          </cell>
          <cell r="R3244">
            <v>0</v>
          </cell>
          <cell r="S3244">
            <v>7329.9</v>
          </cell>
          <cell r="U3244" t="str">
            <v>e</v>
          </cell>
          <cell r="V3244"/>
          <cell r="W3244">
            <v>37455</v>
          </cell>
          <cell r="X3244">
            <v>37455</v>
          </cell>
          <cell r="Y3244" t="str">
            <v>KB</v>
          </cell>
        </row>
        <row r="3245">
          <cell r="A3245">
            <v>2061</v>
          </cell>
          <cell r="B3245">
            <v>37349</v>
          </cell>
          <cell r="C3245" t="str">
            <v>f</v>
          </cell>
          <cell r="D3245" t="str">
            <v>22046154</v>
          </cell>
          <cell r="E3245">
            <v>37326</v>
          </cell>
          <cell r="F3245">
            <v>37315</v>
          </cell>
          <cell r="G3245">
            <v>37336</v>
          </cell>
          <cell r="H3245" t="str">
            <v>Papirius</v>
          </cell>
          <cell r="I3245" t="str">
            <v>8010-1800663253</v>
          </cell>
          <cell r="J3245" t="str">
            <v>0300</v>
          </cell>
          <cell r="L3245">
            <v>5756.5</v>
          </cell>
          <cell r="M3245">
            <v>287.83</v>
          </cell>
          <cell r="N3245">
            <v>1227.5</v>
          </cell>
          <cell r="O3245">
            <v>270.10000000000002</v>
          </cell>
          <cell r="P3245">
            <v>7541.93</v>
          </cell>
          <cell r="S3245">
            <v>7542</v>
          </cell>
          <cell r="V3245"/>
          <cell r="W3245">
            <v>37335</v>
          </cell>
          <cell r="X3245">
            <v>37335</v>
          </cell>
          <cell r="Y3245" t="str">
            <v>KB</v>
          </cell>
        </row>
        <row r="3246">
          <cell r="A3246">
            <v>460</v>
          </cell>
          <cell r="B3246">
            <v>37385</v>
          </cell>
          <cell r="C3246" t="str">
            <v>b</v>
          </cell>
          <cell r="D3246" t="str">
            <v>22046258</v>
          </cell>
          <cell r="E3246">
            <v>37362</v>
          </cell>
          <cell r="F3246">
            <v>37315</v>
          </cell>
          <cell r="G3246">
            <v>37372</v>
          </cell>
          <cell r="H3246" t="str">
            <v>Papirius</v>
          </cell>
          <cell r="I3246" t="str">
            <v>8010-1800663253</v>
          </cell>
          <cell r="J3246" t="str">
            <v>0300</v>
          </cell>
          <cell r="L3246">
            <v>5415.2</v>
          </cell>
          <cell r="M3246">
            <v>270.8</v>
          </cell>
          <cell r="N3246">
            <v>1745.5</v>
          </cell>
          <cell r="O3246">
            <v>384.1</v>
          </cell>
          <cell r="P3246">
            <v>7815.6</v>
          </cell>
          <cell r="S3246">
            <v>7815.6</v>
          </cell>
          <cell r="U3246" t="str">
            <v>a</v>
          </cell>
          <cell r="V3246"/>
          <cell r="W3246">
            <v>37369</v>
          </cell>
          <cell r="X3246">
            <v>37369</v>
          </cell>
          <cell r="Y3246" t="str">
            <v>KB</v>
          </cell>
          <cell r="Z3246" t="str">
            <v>Invoice+parcial Credit note</v>
          </cell>
        </row>
        <row r="3247">
          <cell r="A3247">
            <v>3386</v>
          </cell>
          <cell r="B3247">
            <v>37546</v>
          </cell>
          <cell r="C3247" t="str">
            <v>tch</v>
          </cell>
          <cell r="D3247" t="str">
            <v>SF20200392</v>
          </cell>
          <cell r="E3247">
            <v>37536</v>
          </cell>
          <cell r="F3247">
            <v>37529</v>
          </cell>
          <cell r="G3247">
            <v>37539</v>
          </cell>
          <cell r="H3247" t="str">
            <v>Papirius</v>
          </cell>
          <cell r="I3247" t="str">
            <v>8010-1800663253</v>
          </cell>
          <cell r="J3247" t="str">
            <v>0300</v>
          </cell>
          <cell r="M3247">
            <v>0</v>
          </cell>
          <cell r="N3247">
            <v>6591.2</v>
          </cell>
          <cell r="O3247">
            <v>1450.1</v>
          </cell>
          <cell r="P3247">
            <v>8041.3</v>
          </cell>
          <cell r="S3247">
            <v>8041.2</v>
          </cell>
          <cell r="U3247" t="str">
            <v>b</v>
          </cell>
          <cell r="W3247">
            <v>37544</v>
          </cell>
          <cell r="X3247">
            <v>37544</v>
          </cell>
          <cell r="Y3247" t="str">
            <v>KB</v>
          </cell>
          <cell r="Z3247" t="str">
            <v>Papirius</v>
          </cell>
        </row>
        <row r="3248">
          <cell r="A3248">
            <v>3446</v>
          </cell>
          <cell r="B3248">
            <v>37613</v>
          </cell>
          <cell r="C3248" t="str">
            <v>tch</v>
          </cell>
          <cell r="D3248" t="str">
            <v>SF20200957</v>
          </cell>
          <cell r="E3248">
            <v>37595</v>
          </cell>
          <cell r="F3248">
            <v>37590</v>
          </cell>
          <cell r="G3248">
            <v>37600</v>
          </cell>
          <cell r="H3248" t="str">
            <v>Papirius</v>
          </cell>
          <cell r="I3248" t="str">
            <v>8010-1800663253</v>
          </cell>
          <cell r="J3248" t="str">
            <v>0300</v>
          </cell>
          <cell r="M3248">
            <v>0</v>
          </cell>
          <cell r="N3248">
            <v>6611.6</v>
          </cell>
          <cell r="O3248">
            <v>1454.7</v>
          </cell>
          <cell r="P3248">
            <v>8066.3</v>
          </cell>
          <cell r="S3248">
            <v>8066.3</v>
          </cell>
          <cell r="W3248">
            <v>37606</v>
          </cell>
          <cell r="X3248">
            <v>37608</v>
          </cell>
          <cell r="Y3248" t="str">
            <v>KB</v>
          </cell>
          <cell r="Z3248" t="str">
            <v>Papirius</v>
          </cell>
        </row>
        <row r="3249">
          <cell r="A3249">
            <v>8030</v>
          </cell>
          <cell r="B3249">
            <v>37613</v>
          </cell>
          <cell r="C3249" t="str">
            <v>tp3</v>
          </cell>
          <cell r="D3249" t="str">
            <v>SF 20200979</v>
          </cell>
          <cell r="E3249">
            <v>37600</v>
          </cell>
          <cell r="F3249">
            <v>37590</v>
          </cell>
          <cell r="G3249">
            <v>37600</v>
          </cell>
          <cell r="H3249" t="str">
            <v>Papirius</v>
          </cell>
          <cell r="I3249" t="str">
            <v>8010-1800663253</v>
          </cell>
          <cell r="J3249" t="str">
            <v>0300</v>
          </cell>
          <cell r="L3249">
            <v>5443.1</v>
          </cell>
          <cell r="M3249">
            <v>272.3</v>
          </cell>
          <cell r="N3249">
            <v>2132.3000000000002</v>
          </cell>
          <cell r="O3249">
            <v>469</v>
          </cell>
          <cell r="P3249">
            <v>8316.7000000000007</v>
          </cell>
          <cell r="S3249">
            <v>8316.7000000000007</v>
          </cell>
          <cell r="V3249" t="str">
            <v xml:space="preserve"> </v>
          </cell>
          <cell r="W3249">
            <v>37608</v>
          </cell>
          <cell r="X3249">
            <v>37608</v>
          </cell>
          <cell r="Y3249" t="str">
            <v>KB</v>
          </cell>
          <cell r="Z3249" t="str">
            <v>Office supply</v>
          </cell>
        </row>
        <row r="3250">
          <cell r="A3250">
            <v>338</v>
          </cell>
          <cell r="B3250">
            <v>37371</v>
          </cell>
          <cell r="C3250" t="str">
            <v>tch</v>
          </cell>
          <cell r="D3250" t="str">
            <v>22051697</v>
          </cell>
          <cell r="E3250">
            <v>37340</v>
          </cell>
          <cell r="F3250">
            <v>37315</v>
          </cell>
          <cell r="G3250">
            <v>37350</v>
          </cell>
          <cell r="H3250" t="str">
            <v>Papirius</v>
          </cell>
          <cell r="I3250" t="str">
            <v>8010-1800663253</v>
          </cell>
          <cell r="J3250" t="str">
            <v>0300</v>
          </cell>
          <cell r="L3250">
            <v>239.2</v>
          </cell>
          <cell r="M3250">
            <v>12</v>
          </cell>
          <cell r="N3250">
            <v>6745.7</v>
          </cell>
          <cell r="O3250">
            <v>1484.1000000000001</v>
          </cell>
          <cell r="P3250">
            <v>8481</v>
          </cell>
          <cell r="S3250">
            <v>8481</v>
          </cell>
          <cell r="U3250" t="str">
            <v>c</v>
          </cell>
          <cell r="V3250"/>
          <cell r="W3250">
            <v>37354</v>
          </cell>
          <cell r="X3250">
            <v>37354</v>
          </cell>
          <cell r="Y3250" t="str">
            <v>KB</v>
          </cell>
        </row>
        <row r="3251">
          <cell r="A3251">
            <v>605</v>
          </cell>
          <cell r="B3251">
            <v>37396</v>
          </cell>
          <cell r="C3251" t="str">
            <v>b</v>
          </cell>
          <cell r="D3251" t="str">
            <v>22080401</v>
          </cell>
          <cell r="E3251">
            <v>37385</v>
          </cell>
          <cell r="F3251">
            <v>37376</v>
          </cell>
          <cell r="G3251">
            <v>37386</v>
          </cell>
          <cell r="H3251" t="str">
            <v>Papirius</v>
          </cell>
          <cell r="I3251" t="str">
            <v>8010-1800663253</v>
          </cell>
          <cell r="J3251" t="str">
            <v>0300</v>
          </cell>
          <cell r="L3251">
            <v>6058</v>
          </cell>
          <cell r="M3251">
            <v>302.89999999999998</v>
          </cell>
          <cell r="N3251">
            <v>1965.9</v>
          </cell>
          <cell r="O3251">
            <v>432.5</v>
          </cell>
          <cell r="P3251">
            <v>8759.2999999999993</v>
          </cell>
          <cell r="S3251">
            <v>8759.2999999999993</v>
          </cell>
          <cell r="U3251" t="str">
            <v>c</v>
          </cell>
          <cell r="V3251"/>
          <cell r="W3251">
            <v>37391</v>
          </cell>
          <cell r="X3251">
            <v>37393</v>
          </cell>
          <cell r="Y3251" t="str">
            <v>KB</v>
          </cell>
        </row>
        <row r="3252">
          <cell r="A3252">
            <v>6086</v>
          </cell>
          <cell r="B3252">
            <v>37553</v>
          </cell>
          <cell r="C3252" t="str">
            <v>tr</v>
          </cell>
          <cell r="D3252" t="str">
            <v>SF20200312</v>
          </cell>
          <cell r="E3252">
            <v>37536</v>
          </cell>
          <cell r="F3252">
            <v>37529</v>
          </cell>
          <cell r="G3252">
            <v>37539</v>
          </cell>
          <cell r="H3252" t="str">
            <v>Papirius</v>
          </cell>
          <cell r="I3252" t="str">
            <v>8010-1800663253</v>
          </cell>
          <cell r="J3252" t="str">
            <v>0300</v>
          </cell>
          <cell r="L3252">
            <v>1146.2</v>
          </cell>
          <cell r="M3252">
            <v>57.2</v>
          </cell>
          <cell r="N3252">
            <v>7301.4</v>
          </cell>
          <cell r="O3252">
            <v>1606.3</v>
          </cell>
          <cell r="P3252">
            <v>10111.1</v>
          </cell>
          <cell r="R3252">
            <v>0</v>
          </cell>
          <cell r="S3252">
            <v>10111.1</v>
          </cell>
          <cell r="U3252" t="str">
            <v>x</v>
          </cell>
          <cell r="V3252"/>
          <cell r="W3252">
            <v>37547</v>
          </cell>
          <cell r="X3252">
            <v>37550</v>
          </cell>
          <cell r="Y3252" t="str">
            <v>KB</v>
          </cell>
        </row>
        <row r="3253">
          <cell r="A3253">
            <v>994</v>
          </cell>
          <cell r="B3253">
            <v>37461</v>
          </cell>
          <cell r="C3253" t="str">
            <v>b</v>
          </cell>
          <cell r="D3253" t="str">
            <v>22115900</v>
          </cell>
          <cell r="E3253">
            <v>37445</v>
          </cell>
          <cell r="F3253">
            <v>37437</v>
          </cell>
          <cell r="G3253">
            <v>37447</v>
          </cell>
          <cell r="H3253" t="str">
            <v>Papirius</v>
          </cell>
          <cell r="I3253" t="str">
            <v>8010-1800663253</v>
          </cell>
          <cell r="J3253" t="str">
            <v>0300</v>
          </cell>
          <cell r="L3253">
            <v>6802.7</v>
          </cell>
          <cell r="M3253">
            <v>340.2</v>
          </cell>
          <cell r="N3253">
            <v>3008.3</v>
          </cell>
          <cell r="O3253">
            <v>661.9</v>
          </cell>
          <cell r="P3253">
            <v>10813.1</v>
          </cell>
          <cell r="S3253">
            <v>10813.1</v>
          </cell>
          <cell r="U3253" t="str">
            <v>d</v>
          </cell>
          <cell r="V3253"/>
          <cell r="W3253">
            <v>37455</v>
          </cell>
          <cell r="X3253">
            <v>37455</v>
          </cell>
          <cell r="Y3253" t="str">
            <v>KB</v>
          </cell>
        </row>
        <row r="3254">
          <cell r="A3254">
            <v>776</v>
          </cell>
          <cell r="B3254">
            <v>37432</v>
          </cell>
          <cell r="C3254" t="str">
            <v>b</v>
          </cell>
          <cell r="D3254" t="str">
            <v>22098580</v>
          </cell>
          <cell r="E3254">
            <v>37413</v>
          </cell>
          <cell r="F3254">
            <v>37407</v>
          </cell>
          <cell r="G3254">
            <v>37423</v>
          </cell>
          <cell r="H3254" t="str">
            <v>Papirius</v>
          </cell>
          <cell r="I3254" t="str">
            <v>8010-1800663253</v>
          </cell>
          <cell r="J3254" t="str">
            <v>0300</v>
          </cell>
          <cell r="L3254">
            <v>7031.9</v>
          </cell>
          <cell r="M3254">
            <v>351.6</v>
          </cell>
          <cell r="N3254">
            <v>2965.4</v>
          </cell>
          <cell r="O3254">
            <v>652.4</v>
          </cell>
          <cell r="P3254">
            <v>11001.3</v>
          </cell>
          <cell r="S3254">
            <v>11001.3</v>
          </cell>
          <cell r="U3254" t="str">
            <v>a</v>
          </cell>
          <cell r="V3254"/>
          <cell r="W3254">
            <v>37424</v>
          </cell>
          <cell r="X3254">
            <v>37424</v>
          </cell>
          <cell r="Y3254" t="str">
            <v>KB</v>
          </cell>
        </row>
        <row r="3255">
          <cell r="A3255">
            <v>423</v>
          </cell>
          <cell r="B3255">
            <v>37371</v>
          </cell>
          <cell r="C3255" t="str">
            <v>mc</v>
          </cell>
          <cell r="D3255" t="str">
            <v>22061575</v>
          </cell>
          <cell r="E3255">
            <v>37354</v>
          </cell>
          <cell r="F3255">
            <v>37346</v>
          </cell>
          <cell r="G3255">
            <v>37364</v>
          </cell>
          <cell r="H3255" t="str">
            <v>Papirius</v>
          </cell>
          <cell r="I3255" t="str">
            <v>8010-1800663253</v>
          </cell>
          <cell r="J3255" t="str">
            <v>0300</v>
          </cell>
          <cell r="L3255">
            <v>2567.6</v>
          </cell>
          <cell r="M3255">
            <v>128.4</v>
          </cell>
          <cell r="N3255">
            <v>7238.5</v>
          </cell>
          <cell r="O3255">
            <v>1592.5</v>
          </cell>
          <cell r="P3255">
            <v>11527</v>
          </cell>
          <cell r="S3255">
            <v>11527</v>
          </cell>
          <cell r="V3255"/>
          <cell r="W3255">
            <v>37364</v>
          </cell>
          <cell r="X3255">
            <v>37364</v>
          </cell>
          <cell r="Y3255" t="str">
            <v>KB</v>
          </cell>
        </row>
        <row r="3256">
          <cell r="A3256">
            <v>8014</v>
          </cell>
          <cell r="B3256">
            <v>37596</v>
          </cell>
          <cell r="C3256" t="str">
            <v>tp2</v>
          </cell>
          <cell r="D3256" t="str">
            <v>SF 20200831</v>
          </cell>
          <cell r="E3256">
            <v>37567</v>
          </cell>
          <cell r="F3256">
            <v>37560</v>
          </cell>
          <cell r="G3256">
            <v>37570</v>
          </cell>
          <cell r="H3256" t="str">
            <v>Papirius</v>
          </cell>
          <cell r="I3256" t="str">
            <v>8010-1800663253</v>
          </cell>
          <cell r="J3256" t="str">
            <v>0300</v>
          </cell>
          <cell r="L3256">
            <v>8287.2000000000007</v>
          </cell>
          <cell r="M3256">
            <v>414.6</v>
          </cell>
          <cell r="N3256">
            <v>2629.4</v>
          </cell>
          <cell r="O3256">
            <v>578.5</v>
          </cell>
          <cell r="P3256">
            <v>11909.7</v>
          </cell>
          <cell r="S3256">
            <v>11909.7</v>
          </cell>
          <cell r="U3256" t="str">
            <v>d</v>
          </cell>
          <cell r="V3256" t="str">
            <v xml:space="preserve"> </v>
          </cell>
          <cell r="W3256">
            <v>37592</v>
          </cell>
          <cell r="X3256">
            <v>37594</v>
          </cell>
          <cell r="Y3256" t="str">
            <v>KB</v>
          </cell>
          <cell r="Z3256" t="str">
            <v>Office supply</v>
          </cell>
        </row>
        <row r="3257">
          <cell r="A3257">
            <v>1793</v>
          </cell>
          <cell r="B3257">
            <v>37603</v>
          </cell>
          <cell r="C3257" t="str">
            <v>b</v>
          </cell>
          <cell r="D3257" t="str">
            <v>20200955</v>
          </cell>
          <cell r="E3257">
            <v>37595</v>
          </cell>
          <cell r="F3257">
            <v>37590</v>
          </cell>
          <cell r="G3257">
            <v>37600</v>
          </cell>
          <cell r="H3257" t="str">
            <v>Papirius</v>
          </cell>
          <cell r="I3257" t="str">
            <v>8010-1800663253</v>
          </cell>
          <cell r="J3257" t="str">
            <v>0300</v>
          </cell>
          <cell r="L3257">
            <v>7694.2</v>
          </cell>
          <cell r="M3257">
            <v>384.2</v>
          </cell>
          <cell r="N3257">
            <v>3165.7</v>
          </cell>
          <cell r="O3257">
            <v>696.5</v>
          </cell>
          <cell r="P3257">
            <v>11940.6</v>
          </cell>
          <cell r="S3257">
            <v>11940.6</v>
          </cell>
          <cell r="U3257" t="str">
            <v>a</v>
          </cell>
          <cell r="V3257"/>
          <cell r="W3257">
            <v>37601</v>
          </cell>
          <cell r="X3257">
            <v>37602</v>
          </cell>
          <cell r="Y3257" t="str">
            <v>KB</v>
          </cell>
        </row>
        <row r="3258">
          <cell r="A3258">
            <v>2062</v>
          </cell>
          <cell r="B3258">
            <v>37349</v>
          </cell>
          <cell r="C3258" t="str">
            <v>f</v>
          </cell>
          <cell r="D3258" t="str">
            <v>22046161</v>
          </cell>
          <cell r="E3258">
            <v>37326</v>
          </cell>
          <cell r="F3258">
            <v>37315</v>
          </cell>
          <cell r="G3258">
            <v>37336</v>
          </cell>
          <cell r="H3258" t="str">
            <v>Papirius</v>
          </cell>
          <cell r="I3258" t="str">
            <v>8010-1800663253</v>
          </cell>
          <cell r="J3258" t="str">
            <v>0300</v>
          </cell>
          <cell r="L3258">
            <v>358.4</v>
          </cell>
          <cell r="M3258">
            <v>17.920000000000002</v>
          </cell>
          <cell r="N3258">
            <v>9605.1</v>
          </cell>
          <cell r="O3258">
            <v>2113.1</v>
          </cell>
          <cell r="P3258">
            <v>12094.52</v>
          </cell>
          <cell r="S3258">
            <v>12094.7</v>
          </cell>
          <cell r="V3258"/>
          <cell r="W3258">
            <v>37335</v>
          </cell>
          <cell r="X3258">
            <v>37335</v>
          </cell>
          <cell r="Y3258" t="str">
            <v>KB</v>
          </cell>
        </row>
        <row r="3259">
          <cell r="A3259">
            <v>157</v>
          </cell>
          <cell r="B3259">
            <v>37315</v>
          </cell>
          <cell r="C3259" t="str">
            <v>b</v>
          </cell>
          <cell r="D3259" t="str">
            <v>22030043</v>
          </cell>
          <cell r="E3259">
            <v>37305</v>
          </cell>
          <cell r="F3259">
            <v>37287</v>
          </cell>
          <cell r="G3259">
            <v>37315</v>
          </cell>
          <cell r="H3259" t="str">
            <v>Papirius</v>
          </cell>
          <cell r="I3259" t="str">
            <v>8010-1800663253</v>
          </cell>
          <cell r="J3259" t="str">
            <v>0300</v>
          </cell>
          <cell r="L3259">
            <v>8443</v>
          </cell>
          <cell r="M3259">
            <v>422.2</v>
          </cell>
          <cell r="N3259">
            <v>3915.6</v>
          </cell>
          <cell r="O3259">
            <v>861.5</v>
          </cell>
          <cell r="P3259">
            <v>13642.3</v>
          </cell>
          <cell r="S3259">
            <v>13642.3</v>
          </cell>
          <cell r="U3259" t="str">
            <v>b</v>
          </cell>
          <cell r="V3259"/>
          <cell r="W3259">
            <v>37312</v>
          </cell>
          <cell r="X3259">
            <v>37313</v>
          </cell>
          <cell r="Y3259" t="str">
            <v>KB</v>
          </cell>
        </row>
        <row r="3260">
          <cell r="A3260">
            <v>3360</v>
          </cell>
          <cell r="B3260">
            <v>37529</v>
          </cell>
          <cell r="C3260" t="str">
            <v>tch</v>
          </cell>
          <cell r="D3260" t="str">
            <v>SF20200234</v>
          </cell>
          <cell r="E3260">
            <v>37518</v>
          </cell>
          <cell r="F3260">
            <v>37499</v>
          </cell>
          <cell r="G3260">
            <v>37529</v>
          </cell>
          <cell r="H3260" t="str">
            <v>Papirius</v>
          </cell>
          <cell r="I3260" t="str">
            <v>8010-1800663253</v>
          </cell>
          <cell r="J3260" t="str">
            <v>0300</v>
          </cell>
          <cell r="L3260">
            <v>2713.8</v>
          </cell>
          <cell r="M3260">
            <v>135.69999999999999</v>
          </cell>
          <cell r="N3260">
            <v>10280.1</v>
          </cell>
          <cell r="O3260">
            <v>2261.6</v>
          </cell>
          <cell r="P3260">
            <v>15391.2</v>
          </cell>
          <cell r="S3260">
            <v>15391.2</v>
          </cell>
          <cell r="V3260"/>
          <cell r="W3260">
            <v>37526</v>
          </cell>
          <cell r="X3260">
            <v>37526</v>
          </cell>
          <cell r="Y3260" t="str">
            <v>KB</v>
          </cell>
          <cell r="Z3260" t="str">
            <v>Papirius</v>
          </cell>
        </row>
        <row r="3261">
          <cell r="A3261">
            <v>2133</v>
          </cell>
          <cell r="B3261">
            <v>37396</v>
          </cell>
          <cell r="C3261" t="str">
            <v>f</v>
          </cell>
          <cell r="D3261" t="str">
            <v>22080479</v>
          </cell>
          <cell r="E3261">
            <v>37383</v>
          </cell>
          <cell r="F3261">
            <v>37376</v>
          </cell>
          <cell r="G3261">
            <v>37393</v>
          </cell>
          <cell r="H3261" t="str">
            <v>Papirius</v>
          </cell>
          <cell r="I3261" t="str">
            <v>8010-1800663253</v>
          </cell>
          <cell r="J3261" t="str">
            <v>0300</v>
          </cell>
          <cell r="L3261">
            <v>4396.6000000000004</v>
          </cell>
          <cell r="M3261">
            <v>219.8</v>
          </cell>
          <cell r="N3261">
            <v>8961.9</v>
          </cell>
          <cell r="O3261">
            <v>1971.6</v>
          </cell>
          <cell r="P3261">
            <v>15549.9</v>
          </cell>
          <cell r="S3261">
            <v>15550.1</v>
          </cell>
          <cell r="U3261" t="str">
            <v>c</v>
          </cell>
          <cell r="V3261"/>
          <cell r="W3261">
            <v>37391</v>
          </cell>
          <cell r="X3261">
            <v>37393</v>
          </cell>
          <cell r="Y3261" t="str">
            <v>KB</v>
          </cell>
        </row>
        <row r="3262">
          <cell r="A3262">
            <v>2081</v>
          </cell>
          <cell r="B3262">
            <v>37371</v>
          </cell>
          <cell r="C3262" t="str">
            <v>f</v>
          </cell>
          <cell r="D3262" t="str">
            <v>22061546</v>
          </cell>
          <cell r="E3262">
            <v>37350</v>
          </cell>
          <cell r="F3262">
            <v>37346</v>
          </cell>
          <cell r="G3262">
            <v>37360</v>
          </cell>
          <cell r="H3262" t="str">
            <v>Papirius</v>
          </cell>
          <cell r="I3262" t="str">
            <v>8010-1800663253</v>
          </cell>
          <cell r="J3262" t="str">
            <v>0300</v>
          </cell>
          <cell r="L3262">
            <v>5384.2</v>
          </cell>
          <cell r="M3262">
            <v>269.2</v>
          </cell>
          <cell r="N3262">
            <v>8264.2999999999993</v>
          </cell>
          <cell r="O3262">
            <v>1818.1</v>
          </cell>
          <cell r="P3262">
            <v>15735.8</v>
          </cell>
          <cell r="S3262">
            <v>15736</v>
          </cell>
          <cell r="U3262" t="str">
            <v>b</v>
          </cell>
          <cell r="V3262"/>
          <cell r="W3262">
            <v>37362</v>
          </cell>
          <cell r="X3262">
            <v>37362</v>
          </cell>
          <cell r="Y3262" t="str">
            <v>KB</v>
          </cell>
        </row>
        <row r="3263">
          <cell r="A3263">
            <v>2027</v>
          </cell>
          <cell r="B3263">
            <v>37315</v>
          </cell>
          <cell r="C3263" t="str">
            <v>f</v>
          </cell>
          <cell r="D3263" t="str">
            <v>22028103</v>
          </cell>
          <cell r="E3263">
            <v>37295</v>
          </cell>
          <cell r="F3263">
            <v>37287</v>
          </cell>
          <cell r="G3263">
            <v>37305</v>
          </cell>
          <cell r="H3263" t="str">
            <v>Papirius</v>
          </cell>
          <cell r="I3263" t="str">
            <v>8010-1800663253</v>
          </cell>
          <cell r="J3263" t="str">
            <v>0300</v>
          </cell>
          <cell r="L3263">
            <v>2630.6</v>
          </cell>
          <cell r="M3263">
            <v>131.53</v>
          </cell>
          <cell r="N3263">
            <v>11164</v>
          </cell>
          <cell r="O3263">
            <v>2456.1</v>
          </cell>
          <cell r="P3263">
            <v>16382.23</v>
          </cell>
          <cell r="S3263">
            <v>16382.3</v>
          </cell>
          <cell r="U3263" t="str">
            <v>d</v>
          </cell>
          <cell r="V3263"/>
          <cell r="W3263">
            <v>37301</v>
          </cell>
          <cell r="X3263">
            <v>37301</v>
          </cell>
          <cell r="Y3263" t="str">
            <v>KB</v>
          </cell>
        </row>
        <row r="3264">
          <cell r="A3264">
            <v>1390</v>
          </cell>
          <cell r="B3264">
            <v>37544</v>
          </cell>
          <cell r="C3264" t="str">
            <v>b</v>
          </cell>
          <cell r="D3264" t="str">
            <v>20200120</v>
          </cell>
          <cell r="E3264">
            <v>37518</v>
          </cell>
          <cell r="F3264">
            <v>37499</v>
          </cell>
          <cell r="G3264">
            <v>37529</v>
          </cell>
          <cell r="H3264" t="str">
            <v>Papirius</v>
          </cell>
          <cell r="I3264" t="str">
            <v>8010-1800663253</v>
          </cell>
          <cell r="J3264" t="str">
            <v>0300</v>
          </cell>
          <cell r="L3264">
            <v>10230</v>
          </cell>
          <cell r="M3264">
            <v>511.9</v>
          </cell>
          <cell r="N3264">
            <v>4654.8999999999996</v>
          </cell>
          <cell r="O3264">
            <v>1024.0999999999999</v>
          </cell>
          <cell r="P3264">
            <v>16420.900000000001</v>
          </cell>
          <cell r="S3264">
            <v>16420.900000000001</v>
          </cell>
          <cell r="U3264" t="str">
            <v>a</v>
          </cell>
          <cell r="V3264"/>
          <cell r="W3264">
            <v>37530</v>
          </cell>
          <cell r="X3264">
            <v>37531</v>
          </cell>
          <cell r="Y3264" t="str">
            <v>KB</v>
          </cell>
        </row>
        <row r="3265">
          <cell r="A3265">
            <v>6133</v>
          </cell>
          <cell r="B3265">
            <v>37613</v>
          </cell>
          <cell r="C3265" t="str">
            <v>tr</v>
          </cell>
          <cell r="D3265" t="str">
            <v>SF20200992</v>
          </cell>
          <cell r="E3265">
            <v>37595</v>
          </cell>
          <cell r="F3265">
            <v>37590</v>
          </cell>
          <cell r="G3265">
            <v>37600</v>
          </cell>
          <cell r="H3265" t="str">
            <v>Papirius</v>
          </cell>
          <cell r="I3265" t="str">
            <v>8010-1800663253</v>
          </cell>
          <cell r="J3265" t="str">
            <v>0300</v>
          </cell>
          <cell r="L3265">
            <v>94.8</v>
          </cell>
          <cell r="M3265">
            <v>4.7</v>
          </cell>
          <cell r="N3265">
            <v>13675.5</v>
          </cell>
          <cell r="O3265">
            <v>3008.6</v>
          </cell>
          <cell r="P3265">
            <v>16783.599999999999</v>
          </cell>
          <cell r="R3265">
            <v>0</v>
          </cell>
          <cell r="S3265">
            <v>16783.599999999999</v>
          </cell>
          <cell r="U3265" t="str">
            <v>b</v>
          </cell>
          <cell r="W3265">
            <v>37606</v>
          </cell>
          <cell r="X3265">
            <v>37608</v>
          </cell>
          <cell r="Y3265" t="str">
            <v>KB</v>
          </cell>
        </row>
        <row r="3266">
          <cell r="A3266">
            <v>3253</v>
          </cell>
          <cell r="B3266">
            <v>37461</v>
          </cell>
          <cell r="C3266" t="str">
            <v>tch</v>
          </cell>
          <cell r="D3266" t="str">
            <v>FD22116005</v>
          </cell>
          <cell r="E3266">
            <v>37455</v>
          </cell>
          <cell r="F3266">
            <v>37437</v>
          </cell>
          <cell r="G3266">
            <v>37447</v>
          </cell>
          <cell r="H3266" t="str">
            <v>Papirius</v>
          </cell>
          <cell r="I3266" t="str">
            <v>8010-1800663253</v>
          </cell>
          <cell r="J3266" t="str">
            <v>0300</v>
          </cell>
          <cell r="L3266">
            <v>5074.5</v>
          </cell>
          <cell r="M3266">
            <v>253.7</v>
          </cell>
          <cell r="N3266">
            <v>9596.2000000000007</v>
          </cell>
          <cell r="O3266">
            <v>2111.1999999999998</v>
          </cell>
          <cell r="P3266">
            <v>17035.599999999999</v>
          </cell>
          <cell r="S3266">
            <v>17036</v>
          </cell>
          <cell r="U3266" t="str">
            <v>b</v>
          </cell>
          <cell r="V3266"/>
          <cell r="W3266">
            <v>37460</v>
          </cell>
          <cell r="X3266">
            <v>37460</v>
          </cell>
          <cell r="Y3266" t="str">
            <v>KB</v>
          </cell>
          <cell r="Z3266" t="str">
            <v>Papirius</v>
          </cell>
        </row>
        <row r="3267">
          <cell r="A3267">
            <v>606</v>
          </cell>
          <cell r="B3267">
            <v>37396</v>
          </cell>
          <cell r="C3267" t="str">
            <v>tch</v>
          </cell>
          <cell r="D3267" t="str">
            <v>22080393</v>
          </cell>
          <cell r="E3267">
            <v>37385</v>
          </cell>
          <cell r="F3267">
            <v>37376</v>
          </cell>
          <cell r="G3267">
            <v>37386</v>
          </cell>
          <cell r="H3267" t="str">
            <v>Papirius</v>
          </cell>
          <cell r="I3267" t="str">
            <v>8010-1800663253</v>
          </cell>
          <cell r="J3267" t="str">
            <v>0300</v>
          </cell>
          <cell r="L3267">
            <v>3148.5</v>
          </cell>
          <cell r="M3267">
            <v>157.5</v>
          </cell>
          <cell r="N3267">
            <v>11499.7</v>
          </cell>
          <cell r="O3267">
            <v>2530</v>
          </cell>
          <cell r="P3267">
            <v>17335.7</v>
          </cell>
          <cell r="S3267">
            <v>17335.7</v>
          </cell>
          <cell r="U3267" t="str">
            <v>b</v>
          </cell>
          <cell r="V3267"/>
          <cell r="W3267">
            <v>37393</v>
          </cell>
          <cell r="X3267">
            <v>37393</v>
          </cell>
          <cell r="Y3267" t="str">
            <v>KB</v>
          </cell>
        </row>
        <row r="3268">
          <cell r="A3268">
            <v>3050</v>
          </cell>
          <cell r="B3268">
            <v>37319</v>
          </cell>
          <cell r="C3268" t="str">
            <v>mc</v>
          </cell>
          <cell r="D3268" t="str">
            <v>22030040</v>
          </cell>
          <cell r="E3268">
            <v>37307</v>
          </cell>
          <cell r="F3268">
            <v>37287</v>
          </cell>
          <cell r="G3268">
            <v>37319</v>
          </cell>
          <cell r="H3268" t="str">
            <v>Papirius</v>
          </cell>
          <cell r="I3268" t="str">
            <v>8010-1800663253</v>
          </cell>
          <cell r="J3268" t="str">
            <v>0300</v>
          </cell>
          <cell r="L3268">
            <v>5219.5</v>
          </cell>
          <cell r="M3268">
            <v>261</v>
          </cell>
          <cell r="N3268">
            <v>9763.7999999999993</v>
          </cell>
          <cell r="O3268">
            <v>2148.1</v>
          </cell>
          <cell r="P3268">
            <v>17392.400000000001</v>
          </cell>
          <cell r="S3268">
            <v>17392.400000000001</v>
          </cell>
          <cell r="U3268" t="str">
            <v>a</v>
          </cell>
          <cell r="V3268"/>
          <cell r="W3268">
            <v>37315</v>
          </cell>
          <cell r="X3268">
            <v>37316</v>
          </cell>
          <cell r="Y3268" t="str">
            <v>KB</v>
          </cell>
        </row>
        <row r="3269">
          <cell r="A3269">
            <v>1665</v>
          </cell>
          <cell r="B3269">
            <v>37578</v>
          </cell>
          <cell r="C3269" t="str">
            <v>b</v>
          </cell>
          <cell r="D3269" t="str">
            <v>20200697</v>
          </cell>
          <cell r="E3269">
            <v>37567</v>
          </cell>
          <cell r="F3269">
            <v>37560</v>
          </cell>
          <cell r="G3269">
            <v>37570</v>
          </cell>
          <cell r="H3269" t="str">
            <v>Papirius</v>
          </cell>
          <cell r="I3269" t="str">
            <v>8010-1800663253</v>
          </cell>
          <cell r="J3269" t="str">
            <v>0300</v>
          </cell>
          <cell r="L3269">
            <v>11104.3</v>
          </cell>
          <cell r="M3269">
            <v>555.29999999999995</v>
          </cell>
          <cell r="N3269">
            <v>5739.7</v>
          </cell>
          <cell r="O3269">
            <v>1263.0999999999999</v>
          </cell>
          <cell r="P3269">
            <v>18662.400000000001</v>
          </cell>
          <cell r="R3269">
            <v>0</v>
          </cell>
          <cell r="S3269">
            <v>18662.400000000001</v>
          </cell>
          <cell r="U3269" t="str">
            <v>x</v>
          </cell>
          <cell r="V3269"/>
          <cell r="W3269">
            <v>37575</v>
          </cell>
          <cell r="X3269">
            <v>37575</v>
          </cell>
          <cell r="Y3269" t="str">
            <v>KB</v>
          </cell>
        </row>
        <row r="3270">
          <cell r="A3270">
            <v>1163</v>
          </cell>
          <cell r="B3270">
            <v>37502</v>
          </cell>
          <cell r="C3270" t="str">
            <v>b</v>
          </cell>
          <cell r="D3270" t="str">
            <v>FD22134136</v>
          </cell>
          <cell r="E3270">
            <v>37474</v>
          </cell>
          <cell r="F3270">
            <v>37468</v>
          </cell>
          <cell r="G3270">
            <v>37478</v>
          </cell>
          <cell r="H3270" t="str">
            <v>Papirius</v>
          </cell>
          <cell r="I3270" t="str">
            <v>8010-1800663253</v>
          </cell>
          <cell r="J3270" t="str">
            <v>0300</v>
          </cell>
          <cell r="L3270">
            <v>8849</v>
          </cell>
          <cell r="M3270">
            <v>442.5</v>
          </cell>
          <cell r="N3270">
            <v>8041.3</v>
          </cell>
          <cell r="O3270">
            <v>1769.1</v>
          </cell>
          <cell r="P3270">
            <v>19101.900000000001</v>
          </cell>
          <cell r="S3270">
            <v>19101.900000000001</v>
          </cell>
          <cell r="U3270" t="str">
            <v>a</v>
          </cell>
          <cell r="V3270"/>
          <cell r="W3270">
            <v>37496</v>
          </cell>
          <cell r="X3270">
            <v>37497</v>
          </cell>
          <cell r="Y3270" t="str">
            <v>KB</v>
          </cell>
        </row>
        <row r="3271">
          <cell r="A3271">
            <v>3419</v>
          </cell>
          <cell r="B3271">
            <v>37578</v>
          </cell>
          <cell r="C3271" t="str">
            <v>tch</v>
          </cell>
          <cell r="D3271" t="str">
            <v>SF20200797</v>
          </cell>
          <cell r="E3271">
            <v>37567</v>
          </cell>
          <cell r="F3271">
            <v>37560</v>
          </cell>
          <cell r="G3271">
            <v>37570</v>
          </cell>
          <cell r="H3271" t="str">
            <v>Papirius</v>
          </cell>
          <cell r="I3271" t="str">
            <v>8010-1800663253</v>
          </cell>
          <cell r="J3271" t="str">
            <v>0300</v>
          </cell>
          <cell r="L3271">
            <v>4169.6000000000004</v>
          </cell>
          <cell r="M3271">
            <v>208.5</v>
          </cell>
          <cell r="N3271">
            <v>12136.6</v>
          </cell>
          <cell r="O3271">
            <v>2670.1</v>
          </cell>
          <cell r="P3271">
            <v>19184.599999999999</v>
          </cell>
          <cell r="S3271">
            <v>19184.599999999999</v>
          </cell>
          <cell r="U3271" t="str">
            <v>x</v>
          </cell>
          <cell r="W3271">
            <v>37575</v>
          </cell>
          <cell r="X3271">
            <v>37575</v>
          </cell>
          <cell r="Y3271" t="str">
            <v>KB</v>
          </cell>
          <cell r="Z3271" t="str">
            <v>Papirius</v>
          </cell>
        </row>
        <row r="3272">
          <cell r="A3272">
            <v>604</v>
          </cell>
          <cell r="B3272">
            <v>37396</v>
          </cell>
          <cell r="C3272" t="str">
            <v>b</v>
          </cell>
          <cell r="D3272" t="str">
            <v>22080404</v>
          </cell>
          <cell r="E3272">
            <v>37385</v>
          </cell>
          <cell r="F3272">
            <v>37376</v>
          </cell>
          <cell r="G3272">
            <v>37386</v>
          </cell>
          <cell r="H3272" t="str">
            <v>Papirius</v>
          </cell>
          <cell r="I3272" t="str">
            <v>8010-1800663253</v>
          </cell>
          <cell r="J3272" t="str">
            <v>0300</v>
          </cell>
          <cell r="L3272">
            <v>3118.8</v>
          </cell>
          <cell r="M3272">
            <v>156</v>
          </cell>
          <cell r="N3272">
            <v>13050.6</v>
          </cell>
          <cell r="O3272">
            <v>2871.2000000000003</v>
          </cell>
          <cell r="P3272">
            <v>19196.599999999999</v>
          </cell>
          <cell r="S3272">
            <v>19196.599999999999</v>
          </cell>
          <cell r="U3272" t="str">
            <v>c</v>
          </cell>
          <cell r="V3272"/>
          <cell r="W3272">
            <v>37391</v>
          </cell>
          <cell r="X3272">
            <v>37393</v>
          </cell>
          <cell r="Y3272" t="str">
            <v>KB</v>
          </cell>
        </row>
        <row r="3273">
          <cell r="A3273">
            <v>8031</v>
          </cell>
          <cell r="B3273">
            <v>37613</v>
          </cell>
          <cell r="C3273" t="str">
            <v>tp3</v>
          </cell>
          <cell r="D3273" t="str">
            <v>SF 20201095</v>
          </cell>
          <cell r="E3273">
            <v>37600</v>
          </cell>
          <cell r="F3273">
            <v>37590</v>
          </cell>
          <cell r="G3273">
            <v>37600</v>
          </cell>
          <cell r="H3273" t="str">
            <v>Papirius</v>
          </cell>
          <cell r="I3273" t="str">
            <v>8010-1800663253</v>
          </cell>
          <cell r="J3273" t="str">
            <v>0300</v>
          </cell>
          <cell r="L3273">
            <v>4343.8</v>
          </cell>
          <cell r="M3273">
            <v>217.5</v>
          </cell>
          <cell r="N3273">
            <v>12202.8</v>
          </cell>
          <cell r="O3273">
            <v>2684.9</v>
          </cell>
          <cell r="P3273">
            <v>19449</v>
          </cell>
          <cell r="S3273">
            <v>19449</v>
          </cell>
          <cell r="V3273" t="str">
            <v xml:space="preserve"> </v>
          </cell>
          <cell r="W3273">
            <v>37608</v>
          </cell>
          <cell r="X3273">
            <v>37608</v>
          </cell>
          <cell r="Y3273" t="str">
            <v>KB</v>
          </cell>
          <cell r="Z3273" t="str">
            <v>Office supply</v>
          </cell>
        </row>
        <row r="3274">
          <cell r="A3274">
            <v>3362</v>
          </cell>
          <cell r="B3274">
            <v>37529</v>
          </cell>
          <cell r="C3274" t="str">
            <v>tch</v>
          </cell>
          <cell r="D3274" t="str">
            <v>SF20200260</v>
          </cell>
          <cell r="E3274">
            <v>37518</v>
          </cell>
          <cell r="F3274">
            <v>37499</v>
          </cell>
          <cell r="G3274">
            <v>37529</v>
          </cell>
          <cell r="H3274" t="str">
            <v>Papirius</v>
          </cell>
          <cell r="I3274" t="str">
            <v>8010-1800663253</v>
          </cell>
          <cell r="J3274" t="str">
            <v>0300</v>
          </cell>
          <cell r="L3274">
            <v>2119.6999999999998</v>
          </cell>
          <cell r="M3274">
            <v>106</v>
          </cell>
          <cell r="N3274">
            <v>14987.9</v>
          </cell>
          <cell r="O3274">
            <v>3297.3</v>
          </cell>
          <cell r="P3274">
            <v>20510.900000000001</v>
          </cell>
          <cell r="S3274">
            <v>20511.2</v>
          </cell>
          <cell r="V3274"/>
          <cell r="W3274">
            <v>37526</v>
          </cell>
          <cell r="X3274">
            <v>37526</v>
          </cell>
          <cell r="Y3274" t="str">
            <v>KB</v>
          </cell>
          <cell r="Z3274" t="str">
            <v>Papirius OST</v>
          </cell>
        </row>
        <row r="3275">
          <cell r="A3275">
            <v>428</v>
          </cell>
          <cell r="B3275">
            <v>37371</v>
          </cell>
          <cell r="C3275" t="str">
            <v>tch</v>
          </cell>
          <cell r="D3275" t="str">
            <v>22061596</v>
          </cell>
          <cell r="E3275">
            <v>37356</v>
          </cell>
          <cell r="F3275">
            <v>37346</v>
          </cell>
          <cell r="G3275">
            <v>37366</v>
          </cell>
          <cell r="H3275" t="str">
            <v>Papirius</v>
          </cell>
          <cell r="I3275" t="str">
            <v>8010-1800663253</v>
          </cell>
          <cell r="J3275" t="str">
            <v>0300</v>
          </cell>
          <cell r="L3275">
            <v>3165.2</v>
          </cell>
          <cell r="M3275">
            <v>158.30000000000001</v>
          </cell>
          <cell r="N3275">
            <v>14704.8</v>
          </cell>
          <cell r="O3275">
            <v>3235.1</v>
          </cell>
          <cell r="P3275">
            <v>21263.4</v>
          </cell>
          <cell r="S3275">
            <v>21263.4</v>
          </cell>
          <cell r="V3275"/>
          <cell r="W3275">
            <v>37364</v>
          </cell>
          <cell r="X3275">
            <v>37364</v>
          </cell>
          <cell r="Y3275" t="str">
            <v>KB</v>
          </cell>
        </row>
        <row r="3276">
          <cell r="A3276">
            <v>1484</v>
          </cell>
          <cell r="B3276">
            <v>37547</v>
          </cell>
          <cell r="C3276" t="str">
            <v>b</v>
          </cell>
          <cell r="D3276" t="str">
            <v>20200394</v>
          </cell>
          <cell r="E3276">
            <v>37536</v>
          </cell>
          <cell r="F3276">
            <v>37529</v>
          </cell>
          <cell r="G3276">
            <v>37539</v>
          </cell>
          <cell r="H3276" t="str">
            <v>Papirius</v>
          </cell>
          <cell r="I3276" t="str">
            <v>8010-1800663253</v>
          </cell>
          <cell r="J3276" t="str">
            <v>0300</v>
          </cell>
          <cell r="L3276">
            <v>12842</v>
          </cell>
          <cell r="M3276">
            <v>642.29999999999995</v>
          </cell>
          <cell r="N3276">
            <v>6413.2</v>
          </cell>
          <cell r="O3276">
            <v>1411.1</v>
          </cell>
          <cell r="P3276">
            <v>21308.6</v>
          </cell>
          <cell r="R3276">
            <v>0</v>
          </cell>
          <cell r="S3276">
            <v>21308.6</v>
          </cell>
          <cell r="U3276" t="str">
            <v>a</v>
          </cell>
          <cell r="V3276"/>
          <cell r="W3276">
            <v>37547</v>
          </cell>
          <cell r="X3276">
            <v>37550</v>
          </cell>
          <cell r="Y3276" t="str">
            <v>KB</v>
          </cell>
        </row>
        <row r="3277">
          <cell r="A3277">
            <v>3091</v>
          </cell>
          <cell r="B3277">
            <v>37349</v>
          </cell>
          <cell r="C3277" t="str">
            <v>mc</v>
          </cell>
          <cell r="D3277" t="str">
            <v>22046022</v>
          </cell>
          <cell r="E3277">
            <v>37335</v>
          </cell>
          <cell r="F3277">
            <v>37315</v>
          </cell>
          <cell r="G3277">
            <v>37345</v>
          </cell>
          <cell r="H3277" t="str">
            <v>Papirius</v>
          </cell>
          <cell r="I3277" t="str">
            <v>8010-1800663253</v>
          </cell>
          <cell r="J3277" t="str">
            <v>0300</v>
          </cell>
          <cell r="L3277">
            <v>12154.6</v>
          </cell>
          <cell r="M3277">
            <v>607.79999999999995</v>
          </cell>
          <cell r="N3277">
            <v>7871.5</v>
          </cell>
          <cell r="O3277">
            <v>1731.8</v>
          </cell>
          <cell r="P3277">
            <v>22365.7</v>
          </cell>
          <cell r="S3277">
            <v>22365.7</v>
          </cell>
          <cell r="U3277" t="str">
            <v>a</v>
          </cell>
          <cell r="V3277"/>
          <cell r="W3277">
            <v>37344</v>
          </cell>
          <cell r="X3277">
            <v>37344</v>
          </cell>
          <cell r="Y3277" t="str">
            <v>KB</v>
          </cell>
        </row>
        <row r="3278">
          <cell r="A3278">
            <v>6006</v>
          </cell>
          <cell r="B3278">
            <v>37396</v>
          </cell>
          <cell r="C3278" t="str">
            <v>tr</v>
          </cell>
          <cell r="D3278" t="str">
            <v>22081038</v>
          </cell>
          <cell r="E3278">
            <v>37385</v>
          </cell>
          <cell r="F3278">
            <v>37376</v>
          </cell>
          <cell r="G3278">
            <v>37386</v>
          </cell>
          <cell r="H3278" t="str">
            <v>Papirius</v>
          </cell>
          <cell r="I3278" t="str">
            <v>8010-1800663253</v>
          </cell>
          <cell r="J3278" t="str">
            <v>0300</v>
          </cell>
          <cell r="L3278">
            <v>3587</v>
          </cell>
          <cell r="M3278">
            <v>179.4</v>
          </cell>
          <cell r="N3278">
            <v>16269.3</v>
          </cell>
          <cell r="O3278">
            <v>3579.3</v>
          </cell>
          <cell r="P3278">
            <v>23615</v>
          </cell>
          <cell r="S3278">
            <v>23615</v>
          </cell>
          <cell r="U3278" t="str">
            <v>b</v>
          </cell>
          <cell r="V3278"/>
          <cell r="W3278">
            <v>37393</v>
          </cell>
          <cell r="X3278">
            <v>37393</v>
          </cell>
          <cell r="Y3278" t="str">
            <v>KB</v>
          </cell>
        </row>
        <row r="3279">
          <cell r="A3279">
            <v>3387</v>
          </cell>
          <cell r="B3279">
            <v>37546</v>
          </cell>
          <cell r="C3279" t="str">
            <v>tch</v>
          </cell>
          <cell r="D3279" t="str">
            <v>SF20200336</v>
          </cell>
          <cell r="E3279">
            <v>37536</v>
          </cell>
          <cell r="F3279">
            <v>37529</v>
          </cell>
          <cell r="G3279">
            <v>37539</v>
          </cell>
          <cell r="H3279" t="str">
            <v>Papirius</v>
          </cell>
          <cell r="I3279" t="str">
            <v>8010-1800663253</v>
          </cell>
          <cell r="J3279" t="str">
            <v>0300</v>
          </cell>
          <cell r="L3279">
            <v>1713.8</v>
          </cell>
          <cell r="M3279">
            <v>85.7</v>
          </cell>
          <cell r="N3279">
            <v>18689.900000000001</v>
          </cell>
          <cell r="O3279">
            <v>4111.8</v>
          </cell>
          <cell r="P3279">
            <v>24601.200000000001</v>
          </cell>
          <cell r="S3279">
            <v>24600.799999999999</v>
          </cell>
          <cell r="U3279" t="str">
            <v>b</v>
          </cell>
          <cell r="W3279">
            <v>37544</v>
          </cell>
          <cell r="X3279">
            <v>37544</v>
          </cell>
          <cell r="Y3279" t="str">
            <v>KB</v>
          </cell>
          <cell r="Z3279" t="str">
            <v>Papirius</v>
          </cell>
        </row>
        <row r="3280">
          <cell r="A3280">
            <v>774</v>
          </cell>
          <cell r="B3280">
            <v>37432</v>
          </cell>
          <cell r="C3280" t="str">
            <v>tch</v>
          </cell>
          <cell r="D3280" t="str">
            <v>22098578</v>
          </cell>
          <cell r="E3280">
            <v>37413</v>
          </cell>
          <cell r="F3280">
            <v>37407</v>
          </cell>
          <cell r="G3280">
            <v>37423</v>
          </cell>
          <cell r="H3280" t="str">
            <v>Papirius</v>
          </cell>
          <cell r="I3280" t="str">
            <v>8010-1800663253</v>
          </cell>
          <cell r="J3280" t="str">
            <v>0300</v>
          </cell>
          <cell r="L3280">
            <v>4260.3999999999996</v>
          </cell>
          <cell r="M3280">
            <v>213.1</v>
          </cell>
          <cell r="N3280">
            <v>18651.2</v>
          </cell>
          <cell r="O3280">
            <v>4103.3</v>
          </cell>
          <cell r="P3280">
            <v>27228</v>
          </cell>
          <cell r="S3280">
            <v>27228</v>
          </cell>
          <cell r="U3280" t="str">
            <v>a</v>
          </cell>
          <cell r="V3280"/>
          <cell r="W3280">
            <v>37424</v>
          </cell>
          <cell r="X3280">
            <v>37424</v>
          </cell>
          <cell r="Y3280" t="str">
            <v>KB</v>
          </cell>
        </row>
        <row r="3281">
          <cell r="A3281">
            <v>1392</v>
          </cell>
          <cell r="B3281">
            <v>37544</v>
          </cell>
          <cell r="C3281" t="str">
            <v>sm</v>
          </cell>
          <cell r="D3281" t="str">
            <v>20200247</v>
          </cell>
          <cell r="E3281">
            <v>37518</v>
          </cell>
          <cell r="F3281">
            <v>37499</v>
          </cell>
          <cell r="G3281">
            <v>37529</v>
          </cell>
          <cell r="H3281" t="str">
            <v>Papirius</v>
          </cell>
          <cell r="I3281" t="str">
            <v>8010-1800663253</v>
          </cell>
          <cell r="J3281" t="str">
            <v>0300</v>
          </cell>
          <cell r="L3281">
            <v>6520.4</v>
          </cell>
          <cell r="M3281">
            <v>325.7</v>
          </cell>
          <cell r="N3281">
            <v>17505.8</v>
          </cell>
          <cell r="O3281">
            <v>3851.7</v>
          </cell>
          <cell r="P3281">
            <v>28203.599999999999</v>
          </cell>
          <cell r="S3281">
            <v>28203.599999999999</v>
          </cell>
          <cell r="U3281" t="str">
            <v>b</v>
          </cell>
          <cell r="V3281"/>
          <cell r="W3281">
            <v>37530</v>
          </cell>
          <cell r="X3281">
            <v>37530</v>
          </cell>
          <cell r="Y3281" t="str">
            <v>KB</v>
          </cell>
        </row>
        <row r="3282">
          <cell r="A3282">
            <v>995</v>
          </cell>
          <cell r="B3282">
            <v>37461</v>
          </cell>
          <cell r="C3282" t="str">
            <v>b</v>
          </cell>
          <cell r="D3282" t="str">
            <v>22115899</v>
          </cell>
          <cell r="E3282">
            <v>37445</v>
          </cell>
          <cell r="F3282">
            <v>37437</v>
          </cell>
          <cell r="G3282">
            <v>37447</v>
          </cell>
          <cell r="H3282" t="str">
            <v>Papirius</v>
          </cell>
          <cell r="I3282" t="str">
            <v>8010-1800663253</v>
          </cell>
          <cell r="J3282" t="str">
            <v>0300</v>
          </cell>
          <cell r="L3282">
            <v>4551.8999999999996</v>
          </cell>
          <cell r="M3282">
            <v>227.6</v>
          </cell>
          <cell r="N3282">
            <v>20037.900000000001</v>
          </cell>
          <cell r="O3282">
            <v>4408.3999999999996</v>
          </cell>
          <cell r="P3282">
            <v>29225.8</v>
          </cell>
          <cell r="S3282">
            <v>29225.8</v>
          </cell>
          <cell r="U3282" t="str">
            <v>d</v>
          </cell>
          <cell r="V3282"/>
          <cell r="W3282">
            <v>37455</v>
          </cell>
          <cell r="X3282">
            <v>37455</v>
          </cell>
          <cell r="Y3282" t="str">
            <v>KB</v>
          </cell>
        </row>
        <row r="3283">
          <cell r="A3283">
            <v>1183</v>
          </cell>
          <cell r="B3283">
            <v>37491</v>
          </cell>
          <cell r="C3283" t="str">
            <v>tch</v>
          </cell>
          <cell r="D3283" t="str">
            <v>FD22133178</v>
          </cell>
          <cell r="E3283">
            <v>37475</v>
          </cell>
          <cell r="F3283">
            <v>37468</v>
          </cell>
          <cell r="G3283">
            <v>37478</v>
          </cell>
          <cell r="H3283" t="str">
            <v>Papirius</v>
          </cell>
          <cell r="I3283" t="str">
            <v>8010-1800663253</v>
          </cell>
          <cell r="J3283" t="str">
            <v>0300</v>
          </cell>
          <cell r="L3283">
            <v>5190</v>
          </cell>
          <cell r="M3283">
            <v>259.89999999999998</v>
          </cell>
          <cell r="N3283">
            <v>19745.900000000001</v>
          </cell>
          <cell r="O3283">
            <v>4344.5</v>
          </cell>
          <cell r="P3283">
            <v>29540.3</v>
          </cell>
          <cell r="S3283">
            <v>29540.3</v>
          </cell>
          <cell r="V3283"/>
          <cell r="W3283">
            <v>37482</v>
          </cell>
          <cell r="X3283">
            <v>37482</v>
          </cell>
          <cell r="Y3283" t="str">
            <v>KB</v>
          </cell>
        </row>
        <row r="3284">
          <cell r="A3284">
            <v>427</v>
          </cell>
          <cell r="B3284">
            <v>37371</v>
          </cell>
          <cell r="C3284" t="str">
            <v>b</v>
          </cell>
          <cell r="D3284" t="str">
            <v>22061528</v>
          </cell>
          <cell r="E3284">
            <v>37356</v>
          </cell>
          <cell r="F3284">
            <v>37346</v>
          </cell>
          <cell r="G3284">
            <v>37366</v>
          </cell>
          <cell r="H3284" t="str">
            <v>Papirius</v>
          </cell>
          <cell r="I3284" t="str">
            <v>8010-1800663253</v>
          </cell>
          <cell r="J3284" t="str">
            <v>0300</v>
          </cell>
          <cell r="L3284">
            <v>12319.9</v>
          </cell>
          <cell r="M3284">
            <v>616</v>
          </cell>
          <cell r="N3284">
            <v>16827.7</v>
          </cell>
          <cell r="O3284">
            <v>3702.1</v>
          </cell>
          <cell r="P3284">
            <v>33465.699999999997</v>
          </cell>
          <cell r="S3284">
            <v>33465.699999999997</v>
          </cell>
          <cell r="V3284"/>
          <cell r="W3284">
            <v>37364</v>
          </cell>
          <cell r="X3284">
            <v>37364</v>
          </cell>
          <cell r="Y3284" t="str">
            <v>KB</v>
          </cell>
        </row>
        <row r="3285">
          <cell r="A3285">
            <v>461</v>
          </cell>
          <cell r="B3285">
            <v>37385</v>
          </cell>
          <cell r="C3285" t="str">
            <v>b</v>
          </cell>
          <cell r="D3285" t="str">
            <v>20451726</v>
          </cell>
          <cell r="E3285">
            <v>37362</v>
          </cell>
          <cell r="F3285">
            <v>37315</v>
          </cell>
          <cell r="G3285">
            <v>37372</v>
          </cell>
          <cell r="H3285" t="str">
            <v>Papirius</v>
          </cell>
          <cell r="I3285" t="str">
            <v>8010-1800663253</v>
          </cell>
          <cell r="J3285" t="str">
            <v>0300</v>
          </cell>
          <cell r="L3285">
            <v>8962.5</v>
          </cell>
          <cell r="M3285">
            <v>448.1</v>
          </cell>
          <cell r="N3285">
            <v>20350.5</v>
          </cell>
          <cell r="O3285">
            <v>4477.1000000000004</v>
          </cell>
          <cell r="P3285">
            <v>34238.199999999997</v>
          </cell>
          <cell r="S3285">
            <v>34238.199999999997</v>
          </cell>
          <cell r="U3285" t="str">
            <v>a</v>
          </cell>
          <cell r="V3285"/>
          <cell r="W3285">
            <v>37369</v>
          </cell>
          <cell r="X3285">
            <v>37369</v>
          </cell>
          <cell r="Y3285" t="str">
            <v>KB</v>
          </cell>
          <cell r="Z3285" t="str">
            <v>Invoice+parcial Credit note</v>
          </cell>
        </row>
        <row r="3286">
          <cell r="A3286">
            <v>156</v>
          </cell>
          <cell r="B3286">
            <v>37315</v>
          </cell>
          <cell r="C3286" t="str">
            <v>b</v>
          </cell>
          <cell r="D3286" t="str">
            <v>22030042</v>
          </cell>
          <cell r="E3286">
            <v>37305</v>
          </cell>
          <cell r="F3286">
            <v>37287</v>
          </cell>
          <cell r="G3286">
            <v>37315</v>
          </cell>
          <cell r="H3286" t="str">
            <v>Papirius</v>
          </cell>
          <cell r="I3286" t="str">
            <v>8010-1800663253</v>
          </cell>
          <cell r="J3286" t="str">
            <v>0300</v>
          </cell>
          <cell r="L3286">
            <v>8371.6</v>
          </cell>
          <cell r="M3286">
            <v>418.6</v>
          </cell>
          <cell r="N3286">
            <v>22262.2</v>
          </cell>
          <cell r="O3286">
            <v>4897.7</v>
          </cell>
          <cell r="P3286">
            <v>35950.1</v>
          </cell>
          <cell r="S3286">
            <v>35950.1</v>
          </cell>
          <cell r="U3286" t="str">
            <v>b</v>
          </cell>
          <cell r="V3286"/>
          <cell r="W3286">
            <v>37312</v>
          </cell>
          <cell r="X3286">
            <v>37313</v>
          </cell>
          <cell r="Y3286" t="str">
            <v>KB</v>
          </cell>
        </row>
        <row r="3287">
          <cell r="A3287">
            <v>775</v>
          </cell>
          <cell r="B3287">
            <v>37432</v>
          </cell>
          <cell r="C3287" t="str">
            <v>b</v>
          </cell>
          <cell r="D3287" t="str">
            <v>22098579</v>
          </cell>
          <cell r="E3287">
            <v>37413</v>
          </cell>
          <cell r="F3287">
            <v>37407</v>
          </cell>
          <cell r="G3287">
            <v>37423</v>
          </cell>
          <cell r="H3287" t="str">
            <v>Papirius</v>
          </cell>
          <cell r="I3287" t="str">
            <v>8010-1800663253</v>
          </cell>
          <cell r="J3287" t="str">
            <v>0300</v>
          </cell>
          <cell r="L3287">
            <v>6159.8</v>
          </cell>
          <cell r="M3287">
            <v>308</v>
          </cell>
          <cell r="N3287">
            <v>24173.5</v>
          </cell>
          <cell r="O3287">
            <v>5318.2</v>
          </cell>
          <cell r="P3287">
            <v>35959.5</v>
          </cell>
          <cell r="S3287">
            <v>35959.5</v>
          </cell>
          <cell r="U3287" t="str">
            <v>a</v>
          </cell>
          <cell r="V3287"/>
          <cell r="W3287">
            <v>37424</v>
          </cell>
          <cell r="X3287">
            <v>37424</v>
          </cell>
          <cell r="Y3287" t="str">
            <v>KB</v>
          </cell>
        </row>
        <row r="3288">
          <cell r="A3288">
            <v>1666</v>
          </cell>
          <cell r="B3288">
            <v>37578</v>
          </cell>
          <cell r="C3288" t="str">
            <v>b</v>
          </cell>
          <cell r="D3288" t="str">
            <v>20200698</v>
          </cell>
          <cell r="E3288">
            <v>37567</v>
          </cell>
          <cell r="F3288">
            <v>37560</v>
          </cell>
          <cell r="G3288">
            <v>37570</v>
          </cell>
          <cell r="H3288" t="str">
            <v>Papirius</v>
          </cell>
          <cell r="I3288" t="str">
            <v>8010-1800663253</v>
          </cell>
          <cell r="J3288" t="str">
            <v>0300</v>
          </cell>
          <cell r="L3288">
            <v>4952.3</v>
          </cell>
          <cell r="M3288">
            <v>247.6</v>
          </cell>
          <cell r="N3288">
            <v>26480.1</v>
          </cell>
          <cell r="O3288">
            <v>5826.1</v>
          </cell>
          <cell r="P3288">
            <v>37506.1</v>
          </cell>
          <cell r="R3288">
            <v>0</v>
          </cell>
          <cell r="S3288">
            <v>37506.1</v>
          </cell>
          <cell r="U3288" t="str">
            <v>x</v>
          </cell>
          <cell r="V3288"/>
          <cell r="W3288">
            <v>37575</v>
          </cell>
          <cell r="X3288">
            <v>37575</v>
          </cell>
          <cell r="Y3288" t="str">
            <v>KB</v>
          </cell>
        </row>
        <row r="3289">
          <cell r="A3289">
            <v>1794</v>
          </cell>
          <cell r="B3289">
            <v>37603</v>
          </cell>
          <cell r="C3289" t="str">
            <v>b</v>
          </cell>
          <cell r="D3289" t="str">
            <v>20200956</v>
          </cell>
          <cell r="E3289">
            <v>37595</v>
          </cell>
          <cell r="F3289">
            <v>37590</v>
          </cell>
          <cell r="G3289">
            <v>37600</v>
          </cell>
          <cell r="H3289" t="str">
            <v>Papirius</v>
          </cell>
          <cell r="I3289" t="str">
            <v>8010-1800663253</v>
          </cell>
          <cell r="J3289" t="str">
            <v>0300</v>
          </cell>
          <cell r="L3289">
            <v>5681.3</v>
          </cell>
          <cell r="M3289">
            <v>284.2</v>
          </cell>
          <cell r="N3289">
            <v>35067.199999999997</v>
          </cell>
          <cell r="O3289">
            <v>7714.9</v>
          </cell>
          <cell r="P3289">
            <v>48747.6</v>
          </cell>
          <cell r="S3289">
            <v>48747.6</v>
          </cell>
          <cell r="U3289" t="str">
            <v>a</v>
          </cell>
          <cell r="V3289"/>
          <cell r="W3289">
            <v>37601</v>
          </cell>
          <cell r="X3289">
            <v>37613</v>
          </cell>
          <cell r="Y3289" t="str">
            <v>KB</v>
          </cell>
        </row>
        <row r="3290">
          <cell r="A3290">
            <v>1164</v>
          </cell>
          <cell r="B3290">
            <v>37502</v>
          </cell>
          <cell r="C3290" t="str">
            <v>b</v>
          </cell>
          <cell r="D3290" t="str">
            <v>FD22133089</v>
          </cell>
          <cell r="E3290">
            <v>37474</v>
          </cell>
          <cell r="F3290">
            <v>37468</v>
          </cell>
          <cell r="G3290">
            <v>37478</v>
          </cell>
          <cell r="H3290" t="str">
            <v>Papirius</v>
          </cell>
          <cell r="I3290" t="str">
            <v>8010-1800663253</v>
          </cell>
          <cell r="J3290" t="str">
            <v>0300</v>
          </cell>
          <cell r="L3290">
            <v>14157</v>
          </cell>
          <cell r="M3290">
            <v>707.9</v>
          </cell>
          <cell r="N3290">
            <v>64228.5</v>
          </cell>
          <cell r="O3290">
            <v>14130.3</v>
          </cell>
          <cell r="P3290">
            <v>93224.4</v>
          </cell>
          <cell r="S3290">
            <v>93224.4</v>
          </cell>
          <cell r="U3290" t="str">
            <v>a</v>
          </cell>
          <cell r="V3290"/>
          <cell r="W3290">
            <v>37496</v>
          </cell>
          <cell r="X3290">
            <v>37497</v>
          </cell>
          <cell r="Y3290" t="str">
            <v>KB</v>
          </cell>
        </row>
        <row r="3291">
          <cell r="A3291">
            <v>1485</v>
          </cell>
          <cell r="B3291">
            <v>37547</v>
          </cell>
          <cell r="C3291" t="str">
            <v>b</v>
          </cell>
          <cell r="D3291" t="str">
            <v>20200393</v>
          </cell>
          <cell r="E3291">
            <v>37536</v>
          </cell>
          <cell r="F3291">
            <v>37529</v>
          </cell>
          <cell r="G3291">
            <v>37539</v>
          </cell>
          <cell r="H3291" t="str">
            <v>Papirius</v>
          </cell>
          <cell r="I3291" t="str">
            <v>8010-1800663253</v>
          </cell>
          <cell r="J3291" t="str">
            <v>0300</v>
          </cell>
          <cell r="L3291">
            <v>12673.9</v>
          </cell>
          <cell r="M3291">
            <v>633.5</v>
          </cell>
          <cell r="N3291">
            <v>92930.6</v>
          </cell>
          <cell r="O3291">
            <v>20445.8</v>
          </cell>
          <cell r="P3291">
            <v>126683.8</v>
          </cell>
          <cell r="R3291">
            <v>0</v>
          </cell>
          <cell r="S3291">
            <v>126683.8</v>
          </cell>
          <cell r="U3291" t="str">
            <v>a</v>
          </cell>
          <cell r="V3291"/>
          <cell r="W3291">
            <v>37547</v>
          </cell>
          <cell r="X3291">
            <v>37550</v>
          </cell>
          <cell r="Y3291" t="str">
            <v>KB</v>
          </cell>
        </row>
        <row r="3292">
          <cell r="A3292">
            <v>1391</v>
          </cell>
          <cell r="B3292">
            <v>37544</v>
          </cell>
          <cell r="C3292" t="str">
            <v>b</v>
          </cell>
          <cell r="D3292" t="str">
            <v>20200119</v>
          </cell>
          <cell r="E3292">
            <v>37518</v>
          </cell>
          <cell r="F3292">
            <v>37499</v>
          </cell>
          <cell r="G3292">
            <v>37529</v>
          </cell>
          <cell r="H3292" t="str">
            <v>Papirius</v>
          </cell>
          <cell r="I3292" t="str">
            <v>8010-1800663253</v>
          </cell>
          <cell r="J3292" t="str">
            <v>0300</v>
          </cell>
          <cell r="L3292">
            <v>16148.6</v>
          </cell>
          <cell r="M3292">
            <v>807.5</v>
          </cell>
          <cell r="N3292">
            <v>124359.1</v>
          </cell>
          <cell r="O3292">
            <v>27359.8</v>
          </cell>
          <cell r="P3292">
            <v>168675</v>
          </cell>
          <cell r="S3292">
            <v>168675</v>
          </cell>
          <cell r="U3292" t="str">
            <v>a</v>
          </cell>
          <cell r="V3292"/>
          <cell r="W3292">
            <v>37530</v>
          </cell>
          <cell r="X3292">
            <v>37531</v>
          </cell>
          <cell r="Y3292" t="str">
            <v>KB</v>
          </cell>
        </row>
        <row r="3293">
          <cell r="A3293">
            <v>8013</v>
          </cell>
          <cell r="B3293">
            <v>37596</v>
          </cell>
          <cell r="C3293" t="str">
            <v>tp2</v>
          </cell>
          <cell r="D3293" t="str">
            <v>SF 20200830</v>
          </cell>
          <cell r="E3293">
            <v>37567</v>
          </cell>
          <cell r="F3293">
            <v>37560</v>
          </cell>
          <cell r="G3293">
            <v>37570</v>
          </cell>
          <cell r="H3293" t="str">
            <v>Papirius</v>
          </cell>
          <cell r="I3293" t="str">
            <v>8010-1800663253</v>
          </cell>
          <cell r="J3293" t="str">
            <v>0300</v>
          </cell>
          <cell r="L3293">
            <v>18874.900000000001</v>
          </cell>
          <cell r="M3293">
            <v>943.8</v>
          </cell>
          <cell r="N3293">
            <v>131364</v>
          </cell>
          <cell r="O3293">
            <v>28900.6</v>
          </cell>
          <cell r="P3293">
            <v>0</v>
          </cell>
          <cell r="S3293">
            <v>0</v>
          </cell>
          <cell r="U3293" t="str">
            <v>d</v>
          </cell>
          <cell r="V3293" t="str">
            <v xml:space="preserve"> </v>
          </cell>
          <cell r="W3293">
            <v>37592</v>
          </cell>
          <cell r="X3293">
            <v>37594</v>
          </cell>
          <cell r="Y3293" t="str">
            <v>KB</v>
          </cell>
          <cell r="Z3293" t="str">
            <v>Office supply</v>
          </cell>
        </row>
        <row r="3294">
          <cell r="A3294">
            <v>8032</v>
          </cell>
          <cell r="B3294">
            <v>37613</v>
          </cell>
          <cell r="C3294" t="str">
            <v>tp3</v>
          </cell>
          <cell r="D3294" t="str">
            <v>SF 20200978</v>
          </cell>
          <cell r="E3294">
            <v>37600</v>
          </cell>
          <cell r="F3294">
            <v>37590</v>
          </cell>
          <cell r="G3294">
            <v>37600</v>
          </cell>
          <cell r="H3294" t="str">
            <v>Papirius</v>
          </cell>
          <cell r="I3294" t="str">
            <v>8010-1800663253</v>
          </cell>
          <cell r="J3294" t="str">
            <v>0300</v>
          </cell>
          <cell r="L3294">
            <v>2922.5</v>
          </cell>
          <cell r="M3294">
            <v>146</v>
          </cell>
          <cell r="N3294">
            <v>194493.1</v>
          </cell>
          <cell r="O3294">
            <v>42788.9</v>
          </cell>
          <cell r="P3294">
            <v>240350.5</v>
          </cell>
          <cell r="S3294">
            <v>240350.5</v>
          </cell>
          <cell r="V3294" t="str">
            <v xml:space="preserve"> </v>
          </cell>
          <cell r="W3294">
            <v>37608</v>
          </cell>
          <cell r="Y3294" t="str">
            <v>KB</v>
          </cell>
          <cell r="Z3294" t="str">
            <v>Office supply</v>
          </cell>
        </row>
        <row r="3295">
          <cell r="A3295">
            <v>1127</v>
          </cell>
          <cell r="B3295">
            <v>37491</v>
          </cell>
          <cell r="C3295" t="str">
            <v>sh2</v>
          </cell>
          <cell r="D3295" t="str">
            <v>12002</v>
          </cell>
          <cell r="E3295">
            <v>37470</v>
          </cell>
          <cell r="G3295">
            <v>37478</v>
          </cell>
          <cell r="H3295" t="str">
            <v>Zelinka</v>
          </cell>
          <cell r="I3295" t="str">
            <v>8010-1808281073</v>
          </cell>
          <cell r="J3295" t="str">
            <v>0300</v>
          </cell>
          <cell r="K3295">
            <v>46662</v>
          </cell>
          <cell r="M3295">
            <v>0</v>
          </cell>
          <cell r="O3295">
            <v>0</v>
          </cell>
          <cell r="P3295">
            <v>46662</v>
          </cell>
          <cell r="S3295">
            <v>46662</v>
          </cell>
          <cell r="T3295" t="str">
            <v>free</v>
          </cell>
          <cell r="U3295" t="str">
            <v>f</v>
          </cell>
          <cell r="V3295"/>
          <cell r="W3295">
            <v>37477</v>
          </cell>
          <cell r="X3295">
            <v>37473</v>
          </cell>
          <cell r="Y3295" t="str">
            <v>KB</v>
          </cell>
        </row>
        <row r="3296">
          <cell r="A3296">
            <v>1461</v>
          </cell>
          <cell r="B3296">
            <v>37539</v>
          </cell>
          <cell r="C3296" t="str">
            <v xml:space="preserve">torm </v>
          </cell>
          <cell r="D3296" t="str">
            <v>32002</v>
          </cell>
          <cell r="E3296">
            <v>37536</v>
          </cell>
          <cell r="G3296">
            <v>37539</v>
          </cell>
          <cell r="H3296" t="str">
            <v>Zelinka</v>
          </cell>
          <cell r="I3296" t="str">
            <v>8010-1808281073</v>
          </cell>
          <cell r="J3296" t="str">
            <v>0300</v>
          </cell>
          <cell r="K3296">
            <v>88460</v>
          </cell>
          <cell r="M3296">
            <v>0</v>
          </cell>
          <cell r="O3296">
            <v>0</v>
          </cell>
          <cell r="P3296">
            <v>88460</v>
          </cell>
          <cell r="S3296">
            <v>88460</v>
          </cell>
          <cell r="T3296" t="str">
            <v>free</v>
          </cell>
          <cell r="V3296"/>
          <cell r="W3296">
            <v>37538</v>
          </cell>
          <cell r="X3296">
            <v>37538</v>
          </cell>
          <cell r="Y3296" t="str">
            <v>KB</v>
          </cell>
        </row>
        <row r="3297">
          <cell r="A3297">
            <v>1336</v>
          </cell>
          <cell r="B3297">
            <v>37524</v>
          </cell>
          <cell r="C3297" t="str">
            <v>torm</v>
          </cell>
          <cell r="D3297" t="str">
            <v>22002</v>
          </cell>
          <cell r="E3297">
            <v>37508</v>
          </cell>
          <cell r="G3297">
            <v>37509</v>
          </cell>
          <cell r="H3297" t="str">
            <v>Zelinka</v>
          </cell>
          <cell r="I3297" t="str">
            <v>8010-1808281073</v>
          </cell>
          <cell r="J3297" t="str">
            <v>0300</v>
          </cell>
          <cell r="K3297">
            <v>105651</v>
          </cell>
          <cell r="M3297">
            <v>0</v>
          </cell>
          <cell r="O3297">
            <v>0</v>
          </cell>
          <cell r="P3297">
            <v>105651</v>
          </cell>
          <cell r="S3297">
            <v>105651</v>
          </cell>
          <cell r="T3297" t="str">
            <v>free</v>
          </cell>
          <cell r="U3297" t="str">
            <v>f</v>
          </cell>
          <cell r="V3297"/>
          <cell r="W3297">
            <v>37510</v>
          </cell>
          <cell r="X3297">
            <v>37511</v>
          </cell>
          <cell r="Y3297" t="str">
            <v>KB</v>
          </cell>
        </row>
        <row r="3298">
          <cell r="A3298">
            <v>1663</v>
          </cell>
          <cell r="B3298">
            <v>37578</v>
          </cell>
          <cell r="C3298" t="str">
            <v>sh2</v>
          </cell>
          <cell r="D3298" t="str">
            <v>42002</v>
          </cell>
          <cell r="E3298">
            <v>37567</v>
          </cell>
          <cell r="G3298">
            <v>37570</v>
          </cell>
          <cell r="H3298" t="str">
            <v>Zelinka</v>
          </cell>
          <cell r="I3298" t="str">
            <v>8010-1808281073</v>
          </cell>
          <cell r="J3298" t="str">
            <v>0300</v>
          </cell>
          <cell r="K3298">
            <v>110372</v>
          </cell>
          <cell r="M3298">
            <v>0</v>
          </cell>
          <cell r="O3298">
            <v>0</v>
          </cell>
          <cell r="P3298">
            <v>110372</v>
          </cell>
          <cell r="S3298">
            <v>110372</v>
          </cell>
          <cell r="T3298" t="str">
            <v>free</v>
          </cell>
          <cell r="V3298"/>
          <cell r="W3298">
            <v>37580</v>
          </cell>
          <cell r="X3298">
            <v>37581</v>
          </cell>
          <cell r="Y3298" t="str">
            <v>KB</v>
          </cell>
        </row>
        <row r="3299">
          <cell r="A3299">
            <v>397</v>
          </cell>
          <cell r="B3299">
            <v>37385</v>
          </cell>
          <cell r="C3299" t="str">
            <v>mc</v>
          </cell>
          <cell r="D3299" t="str">
            <v>10203403</v>
          </cell>
          <cell r="E3299">
            <v>37351</v>
          </cell>
          <cell r="F3299">
            <v>37336</v>
          </cell>
          <cell r="G3299">
            <v>37372</v>
          </cell>
          <cell r="H3299" t="str">
            <v>F.A.B.</v>
          </cell>
          <cell r="I3299" t="str">
            <v>809571</v>
          </cell>
          <cell r="J3299" t="str">
            <v>0100</v>
          </cell>
          <cell r="M3299">
            <v>0</v>
          </cell>
          <cell r="N3299">
            <v>1875</v>
          </cell>
          <cell r="O3299">
            <v>412.5</v>
          </cell>
          <cell r="P3299">
            <v>2287.5</v>
          </cell>
          <cell r="S3299">
            <v>2287.5</v>
          </cell>
          <cell r="U3299" t="str">
            <v>a</v>
          </cell>
          <cell r="V3299"/>
          <cell r="W3299">
            <v>37369</v>
          </cell>
          <cell r="X3299">
            <v>37369</v>
          </cell>
          <cell r="Y3299" t="str">
            <v>KB</v>
          </cell>
        </row>
        <row r="3300">
          <cell r="A3300">
            <v>247</v>
          </cell>
          <cell r="B3300">
            <v>37425</v>
          </cell>
          <cell r="C3300" t="str">
            <v>mc</v>
          </cell>
          <cell r="D3300" t="str">
            <v>10202473</v>
          </cell>
          <cell r="E3300">
            <v>37321</v>
          </cell>
          <cell r="F3300">
            <v>37316</v>
          </cell>
          <cell r="G3300">
            <v>37372</v>
          </cell>
          <cell r="H3300" t="str">
            <v>F.A.B.</v>
          </cell>
          <cell r="I3300" t="str">
            <v>809571</v>
          </cell>
          <cell r="J3300" t="str">
            <v>0100</v>
          </cell>
          <cell r="M3300">
            <v>0</v>
          </cell>
          <cell r="N3300">
            <v>2434</v>
          </cell>
          <cell r="O3300">
            <v>535.5</v>
          </cell>
          <cell r="P3300">
            <v>2969.5</v>
          </cell>
          <cell r="S3300">
            <v>2969.5</v>
          </cell>
          <cell r="U3300" t="str">
            <v>b</v>
          </cell>
          <cell r="V3300"/>
          <cell r="W3300">
            <v>37417</v>
          </cell>
          <cell r="X3300">
            <v>37417</v>
          </cell>
          <cell r="Y3300" t="str">
            <v>KB</v>
          </cell>
        </row>
        <row r="3301">
          <cell r="A3301">
            <v>3086</v>
          </cell>
          <cell r="B3301">
            <v>37371</v>
          </cell>
          <cell r="C3301" t="str">
            <v>mc</v>
          </cell>
          <cell r="D3301" t="str">
            <v>10202890</v>
          </cell>
          <cell r="E3301">
            <v>37334</v>
          </cell>
          <cell r="F3301">
            <v>37327</v>
          </cell>
          <cell r="G3301">
            <v>37357</v>
          </cell>
          <cell r="H3301" t="str">
            <v>F.A.B.</v>
          </cell>
          <cell r="I3301" t="str">
            <v>809571</v>
          </cell>
          <cell r="J3301" t="str">
            <v>0100</v>
          </cell>
          <cell r="M3301">
            <v>0</v>
          </cell>
          <cell r="N3301">
            <v>2500</v>
          </cell>
          <cell r="O3301">
            <v>550</v>
          </cell>
          <cell r="P3301">
            <v>3050</v>
          </cell>
          <cell r="S3301">
            <v>3050</v>
          </cell>
          <cell r="V3301"/>
          <cell r="W3301">
            <v>37364</v>
          </cell>
          <cell r="X3301">
            <v>37364</v>
          </cell>
          <cell r="Y3301" t="str">
            <v>KB</v>
          </cell>
        </row>
        <row r="3302">
          <cell r="A3302">
            <v>241</v>
          </cell>
          <cell r="B3302">
            <v>37371</v>
          </cell>
          <cell r="C3302" t="str">
            <v>mc</v>
          </cell>
          <cell r="D3302" t="str">
            <v>10202610</v>
          </cell>
          <cell r="E3302">
            <v>37321</v>
          </cell>
          <cell r="F3302">
            <v>37320</v>
          </cell>
          <cell r="G3302">
            <v>37372</v>
          </cell>
          <cell r="H3302" t="str">
            <v>F.A.B.</v>
          </cell>
          <cell r="I3302" t="str">
            <v>809571</v>
          </cell>
          <cell r="J3302" t="str">
            <v>0100</v>
          </cell>
          <cell r="M3302">
            <v>0</v>
          </cell>
          <cell r="N3302">
            <v>3750</v>
          </cell>
          <cell r="O3302">
            <v>825</v>
          </cell>
          <cell r="P3302">
            <v>4575</v>
          </cell>
          <cell r="S3302">
            <v>4575</v>
          </cell>
          <cell r="U3302" t="str">
            <v>a</v>
          </cell>
          <cell r="V3302"/>
          <cell r="W3302">
            <v>37369</v>
          </cell>
          <cell r="X3302">
            <v>37369</v>
          </cell>
          <cell r="Y3302" t="str">
            <v>KB</v>
          </cell>
        </row>
        <row r="3303">
          <cell r="A3303">
            <v>4225</v>
          </cell>
          <cell r="B3303">
            <v>37491</v>
          </cell>
          <cell r="C3303" t="str">
            <v>ko</v>
          </cell>
          <cell r="D3303" t="str">
            <v>10208483</v>
          </cell>
          <cell r="E3303">
            <v>37466</v>
          </cell>
          <cell r="F3303">
            <v>37454</v>
          </cell>
          <cell r="G3303">
            <v>37484</v>
          </cell>
          <cell r="H3303" t="str">
            <v>F.A.B.</v>
          </cell>
          <cell r="I3303" t="str">
            <v>809571</v>
          </cell>
          <cell r="J3303" t="str">
            <v>0100</v>
          </cell>
          <cell r="L3303">
            <v>0</v>
          </cell>
          <cell r="M3303">
            <v>0</v>
          </cell>
          <cell r="N3303">
            <v>3779</v>
          </cell>
          <cell r="O3303">
            <v>831.4</v>
          </cell>
          <cell r="P3303">
            <v>4610.3999999999996</v>
          </cell>
          <cell r="S3303">
            <v>4610.3999999999996</v>
          </cell>
          <cell r="U3303" t="str">
            <v>a</v>
          </cell>
          <cell r="V3303"/>
          <cell r="W3303">
            <v>37483</v>
          </cell>
          <cell r="X3303">
            <v>37483</v>
          </cell>
          <cell r="Y3303" t="str">
            <v>KB</v>
          </cell>
        </row>
        <row r="3304">
          <cell r="A3304">
            <v>687</v>
          </cell>
          <cell r="B3304" t="str">
            <v>return</v>
          </cell>
          <cell r="C3304" t="str">
            <v>mc</v>
          </cell>
          <cell r="D3304" t="str">
            <v>10205780</v>
          </cell>
          <cell r="E3304">
            <v>37399</v>
          </cell>
          <cell r="F3304">
            <v>37393</v>
          </cell>
          <cell r="G3304">
            <v>37423</v>
          </cell>
          <cell r="H3304" t="str">
            <v>F.A.B.</v>
          </cell>
          <cell r="I3304" t="str">
            <v>809571</v>
          </cell>
          <cell r="J3304" t="str">
            <v>0100</v>
          </cell>
          <cell r="M3304">
            <v>0</v>
          </cell>
          <cell r="N3304">
            <v>4452</v>
          </cell>
          <cell r="O3304">
            <v>979.5</v>
          </cell>
          <cell r="P3304">
            <v>5431.5</v>
          </cell>
          <cell r="S3304">
            <v>5431.5</v>
          </cell>
          <cell r="V3304"/>
          <cell r="W3304" t="str">
            <v>n/a</v>
          </cell>
          <cell r="X3304" t="str">
            <v>n/a</v>
          </cell>
          <cell r="Y3304" t="str">
            <v>KB</v>
          </cell>
        </row>
        <row r="3305">
          <cell r="A3305">
            <v>6081</v>
          </cell>
          <cell r="B3305">
            <v>37560</v>
          </cell>
          <cell r="C3305" t="str">
            <v>tr</v>
          </cell>
          <cell r="D3305" t="str">
            <v>10211544</v>
          </cell>
          <cell r="E3305">
            <v>37536</v>
          </cell>
          <cell r="F3305">
            <v>37525</v>
          </cell>
          <cell r="G3305">
            <v>37559</v>
          </cell>
          <cell r="H3305" t="str">
            <v>F.A.B.</v>
          </cell>
          <cell r="I3305" t="str">
            <v>809571</v>
          </cell>
          <cell r="J3305" t="str">
            <v>0100</v>
          </cell>
          <cell r="L3305">
            <v>35312.5</v>
          </cell>
          <cell r="M3305">
            <v>1765.7</v>
          </cell>
          <cell r="O3305">
            <v>0</v>
          </cell>
          <cell r="P3305">
            <v>37078.199999999997</v>
          </cell>
          <cell r="R3305">
            <v>0</v>
          </cell>
          <cell r="S3305">
            <v>37078.199999999997</v>
          </cell>
          <cell r="U3305" t="str">
            <v>a</v>
          </cell>
          <cell r="V3305"/>
          <cell r="W3305">
            <v>37551</v>
          </cell>
          <cell r="X3305">
            <v>37551</v>
          </cell>
          <cell r="Y3305" t="str">
            <v>KB</v>
          </cell>
        </row>
        <row r="3306">
          <cell r="A3306">
            <v>4184</v>
          </cell>
          <cell r="B3306">
            <v>37461</v>
          </cell>
          <cell r="C3306" t="str">
            <v>ko</v>
          </cell>
          <cell r="D3306" t="str">
            <v>10207367</v>
          </cell>
          <cell r="E3306">
            <v>37434</v>
          </cell>
          <cell r="F3306">
            <v>37418</v>
          </cell>
          <cell r="G3306">
            <v>37458</v>
          </cell>
          <cell r="H3306" t="str">
            <v>F.A.B.</v>
          </cell>
          <cell r="I3306" t="str">
            <v>809571</v>
          </cell>
          <cell r="J3306" t="str">
            <v>0100</v>
          </cell>
          <cell r="L3306">
            <v>99310.2</v>
          </cell>
          <cell r="M3306">
            <v>4965.6000000000004</v>
          </cell>
          <cell r="N3306">
            <v>0</v>
          </cell>
          <cell r="O3306">
            <v>0</v>
          </cell>
          <cell r="P3306">
            <v>104275.8</v>
          </cell>
          <cell r="S3306">
            <v>104275.8</v>
          </cell>
          <cell r="U3306" t="str">
            <v>b</v>
          </cell>
          <cell r="V3306"/>
          <cell r="W3306">
            <v>37460</v>
          </cell>
          <cell r="X3306">
            <v>37460</v>
          </cell>
          <cell r="Y3306" t="str">
            <v>KB</v>
          </cell>
        </row>
        <row r="3307">
          <cell r="A3307">
            <v>159</v>
          </cell>
          <cell r="B3307">
            <v>37371</v>
          </cell>
          <cell r="C3307" t="str">
            <v>mc</v>
          </cell>
          <cell r="D3307" t="str">
            <v>10201705</v>
          </cell>
          <cell r="E3307">
            <v>37305</v>
          </cell>
          <cell r="F3307">
            <v>37295</v>
          </cell>
          <cell r="G3307">
            <v>37372</v>
          </cell>
          <cell r="H3307" t="str">
            <v>F.A.B.</v>
          </cell>
          <cell r="I3307" t="str">
            <v>809571</v>
          </cell>
          <cell r="J3307" t="str">
            <v>0100</v>
          </cell>
          <cell r="L3307">
            <v>108125</v>
          </cell>
          <cell r="M3307">
            <v>5406.3</v>
          </cell>
          <cell r="O3307">
            <v>0</v>
          </cell>
          <cell r="P3307">
            <v>113531.3</v>
          </cell>
          <cell r="S3307">
            <v>113531.3</v>
          </cell>
          <cell r="U3307" t="str">
            <v>a</v>
          </cell>
          <cell r="V3307"/>
          <cell r="W3307">
            <v>37369</v>
          </cell>
          <cell r="X3307">
            <v>37369</v>
          </cell>
          <cell r="Y3307" t="str">
            <v>KB</v>
          </cell>
        </row>
        <row r="3308">
          <cell r="A3308">
            <v>4160</v>
          </cell>
          <cell r="B3308">
            <v>37432</v>
          </cell>
          <cell r="C3308" t="str">
            <v>ko</v>
          </cell>
          <cell r="D3308" t="str">
            <v>10206740</v>
          </cell>
          <cell r="E3308">
            <v>37420</v>
          </cell>
          <cell r="F3308">
            <v>37414</v>
          </cell>
          <cell r="G3308">
            <v>37444</v>
          </cell>
          <cell r="H3308" t="str">
            <v>F.A.B.</v>
          </cell>
          <cell r="I3308" t="str">
            <v>809571</v>
          </cell>
          <cell r="J3308" t="str">
            <v>0100</v>
          </cell>
          <cell r="L3308">
            <v>0</v>
          </cell>
          <cell r="M3308">
            <v>0</v>
          </cell>
          <cell r="N3308">
            <v>105300</v>
          </cell>
          <cell r="O3308">
            <v>23166</v>
          </cell>
          <cell r="P3308">
            <v>128466</v>
          </cell>
          <cell r="S3308">
            <v>128466</v>
          </cell>
          <cell r="U3308" t="str">
            <v>d</v>
          </cell>
          <cell r="V3308"/>
          <cell r="W3308">
            <v>37445</v>
          </cell>
          <cell r="X3308">
            <v>37445</v>
          </cell>
          <cell r="Y3308" t="str">
            <v>KB</v>
          </cell>
        </row>
        <row r="3309">
          <cell r="A3309">
            <v>2074</v>
          </cell>
          <cell r="B3309">
            <v>37371</v>
          </cell>
          <cell r="C3309" t="str">
            <v>f</v>
          </cell>
          <cell r="D3309" t="str">
            <v>02/01/28</v>
          </cell>
          <cell r="E3309">
            <v>37334</v>
          </cell>
          <cell r="F3309">
            <v>37315</v>
          </cell>
          <cell r="G3309">
            <v>37344</v>
          </cell>
          <cell r="H3309" t="str">
            <v>IN PROJEKT,Engineering</v>
          </cell>
          <cell r="I3309" t="str">
            <v>8100719</v>
          </cell>
          <cell r="J3309" t="str">
            <v>3400</v>
          </cell>
          <cell r="L3309">
            <v>677.62</v>
          </cell>
          <cell r="M3309">
            <v>33.9</v>
          </cell>
          <cell r="O3309">
            <v>0</v>
          </cell>
          <cell r="P3309">
            <v>711.5</v>
          </cell>
          <cell r="S3309">
            <v>711.5</v>
          </cell>
          <cell r="U3309" t="str">
            <v>c</v>
          </cell>
          <cell r="V3309"/>
          <cell r="W3309">
            <v>37351</v>
          </cell>
          <cell r="X3309">
            <v>37351</v>
          </cell>
          <cell r="Y3309" t="str">
            <v>KB</v>
          </cell>
        </row>
        <row r="3310">
          <cell r="A3310">
            <v>2105</v>
          </cell>
          <cell r="B3310">
            <v>37385</v>
          </cell>
          <cell r="C3310" t="str">
            <v>f</v>
          </cell>
          <cell r="D3310" t="str">
            <v>02/01/46</v>
          </cell>
          <cell r="E3310">
            <v>37364</v>
          </cell>
          <cell r="F3310">
            <v>37346</v>
          </cell>
          <cell r="G3310">
            <v>37375</v>
          </cell>
          <cell r="H3310" t="str">
            <v>IN PROJEKT,Engineering</v>
          </cell>
          <cell r="I3310" t="str">
            <v>8100719</v>
          </cell>
          <cell r="J3310" t="str">
            <v>3400</v>
          </cell>
          <cell r="L3310">
            <v>867.43</v>
          </cell>
          <cell r="M3310">
            <v>43.4</v>
          </cell>
          <cell r="O3310">
            <v>0</v>
          </cell>
          <cell r="P3310">
            <v>910.8</v>
          </cell>
          <cell r="S3310">
            <v>910.8</v>
          </cell>
          <cell r="U3310" t="str">
            <v>a</v>
          </cell>
          <cell r="V3310"/>
          <cell r="W3310">
            <v>37372</v>
          </cell>
          <cell r="X3310">
            <v>37375</v>
          </cell>
          <cell r="Y3310" t="str">
            <v>KB</v>
          </cell>
        </row>
        <row r="3311">
          <cell r="A3311">
            <v>2274</v>
          </cell>
          <cell r="B3311">
            <v>37502</v>
          </cell>
          <cell r="C3311" t="str">
            <v>f</v>
          </cell>
          <cell r="D3311" t="str">
            <v>02/01/121</v>
          </cell>
          <cell r="E3311">
            <v>37484</v>
          </cell>
          <cell r="F3311">
            <v>37468</v>
          </cell>
          <cell r="G3311">
            <v>37497</v>
          </cell>
          <cell r="H3311" t="str">
            <v>IN PROJEKT,Engineering</v>
          </cell>
          <cell r="I3311" t="str">
            <v>8100719</v>
          </cell>
          <cell r="J3311" t="str">
            <v>3400</v>
          </cell>
          <cell r="L3311">
            <v>920.19</v>
          </cell>
          <cell r="M3311">
            <v>46</v>
          </cell>
          <cell r="O3311">
            <v>0</v>
          </cell>
          <cell r="P3311">
            <v>966.2</v>
          </cell>
          <cell r="S3311">
            <v>966.2</v>
          </cell>
          <cell r="U3311" t="str">
            <v>c</v>
          </cell>
          <cell r="V3311"/>
          <cell r="W3311">
            <v>37496</v>
          </cell>
          <cell r="X3311">
            <v>37497</v>
          </cell>
          <cell r="Y3311" t="str">
            <v>KB</v>
          </cell>
        </row>
        <row r="3312">
          <cell r="A3312">
            <v>2418</v>
          </cell>
          <cell r="B3312">
            <v>37613</v>
          </cell>
          <cell r="C3312" t="str">
            <v>A2</v>
          </cell>
          <cell r="D3312" t="str">
            <v>02/01/193</v>
          </cell>
          <cell r="E3312">
            <v>37595</v>
          </cell>
          <cell r="F3312">
            <v>37590</v>
          </cell>
          <cell r="G3312">
            <v>37607</v>
          </cell>
          <cell r="H3312" t="str">
            <v>IN PROJEKT,Engineering</v>
          </cell>
          <cell r="I3312" t="str">
            <v>8100719</v>
          </cell>
          <cell r="J3312" t="str">
            <v>3400</v>
          </cell>
          <cell r="L3312">
            <v>1531.52</v>
          </cell>
          <cell r="M3312">
            <v>76.599999999999994</v>
          </cell>
          <cell r="O3312">
            <v>0</v>
          </cell>
          <cell r="P3312">
            <v>1608.1</v>
          </cell>
          <cell r="S3312">
            <v>1608.1</v>
          </cell>
          <cell r="U3312" t="str">
            <v>x</v>
          </cell>
          <cell r="V3312" t="str">
            <v xml:space="preserve"> </v>
          </cell>
          <cell r="W3312">
            <v>37606</v>
          </cell>
          <cell r="X3312">
            <v>37608</v>
          </cell>
          <cell r="Y3312" t="str">
            <v>KB</v>
          </cell>
        </row>
        <row r="3313">
          <cell r="A3313">
            <v>2346</v>
          </cell>
          <cell r="B3313">
            <v>37547</v>
          </cell>
          <cell r="C3313" t="str">
            <v>A2</v>
          </cell>
          <cell r="D3313" t="str">
            <v>02/01/149</v>
          </cell>
          <cell r="E3313">
            <v>37537</v>
          </cell>
          <cell r="F3313">
            <v>37529</v>
          </cell>
          <cell r="G3313">
            <v>37550</v>
          </cell>
          <cell r="H3313" t="str">
            <v>IN PROJEKT,Engineering</v>
          </cell>
          <cell r="I3313" t="str">
            <v>8100719</v>
          </cell>
          <cell r="J3313" t="str">
            <v>3400</v>
          </cell>
          <cell r="L3313">
            <v>1744</v>
          </cell>
          <cell r="M3313">
            <v>87.2</v>
          </cell>
          <cell r="O3313">
            <v>0</v>
          </cell>
          <cell r="P3313">
            <v>1831.2</v>
          </cell>
          <cell r="S3313">
            <v>1831.2</v>
          </cell>
          <cell r="U3313" t="str">
            <v>b</v>
          </cell>
          <cell r="V3313"/>
          <cell r="W3313">
            <v>37547</v>
          </cell>
          <cell r="X3313">
            <v>37550</v>
          </cell>
          <cell r="Y3313" t="str">
            <v>KB</v>
          </cell>
        </row>
        <row r="3314">
          <cell r="A3314">
            <v>2189</v>
          </cell>
          <cell r="B3314">
            <v>37432</v>
          </cell>
          <cell r="C3314" t="str">
            <v>f</v>
          </cell>
          <cell r="D3314" t="str">
            <v>02/01/85</v>
          </cell>
          <cell r="E3314">
            <v>37426</v>
          </cell>
          <cell r="F3314">
            <v>37407</v>
          </cell>
          <cell r="G3314">
            <v>37434</v>
          </cell>
          <cell r="H3314" t="str">
            <v>IN PROJEKT,Engineering</v>
          </cell>
          <cell r="I3314" t="str">
            <v>8100719</v>
          </cell>
          <cell r="J3314" t="str">
            <v>3400</v>
          </cell>
          <cell r="L3314">
            <v>1946.86</v>
          </cell>
          <cell r="M3314">
            <v>97.3</v>
          </cell>
          <cell r="O3314">
            <v>0</v>
          </cell>
          <cell r="P3314">
            <v>2044.2</v>
          </cell>
          <cell r="S3314">
            <v>2044.2</v>
          </cell>
          <cell r="V3314"/>
          <cell r="W3314">
            <v>37431</v>
          </cell>
          <cell r="X3314">
            <v>37431</v>
          </cell>
          <cell r="Y3314" t="str">
            <v>KB</v>
          </cell>
        </row>
        <row r="3315">
          <cell r="A3315">
            <v>2389</v>
          </cell>
          <cell r="B3315">
            <v>37586</v>
          </cell>
          <cell r="C3315" t="str">
            <v>A2</v>
          </cell>
          <cell r="D3315" t="str">
            <v>02/01/167</v>
          </cell>
          <cell r="E3315">
            <v>37571</v>
          </cell>
          <cell r="F3315">
            <v>37560</v>
          </cell>
          <cell r="G3315">
            <v>37582</v>
          </cell>
          <cell r="H3315" t="str">
            <v>IN PROJEKT,Engineering</v>
          </cell>
          <cell r="I3315" t="str">
            <v>8100719</v>
          </cell>
          <cell r="J3315" t="str">
            <v>3400</v>
          </cell>
          <cell r="L3315">
            <v>2079.6</v>
          </cell>
          <cell r="M3315">
            <v>104</v>
          </cell>
          <cell r="O3315">
            <v>0</v>
          </cell>
          <cell r="P3315">
            <v>2183.6</v>
          </cell>
          <cell r="S3315">
            <v>2183.6</v>
          </cell>
          <cell r="U3315" t="str">
            <v>a</v>
          </cell>
          <cell r="V3315" t="str">
            <v xml:space="preserve"> </v>
          </cell>
          <cell r="W3315">
            <v>37581</v>
          </cell>
          <cell r="X3315">
            <v>37582</v>
          </cell>
          <cell r="Y3315" t="str">
            <v>KB</v>
          </cell>
        </row>
        <row r="3316">
          <cell r="A3316">
            <v>2230</v>
          </cell>
          <cell r="B3316">
            <v>37469</v>
          </cell>
          <cell r="C3316" t="str">
            <v>f</v>
          </cell>
          <cell r="D3316" t="str">
            <v>02/01/112</v>
          </cell>
          <cell r="E3316">
            <v>37452</v>
          </cell>
          <cell r="F3316">
            <v>37437</v>
          </cell>
          <cell r="G3316">
            <v>37463</v>
          </cell>
          <cell r="H3316" t="str">
            <v>IN PROJEKT,Engineering</v>
          </cell>
          <cell r="I3316" t="str">
            <v>8100719</v>
          </cell>
          <cell r="J3316" t="str">
            <v>3400</v>
          </cell>
          <cell r="L3316">
            <v>3342.29</v>
          </cell>
          <cell r="M3316">
            <v>167.1</v>
          </cell>
          <cell r="O3316">
            <v>0</v>
          </cell>
          <cell r="P3316">
            <v>3509.4</v>
          </cell>
          <cell r="S3316">
            <v>3509.4</v>
          </cell>
          <cell r="U3316" t="str">
            <v>a</v>
          </cell>
          <cell r="V3316"/>
          <cell r="W3316">
            <v>37468</v>
          </cell>
          <cell r="X3316">
            <v>37469</v>
          </cell>
          <cell r="Y3316" t="str">
            <v>KB</v>
          </cell>
        </row>
        <row r="3317">
          <cell r="A3317">
            <v>2034</v>
          </cell>
          <cell r="B3317">
            <v>37323</v>
          </cell>
          <cell r="C3317" t="str">
            <v>f</v>
          </cell>
          <cell r="D3317" t="str">
            <v>02/01/13</v>
          </cell>
          <cell r="E3317">
            <v>37307</v>
          </cell>
          <cell r="F3317">
            <v>37287</v>
          </cell>
          <cell r="G3317">
            <v>37316</v>
          </cell>
          <cell r="H3317" t="str">
            <v>IN PROJEKT,Engineering</v>
          </cell>
          <cell r="I3317" t="str">
            <v>8100719</v>
          </cell>
          <cell r="J3317" t="str">
            <v>3400</v>
          </cell>
          <cell r="L3317">
            <v>7686.1</v>
          </cell>
          <cell r="M3317">
            <v>384.31</v>
          </cell>
          <cell r="O3317">
            <v>0</v>
          </cell>
          <cell r="P3317">
            <v>8070.41</v>
          </cell>
          <cell r="S3317">
            <v>8070.4</v>
          </cell>
          <cell r="U3317" t="str">
            <v>b</v>
          </cell>
          <cell r="V3317"/>
          <cell r="W3317">
            <v>37322</v>
          </cell>
          <cell r="X3317">
            <v>37322</v>
          </cell>
          <cell r="Y3317" t="str">
            <v>KB</v>
          </cell>
        </row>
        <row r="3318">
          <cell r="A3318">
            <v>2167</v>
          </cell>
          <cell r="B3318">
            <v>37413</v>
          </cell>
          <cell r="C3318" t="str">
            <v>f</v>
          </cell>
          <cell r="D3318" t="str">
            <v>02/01/66</v>
          </cell>
          <cell r="E3318">
            <v>37399</v>
          </cell>
          <cell r="F3318">
            <v>37376</v>
          </cell>
          <cell r="G3318">
            <v>37405</v>
          </cell>
          <cell r="H3318" t="str">
            <v>IN PROJEKT,Engineering</v>
          </cell>
          <cell r="I3318" t="str">
            <v>8100719</v>
          </cell>
          <cell r="J3318" t="str">
            <v>3400</v>
          </cell>
          <cell r="L3318">
            <v>7816.67</v>
          </cell>
          <cell r="M3318">
            <v>390.8</v>
          </cell>
          <cell r="O3318">
            <v>0</v>
          </cell>
          <cell r="P3318">
            <v>8207.5</v>
          </cell>
          <cell r="S3318">
            <v>8207.5</v>
          </cell>
          <cell r="V3318"/>
          <cell r="W3318">
            <v>37411</v>
          </cell>
          <cell r="X3318">
            <v>37411</v>
          </cell>
          <cell r="Y3318" t="str">
            <v>KB</v>
          </cell>
        </row>
        <row r="3319">
          <cell r="A3319">
            <v>4016</v>
          </cell>
          <cell r="B3319">
            <v>37315</v>
          </cell>
          <cell r="C3319" t="str">
            <v>ko</v>
          </cell>
          <cell r="D3319" t="str">
            <v>32002001A</v>
          </cell>
          <cell r="E3319">
            <v>37292</v>
          </cell>
          <cell r="F3319">
            <v>37284</v>
          </cell>
          <cell r="G3319">
            <v>37302</v>
          </cell>
          <cell r="H3319" t="str">
            <v>SILNICE Žatec</v>
          </cell>
          <cell r="I3319" t="str">
            <v>8109-481</v>
          </cell>
          <cell r="J3319" t="str">
            <v>0100</v>
          </cell>
          <cell r="L3319">
            <v>5000</v>
          </cell>
          <cell r="M3319">
            <v>250</v>
          </cell>
          <cell r="P3319">
            <v>5250</v>
          </cell>
          <cell r="S3319">
            <v>5250</v>
          </cell>
          <cell r="U3319" t="str">
            <v>c</v>
          </cell>
          <cell r="V3319"/>
          <cell r="W3319">
            <v>37301</v>
          </cell>
          <cell r="X3319">
            <v>37301</v>
          </cell>
          <cell r="Y3319" t="str">
            <v>KB</v>
          </cell>
        </row>
        <row r="3320">
          <cell r="A3320">
            <v>4049</v>
          </cell>
          <cell r="B3320">
            <v>37349</v>
          </cell>
          <cell r="C3320" t="str">
            <v>ko</v>
          </cell>
          <cell r="D3320" t="str">
            <v>32002055</v>
          </cell>
          <cell r="E3320">
            <v>37323</v>
          </cell>
          <cell r="F3320">
            <v>37315</v>
          </cell>
          <cell r="G3320">
            <v>37334</v>
          </cell>
          <cell r="H3320" t="str">
            <v>SILNICE Žatec</v>
          </cell>
          <cell r="I3320" t="str">
            <v>8109-481</v>
          </cell>
          <cell r="J3320" t="str">
            <v>0100</v>
          </cell>
          <cell r="L3320">
            <v>5000</v>
          </cell>
          <cell r="M3320">
            <v>250</v>
          </cell>
          <cell r="N3320">
            <v>0</v>
          </cell>
          <cell r="O3320">
            <v>0</v>
          </cell>
          <cell r="P3320">
            <v>5250</v>
          </cell>
          <cell r="S3320">
            <v>5250</v>
          </cell>
          <cell r="V3320"/>
          <cell r="W3320">
            <v>37329</v>
          </cell>
          <cell r="X3320">
            <v>37330</v>
          </cell>
          <cell r="Y3320" t="str">
            <v>KB</v>
          </cell>
        </row>
        <row r="3321">
          <cell r="A3321">
            <v>4084</v>
          </cell>
          <cell r="B3321">
            <v>37371</v>
          </cell>
          <cell r="C3321" t="str">
            <v>ko</v>
          </cell>
          <cell r="D3321" t="str">
            <v>32002119</v>
          </cell>
          <cell r="E3321">
            <v>37357</v>
          </cell>
          <cell r="F3321">
            <v>37346</v>
          </cell>
          <cell r="G3321">
            <v>37370</v>
          </cell>
          <cell r="H3321" t="str">
            <v>SILNICE Žatec</v>
          </cell>
          <cell r="I3321" t="str">
            <v>8109-481</v>
          </cell>
          <cell r="J3321" t="str">
            <v>0100</v>
          </cell>
          <cell r="L3321">
            <v>10000</v>
          </cell>
          <cell r="M3321">
            <v>500</v>
          </cell>
          <cell r="N3321">
            <v>0</v>
          </cell>
          <cell r="O3321">
            <v>0</v>
          </cell>
          <cell r="P3321">
            <v>10500</v>
          </cell>
          <cell r="S3321">
            <v>10500</v>
          </cell>
          <cell r="U3321" t="str">
            <v>a</v>
          </cell>
          <cell r="V3321"/>
          <cell r="W3321">
            <v>37369</v>
          </cell>
          <cell r="X3321">
            <v>37369</v>
          </cell>
          <cell r="Y3321" t="str">
            <v>KB</v>
          </cell>
        </row>
        <row r="3322">
          <cell r="A3322">
            <v>4226</v>
          </cell>
          <cell r="B3322">
            <v>37498</v>
          </cell>
          <cell r="C3322" t="str">
            <v>ko</v>
          </cell>
          <cell r="D3322" t="str">
            <v>12200181</v>
          </cell>
          <cell r="E3322">
            <v>37467</v>
          </cell>
          <cell r="G3322">
            <v>37504</v>
          </cell>
          <cell r="H3322" t="str">
            <v>SILNICE Žatec</v>
          </cell>
          <cell r="I3322" t="str">
            <v>8109-481</v>
          </cell>
          <cell r="J3322" t="str">
            <v>0100</v>
          </cell>
          <cell r="L3322">
            <v>0</v>
          </cell>
          <cell r="M3322">
            <v>0</v>
          </cell>
          <cell r="N3322">
            <v>0</v>
          </cell>
          <cell r="O3322">
            <v>0</v>
          </cell>
          <cell r="Q3322">
            <v>51967</v>
          </cell>
          <cell r="S3322">
            <v>51967</v>
          </cell>
          <cell r="T3322" t="str">
            <v>September2002</v>
          </cell>
          <cell r="U3322">
            <v>37497</v>
          </cell>
          <cell r="V3322"/>
          <cell r="W3322">
            <v>37503</v>
          </cell>
          <cell r="X3322">
            <v>37504</v>
          </cell>
          <cell r="Y3322" t="str">
            <v>UFJ</v>
          </cell>
        </row>
        <row r="3323">
          <cell r="A3323">
            <v>4227</v>
          </cell>
          <cell r="B3323">
            <v>37498</v>
          </cell>
          <cell r="C3323" t="str">
            <v>ko</v>
          </cell>
          <cell r="D3323" t="str">
            <v>22002097</v>
          </cell>
          <cell r="E3323">
            <v>37467</v>
          </cell>
          <cell r="F3323">
            <v>37466</v>
          </cell>
          <cell r="G3323">
            <v>37473</v>
          </cell>
          <cell r="H3323" t="str">
            <v>SILNICE Žatec</v>
          </cell>
          <cell r="I3323" t="str">
            <v>8109-481</v>
          </cell>
          <cell r="J3323" t="str">
            <v>0100</v>
          </cell>
          <cell r="L3323">
            <v>2543470</v>
          </cell>
          <cell r="M3323">
            <v>127173.5</v>
          </cell>
          <cell r="N3323">
            <v>0</v>
          </cell>
          <cell r="O3323">
            <v>0</v>
          </cell>
          <cell r="P3323">
            <v>2670643.5</v>
          </cell>
          <cell r="Q3323">
            <v>-2284240</v>
          </cell>
          <cell r="R3323">
            <v>-127173.5</v>
          </cell>
          <cell r="S3323">
            <v>259230</v>
          </cell>
          <cell r="T3323" t="str">
            <v>September2002</v>
          </cell>
          <cell r="U3323">
            <v>37497</v>
          </cell>
          <cell r="V3323"/>
          <cell r="W3323">
            <v>37503</v>
          </cell>
          <cell r="X3323">
            <v>37504</v>
          </cell>
          <cell r="Y3323" t="str">
            <v>UFJ</v>
          </cell>
        </row>
        <row r="3324">
          <cell r="A3324">
            <v>527</v>
          </cell>
          <cell r="B3324">
            <v>37396</v>
          </cell>
          <cell r="C3324" t="str">
            <v>ko</v>
          </cell>
          <cell r="D3324" t="str">
            <v>12200057</v>
          </cell>
          <cell r="E3324">
            <v>37372</v>
          </cell>
          <cell r="G3324">
            <v>37381</v>
          </cell>
          <cell r="H3324" t="str">
            <v>SILNICE Žatec</v>
          </cell>
          <cell r="I3324" t="str">
            <v>8109-481</v>
          </cell>
          <cell r="J3324" t="str">
            <v>0100</v>
          </cell>
          <cell r="M3324">
            <v>0</v>
          </cell>
          <cell r="O3324">
            <v>0</v>
          </cell>
          <cell r="P3324">
            <v>0</v>
          </cell>
          <cell r="Q3324">
            <v>270237</v>
          </cell>
          <cell r="S3324">
            <v>270237</v>
          </cell>
          <cell r="U3324" t="str">
            <v>a</v>
          </cell>
          <cell r="V3324"/>
          <cell r="W3324">
            <v>37391</v>
          </cell>
          <cell r="X3324">
            <v>37393</v>
          </cell>
          <cell r="Y3324" t="str">
            <v>KB</v>
          </cell>
        </row>
        <row r="3325">
          <cell r="A3325">
            <v>2066</v>
          </cell>
          <cell r="B3325">
            <v>37364</v>
          </cell>
          <cell r="C3325" t="str">
            <v>ty</v>
          </cell>
          <cell r="D3325" t="str">
            <v>22002017</v>
          </cell>
          <cell r="E3325">
            <v>37327</v>
          </cell>
          <cell r="F3325">
            <v>37315</v>
          </cell>
          <cell r="G3325">
            <v>37349</v>
          </cell>
          <cell r="H3325" t="str">
            <v>Silnice Žatec</v>
          </cell>
          <cell r="I3325" t="str">
            <v>8109-481</v>
          </cell>
          <cell r="J3325" t="str">
            <v>0100</v>
          </cell>
          <cell r="L3325">
            <v>3784117</v>
          </cell>
          <cell r="M3325">
            <v>189205.9</v>
          </cell>
          <cell r="O3325">
            <v>0</v>
          </cell>
          <cell r="P3325">
            <v>3973322.9</v>
          </cell>
          <cell r="Q3325">
            <v>-3300000</v>
          </cell>
          <cell r="R3325">
            <v>-378412</v>
          </cell>
          <cell r="S3325">
            <v>294910.89999999991</v>
          </cell>
          <cell r="U3325" t="str">
            <v>a</v>
          </cell>
          <cell r="V3325"/>
          <cell r="W3325">
            <v>37349</v>
          </cell>
          <cell r="X3325">
            <v>37349</v>
          </cell>
          <cell r="Y3325" t="str">
            <v>KB</v>
          </cell>
        </row>
        <row r="3326">
          <cell r="A3326">
            <v>4155</v>
          </cell>
          <cell r="B3326">
            <v>37453</v>
          </cell>
          <cell r="C3326" t="str">
            <v>ko</v>
          </cell>
          <cell r="D3326" t="str">
            <v>12200121</v>
          </cell>
          <cell r="E3326">
            <v>37419</v>
          </cell>
          <cell r="G3326">
            <v>37442</v>
          </cell>
          <cell r="H3326" t="str">
            <v>SILNICE Žatec</v>
          </cell>
          <cell r="I3326" t="str">
            <v>8109-481</v>
          </cell>
          <cell r="J3326" t="str">
            <v>0100</v>
          </cell>
          <cell r="L3326">
            <v>0</v>
          </cell>
          <cell r="M3326">
            <v>0</v>
          </cell>
          <cell r="N3326">
            <v>0</v>
          </cell>
          <cell r="O3326">
            <v>0</v>
          </cell>
          <cell r="Q3326">
            <v>364366</v>
          </cell>
          <cell r="S3326">
            <v>364366</v>
          </cell>
          <cell r="T3326" t="str">
            <v>July2002</v>
          </cell>
          <cell r="U3326">
            <v>37433</v>
          </cell>
          <cell r="V3326"/>
          <cell r="W3326">
            <v>37447</v>
          </cell>
          <cell r="X3326">
            <v>37446</v>
          </cell>
          <cell r="Y3326" t="str">
            <v>Sanwa Duss</v>
          </cell>
        </row>
        <row r="3327">
          <cell r="A3327">
            <v>0</v>
          </cell>
          <cell r="B3327">
            <v>37215</v>
          </cell>
          <cell r="C3327" t="str">
            <v>ko</v>
          </cell>
          <cell r="D3327" t="str">
            <v>12100198</v>
          </cell>
          <cell r="E3327">
            <v>37176</v>
          </cell>
          <cell r="G3327">
            <v>37200</v>
          </cell>
          <cell r="H3327" t="str">
            <v>Silnice Žatec</v>
          </cell>
          <cell r="I3327" t="str">
            <v>8109-481</v>
          </cell>
          <cell r="J3327" t="str">
            <v>0100</v>
          </cell>
          <cell r="M3327">
            <v>0</v>
          </cell>
          <cell r="O3327">
            <v>0</v>
          </cell>
          <cell r="P3327">
            <v>0</v>
          </cell>
          <cell r="Q3327">
            <v>472500</v>
          </cell>
          <cell r="S3327">
            <v>472500</v>
          </cell>
          <cell r="T3327" t="str">
            <v>November2001</v>
          </cell>
          <cell r="U3327">
            <v>37197</v>
          </cell>
          <cell r="V3327"/>
          <cell r="W3327">
            <v>37200</v>
          </cell>
          <cell r="X3327">
            <v>37201</v>
          </cell>
          <cell r="Y3327" t="str">
            <v>Sanwa Duss</v>
          </cell>
        </row>
        <row r="3328">
          <cell r="A3328">
            <v>0</v>
          </cell>
          <cell r="B3328">
            <v>37246</v>
          </cell>
          <cell r="C3328" t="str">
            <v>ko</v>
          </cell>
          <cell r="D3328" t="str">
            <v>12100216</v>
          </cell>
          <cell r="E3328">
            <v>37204</v>
          </cell>
          <cell r="G3328">
            <v>37230</v>
          </cell>
          <cell r="H3328" t="str">
            <v>Silnice Žatec</v>
          </cell>
          <cell r="I3328" t="str">
            <v>8109-481</v>
          </cell>
          <cell r="J3328" t="str">
            <v>0100</v>
          </cell>
          <cell r="M3328">
            <v>0</v>
          </cell>
          <cell r="O3328">
            <v>0</v>
          </cell>
          <cell r="P3328">
            <v>0</v>
          </cell>
          <cell r="Q3328">
            <v>475860</v>
          </cell>
          <cell r="S3328">
            <v>475860</v>
          </cell>
          <cell r="T3328" t="str">
            <v>December2001</v>
          </cell>
          <cell r="U3328">
            <v>37224</v>
          </cell>
          <cell r="V3328"/>
          <cell r="W3328">
            <v>37231</v>
          </cell>
          <cell r="X3328">
            <v>37230</v>
          </cell>
          <cell r="Y3328" t="str">
            <v>Sanwa Duss</v>
          </cell>
        </row>
        <row r="3329">
          <cell r="A3329">
            <v>0</v>
          </cell>
          <cell r="B3329">
            <v>37215</v>
          </cell>
          <cell r="C3329" t="str">
            <v>ko</v>
          </cell>
          <cell r="D3329" t="str">
            <v>12100199</v>
          </cell>
          <cell r="E3329">
            <v>37176</v>
          </cell>
          <cell r="G3329">
            <v>37200</v>
          </cell>
          <cell r="H3329" t="str">
            <v>Silnice Žatec</v>
          </cell>
          <cell r="I3329" t="str">
            <v>8109-481</v>
          </cell>
          <cell r="J3329" t="str">
            <v>0100</v>
          </cell>
          <cell r="M3329">
            <v>0</v>
          </cell>
          <cell r="O3329">
            <v>0</v>
          </cell>
          <cell r="P3329">
            <v>0</v>
          </cell>
          <cell r="Q3329">
            <v>552813</v>
          </cell>
          <cell r="S3329">
            <v>552813</v>
          </cell>
          <cell r="T3329" t="str">
            <v>November2001</v>
          </cell>
          <cell r="U3329">
            <v>37197</v>
          </cell>
          <cell r="V3329"/>
          <cell r="W3329">
            <v>37200</v>
          </cell>
          <cell r="X3329">
            <v>37201</v>
          </cell>
          <cell r="Y3329" t="str">
            <v>Sanwa Duss</v>
          </cell>
        </row>
        <row r="3330">
          <cell r="A3330">
            <v>4119</v>
          </cell>
          <cell r="B3330">
            <v>37413</v>
          </cell>
          <cell r="C3330" t="str">
            <v>ko</v>
          </cell>
          <cell r="D3330" t="str">
            <v>12200077</v>
          </cell>
          <cell r="E3330">
            <v>37390</v>
          </cell>
          <cell r="G3330">
            <v>37412</v>
          </cell>
          <cell r="H3330" t="str">
            <v>SILNICE Žatec</v>
          </cell>
          <cell r="I3330" t="str">
            <v>8109-481</v>
          </cell>
          <cell r="J3330" t="str">
            <v>0100</v>
          </cell>
          <cell r="L3330">
            <v>0</v>
          </cell>
          <cell r="M3330">
            <v>0</v>
          </cell>
          <cell r="N3330">
            <v>0</v>
          </cell>
          <cell r="O3330">
            <v>0</v>
          </cell>
          <cell r="Q3330">
            <v>596473</v>
          </cell>
          <cell r="S3330">
            <v>596473</v>
          </cell>
          <cell r="T3330" t="str">
            <v>June2002</v>
          </cell>
          <cell r="U3330">
            <v>37407</v>
          </cell>
          <cell r="V3330"/>
          <cell r="W3330">
            <v>37412</v>
          </cell>
          <cell r="X3330">
            <v>37413</v>
          </cell>
          <cell r="Y3330" t="str">
            <v>Sanwa Duss</v>
          </cell>
        </row>
        <row r="3331">
          <cell r="A3331">
            <v>4287</v>
          </cell>
          <cell r="B3331">
            <v>37537</v>
          </cell>
          <cell r="C3331" t="str">
            <v>ko</v>
          </cell>
          <cell r="D3331" t="str">
            <v>22002131</v>
          </cell>
          <cell r="E3331">
            <v>37512</v>
          </cell>
          <cell r="F3331">
            <v>37505</v>
          </cell>
          <cell r="G3331">
            <v>37534</v>
          </cell>
          <cell r="H3331" t="str">
            <v>SILNICE Žatec</v>
          </cell>
          <cell r="I3331" t="str">
            <v>8109-481</v>
          </cell>
          <cell r="J3331" t="str">
            <v>0100</v>
          </cell>
          <cell r="L3331">
            <v>7345070</v>
          </cell>
          <cell r="M3331">
            <v>367253.5</v>
          </cell>
          <cell r="O3331">
            <v>0</v>
          </cell>
          <cell r="P3331">
            <v>7712324</v>
          </cell>
          <cell r="Q3331">
            <v>-6610563</v>
          </cell>
          <cell r="R3331">
            <v>-367254</v>
          </cell>
          <cell r="S3331">
            <v>734507</v>
          </cell>
          <cell r="T3331" t="str">
            <v>October2002</v>
          </cell>
          <cell r="V3331"/>
          <cell r="W3331">
            <v>37534</v>
          </cell>
          <cell r="X3331">
            <v>37536</v>
          </cell>
          <cell r="Y3331" t="str">
            <v>UFJ</v>
          </cell>
        </row>
        <row r="3332">
          <cell r="A3332">
            <v>0</v>
          </cell>
          <cell r="B3332">
            <v>37246</v>
          </cell>
          <cell r="C3332" t="str">
            <v>ko</v>
          </cell>
          <cell r="D3332" t="str">
            <v>12100217</v>
          </cell>
          <cell r="E3332">
            <v>37193</v>
          </cell>
          <cell r="G3332">
            <v>37230</v>
          </cell>
          <cell r="H3332" t="str">
            <v>Silnice Žatec</v>
          </cell>
          <cell r="I3332" t="str">
            <v>8109-481</v>
          </cell>
          <cell r="J3332" t="str">
            <v>0100</v>
          </cell>
          <cell r="M3332">
            <v>0</v>
          </cell>
          <cell r="O3332">
            <v>0</v>
          </cell>
          <cell r="P3332">
            <v>0</v>
          </cell>
          <cell r="Q3332">
            <v>946937</v>
          </cell>
          <cell r="S3332">
            <v>946937</v>
          </cell>
          <cell r="T3332" t="str">
            <v>December2001</v>
          </cell>
          <cell r="U3332">
            <v>37224</v>
          </cell>
          <cell r="V3332"/>
          <cell r="W3332">
            <v>37231</v>
          </cell>
          <cell r="X3332">
            <v>37230</v>
          </cell>
          <cell r="Y3332" t="str">
            <v>Sanwa Duss</v>
          </cell>
        </row>
        <row r="3333">
          <cell r="A3333">
            <v>4228</v>
          </cell>
          <cell r="B3333">
            <v>37498</v>
          </cell>
          <cell r="C3333" t="str">
            <v>ko</v>
          </cell>
          <cell r="D3333" t="str">
            <v>22002098</v>
          </cell>
          <cell r="E3333">
            <v>37467</v>
          </cell>
          <cell r="F3333">
            <v>37466</v>
          </cell>
          <cell r="G3333">
            <v>37487</v>
          </cell>
          <cell r="H3333" t="str">
            <v>SILNICE Žatec</v>
          </cell>
          <cell r="I3333" t="str">
            <v>8109-481</v>
          </cell>
          <cell r="J3333" t="str">
            <v>0100</v>
          </cell>
          <cell r="L3333">
            <v>11196400</v>
          </cell>
          <cell r="M3333">
            <v>559820</v>
          </cell>
          <cell r="N3333">
            <v>0</v>
          </cell>
          <cell r="O3333">
            <v>0</v>
          </cell>
          <cell r="P3333">
            <v>11756220</v>
          </cell>
          <cell r="Q3333">
            <v>-10069123</v>
          </cell>
          <cell r="R3333">
            <v>-559820</v>
          </cell>
          <cell r="S3333">
            <v>1127276.2</v>
          </cell>
          <cell r="T3333" t="str">
            <v>September2002</v>
          </cell>
          <cell r="U3333">
            <v>37497</v>
          </cell>
          <cell r="V3333"/>
          <cell r="W3333">
            <v>37503</v>
          </cell>
          <cell r="X3333">
            <v>37504</v>
          </cell>
          <cell r="Y3333" t="str">
            <v>UFJ</v>
          </cell>
        </row>
        <row r="3334">
          <cell r="A3334">
            <v>4011</v>
          </cell>
          <cell r="B3334">
            <v>37333</v>
          </cell>
          <cell r="C3334" t="str">
            <v>ko</v>
          </cell>
          <cell r="D3334" t="str">
            <v>12100290</v>
          </cell>
          <cell r="E3334">
            <v>37286</v>
          </cell>
          <cell r="G3334">
            <v>37320</v>
          </cell>
          <cell r="H3334" t="str">
            <v>SILNICE Žatec</v>
          </cell>
          <cell r="I3334" t="str">
            <v>8109-481</v>
          </cell>
          <cell r="J3334" t="str">
            <v>0100</v>
          </cell>
          <cell r="Q3334">
            <v>1335880</v>
          </cell>
          <cell r="S3334">
            <v>1335880</v>
          </cell>
          <cell r="T3334" t="str">
            <v>March2002</v>
          </cell>
          <cell r="U3334">
            <v>37315</v>
          </cell>
          <cell r="V3334"/>
          <cell r="W3334">
            <v>37320</v>
          </cell>
          <cell r="X3334">
            <v>37320</v>
          </cell>
          <cell r="Y3334" t="str">
            <v>Sanwa Duss</v>
          </cell>
        </row>
        <row r="3335">
          <cell r="A3335">
            <v>4156</v>
          </cell>
          <cell r="B3335">
            <v>37453</v>
          </cell>
          <cell r="C3335" t="str">
            <v>ko</v>
          </cell>
          <cell r="D3335" t="str">
            <v>12200120</v>
          </cell>
          <cell r="E3335">
            <v>37419</v>
          </cell>
          <cell r="G3335">
            <v>37442</v>
          </cell>
          <cell r="H3335" t="str">
            <v>SILNICE Žatec</v>
          </cell>
          <cell r="I3335" t="str">
            <v>8109-481</v>
          </cell>
          <cell r="J3335" t="str">
            <v>0100</v>
          </cell>
          <cell r="L3335">
            <v>0</v>
          </cell>
          <cell r="M3335">
            <v>0</v>
          </cell>
          <cell r="N3335">
            <v>0</v>
          </cell>
          <cell r="O3335">
            <v>0</v>
          </cell>
          <cell r="Q3335">
            <v>2212410.7000000002</v>
          </cell>
          <cell r="S3335">
            <v>2212410.7000000002</v>
          </cell>
          <cell r="T3335" t="str">
            <v>July2002</v>
          </cell>
          <cell r="U3335">
            <v>37433</v>
          </cell>
          <cell r="V3335"/>
          <cell r="W3335">
            <v>37447</v>
          </cell>
          <cell r="X3335">
            <v>37446</v>
          </cell>
          <cell r="Y3335" t="str">
            <v>Sanwa Duss</v>
          </cell>
        </row>
        <row r="3336">
          <cell r="A3336">
            <v>0</v>
          </cell>
          <cell r="B3336">
            <v>37215</v>
          </cell>
          <cell r="C3336" t="str">
            <v>ty</v>
          </cell>
          <cell r="D3336" t="str">
            <v>12100212</v>
          </cell>
          <cell r="E3336">
            <v>37179</v>
          </cell>
          <cell r="G3336">
            <v>37211</v>
          </cell>
          <cell r="H3336" t="str">
            <v>Silnice Žatec</v>
          </cell>
          <cell r="I3336" t="str">
            <v>8109-481</v>
          </cell>
          <cell r="J3336" t="str">
            <v>0100</v>
          </cell>
          <cell r="M3336">
            <v>0</v>
          </cell>
          <cell r="O3336">
            <v>0</v>
          </cell>
          <cell r="P3336">
            <v>0</v>
          </cell>
          <cell r="Q3336">
            <v>3300000</v>
          </cell>
          <cell r="S3336">
            <v>3300000</v>
          </cell>
          <cell r="T3336" t="str">
            <v>November2001</v>
          </cell>
          <cell r="U3336">
            <v>37207</v>
          </cell>
          <cell r="V3336"/>
          <cell r="W3336">
            <v>37209</v>
          </cell>
          <cell r="X3336">
            <v>37208</v>
          </cell>
          <cell r="Y3336" t="str">
            <v>Sanwa Duss</v>
          </cell>
        </row>
        <row r="3337">
          <cell r="A3337">
            <v>4115</v>
          </cell>
          <cell r="B3337">
            <v>37413</v>
          </cell>
          <cell r="C3337" t="str">
            <v>ko</v>
          </cell>
          <cell r="D3337" t="str">
            <v>12200079</v>
          </cell>
          <cell r="E3337">
            <v>37386</v>
          </cell>
          <cell r="G3337">
            <v>37412</v>
          </cell>
          <cell r="H3337" t="str">
            <v>SILNICE Žatec</v>
          </cell>
          <cell r="I3337" t="str">
            <v>8109-481</v>
          </cell>
          <cell r="J3337" t="str">
            <v>0100</v>
          </cell>
          <cell r="L3337">
            <v>0</v>
          </cell>
          <cell r="M3337">
            <v>0</v>
          </cell>
          <cell r="N3337">
            <v>0</v>
          </cell>
          <cell r="O3337">
            <v>0</v>
          </cell>
          <cell r="Q3337">
            <v>3600940.7</v>
          </cell>
          <cell r="S3337">
            <v>3600940.7</v>
          </cell>
          <cell r="T3337" t="str">
            <v>June2002</v>
          </cell>
          <cell r="U3337">
            <v>37407</v>
          </cell>
          <cell r="V3337"/>
          <cell r="W3337">
            <v>37412</v>
          </cell>
          <cell r="X3337">
            <v>37413</v>
          </cell>
          <cell r="Y3337" t="str">
            <v>Sanwa Duss</v>
          </cell>
        </row>
        <row r="3338">
          <cell r="A3338">
            <v>6</v>
          </cell>
          <cell r="B3338">
            <v>37315</v>
          </cell>
          <cell r="C3338" t="str">
            <v>ko</v>
          </cell>
          <cell r="D3338" t="str">
            <v>12100287</v>
          </cell>
          <cell r="E3338">
            <v>37264</v>
          </cell>
          <cell r="G3338">
            <v>37292</v>
          </cell>
          <cell r="H3338" t="str">
            <v>Silnice Žatec</v>
          </cell>
          <cell r="I3338" t="str">
            <v>8109-481</v>
          </cell>
          <cell r="J3338" t="str">
            <v>0100</v>
          </cell>
          <cell r="M3338">
            <v>0</v>
          </cell>
          <cell r="O3338">
            <v>0</v>
          </cell>
          <cell r="P3338">
            <v>0</v>
          </cell>
          <cell r="Q3338">
            <v>3827770</v>
          </cell>
          <cell r="S3338">
            <v>3827770</v>
          </cell>
          <cell r="T3338" t="str">
            <v>February2002</v>
          </cell>
          <cell r="U3338">
            <v>37288</v>
          </cell>
          <cell r="V3338"/>
          <cell r="W3338">
            <v>37292</v>
          </cell>
          <cell r="X3338">
            <v>37293</v>
          </cell>
          <cell r="Y3338" t="str">
            <v>Sanwa Duss</v>
          </cell>
        </row>
        <row r="3339">
          <cell r="A3339">
            <v>4082</v>
          </cell>
          <cell r="B3339">
            <v>37382</v>
          </cell>
          <cell r="C3339" t="str">
            <v>ko</v>
          </cell>
          <cell r="D3339" t="str">
            <v>12200056</v>
          </cell>
          <cell r="E3339">
            <v>37355</v>
          </cell>
          <cell r="G3339">
            <v>37377</v>
          </cell>
          <cell r="H3339" t="str">
            <v>SILNICE Žatec</v>
          </cell>
          <cell r="I3339" t="str">
            <v>8109-481</v>
          </cell>
          <cell r="J3339" t="str">
            <v>0100</v>
          </cell>
          <cell r="L3339">
            <v>0</v>
          </cell>
          <cell r="M3339">
            <v>0</v>
          </cell>
          <cell r="N3339">
            <v>0</v>
          </cell>
          <cell r="O3339">
            <v>0</v>
          </cell>
          <cell r="Q3339">
            <v>4255772.4000000004</v>
          </cell>
          <cell r="S3339">
            <v>4255772.4000000004</v>
          </cell>
          <cell r="T3339" t="str">
            <v>May2002</v>
          </cell>
          <cell r="U3339">
            <v>37371</v>
          </cell>
          <cell r="V3339"/>
          <cell r="W3339">
            <v>37372</v>
          </cell>
          <cell r="X3339">
            <v>37372</v>
          </cell>
          <cell r="Y3339" t="str">
            <v>Sanwa Duss</v>
          </cell>
        </row>
        <row r="3340">
          <cell r="A3340">
            <v>1059</v>
          </cell>
          <cell r="B3340">
            <v>37469</v>
          </cell>
          <cell r="C3340" t="str">
            <v>torm</v>
          </cell>
          <cell r="D3340" t="str">
            <v>1000002122</v>
          </cell>
          <cell r="E3340">
            <v>37455</v>
          </cell>
          <cell r="F3340">
            <v>37449</v>
          </cell>
          <cell r="G3340">
            <v>37473</v>
          </cell>
          <cell r="H3340" t="str">
            <v>KH Servis</v>
          </cell>
          <cell r="I3340" t="str">
            <v>823646-101</v>
          </cell>
          <cell r="J3340" t="str">
            <v>0100</v>
          </cell>
          <cell r="L3340">
            <v>36220</v>
          </cell>
          <cell r="M3340">
            <v>1811</v>
          </cell>
          <cell r="O3340">
            <v>0</v>
          </cell>
          <cell r="P3340">
            <v>38031</v>
          </cell>
          <cell r="S3340">
            <v>38031</v>
          </cell>
          <cell r="U3340" t="str">
            <v>z</v>
          </cell>
          <cell r="V3340"/>
          <cell r="W3340">
            <v>37468</v>
          </cell>
          <cell r="X3340">
            <v>37469</v>
          </cell>
          <cell r="Y3340" t="str">
            <v>KB</v>
          </cell>
        </row>
        <row r="3341">
          <cell r="A3341">
            <v>619</v>
          </cell>
          <cell r="B3341">
            <v>37396</v>
          </cell>
          <cell r="C3341" t="str">
            <v>jsr</v>
          </cell>
          <cell r="D3341" t="str">
            <v>100055</v>
          </cell>
          <cell r="E3341">
            <v>37386</v>
          </cell>
          <cell r="G3341">
            <v>37389</v>
          </cell>
          <cell r="H3341" t="str">
            <v>SAN</v>
          </cell>
          <cell r="I3341" t="str">
            <v>8271510287</v>
          </cell>
          <cell r="J3341" t="str">
            <v>0100</v>
          </cell>
          <cell r="M3341">
            <v>0</v>
          </cell>
          <cell r="O3341">
            <v>0</v>
          </cell>
          <cell r="P3341">
            <v>0</v>
          </cell>
          <cell r="Q3341">
            <v>9000</v>
          </cell>
          <cell r="S3341">
            <v>9000</v>
          </cell>
          <cell r="U3341" t="str">
            <v>b</v>
          </cell>
          <cell r="V3341"/>
          <cell r="W3341">
            <v>37393</v>
          </cell>
          <cell r="X3341">
            <v>37393</v>
          </cell>
          <cell r="Y3341" t="str">
            <v>KB</v>
          </cell>
        </row>
        <row r="3342">
          <cell r="A3342">
            <v>675</v>
          </cell>
          <cell r="B3342">
            <v>37413</v>
          </cell>
          <cell r="C3342" t="str">
            <v>jsr</v>
          </cell>
          <cell r="D3342" t="str">
            <v>120038</v>
          </cell>
          <cell r="E3342">
            <v>37397</v>
          </cell>
          <cell r="F3342">
            <v>37386</v>
          </cell>
          <cell r="G3342">
            <v>37396</v>
          </cell>
          <cell r="H3342" t="str">
            <v>SAN</v>
          </cell>
          <cell r="I3342" t="str">
            <v>8271510287</v>
          </cell>
          <cell r="J3342" t="str">
            <v>0100</v>
          </cell>
          <cell r="L3342">
            <v>17466.599999999999</v>
          </cell>
          <cell r="M3342">
            <v>873.3</v>
          </cell>
          <cell r="O3342">
            <v>0</v>
          </cell>
          <cell r="P3342">
            <v>18339.900000000001</v>
          </cell>
          <cell r="Q3342">
            <v>-9000</v>
          </cell>
          <cell r="S3342">
            <v>9340</v>
          </cell>
          <cell r="V3342"/>
          <cell r="W3342">
            <v>37411</v>
          </cell>
          <cell r="X3342">
            <v>37411</v>
          </cell>
          <cell r="Y3342" t="str">
            <v>KB</v>
          </cell>
        </row>
        <row r="3343">
          <cell r="A3343">
            <v>749</v>
          </cell>
          <cell r="B3343">
            <v>37425</v>
          </cell>
          <cell r="C3343" t="str">
            <v>sm</v>
          </cell>
          <cell r="D3343" t="str">
            <v>20021061</v>
          </cell>
          <cell r="E3343">
            <v>37410</v>
          </cell>
          <cell r="F3343">
            <v>37404</v>
          </cell>
          <cell r="G3343">
            <v>37418</v>
          </cell>
          <cell r="H3343" t="str">
            <v>ing. Mečíř</v>
          </cell>
          <cell r="I3343" t="str">
            <v>830448-461</v>
          </cell>
          <cell r="J3343" t="str">
            <v>0100</v>
          </cell>
          <cell r="L3343">
            <v>1800</v>
          </cell>
          <cell r="M3343">
            <v>90</v>
          </cell>
          <cell r="O3343">
            <v>0</v>
          </cell>
          <cell r="P3343">
            <v>1890</v>
          </cell>
          <cell r="S3343">
            <v>1890</v>
          </cell>
          <cell r="U3343" t="str">
            <v>c</v>
          </cell>
          <cell r="V3343"/>
          <cell r="W3343">
            <v>37417</v>
          </cell>
          <cell r="X3343">
            <v>37417</v>
          </cell>
          <cell r="Y3343" t="str">
            <v>KB</v>
          </cell>
        </row>
        <row r="3344">
          <cell r="A3344">
            <v>1373</v>
          </cell>
          <cell r="B3344">
            <v>37529</v>
          </cell>
          <cell r="C3344" t="str">
            <v>ky</v>
          </cell>
          <cell r="D3344" t="str">
            <v>20021861</v>
          </cell>
          <cell r="E3344">
            <v>37511</v>
          </cell>
          <cell r="F3344">
            <v>37503</v>
          </cell>
          <cell r="G3344">
            <v>37517</v>
          </cell>
          <cell r="H3344" t="str">
            <v>Ing. Mečíř</v>
          </cell>
          <cell r="I3344" t="str">
            <v>830448-461</v>
          </cell>
          <cell r="J3344" t="str">
            <v>0100</v>
          </cell>
          <cell r="L3344">
            <v>1800</v>
          </cell>
          <cell r="M3344">
            <v>90</v>
          </cell>
          <cell r="O3344">
            <v>0</v>
          </cell>
          <cell r="P3344">
            <v>1890</v>
          </cell>
          <cell r="S3344">
            <v>1890</v>
          </cell>
          <cell r="U3344" t="str">
            <v>a</v>
          </cell>
          <cell r="V3344"/>
          <cell r="W3344">
            <v>37518</v>
          </cell>
          <cell r="X3344">
            <v>37518</v>
          </cell>
          <cell r="Y3344" t="str">
            <v>KB</v>
          </cell>
        </row>
        <row r="3345">
          <cell r="A3345">
            <v>23</v>
          </cell>
          <cell r="B3345">
            <v>37294</v>
          </cell>
          <cell r="C3345" t="str">
            <v>mch</v>
          </cell>
          <cell r="D3345" t="str">
            <v>20020191</v>
          </cell>
          <cell r="E3345">
            <v>37270</v>
          </cell>
          <cell r="F3345">
            <v>37266</v>
          </cell>
          <cell r="G3345">
            <v>37280</v>
          </cell>
          <cell r="H3345" t="str">
            <v>Ing. Mečíř</v>
          </cell>
          <cell r="I3345" t="str">
            <v>830448-461</v>
          </cell>
          <cell r="J3345" t="str">
            <v>0100</v>
          </cell>
          <cell r="L3345">
            <v>2500</v>
          </cell>
          <cell r="M3345">
            <v>125</v>
          </cell>
          <cell r="O3345">
            <v>0</v>
          </cell>
          <cell r="P3345">
            <v>2625</v>
          </cell>
          <cell r="S3345">
            <v>2625</v>
          </cell>
          <cell r="V3345"/>
          <cell r="W3345">
            <v>37284</v>
          </cell>
          <cell r="X3345">
            <v>37285</v>
          </cell>
          <cell r="Y3345" t="str">
            <v>KB</v>
          </cell>
        </row>
        <row r="3346">
          <cell r="A3346">
            <v>133</v>
          </cell>
          <cell r="B3346">
            <v>37315</v>
          </cell>
          <cell r="C3346" t="str">
            <v>toe</v>
          </cell>
          <cell r="D3346" t="str">
            <v>20020374</v>
          </cell>
          <cell r="E3346">
            <v>37300</v>
          </cell>
          <cell r="F3346">
            <v>37294</v>
          </cell>
          <cell r="G3346">
            <v>37308</v>
          </cell>
          <cell r="H3346" t="str">
            <v>Ing. Mečíř</v>
          </cell>
          <cell r="I3346" t="str">
            <v>830448-461</v>
          </cell>
          <cell r="J3346" t="str">
            <v>0100</v>
          </cell>
          <cell r="L3346">
            <v>3200</v>
          </cell>
          <cell r="M3346">
            <v>160</v>
          </cell>
          <cell r="O3346">
            <v>0</v>
          </cell>
          <cell r="P3346">
            <v>3360</v>
          </cell>
          <cell r="S3346">
            <v>3360</v>
          </cell>
          <cell r="U3346" t="str">
            <v>a</v>
          </cell>
          <cell r="V3346"/>
          <cell r="W3346">
            <v>37312</v>
          </cell>
          <cell r="X3346">
            <v>37313</v>
          </cell>
          <cell r="Y3346" t="str">
            <v>KB</v>
          </cell>
        </row>
        <row r="3347">
          <cell r="A3347">
            <v>1212</v>
          </cell>
          <cell r="B3347">
            <v>37491</v>
          </cell>
          <cell r="C3347" t="str">
            <v>tp5</v>
          </cell>
          <cell r="D3347" t="str">
            <v>20021673</v>
          </cell>
          <cell r="E3347">
            <v>37481</v>
          </cell>
          <cell r="F3347">
            <v>37473</v>
          </cell>
          <cell r="G3347">
            <v>37487</v>
          </cell>
          <cell r="H3347" t="str">
            <v>Ing. Mečíř</v>
          </cell>
          <cell r="I3347" t="str">
            <v>830448-461</v>
          </cell>
          <cell r="J3347" t="str">
            <v>0100</v>
          </cell>
          <cell r="L3347">
            <v>4400</v>
          </cell>
          <cell r="M3347">
            <v>220</v>
          </cell>
          <cell r="O3347">
            <v>0</v>
          </cell>
          <cell r="P3347">
            <v>4620</v>
          </cell>
          <cell r="S3347">
            <v>4620</v>
          </cell>
          <cell r="U3347" t="str">
            <v>b</v>
          </cell>
          <cell r="V3347"/>
          <cell r="W3347">
            <v>37489</v>
          </cell>
          <cell r="X3347">
            <v>37490</v>
          </cell>
          <cell r="Y3347" t="str">
            <v>KB</v>
          </cell>
          <cell r="Z3347" t="str">
            <v>documentation for Paintshop - Toyota</v>
          </cell>
        </row>
        <row r="3348">
          <cell r="A3348">
            <v>246</v>
          </cell>
          <cell r="B3348">
            <v>37349</v>
          </cell>
          <cell r="C3348" t="str">
            <v>mc</v>
          </cell>
          <cell r="D3348" t="str">
            <v>3602</v>
          </cell>
          <cell r="E3348">
            <v>37321</v>
          </cell>
          <cell r="F3348">
            <v>37316</v>
          </cell>
          <cell r="G3348">
            <v>37330</v>
          </cell>
          <cell r="H3348" t="str">
            <v>LIGHT reklama,Plzeň</v>
          </cell>
          <cell r="I3348" t="str">
            <v>84003371</v>
          </cell>
          <cell r="J3348" t="str">
            <v>0100</v>
          </cell>
          <cell r="M3348">
            <v>0</v>
          </cell>
          <cell r="N3348">
            <v>5390</v>
          </cell>
          <cell r="O3348">
            <v>1185.8</v>
          </cell>
          <cell r="P3348">
            <v>6575.8</v>
          </cell>
          <cell r="S3348">
            <v>6575.8</v>
          </cell>
          <cell r="V3348"/>
          <cell r="W3348">
            <v>37336</v>
          </cell>
          <cell r="X3348">
            <v>37336</v>
          </cell>
          <cell r="Y3348" t="str">
            <v>KB</v>
          </cell>
        </row>
        <row r="3349">
          <cell r="A3349">
            <v>6126</v>
          </cell>
          <cell r="B3349">
            <v>37603</v>
          </cell>
          <cell r="C3349" t="str">
            <v>tr</v>
          </cell>
          <cell r="D3349" t="str">
            <v>19402</v>
          </cell>
          <cell r="E3349">
            <v>37595</v>
          </cell>
          <cell r="F3349">
            <v>37587</v>
          </cell>
          <cell r="G3349">
            <v>37601</v>
          </cell>
          <cell r="H3349" t="str">
            <v>LIGHT</v>
          </cell>
          <cell r="I3349" t="str">
            <v>84003371</v>
          </cell>
          <cell r="J3349" t="str">
            <v>0100</v>
          </cell>
          <cell r="M3349">
            <v>0</v>
          </cell>
          <cell r="N3349">
            <v>15388</v>
          </cell>
          <cell r="O3349">
            <v>3385.36</v>
          </cell>
          <cell r="P3349">
            <v>18773.36</v>
          </cell>
          <cell r="R3349">
            <v>0</v>
          </cell>
          <cell r="S3349">
            <v>18773.400000000001</v>
          </cell>
          <cell r="U3349" t="str">
            <v>b</v>
          </cell>
          <cell r="W3349">
            <v>37601</v>
          </cell>
          <cell r="X3349">
            <v>37602</v>
          </cell>
          <cell r="Y3349" t="str">
            <v>KB</v>
          </cell>
        </row>
        <row r="3350">
          <cell r="A3350">
            <v>620</v>
          </cell>
          <cell r="C3350" t="str">
            <v>mc</v>
          </cell>
          <cell r="D3350" t="str">
            <v>7502</v>
          </cell>
          <cell r="E3350">
            <v>37386</v>
          </cell>
          <cell r="F3350">
            <v>37383</v>
          </cell>
          <cell r="G3350">
            <v>37397</v>
          </cell>
          <cell r="H3350" t="str">
            <v>LIGHT reklama,Plzeň</v>
          </cell>
          <cell r="I3350" t="str">
            <v>84003371</v>
          </cell>
          <cell r="J3350" t="str">
            <v>0100</v>
          </cell>
          <cell r="M3350">
            <v>0</v>
          </cell>
          <cell r="N3350">
            <v>16370</v>
          </cell>
          <cell r="O3350">
            <v>3601.4</v>
          </cell>
          <cell r="P3350">
            <v>19971.400000000001</v>
          </cell>
          <cell r="S3350">
            <v>19971.400000000001</v>
          </cell>
          <cell r="V3350">
            <v>-227</v>
          </cell>
          <cell r="Y3350" t="str">
            <v>KB</v>
          </cell>
        </row>
        <row r="3351">
          <cell r="A3351">
            <v>750</v>
          </cell>
          <cell r="B3351">
            <v>37425</v>
          </cell>
          <cell r="C3351" t="str">
            <v>mch</v>
          </cell>
          <cell r="D3351" t="str">
            <v>8402</v>
          </cell>
          <cell r="E3351">
            <v>37410</v>
          </cell>
          <cell r="F3351">
            <v>37404</v>
          </cell>
          <cell r="G3351">
            <v>37418</v>
          </cell>
          <cell r="H3351" t="str">
            <v>LIGHT reklama,Plzeň</v>
          </cell>
          <cell r="I3351" t="str">
            <v>84003371</v>
          </cell>
          <cell r="J3351" t="str">
            <v>0100</v>
          </cell>
          <cell r="M3351">
            <v>0</v>
          </cell>
          <cell r="N3351">
            <v>19810</v>
          </cell>
          <cell r="O3351">
            <v>4358.2</v>
          </cell>
          <cell r="P3351">
            <v>24168.2</v>
          </cell>
          <cell r="S3351">
            <v>24168.2</v>
          </cell>
          <cell r="U3351" t="str">
            <v>c</v>
          </cell>
          <cell r="V3351"/>
          <cell r="W3351">
            <v>37417</v>
          </cell>
          <cell r="X3351">
            <v>37417</v>
          </cell>
          <cell r="Y3351" t="str">
            <v>KB</v>
          </cell>
        </row>
        <row r="3352">
          <cell r="A3352">
            <v>3056</v>
          </cell>
          <cell r="B3352">
            <v>37349</v>
          </cell>
          <cell r="C3352" t="str">
            <v>mc</v>
          </cell>
          <cell r="D3352" t="str">
            <v>2602</v>
          </cell>
          <cell r="E3352">
            <v>37312</v>
          </cell>
          <cell r="F3352">
            <v>37307</v>
          </cell>
          <cell r="G3352">
            <v>37321</v>
          </cell>
          <cell r="H3352" t="str">
            <v>LIGHT reklama,Plzeň</v>
          </cell>
          <cell r="I3352" t="str">
            <v>84003371</v>
          </cell>
          <cell r="J3352" t="str">
            <v>0100</v>
          </cell>
          <cell r="M3352">
            <v>0</v>
          </cell>
          <cell r="N3352">
            <v>28490</v>
          </cell>
          <cell r="O3352">
            <v>6267.8</v>
          </cell>
          <cell r="P3352">
            <v>34757.800000000003</v>
          </cell>
          <cell r="S3352">
            <v>34757.800000000003</v>
          </cell>
          <cell r="V3352"/>
          <cell r="W3352">
            <v>37330</v>
          </cell>
          <cell r="X3352">
            <v>37333</v>
          </cell>
          <cell r="Y3352" t="str">
            <v>KB</v>
          </cell>
        </row>
        <row r="3353">
          <cell r="A3353">
            <v>2130</v>
          </cell>
          <cell r="B3353">
            <v>37396</v>
          </cell>
          <cell r="C3353" t="str">
            <v>f</v>
          </cell>
          <cell r="D3353" t="str">
            <v>1224635</v>
          </cell>
          <cell r="E3353">
            <v>37376</v>
          </cell>
          <cell r="F3353">
            <v>37365</v>
          </cell>
          <cell r="G3353">
            <v>37390</v>
          </cell>
          <cell r="H3353" t="str">
            <v>Pivovar Louny, a.s.</v>
          </cell>
          <cell r="I3353" t="str">
            <v>8408481</v>
          </cell>
          <cell r="J3353" t="str">
            <v>0100</v>
          </cell>
          <cell r="L3353">
            <v>4761.8999999999996</v>
          </cell>
          <cell r="M3353">
            <v>238.1</v>
          </cell>
          <cell r="O3353">
            <v>0</v>
          </cell>
          <cell r="P3353">
            <v>5000</v>
          </cell>
          <cell r="S3353">
            <v>5000</v>
          </cell>
          <cell r="U3353" t="str">
            <v>d</v>
          </cell>
          <cell r="V3353"/>
          <cell r="W3353">
            <v>37391</v>
          </cell>
          <cell r="X3353">
            <v>37393</v>
          </cell>
          <cell r="Y3353" t="str">
            <v>KB</v>
          </cell>
        </row>
        <row r="3354">
          <cell r="A3354">
            <v>3016</v>
          </cell>
          <cell r="B3354" t="str">
            <v>cancel</v>
          </cell>
          <cell r="C3354" t="str">
            <v>mc</v>
          </cell>
          <cell r="D3354" t="str">
            <v>22002</v>
          </cell>
          <cell r="E3354">
            <v>37272</v>
          </cell>
          <cell r="G3354">
            <v>37292</v>
          </cell>
          <cell r="H3354" t="str">
            <v>CHALUPA-RVES,Vrchlabí</v>
          </cell>
          <cell r="I3354" t="str">
            <v>86-0218060217</v>
          </cell>
          <cell r="J3354" t="str">
            <v>0100</v>
          </cell>
          <cell r="M3354">
            <v>0</v>
          </cell>
          <cell r="P3354">
            <v>0</v>
          </cell>
          <cell r="S3354">
            <v>0</v>
          </cell>
          <cell r="V3354"/>
          <cell r="W3354" t="str">
            <v>n/a</v>
          </cell>
          <cell r="X3354" t="str">
            <v>n/a</v>
          </cell>
          <cell r="Y3354" t="str">
            <v>KB</v>
          </cell>
        </row>
        <row r="3355">
          <cell r="A3355">
            <v>3026</v>
          </cell>
          <cell r="B3355">
            <v>37333</v>
          </cell>
          <cell r="C3355" t="str">
            <v>mc</v>
          </cell>
          <cell r="D3355" t="str">
            <v>22004</v>
          </cell>
          <cell r="E3355">
            <v>37292</v>
          </cell>
          <cell r="G3355">
            <v>37323</v>
          </cell>
          <cell r="H3355" t="str">
            <v>CHALUPA-RVES,Vrchlabí</v>
          </cell>
          <cell r="I3355" t="str">
            <v>86-0218060217</v>
          </cell>
          <cell r="J3355" t="str">
            <v>0100</v>
          </cell>
          <cell r="M3355">
            <v>0</v>
          </cell>
          <cell r="O3355">
            <v>0</v>
          </cell>
          <cell r="P3355">
            <v>0</v>
          </cell>
          <cell r="Q3355">
            <v>72353</v>
          </cell>
          <cell r="S3355">
            <v>72353</v>
          </cell>
          <cell r="U3355" t="str">
            <v>c</v>
          </cell>
          <cell r="V3355"/>
          <cell r="W3355">
            <v>37322</v>
          </cell>
          <cell r="X3355">
            <v>37322</v>
          </cell>
          <cell r="Y3355" t="str">
            <v>KB</v>
          </cell>
        </row>
        <row r="3356">
          <cell r="A3356">
            <v>3113</v>
          </cell>
          <cell r="B3356">
            <v>37371</v>
          </cell>
          <cell r="C3356" t="str">
            <v>mc</v>
          </cell>
          <cell r="D3356" t="str">
            <v>220305</v>
          </cell>
          <cell r="E3356">
            <v>37343</v>
          </cell>
          <cell r="F3356">
            <v>37337</v>
          </cell>
          <cell r="G3356">
            <v>37381</v>
          </cell>
          <cell r="H3356" t="str">
            <v>CHALUPA-RVES,Vrchlabí</v>
          </cell>
          <cell r="I3356" t="str">
            <v>86-0218060217</v>
          </cell>
          <cell r="J3356" t="str">
            <v>0100</v>
          </cell>
          <cell r="L3356">
            <v>1130000</v>
          </cell>
          <cell r="M3356">
            <v>56500</v>
          </cell>
          <cell r="O3356">
            <v>0</v>
          </cell>
          <cell r="P3356">
            <v>1186500</v>
          </cell>
          <cell r="Q3356">
            <v>-981000</v>
          </cell>
          <cell r="R3356">
            <v>-56500</v>
          </cell>
          <cell r="S3356">
            <v>149000</v>
          </cell>
          <cell r="U3356" t="str">
            <v>c</v>
          </cell>
          <cell r="V3356"/>
          <cell r="W3356">
            <v>37382</v>
          </cell>
          <cell r="X3356">
            <v>37383</v>
          </cell>
          <cell r="Y3356" t="str">
            <v>KB</v>
          </cell>
        </row>
        <row r="3357">
          <cell r="A3357">
            <v>0</v>
          </cell>
          <cell r="B3357">
            <v>37246</v>
          </cell>
          <cell r="C3357" t="str">
            <v>mc</v>
          </cell>
          <cell r="D3357" t="str">
            <v>2126</v>
          </cell>
          <cell r="E3357">
            <v>37232</v>
          </cell>
          <cell r="G3357">
            <v>37261</v>
          </cell>
          <cell r="H3357" t="str">
            <v>CHALUPA-RVES,Vrchlabí</v>
          </cell>
          <cell r="I3357" t="str">
            <v>86-0218060217</v>
          </cell>
          <cell r="J3357" t="str">
            <v>0100</v>
          </cell>
          <cell r="M3357">
            <v>0</v>
          </cell>
          <cell r="O3357">
            <v>0</v>
          </cell>
          <cell r="P3357">
            <v>0</v>
          </cell>
          <cell r="Q3357">
            <v>238547</v>
          </cell>
          <cell r="S3357">
            <v>238547</v>
          </cell>
          <cell r="U3357" t="str">
            <v>e</v>
          </cell>
          <cell r="V3357"/>
          <cell r="W3357">
            <v>37245</v>
          </cell>
          <cell r="X3357">
            <v>37260</v>
          </cell>
          <cell r="Y3357" t="str">
            <v>KB</v>
          </cell>
        </row>
        <row r="3358">
          <cell r="A3358">
            <v>3015</v>
          </cell>
          <cell r="B3358">
            <v>37315</v>
          </cell>
          <cell r="C3358" t="str">
            <v>mc</v>
          </cell>
          <cell r="D3358" t="str">
            <v>22001</v>
          </cell>
          <cell r="E3358">
            <v>37272</v>
          </cell>
          <cell r="G3358">
            <v>37292</v>
          </cell>
          <cell r="H3358" t="str">
            <v>CHALUPA-RVES,Vrchlabí</v>
          </cell>
          <cell r="I3358" t="str">
            <v>86-0218060217</v>
          </cell>
          <cell r="J3358" t="str">
            <v>0100</v>
          </cell>
          <cell r="M3358">
            <v>0</v>
          </cell>
          <cell r="P3358">
            <v>0</v>
          </cell>
          <cell r="Q3358">
            <v>283523</v>
          </cell>
          <cell r="S3358">
            <v>283523</v>
          </cell>
          <cell r="U3358" t="str">
            <v>e</v>
          </cell>
          <cell r="V3358"/>
          <cell r="W3358">
            <v>37298</v>
          </cell>
          <cell r="X3358">
            <v>37301</v>
          </cell>
          <cell r="Y3358" t="str">
            <v>KB</v>
          </cell>
        </row>
        <row r="3359">
          <cell r="A3359">
            <v>3093</v>
          </cell>
          <cell r="B3359">
            <v>37364</v>
          </cell>
          <cell r="C3359" t="str">
            <v>mc</v>
          </cell>
          <cell r="D3359" t="str">
            <v>22007</v>
          </cell>
          <cell r="E3359">
            <v>37336</v>
          </cell>
          <cell r="G3359">
            <v>37351</v>
          </cell>
          <cell r="H3359" t="str">
            <v>CHALUPA-RVES,Vrchlabí</v>
          </cell>
          <cell r="I3359" t="str">
            <v>86-0218060217</v>
          </cell>
          <cell r="J3359" t="str">
            <v>0100</v>
          </cell>
          <cell r="M3359">
            <v>0</v>
          </cell>
          <cell r="O3359">
            <v>0</v>
          </cell>
          <cell r="P3359">
            <v>0</v>
          </cell>
          <cell r="Q3359">
            <v>386577</v>
          </cell>
          <cell r="S3359">
            <v>386577</v>
          </cell>
          <cell r="U3359" t="str">
            <v>b</v>
          </cell>
          <cell r="V3359"/>
          <cell r="W3359">
            <v>37351</v>
          </cell>
          <cell r="X3359">
            <v>37351</v>
          </cell>
          <cell r="Y3359" t="str">
            <v>KB</v>
          </cell>
        </row>
        <row r="3360">
          <cell r="A3360">
            <v>121</v>
          </cell>
          <cell r="B3360">
            <v>37315</v>
          </cell>
          <cell r="C3360" t="str">
            <v>o</v>
          </cell>
          <cell r="D3360" t="str">
            <v>8020031</v>
          </cell>
          <cell r="E3360">
            <v>37295</v>
          </cell>
          <cell r="F3360">
            <v>37281</v>
          </cell>
          <cell r="G3360">
            <v>37306</v>
          </cell>
          <cell r="H3360" t="str">
            <v>GUARD - Murdoch</v>
          </cell>
          <cell r="I3360" t="str">
            <v>86-1453050267</v>
          </cell>
          <cell r="J3360" t="str">
            <v>0100</v>
          </cell>
          <cell r="L3360">
            <v>32932.800000000003</v>
          </cell>
          <cell r="M3360">
            <v>1646.7</v>
          </cell>
          <cell r="O3360">
            <v>0</v>
          </cell>
          <cell r="P3360">
            <v>34579.5</v>
          </cell>
          <cell r="S3360">
            <v>34579.5</v>
          </cell>
          <cell r="U3360" t="str">
            <v>a</v>
          </cell>
          <cell r="V3360"/>
          <cell r="W3360">
            <v>37312</v>
          </cell>
          <cell r="X3360">
            <v>37313</v>
          </cell>
          <cell r="Y3360" t="str">
            <v>KB</v>
          </cell>
        </row>
        <row r="3361">
          <cell r="A3361">
            <v>4248</v>
          </cell>
          <cell r="B3361">
            <v>37502</v>
          </cell>
          <cell r="C3361" t="str">
            <v>ko</v>
          </cell>
          <cell r="D3361" t="str">
            <v>5632</v>
          </cell>
          <cell r="E3361">
            <v>37481</v>
          </cell>
          <cell r="F3361">
            <v>37476</v>
          </cell>
          <cell r="G3361">
            <v>37490</v>
          </cell>
          <cell r="H3361" t="str">
            <v>PROFIL A+H</v>
          </cell>
          <cell r="I3361" t="str">
            <v>861971319</v>
          </cell>
          <cell r="J3361" t="str">
            <v>0800</v>
          </cell>
          <cell r="L3361">
            <v>234152</v>
          </cell>
          <cell r="M3361">
            <v>11707.6</v>
          </cell>
          <cell r="N3361">
            <v>0</v>
          </cell>
          <cell r="O3361">
            <v>0</v>
          </cell>
          <cell r="P3361">
            <v>245859.6</v>
          </cell>
          <cell r="S3361">
            <v>245859.6</v>
          </cell>
          <cell r="V3361"/>
          <cell r="W3361">
            <v>37495</v>
          </cell>
          <cell r="X3361">
            <v>37496</v>
          </cell>
          <cell r="Y3361" t="str">
            <v>KB</v>
          </cell>
        </row>
        <row r="3362">
          <cell r="A3362">
            <v>1215</v>
          </cell>
          <cell r="B3362">
            <v>37502</v>
          </cell>
          <cell r="C3362" t="str">
            <v>b</v>
          </cell>
          <cell r="D3362" t="str">
            <v>1021022128</v>
          </cell>
          <cell r="E3362">
            <v>37483</v>
          </cell>
          <cell r="F3362">
            <v>37481</v>
          </cell>
          <cell r="G3362">
            <v>37495</v>
          </cell>
          <cell r="H3362" t="str">
            <v>Skřivánek</v>
          </cell>
          <cell r="I3362" t="str">
            <v>86-4134080227</v>
          </cell>
          <cell r="J3362" t="str">
            <v>0100</v>
          </cell>
          <cell r="L3362">
            <v>7700.7</v>
          </cell>
          <cell r="M3362">
            <v>385.1</v>
          </cell>
          <cell r="O3362">
            <v>0</v>
          </cell>
          <cell r="P3362">
            <v>8085.8</v>
          </cell>
          <cell r="S3362">
            <v>8085.8</v>
          </cell>
          <cell r="U3362" t="str">
            <v>b</v>
          </cell>
          <cell r="V3362"/>
          <cell r="W3362">
            <v>37496</v>
          </cell>
          <cell r="X3362">
            <v>37497</v>
          </cell>
          <cell r="Y3362" t="str">
            <v>KB</v>
          </cell>
        </row>
        <row r="3363">
          <cell r="A3363">
            <v>1695</v>
          </cell>
          <cell r="B3363">
            <v>37586</v>
          </cell>
          <cell r="C3363" t="str">
            <v>b</v>
          </cell>
          <cell r="D3363" t="str">
            <v>1021023017</v>
          </cell>
          <cell r="E3363">
            <v>37575</v>
          </cell>
          <cell r="F3363">
            <v>37571</v>
          </cell>
          <cell r="G3363">
            <v>37585</v>
          </cell>
          <cell r="H3363" t="str">
            <v>Skřivánek</v>
          </cell>
          <cell r="I3363" t="str">
            <v>86-4134080227</v>
          </cell>
          <cell r="J3363" t="str">
            <v>0100</v>
          </cell>
          <cell r="L3363">
            <v>9456.2999999999993</v>
          </cell>
          <cell r="M3363">
            <v>472.9</v>
          </cell>
          <cell r="O3363">
            <v>0</v>
          </cell>
          <cell r="P3363">
            <v>9929.2000000000007</v>
          </cell>
          <cell r="S3363">
            <v>9929.2000000000007</v>
          </cell>
          <cell r="U3363" t="str">
            <v>a</v>
          </cell>
          <cell r="V3363"/>
          <cell r="W3363">
            <v>37581</v>
          </cell>
          <cell r="X3363">
            <v>37582</v>
          </cell>
          <cell r="Y3363" t="str">
            <v>KB</v>
          </cell>
        </row>
        <row r="3364">
          <cell r="A3364">
            <v>1622</v>
          </cell>
          <cell r="B3364">
            <v>37578</v>
          </cell>
          <cell r="C3364" t="str">
            <v>b</v>
          </cell>
          <cell r="D3364" t="str">
            <v>1021022923</v>
          </cell>
          <cell r="E3364">
            <v>37565</v>
          </cell>
          <cell r="F3364">
            <v>37561</v>
          </cell>
          <cell r="G3364">
            <v>37575</v>
          </cell>
          <cell r="H3364" t="str">
            <v>Skřivánek</v>
          </cell>
          <cell r="I3364" t="str">
            <v>86-4134080227</v>
          </cell>
          <cell r="J3364" t="str">
            <v>0100</v>
          </cell>
          <cell r="L3364">
            <v>10653.3</v>
          </cell>
          <cell r="M3364">
            <v>532.70000000000005</v>
          </cell>
          <cell r="O3364">
            <v>0</v>
          </cell>
          <cell r="P3364">
            <v>11186</v>
          </cell>
          <cell r="S3364">
            <v>11186</v>
          </cell>
          <cell r="U3364" t="str">
            <v>c</v>
          </cell>
          <cell r="V3364"/>
          <cell r="W3364">
            <v>37575</v>
          </cell>
          <cell r="X3364">
            <v>37575</v>
          </cell>
          <cell r="Y3364" t="str">
            <v>KB</v>
          </cell>
        </row>
        <row r="3365">
          <cell r="A3365">
            <v>1267</v>
          </cell>
          <cell r="B3365">
            <v>37524</v>
          </cell>
          <cell r="C3365" t="str">
            <v>b</v>
          </cell>
          <cell r="D3365" t="str">
            <v>1021022207</v>
          </cell>
          <cell r="E3365">
            <v>37496</v>
          </cell>
          <cell r="F3365">
            <v>37491</v>
          </cell>
          <cell r="G3365">
            <v>37505</v>
          </cell>
          <cell r="H3365" t="str">
            <v>Skřivánek</v>
          </cell>
          <cell r="I3365" t="str">
            <v>86-4134080227</v>
          </cell>
          <cell r="J3365" t="str">
            <v>0100</v>
          </cell>
          <cell r="L3365">
            <v>11028.4</v>
          </cell>
          <cell r="M3365">
            <v>551.5</v>
          </cell>
          <cell r="O3365">
            <v>0</v>
          </cell>
          <cell r="P3365">
            <v>11579.9</v>
          </cell>
          <cell r="S3365">
            <v>11579.9</v>
          </cell>
          <cell r="U3365" t="str">
            <v>a</v>
          </cell>
          <cell r="V3365"/>
          <cell r="W3365">
            <v>37515</v>
          </cell>
          <cell r="X3365">
            <v>37515</v>
          </cell>
          <cell r="Y3365" t="str">
            <v>KB</v>
          </cell>
        </row>
        <row r="3366">
          <cell r="A3366">
            <v>1513</v>
          </cell>
          <cell r="B3366">
            <v>37564</v>
          </cell>
          <cell r="C3366" t="str">
            <v>b</v>
          </cell>
          <cell r="D3366" t="str">
            <v>1021022633</v>
          </cell>
          <cell r="E3366">
            <v>37540</v>
          </cell>
          <cell r="F3366">
            <v>37533</v>
          </cell>
          <cell r="G3366">
            <v>37547</v>
          </cell>
          <cell r="H3366" t="str">
            <v>Skřivánek</v>
          </cell>
          <cell r="I3366" t="str">
            <v>86-4134080227</v>
          </cell>
          <cell r="J3366" t="str">
            <v>0100</v>
          </cell>
          <cell r="L3366">
            <v>11451.3</v>
          </cell>
          <cell r="M3366">
            <v>572.6</v>
          </cell>
          <cell r="O3366">
            <v>0</v>
          </cell>
          <cell r="P3366">
            <v>12023.9</v>
          </cell>
          <cell r="S3366">
            <v>12023.9</v>
          </cell>
          <cell r="V3366"/>
          <cell r="W3366">
            <v>37559</v>
          </cell>
          <cell r="X3366">
            <v>37560</v>
          </cell>
          <cell r="Y3366" t="str">
            <v>KB</v>
          </cell>
        </row>
        <row r="3367">
          <cell r="A3367">
            <v>1247</v>
          </cell>
          <cell r="B3367">
            <v>37529</v>
          </cell>
          <cell r="C3367" t="str">
            <v>b</v>
          </cell>
          <cell r="D3367" t="str">
            <v>1021022172</v>
          </cell>
          <cell r="E3367">
            <v>37490</v>
          </cell>
          <cell r="F3367">
            <v>37488</v>
          </cell>
          <cell r="G3367">
            <v>37502</v>
          </cell>
          <cell r="H3367" t="str">
            <v>Skřivánek</v>
          </cell>
          <cell r="I3367" t="str">
            <v>86-4134080227</v>
          </cell>
          <cell r="J3367" t="str">
            <v>0100</v>
          </cell>
          <cell r="L3367">
            <v>13566</v>
          </cell>
          <cell r="M3367">
            <v>678.3</v>
          </cell>
          <cell r="O3367">
            <v>0</v>
          </cell>
          <cell r="P3367">
            <v>14244.3</v>
          </cell>
          <cell r="S3367">
            <v>14244.3</v>
          </cell>
          <cell r="U3367" t="str">
            <v>b</v>
          </cell>
          <cell r="V3367"/>
          <cell r="W3367">
            <v>37523</v>
          </cell>
          <cell r="X3367">
            <v>37525</v>
          </cell>
          <cell r="Y3367" t="str">
            <v>KB</v>
          </cell>
        </row>
        <row r="3368">
          <cell r="A3368">
            <v>3343</v>
          </cell>
          <cell r="B3368">
            <v>37524</v>
          </cell>
          <cell r="C3368" t="str">
            <v>tch</v>
          </cell>
          <cell r="D3368" t="str">
            <v>01/2002</v>
          </cell>
          <cell r="E3368">
            <v>37508</v>
          </cell>
          <cell r="G3368">
            <v>37514</v>
          </cell>
          <cell r="H3368" t="str">
            <v>Hotel Metropol</v>
          </cell>
          <cell r="I3368" t="str">
            <v>86-5218150207</v>
          </cell>
          <cell r="J3368" t="str">
            <v>0100</v>
          </cell>
          <cell r="K3368">
            <v>2800</v>
          </cell>
          <cell r="M3368">
            <v>0</v>
          </cell>
          <cell r="O3368">
            <v>0</v>
          </cell>
          <cell r="P3368">
            <v>2800</v>
          </cell>
          <cell r="S3368">
            <v>2800</v>
          </cell>
          <cell r="U3368" t="str">
            <v>d</v>
          </cell>
          <cell r="V3368"/>
          <cell r="W3368">
            <v>37516</v>
          </cell>
          <cell r="X3368">
            <v>37516</v>
          </cell>
          <cell r="Y3368" t="str">
            <v>KB</v>
          </cell>
          <cell r="Z3368" t="str">
            <v>Acomodation OST, Spur</v>
          </cell>
        </row>
        <row r="3369">
          <cell r="A3369">
            <v>676</v>
          </cell>
          <cell r="B3369">
            <v>37425</v>
          </cell>
          <cell r="C3369" t="str">
            <v>b</v>
          </cell>
          <cell r="D3369" t="str">
            <v>311021831</v>
          </cell>
          <cell r="E3369">
            <v>37396</v>
          </cell>
          <cell r="F3369">
            <v>37392</v>
          </cell>
          <cell r="G3369">
            <v>37406</v>
          </cell>
          <cell r="H3369" t="str">
            <v>Tlumočnické a překl. Služby</v>
          </cell>
          <cell r="I3369" t="str">
            <v>866147-011</v>
          </cell>
          <cell r="J3369" t="str">
            <v>0100</v>
          </cell>
          <cell r="L3369">
            <v>3120</v>
          </cell>
          <cell r="M3369">
            <v>156</v>
          </cell>
          <cell r="O3369">
            <v>0</v>
          </cell>
          <cell r="P3369">
            <v>3276</v>
          </cell>
          <cell r="S3369">
            <v>3276</v>
          </cell>
          <cell r="U3369" t="str">
            <v>d</v>
          </cell>
          <cell r="V3369"/>
          <cell r="W3369">
            <v>37417</v>
          </cell>
          <cell r="X3369">
            <v>37417</v>
          </cell>
          <cell r="Y3369" t="str">
            <v>KB</v>
          </cell>
        </row>
        <row r="3370">
          <cell r="A3370">
            <v>1088</v>
          </cell>
          <cell r="B3370">
            <v>37491</v>
          </cell>
          <cell r="C3370" t="str">
            <v>b</v>
          </cell>
          <cell r="D3370" t="str">
            <v>311022742</v>
          </cell>
          <cell r="E3370">
            <v>37460</v>
          </cell>
          <cell r="F3370">
            <v>37456</v>
          </cell>
          <cell r="G3370">
            <v>37470</v>
          </cell>
          <cell r="H3370" t="str">
            <v>Tlumočnické a překl. Služby</v>
          </cell>
          <cell r="I3370" t="str">
            <v>866147-011</v>
          </cell>
          <cell r="J3370" t="str">
            <v>0100</v>
          </cell>
          <cell r="L3370">
            <v>4375</v>
          </cell>
          <cell r="M3370">
            <v>218.75</v>
          </cell>
          <cell r="O3370">
            <v>0</v>
          </cell>
          <cell r="P3370">
            <v>4593.75</v>
          </cell>
          <cell r="S3370">
            <v>4593.8</v>
          </cell>
          <cell r="U3370" t="str">
            <v>a</v>
          </cell>
          <cell r="V3370"/>
          <cell r="W3370">
            <v>37470</v>
          </cell>
          <cell r="X3370">
            <v>37474</v>
          </cell>
          <cell r="Y3370" t="str">
            <v>KB</v>
          </cell>
        </row>
        <row r="3371">
          <cell r="A3371">
            <v>8010</v>
          </cell>
          <cell r="B3371">
            <v>37596</v>
          </cell>
          <cell r="C3371" t="str">
            <v>tp2</v>
          </cell>
          <cell r="D3371" t="str">
            <v>311024230</v>
          </cell>
          <cell r="E3371">
            <v>37582</v>
          </cell>
          <cell r="F3371">
            <v>37578</v>
          </cell>
          <cell r="G3371">
            <v>37592</v>
          </cell>
          <cell r="H3371" t="str">
            <v>T a P tlumočnické a překladatelské služby</v>
          </cell>
          <cell r="I3371" t="str">
            <v>866147-011</v>
          </cell>
          <cell r="J3371" t="str">
            <v>0100</v>
          </cell>
          <cell r="L3371">
            <v>20300</v>
          </cell>
          <cell r="M3371">
            <v>1015</v>
          </cell>
          <cell r="O3371">
            <v>0</v>
          </cell>
          <cell r="P3371">
            <v>21315</v>
          </cell>
          <cell r="S3371">
            <v>21315</v>
          </cell>
          <cell r="U3371" t="str">
            <v>d</v>
          </cell>
          <cell r="V3371" t="str">
            <v xml:space="preserve"> </v>
          </cell>
          <cell r="W3371">
            <v>37592</v>
          </cell>
          <cell r="X3371">
            <v>37594</v>
          </cell>
          <cell r="Y3371" t="str">
            <v>KB</v>
          </cell>
          <cell r="Z3371" t="str">
            <v>Translate of health and safety guide</v>
          </cell>
        </row>
        <row r="3372">
          <cell r="A3372">
            <v>1021</v>
          </cell>
          <cell r="B3372">
            <v>37461</v>
          </cell>
          <cell r="C3372" t="str">
            <v>b</v>
          </cell>
          <cell r="D3372" t="str">
            <v>311022587</v>
          </cell>
          <cell r="E3372">
            <v>37448</v>
          </cell>
          <cell r="F3372">
            <v>37445</v>
          </cell>
          <cell r="G3372">
            <v>37459</v>
          </cell>
          <cell r="H3372" t="str">
            <v>Tlumočnické a překl. Služby</v>
          </cell>
          <cell r="I3372" t="str">
            <v>866147-011</v>
          </cell>
          <cell r="J3372" t="str">
            <v>0100</v>
          </cell>
          <cell r="L3372">
            <v>41745</v>
          </cell>
          <cell r="M3372">
            <v>2087.25</v>
          </cell>
          <cell r="O3372">
            <v>0</v>
          </cell>
          <cell r="P3372">
            <v>43832.25</v>
          </cell>
          <cell r="S3372">
            <v>43832.3</v>
          </cell>
          <cell r="U3372" t="str">
            <v>a</v>
          </cell>
          <cell r="V3372"/>
          <cell r="W3372">
            <v>37460</v>
          </cell>
          <cell r="X3372">
            <v>37460</v>
          </cell>
          <cell r="Y3372" t="str">
            <v>KB</v>
          </cell>
        </row>
        <row r="3373">
          <cell r="A3373">
            <v>2065</v>
          </cell>
          <cell r="B3373">
            <v>37349</v>
          </cell>
          <cell r="C3373" t="str">
            <v>amo</v>
          </cell>
          <cell r="D3373" t="str">
            <v>1000000672</v>
          </cell>
          <cell r="E3373">
            <v>37284</v>
          </cell>
          <cell r="F3373">
            <v>37285</v>
          </cell>
          <cell r="G3373">
            <v>37315</v>
          </cell>
          <cell r="H3373" t="str">
            <v>TOUSEK, s.r.o.</v>
          </cell>
          <cell r="I3373" t="str">
            <v>87409-051</v>
          </cell>
          <cell r="J3373" t="str">
            <v>0100</v>
          </cell>
          <cell r="L3373">
            <v>56837</v>
          </cell>
          <cell r="M3373">
            <v>2841.9</v>
          </cell>
          <cell r="N3373">
            <v>2192</v>
          </cell>
          <cell r="O3373">
            <v>482.2</v>
          </cell>
          <cell r="P3373">
            <v>62353.1</v>
          </cell>
          <cell r="S3373">
            <v>62353.2</v>
          </cell>
          <cell r="V3373"/>
          <cell r="W3373">
            <v>37335</v>
          </cell>
          <cell r="X3373">
            <v>37335</v>
          </cell>
          <cell r="Y3373" t="str">
            <v>KB</v>
          </cell>
        </row>
        <row r="3374">
          <cell r="A3374">
            <v>2365</v>
          </cell>
          <cell r="B3374">
            <v>37596</v>
          </cell>
          <cell r="C3374" t="str">
            <v>A2</v>
          </cell>
          <cell r="D3374" t="str">
            <v>220283</v>
          </cell>
          <cell r="E3374">
            <v>37553</v>
          </cell>
          <cell r="F3374">
            <v>37551</v>
          </cell>
          <cell r="G3374">
            <v>37581</v>
          </cell>
          <cell r="H3374" t="str">
            <v>Prefa Beton Cheb, s.r.o.</v>
          </cell>
          <cell r="I3374" t="str">
            <v>8803780297</v>
          </cell>
          <cell r="J3374" t="str">
            <v>0100</v>
          </cell>
          <cell r="L3374">
            <v>100000</v>
          </cell>
          <cell r="M3374">
            <v>5000</v>
          </cell>
          <cell r="O3374">
            <v>0</v>
          </cell>
          <cell r="P3374">
            <v>105000</v>
          </cell>
          <cell r="Q3374">
            <v>0</v>
          </cell>
          <cell r="S3374">
            <v>105000</v>
          </cell>
          <cell r="V3374"/>
          <cell r="W3374">
            <v>37587</v>
          </cell>
          <cell r="X3374">
            <v>37588</v>
          </cell>
          <cell r="Y3374" t="str">
            <v>KB</v>
          </cell>
        </row>
        <row r="3375">
          <cell r="A3375">
            <v>2203</v>
          </cell>
          <cell r="B3375">
            <v>37469</v>
          </cell>
          <cell r="C3375" t="str">
            <v>tye</v>
          </cell>
          <cell r="D3375" t="str">
            <v>220155</v>
          </cell>
          <cell r="E3375">
            <v>37440</v>
          </cell>
          <cell r="F3375">
            <v>37432</v>
          </cell>
          <cell r="G3375">
            <v>37468</v>
          </cell>
          <cell r="H3375" t="str">
            <v>Prefa Beton Cheb, s.r.o.</v>
          </cell>
          <cell r="I3375" t="str">
            <v>8803780297</v>
          </cell>
          <cell r="J3375" t="str">
            <v>0100</v>
          </cell>
          <cell r="L3375">
            <v>527117.5</v>
          </cell>
          <cell r="M3375">
            <v>26355.9</v>
          </cell>
          <cell r="O3375">
            <v>0</v>
          </cell>
          <cell r="P3375">
            <v>553473.4</v>
          </cell>
          <cell r="R3375">
            <v>-26355.9</v>
          </cell>
          <cell r="S3375">
            <v>527117.5</v>
          </cell>
          <cell r="T3375" t="str">
            <v>August2002</v>
          </cell>
          <cell r="U3375">
            <v>37468</v>
          </cell>
          <cell r="V3375"/>
          <cell r="W3375">
            <v>37473</v>
          </cell>
          <cell r="X3375">
            <v>37473</v>
          </cell>
          <cell r="Y3375" t="str">
            <v>UFJ</v>
          </cell>
        </row>
        <row r="3376">
          <cell r="A3376">
            <v>299</v>
          </cell>
          <cell r="B3376">
            <v>37364</v>
          </cell>
          <cell r="C3376" t="str">
            <v>pr3</v>
          </cell>
          <cell r="D3376" t="str">
            <v>32002</v>
          </cell>
          <cell r="E3376">
            <v>37329</v>
          </cell>
          <cell r="F3376">
            <v>37315</v>
          </cell>
          <cell r="G3376">
            <v>37350</v>
          </cell>
          <cell r="H3376" t="str">
            <v>Alumex Group</v>
          </cell>
          <cell r="I3376" t="str">
            <v>8810450237</v>
          </cell>
          <cell r="J3376" t="str">
            <v>0100</v>
          </cell>
          <cell r="L3376">
            <v>149234</v>
          </cell>
          <cell r="M3376">
            <v>7461.7</v>
          </cell>
          <cell r="O3376">
            <v>0</v>
          </cell>
          <cell r="P3376">
            <v>156695.70000000001</v>
          </cell>
          <cell r="S3376">
            <v>156695.70000000001</v>
          </cell>
          <cell r="U3376" t="str">
            <v>a</v>
          </cell>
          <cell r="V3376"/>
          <cell r="W3376">
            <v>37349</v>
          </cell>
          <cell r="X3376">
            <v>37349</v>
          </cell>
          <cell r="Y3376" t="str">
            <v>KB</v>
          </cell>
        </row>
        <row r="3377">
          <cell r="A3377">
            <v>300</v>
          </cell>
          <cell r="B3377">
            <v>37364</v>
          </cell>
          <cell r="C3377" t="str">
            <v>da</v>
          </cell>
          <cell r="D3377" t="str">
            <v>42002</v>
          </cell>
          <cell r="E3377">
            <v>37329</v>
          </cell>
          <cell r="F3377">
            <v>37315</v>
          </cell>
          <cell r="G3377">
            <v>37350</v>
          </cell>
          <cell r="H3377" t="str">
            <v>Alumex Group</v>
          </cell>
          <cell r="I3377" t="str">
            <v>8810450237</v>
          </cell>
          <cell r="J3377" t="str">
            <v>0100</v>
          </cell>
          <cell r="L3377">
            <v>178990</v>
          </cell>
          <cell r="M3377">
            <v>8949.5</v>
          </cell>
          <cell r="O3377">
            <v>0</v>
          </cell>
          <cell r="P3377">
            <v>187939.5</v>
          </cell>
          <cell r="S3377">
            <v>187939.5</v>
          </cell>
          <cell r="U3377" t="str">
            <v>a</v>
          </cell>
          <cell r="V3377"/>
          <cell r="W3377">
            <v>37349</v>
          </cell>
          <cell r="X3377">
            <v>37349</v>
          </cell>
          <cell r="Y3377" t="str">
            <v>KB</v>
          </cell>
        </row>
        <row r="3378">
          <cell r="A3378">
            <v>4344</v>
          </cell>
          <cell r="B3378">
            <v>37613</v>
          </cell>
          <cell r="C3378" t="str">
            <v>kom-z</v>
          </cell>
          <cell r="D3378" t="str">
            <v>20021194</v>
          </cell>
          <cell r="E3378">
            <v>37594</v>
          </cell>
          <cell r="F3378">
            <v>37590</v>
          </cell>
          <cell r="G3378">
            <v>37620</v>
          </cell>
          <cell r="H3378" t="str">
            <v>REI s.r.o.</v>
          </cell>
          <cell r="I3378" t="str">
            <v>88508-051</v>
          </cell>
          <cell r="J3378" t="str">
            <v>0100</v>
          </cell>
          <cell r="L3378">
            <v>5994</v>
          </cell>
          <cell r="M3378">
            <v>299.7</v>
          </cell>
          <cell r="O3378">
            <v>0</v>
          </cell>
          <cell r="P3378">
            <v>6293.7</v>
          </cell>
          <cell r="S3378">
            <v>6293.7</v>
          </cell>
          <cell r="U3378" t="str">
            <v>a</v>
          </cell>
          <cell r="V3378" t="str">
            <v xml:space="preserve"> </v>
          </cell>
          <cell r="W3378">
            <v>37613</v>
          </cell>
          <cell r="X3378">
            <v>37613</v>
          </cell>
          <cell r="Y3378" t="str">
            <v>KB</v>
          </cell>
        </row>
        <row r="3379">
          <cell r="A3379">
            <v>1274</v>
          </cell>
          <cell r="B3379">
            <v>37524</v>
          </cell>
          <cell r="C3379" t="str">
            <v>tr</v>
          </cell>
          <cell r="D3379" t="str">
            <v>0532002</v>
          </cell>
          <cell r="E3379">
            <v>37496</v>
          </cell>
          <cell r="F3379">
            <v>37496</v>
          </cell>
          <cell r="G3379">
            <v>37506</v>
          </cell>
          <cell r="H3379" t="str">
            <v>Šimáně</v>
          </cell>
          <cell r="I3379" t="str">
            <v>88739028</v>
          </cell>
          <cell r="J3379" t="str">
            <v>2400</v>
          </cell>
          <cell r="M3379">
            <v>0</v>
          </cell>
          <cell r="N3379">
            <v>1950</v>
          </cell>
          <cell r="O3379">
            <v>429</v>
          </cell>
          <cell r="P3379">
            <v>2379</v>
          </cell>
          <cell r="S3379">
            <v>2379</v>
          </cell>
          <cell r="U3379" t="str">
            <v>a</v>
          </cell>
          <cell r="V3379"/>
          <cell r="W3379">
            <v>37508</v>
          </cell>
          <cell r="X3379">
            <v>37508</v>
          </cell>
          <cell r="Y3379" t="str">
            <v>KB</v>
          </cell>
        </row>
        <row r="3380">
          <cell r="A3380">
            <v>1849</v>
          </cell>
          <cell r="B3380">
            <v>37613</v>
          </cell>
          <cell r="C3380" t="str">
            <v>b</v>
          </cell>
          <cell r="D3380" t="str">
            <v>2023011151</v>
          </cell>
          <cell r="E3380">
            <v>37607</v>
          </cell>
          <cell r="F3380">
            <v>37590</v>
          </cell>
          <cell r="G3380">
            <v>37620</v>
          </cell>
          <cell r="H3380" t="str">
            <v>Intergest</v>
          </cell>
          <cell r="I3380" t="str">
            <v>90608-051</v>
          </cell>
          <cell r="J3380" t="str">
            <v>0100</v>
          </cell>
          <cell r="L3380">
            <v>-10317</v>
          </cell>
          <cell r="M3380">
            <v>-515.85</v>
          </cell>
          <cell r="O3380">
            <v>0</v>
          </cell>
          <cell r="P3380">
            <v>-10832.85</v>
          </cell>
          <cell r="S3380">
            <v>-10832.85</v>
          </cell>
          <cell r="V3380"/>
          <cell r="W3380" t="str">
            <v>n/a</v>
          </cell>
          <cell r="X3380" t="str">
            <v>n/a</v>
          </cell>
          <cell r="Y3380" t="str">
            <v>KB</v>
          </cell>
        </row>
        <row r="3381">
          <cell r="A3381">
            <v>201</v>
          </cell>
          <cell r="B3381">
            <v>37323</v>
          </cell>
          <cell r="C3381" t="str">
            <v>b</v>
          </cell>
          <cell r="D3381" t="str">
            <v>2002260215</v>
          </cell>
          <cell r="E3381">
            <v>37313</v>
          </cell>
          <cell r="F3381">
            <v>37313</v>
          </cell>
          <cell r="G3381">
            <v>37321</v>
          </cell>
          <cell r="H3381" t="str">
            <v>Intergest</v>
          </cell>
          <cell r="I3381" t="str">
            <v>90608-051</v>
          </cell>
          <cell r="J3381" t="str">
            <v>0100</v>
          </cell>
          <cell r="L3381">
            <v>100707.6</v>
          </cell>
          <cell r="M3381">
            <v>5035.3</v>
          </cell>
          <cell r="O3381">
            <v>0</v>
          </cell>
          <cell r="P3381">
            <v>105742.9</v>
          </cell>
          <cell r="S3381">
            <v>105742.9</v>
          </cell>
          <cell r="U3381" t="str">
            <v>b</v>
          </cell>
          <cell r="V3381"/>
          <cell r="W3381">
            <v>37322</v>
          </cell>
          <cell r="X3381">
            <v>37322</v>
          </cell>
          <cell r="Y3381" t="str">
            <v>KB</v>
          </cell>
        </row>
        <row r="3382">
          <cell r="A3382">
            <v>907</v>
          </cell>
          <cell r="B3382">
            <v>37453</v>
          </cell>
          <cell r="C3382" t="str">
            <v>b</v>
          </cell>
          <cell r="D3382" t="str">
            <v>2002200671</v>
          </cell>
          <cell r="E3382">
            <v>37431</v>
          </cell>
          <cell r="F3382">
            <v>37427</v>
          </cell>
          <cell r="G3382">
            <v>37437</v>
          </cell>
          <cell r="H3382" t="str">
            <v>Intergest</v>
          </cell>
          <cell r="I3382" t="str">
            <v>90608-051</v>
          </cell>
          <cell r="J3382" t="str">
            <v>0100</v>
          </cell>
          <cell r="L3382">
            <v>104791.55</v>
          </cell>
          <cell r="M3382">
            <v>5239.5</v>
          </cell>
          <cell r="O3382">
            <v>0</v>
          </cell>
          <cell r="P3382">
            <v>110031</v>
          </cell>
          <cell r="S3382">
            <v>110031</v>
          </cell>
          <cell r="U3382" t="str">
            <v>c</v>
          </cell>
          <cell r="V3382"/>
          <cell r="W3382">
            <v>37440</v>
          </cell>
          <cell r="X3382">
            <v>37440</v>
          </cell>
          <cell r="Y3382" t="str">
            <v>KB</v>
          </cell>
        </row>
        <row r="3383">
          <cell r="A3383">
            <v>561</v>
          </cell>
          <cell r="B3383">
            <v>37396</v>
          </cell>
          <cell r="C3383" t="str">
            <v>b</v>
          </cell>
          <cell r="D3383" t="str">
            <v>2002290448</v>
          </cell>
          <cell r="E3383">
            <v>37378</v>
          </cell>
          <cell r="F3383">
            <v>37375</v>
          </cell>
          <cell r="G3383">
            <v>37388</v>
          </cell>
          <cell r="H3383" t="str">
            <v>Intergest</v>
          </cell>
          <cell r="I3383" t="str">
            <v>90608-051</v>
          </cell>
          <cell r="J3383" t="str">
            <v>0100</v>
          </cell>
          <cell r="L3383">
            <v>109027.2</v>
          </cell>
          <cell r="M3383">
            <v>5451.3</v>
          </cell>
          <cell r="O3383">
            <v>0</v>
          </cell>
          <cell r="P3383">
            <v>114478.5</v>
          </cell>
          <cell r="S3383">
            <v>114478.5</v>
          </cell>
          <cell r="U3383" t="str">
            <v>b</v>
          </cell>
          <cell r="V3383"/>
          <cell r="W3383">
            <v>37391</v>
          </cell>
          <cell r="X3383">
            <v>37393</v>
          </cell>
          <cell r="Y3383" t="str">
            <v>KB</v>
          </cell>
        </row>
        <row r="3384">
          <cell r="A3384">
            <v>560</v>
          </cell>
          <cell r="B3384">
            <v>37396</v>
          </cell>
          <cell r="C3384" t="str">
            <v>b</v>
          </cell>
          <cell r="D3384" t="str">
            <v>2002290447</v>
          </cell>
          <cell r="E3384">
            <v>37378</v>
          </cell>
          <cell r="F3384">
            <v>37375</v>
          </cell>
          <cell r="G3384">
            <v>37388</v>
          </cell>
          <cell r="H3384" t="str">
            <v>Intergest</v>
          </cell>
          <cell r="I3384" t="str">
            <v>90608-051</v>
          </cell>
          <cell r="J3384" t="str">
            <v>0100</v>
          </cell>
          <cell r="L3384">
            <v>111089.2</v>
          </cell>
          <cell r="M3384">
            <v>5554.4000000000005</v>
          </cell>
          <cell r="O3384">
            <v>0</v>
          </cell>
          <cell r="P3384">
            <v>116643.6</v>
          </cell>
          <cell r="S3384">
            <v>116643.6</v>
          </cell>
          <cell r="U3384" t="str">
            <v>b</v>
          </cell>
          <cell r="V3384"/>
          <cell r="W3384">
            <v>37391</v>
          </cell>
          <cell r="X3384">
            <v>37393</v>
          </cell>
          <cell r="Y3384" t="str">
            <v>KB</v>
          </cell>
        </row>
        <row r="3385">
          <cell r="A3385">
            <v>200</v>
          </cell>
          <cell r="B3385">
            <v>37323</v>
          </cell>
          <cell r="C3385" t="str">
            <v>b</v>
          </cell>
          <cell r="D3385" t="str">
            <v>2002260214</v>
          </cell>
          <cell r="E3385">
            <v>37313</v>
          </cell>
          <cell r="F3385">
            <v>37313</v>
          </cell>
          <cell r="G3385">
            <v>37321</v>
          </cell>
          <cell r="H3385" t="str">
            <v>Intergest</v>
          </cell>
          <cell r="I3385" t="str">
            <v>90608-051</v>
          </cell>
          <cell r="J3385" t="str">
            <v>0100</v>
          </cell>
          <cell r="L3385">
            <v>111759</v>
          </cell>
          <cell r="M3385">
            <v>5587.9000000000005</v>
          </cell>
          <cell r="O3385">
            <v>0</v>
          </cell>
          <cell r="P3385">
            <v>117346.9</v>
          </cell>
          <cell r="S3385">
            <v>117346.9</v>
          </cell>
          <cell r="U3385" t="str">
            <v>a</v>
          </cell>
          <cell r="V3385"/>
          <cell r="W3385">
            <v>37322</v>
          </cell>
          <cell r="X3385">
            <v>37322</v>
          </cell>
          <cell r="Y3385" t="str">
            <v>KB</v>
          </cell>
        </row>
        <row r="3386">
          <cell r="A3386">
            <v>862</v>
          </cell>
          <cell r="B3386">
            <v>37432</v>
          </cell>
          <cell r="C3386" t="str">
            <v>b</v>
          </cell>
          <cell r="D3386" t="str">
            <v>2002120668</v>
          </cell>
          <cell r="E3386">
            <v>37421</v>
          </cell>
          <cell r="F3386">
            <v>37419</v>
          </cell>
          <cell r="G3386">
            <v>37433</v>
          </cell>
          <cell r="H3386" t="str">
            <v>Intergest</v>
          </cell>
          <cell r="I3386" t="str">
            <v>90608-051</v>
          </cell>
          <cell r="J3386" t="str">
            <v>0100</v>
          </cell>
          <cell r="L3386">
            <v>112845.2</v>
          </cell>
          <cell r="M3386">
            <v>5642.2000000000007</v>
          </cell>
          <cell r="O3386">
            <v>0</v>
          </cell>
          <cell r="P3386">
            <v>118487.4</v>
          </cell>
          <cell r="S3386">
            <v>118487.4</v>
          </cell>
          <cell r="V3386"/>
          <cell r="W3386">
            <v>37431</v>
          </cell>
          <cell r="X3386">
            <v>37431</v>
          </cell>
          <cell r="Y3386" t="str">
            <v>KB</v>
          </cell>
        </row>
        <row r="3387">
          <cell r="A3387">
            <v>1520</v>
          </cell>
          <cell r="B3387">
            <v>37560</v>
          </cell>
          <cell r="C3387" t="str">
            <v>b</v>
          </cell>
          <cell r="D3387" t="str">
            <v>20022008103</v>
          </cell>
          <cell r="E3387">
            <v>37545</v>
          </cell>
          <cell r="F3387">
            <v>37488</v>
          </cell>
          <cell r="G3387">
            <v>37498</v>
          </cell>
          <cell r="H3387" t="str">
            <v>Intergest</v>
          </cell>
          <cell r="I3387" t="str">
            <v>90608-051</v>
          </cell>
          <cell r="J3387" t="str">
            <v>0100</v>
          </cell>
          <cell r="L3387">
            <v>119717.6</v>
          </cell>
          <cell r="M3387">
            <v>5985.8</v>
          </cell>
          <cell r="O3387">
            <v>0</v>
          </cell>
          <cell r="P3387">
            <v>125703.4</v>
          </cell>
          <cell r="S3387">
            <v>125703.4</v>
          </cell>
          <cell r="U3387" t="str">
            <v>a</v>
          </cell>
          <cell r="V3387"/>
          <cell r="W3387">
            <v>37550</v>
          </cell>
          <cell r="X3387">
            <v>37551</v>
          </cell>
          <cell r="Y3387" t="str">
            <v>KB</v>
          </cell>
        </row>
        <row r="3388">
          <cell r="A3388">
            <v>199</v>
          </cell>
          <cell r="B3388">
            <v>37323</v>
          </cell>
          <cell r="C3388" t="str">
            <v>b</v>
          </cell>
          <cell r="D3388" t="str">
            <v>2002260213</v>
          </cell>
          <cell r="E3388">
            <v>37313</v>
          </cell>
          <cell r="F3388">
            <v>37313</v>
          </cell>
          <cell r="G3388">
            <v>37321</v>
          </cell>
          <cell r="H3388" t="str">
            <v>Intergest</v>
          </cell>
          <cell r="I3388" t="str">
            <v>90608-051</v>
          </cell>
          <cell r="J3388" t="str">
            <v>0100</v>
          </cell>
          <cell r="L3388">
            <v>123012</v>
          </cell>
          <cell r="M3388">
            <v>6150.6</v>
          </cell>
          <cell r="O3388">
            <v>0</v>
          </cell>
          <cell r="P3388">
            <v>129162.6</v>
          </cell>
          <cell r="S3388">
            <v>129162.6</v>
          </cell>
          <cell r="U3388" t="str">
            <v>a</v>
          </cell>
          <cell r="V3388"/>
          <cell r="W3388">
            <v>37322</v>
          </cell>
          <cell r="X3388">
            <v>37322</v>
          </cell>
          <cell r="Y3388" t="str">
            <v>KB</v>
          </cell>
        </row>
        <row r="3389">
          <cell r="A3389">
            <v>1242</v>
          </cell>
          <cell r="B3389">
            <v>37502</v>
          </cell>
          <cell r="C3389" t="str">
            <v>b</v>
          </cell>
          <cell r="D3389" t="str">
            <v>20022008104</v>
          </cell>
          <cell r="E3389">
            <v>37489</v>
          </cell>
          <cell r="F3389">
            <v>37488</v>
          </cell>
          <cell r="G3389">
            <v>37498</v>
          </cell>
          <cell r="H3389" t="str">
            <v>Intergest</v>
          </cell>
          <cell r="I3389" t="str">
            <v>90608-051</v>
          </cell>
          <cell r="J3389" t="str">
            <v>0100</v>
          </cell>
          <cell r="L3389">
            <v>165840.65</v>
          </cell>
          <cell r="M3389">
            <v>8292.0300000000007</v>
          </cell>
          <cell r="O3389">
            <v>0</v>
          </cell>
          <cell r="P3389">
            <v>174132.68</v>
          </cell>
          <cell r="S3389">
            <v>174132.68</v>
          </cell>
          <cell r="U3389" t="str">
            <v>c</v>
          </cell>
          <cell r="V3389"/>
          <cell r="W3389">
            <v>37496</v>
          </cell>
          <cell r="X3389">
            <v>37497</v>
          </cell>
          <cell r="Y3389" t="str">
            <v>KB</v>
          </cell>
        </row>
        <row r="3390">
          <cell r="A3390">
            <v>1711</v>
          </cell>
          <cell r="B3390">
            <v>37613</v>
          </cell>
          <cell r="C3390" t="str">
            <v>b</v>
          </cell>
          <cell r="D3390" t="str">
            <v>20021511145</v>
          </cell>
          <cell r="E3390">
            <v>37580</v>
          </cell>
          <cell r="F3390">
            <v>37575</v>
          </cell>
          <cell r="G3390">
            <v>37589</v>
          </cell>
          <cell r="H3390" t="str">
            <v>Intergest</v>
          </cell>
          <cell r="I3390" t="str">
            <v>90608-051</v>
          </cell>
          <cell r="J3390" t="str">
            <v>0100</v>
          </cell>
          <cell r="L3390">
            <v>177000.1</v>
          </cell>
          <cell r="M3390">
            <v>8850</v>
          </cell>
          <cell r="O3390">
            <v>0</v>
          </cell>
          <cell r="P3390">
            <v>185850.1</v>
          </cell>
          <cell r="S3390">
            <v>175017.25</v>
          </cell>
          <cell r="U3390" t="str">
            <v>b</v>
          </cell>
          <cell r="V3390" t="str">
            <v xml:space="preserve"> </v>
          </cell>
          <cell r="W3390">
            <v>37613</v>
          </cell>
          <cell r="X3390">
            <v>37613</v>
          </cell>
          <cell r="Y3390" t="str">
            <v>KB</v>
          </cell>
        </row>
        <row r="3391">
          <cell r="A3391">
            <v>1380</v>
          </cell>
          <cell r="B3391">
            <v>37544</v>
          </cell>
          <cell r="C3391" t="str">
            <v>b</v>
          </cell>
          <cell r="D3391" t="str">
            <v>20021609113</v>
          </cell>
          <cell r="E3391">
            <v>37518</v>
          </cell>
          <cell r="F3391">
            <v>37515</v>
          </cell>
          <cell r="G3391">
            <v>37529</v>
          </cell>
          <cell r="H3391" t="str">
            <v>Intergest</v>
          </cell>
          <cell r="I3391" t="str">
            <v>90608-051</v>
          </cell>
          <cell r="J3391" t="str">
            <v>0100</v>
          </cell>
          <cell r="L3391">
            <v>167545.4</v>
          </cell>
          <cell r="M3391">
            <v>8377.2000000000007</v>
          </cell>
          <cell r="P3391">
            <v>175922.6</v>
          </cell>
          <cell r="S3391">
            <v>175922.6</v>
          </cell>
          <cell r="U3391" t="str">
            <v>a</v>
          </cell>
          <cell r="V3391"/>
          <cell r="W3391">
            <v>37530</v>
          </cell>
          <cell r="X3391">
            <v>37531</v>
          </cell>
          <cell r="Y3391" t="str">
            <v>KB</v>
          </cell>
        </row>
        <row r="3392">
          <cell r="A3392">
            <v>1551</v>
          </cell>
          <cell r="B3392">
            <v>37564</v>
          </cell>
          <cell r="C3392" t="str">
            <v>b</v>
          </cell>
          <cell r="D3392" t="str">
            <v>20021610131</v>
          </cell>
          <cell r="E3392">
            <v>37547</v>
          </cell>
          <cell r="F3392">
            <v>37545</v>
          </cell>
          <cell r="G3392">
            <v>37559</v>
          </cell>
          <cell r="H3392" t="str">
            <v>Intergest</v>
          </cell>
          <cell r="I3392" t="str">
            <v>90608-051</v>
          </cell>
          <cell r="J3392" t="str">
            <v>0100</v>
          </cell>
          <cell r="L3392">
            <v>174361.1</v>
          </cell>
          <cell r="M3392">
            <v>8718</v>
          </cell>
          <cell r="O3392">
            <v>0</v>
          </cell>
          <cell r="P3392">
            <v>183079.1</v>
          </cell>
          <cell r="S3392">
            <v>183079.1</v>
          </cell>
          <cell r="U3392" t="str">
            <v>b</v>
          </cell>
          <cell r="V3392"/>
          <cell r="W3392">
            <v>37561</v>
          </cell>
          <cell r="X3392">
            <v>37564</v>
          </cell>
          <cell r="Y3392" t="str">
            <v>KB</v>
          </cell>
        </row>
        <row r="3393">
          <cell r="A3393">
            <v>2117</v>
          </cell>
          <cell r="B3393">
            <v>37385</v>
          </cell>
          <cell r="C3393" t="str">
            <v>f</v>
          </cell>
          <cell r="D3393" t="str">
            <v>2002/22</v>
          </cell>
          <cell r="E3393">
            <v>37369</v>
          </cell>
          <cell r="F3393">
            <v>37365</v>
          </cell>
          <cell r="G3393">
            <v>37395</v>
          </cell>
          <cell r="H3393" t="str">
            <v>Gedosta,s.r.o., Plzeň</v>
          </cell>
          <cell r="I3393" t="str">
            <v>90809-371</v>
          </cell>
          <cell r="J3393" t="str">
            <v>0100</v>
          </cell>
          <cell r="L3393">
            <v>937489</v>
          </cell>
          <cell r="M3393">
            <v>46874.5</v>
          </cell>
          <cell r="O3393">
            <v>0</v>
          </cell>
          <cell r="P3393">
            <v>984363.5</v>
          </cell>
          <cell r="Q3393">
            <v>-825245</v>
          </cell>
          <cell r="R3393">
            <v>-46784</v>
          </cell>
          <cell r="S3393">
            <v>112334</v>
          </cell>
          <cell r="U3393" t="str">
            <v>a</v>
          </cell>
          <cell r="V3393"/>
          <cell r="W3393">
            <v>37393</v>
          </cell>
          <cell r="X3393">
            <v>37393</v>
          </cell>
          <cell r="Y3393" t="str">
            <v>KB</v>
          </cell>
        </row>
        <row r="3394">
          <cell r="A3394">
            <v>2042</v>
          </cell>
          <cell r="B3394">
            <v>37364</v>
          </cell>
          <cell r="C3394" t="str">
            <v>f</v>
          </cell>
          <cell r="D3394" t="str">
            <v>2002/4</v>
          </cell>
          <cell r="E3394">
            <v>37316</v>
          </cell>
          <cell r="G3394">
            <v>37351</v>
          </cell>
          <cell r="H3394" t="str">
            <v>Gedosta,s.r.o., Plzeň</v>
          </cell>
          <cell r="I3394" t="str">
            <v>90809-371</v>
          </cell>
          <cell r="J3394" t="str">
            <v>0100</v>
          </cell>
          <cell r="M3394">
            <v>0</v>
          </cell>
          <cell r="O3394">
            <v>0</v>
          </cell>
          <cell r="P3394">
            <v>0</v>
          </cell>
          <cell r="Q3394">
            <v>148515</v>
          </cell>
          <cell r="S3394">
            <v>148515</v>
          </cell>
          <cell r="U3394" t="str">
            <v>a</v>
          </cell>
          <cell r="V3394"/>
          <cell r="W3394">
            <v>37351</v>
          </cell>
          <cell r="X3394">
            <v>37351</v>
          </cell>
          <cell r="Y3394" t="str">
            <v>KB</v>
          </cell>
        </row>
        <row r="3395">
          <cell r="A3395">
            <v>2012</v>
          </cell>
          <cell r="B3395">
            <v>37333</v>
          </cell>
          <cell r="C3395" t="str">
            <v>f</v>
          </cell>
          <cell r="D3395" t="str">
            <v>2002/3</v>
          </cell>
          <cell r="E3395">
            <v>37292</v>
          </cell>
          <cell r="G3395">
            <v>37319</v>
          </cell>
          <cell r="H3395" t="str">
            <v>Gedosta,s.r.o., Plzeň</v>
          </cell>
          <cell r="I3395" t="str">
            <v>90809-371</v>
          </cell>
          <cell r="J3395" t="str">
            <v>0100</v>
          </cell>
          <cell r="M3395">
            <v>0</v>
          </cell>
          <cell r="O3395">
            <v>0</v>
          </cell>
          <cell r="P3395">
            <v>0</v>
          </cell>
          <cell r="Q3395">
            <v>676730</v>
          </cell>
          <cell r="S3395">
            <v>676730</v>
          </cell>
          <cell r="T3395" t="str">
            <v>March2002</v>
          </cell>
          <cell r="U3395">
            <v>37315</v>
          </cell>
          <cell r="V3395"/>
          <cell r="W3395">
            <v>37320</v>
          </cell>
          <cell r="X3395">
            <v>37320</v>
          </cell>
          <cell r="Y3395" t="str">
            <v>Sanwa Duss</v>
          </cell>
        </row>
        <row r="3396">
          <cell r="A3396">
            <v>1157</v>
          </cell>
          <cell r="B3396" t="str">
            <v>cancel</v>
          </cell>
          <cell r="C3396" t="str">
            <v>tym</v>
          </cell>
          <cell r="D3396" t="str">
            <v>22Z001</v>
          </cell>
          <cell r="E3396">
            <v>37473</v>
          </cell>
          <cell r="G3396">
            <v>37501</v>
          </cell>
          <cell r="H3396" t="str">
            <v>Stabano, s.r.o.</v>
          </cell>
          <cell r="I3396" t="str">
            <v>9117352</v>
          </cell>
          <cell r="J3396" t="str">
            <v>3400</v>
          </cell>
          <cell r="M3396">
            <v>0</v>
          </cell>
          <cell r="O3396">
            <v>0</v>
          </cell>
          <cell r="P3396">
            <v>0</v>
          </cell>
          <cell r="S3396">
            <v>0</v>
          </cell>
          <cell r="V3396"/>
          <cell r="W3396" t="str">
            <v>n/a</v>
          </cell>
          <cell r="X3396" t="str">
            <v>n/a</v>
          </cell>
          <cell r="Y3396" t="str">
            <v>KB</v>
          </cell>
        </row>
        <row r="3397">
          <cell r="A3397">
            <v>2330</v>
          </cell>
          <cell r="B3397">
            <v>37578</v>
          </cell>
          <cell r="C3397" t="str">
            <v>tye</v>
          </cell>
          <cell r="D3397" t="str">
            <v>22Z002</v>
          </cell>
          <cell r="E3397">
            <v>37532</v>
          </cell>
          <cell r="G3397">
            <v>37565</v>
          </cell>
          <cell r="H3397" t="str">
            <v>STABANO</v>
          </cell>
          <cell r="I3397" t="str">
            <v>9117352</v>
          </cell>
          <cell r="J3397" t="str">
            <v>3400</v>
          </cell>
          <cell r="M3397">
            <v>0</v>
          </cell>
          <cell r="O3397">
            <v>0</v>
          </cell>
          <cell r="P3397">
            <v>0</v>
          </cell>
          <cell r="Q3397">
            <v>39000</v>
          </cell>
          <cell r="S3397">
            <v>39000</v>
          </cell>
          <cell r="U3397" t="str">
            <v>e</v>
          </cell>
          <cell r="V3397" t="str">
            <v xml:space="preserve"> </v>
          </cell>
          <cell r="W3397">
            <v>37575</v>
          </cell>
          <cell r="X3397">
            <v>37575</v>
          </cell>
          <cell r="Y3397" t="str">
            <v>KB</v>
          </cell>
        </row>
        <row r="3398">
          <cell r="A3398">
            <v>2258</v>
          </cell>
          <cell r="B3398">
            <v>37505</v>
          </cell>
          <cell r="C3398" t="str">
            <v>tye</v>
          </cell>
          <cell r="D3398" t="str">
            <v>22Z001</v>
          </cell>
          <cell r="E3398">
            <v>37474</v>
          </cell>
          <cell r="G3398">
            <v>37504</v>
          </cell>
          <cell r="H3398" t="str">
            <v>STABANO</v>
          </cell>
          <cell r="I3398" t="str">
            <v>9117352</v>
          </cell>
          <cell r="J3398" t="str">
            <v>3400</v>
          </cell>
          <cell r="M3398">
            <v>0</v>
          </cell>
          <cell r="O3398">
            <v>0</v>
          </cell>
          <cell r="P3398">
            <v>0</v>
          </cell>
          <cell r="Q3398">
            <v>208000</v>
          </cell>
          <cell r="S3398">
            <v>208000</v>
          </cell>
          <cell r="U3398" t="str">
            <v>b</v>
          </cell>
          <cell r="V3398"/>
          <cell r="W3398">
            <v>37504</v>
          </cell>
          <cell r="X3398">
            <v>37504</v>
          </cell>
          <cell r="Y3398" t="str">
            <v>KB</v>
          </cell>
        </row>
        <row r="3399">
          <cell r="A3399">
            <v>2345</v>
          </cell>
          <cell r="B3399" t="str">
            <v>cancel</v>
          </cell>
          <cell r="C3399" t="str">
            <v>tye</v>
          </cell>
          <cell r="D3399" t="str">
            <v>10709/02</v>
          </cell>
          <cell r="E3399">
            <v>37533</v>
          </cell>
          <cell r="F3399">
            <v>37529</v>
          </cell>
          <cell r="G3399">
            <v>37560</v>
          </cell>
          <cell r="H3399" t="str">
            <v>Bokroš Ota</v>
          </cell>
          <cell r="I3399" t="str">
            <v>9177259</v>
          </cell>
          <cell r="J3399" t="str">
            <v>3400</v>
          </cell>
          <cell r="L3399">
            <v>30759.4</v>
          </cell>
          <cell r="M3399">
            <v>1538</v>
          </cell>
          <cell r="O3399">
            <v>0</v>
          </cell>
          <cell r="P3399">
            <v>32297.4</v>
          </cell>
          <cell r="S3399">
            <v>32297.4</v>
          </cell>
          <cell r="V3399">
            <v>-64</v>
          </cell>
          <cell r="Y3399" t="str">
            <v>KB</v>
          </cell>
        </row>
        <row r="3400">
          <cell r="A3400">
            <v>2344</v>
          </cell>
          <cell r="B3400">
            <v>37560</v>
          </cell>
          <cell r="C3400" t="str">
            <v>tye</v>
          </cell>
          <cell r="D3400" t="str">
            <v>10609/02</v>
          </cell>
          <cell r="E3400">
            <v>37538</v>
          </cell>
          <cell r="G3400">
            <v>37560</v>
          </cell>
          <cell r="H3400" t="str">
            <v>Bokroš Ota</v>
          </cell>
          <cell r="I3400" t="str">
            <v>9177259</v>
          </cell>
          <cell r="J3400" t="str">
            <v>3400</v>
          </cell>
          <cell r="M3400">
            <v>0</v>
          </cell>
          <cell r="O3400">
            <v>0</v>
          </cell>
          <cell r="P3400">
            <v>0</v>
          </cell>
          <cell r="Q3400">
            <v>59000</v>
          </cell>
          <cell r="S3400">
            <v>59000</v>
          </cell>
          <cell r="U3400" t="str">
            <v>a</v>
          </cell>
          <cell r="V3400"/>
          <cell r="W3400">
            <v>37551</v>
          </cell>
          <cell r="X3400">
            <v>37551</v>
          </cell>
          <cell r="Y3400" t="str">
            <v>KB</v>
          </cell>
        </row>
        <row r="3401">
          <cell r="A3401">
            <v>2132</v>
          </cell>
          <cell r="B3401">
            <v>37425</v>
          </cell>
          <cell r="C3401" t="str">
            <v>f</v>
          </cell>
          <cell r="D3401" t="str">
            <v>4305/02</v>
          </cell>
          <cell r="E3401">
            <v>37379</v>
          </cell>
          <cell r="F3401">
            <v>37378</v>
          </cell>
          <cell r="G3401">
            <v>37412</v>
          </cell>
          <cell r="H3401" t="str">
            <v>Bokroš Ota</v>
          </cell>
          <cell r="I3401" t="str">
            <v>9177259</v>
          </cell>
          <cell r="J3401" t="str">
            <v>3400</v>
          </cell>
          <cell r="L3401">
            <v>349641</v>
          </cell>
          <cell r="M3401">
            <v>17482.099999999999</v>
          </cell>
          <cell r="O3401">
            <v>0</v>
          </cell>
          <cell r="P3401">
            <v>367123.1</v>
          </cell>
          <cell r="Q3401">
            <v>-220000</v>
          </cell>
          <cell r="R3401">
            <v>-17482.099999999999</v>
          </cell>
          <cell r="S3401">
            <v>129641.1</v>
          </cell>
          <cell r="U3401" t="str">
            <v>f</v>
          </cell>
          <cell r="V3401"/>
          <cell r="W3401">
            <v>37413</v>
          </cell>
          <cell r="X3401">
            <v>37414</v>
          </cell>
          <cell r="Y3401" t="str">
            <v>KB</v>
          </cell>
        </row>
        <row r="3402">
          <cell r="A3402">
            <v>2294</v>
          </cell>
          <cell r="B3402">
            <v>37529</v>
          </cell>
          <cell r="C3402" t="str">
            <v>tye</v>
          </cell>
          <cell r="D3402" t="str">
            <v>9809/2002</v>
          </cell>
          <cell r="E3402">
            <v>37511</v>
          </cell>
          <cell r="G3402">
            <v>37526</v>
          </cell>
          <cell r="H3402" t="str">
            <v>Bokroš Ota</v>
          </cell>
          <cell r="I3402" t="str">
            <v>9177259</v>
          </cell>
          <cell r="J3402" t="str">
            <v>3400</v>
          </cell>
          <cell r="M3402">
            <v>0</v>
          </cell>
          <cell r="O3402">
            <v>0</v>
          </cell>
          <cell r="P3402">
            <v>0</v>
          </cell>
          <cell r="Q3402">
            <v>145000</v>
          </cell>
          <cell r="S3402">
            <v>145000</v>
          </cell>
          <cell r="U3402" t="str">
            <v>b</v>
          </cell>
          <cell r="V3402"/>
          <cell r="W3402">
            <v>37526</v>
          </cell>
          <cell r="X3402">
            <v>37526</v>
          </cell>
          <cell r="Y3402" t="str">
            <v>KB</v>
          </cell>
        </row>
        <row r="3403">
          <cell r="A3403">
            <v>2083</v>
          </cell>
          <cell r="B3403">
            <v>37396</v>
          </cell>
          <cell r="C3403" t="str">
            <v>f</v>
          </cell>
          <cell r="D3403" t="str">
            <v>3403/02</v>
          </cell>
          <cell r="E3403">
            <v>37350</v>
          </cell>
          <cell r="G3403">
            <v>37381</v>
          </cell>
          <cell r="H3403" t="str">
            <v>Bokroš Ota</v>
          </cell>
          <cell r="I3403" t="str">
            <v>9177259</v>
          </cell>
          <cell r="J3403" t="str">
            <v>3400</v>
          </cell>
          <cell r="M3403">
            <v>0</v>
          </cell>
          <cell r="O3403">
            <v>0</v>
          </cell>
          <cell r="P3403">
            <v>0</v>
          </cell>
          <cell r="Q3403">
            <v>220000</v>
          </cell>
          <cell r="S3403">
            <v>220000</v>
          </cell>
          <cell r="U3403" t="str">
            <v>b</v>
          </cell>
          <cell r="V3403"/>
          <cell r="W3403">
            <v>37382</v>
          </cell>
          <cell r="X3403">
            <v>37383</v>
          </cell>
          <cell r="Y3403" t="str">
            <v>KB</v>
          </cell>
        </row>
        <row r="3404">
          <cell r="A3404">
            <v>3324</v>
          </cell>
          <cell r="B3404">
            <v>37524</v>
          </cell>
          <cell r="C3404" t="str">
            <v>tch</v>
          </cell>
          <cell r="D3404" t="str">
            <v>FV22059</v>
          </cell>
          <cell r="E3404">
            <v>37494</v>
          </cell>
          <cell r="F3404">
            <v>37467</v>
          </cell>
          <cell r="G3404">
            <v>37505</v>
          </cell>
          <cell r="H3404" t="str">
            <v>Miletin-Autodoprava</v>
          </cell>
          <cell r="I3404" t="str">
            <v>9277010237</v>
          </cell>
          <cell r="J3404" t="str">
            <v>0100</v>
          </cell>
          <cell r="L3404">
            <v>2352</v>
          </cell>
          <cell r="M3404">
            <v>117.6</v>
          </cell>
          <cell r="O3404">
            <v>0</v>
          </cell>
          <cell r="P3404">
            <v>2469.6</v>
          </cell>
          <cell r="S3404">
            <v>2470</v>
          </cell>
          <cell r="U3404" t="str">
            <v>b</v>
          </cell>
          <cell r="V3404"/>
          <cell r="W3404">
            <v>37516</v>
          </cell>
          <cell r="X3404">
            <v>37516</v>
          </cell>
          <cell r="Y3404" t="str">
            <v>KB</v>
          </cell>
          <cell r="Z3404" t="str">
            <v>In charge Mr. Rajnoch, car service</v>
          </cell>
        </row>
        <row r="3405">
          <cell r="A3405">
            <v>3258</v>
          </cell>
          <cell r="B3405">
            <v>37524</v>
          </cell>
          <cell r="C3405" t="str">
            <v>tch</v>
          </cell>
          <cell r="D3405" t="str">
            <v>1000000862</v>
          </cell>
          <cell r="E3405">
            <v>37461</v>
          </cell>
          <cell r="F3405">
            <v>37456</v>
          </cell>
          <cell r="G3405">
            <v>37470</v>
          </cell>
          <cell r="H3405" t="str">
            <v>Sater-Projekt</v>
          </cell>
          <cell r="I3405" t="str">
            <v>9284310297</v>
          </cell>
          <cell r="J3405" t="str">
            <v>0100</v>
          </cell>
          <cell r="L3405">
            <v>32000</v>
          </cell>
          <cell r="M3405">
            <v>1600</v>
          </cell>
          <cell r="O3405">
            <v>0</v>
          </cell>
          <cell r="P3405">
            <v>33600</v>
          </cell>
          <cell r="S3405">
            <v>33600</v>
          </cell>
          <cell r="U3405" t="str">
            <v>b</v>
          </cell>
          <cell r="V3405"/>
          <cell r="W3405">
            <v>37508</v>
          </cell>
          <cell r="X3405">
            <v>37508</v>
          </cell>
          <cell r="Y3405" t="str">
            <v>KB</v>
          </cell>
          <cell r="Z3405" t="str">
            <v>For estimate measurement for TPCA Package 1</v>
          </cell>
        </row>
        <row r="3406">
          <cell r="A3406">
            <v>3445</v>
          </cell>
          <cell r="B3406">
            <v>37613</v>
          </cell>
          <cell r="C3406" t="str">
            <v>toro</v>
          </cell>
          <cell r="D3406" t="str">
            <v>184/2</v>
          </cell>
          <cell r="E3406">
            <v>37595</v>
          </cell>
          <cell r="F3406">
            <v>37590</v>
          </cell>
          <cell r="G3406">
            <v>37606</v>
          </cell>
          <cell r="H3406" t="str">
            <v>Hotel Theresia</v>
          </cell>
          <cell r="I3406" t="str">
            <v>9289200257</v>
          </cell>
          <cell r="J3406" t="str">
            <v>0100</v>
          </cell>
          <cell r="L3406">
            <v>24030.400000000001</v>
          </cell>
          <cell r="M3406">
            <v>1201.5999999999999</v>
          </cell>
          <cell r="O3406">
            <v>0</v>
          </cell>
          <cell r="P3406">
            <v>25232</v>
          </cell>
          <cell r="S3406">
            <v>25232</v>
          </cell>
          <cell r="W3406">
            <v>37606</v>
          </cell>
          <cell r="X3406">
            <v>37608</v>
          </cell>
          <cell r="Y3406" t="str">
            <v>KB</v>
          </cell>
          <cell r="Z3406" t="str">
            <v>Accomodation KO, Mr. Yasuda</v>
          </cell>
        </row>
        <row r="3407">
          <cell r="A3407">
            <v>8007</v>
          </cell>
          <cell r="B3407">
            <v>37613</v>
          </cell>
          <cell r="C3407" t="str">
            <v>tp2</v>
          </cell>
          <cell r="D3407" t="str">
            <v>125</v>
          </cell>
          <cell r="E3407">
            <v>37579</v>
          </cell>
          <cell r="F3407">
            <v>37578</v>
          </cell>
          <cell r="G3407">
            <v>37608</v>
          </cell>
          <cell r="H3407" t="str">
            <v>Kolem-Švarc Jindřich</v>
          </cell>
          <cell r="I3407" t="str">
            <v>9313410247</v>
          </cell>
          <cell r="J3407" t="str">
            <v>0100</v>
          </cell>
          <cell r="L3407">
            <v>34950</v>
          </cell>
          <cell r="M3407">
            <v>1747.5</v>
          </cell>
          <cell r="O3407">
            <v>0</v>
          </cell>
          <cell r="P3407">
            <v>36697.5</v>
          </cell>
          <cell r="S3407">
            <v>36697.5</v>
          </cell>
          <cell r="U3407" t="str">
            <v>b</v>
          </cell>
          <cell r="V3407">
            <v>22</v>
          </cell>
          <cell r="W3407">
            <v>37606</v>
          </cell>
          <cell r="X3407">
            <v>37608</v>
          </cell>
          <cell r="Y3407" t="str">
            <v>KB</v>
          </cell>
          <cell r="Z3407" t="str">
            <v>Building works</v>
          </cell>
        </row>
        <row r="3408">
          <cell r="A3408">
            <v>1506</v>
          </cell>
          <cell r="B3408">
            <v>37578</v>
          </cell>
          <cell r="C3408" t="str">
            <v>mc</v>
          </cell>
          <cell r="D3408" t="str">
            <v>22101244</v>
          </cell>
          <cell r="E3408">
            <v>37540</v>
          </cell>
          <cell r="F3408">
            <v>37524</v>
          </cell>
          <cell r="G3408">
            <v>37565</v>
          </cell>
          <cell r="H3408" t="str">
            <v>AZ Klima</v>
          </cell>
          <cell r="I3408" t="str">
            <v>93504514</v>
          </cell>
          <cell r="J3408" t="str">
            <v>0600</v>
          </cell>
          <cell r="L3408">
            <v>46851.5</v>
          </cell>
          <cell r="M3408">
            <v>2342.6</v>
          </cell>
          <cell r="O3408">
            <v>0</v>
          </cell>
          <cell r="P3408">
            <v>49194.1</v>
          </cell>
          <cell r="S3408">
            <v>49194.1</v>
          </cell>
          <cell r="U3408" t="str">
            <v>a</v>
          </cell>
          <cell r="V3408"/>
          <cell r="W3408">
            <v>37575</v>
          </cell>
          <cell r="X3408">
            <v>37575</v>
          </cell>
          <cell r="Y3408" t="str">
            <v>KB</v>
          </cell>
        </row>
        <row r="3409">
          <cell r="A3409">
            <v>1426</v>
          </cell>
          <cell r="B3409">
            <v>37537</v>
          </cell>
          <cell r="C3409" t="str">
            <v>mch</v>
          </cell>
          <cell r="D3409" t="str">
            <v>22101123</v>
          </cell>
          <cell r="E3409">
            <v>37530</v>
          </cell>
          <cell r="F3409">
            <v>37510</v>
          </cell>
          <cell r="G3409">
            <v>37534</v>
          </cell>
          <cell r="H3409" t="str">
            <v>AZ Klima</v>
          </cell>
          <cell r="I3409" t="str">
            <v>93504514</v>
          </cell>
          <cell r="J3409" t="str">
            <v>0600</v>
          </cell>
          <cell r="L3409">
            <v>50980</v>
          </cell>
          <cell r="M3409">
            <v>2549</v>
          </cell>
          <cell r="O3409">
            <v>0</v>
          </cell>
          <cell r="P3409">
            <v>53529</v>
          </cell>
          <cell r="S3409">
            <v>53529</v>
          </cell>
          <cell r="U3409" t="str">
            <v>a</v>
          </cell>
          <cell r="V3409"/>
          <cell r="W3409">
            <v>37536</v>
          </cell>
          <cell r="X3409">
            <v>37536</v>
          </cell>
          <cell r="Y3409" t="str">
            <v>KB</v>
          </cell>
        </row>
        <row r="3410">
          <cell r="A3410">
            <v>540</v>
          </cell>
          <cell r="B3410">
            <v>37413</v>
          </cell>
          <cell r="C3410" t="str">
            <v>mch</v>
          </cell>
          <cell r="D3410" t="str">
            <v>22100496</v>
          </cell>
          <cell r="E3410">
            <v>37375</v>
          </cell>
          <cell r="F3410">
            <v>37357</v>
          </cell>
          <cell r="G3410">
            <v>37412</v>
          </cell>
          <cell r="H3410" t="str">
            <v>AZ Klima</v>
          </cell>
          <cell r="I3410" t="str">
            <v>93504514</v>
          </cell>
          <cell r="J3410" t="str">
            <v>0600</v>
          </cell>
          <cell r="L3410">
            <v>62900</v>
          </cell>
          <cell r="M3410">
            <v>3145</v>
          </cell>
          <cell r="O3410">
            <v>0</v>
          </cell>
          <cell r="P3410">
            <v>66045</v>
          </cell>
          <cell r="S3410">
            <v>66045</v>
          </cell>
          <cell r="T3410" t="str">
            <v>June2002</v>
          </cell>
          <cell r="U3410">
            <v>37407</v>
          </cell>
          <cell r="V3410"/>
          <cell r="W3410">
            <v>37412</v>
          </cell>
          <cell r="X3410">
            <v>37413</v>
          </cell>
          <cell r="Y3410" t="str">
            <v>Sanwa Duss</v>
          </cell>
        </row>
        <row r="3411">
          <cell r="A3411">
            <v>782</v>
          </cell>
          <cell r="B3411">
            <v>37432</v>
          </cell>
          <cell r="C3411" t="str">
            <v>mch</v>
          </cell>
          <cell r="D3411" t="str">
            <v>22100617</v>
          </cell>
          <cell r="E3411">
            <v>37413</v>
          </cell>
          <cell r="F3411">
            <v>37403</v>
          </cell>
          <cell r="G3411">
            <v>37442</v>
          </cell>
          <cell r="H3411" t="str">
            <v>AZ Klima</v>
          </cell>
          <cell r="I3411" t="str">
            <v>93504514</v>
          </cell>
          <cell r="J3411" t="str">
            <v>0600</v>
          </cell>
          <cell r="L3411">
            <v>95000</v>
          </cell>
          <cell r="M3411">
            <v>4750</v>
          </cell>
          <cell r="O3411">
            <v>0</v>
          </cell>
          <cell r="P3411">
            <v>99750</v>
          </cell>
          <cell r="S3411">
            <v>99750</v>
          </cell>
          <cell r="U3411" t="str">
            <v>a</v>
          </cell>
          <cell r="V3411"/>
          <cell r="W3411">
            <v>37445</v>
          </cell>
          <cell r="X3411">
            <v>37445</v>
          </cell>
          <cell r="Y3411" t="str">
            <v>KB</v>
          </cell>
        </row>
        <row r="3412">
          <cell r="A3412">
            <v>7074</v>
          </cell>
          <cell r="B3412">
            <v>37623</v>
          </cell>
          <cell r="C3412" t="str">
            <v>sm</v>
          </cell>
          <cell r="D3412" t="str">
            <v>221114</v>
          </cell>
          <cell r="E3412">
            <v>37600</v>
          </cell>
          <cell r="F3412">
            <v>37600</v>
          </cell>
          <cell r="G3412">
            <v>37626</v>
          </cell>
          <cell r="H3412" t="str">
            <v>Regas Liberec s.r.o.</v>
          </cell>
          <cell r="I3412" t="str">
            <v>19-6640660207</v>
          </cell>
          <cell r="J3412" t="str">
            <v>0100</v>
          </cell>
          <cell r="Q3412">
            <v>544500</v>
          </cell>
          <cell r="S3412">
            <v>544500</v>
          </cell>
          <cell r="T3412" t="str">
            <v>Decem192002</v>
          </cell>
          <cell r="U3412">
            <v>37609</v>
          </cell>
          <cell r="V3412">
            <v>23</v>
          </cell>
          <cell r="W3412">
            <v>37620</v>
          </cell>
          <cell r="Y3412" t="str">
            <v>UFJ</v>
          </cell>
          <cell r="Z3412" t="str">
            <v>underground utilities etc.</v>
          </cell>
        </row>
        <row r="3413">
          <cell r="A3413">
            <v>7075</v>
          </cell>
          <cell r="B3413">
            <v>37623</v>
          </cell>
          <cell r="C3413" t="str">
            <v>sm</v>
          </cell>
          <cell r="D3413" t="str">
            <v>222300281</v>
          </cell>
          <cell r="E3413">
            <v>37600</v>
          </cell>
          <cell r="F3413">
            <v>37595</v>
          </cell>
          <cell r="G3413">
            <v>37626</v>
          </cell>
          <cell r="H3413" t="str">
            <v>Elma-therm</v>
          </cell>
          <cell r="I3413" t="str">
            <v>521228</v>
          </cell>
          <cell r="J3413" t="str">
            <v>4000</v>
          </cell>
          <cell r="L3413">
            <v>313661</v>
          </cell>
          <cell r="M3413">
            <v>15683.1</v>
          </cell>
          <cell r="N3413">
            <v>6584</v>
          </cell>
          <cell r="O3413">
            <v>1448.5</v>
          </cell>
          <cell r="P3413">
            <v>337376.6</v>
          </cell>
          <cell r="S3413">
            <v>337376.6</v>
          </cell>
          <cell r="T3413" t="str">
            <v>Decem192002</v>
          </cell>
          <cell r="U3413">
            <v>37609</v>
          </cell>
          <cell r="V3413">
            <v>23</v>
          </cell>
          <cell r="W3413">
            <v>37620</v>
          </cell>
          <cell r="Y3413" t="str">
            <v>UFJ</v>
          </cell>
          <cell r="Z3413" t="str">
            <v>SKP 45.31 electro-assembly</v>
          </cell>
        </row>
        <row r="3414">
          <cell r="A3414">
            <v>7031</v>
          </cell>
          <cell r="B3414">
            <v>37596</v>
          </cell>
          <cell r="C3414" t="str">
            <v>sm</v>
          </cell>
          <cell r="D3414" t="str">
            <v>22000042</v>
          </cell>
          <cell r="E3414">
            <v>37529</v>
          </cell>
          <cell r="G3414">
            <v>37565</v>
          </cell>
          <cell r="H3414" t="str">
            <v>AZ KLIMA</v>
          </cell>
          <cell r="I3414" t="str">
            <v>93504514</v>
          </cell>
          <cell r="J3414" t="str">
            <v>0600</v>
          </cell>
          <cell r="Q3414">
            <v>466954</v>
          </cell>
          <cell r="S3414">
            <v>466954</v>
          </cell>
          <cell r="T3414" t="str">
            <v>November2002</v>
          </cell>
          <cell r="U3414">
            <v>37573</v>
          </cell>
          <cell r="V3414"/>
          <cell r="W3414">
            <v>37575</v>
          </cell>
          <cell r="X3414">
            <v>37579</v>
          </cell>
          <cell r="Y3414" t="str">
            <v>UFJ</v>
          </cell>
          <cell r="Z3414" t="str">
            <v>airconditioning</v>
          </cell>
        </row>
        <row r="3415">
          <cell r="A3415">
            <v>4019</v>
          </cell>
          <cell r="B3415">
            <v>37333</v>
          </cell>
          <cell r="C3415" t="str">
            <v>ko</v>
          </cell>
          <cell r="D3415" t="str">
            <v>22000007</v>
          </cell>
          <cell r="E3415">
            <v>37293</v>
          </cell>
          <cell r="G3415">
            <v>37320</v>
          </cell>
          <cell r="H3415" t="str">
            <v>AZ Klima</v>
          </cell>
          <cell r="I3415" t="str">
            <v>93504514</v>
          </cell>
          <cell r="J3415" t="str">
            <v>0600</v>
          </cell>
          <cell r="Q3415">
            <v>789002.5</v>
          </cell>
          <cell r="S3415">
            <v>789002.5</v>
          </cell>
          <cell r="T3415" t="str">
            <v>March2002</v>
          </cell>
          <cell r="U3415">
            <v>37315</v>
          </cell>
          <cell r="V3415"/>
          <cell r="W3415">
            <v>37320</v>
          </cell>
          <cell r="X3415">
            <v>37320</v>
          </cell>
          <cell r="Y3415" t="str">
            <v>Sanwa Duss</v>
          </cell>
        </row>
        <row r="3416">
          <cell r="A3416">
            <v>4211</v>
          </cell>
          <cell r="B3416">
            <v>37502</v>
          </cell>
          <cell r="C3416" t="str">
            <v>ko</v>
          </cell>
          <cell r="D3416" t="str">
            <v>22000031</v>
          </cell>
          <cell r="E3416">
            <v>37453</v>
          </cell>
          <cell r="G3416">
            <v>37473</v>
          </cell>
          <cell r="H3416" t="str">
            <v>AZ Klima</v>
          </cell>
          <cell r="I3416" t="str">
            <v>93504514</v>
          </cell>
          <cell r="J3416" t="str">
            <v>0600</v>
          </cell>
          <cell r="L3416">
            <v>0</v>
          </cell>
          <cell r="M3416">
            <v>0</v>
          </cell>
          <cell r="N3416">
            <v>0</v>
          </cell>
          <cell r="O3416">
            <v>0</v>
          </cell>
          <cell r="Q3416">
            <v>1040608</v>
          </cell>
          <cell r="S3416">
            <v>1040608</v>
          </cell>
          <cell r="T3416" t="str">
            <v>August2002</v>
          </cell>
          <cell r="U3416">
            <v>37468</v>
          </cell>
          <cell r="V3416"/>
          <cell r="W3416">
            <v>37473</v>
          </cell>
          <cell r="X3416">
            <v>37473</v>
          </cell>
          <cell r="Y3416" t="str">
            <v>UFJ</v>
          </cell>
        </row>
        <row r="3417">
          <cell r="A3417">
            <v>4268</v>
          </cell>
          <cell r="B3417">
            <v>37537</v>
          </cell>
          <cell r="C3417" t="str">
            <v>ko</v>
          </cell>
          <cell r="D3417" t="str">
            <v>22000037</v>
          </cell>
          <cell r="E3417">
            <v>37503</v>
          </cell>
          <cell r="G3417">
            <v>37534</v>
          </cell>
          <cell r="H3417" t="str">
            <v>AZ Klima</v>
          </cell>
          <cell r="I3417" t="str">
            <v>93504514</v>
          </cell>
          <cell r="J3417" t="str">
            <v>0600</v>
          </cell>
          <cell r="M3417">
            <v>0</v>
          </cell>
          <cell r="O3417">
            <v>0</v>
          </cell>
          <cell r="P3417">
            <v>0</v>
          </cell>
          <cell r="Q3417">
            <v>1224600</v>
          </cell>
          <cell r="S3417">
            <v>1224600</v>
          </cell>
          <cell r="T3417" t="str">
            <v>October2002</v>
          </cell>
          <cell r="V3417"/>
          <cell r="W3417">
            <v>37534</v>
          </cell>
          <cell r="X3417">
            <v>37536</v>
          </cell>
          <cell r="Y3417" t="str">
            <v>UFJ</v>
          </cell>
        </row>
        <row r="3418">
          <cell r="A3418">
            <v>7076</v>
          </cell>
          <cell r="B3418">
            <v>37623</v>
          </cell>
          <cell r="C3418" t="str">
            <v>sm</v>
          </cell>
          <cell r="D3418" t="str">
            <v>3242002058</v>
          </cell>
          <cell r="E3418">
            <v>37596</v>
          </cell>
          <cell r="G3418">
            <v>37626</v>
          </cell>
          <cell r="H3418" t="str">
            <v>První region.stavební s.r.o.</v>
          </cell>
          <cell r="I3418" t="str">
            <v>54207461</v>
          </cell>
          <cell r="J3418" t="str">
            <v>0100</v>
          </cell>
          <cell r="Q3418">
            <v>2259788</v>
          </cell>
          <cell r="S3418">
            <v>2259788</v>
          </cell>
          <cell r="T3418" t="str">
            <v>Decem192002</v>
          </cell>
          <cell r="U3418">
            <v>37609</v>
          </cell>
          <cell r="V3418">
            <v>23</v>
          </cell>
          <cell r="W3418">
            <v>37620</v>
          </cell>
          <cell r="Y3418" t="str">
            <v>UFJ</v>
          </cell>
          <cell r="Z3418" t="str">
            <v>internal civil work (GH,office,hall,WC,utilities)</v>
          </cell>
        </row>
        <row r="3419">
          <cell r="A3419">
            <v>4178</v>
          </cell>
          <cell r="B3419">
            <v>37461</v>
          </cell>
          <cell r="C3419" t="str">
            <v>ko</v>
          </cell>
          <cell r="D3419" t="str">
            <v>22000024</v>
          </cell>
          <cell r="E3419">
            <v>37433</v>
          </cell>
          <cell r="G3419">
            <v>37442</v>
          </cell>
          <cell r="H3419" t="str">
            <v>AZ Klima</v>
          </cell>
          <cell r="I3419" t="str">
            <v>93504514</v>
          </cell>
          <cell r="J3419" t="str">
            <v>0600</v>
          </cell>
          <cell r="L3419">
            <v>0</v>
          </cell>
          <cell r="M3419">
            <v>0</v>
          </cell>
          <cell r="N3419">
            <v>0</v>
          </cell>
          <cell r="O3419">
            <v>0</v>
          </cell>
          <cell r="Q3419">
            <v>1339700</v>
          </cell>
          <cell r="S3419">
            <v>1339700</v>
          </cell>
          <cell r="T3419" t="str">
            <v>July2002</v>
          </cell>
          <cell r="U3419">
            <v>37456</v>
          </cell>
          <cell r="V3419"/>
          <cell r="W3419">
            <v>37460</v>
          </cell>
          <cell r="X3419">
            <v>37460</v>
          </cell>
          <cell r="Y3419" t="str">
            <v>Sanwa Duss</v>
          </cell>
        </row>
        <row r="3420">
          <cell r="A3420">
            <v>465.1</v>
          </cell>
          <cell r="B3420">
            <v>37537</v>
          </cell>
          <cell r="C3420" t="str">
            <v>mc</v>
          </cell>
          <cell r="D3420" t="str">
            <v>22100396</v>
          </cell>
          <cell r="E3420">
            <v>37454</v>
          </cell>
          <cell r="G3420">
            <v>37473</v>
          </cell>
          <cell r="H3420" t="str">
            <v>AZ Klima</v>
          </cell>
          <cell r="I3420" t="str">
            <v>93504514</v>
          </cell>
          <cell r="J3420" t="str">
            <v>0600</v>
          </cell>
          <cell r="M3420">
            <v>0</v>
          </cell>
          <cell r="O3420">
            <v>0</v>
          </cell>
          <cell r="P3420">
            <v>0</v>
          </cell>
          <cell r="R3420">
            <v>1356000</v>
          </cell>
          <cell r="S3420">
            <v>1356000</v>
          </cell>
          <cell r="T3420" t="str">
            <v>October2002</v>
          </cell>
          <cell r="V3420"/>
          <cell r="W3420">
            <v>37534</v>
          </cell>
          <cell r="X3420">
            <v>37536</v>
          </cell>
          <cell r="Y3420" t="str">
            <v>UFJ</v>
          </cell>
        </row>
        <row r="3421">
          <cell r="A3421">
            <v>0</v>
          </cell>
          <cell r="B3421">
            <v>37246</v>
          </cell>
          <cell r="C3421" t="str">
            <v>mc</v>
          </cell>
          <cell r="D3421" t="str">
            <v>21000070</v>
          </cell>
          <cell r="E3421">
            <v>37194</v>
          </cell>
          <cell r="G3421">
            <v>37230</v>
          </cell>
          <cell r="H3421" t="str">
            <v>AZ KLIMA</v>
          </cell>
          <cell r="I3421" t="str">
            <v>93504514</v>
          </cell>
          <cell r="J3421" t="str">
            <v>0600</v>
          </cell>
        </row>
      </sheetData>
      <sheetData sheetId="1" refreshError="1"/>
      <sheetData sheetId="2" refreshError="1"/>
      <sheetData sheetId="3" refreshError="1"/>
      <sheetData sheetId="4" refreshError="1"/>
      <sheetData sheetId="5" refreshError="1">
        <row r="1">
          <cell r="A1" t="str">
            <v>A</v>
          </cell>
          <cell r="B1" t="str">
            <v>Aisan</v>
          </cell>
          <cell r="C1" t="str">
            <v>Aisan Bitron Czech New Factory</v>
          </cell>
          <cell r="D1" t="str">
            <v>3 00 019</v>
          </cell>
        </row>
        <row r="2">
          <cell r="A2" t="str">
            <v>P4</v>
          </cell>
          <cell r="B2" t="str">
            <v>PAN4</v>
          </cell>
          <cell r="C2" t="str">
            <v>Panasonic Pilsen Phase 4</v>
          </cell>
          <cell r="D2" t="str">
            <v>3 00 010</v>
          </cell>
        </row>
        <row r="3">
          <cell r="A3" t="str">
            <v>A2</v>
          </cell>
          <cell r="B3" t="str">
            <v>Aisan Ph 2</v>
          </cell>
          <cell r="C3" t="str">
            <v>Aisan Bitron Czech New Factory Phase 2</v>
          </cell>
          <cell r="D3" t="str">
            <v>3 01 061</v>
          </cell>
        </row>
        <row r="4">
          <cell r="A4" t="str">
            <v>AG</v>
          </cell>
          <cell r="B4" t="str">
            <v>Aisan guarantee</v>
          </cell>
          <cell r="C4" t="str">
            <v>Aisan Bitron Czech New Factory guarantee</v>
          </cell>
          <cell r="D4" t="str">
            <v>3 02 106</v>
          </cell>
        </row>
        <row r="5">
          <cell r="A5" t="str">
            <v>AI</v>
          </cell>
          <cell r="B5" t="str">
            <v>Aisin Project</v>
          </cell>
          <cell r="C5" t="str">
            <v>Aisin Project - Promotion</v>
          </cell>
          <cell r="D5" t="str">
            <v>3 02 130</v>
          </cell>
        </row>
        <row r="6">
          <cell r="A6" t="str">
            <v>AK</v>
          </cell>
          <cell r="B6" t="str">
            <v>Aikyo</v>
          </cell>
          <cell r="C6" t="str">
            <v>Aikyo project</v>
          </cell>
          <cell r="D6" t="str">
            <v>3 02 141</v>
          </cell>
        </row>
        <row r="7">
          <cell r="A7" t="str">
            <v>AM</v>
          </cell>
          <cell r="B7" t="str">
            <v>Aisan mainten.</v>
          </cell>
          <cell r="C7" t="str">
            <v>Aisan Bitron Czech New Factory maintenance</v>
          </cell>
          <cell r="D7" t="str">
            <v>3 02 105</v>
          </cell>
        </row>
        <row r="8">
          <cell r="A8" t="str">
            <v>AMO</v>
          </cell>
          <cell r="B8" t="str">
            <v>Aisan-modif. Work</v>
          </cell>
          <cell r="C8" t="str">
            <v>Aisan Bitron Czech New Factory - modification work</v>
          </cell>
          <cell r="D8" t="str">
            <v>3 01 060</v>
          </cell>
        </row>
        <row r="9">
          <cell r="A9" t="str">
            <v>AO</v>
          </cell>
          <cell r="B9" t="str">
            <v>Aoyama seisakusho</v>
          </cell>
          <cell r="C9" t="str">
            <v>Aoyama (EIA, Planning)</v>
          </cell>
          <cell r="D9" t="str">
            <v>3 02 114</v>
          </cell>
        </row>
        <row r="10">
          <cell r="A10" t="str">
            <v>AOC</v>
          </cell>
          <cell r="B10" t="str">
            <v>Aoyama construction</v>
          </cell>
          <cell r="C10" t="str">
            <v>Aouyama Seisakusho construction</v>
          </cell>
          <cell r="D10" t="str">
            <v>3 02 132</v>
          </cell>
        </row>
        <row r="11">
          <cell r="A11" t="str">
            <v>AOD</v>
          </cell>
          <cell r="B11" t="str">
            <v>Aoyama Design</v>
          </cell>
          <cell r="C11" t="str">
            <v>Aouyama Seisakusho Design</v>
          </cell>
          <cell r="D11" t="str">
            <v>3 02 133</v>
          </cell>
        </row>
        <row r="12">
          <cell r="A12" t="str">
            <v>AOP</v>
          </cell>
          <cell r="B12" t="str">
            <v>Aoyama promotion</v>
          </cell>
          <cell r="C12" t="str">
            <v>Aoyama Promotion</v>
          </cell>
          <cell r="D12" t="str">
            <v>3 02 128</v>
          </cell>
        </row>
        <row r="13">
          <cell r="A13" t="str">
            <v>AOW</v>
          </cell>
          <cell r="B13" t="str">
            <v>Aoyama Eworks</v>
          </cell>
          <cell r="C13" t="str">
            <v>Aoyama Earth works</v>
          </cell>
          <cell r="D13" t="str">
            <v>3 02 129</v>
          </cell>
        </row>
        <row r="14">
          <cell r="A14" t="str">
            <v>B</v>
          </cell>
          <cell r="B14" t="str">
            <v>Branch General</v>
          </cell>
          <cell r="C14" t="str">
            <v>Branch CZ General</v>
          </cell>
          <cell r="D14" t="str">
            <v>7 02 001</v>
          </cell>
        </row>
        <row r="15">
          <cell r="A15" t="str">
            <v>DA</v>
          </cell>
          <cell r="B15" t="str">
            <v>Daiho</v>
          </cell>
          <cell r="C15" t="str">
            <v>Daiho Industry New Czech Factory</v>
          </cell>
          <cell r="D15" t="str">
            <v>3 00 012</v>
          </cell>
        </row>
        <row r="16">
          <cell r="A16" t="str">
            <v>DAG</v>
          </cell>
          <cell r="B16" t="str">
            <v>Daiho guarantee</v>
          </cell>
          <cell r="C16" t="str">
            <v>Daiho Industry New Czech Factory - guarantee work</v>
          </cell>
          <cell r="D16" t="str">
            <v>3 02 102</v>
          </cell>
        </row>
        <row r="17">
          <cell r="A17" t="str">
            <v>DAM</v>
          </cell>
          <cell r="B17" t="str">
            <v>Daiho maintenance</v>
          </cell>
          <cell r="C17" t="str">
            <v>Daiho Industry New Czech Factory - maintenance</v>
          </cell>
          <cell r="D17" t="str">
            <v>3 02 101</v>
          </cell>
        </row>
        <row r="18">
          <cell r="A18" t="str">
            <v>DK</v>
          </cell>
          <cell r="B18" t="str">
            <v>Daikin</v>
          </cell>
          <cell r="C18" t="str">
            <v>Daikin (promotion)</v>
          </cell>
          <cell r="D18" t="str">
            <v>3 02 125</v>
          </cell>
        </row>
        <row r="19">
          <cell r="A19" t="str">
            <v>F</v>
          </cell>
          <cell r="B19" t="str">
            <v>Fujikoki</v>
          </cell>
          <cell r="C19" t="str">
            <v>FUJIKOKI</v>
          </cell>
          <cell r="D19" t="str">
            <v>3 00 043</v>
          </cell>
        </row>
        <row r="20">
          <cell r="A20" t="str">
            <v>FKI</v>
          </cell>
          <cell r="B20" t="str">
            <v>Fujikiko</v>
          </cell>
          <cell r="C20" t="str">
            <v>Fuji-Kiko</v>
          </cell>
          <cell r="D20" t="str">
            <v>3 02 122</v>
          </cell>
        </row>
        <row r="21">
          <cell r="A21" t="str">
            <v>FM</v>
          </cell>
          <cell r="B21" t="str">
            <v>Fujikoki Misc.</v>
          </cell>
          <cell r="C21" t="str">
            <v>FUJIKOKI  -Miscellaneous</v>
          </cell>
          <cell r="D21" t="str">
            <v>3 02 145</v>
          </cell>
        </row>
        <row r="22">
          <cell r="A22" t="str">
            <v>FT</v>
          </cell>
          <cell r="B22" t="str">
            <v>Futaba</v>
          </cell>
          <cell r="C22" t="str">
            <v>Futaba</v>
          </cell>
          <cell r="D22" t="str">
            <v>3 02 131</v>
          </cell>
        </row>
        <row r="23">
          <cell r="A23" t="str">
            <v>JSN</v>
          </cell>
          <cell r="B23" t="str">
            <v xml:space="preserve">Jap.School New </v>
          </cell>
          <cell r="C23" t="str">
            <v>Japanese School New Building</v>
          </cell>
          <cell r="D23" t="str">
            <v>3 02 146</v>
          </cell>
        </row>
        <row r="24">
          <cell r="A24" t="str">
            <v>JSR</v>
          </cell>
          <cell r="B24" t="str">
            <v>Japanese School rep.</v>
          </cell>
          <cell r="C24" t="str">
            <v>Japanese school reparation work</v>
          </cell>
          <cell r="D24" t="str">
            <v>3 02 126</v>
          </cell>
        </row>
        <row r="25">
          <cell r="A25" t="str">
            <v>KM</v>
          </cell>
          <cell r="B25" t="str">
            <v>Koito Misc.2003</v>
          </cell>
          <cell r="C25" t="str">
            <v>Koito Miscellaneous (2003)</v>
          </cell>
          <cell r="D25" t="str">
            <v>3 02 147</v>
          </cell>
        </row>
        <row r="26">
          <cell r="A26" t="str">
            <v>KO</v>
          </cell>
          <cell r="B26" t="str">
            <v>Koito</v>
          </cell>
          <cell r="C26" t="str">
            <v>Koito</v>
          </cell>
          <cell r="D26" t="str">
            <v>3 00 045</v>
          </cell>
        </row>
        <row r="27">
          <cell r="A27" t="str">
            <v>KOE</v>
          </cell>
          <cell r="B27" t="str">
            <v>Koito Ext.</v>
          </cell>
          <cell r="C27" t="str">
            <v>Koito Extention</v>
          </cell>
          <cell r="D27" t="str">
            <v>3 02 144</v>
          </cell>
        </row>
        <row r="28">
          <cell r="A28" t="str">
            <v>KOM</v>
          </cell>
          <cell r="B28" t="str">
            <v>Koito Mod.</v>
          </cell>
          <cell r="C28" t="str">
            <v>Koito Modification</v>
          </cell>
          <cell r="D28" t="str">
            <v>3 02 143</v>
          </cell>
        </row>
        <row r="29">
          <cell r="A29" t="str">
            <v>KY</v>
          </cell>
          <cell r="B29" t="str">
            <v>Koyo</v>
          </cell>
          <cell r="C29" t="str">
            <v>Koyo - promotion</v>
          </cell>
          <cell r="D29" t="str">
            <v>3 02 119</v>
          </cell>
        </row>
        <row r="30">
          <cell r="A30" t="str">
            <v>MC</v>
          </cell>
          <cell r="B30" t="str">
            <v>Matsush.Comm.</v>
          </cell>
          <cell r="C30" t="str">
            <v>Matsushita Communications</v>
          </cell>
          <cell r="D30" t="str">
            <v>3 00 035</v>
          </cell>
        </row>
        <row r="31">
          <cell r="A31" t="str">
            <v>MCH</v>
          </cell>
          <cell r="B31" t="str">
            <v>MCCZ minor works</v>
          </cell>
          <cell r="C31" t="str">
            <v>Matsushita Communications various minor works</v>
          </cell>
          <cell r="D31" t="str">
            <v>3 02 117</v>
          </cell>
        </row>
        <row r="32">
          <cell r="A32" t="str">
            <v>O</v>
          </cell>
          <cell r="B32" t="str">
            <v>Onamba</v>
          </cell>
          <cell r="C32" t="str">
            <v>ONAMBA</v>
          </cell>
          <cell r="D32" t="str">
            <v>3 00 050</v>
          </cell>
        </row>
        <row r="33">
          <cell r="A33" t="str">
            <v>OP</v>
          </cell>
          <cell r="B33" t="str">
            <v>Other Promotion</v>
          </cell>
          <cell r="C33" t="str">
            <v>Other Promotion Projects</v>
          </cell>
          <cell r="D33" t="str">
            <v>7 02 003</v>
          </cell>
        </row>
        <row r="34">
          <cell r="A34" t="str">
            <v>PG</v>
          </cell>
          <cell r="B34" t="str">
            <v>Pan Tv guarantee</v>
          </cell>
          <cell r="C34" t="str">
            <v>Panasonic TV guarantee works</v>
          </cell>
          <cell r="D34" t="str">
            <v>3 02 104</v>
          </cell>
        </row>
        <row r="35">
          <cell r="A35" t="str">
            <v>PM</v>
          </cell>
          <cell r="B35" t="str">
            <v>Pan TV Maint.</v>
          </cell>
          <cell r="C35" t="str">
            <v>Panasonic TV maitenance works</v>
          </cell>
          <cell r="D35" t="str">
            <v>3 02 103</v>
          </cell>
        </row>
        <row r="36">
          <cell r="A36" t="str">
            <v>PPS</v>
          </cell>
          <cell r="B36" t="str">
            <v>Panasonic Storage</v>
          </cell>
          <cell r="C36" t="str">
            <v>Panasonic Pilzen Storage Project</v>
          </cell>
          <cell r="D36" t="str">
            <v>3 02 124</v>
          </cell>
        </row>
        <row r="37">
          <cell r="A37" t="str">
            <v>PR3</v>
          </cell>
          <cell r="B37" t="str">
            <v>PAN3 Ren</v>
          </cell>
          <cell r="C37" t="str">
            <v>Panasonic Pilsen Phase 3 Renovation</v>
          </cell>
          <cell r="D37" t="str">
            <v>3 01 053</v>
          </cell>
        </row>
        <row r="38">
          <cell r="A38" t="str">
            <v>SH</v>
          </cell>
          <cell r="B38" t="str">
            <v>Shimano</v>
          </cell>
          <cell r="C38" t="str">
            <v>Shimano</v>
          </cell>
          <cell r="D38" t="str">
            <v>3 00 037</v>
          </cell>
        </row>
        <row r="39">
          <cell r="A39" t="str">
            <v>SH2</v>
          </cell>
          <cell r="B39" t="str">
            <v>Shimano Ph2</v>
          </cell>
          <cell r="C39" t="str">
            <v>Shimano Phase 2</v>
          </cell>
          <cell r="D39" t="str">
            <v>3 02 109</v>
          </cell>
        </row>
        <row r="40">
          <cell r="A40" t="str">
            <v>SHG</v>
          </cell>
          <cell r="B40" t="str">
            <v>Shimano guarantee</v>
          </cell>
          <cell r="C40" t="str">
            <v>Shimano guarantee work</v>
          </cell>
          <cell r="D40" t="str">
            <v>3 02 111</v>
          </cell>
        </row>
        <row r="41">
          <cell r="A41" t="str">
            <v>SHM</v>
          </cell>
          <cell r="B41" t="str">
            <v>Shimano mainten.</v>
          </cell>
          <cell r="C41" t="str">
            <v>Shimano maintenance</v>
          </cell>
          <cell r="D41" t="str">
            <v>3 02 110</v>
          </cell>
        </row>
        <row r="42">
          <cell r="A42" t="str">
            <v>SM</v>
          </cell>
          <cell r="B42" t="str">
            <v>ShimizuKogyo/S-plastek</v>
          </cell>
          <cell r="C42" t="str">
            <v>Shimizu Kogyo / S-plastec</v>
          </cell>
          <cell r="D42" t="str">
            <v>3 02 127</v>
          </cell>
        </row>
        <row r="43">
          <cell r="A43" t="str">
            <v>TCH</v>
          </cell>
          <cell r="B43" t="str">
            <v>Toyota re-charge</v>
          </cell>
          <cell r="C43" t="str">
            <v xml:space="preserve">Toyota Re-charge </v>
          </cell>
          <cell r="D43" t="str">
            <v>7 02 002</v>
          </cell>
        </row>
        <row r="44">
          <cell r="A44" t="str">
            <v>TKD</v>
          </cell>
          <cell r="B44" t="str">
            <v>Takada Kogyo</v>
          </cell>
          <cell r="C44" t="str">
            <v>Takada Kogyo</v>
          </cell>
          <cell r="D44" t="str">
            <v>3 02 123</v>
          </cell>
        </row>
        <row r="45">
          <cell r="A45" t="str">
            <v>TOE</v>
          </cell>
          <cell r="B45" t="str">
            <v>Toyota (Engineering)</v>
          </cell>
          <cell r="C45" t="str">
            <v>Toyota (Engineering - Nagoya)</v>
          </cell>
          <cell r="D45" t="str">
            <v>3 02 115</v>
          </cell>
        </row>
        <row r="46">
          <cell r="A46" t="str">
            <v>TOK</v>
          </cell>
          <cell r="B46" t="str">
            <v>Toyoda Koki</v>
          </cell>
          <cell r="C46" t="str">
            <v>Toyoda Koki</v>
          </cell>
          <cell r="D46" t="str">
            <v>3 02 134</v>
          </cell>
        </row>
        <row r="47">
          <cell r="A47" t="str">
            <v>TOR</v>
          </cell>
          <cell r="B47" t="str">
            <v>TPCA ORO Re-charge</v>
          </cell>
          <cell r="C47" t="str">
            <v>TPCA ORO (Construction) Re-charge</v>
          </cell>
          <cell r="D47" t="str">
            <v>7 02 004</v>
          </cell>
        </row>
        <row r="48">
          <cell r="A48" t="str">
            <v>ToRG</v>
          </cell>
          <cell r="B48" t="str">
            <v>TORAY Guarant.</v>
          </cell>
          <cell r="C48" t="str">
            <v>Toray TTCE-1 Guarantee</v>
          </cell>
          <cell r="D48" t="str">
            <v>3 02 113</v>
          </cell>
        </row>
        <row r="49">
          <cell r="A49" t="str">
            <v>ToRM</v>
          </cell>
          <cell r="B49" t="str">
            <v>TORAY Maint.</v>
          </cell>
          <cell r="C49" t="str">
            <v>Toray TTCE-1 Maintenance (with income)</v>
          </cell>
          <cell r="D49" t="str">
            <v>3 02 112</v>
          </cell>
        </row>
        <row r="50">
          <cell r="A50" t="str">
            <v>TORO</v>
          </cell>
          <cell r="B50" t="str">
            <v>TPCA-ORO</v>
          </cell>
          <cell r="C50" t="str">
            <v>TPCA-ORO (Construction)</v>
          </cell>
          <cell r="D50" t="str">
            <v>3 02 142</v>
          </cell>
        </row>
        <row r="51">
          <cell r="A51" t="str">
            <v>TP1</v>
          </cell>
          <cell r="B51" t="str">
            <v>TPCA (Temp. Fac]</v>
          </cell>
          <cell r="C51" t="str">
            <v>TPCA (Temporary Facilities)</v>
          </cell>
          <cell r="D51" t="str">
            <v>3 02 116</v>
          </cell>
        </row>
        <row r="52">
          <cell r="A52" t="str">
            <v>TP2</v>
          </cell>
          <cell r="B52" t="str">
            <v>TPCA (Fin Asm. B&amp;O]</v>
          </cell>
          <cell r="C52" t="str">
            <v>TPCA (Final Assembly Building&amp;Office)</v>
          </cell>
          <cell r="D52" t="str">
            <v>3 02 135</v>
          </cell>
        </row>
        <row r="53">
          <cell r="A53" t="str">
            <v>TP3</v>
          </cell>
          <cell r="B53" t="str">
            <v>TPCA (Utility&amp;Install.)</v>
          </cell>
          <cell r="C53" t="str">
            <v>TPCA (Utility Building &amp; Installations)</v>
          </cell>
          <cell r="D53" t="str">
            <v>3 02 136</v>
          </cell>
        </row>
        <row r="54">
          <cell r="A54" t="str">
            <v>TP4</v>
          </cell>
          <cell r="B54" t="str">
            <v>TPCA (Press&amp;Weld.)</v>
          </cell>
          <cell r="C54" t="str">
            <v>TPCA (Press &amp; Welding Shops)</v>
          </cell>
          <cell r="D54" t="str">
            <v>3 02 137</v>
          </cell>
        </row>
        <row r="55">
          <cell r="A55" t="str">
            <v>TP5</v>
          </cell>
          <cell r="B55" t="str">
            <v>TPCA (Paintshop)</v>
          </cell>
          <cell r="C55" t="str">
            <v>TPCA (Paintshop)</v>
          </cell>
          <cell r="D55" t="str">
            <v>3 02 138</v>
          </cell>
        </row>
        <row r="56">
          <cell r="A56" t="str">
            <v>TP6</v>
          </cell>
          <cell r="B56" t="str">
            <v>TPCA(Infrastructure)</v>
          </cell>
          <cell r="C56" t="str">
            <v>TPCA(Infrastructure)</v>
          </cell>
          <cell r="D56" t="str">
            <v>3 02 139</v>
          </cell>
        </row>
        <row r="57">
          <cell r="A57" t="str">
            <v>TR</v>
          </cell>
          <cell r="B57" t="str">
            <v>TRIS</v>
          </cell>
          <cell r="C57" t="str">
            <v>TRIS Lovosice</v>
          </cell>
          <cell r="D57" t="str">
            <v>3 01 054</v>
          </cell>
        </row>
        <row r="58">
          <cell r="A58" t="str">
            <v>TW</v>
          </cell>
          <cell r="B58" t="str">
            <v>Toyota Tsusho</v>
          </cell>
          <cell r="C58" t="str">
            <v>Toyota Tsusho Warehouse</v>
          </cell>
          <cell r="D58" t="str">
            <v>3 01 063</v>
          </cell>
        </row>
        <row r="59">
          <cell r="A59" t="str">
            <v>TY</v>
          </cell>
          <cell r="B59" t="str">
            <v>TGSSC</v>
          </cell>
          <cell r="C59" t="str">
            <v>Toyoda Gosei Safety System Czech Factory</v>
          </cell>
          <cell r="D59" t="str">
            <v>3 00 038</v>
          </cell>
        </row>
        <row r="60">
          <cell r="A60" t="str">
            <v>TY2</v>
          </cell>
          <cell r="B60" t="str">
            <v>TGSSC Ph2</v>
          </cell>
          <cell r="C60" t="str">
            <v xml:space="preserve">TGSSC Ph2  </v>
          </cell>
          <cell r="D60" t="str">
            <v>3 02 121</v>
          </cell>
        </row>
        <row r="61">
          <cell r="A61" t="str">
            <v>TY2N</v>
          </cell>
          <cell r="B61" t="str">
            <v>TGSSCPh2new</v>
          </cell>
          <cell r="C61" t="str">
            <v>TGSSC Ph2 new</v>
          </cell>
          <cell r="D61" t="str">
            <v>3 02 148</v>
          </cell>
        </row>
        <row r="62">
          <cell r="A62" t="str">
            <v>TYM</v>
          </cell>
          <cell r="B62" t="str">
            <v>TGSSC mainten.</v>
          </cell>
          <cell r="C62" t="str">
            <v>TGSSC maintenance</v>
          </cell>
          <cell r="D62" t="str">
            <v>3 02 107</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titul"/>
      <sheetName val="Rekapitulace "/>
      <sheetName val="Statická část"/>
      <sheetName val="stavebni C-D"/>
      <sheetName val="Stavební F"/>
      <sheetName val="venkovní rampa"/>
      <sheetName val="pěší komunikace"/>
      <sheetName val="ZTI_C"/>
      <sheetName val="ZTI_D"/>
      <sheetName val="ÚT-C"/>
      <sheetName val="ÚT-D"/>
      <sheetName val="silnoproud"/>
      <sheetName val="slaboproud"/>
      <sheetName val="VZT"/>
      <sheetName val="MaR"/>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sheetName val="Revenues95_97"/>
      <sheetName val="Factors 97 (2)"/>
      <sheetName val="Factors 97"/>
      <sheetName val="ICO_budzet_97"/>
      <sheetName val="DATA"/>
      <sheetName val="List"/>
      <sheetName val="Factors_97_(2)"/>
      <sheetName val="Factors_97"/>
    </sheetNames>
    <sheetDataSet>
      <sheetData sheetId="0" refreshError="1"/>
      <sheetData sheetId="1" refreshError="1"/>
      <sheetData sheetId="2" refreshError="1"/>
      <sheetData sheetId="3" refreshError="1"/>
      <sheetData sheetId="4" refreshError="1">
        <row r="1">
          <cell r="A1" t="str">
            <v>Klient :</v>
          </cell>
          <cell r="F1" t="str">
            <v>Obiekt :</v>
          </cell>
        </row>
        <row r="2">
          <cell r="A2" t="str">
            <v>Kalkulacja wykonana przez :</v>
          </cell>
          <cell r="F2" t="str">
            <v>Data</v>
          </cell>
          <cell r="G2">
            <v>35489</v>
          </cell>
          <cell r="H2" t="str">
            <v>Podpis</v>
          </cell>
        </row>
        <row r="3">
          <cell r="A3" t="str">
            <v>Kalkulacja zweryfikowana przez :</v>
          </cell>
          <cell r="F3" t="str">
            <v>Data</v>
          </cell>
          <cell r="H3" t="str">
            <v>Podpis</v>
          </cell>
        </row>
        <row r="4">
          <cell r="A4" t="str">
            <v>Kalkulacja zatwierdzona przez :</v>
          </cell>
          <cell r="F4" t="str">
            <v>Data</v>
          </cell>
          <cell r="H4" t="str">
            <v>Podpis</v>
          </cell>
        </row>
        <row r="5">
          <cell r="A5" t="str">
            <v>Data zamówienia :</v>
          </cell>
          <cell r="F5" t="str">
            <v>Nr.zamów.</v>
          </cell>
        </row>
        <row r="6">
          <cell r="A6" t="str">
            <v>Kalkulacja powyk.zatwierdz.przez:</v>
          </cell>
          <cell r="F6" t="str">
            <v>Data</v>
          </cell>
          <cell r="H6" t="str">
            <v>Podpis</v>
          </cell>
        </row>
        <row r="10">
          <cell r="D10" t="str">
            <v>Cena oferowana</v>
          </cell>
          <cell r="H10" t="str">
            <v>Cena przyjęta</v>
          </cell>
          <cell r="J10" t="str">
            <v>Kalk.powykonawcza</v>
          </cell>
        </row>
        <row r="11">
          <cell r="A11" t="str">
            <v>Kalkulacja</v>
          </cell>
          <cell r="D11" t="str">
            <v>ilość</v>
          </cell>
          <cell r="E11" t="str">
            <v>stawka</v>
          </cell>
          <cell r="F11" t="str">
            <v>Cena</v>
          </cell>
          <cell r="G11" t="str">
            <v>% ceny</v>
          </cell>
          <cell r="H11" t="str">
            <v>Cena</v>
          </cell>
          <cell r="I11" t="str">
            <v>% ceny</v>
          </cell>
          <cell r="J11" t="str">
            <v>Cena</v>
          </cell>
          <cell r="K11" t="str">
            <v>% ceny</v>
          </cell>
        </row>
        <row r="12">
          <cell r="A12" t="str">
            <v>Koszty materiałowe:</v>
          </cell>
          <cell r="F12">
            <v>11604320.879999999</v>
          </cell>
          <cell r="G12">
            <v>72.527005500000001</v>
          </cell>
        </row>
        <row r="13">
          <cell r="B13" t="str">
            <v>materiały bezpośrednie</v>
          </cell>
          <cell r="D13">
            <v>6000000</v>
          </cell>
          <cell r="E13">
            <v>1</v>
          </cell>
          <cell r="F13">
            <v>6000000</v>
          </cell>
          <cell r="G13">
            <v>37.5</v>
          </cell>
        </row>
        <row r="14">
          <cell r="B14" t="str">
            <v>materiały pomocnicze</v>
          </cell>
          <cell r="D14">
            <v>6000000</v>
          </cell>
          <cell r="E14">
            <v>0.02</v>
          </cell>
          <cell r="F14">
            <v>120000</v>
          </cell>
          <cell r="G14">
            <v>0.75</v>
          </cell>
        </row>
        <row r="15">
          <cell r="B15" t="str">
            <v>koszty zakupu :</v>
          </cell>
          <cell r="D15">
            <v>6120000</v>
          </cell>
          <cell r="F15">
            <v>0</v>
          </cell>
          <cell r="G15"/>
        </row>
        <row r="16">
          <cell r="C16" t="str">
            <v>wynagrodzenia pr.zaopatrz.</v>
          </cell>
          <cell r="D16">
            <v>112534.79999999999</v>
          </cell>
          <cell r="E16">
            <v>0.6</v>
          </cell>
          <cell r="F16">
            <v>67520.87999999999</v>
          </cell>
          <cell r="G16">
            <v>0.42200549999999992</v>
          </cell>
        </row>
        <row r="17">
          <cell r="C17" t="str">
            <v>k. magazynowania</v>
          </cell>
          <cell r="D17">
            <v>67200</v>
          </cell>
          <cell r="E17">
            <v>0.25</v>
          </cell>
          <cell r="F17">
            <v>16800</v>
          </cell>
          <cell r="G17">
            <v>0.105</v>
          </cell>
        </row>
        <row r="18">
          <cell r="C18" t="str">
            <v>k. inne</v>
          </cell>
          <cell r="D18">
            <v>100000</v>
          </cell>
          <cell r="E18">
            <v>1</v>
          </cell>
          <cell r="F18">
            <v>100000</v>
          </cell>
          <cell r="G18">
            <v>0.625</v>
          </cell>
        </row>
        <row r="19">
          <cell r="B19" t="str">
            <v>podwykonawcy :</v>
          </cell>
          <cell r="D19">
            <v>3300000</v>
          </cell>
          <cell r="E19">
            <v>1</v>
          </cell>
          <cell r="F19">
            <v>3300000</v>
          </cell>
          <cell r="G19">
            <v>20.625</v>
          </cell>
        </row>
        <row r="20">
          <cell r="C20" t="str">
            <v>pełne wykonawstwo</v>
          </cell>
          <cell r="F20">
            <v>0</v>
          </cell>
          <cell r="G20"/>
        </row>
        <row r="21">
          <cell r="C21" t="str">
            <v>robocizna obca</v>
          </cell>
          <cell r="F21">
            <v>0</v>
          </cell>
          <cell r="G21"/>
        </row>
        <row r="22">
          <cell r="F22">
            <v>0</v>
          </cell>
          <cell r="G22"/>
        </row>
        <row r="24">
          <cell r="B24" t="str">
            <v>własne prefabrykaty</v>
          </cell>
          <cell r="D24">
            <v>2000000</v>
          </cell>
          <cell r="E24">
            <v>1</v>
          </cell>
          <cell r="F24">
            <v>2000000</v>
          </cell>
          <cell r="G24">
            <v>12.5</v>
          </cell>
        </row>
        <row r="25">
          <cell r="A25" t="str">
            <v>Koszty R&amp;D:</v>
          </cell>
          <cell r="F25">
            <v>0</v>
          </cell>
          <cell r="G25"/>
        </row>
        <row r="26">
          <cell r="B26" t="str">
            <v>koszty prac rozwojowych</v>
          </cell>
          <cell r="G26"/>
        </row>
        <row r="27">
          <cell r="B27" t="str">
            <v>koszty szkolenia pracowników</v>
          </cell>
          <cell r="G27"/>
        </row>
        <row r="28">
          <cell r="B28" t="str">
            <v>engineering</v>
          </cell>
          <cell r="G28"/>
        </row>
        <row r="29">
          <cell r="B29" t="str">
            <v>własne prace projektowe</v>
          </cell>
          <cell r="G29"/>
        </row>
        <row r="32">
          <cell r="A32" t="str">
            <v>Koszt montażu na budowie:</v>
          </cell>
          <cell r="F32">
            <v>1351356.8149058213</v>
          </cell>
          <cell r="G32">
            <v>8.4459800931613831</v>
          </cell>
        </row>
        <row r="33">
          <cell r="B33" t="str">
            <v>robocizna bezpośr. i narzuty</v>
          </cell>
          <cell r="D33">
            <v>6.4477611940298507</v>
          </cell>
          <cell r="E33">
            <v>117863.79349784058</v>
          </cell>
          <cell r="F33">
            <v>1132336.8149058213</v>
          </cell>
          <cell r="G33">
            <v>7.0771050931613839</v>
          </cell>
        </row>
        <row r="34">
          <cell r="B34" t="str">
            <v>próby, pomiary,rozruch obiektu</v>
          </cell>
          <cell r="F34">
            <v>0</v>
          </cell>
          <cell r="G34"/>
        </row>
        <row r="35">
          <cell r="B35" t="str">
            <v>inne koszty</v>
          </cell>
          <cell r="G35"/>
        </row>
        <row r="36">
          <cell r="C36" t="str">
            <v>wyżywienie prac.</v>
          </cell>
          <cell r="D36">
            <v>240</v>
          </cell>
          <cell r="E36">
            <v>7</v>
          </cell>
          <cell r="F36">
            <v>1680</v>
          </cell>
          <cell r="G36">
            <v>1.0500000000000001E-2</v>
          </cell>
        </row>
        <row r="37">
          <cell r="C37" t="str">
            <v>hotele;</v>
          </cell>
          <cell r="D37">
            <v>240</v>
          </cell>
          <cell r="E37">
            <v>50</v>
          </cell>
          <cell r="F37">
            <v>12000</v>
          </cell>
          <cell r="G37">
            <v>7.4999999999999997E-2</v>
          </cell>
        </row>
        <row r="38">
          <cell r="C38" t="str">
            <v>rozłąkowe</v>
          </cell>
          <cell r="D38">
            <v>240</v>
          </cell>
          <cell r="E38">
            <v>8.5</v>
          </cell>
          <cell r="F38">
            <v>2040</v>
          </cell>
          <cell r="G38">
            <v>1.2749999999999999E-2</v>
          </cell>
        </row>
        <row r="39">
          <cell r="C39" t="str">
            <v>tel. komórk.;</v>
          </cell>
          <cell r="D39">
            <v>1000</v>
          </cell>
          <cell r="E39">
            <v>1.5</v>
          </cell>
          <cell r="F39">
            <v>1500</v>
          </cell>
          <cell r="G39">
            <v>9.3749999999999997E-3</v>
          </cell>
        </row>
        <row r="40">
          <cell r="C40" t="str">
            <v>paliwo;</v>
          </cell>
          <cell r="D40">
            <v>3000</v>
          </cell>
          <cell r="E40">
            <v>0.2</v>
          </cell>
          <cell r="F40">
            <v>600</v>
          </cell>
          <cell r="G40">
            <v>3.7499999999999999E-3</v>
          </cell>
        </row>
        <row r="41">
          <cell r="C41" t="str">
            <v>narzędzia,odzież;</v>
          </cell>
          <cell r="D41">
            <v>240</v>
          </cell>
          <cell r="E41">
            <v>5</v>
          </cell>
          <cell r="F41">
            <v>1200</v>
          </cell>
          <cell r="G41">
            <v>7.4999999999999997E-3</v>
          </cell>
        </row>
        <row r="42">
          <cell r="C42" t="str">
            <v>amortyzacja samochodów i sprzętu</v>
          </cell>
          <cell r="D42">
            <v>1</v>
          </cell>
          <cell r="E42">
            <v>200000</v>
          </cell>
          <cell r="F42">
            <v>200000</v>
          </cell>
          <cell r="G42">
            <v>1.25</v>
          </cell>
        </row>
        <row r="43">
          <cell r="C43" t="str">
            <v>koszty dojazdów do budowy</v>
          </cell>
          <cell r="F43">
            <v>0</v>
          </cell>
          <cell r="G43"/>
        </row>
        <row r="44">
          <cell r="C44" t="str">
            <v>obciąż. od gen. wykon.</v>
          </cell>
          <cell r="F44">
            <v>0</v>
          </cell>
          <cell r="G44"/>
        </row>
        <row r="45">
          <cell r="B45" t="str">
            <v>koszty kierownika budowy</v>
          </cell>
          <cell r="G45"/>
        </row>
        <row r="46">
          <cell r="G46"/>
        </row>
        <row r="47">
          <cell r="G47"/>
        </row>
        <row r="48">
          <cell r="G48"/>
        </row>
        <row r="49">
          <cell r="A49" t="str">
            <v>Koszty bezpośrednie specjalne:</v>
          </cell>
          <cell r="D49">
            <v>0</v>
          </cell>
          <cell r="F49">
            <v>599277.23076923075</v>
          </cell>
          <cell r="G49">
            <v>3.745482692307692</v>
          </cell>
        </row>
        <row r="50">
          <cell r="B50" t="str">
            <v>załadunki, wyładunki</v>
          </cell>
          <cell r="D50">
            <v>20000</v>
          </cell>
          <cell r="E50">
            <v>1</v>
          </cell>
          <cell r="F50">
            <v>20000</v>
          </cell>
          <cell r="G50">
            <v>0.125</v>
          </cell>
        </row>
        <row r="51">
          <cell r="B51" t="str">
            <v>ubezpieczenia transportowe</v>
          </cell>
          <cell r="F51">
            <v>0</v>
          </cell>
          <cell r="G51"/>
        </row>
        <row r="52">
          <cell r="B52" t="str">
            <v>ubezpieczenia robót</v>
          </cell>
          <cell r="D52">
            <v>30000</v>
          </cell>
          <cell r="E52">
            <v>1</v>
          </cell>
          <cell r="F52">
            <v>30000</v>
          </cell>
          <cell r="G52">
            <v>0.1875</v>
          </cell>
        </row>
        <row r="53">
          <cell r="B53" t="str">
            <v>prowizje dla pośredników</v>
          </cell>
          <cell r="F53">
            <v>0</v>
          </cell>
          <cell r="G53"/>
        </row>
        <row r="54">
          <cell r="B54" t="str">
            <v>koszty finansowe</v>
          </cell>
          <cell r="F54">
            <v>0</v>
          </cell>
          <cell r="G54"/>
        </row>
        <row r="55">
          <cell r="B55" t="str">
            <v>odsetki od robót w toku, należności</v>
          </cell>
          <cell r="D55">
            <v>12</v>
          </cell>
          <cell r="E55">
            <v>9230.7692307692305</v>
          </cell>
          <cell r="F55">
            <v>110769.23076923077</v>
          </cell>
          <cell r="G55">
            <v>0.69230769230769229</v>
          </cell>
        </row>
        <row r="56">
          <cell r="B56" t="str">
            <v>dokumentacja</v>
          </cell>
          <cell r="F56">
            <v>0</v>
          </cell>
          <cell r="G56"/>
        </row>
        <row r="57">
          <cell r="B57" t="str">
            <v>specjalne narzędzia</v>
          </cell>
          <cell r="F57">
            <v>0</v>
          </cell>
          <cell r="G57"/>
        </row>
        <row r="58">
          <cell r="F58">
            <v>0</v>
          </cell>
          <cell r="G58"/>
        </row>
        <row r="59">
          <cell r="B59" t="str">
            <v>kierownictwo projektu</v>
          </cell>
          <cell r="D59">
            <v>4.8</v>
          </cell>
          <cell r="E59">
            <v>48022.5</v>
          </cell>
          <cell r="F59">
            <v>230508</v>
          </cell>
          <cell r="G59">
            <v>1.4406749999999999</v>
          </cell>
        </row>
        <row r="60">
          <cell r="B60" t="str">
            <v>koszty dz.przygotowania produkcji</v>
          </cell>
          <cell r="F60">
            <v>0</v>
          </cell>
          <cell r="G60"/>
        </row>
        <row r="61">
          <cell r="D61">
            <v>0</v>
          </cell>
          <cell r="F61">
            <v>0</v>
          </cell>
          <cell r="G61"/>
        </row>
        <row r="62">
          <cell r="B62" t="str">
            <v>management fee</v>
          </cell>
          <cell r="D62">
            <v>16000000</v>
          </cell>
          <cell r="E62">
            <v>1.2999999999999999E-2</v>
          </cell>
          <cell r="F62">
            <v>208000</v>
          </cell>
          <cell r="G62">
            <v>1.3</v>
          </cell>
        </row>
        <row r="63">
          <cell r="F63">
            <v>0</v>
          </cell>
          <cell r="G63"/>
        </row>
        <row r="64">
          <cell r="F64">
            <v>0</v>
          </cell>
          <cell r="G64"/>
        </row>
      </sheetData>
      <sheetData sheetId="5" refreshError="1"/>
      <sheetData sheetId="6" refreshError="1"/>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orary work and General Expe"/>
      <sheetName val="Salary site Expected"/>
      <sheetName val="cost.sheet.04.03.2003"/>
      <sheetName val="unit.cost."/>
      <sheetName val="unit_cost_"/>
      <sheetName val="ICO_budzet_97"/>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REKAPITULACE"/>
      <sheetName val="DPP"/>
      <sheetName val="VRN"/>
      <sheetName val="AST"/>
      <sheetName val="ZTI"/>
      <sheetName val="Rozvody TP"/>
      <sheetName val="ÚT"/>
      <sheetName val="Vrty TČ"/>
      <sheetName val="VZT"/>
      <sheetName val="ESI"/>
      <sheetName val="DynZdroj"/>
      <sheetName val="VNpříp"/>
      <sheetName val="NNpříp"/>
      <sheetName val="VNrozv"/>
      <sheetName val="VO+VN"/>
      <sheetName val="EPS"/>
      <sheetName val="SKS"/>
      <sheetName val="CCTV"/>
      <sheetName val="ACS"/>
      <sheetName val="PZTS"/>
      <sheetName val="ZOTK"/>
      <sheetName val="MaR"/>
      <sheetName val="SAD"/>
      <sheetName val="AZS"/>
      <sheetName val="DOP"/>
      <sheetName val="DEM_2"/>
    </sheetNames>
    <sheetDataSet>
      <sheetData sheetId="0" refreshError="1"/>
      <sheetData sheetId="1" refreshError="1"/>
      <sheetData sheetId="2" refreshError="1"/>
      <sheetData sheetId="3" refreshError="1"/>
      <sheetData sheetId="4">
        <row r="6">
          <cell r="R6">
            <v>0</v>
          </cell>
        </row>
        <row r="7">
          <cell r="R7">
            <v>0</v>
          </cell>
        </row>
        <row r="10">
          <cell r="R10">
            <v>0</v>
          </cell>
        </row>
        <row r="25">
          <cell r="R25">
            <v>0</v>
          </cell>
        </row>
        <row r="29">
          <cell r="R29">
            <v>0</v>
          </cell>
        </row>
        <row r="35">
          <cell r="R35">
            <v>0</v>
          </cell>
        </row>
        <row r="36">
          <cell r="R36">
            <v>0</v>
          </cell>
        </row>
        <row r="40">
          <cell r="R40">
            <v>0</v>
          </cell>
        </row>
        <row r="43">
          <cell r="R43">
            <v>0</v>
          </cell>
        </row>
        <row r="46">
          <cell r="R46">
            <v>0</v>
          </cell>
        </row>
        <row r="50">
          <cell r="R50">
            <v>0</v>
          </cell>
        </row>
        <row r="54">
          <cell r="R54">
            <v>0</v>
          </cell>
        </row>
        <row r="55">
          <cell r="R55">
            <v>0</v>
          </cell>
        </row>
        <row r="119">
          <cell r="R119">
            <v>0</v>
          </cell>
        </row>
        <row r="136">
          <cell r="R136">
            <v>0</v>
          </cell>
        </row>
        <row r="137">
          <cell r="R137">
            <v>0</v>
          </cell>
        </row>
        <row r="140">
          <cell r="R140">
            <v>0</v>
          </cell>
        </row>
        <row r="147">
          <cell r="R147">
            <v>0</v>
          </cell>
        </row>
        <row r="151">
          <cell r="R151">
            <v>0</v>
          </cell>
        </row>
        <row r="154">
          <cell r="R154">
            <v>0</v>
          </cell>
        </row>
        <row r="162">
          <cell r="R162">
            <v>0</v>
          </cell>
        </row>
        <row r="167">
          <cell r="R167">
            <v>0</v>
          </cell>
        </row>
        <row r="171">
          <cell r="R171">
            <v>0</v>
          </cell>
        </row>
        <row r="175">
          <cell r="R175">
            <v>0</v>
          </cell>
        </row>
        <row r="177">
          <cell r="R177">
            <v>0</v>
          </cell>
        </row>
        <row r="178">
          <cell r="R178">
            <v>0</v>
          </cell>
        </row>
        <row r="193">
          <cell r="R193">
            <v>0</v>
          </cell>
        </row>
        <row r="195">
          <cell r="R195">
            <v>0</v>
          </cell>
        </row>
        <row r="196">
          <cell r="R196">
            <v>0</v>
          </cell>
        </row>
        <row r="198">
          <cell r="R198">
            <v>0</v>
          </cell>
        </row>
        <row r="202">
          <cell r="R202">
            <v>0</v>
          </cell>
        </row>
        <row r="206">
          <cell r="R206">
            <v>0</v>
          </cell>
        </row>
        <row r="270">
          <cell r="R270">
            <v>0</v>
          </cell>
        </row>
        <row r="364">
          <cell r="R364">
            <v>0</v>
          </cell>
        </row>
        <row r="367">
          <cell r="R367">
            <v>0</v>
          </cell>
        </row>
        <row r="481">
          <cell r="R481">
            <v>0</v>
          </cell>
        </row>
        <row r="482">
          <cell r="R482">
            <v>0</v>
          </cell>
        </row>
        <row r="500">
          <cell r="R500">
            <v>0</v>
          </cell>
        </row>
        <row r="514">
          <cell r="R514">
            <v>0</v>
          </cell>
        </row>
        <row r="525">
          <cell r="R525">
            <v>0</v>
          </cell>
        </row>
        <row r="526">
          <cell r="R526">
            <v>0</v>
          </cell>
        </row>
        <row r="529">
          <cell r="R529">
            <v>0</v>
          </cell>
        </row>
        <row r="539">
          <cell r="R539">
            <v>0</v>
          </cell>
        </row>
        <row r="549">
          <cell r="R549">
            <v>0</v>
          </cell>
        </row>
        <row r="550">
          <cell r="R550">
            <v>0</v>
          </cell>
        </row>
        <row r="553">
          <cell r="R553">
            <v>0</v>
          </cell>
        </row>
        <row r="588">
          <cell r="R588">
            <v>0</v>
          </cell>
        </row>
        <row r="598">
          <cell r="R598">
            <v>0</v>
          </cell>
        </row>
        <row r="608">
          <cell r="R608">
            <v>0</v>
          </cell>
        </row>
        <row r="618">
          <cell r="R618">
            <v>0</v>
          </cell>
        </row>
        <row r="619">
          <cell r="R619">
            <v>0</v>
          </cell>
        </row>
        <row r="621">
          <cell r="R621">
            <v>0</v>
          </cell>
        </row>
        <row r="622">
          <cell r="R622">
            <v>0</v>
          </cell>
        </row>
        <row r="626">
          <cell r="R626">
            <v>0</v>
          </cell>
        </row>
        <row r="630">
          <cell r="R630">
            <v>0</v>
          </cell>
        </row>
        <row r="698">
          <cell r="R698">
            <v>0</v>
          </cell>
        </row>
        <row r="701">
          <cell r="R701">
            <v>0</v>
          </cell>
        </row>
        <row r="712">
          <cell r="R712">
            <v>0</v>
          </cell>
        </row>
        <row r="785">
          <cell r="R785">
            <v>0</v>
          </cell>
        </row>
        <row r="786">
          <cell r="R786">
            <v>0</v>
          </cell>
        </row>
        <row r="787">
          <cell r="R787">
            <v>0</v>
          </cell>
        </row>
        <row r="788">
          <cell r="R788">
            <v>0</v>
          </cell>
        </row>
        <row r="801">
          <cell r="R801">
            <v>0</v>
          </cell>
        </row>
        <row r="815">
          <cell r="R815">
            <v>0</v>
          </cell>
        </row>
        <row r="829">
          <cell r="R829">
            <v>0</v>
          </cell>
        </row>
        <row r="830">
          <cell r="R830">
            <v>0</v>
          </cell>
        </row>
        <row r="844">
          <cell r="R844">
            <v>0</v>
          </cell>
        </row>
        <row r="845">
          <cell r="R845">
            <v>0</v>
          </cell>
        </row>
        <row r="846">
          <cell r="R846">
            <v>0</v>
          </cell>
        </row>
        <row r="863">
          <cell r="R863">
            <v>0</v>
          </cell>
        </row>
        <row r="894">
          <cell r="R894">
            <v>0</v>
          </cell>
        </row>
        <row r="895">
          <cell r="R895">
            <v>0</v>
          </cell>
        </row>
        <row r="900">
          <cell r="R900">
            <v>0</v>
          </cell>
        </row>
        <row r="901">
          <cell r="R901">
            <v>0</v>
          </cell>
        </row>
        <row r="902">
          <cell r="R902">
            <v>0</v>
          </cell>
        </row>
        <row r="903">
          <cell r="R903">
            <v>0</v>
          </cell>
        </row>
        <row r="904">
          <cell r="R904">
            <v>0</v>
          </cell>
        </row>
        <row r="906">
          <cell r="R906">
            <v>0</v>
          </cell>
        </row>
        <row r="907">
          <cell r="R907">
            <v>0</v>
          </cell>
        </row>
        <row r="908">
          <cell r="R908">
            <v>0</v>
          </cell>
        </row>
        <row r="909">
          <cell r="R909">
            <v>0</v>
          </cell>
        </row>
        <row r="920">
          <cell r="R920">
            <v>0</v>
          </cell>
        </row>
        <row r="929">
          <cell r="R929">
            <v>0</v>
          </cell>
        </row>
        <row r="930">
          <cell r="R930">
            <v>0</v>
          </cell>
        </row>
        <row r="1474">
          <cell r="R1474">
            <v>0</v>
          </cell>
        </row>
        <row r="1478">
          <cell r="R1478">
            <v>0</v>
          </cell>
        </row>
        <row r="1486">
          <cell r="R1486">
            <v>0</v>
          </cell>
        </row>
        <row r="1491">
          <cell r="R1491">
            <v>0</v>
          </cell>
        </row>
        <row r="1492">
          <cell r="R1492">
            <v>0</v>
          </cell>
        </row>
        <row r="1495">
          <cell r="R1495">
            <v>0</v>
          </cell>
        </row>
        <row r="1500">
          <cell r="R1500">
            <v>0</v>
          </cell>
        </row>
        <row r="1505">
          <cell r="R1505">
            <v>0</v>
          </cell>
        </row>
        <row r="1509">
          <cell r="R1509">
            <v>0</v>
          </cell>
        </row>
        <row r="1516">
          <cell r="R1516">
            <v>0</v>
          </cell>
        </row>
        <row r="1519">
          <cell r="R1519">
            <v>0</v>
          </cell>
        </row>
        <row r="1523">
          <cell r="R1523">
            <v>0</v>
          </cell>
        </row>
        <row r="1527">
          <cell r="R1527">
            <v>0</v>
          </cell>
        </row>
        <row r="1537">
          <cell r="R1537">
            <v>0</v>
          </cell>
        </row>
        <row r="1545">
          <cell r="R1545">
            <v>0</v>
          </cell>
        </row>
        <row r="1548">
          <cell r="R1548">
            <v>0</v>
          </cell>
        </row>
        <row r="1568">
          <cell r="R1568">
            <v>0</v>
          </cell>
        </row>
        <row r="1579">
          <cell r="R1579">
            <v>0</v>
          </cell>
        </row>
        <row r="1580">
          <cell r="R1580">
            <v>0</v>
          </cell>
        </row>
        <row r="1587">
          <cell r="R1587">
            <v>0</v>
          </cell>
        </row>
        <row r="1590">
          <cell r="R1590">
            <v>0</v>
          </cell>
        </row>
        <row r="1591">
          <cell r="R1591">
            <v>0</v>
          </cell>
        </row>
        <row r="1598">
          <cell r="R1598">
            <v>0</v>
          </cell>
        </row>
        <row r="1601">
          <cell r="R1601">
            <v>0</v>
          </cell>
        </row>
        <row r="1602">
          <cell r="R1602">
            <v>0</v>
          </cell>
        </row>
        <row r="1603">
          <cell r="R1603">
            <v>0</v>
          </cell>
        </row>
        <row r="1604">
          <cell r="R1604">
            <v>0</v>
          </cell>
        </row>
        <row r="1605">
          <cell r="R1605">
            <v>0</v>
          </cell>
        </row>
        <row r="1615">
          <cell r="R1615">
            <v>0</v>
          </cell>
        </row>
        <row r="1625">
          <cell r="R1625">
            <v>0</v>
          </cell>
        </row>
        <row r="1629">
          <cell r="R1629">
            <v>0</v>
          </cell>
        </row>
        <row r="1634">
          <cell r="R1634">
            <v>0</v>
          </cell>
        </row>
        <row r="1642">
          <cell r="R1642">
            <v>0</v>
          </cell>
        </row>
        <row r="1646">
          <cell r="R1646">
            <v>0</v>
          </cell>
        </row>
        <row r="1647">
          <cell r="R1647">
            <v>0</v>
          </cell>
        </row>
        <row r="1648">
          <cell r="R1648">
            <v>0</v>
          </cell>
        </row>
        <row r="1653">
          <cell r="R1653">
            <v>0</v>
          </cell>
        </row>
        <row r="1655">
          <cell r="R1655">
            <v>0</v>
          </cell>
        </row>
        <row r="1656">
          <cell r="R1656">
            <v>0</v>
          </cell>
        </row>
        <row r="1659">
          <cell r="R1659">
            <v>0</v>
          </cell>
        </row>
        <row r="1660">
          <cell r="R1660">
            <v>0</v>
          </cell>
        </row>
        <row r="1661">
          <cell r="R1661">
            <v>0</v>
          </cell>
        </row>
        <row r="1663">
          <cell r="R1663">
            <v>0</v>
          </cell>
        </row>
        <row r="1664">
          <cell r="R1664">
            <v>0</v>
          </cell>
        </row>
        <row r="1666">
          <cell r="R1666">
            <v>0</v>
          </cell>
        </row>
        <row r="1667">
          <cell r="R1667">
            <v>0</v>
          </cell>
        </row>
        <row r="1674">
          <cell r="R1674">
            <v>0</v>
          </cell>
        </row>
        <row r="1697">
          <cell r="R1697">
            <v>0</v>
          </cell>
        </row>
        <row r="1703">
          <cell r="R1703">
            <v>0</v>
          </cell>
        </row>
        <row r="1707">
          <cell r="R1707">
            <v>0</v>
          </cell>
        </row>
        <row r="1708">
          <cell r="R1708">
            <v>0</v>
          </cell>
        </row>
        <row r="1712">
          <cell r="R1712">
            <v>0</v>
          </cell>
        </row>
        <row r="1716">
          <cell r="R1716">
            <v>0</v>
          </cell>
        </row>
        <row r="1723">
          <cell r="R1723">
            <v>0</v>
          </cell>
        </row>
        <row r="1729">
          <cell r="R1729">
            <v>0</v>
          </cell>
        </row>
        <row r="1733">
          <cell r="R1733">
            <v>0</v>
          </cell>
        </row>
        <row r="1737">
          <cell r="R1737">
            <v>0</v>
          </cell>
        </row>
        <row r="1739">
          <cell r="R1739">
            <v>0</v>
          </cell>
        </row>
        <row r="1740">
          <cell r="R1740">
            <v>0</v>
          </cell>
        </row>
        <row r="1744">
          <cell r="R1744">
            <v>0</v>
          </cell>
        </row>
        <row r="1748">
          <cell r="R1748">
            <v>0</v>
          </cell>
        </row>
        <row r="1752">
          <cell r="R1752">
            <v>0</v>
          </cell>
        </row>
        <row r="1756">
          <cell r="R1756">
            <v>0</v>
          </cell>
        </row>
        <row r="1761">
          <cell r="R1761">
            <v>0</v>
          </cell>
        </row>
        <row r="1769">
          <cell r="R1769">
            <v>0</v>
          </cell>
        </row>
        <row r="1777">
          <cell r="R1777">
            <v>0</v>
          </cell>
        </row>
        <row r="1785">
          <cell r="R1785">
            <v>0</v>
          </cell>
        </row>
        <row r="1791">
          <cell r="R1791">
            <v>0</v>
          </cell>
        </row>
        <row r="1796">
          <cell r="R1796">
            <v>0</v>
          </cell>
        </row>
        <row r="1799">
          <cell r="R1799">
            <v>0</v>
          </cell>
        </row>
        <row r="1802">
          <cell r="R1802">
            <v>0</v>
          </cell>
        </row>
        <row r="1805">
          <cell r="R1805">
            <v>0</v>
          </cell>
        </row>
        <row r="1818">
          <cell r="R1818">
            <v>0</v>
          </cell>
        </row>
        <row r="1821">
          <cell r="R1821">
            <v>0</v>
          </cell>
        </row>
        <row r="1830">
          <cell r="R1830">
            <v>0</v>
          </cell>
        </row>
        <row r="1840">
          <cell r="R1840">
            <v>0</v>
          </cell>
        </row>
        <row r="1842">
          <cell r="R1842">
            <v>0</v>
          </cell>
        </row>
        <row r="1843">
          <cell r="R1843">
            <v>0</v>
          </cell>
        </row>
        <row r="1851">
          <cell r="R1851">
            <v>0</v>
          </cell>
        </row>
        <row r="1882">
          <cell r="R1882">
            <v>0</v>
          </cell>
        </row>
        <row r="1891">
          <cell r="R1891">
            <v>0</v>
          </cell>
        </row>
        <row r="1908">
          <cell r="R1908">
            <v>0</v>
          </cell>
        </row>
        <row r="1911">
          <cell r="R1911">
            <v>0</v>
          </cell>
        </row>
        <row r="1926">
          <cell r="R1926">
            <v>0</v>
          </cell>
        </row>
        <row r="1935">
          <cell r="R1935">
            <v>0</v>
          </cell>
        </row>
        <row r="1943">
          <cell r="R1943">
            <v>0</v>
          </cell>
        </row>
        <row r="1951">
          <cell r="R1951">
            <v>0</v>
          </cell>
        </row>
        <row r="1959">
          <cell r="R1959">
            <v>0</v>
          </cell>
        </row>
        <row r="1962">
          <cell r="R1962">
            <v>0</v>
          </cell>
        </row>
        <row r="1970">
          <cell r="R1970">
            <v>0</v>
          </cell>
        </row>
        <row r="1978">
          <cell r="R1978">
            <v>0</v>
          </cell>
        </row>
        <row r="1986">
          <cell r="R1986">
            <v>0</v>
          </cell>
        </row>
        <row r="1994">
          <cell r="R1994">
            <v>0</v>
          </cell>
        </row>
        <row r="1996">
          <cell r="R1996">
            <v>0</v>
          </cell>
        </row>
        <row r="1997">
          <cell r="R1997">
            <v>0</v>
          </cell>
        </row>
        <row r="2032">
          <cell r="R2032">
            <v>0</v>
          </cell>
        </row>
        <row r="2034">
          <cell r="R2034">
            <v>0</v>
          </cell>
        </row>
        <row r="2035">
          <cell r="R2035">
            <v>0</v>
          </cell>
        </row>
        <row r="2042">
          <cell r="R2042">
            <v>0</v>
          </cell>
        </row>
        <row r="2068">
          <cell r="R2068">
            <v>0</v>
          </cell>
        </row>
        <row r="2081">
          <cell r="R2081">
            <v>0</v>
          </cell>
        </row>
        <row r="2089">
          <cell r="R2089">
            <v>0</v>
          </cell>
        </row>
        <row r="2090">
          <cell r="R2090">
            <v>0</v>
          </cell>
        </row>
        <row r="2109">
          <cell r="R2109">
            <v>0</v>
          </cell>
        </row>
        <row r="2125">
          <cell r="R2125">
            <v>0</v>
          </cell>
        </row>
        <row r="2129">
          <cell r="R2129">
            <v>0</v>
          </cell>
        </row>
        <row r="2133">
          <cell r="R2133">
            <v>0</v>
          </cell>
        </row>
        <row r="2134">
          <cell r="R2134">
            <v>0</v>
          </cell>
        </row>
        <row r="2145">
          <cell r="R2145">
            <v>0</v>
          </cell>
        </row>
        <row r="2151">
          <cell r="R2151">
            <v>0</v>
          </cell>
        </row>
        <row r="2157">
          <cell r="R2157">
            <v>0</v>
          </cell>
        </row>
        <row r="2163">
          <cell r="R2163">
            <v>0</v>
          </cell>
        </row>
        <row r="2169">
          <cell r="R2169">
            <v>0</v>
          </cell>
        </row>
        <row r="2175">
          <cell r="R2175">
            <v>0</v>
          </cell>
        </row>
        <row r="2176">
          <cell r="R2176">
            <v>0</v>
          </cell>
        </row>
        <row r="2182">
          <cell r="R2182">
            <v>0</v>
          </cell>
        </row>
        <row r="2183">
          <cell r="R2183">
            <v>0</v>
          </cell>
        </row>
        <row r="2185">
          <cell r="R2185">
            <v>0</v>
          </cell>
        </row>
        <row r="2187">
          <cell r="R2187">
            <v>0</v>
          </cell>
        </row>
        <row r="2191">
          <cell r="R2191">
            <v>0</v>
          </cell>
        </row>
        <row r="2192">
          <cell r="R2192">
            <v>0</v>
          </cell>
        </row>
        <row r="2193">
          <cell r="R2193">
            <v>0</v>
          </cell>
        </row>
        <row r="2194">
          <cell r="R2194">
            <v>0</v>
          </cell>
        </row>
        <row r="2195">
          <cell r="R2195">
            <v>0</v>
          </cell>
        </row>
        <row r="2196">
          <cell r="R2196">
            <v>0</v>
          </cell>
        </row>
        <row r="2197">
          <cell r="R2197">
            <v>0</v>
          </cell>
        </row>
        <row r="2198">
          <cell r="R2198">
            <v>0</v>
          </cell>
        </row>
        <row r="2199">
          <cell r="R2199">
            <v>0</v>
          </cell>
        </row>
        <row r="2200">
          <cell r="R2200">
            <v>0</v>
          </cell>
        </row>
        <row r="2201">
          <cell r="R2201">
            <v>0</v>
          </cell>
        </row>
        <row r="2202">
          <cell r="R2202">
            <v>0</v>
          </cell>
        </row>
        <row r="2203">
          <cell r="R2203">
            <v>0</v>
          </cell>
        </row>
        <row r="2204">
          <cell r="R2204">
            <v>0</v>
          </cell>
        </row>
        <row r="2205">
          <cell r="R2205">
            <v>0</v>
          </cell>
        </row>
        <row r="2206">
          <cell r="R2206">
            <v>0</v>
          </cell>
        </row>
        <row r="2207">
          <cell r="R2207">
            <v>0</v>
          </cell>
        </row>
        <row r="2208">
          <cell r="R2208">
            <v>0</v>
          </cell>
        </row>
        <row r="2209">
          <cell r="R2209">
            <v>0</v>
          </cell>
        </row>
        <row r="2210">
          <cell r="R2210">
            <v>0</v>
          </cell>
        </row>
        <row r="2211">
          <cell r="R2211">
            <v>0</v>
          </cell>
        </row>
        <row r="2212">
          <cell r="R2212">
            <v>0</v>
          </cell>
        </row>
        <row r="2213">
          <cell r="R2213">
            <v>0</v>
          </cell>
        </row>
        <row r="2214">
          <cell r="R2214">
            <v>0</v>
          </cell>
        </row>
        <row r="2215">
          <cell r="R2215">
            <v>0</v>
          </cell>
        </row>
        <row r="2216">
          <cell r="R2216">
            <v>0</v>
          </cell>
        </row>
        <row r="2217">
          <cell r="R2217">
            <v>0</v>
          </cell>
        </row>
        <row r="2218">
          <cell r="R2218">
            <v>0</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0</v>
          </cell>
        </row>
        <row r="2230">
          <cell r="R2230">
            <v>0</v>
          </cell>
        </row>
        <row r="2232">
          <cell r="R2232">
            <v>0</v>
          </cell>
        </row>
        <row r="2234">
          <cell r="R223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9">
          <cell r="R2259">
            <v>0</v>
          </cell>
        </row>
        <row r="2261">
          <cell r="R2261">
            <v>0</v>
          </cell>
        </row>
        <row r="2262">
          <cell r="R2262">
            <v>0</v>
          </cell>
        </row>
        <row r="2263">
          <cell r="R2263">
            <v>0</v>
          </cell>
        </row>
        <row r="2264">
          <cell r="R2264">
            <v>0</v>
          </cell>
        </row>
        <row r="2265">
          <cell r="R2265">
            <v>0</v>
          </cell>
        </row>
        <row r="2266">
          <cell r="R2266">
            <v>0</v>
          </cell>
        </row>
        <row r="2267">
          <cell r="R2267">
            <v>0</v>
          </cell>
        </row>
        <row r="2268">
          <cell r="R2268">
            <v>0</v>
          </cell>
        </row>
        <row r="2269">
          <cell r="R2269">
            <v>0</v>
          </cell>
        </row>
        <row r="2270">
          <cell r="R2270">
            <v>0</v>
          </cell>
        </row>
        <row r="2271">
          <cell r="R2271">
            <v>0</v>
          </cell>
        </row>
        <row r="2272">
          <cell r="R2272">
            <v>0</v>
          </cell>
        </row>
        <row r="2273">
          <cell r="R2273">
            <v>0</v>
          </cell>
        </row>
        <row r="2274">
          <cell r="R2274">
            <v>0</v>
          </cell>
        </row>
        <row r="2275">
          <cell r="R2275">
            <v>0</v>
          </cell>
        </row>
        <row r="2276">
          <cell r="R2276">
            <v>0</v>
          </cell>
        </row>
        <row r="2277">
          <cell r="R2277">
            <v>0</v>
          </cell>
        </row>
        <row r="2278">
          <cell r="R2278">
            <v>0</v>
          </cell>
        </row>
        <row r="2279">
          <cell r="R2279">
            <v>0</v>
          </cell>
        </row>
        <row r="2280">
          <cell r="R2280">
            <v>0</v>
          </cell>
        </row>
        <row r="2281">
          <cell r="R2281">
            <v>0</v>
          </cell>
        </row>
        <row r="2282">
          <cell r="R2282">
            <v>0</v>
          </cell>
        </row>
        <row r="2283">
          <cell r="R2283">
            <v>0</v>
          </cell>
        </row>
        <row r="2284">
          <cell r="R2284">
            <v>0</v>
          </cell>
        </row>
        <row r="2285">
          <cell r="R2285">
            <v>0</v>
          </cell>
        </row>
        <row r="2286">
          <cell r="R2286">
            <v>0</v>
          </cell>
        </row>
        <row r="2287">
          <cell r="R2287">
            <v>0</v>
          </cell>
        </row>
        <row r="2288">
          <cell r="R2288">
            <v>0</v>
          </cell>
        </row>
        <row r="2289">
          <cell r="R2289">
            <v>0</v>
          </cell>
        </row>
        <row r="2290">
          <cell r="R2290">
            <v>0</v>
          </cell>
        </row>
        <row r="2291">
          <cell r="R2291">
            <v>0</v>
          </cell>
        </row>
        <row r="2292">
          <cell r="R2292">
            <v>0</v>
          </cell>
        </row>
        <row r="2293">
          <cell r="R2293">
            <v>0</v>
          </cell>
        </row>
        <row r="2294">
          <cell r="R2294">
            <v>0</v>
          </cell>
        </row>
        <row r="2295">
          <cell r="R2295">
            <v>0</v>
          </cell>
        </row>
        <row r="2296">
          <cell r="R2296">
            <v>0</v>
          </cell>
        </row>
        <row r="2297">
          <cell r="R2297">
            <v>0</v>
          </cell>
        </row>
        <row r="2298">
          <cell r="R2298">
            <v>0</v>
          </cell>
        </row>
        <row r="2299">
          <cell r="R2299">
            <v>0</v>
          </cell>
        </row>
        <row r="2300">
          <cell r="R2300">
            <v>0</v>
          </cell>
        </row>
        <row r="2301">
          <cell r="R2301">
            <v>0</v>
          </cell>
        </row>
        <row r="2302">
          <cell r="R2302">
            <v>0</v>
          </cell>
        </row>
        <row r="2303">
          <cell r="R2303">
            <v>0</v>
          </cell>
        </row>
        <row r="2304">
          <cell r="R2304">
            <v>0</v>
          </cell>
        </row>
        <row r="2305">
          <cell r="R2305">
            <v>0</v>
          </cell>
        </row>
        <row r="2306">
          <cell r="R2306">
            <v>0</v>
          </cell>
        </row>
        <row r="2307">
          <cell r="R2307">
            <v>0</v>
          </cell>
        </row>
        <row r="2308">
          <cell r="R2308">
            <v>0</v>
          </cell>
        </row>
        <row r="2309">
          <cell r="R2309">
            <v>0</v>
          </cell>
        </row>
        <row r="2310">
          <cell r="R2310">
            <v>0</v>
          </cell>
        </row>
        <row r="2311">
          <cell r="R2311">
            <v>0</v>
          </cell>
        </row>
        <row r="2312">
          <cell r="R2312">
            <v>0</v>
          </cell>
        </row>
        <row r="2313">
          <cell r="R2313">
            <v>0</v>
          </cell>
        </row>
        <row r="2314">
          <cell r="R2314">
            <v>0</v>
          </cell>
        </row>
        <row r="2315">
          <cell r="R2315">
            <v>0</v>
          </cell>
        </row>
        <row r="2316">
          <cell r="R2316">
            <v>0</v>
          </cell>
        </row>
        <row r="2317">
          <cell r="R2317">
            <v>0</v>
          </cell>
        </row>
        <row r="2318">
          <cell r="R2318">
            <v>0</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0</v>
          </cell>
        </row>
        <row r="2332">
          <cell r="R2332">
            <v>0</v>
          </cell>
        </row>
        <row r="2333">
          <cell r="R2333">
            <v>0</v>
          </cell>
        </row>
        <row r="2334">
          <cell r="R2334">
            <v>0</v>
          </cell>
        </row>
        <row r="2335">
          <cell r="R2335">
            <v>0</v>
          </cell>
        </row>
        <row r="2336">
          <cell r="R2336">
            <v>0</v>
          </cell>
        </row>
        <row r="2337">
          <cell r="R2337">
            <v>0</v>
          </cell>
        </row>
        <row r="2338">
          <cell r="R2338">
            <v>0</v>
          </cell>
        </row>
        <row r="2339">
          <cell r="R2339">
            <v>0</v>
          </cell>
        </row>
        <row r="2340">
          <cell r="R2340">
            <v>0</v>
          </cell>
        </row>
        <row r="2341">
          <cell r="R2341">
            <v>0</v>
          </cell>
        </row>
        <row r="2342">
          <cell r="R2342">
            <v>0</v>
          </cell>
        </row>
        <row r="2343">
          <cell r="R2343">
            <v>0</v>
          </cell>
        </row>
        <row r="2344">
          <cell r="R2344">
            <v>0</v>
          </cell>
        </row>
        <row r="2345">
          <cell r="R2345">
            <v>0</v>
          </cell>
        </row>
        <row r="2346">
          <cell r="R2346">
            <v>0</v>
          </cell>
        </row>
        <row r="2347">
          <cell r="R2347">
            <v>0</v>
          </cell>
        </row>
        <row r="2348">
          <cell r="R2348">
            <v>0</v>
          </cell>
        </row>
        <row r="2349">
          <cell r="R2349">
            <v>0</v>
          </cell>
        </row>
        <row r="2350">
          <cell r="R2350">
            <v>0</v>
          </cell>
        </row>
        <row r="2351">
          <cell r="R2351">
            <v>0</v>
          </cell>
        </row>
        <row r="2352">
          <cell r="R2352">
            <v>0</v>
          </cell>
        </row>
        <row r="2353">
          <cell r="R2353">
            <v>0</v>
          </cell>
        </row>
        <row r="2354">
          <cell r="R2354">
            <v>0</v>
          </cell>
        </row>
        <row r="2355">
          <cell r="R2355">
            <v>0</v>
          </cell>
        </row>
        <row r="2356">
          <cell r="R2356">
            <v>0</v>
          </cell>
        </row>
        <row r="2357">
          <cell r="R2357">
            <v>0</v>
          </cell>
        </row>
        <row r="2358">
          <cell r="R2358">
            <v>0</v>
          </cell>
        </row>
        <row r="2359">
          <cell r="R2359">
            <v>0</v>
          </cell>
        </row>
        <row r="2360">
          <cell r="R2360">
            <v>0</v>
          </cell>
        </row>
        <row r="2361">
          <cell r="R2361">
            <v>0</v>
          </cell>
        </row>
        <row r="2362">
          <cell r="R2362">
            <v>0</v>
          </cell>
        </row>
        <row r="2363">
          <cell r="R2363">
            <v>0</v>
          </cell>
        </row>
        <row r="2364">
          <cell r="R2364">
            <v>0</v>
          </cell>
        </row>
        <row r="2365">
          <cell r="R2365">
            <v>0</v>
          </cell>
        </row>
        <row r="2366">
          <cell r="R2366">
            <v>0</v>
          </cell>
        </row>
        <row r="2367">
          <cell r="R2367">
            <v>0</v>
          </cell>
        </row>
        <row r="2368">
          <cell r="R2368">
            <v>0</v>
          </cell>
        </row>
        <row r="2369">
          <cell r="R2369">
            <v>0</v>
          </cell>
        </row>
        <row r="2370">
          <cell r="R2370">
            <v>0</v>
          </cell>
        </row>
        <row r="2371">
          <cell r="R2371">
            <v>0</v>
          </cell>
        </row>
        <row r="2372">
          <cell r="R2372">
            <v>0</v>
          </cell>
        </row>
        <row r="2373">
          <cell r="R2373">
            <v>0</v>
          </cell>
        </row>
        <row r="2374">
          <cell r="R2374">
            <v>0</v>
          </cell>
        </row>
        <row r="2375">
          <cell r="R2375">
            <v>0</v>
          </cell>
        </row>
        <row r="2376">
          <cell r="R2376">
            <v>0</v>
          </cell>
        </row>
        <row r="2377">
          <cell r="R2377">
            <v>0</v>
          </cell>
        </row>
        <row r="2378">
          <cell r="R2378">
            <v>0</v>
          </cell>
        </row>
        <row r="2379">
          <cell r="R2379">
            <v>0</v>
          </cell>
        </row>
        <row r="2380">
          <cell r="R2380">
            <v>0</v>
          </cell>
        </row>
        <row r="2381">
          <cell r="R2381">
            <v>0</v>
          </cell>
        </row>
        <row r="2382">
          <cell r="R2382">
            <v>0</v>
          </cell>
        </row>
        <row r="2383">
          <cell r="R2383">
            <v>0</v>
          </cell>
        </row>
        <row r="2384">
          <cell r="R2384">
            <v>0</v>
          </cell>
        </row>
        <row r="2385">
          <cell r="R2385">
            <v>0</v>
          </cell>
        </row>
        <row r="2386">
          <cell r="R2386">
            <v>0</v>
          </cell>
        </row>
        <row r="2387">
          <cell r="R2387">
            <v>0</v>
          </cell>
        </row>
        <row r="2388">
          <cell r="R2388">
            <v>0</v>
          </cell>
        </row>
        <row r="2389">
          <cell r="R2389">
            <v>0</v>
          </cell>
        </row>
        <row r="2390">
          <cell r="R2390">
            <v>0</v>
          </cell>
        </row>
        <row r="2391">
          <cell r="R2391">
            <v>0</v>
          </cell>
        </row>
        <row r="2392">
          <cell r="R2392">
            <v>0</v>
          </cell>
        </row>
        <row r="2393">
          <cell r="R2393">
            <v>0</v>
          </cell>
        </row>
        <row r="2394">
          <cell r="R2394">
            <v>0</v>
          </cell>
        </row>
        <row r="2395">
          <cell r="R2395">
            <v>0</v>
          </cell>
        </row>
        <row r="2396">
          <cell r="R2396">
            <v>0</v>
          </cell>
        </row>
        <row r="2397">
          <cell r="R2397">
            <v>0</v>
          </cell>
        </row>
        <row r="2398">
          <cell r="R2398">
            <v>0</v>
          </cell>
        </row>
        <row r="2399">
          <cell r="R2399">
            <v>0</v>
          </cell>
        </row>
        <row r="2400">
          <cell r="R2400">
            <v>0</v>
          </cell>
        </row>
        <row r="2401">
          <cell r="R2401">
            <v>0</v>
          </cell>
        </row>
        <row r="2402">
          <cell r="R2402">
            <v>0</v>
          </cell>
        </row>
        <row r="2403">
          <cell r="R2403">
            <v>0</v>
          </cell>
        </row>
        <row r="2404">
          <cell r="R2404">
            <v>0</v>
          </cell>
        </row>
        <row r="2405">
          <cell r="R2405">
            <v>0</v>
          </cell>
        </row>
        <row r="2406">
          <cell r="R2406">
            <v>0</v>
          </cell>
        </row>
        <row r="2407">
          <cell r="R2407">
            <v>0</v>
          </cell>
        </row>
        <row r="2408">
          <cell r="R2408">
            <v>0</v>
          </cell>
        </row>
        <row r="2409">
          <cell r="R2409">
            <v>0</v>
          </cell>
        </row>
        <row r="2410">
          <cell r="R2410">
            <v>0</v>
          </cell>
        </row>
        <row r="2411">
          <cell r="R2411">
            <v>0</v>
          </cell>
        </row>
        <row r="2412">
          <cell r="R2412">
            <v>0</v>
          </cell>
        </row>
        <row r="2413">
          <cell r="R2413">
            <v>0</v>
          </cell>
        </row>
        <row r="2414">
          <cell r="R2414">
            <v>0</v>
          </cell>
        </row>
        <row r="2415">
          <cell r="R2415">
            <v>0</v>
          </cell>
        </row>
        <row r="2416">
          <cell r="R2416">
            <v>0</v>
          </cell>
        </row>
        <row r="2417">
          <cell r="R2417">
            <v>0</v>
          </cell>
        </row>
        <row r="2418">
          <cell r="R2418">
            <v>0</v>
          </cell>
        </row>
        <row r="2419">
          <cell r="R2419">
            <v>0</v>
          </cell>
        </row>
        <row r="2420">
          <cell r="R2420">
            <v>0</v>
          </cell>
        </row>
        <row r="2421">
          <cell r="R2421">
            <v>0</v>
          </cell>
        </row>
        <row r="2422">
          <cell r="R2422">
            <v>0</v>
          </cell>
        </row>
        <row r="2423">
          <cell r="R2423">
            <v>0</v>
          </cell>
        </row>
        <row r="2424">
          <cell r="R2424">
            <v>0</v>
          </cell>
        </row>
        <row r="2425">
          <cell r="R2425">
            <v>0</v>
          </cell>
        </row>
        <row r="2426">
          <cell r="R2426">
            <v>0</v>
          </cell>
        </row>
        <row r="2427">
          <cell r="R2427">
            <v>0</v>
          </cell>
        </row>
        <row r="2428">
          <cell r="R2428">
            <v>0</v>
          </cell>
        </row>
        <row r="2429">
          <cell r="R2429">
            <v>0</v>
          </cell>
        </row>
        <row r="2430">
          <cell r="R2430">
            <v>0</v>
          </cell>
        </row>
        <row r="2431">
          <cell r="R2431">
            <v>0</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0">
          <cell r="R2440">
            <v>0</v>
          </cell>
        </row>
        <row r="2441">
          <cell r="R2441">
            <v>0</v>
          </cell>
        </row>
        <row r="2442">
          <cell r="R2442">
            <v>0</v>
          </cell>
        </row>
        <row r="2443">
          <cell r="R2443">
            <v>0</v>
          </cell>
        </row>
        <row r="2444">
          <cell r="R2444">
            <v>0</v>
          </cell>
        </row>
        <row r="2445">
          <cell r="R2445">
            <v>0</v>
          </cell>
        </row>
        <row r="2446">
          <cell r="R2446">
            <v>0</v>
          </cell>
        </row>
        <row r="2447">
          <cell r="R2447">
            <v>0</v>
          </cell>
        </row>
        <row r="2448">
          <cell r="R2448">
            <v>0</v>
          </cell>
        </row>
        <row r="2449">
          <cell r="R2449">
            <v>0</v>
          </cell>
        </row>
        <row r="2450">
          <cell r="R2450">
            <v>0</v>
          </cell>
        </row>
        <row r="2451">
          <cell r="R2451">
            <v>0</v>
          </cell>
        </row>
        <row r="2452">
          <cell r="R2452">
            <v>0</v>
          </cell>
        </row>
        <row r="2453">
          <cell r="R2453">
            <v>0</v>
          </cell>
        </row>
        <row r="2454">
          <cell r="R2454">
            <v>0</v>
          </cell>
        </row>
        <row r="2455">
          <cell r="R2455">
            <v>0</v>
          </cell>
        </row>
        <row r="2456">
          <cell r="R2456">
            <v>0</v>
          </cell>
        </row>
        <row r="2457">
          <cell r="R2457">
            <v>0</v>
          </cell>
        </row>
        <row r="2458">
          <cell r="R2458">
            <v>0</v>
          </cell>
        </row>
        <row r="2460">
          <cell r="R2460">
            <v>0</v>
          </cell>
        </row>
        <row r="2468">
          <cell r="R2468">
            <v>0</v>
          </cell>
        </row>
        <row r="2473">
          <cell r="R2473">
            <v>0</v>
          </cell>
        </row>
        <row r="2494">
          <cell r="R2494">
            <v>0</v>
          </cell>
        </row>
        <row r="2499">
          <cell r="R2499">
            <v>0</v>
          </cell>
        </row>
        <row r="2507">
          <cell r="R2507">
            <v>0</v>
          </cell>
        </row>
        <row r="2508">
          <cell r="R2508">
            <v>0</v>
          </cell>
        </row>
        <row r="2509">
          <cell r="R2509">
            <v>0</v>
          </cell>
        </row>
        <row r="2510">
          <cell r="R2510">
            <v>0</v>
          </cell>
        </row>
        <row r="2512">
          <cell r="R2512">
            <v>0</v>
          </cell>
        </row>
        <row r="2513">
          <cell r="R2513">
            <v>0</v>
          </cell>
        </row>
        <row r="2514">
          <cell r="R2514">
            <v>0</v>
          </cell>
        </row>
        <row r="2515">
          <cell r="R2515">
            <v>0</v>
          </cell>
        </row>
        <row r="2516">
          <cell r="R2516">
            <v>0</v>
          </cell>
        </row>
        <row r="2518">
          <cell r="R2518">
            <v>0</v>
          </cell>
        </row>
        <row r="2519">
          <cell r="R2519">
            <v>0</v>
          </cell>
        </row>
        <row r="2520">
          <cell r="R2520">
            <v>0</v>
          </cell>
        </row>
        <row r="2521">
          <cell r="R2521">
            <v>0</v>
          </cell>
        </row>
        <row r="2522">
          <cell r="R2522">
            <v>0</v>
          </cell>
        </row>
        <row r="2523">
          <cell r="R2523">
            <v>0</v>
          </cell>
        </row>
        <row r="2524">
          <cell r="R2524">
            <v>0</v>
          </cell>
        </row>
        <row r="2525">
          <cell r="R2525">
            <v>0</v>
          </cell>
        </row>
        <row r="2526">
          <cell r="R2526">
            <v>0</v>
          </cell>
        </row>
        <row r="2527">
          <cell r="R2527">
            <v>0</v>
          </cell>
        </row>
        <row r="2528">
          <cell r="R2528">
            <v>0</v>
          </cell>
        </row>
        <row r="2529">
          <cell r="R2529">
            <v>0</v>
          </cell>
        </row>
        <row r="2530">
          <cell r="R2530">
            <v>0</v>
          </cell>
        </row>
        <row r="2531">
          <cell r="R2531">
            <v>0</v>
          </cell>
        </row>
        <row r="2532">
          <cell r="R2532">
            <v>0</v>
          </cell>
        </row>
        <row r="2533">
          <cell r="R2533">
            <v>0</v>
          </cell>
        </row>
        <row r="2534">
          <cell r="R2534">
            <v>0</v>
          </cell>
        </row>
        <row r="2535">
          <cell r="R2535">
            <v>0</v>
          </cell>
        </row>
        <row r="2536">
          <cell r="R2536">
            <v>0</v>
          </cell>
        </row>
        <row r="2537">
          <cell r="R2537">
            <v>0</v>
          </cell>
        </row>
        <row r="2538">
          <cell r="R2538">
            <v>0</v>
          </cell>
        </row>
        <row r="2539">
          <cell r="R2539">
            <v>0</v>
          </cell>
        </row>
        <row r="2540">
          <cell r="R2540">
            <v>0</v>
          </cell>
        </row>
        <row r="2541">
          <cell r="R2541">
            <v>0</v>
          </cell>
        </row>
        <row r="2542">
          <cell r="R2542">
            <v>0</v>
          </cell>
        </row>
        <row r="2543">
          <cell r="R2543">
            <v>0</v>
          </cell>
        </row>
        <row r="2544">
          <cell r="R2544">
            <v>0</v>
          </cell>
        </row>
        <row r="2545">
          <cell r="R2545">
            <v>0</v>
          </cell>
        </row>
        <row r="2546">
          <cell r="R2546">
            <v>0</v>
          </cell>
        </row>
        <row r="2552">
          <cell r="R2552">
            <v>0</v>
          </cell>
        </row>
        <row r="2553">
          <cell r="R2553">
            <v>0</v>
          </cell>
        </row>
        <row r="2554">
          <cell r="R2554">
            <v>0</v>
          </cell>
        </row>
        <row r="2555">
          <cell r="R2555">
            <v>0</v>
          </cell>
        </row>
        <row r="2556">
          <cell r="R2556">
            <v>0</v>
          </cell>
        </row>
        <row r="2558">
          <cell r="R2558">
            <v>0</v>
          </cell>
        </row>
        <row r="2559">
          <cell r="R2559">
            <v>0</v>
          </cell>
        </row>
        <row r="2560">
          <cell r="R2560">
            <v>0</v>
          </cell>
        </row>
        <row r="2561">
          <cell r="R2561">
            <v>0</v>
          </cell>
        </row>
        <row r="2562">
          <cell r="R2562">
            <v>0</v>
          </cell>
        </row>
        <row r="2564">
          <cell r="R2564">
            <v>0</v>
          </cell>
        </row>
        <row r="2566">
          <cell r="R2566">
            <v>0</v>
          </cell>
        </row>
        <row r="2567">
          <cell r="R2567">
            <v>0</v>
          </cell>
        </row>
        <row r="2568">
          <cell r="R2568">
            <v>0</v>
          </cell>
        </row>
        <row r="2569">
          <cell r="R2569">
            <v>0</v>
          </cell>
        </row>
        <row r="2570">
          <cell r="R2570">
            <v>0</v>
          </cell>
        </row>
        <row r="2571">
          <cell r="R2571">
            <v>0</v>
          </cell>
        </row>
        <row r="2572">
          <cell r="R2572">
            <v>0</v>
          </cell>
        </row>
        <row r="2573">
          <cell r="R2573">
            <v>0</v>
          </cell>
        </row>
        <row r="2574">
          <cell r="R2574">
            <v>0</v>
          </cell>
        </row>
        <row r="2575">
          <cell r="R2575">
            <v>0</v>
          </cell>
        </row>
        <row r="2576">
          <cell r="R2576">
            <v>0</v>
          </cell>
        </row>
        <row r="2577">
          <cell r="R2577">
            <v>0</v>
          </cell>
        </row>
        <row r="2579">
          <cell r="R2579">
            <v>0</v>
          </cell>
        </row>
        <row r="2581">
          <cell r="R2581">
            <v>0</v>
          </cell>
        </row>
        <row r="2582">
          <cell r="R2582">
            <v>0</v>
          </cell>
        </row>
        <row r="2583">
          <cell r="R2583">
            <v>0</v>
          </cell>
        </row>
        <row r="2584">
          <cell r="R2584">
            <v>0</v>
          </cell>
        </row>
        <row r="2585">
          <cell r="R2585">
            <v>0</v>
          </cell>
        </row>
        <row r="2586">
          <cell r="R2586">
            <v>0</v>
          </cell>
        </row>
        <row r="2587">
          <cell r="R2587">
            <v>0</v>
          </cell>
        </row>
        <row r="2588">
          <cell r="R2588">
            <v>0</v>
          </cell>
        </row>
        <row r="2589">
          <cell r="R2589">
            <v>0</v>
          </cell>
        </row>
        <row r="2591">
          <cell r="R2591">
            <v>0</v>
          </cell>
        </row>
        <row r="2593">
          <cell r="R2593">
            <v>0</v>
          </cell>
        </row>
        <row r="2594">
          <cell r="R2594">
            <v>0</v>
          </cell>
        </row>
        <row r="2596">
          <cell r="R2596">
            <v>0</v>
          </cell>
        </row>
        <row r="2598">
          <cell r="R2598">
            <v>0</v>
          </cell>
        </row>
        <row r="2601">
          <cell r="R2601">
            <v>0</v>
          </cell>
        </row>
        <row r="2604">
          <cell r="R2604">
            <v>0</v>
          </cell>
        </row>
        <row r="2607">
          <cell r="R2607">
            <v>0</v>
          </cell>
        </row>
        <row r="2610">
          <cell r="R2610">
            <v>0</v>
          </cell>
        </row>
        <row r="2613">
          <cell r="R2613">
            <v>0</v>
          </cell>
        </row>
        <row r="2615">
          <cell r="R2615">
            <v>0</v>
          </cell>
        </row>
        <row r="2617">
          <cell r="R2617">
            <v>0</v>
          </cell>
        </row>
        <row r="2618">
          <cell r="R2618">
            <v>0</v>
          </cell>
        </row>
        <row r="2619">
          <cell r="R2619">
            <v>0</v>
          </cell>
        </row>
        <row r="2620">
          <cell r="R2620">
            <v>0</v>
          </cell>
        </row>
        <row r="2621">
          <cell r="R2621">
            <v>0</v>
          </cell>
        </row>
        <row r="2622">
          <cell r="R2622">
            <v>0</v>
          </cell>
        </row>
        <row r="2623">
          <cell r="R2623">
            <v>0</v>
          </cell>
        </row>
        <row r="2625">
          <cell r="R2625">
            <v>0</v>
          </cell>
        </row>
        <row r="2627">
          <cell r="R2627">
            <v>0</v>
          </cell>
        </row>
        <row r="2628">
          <cell r="R2628">
            <v>0</v>
          </cell>
        </row>
        <row r="2629">
          <cell r="R2629">
            <v>0</v>
          </cell>
        </row>
        <row r="2630">
          <cell r="R2630">
            <v>0</v>
          </cell>
        </row>
        <row r="2632">
          <cell r="R2632">
            <v>0</v>
          </cell>
        </row>
        <row r="2633">
          <cell r="R2633">
            <v>0</v>
          </cell>
        </row>
        <row r="2634">
          <cell r="R2634">
            <v>0</v>
          </cell>
        </row>
        <row r="2635">
          <cell r="R2635">
            <v>0</v>
          </cell>
        </row>
        <row r="2636">
          <cell r="R2636">
            <v>0</v>
          </cell>
        </row>
        <row r="2637">
          <cell r="R2637">
            <v>0</v>
          </cell>
        </row>
        <row r="2638">
          <cell r="R2638">
            <v>0</v>
          </cell>
        </row>
        <row r="2639">
          <cell r="R2639">
            <v>0</v>
          </cell>
        </row>
        <row r="2640">
          <cell r="R2640">
            <v>0</v>
          </cell>
        </row>
        <row r="2641">
          <cell r="R2641">
            <v>0</v>
          </cell>
        </row>
        <row r="2642">
          <cell r="R2642">
            <v>0</v>
          </cell>
        </row>
        <row r="2652">
          <cell r="R2652">
            <v>0</v>
          </cell>
        </row>
        <row r="2656">
          <cell r="R2656">
            <v>0</v>
          </cell>
        </row>
        <row r="2667">
          <cell r="R2667">
            <v>0</v>
          </cell>
        </row>
        <row r="2673">
          <cell r="R2673">
            <v>0</v>
          </cell>
        </row>
        <row r="2679">
          <cell r="R2679">
            <v>0</v>
          </cell>
        </row>
        <row r="2681">
          <cell r="R2681">
            <v>0</v>
          </cell>
        </row>
        <row r="2682">
          <cell r="R2682">
            <v>0</v>
          </cell>
        </row>
        <row r="2687">
          <cell r="R2687">
            <v>0</v>
          </cell>
        </row>
        <row r="2689">
          <cell r="R2689">
            <v>0</v>
          </cell>
        </row>
        <row r="2690">
          <cell r="R2690">
            <v>0</v>
          </cell>
        </row>
        <row r="2699">
          <cell r="R2699">
            <v>0</v>
          </cell>
        </row>
        <row r="2702">
          <cell r="R2702">
            <v>0</v>
          </cell>
        </row>
        <row r="2703">
          <cell r="R2703">
            <v>0</v>
          </cell>
        </row>
        <row r="2825">
          <cell r="R2825">
            <v>0</v>
          </cell>
        </row>
        <row r="2826">
          <cell r="R2826">
            <v>0</v>
          </cell>
        </row>
        <row r="2828">
          <cell r="R2828">
            <v>0</v>
          </cell>
        </row>
        <row r="2829">
          <cell r="R2829">
            <v>0</v>
          </cell>
        </row>
        <row r="2835">
          <cell r="R2835">
            <v>0</v>
          </cell>
        </row>
        <row r="2854">
          <cell r="R2854">
            <v>0</v>
          </cell>
        </row>
        <row r="2877">
          <cell r="R2877">
            <v>0</v>
          </cell>
        </row>
        <row r="2885">
          <cell r="R2885">
            <v>0</v>
          </cell>
        </row>
        <row r="2890">
          <cell r="R2890">
            <v>0</v>
          </cell>
        </row>
        <row r="2898">
          <cell r="R2898">
            <v>0</v>
          </cell>
        </row>
        <row r="2899">
          <cell r="R2899">
            <v>0</v>
          </cell>
        </row>
        <row r="2904">
          <cell r="R2904">
            <v>0</v>
          </cell>
        </row>
        <row r="2906">
          <cell r="R2906">
            <v>0</v>
          </cell>
        </row>
        <row r="2907">
          <cell r="R2907">
            <v>0</v>
          </cell>
        </row>
        <row r="2983">
          <cell r="R2983">
            <v>0</v>
          </cell>
        </row>
        <row r="2986">
          <cell r="R2986">
            <v>0</v>
          </cell>
        </row>
        <row r="2987">
          <cell r="R2987">
            <v>0</v>
          </cell>
        </row>
        <row r="2989">
          <cell r="R2989">
            <v>0</v>
          </cell>
        </row>
        <row r="2990">
          <cell r="R2990">
            <v>0</v>
          </cell>
        </row>
        <row r="3027">
          <cell r="R3027">
            <v>0</v>
          </cell>
        </row>
        <row r="3043">
          <cell r="R3043">
            <v>0</v>
          </cell>
        </row>
        <row r="3044">
          <cell r="R3044">
            <v>0</v>
          </cell>
        </row>
        <row r="3193">
          <cell r="R3193">
            <v>0</v>
          </cell>
        </row>
        <row r="3196">
          <cell r="R3196">
            <v>0</v>
          </cell>
        </row>
        <row r="3206">
          <cell r="R3206">
            <v>0</v>
          </cell>
        </row>
        <row r="3208">
          <cell r="R3208">
            <v>0</v>
          </cell>
        </row>
        <row r="3209">
          <cell r="R3209">
            <v>0</v>
          </cell>
        </row>
        <row r="3210">
          <cell r="R3210">
            <v>0</v>
          </cell>
        </row>
        <row r="3211">
          <cell r="R3211">
            <v>0</v>
          </cell>
        </row>
        <row r="3213">
          <cell r="R3213">
            <v>0</v>
          </cell>
        </row>
        <row r="3214">
          <cell r="R3214">
            <v>0</v>
          </cell>
        </row>
        <row r="3215">
          <cell r="R321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kaz"/>
      <sheetName val="Zadání_"/>
      <sheetName val="HW"/>
      <sheetName val="Moduly 1"/>
      <sheetName val="Moduly 2"/>
      <sheetName val="Integr"/>
      <sheetName val="SW_kalk"/>
      <sheetName val="Estimate"/>
      <sheetName val="PC"/>
      <sheetName val="SW"/>
      <sheetName val="Výpočty"/>
      <sheetName val="Subdo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Hardware"/>
      <sheetName val="SoftwareOptions"/>
      <sheetName val="SpareParts"/>
      <sheetName val="Foglio2"/>
    </sheetNames>
    <sheetDataSet>
      <sheetData sheetId="0" refreshError="1"/>
      <sheetData sheetId="1" refreshError="1"/>
      <sheetData sheetId="2" refreshError="1"/>
      <sheetData sheetId="3" refreshError="1"/>
      <sheetData sheetId="4" refreshError="1">
        <row r="2">
          <cell r="A2" t="str">
            <v>Demo_Case</v>
          </cell>
          <cell r="B2">
            <v>2850</v>
          </cell>
          <cell r="C2" t="str">
            <v>Demo suitcase including: TS_TA13; TS_AC01; TK_C03; TK_D27; TK_S013; TK_S013; HID Miniprox; 110/220V-&gt; 12V transformer.</v>
          </cell>
        </row>
        <row r="3">
          <cell r="A3" t="str">
            <v>TK_C01</v>
          </cell>
          <cell r="B3">
            <v>395</v>
          </cell>
          <cell r="C3" t="str">
            <v>Compact terminal. Magnetic reader, 16x2 LCD, numeric keypad and 2 digital inputs/2 digital outputs.To be connected to TS_AC01.</v>
          </cell>
          <cell r="D3">
            <v>1.7</v>
          </cell>
        </row>
        <row r="4">
          <cell r="A4" t="str">
            <v>TK_C03</v>
          </cell>
          <cell r="B4">
            <v>450</v>
          </cell>
          <cell r="C4" t="str">
            <v>Compact terminal. HID proximity reader, 16x2 LCD, numeric keypad and two digital inputs/outputs.To be connected to TS_AC01.</v>
          </cell>
          <cell r="D4">
            <v>1.8</v>
          </cell>
        </row>
        <row r="5">
          <cell r="A5" t="str">
            <v>TK_L19</v>
          </cell>
          <cell r="B5">
            <v>155</v>
          </cell>
          <cell r="C5" t="str">
            <v>Mullion style HID reader</v>
          </cell>
          <cell r="D5">
            <v>2</v>
          </cell>
        </row>
        <row r="6">
          <cell r="A6" t="str">
            <v>TK_L12</v>
          </cell>
          <cell r="B6">
            <v>205</v>
          </cell>
          <cell r="C6" t="str">
            <v>Mullion style ISO 14443A/B reader</v>
          </cell>
          <cell r="D6">
            <v>2</v>
          </cell>
        </row>
        <row r="7">
          <cell r="A7" t="str">
            <v>TK_C21</v>
          </cell>
          <cell r="B7">
            <v>92</v>
          </cell>
          <cell r="C7" t="str">
            <v>Digital I/O module. 4 supervised inputs and 4 open collector outputs.To be connected to TS_AC01.</v>
          </cell>
          <cell r="D7">
            <v>0.7</v>
          </cell>
        </row>
        <row r="8">
          <cell r="A8" t="str">
            <v>TEMA_ID</v>
          </cell>
          <cell r="B8">
            <v>2000</v>
          </cell>
          <cell r="C8" t="str">
            <v>Temaline Intrusion Panel, with embedded 16 I/O, management of up to 56 external I/O modules for a total of 240 detectors managed. No battery included.</v>
          </cell>
        </row>
        <row r="9">
          <cell r="A9" t="str">
            <v>TK_C21ID</v>
          </cell>
          <cell r="B9">
            <v>130</v>
          </cell>
          <cell r="C9" t="str">
            <v>LonWorks digital I/O Module. Module for 4 supervised (4 status) input signals and 4 open collector outputs. To be connected to Tema_ID panel</v>
          </cell>
        </row>
        <row r="10">
          <cell r="A10" t="str">
            <v>TK_D01</v>
          </cell>
          <cell r="B10">
            <v>480</v>
          </cell>
          <cell r="C10" t="str">
            <v>Modular terminal with magnetic reader,  16x2 LCD with 4 function keys.To be connected to TS_AC01.</v>
          </cell>
          <cell r="D10">
            <v>2.2999999999999998</v>
          </cell>
        </row>
        <row r="11">
          <cell r="A11" t="str">
            <v>TK_D013</v>
          </cell>
          <cell r="B11">
            <v>425</v>
          </cell>
          <cell r="C11" t="str">
            <v>Modular terminal with Wiegand interface, 16x2 LCD with 4 function keys.To be connected to TS_AC01.</v>
          </cell>
          <cell r="D11">
            <v>2.5499999999999998</v>
          </cell>
        </row>
        <row r="12">
          <cell r="A12" t="str">
            <v>TK_D014</v>
          </cell>
          <cell r="B12">
            <v>425</v>
          </cell>
          <cell r="C12" t="str">
            <v>Modular terminal with Wiegand interface with I/O, 16x2 LCD with 4 function keys.To be connected to TS_AC01.</v>
          </cell>
          <cell r="D12">
            <v>2.8</v>
          </cell>
        </row>
        <row r="13">
          <cell r="A13" t="str">
            <v>TK_D07</v>
          </cell>
          <cell r="B13">
            <v>505</v>
          </cell>
          <cell r="C13" t="str">
            <v>Modular terminal with HID proximity reader, 16x2 LCD with 4 function keys. To be connected to TS_AC01.</v>
          </cell>
          <cell r="D13">
            <v>2.7</v>
          </cell>
        </row>
        <row r="14">
          <cell r="A14" t="str">
            <v>TK_D21</v>
          </cell>
          <cell r="B14">
            <v>600</v>
          </cell>
          <cell r="C14" t="str">
            <v>Modular terminal with magnetic reader, graphic LCD (20x40 chracters) with 14 function keys.To be connected to TS_AC01.</v>
          </cell>
          <cell r="D14">
            <v>5.6</v>
          </cell>
        </row>
        <row r="15">
          <cell r="A15" t="str">
            <v>TK_D213</v>
          </cell>
          <cell r="B15">
            <v>495</v>
          </cell>
          <cell r="C15" t="str">
            <v>Modular terminal with Wiegand interface, graphic LCD (20x40 chracters) with 14 function keys.To be connected to TS_AC01.</v>
          </cell>
          <cell r="D15">
            <v>5.4099999999999993</v>
          </cell>
        </row>
        <row r="16">
          <cell r="A16" t="str">
            <v>TK_D214</v>
          </cell>
          <cell r="B16">
            <v>495</v>
          </cell>
          <cell r="C16" t="str">
            <v>Modular terminal with Wiegand interface with I/O, graphic LCD (20x40 chracters) with 14 function keys.To be connected to TS_AC01.</v>
          </cell>
          <cell r="D16">
            <v>6.2</v>
          </cell>
        </row>
        <row r="17">
          <cell r="A17" t="str">
            <v>TK_D27</v>
          </cell>
          <cell r="B17">
            <v>630</v>
          </cell>
          <cell r="C17" t="str">
            <v>Modular terminal with HID proximity reader, graphic LCD with 14 function keys. To be connected to TS_AC01.</v>
          </cell>
          <cell r="D17">
            <v>6</v>
          </cell>
        </row>
        <row r="18">
          <cell r="A18" t="str">
            <v>TK_S01</v>
          </cell>
          <cell r="B18">
            <v>195</v>
          </cell>
          <cell r="C18" t="str">
            <v>Magnetic reader for second track ISO –ABA cards. To be connected to TS_AC01.</v>
          </cell>
          <cell r="D18">
            <v>0.4</v>
          </cell>
        </row>
        <row r="19">
          <cell r="A19" t="str">
            <v>TK_S012</v>
          </cell>
          <cell r="B19">
            <v>290</v>
          </cell>
          <cell r="C19" t="str">
            <v>Mifare Reader</v>
          </cell>
        </row>
        <row r="20">
          <cell r="A20" t="str">
            <v>TK_S013</v>
          </cell>
          <cell r="B20">
            <v>170</v>
          </cell>
          <cell r="C20" t="str">
            <v>Wiegand Interface. To be connected to TS_AC01</v>
          </cell>
          <cell r="D20">
            <v>0.8</v>
          </cell>
        </row>
        <row r="21">
          <cell r="A21" t="str">
            <v>TK_S014</v>
          </cell>
          <cell r="B21">
            <v>127</v>
          </cell>
          <cell r="C21" t="str">
            <v>Double Wiegand Interface with I/O. To be connected to TS_AC01</v>
          </cell>
          <cell r="D21">
            <v>0.9</v>
          </cell>
        </row>
        <row r="22">
          <cell r="A22" t="str">
            <v>TK_S07</v>
          </cell>
          <cell r="B22">
            <v>220</v>
          </cell>
          <cell r="C22" t="str">
            <v>Proximity reader for HID cards. To be connected to TS_AC01. NO LONGER AVAILABLE, It's substituted by TK_S019</v>
          </cell>
          <cell r="D22">
            <v>0.8</v>
          </cell>
        </row>
        <row r="23">
          <cell r="A23" t="str">
            <v>TK_S019</v>
          </cell>
          <cell r="B23">
            <v>220</v>
          </cell>
          <cell r="C23" t="str">
            <v>Proximity reader for HID cards. To be connected to TS_AC01. Substitutes the TK_S07.</v>
          </cell>
          <cell r="D23">
            <v>1.5</v>
          </cell>
        </row>
        <row r="24">
          <cell r="A24" t="str">
            <v>TK_S31</v>
          </cell>
          <cell r="B24">
            <v>185</v>
          </cell>
          <cell r="C24" t="str">
            <v>Numeric keypad. To be connected to TS_AC01.</v>
          </cell>
          <cell r="D24">
            <v>0.4</v>
          </cell>
        </row>
        <row r="25">
          <cell r="A25" t="str">
            <v>TK_T01</v>
          </cell>
          <cell r="B25">
            <v>585</v>
          </cell>
          <cell r="C25" t="str">
            <v>Modular terminal with magnetic reader, numeric keypad and 16x2 LCD with 4 function keys. To be connected to TS_AC01.</v>
          </cell>
          <cell r="D25">
            <v>2.7</v>
          </cell>
        </row>
        <row r="26">
          <cell r="A26" t="str">
            <v>TK_T013</v>
          </cell>
          <cell r="B26">
            <v>595</v>
          </cell>
          <cell r="C26" t="str">
            <v>Modular terminal with Wiegand interface, with numeric keypad, 16x2 LCD with 4 function keys.To be connected to TS_AC01.</v>
          </cell>
          <cell r="D26">
            <v>3.15</v>
          </cell>
        </row>
        <row r="27">
          <cell r="A27" t="str">
            <v>TK_T014</v>
          </cell>
          <cell r="B27">
            <v>595</v>
          </cell>
          <cell r="C27" t="str">
            <v>Modular terminal with Wiegand interface with I/O, with numeric keypad, 16x2 LCD with 4 function keys.To be connected to TS_AC01.</v>
          </cell>
          <cell r="D27">
            <v>3.3</v>
          </cell>
        </row>
        <row r="28">
          <cell r="A28" t="str">
            <v>TK_T07</v>
          </cell>
          <cell r="B28">
            <v>610</v>
          </cell>
          <cell r="C28" t="str">
            <v>Modular terminal with HID proximity reader, numeric keypad and 16x2 LCD with 4 function keys. To be connected to TS_AC01.</v>
          </cell>
          <cell r="D28">
            <v>3.1</v>
          </cell>
        </row>
        <row r="29">
          <cell r="A29" t="str">
            <v>TP_U01</v>
          </cell>
          <cell r="B29">
            <v>300</v>
          </cell>
          <cell r="C29" t="str">
            <v>Power supply for Temaline devices. 10Watt/12Volts output with battery (included). 4 hours autonomy.</v>
          </cell>
        </row>
        <row r="30">
          <cell r="A30" t="str">
            <v>TP_U03</v>
          </cell>
          <cell r="B30">
            <v>675</v>
          </cell>
          <cell r="C30" t="str">
            <v>Power supply for Temaline devices. 10Watt/12Volts output with battery (included). 4 hours autonomy.</v>
          </cell>
        </row>
        <row r="31">
          <cell r="A31" t="str">
            <v>TP_U04</v>
          </cell>
          <cell r="B31">
            <v>175</v>
          </cell>
          <cell r="C31" t="str">
            <v>LonWorks Intelligent power supply controller. Allows the usage of external power supply as Temaline devices</v>
          </cell>
        </row>
        <row r="32">
          <cell r="A32" t="str">
            <v>TS_AC01</v>
          </cell>
          <cell r="B32">
            <v>535</v>
          </cell>
          <cell r="C32" t="str">
            <v>TemaServer. Controller for eight TemaKeys and 64 digital I/O. TCP/IP Ethernet network; connection to the field via LonWorks.</v>
          </cell>
          <cell r="D32">
            <v>3.6</v>
          </cell>
        </row>
        <row r="33">
          <cell r="A33" t="str">
            <v>TS_TA11</v>
          </cell>
          <cell r="B33">
            <v>1190</v>
          </cell>
          <cell r="C33" t="str">
            <v>Time and attendance terminal  model  Tema Server TS_TA11, graphic display, magnetic reader, Ethernet RJ45- TCP-IP.</v>
          </cell>
        </row>
        <row r="34">
          <cell r="A34" t="str">
            <v>TS_TA13</v>
          </cell>
          <cell r="B34">
            <v>1280</v>
          </cell>
          <cell r="C34" t="str">
            <v>Time and attendance terminal  model  Tema Server TS_TA13, graphic display, HID Radio Frequency Reader, Ethernet RJ45- TCP-IP.</v>
          </cell>
        </row>
        <row r="35">
          <cell r="A35" t="str">
            <v>TS_TA14</v>
          </cell>
          <cell r="B35">
            <v>1340</v>
          </cell>
          <cell r="C35" t="str">
            <v>Time and attendance terminal  model  Tema Server TS_TA14, graphic display, WSE Radio Frequency Reader, Ethernet RJ45- TCP-IP.</v>
          </cell>
        </row>
        <row r="36">
          <cell r="A36" t="str">
            <v>TS_TA15</v>
          </cell>
          <cell r="C36" t="str">
            <v>Time and attendance terminal  model  Tema Server TS_TA15, graphic display, ASP Motorola Reader, Ethernet RJ45- TCP-IP.</v>
          </cell>
        </row>
        <row r="37">
          <cell r="A37" t="str">
            <v>TS_TA16</v>
          </cell>
          <cell r="C37" t="str">
            <v>Time and attendance terminal  model  Tema Server TS_TA16, graphic display, Legic Reader, Ethernet RJ45- TCP-IP.</v>
          </cell>
        </row>
        <row r="38">
          <cell r="A38" t="str">
            <v>TS_TA17</v>
          </cell>
          <cell r="C38" t="str">
            <v>Time and attendance terminal  model  Tema Server TS_TA17, graphic display, Mifare Reader, Ethernet RJ45- TCP-IP.</v>
          </cell>
        </row>
        <row r="39">
          <cell r="A39" t="str">
            <v>TS_TA18</v>
          </cell>
          <cell r="C39" t="str">
            <v>Time and attendance terminal  model  Tema Server TS_TA18, graphic display, Smart Card contact Reader, Ethernet RJ45- TCP-IP.</v>
          </cell>
        </row>
        <row r="40">
          <cell r="A40" t="str">
            <v>TK_OPT03</v>
          </cell>
          <cell r="B40">
            <v>120</v>
          </cell>
          <cell r="C40" t="str">
            <v>Optional pocket for cards for airports boarding gates. To be used together TK_C03.</v>
          </cell>
        </row>
        <row r="41">
          <cell r="A41" t="str">
            <v>TS_OP05</v>
          </cell>
          <cell r="B41">
            <v>55</v>
          </cell>
          <cell r="C41" t="str">
            <v xml:space="preserve">RS232 plug-in board for TS_AC01 and TS_TA1x. It’s required to connect a TS to an external modem for dial-up connection. It takes one slot. </v>
          </cell>
        </row>
        <row r="42">
          <cell r="A42" t="str">
            <v>TS_OP11</v>
          </cell>
          <cell r="B42">
            <v>207</v>
          </cell>
          <cell r="C42" t="str">
            <v>Modem and RS232 plug-in  board for TS_AC01 and TS_TA1x. Interface V.32bis/14.4K. It takes 2 slots.</v>
          </cell>
        </row>
        <row r="43">
          <cell r="A43" t="str">
            <v>TS_RM03</v>
          </cell>
          <cell r="B43">
            <v>180</v>
          </cell>
          <cell r="C43" t="str">
            <v>Extended Memory Board for TS_AC and TS_TA. 8 Mbytes of data flash memory + 2 Mbytes of service RAM.</v>
          </cell>
        </row>
        <row r="44">
          <cell r="A44" t="str">
            <v>TSACC01</v>
          </cell>
          <cell r="B44">
            <v>35</v>
          </cell>
          <cell r="C44" t="str">
            <v>Hardware tools kit</v>
          </cell>
          <cell r="D44">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Evaluation"/>
      <sheetName val="決裁書"/>
      <sheetName val="類似比較"/>
      <sheetName val="見積原価"/>
      <sheetName val="Exoenses"/>
      <sheetName val="All estimation"/>
      <sheetName val="設備原価"/>
      <sheetName val="決裁用Break Down(NET)"/>
      <sheetName val="提出用Break Down(SELL)"/>
      <sheetName val="Top soil removal (Koyo)"/>
      <sheetName val="Foundation &amp; Structure"/>
      <sheetName val="Exterior"/>
      <sheetName val="Interior"/>
      <sheetName val="Finish Table"/>
      <sheetName val="External"/>
      <sheetName val="Guard House &amp; Flammable"/>
      <sheetName val="HoistCrane"/>
      <sheetName val="Land Developement"/>
      <sheetName val="Measurement"/>
      <sheetName val="Temporary"/>
      <sheetName val="Road calculation"/>
      <sheetName val="keywo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B2" t="str">
            <v>earth</v>
          </cell>
        </row>
        <row r="3">
          <cell r="B3" t="str">
            <v>temporary</v>
          </cell>
        </row>
        <row r="4">
          <cell r="B4" t="str">
            <v>foundation</v>
          </cell>
        </row>
        <row r="5">
          <cell r="B5" t="str">
            <v>structure</v>
          </cell>
        </row>
        <row r="6">
          <cell r="B6" t="str">
            <v>slab</v>
          </cell>
        </row>
        <row r="7">
          <cell r="B7" t="str">
            <v>roof</v>
          </cell>
        </row>
        <row r="8">
          <cell r="B8" t="str">
            <v>façade</v>
          </cell>
        </row>
        <row r="9">
          <cell r="B9" t="str">
            <v>window</v>
          </cell>
        </row>
        <row r="10">
          <cell r="B10" t="str">
            <v>ext.door</v>
          </cell>
        </row>
        <row r="11">
          <cell r="B11" t="str">
            <v>interior</v>
          </cell>
        </row>
        <row r="12">
          <cell r="B12" t="str">
            <v>crane</v>
          </cell>
        </row>
        <row r="13">
          <cell r="B13" t="str">
            <v>elevator</v>
          </cell>
        </row>
        <row r="15">
          <cell r="B15" t="str">
            <v>road</v>
          </cell>
        </row>
        <row r="16">
          <cell r="B16" t="str">
            <v>green</v>
          </cell>
        </row>
        <row r="17">
          <cell r="B17" t="str">
            <v>other</v>
          </cell>
        </row>
        <row r="19">
          <cell r="B19" t="str">
            <v>electric</v>
          </cell>
        </row>
        <row r="20">
          <cell r="B20" t="str">
            <v>sanitary</v>
          </cell>
        </row>
        <row r="21">
          <cell r="B21" t="str">
            <v>ventilation</v>
          </cell>
        </row>
        <row r="22">
          <cell r="B22" t="str">
            <v>production</v>
          </cell>
        </row>
        <row r="23">
          <cell r="B23" t="str">
            <v>external</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疑事項"/>
      <sheetName val="Summary"/>
      <sheetName val="コスト比較"/>
      <sheetName val="見積価格説明資料"/>
      <sheetName val="提出金額決裁書"/>
      <sheetName val="除外項目"/>
      <sheetName val="Keyword"/>
      <sheetName val="利益換算"/>
      <sheetName val="Estimation"/>
      <sheetName val="ハト小屋"/>
      <sheetName val="Finish table"/>
      <sheetName val="Expenses"/>
      <sheetName val="structure"/>
      <sheetName val="Finish total arrange"/>
      <sheetName val="Room list"/>
      <sheetName val="Floor"/>
      <sheetName val=" Wall skirt"/>
      <sheetName val="Dry wall,Brick wall"/>
      <sheetName val="Wall finish"/>
      <sheetName val="Ceiling"/>
      <sheetName val="Roof＆Facade"/>
      <sheetName val="竹中案外構"/>
      <sheetName val="Others Eq."/>
      <sheetName val="Finish_table"/>
      <sheetName val="Finish_total_arrange"/>
      <sheetName val="Room_list"/>
      <sheetName val="_Wall_skirt"/>
      <sheetName val="Dry_wall,Brick_wall"/>
      <sheetName val="Wall_finish"/>
      <sheetName val="Others_Eq_"/>
    </sheetNames>
    <sheetDataSet>
      <sheetData sheetId="0"/>
      <sheetData sheetId="1"/>
      <sheetData sheetId="2"/>
      <sheetData sheetId="3"/>
      <sheetData sheetId="4"/>
      <sheetData sheetId="5"/>
      <sheetData sheetId="6" refreshError="1">
        <row r="2">
          <cell r="H2" t="str">
            <v>const.</v>
          </cell>
        </row>
        <row r="3">
          <cell r="H3" t="str">
            <v>design</v>
          </cell>
        </row>
        <row r="4">
          <cell r="H4" t="str">
            <v>invest</v>
          </cell>
        </row>
        <row r="6">
          <cell r="H6" t="str">
            <v>subtotal</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kaz"/>
      <sheetName val="Zadání_"/>
      <sheetName val="HW"/>
      <sheetName val="Moduly1"/>
      <sheetName val="Moduly2"/>
      <sheetName val="Integr"/>
      <sheetName val="SW_kalk"/>
      <sheetName val="Estimate"/>
      <sheetName val="PC"/>
      <sheetName val="SW"/>
      <sheetName val="Výpočty"/>
      <sheetName val="Subdo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sheetName val="Elektroinstalace"/>
      <sheetName val="NN přípojka"/>
      <sheetName val="Trafostanice"/>
      <sheetName val="MaR"/>
    </sheetNames>
    <sheetDataSet>
      <sheetData sheetId="0"/>
      <sheetData sheetId="1"/>
      <sheetData sheetId="2"/>
      <sheetData sheetId="3"/>
      <sheetData sheetId="4">
        <row r="64">
          <cell r="C64" t="str">
            <v>EGT347F101</v>
          </cell>
        </row>
        <row r="65">
          <cell r="C65" t="str">
            <v>0368839000</v>
          </cell>
        </row>
        <row r="66">
          <cell r="C66" t="str">
            <v>SDU101F003</v>
          </cell>
        </row>
        <row r="67">
          <cell r="C67" t="str">
            <v>DDL105F001</v>
          </cell>
        </row>
        <row r="68">
          <cell r="C68" t="str">
            <v>BXD050F300</v>
          </cell>
        </row>
        <row r="69">
          <cell r="C69" t="str">
            <v>AVM234SF132-5</v>
          </cell>
        </row>
        <row r="70">
          <cell r="C70" t="str">
            <v>ASM134SF132</v>
          </cell>
        </row>
        <row r="71">
          <cell r="C71" t="str">
            <v>ASM114SF132</v>
          </cell>
        </row>
        <row r="72">
          <cell r="C72" t="str">
            <v>T6</v>
          </cell>
        </row>
        <row r="80">
          <cell r="C80" t="str">
            <v>EYL220F001</v>
          </cell>
        </row>
        <row r="81">
          <cell r="C81" t="str">
            <v>EYT240F001</v>
          </cell>
        </row>
        <row r="82">
          <cell r="C82" t="str">
            <v>0367842002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裁書"/>
      <sheetName val="All estimation"/>
      <sheetName val="大項目"/>
      <sheetName val="中項目"/>
      <sheetName val="小項目 (1)"/>
      <sheetName val="小項目 (2)"/>
      <sheetName val="小項目 (3)"/>
      <sheetName val="keyword"/>
      <sheetName val="Sheet1"/>
      <sheetName val="Sheet2"/>
      <sheetName val="Sheet3"/>
      <sheetName val="All_estimation"/>
      <sheetName val="小項目_(1)"/>
      <sheetName val="小項目_(2)"/>
      <sheetName val="小項目_(3)"/>
    </sheetNames>
    <sheetDataSet>
      <sheetData sheetId="0"/>
      <sheetData sheetId="1"/>
      <sheetData sheetId="2"/>
      <sheetData sheetId="3"/>
      <sheetData sheetId="4"/>
      <sheetData sheetId="5"/>
      <sheetData sheetId="6"/>
      <sheetData sheetId="7" refreshError="1">
        <row r="2">
          <cell r="U2">
            <v>1</v>
          </cell>
        </row>
        <row r="3">
          <cell r="U3">
            <v>0.97</v>
          </cell>
        </row>
        <row r="4">
          <cell r="U4">
            <v>0.96</v>
          </cell>
        </row>
        <row r="5">
          <cell r="U5">
            <v>0.95</v>
          </cell>
        </row>
        <row r="6">
          <cell r="U6">
            <v>0</v>
          </cell>
        </row>
      </sheetData>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ule"/>
      <sheetName val="REKAPITULACE"/>
      <sheetName val="VRN"/>
      <sheetName val="AST"/>
      <sheetName val="AST_dvere"/>
      <sheetName val="ZTI"/>
      <sheetName val="Rozvody TP"/>
      <sheetName val="ÚT"/>
      <sheetName val="Vrty TČ"/>
      <sheetName val="VZT"/>
      <sheetName val="ESI"/>
      <sheetName val="VNpříp"/>
      <sheetName val="NNpříp"/>
      <sheetName val="VNrozv"/>
      <sheetName val="VO+VN"/>
      <sheetName val="EPS"/>
      <sheetName val="SKS"/>
      <sheetName val="CCTV"/>
      <sheetName val="ACS"/>
      <sheetName val="PZTS"/>
      <sheetName val="ZOTK"/>
      <sheetName val="MaR"/>
      <sheetName val="SAD"/>
      <sheetName val="AZS"/>
      <sheetName val="DOP"/>
      <sheetName val="DEM_2"/>
    </sheetNames>
    <sheetDataSet>
      <sheetData sheetId="0" refreshError="1"/>
      <sheetData sheetId="1" refreshError="1"/>
      <sheetData sheetId="2" refreshError="1"/>
      <sheetData sheetId="3">
        <row r="7">
          <cell r="R7">
            <v>0</v>
          </cell>
        </row>
        <row r="10">
          <cell r="R10">
            <v>0</v>
          </cell>
        </row>
        <row r="25">
          <cell r="R25">
            <v>0</v>
          </cell>
        </row>
        <row r="29">
          <cell r="R29">
            <v>0</v>
          </cell>
        </row>
        <row r="35">
          <cell r="R35">
            <v>0</v>
          </cell>
        </row>
        <row r="36">
          <cell r="R36">
            <v>0</v>
          </cell>
        </row>
        <row r="40">
          <cell r="R40">
            <v>0</v>
          </cell>
        </row>
        <row r="43">
          <cell r="R43">
            <v>0</v>
          </cell>
        </row>
        <row r="46">
          <cell r="R46">
            <v>0</v>
          </cell>
        </row>
        <row r="50">
          <cell r="R50">
            <v>0</v>
          </cell>
        </row>
        <row r="54">
          <cell r="R54">
            <v>0</v>
          </cell>
        </row>
        <row r="55">
          <cell r="R55">
            <v>0</v>
          </cell>
        </row>
        <row r="119">
          <cell r="R119">
            <v>0</v>
          </cell>
        </row>
        <row r="136">
          <cell r="R136">
            <v>0</v>
          </cell>
        </row>
        <row r="137">
          <cell r="R137">
            <v>0</v>
          </cell>
        </row>
        <row r="140">
          <cell r="R140">
            <v>0</v>
          </cell>
        </row>
        <row r="147">
          <cell r="R147">
            <v>0</v>
          </cell>
        </row>
        <row r="151">
          <cell r="R151">
            <v>0</v>
          </cell>
        </row>
        <row r="154">
          <cell r="R154">
            <v>0</v>
          </cell>
        </row>
        <row r="162">
          <cell r="R162">
            <v>0</v>
          </cell>
        </row>
        <row r="167">
          <cell r="R167">
            <v>0</v>
          </cell>
        </row>
        <row r="171">
          <cell r="R171">
            <v>0</v>
          </cell>
        </row>
        <row r="175">
          <cell r="R175">
            <v>0</v>
          </cell>
        </row>
        <row r="177">
          <cell r="R177">
            <v>0</v>
          </cell>
        </row>
        <row r="178">
          <cell r="R178">
            <v>0</v>
          </cell>
        </row>
        <row r="193">
          <cell r="R193">
            <v>0</v>
          </cell>
        </row>
        <row r="195">
          <cell r="R195">
            <v>0</v>
          </cell>
        </row>
        <row r="196">
          <cell r="R196">
            <v>0</v>
          </cell>
        </row>
        <row r="198">
          <cell r="R198">
            <v>0</v>
          </cell>
        </row>
        <row r="202">
          <cell r="R202">
            <v>0</v>
          </cell>
        </row>
        <row r="206">
          <cell r="R206">
            <v>0</v>
          </cell>
        </row>
        <row r="270">
          <cell r="R270">
            <v>0</v>
          </cell>
        </row>
        <row r="364">
          <cell r="R364">
            <v>0</v>
          </cell>
        </row>
        <row r="367">
          <cell r="R367">
            <v>0</v>
          </cell>
        </row>
        <row r="481">
          <cell r="R481">
            <v>0</v>
          </cell>
        </row>
        <row r="482">
          <cell r="R482">
            <v>0</v>
          </cell>
        </row>
        <row r="500">
          <cell r="R500">
            <v>0</v>
          </cell>
        </row>
        <row r="514">
          <cell r="R514">
            <v>0</v>
          </cell>
        </row>
        <row r="525">
          <cell r="R525">
            <v>0</v>
          </cell>
        </row>
        <row r="526">
          <cell r="R526">
            <v>0</v>
          </cell>
        </row>
        <row r="529">
          <cell r="R529">
            <v>0</v>
          </cell>
        </row>
        <row r="539">
          <cell r="R539">
            <v>0</v>
          </cell>
        </row>
        <row r="549">
          <cell r="R549">
            <v>0</v>
          </cell>
        </row>
        <row r="550">
          <cell r="R550">
            <v>0</v>
          </cell>
        </row>
        <row r="553">
          <cell r="R553">
            <v>0</v>
          </cell>
        </row>
        <row r="588">
          <cell r="R588">
            <v>0</v>
          </cell>
        </row>
        <row r="598">
          <cell r="R598">
            <v>0</v>
          </cell>
        </row>
        <row r="608">
          <cell r="R608">
            <v>0</v>
          </cell>
        </row>
        <row r="618">
          <cell r="R618">
            <v>0</v>
          </cell>
        </row>
        <row r="619">
          <cell r="R619">
            <v>0</v>
          </cell>
        </row>
        <row r="621">
          <cell r="R621">
            <v>0</v>
          </cell>
        </row>
        <row r="622">
          <cell r="R622">
            <v>0</v>
          </cell>
        </row>
        <row r="626">
          <cell r="R626">
            <v>0</v>
          </cell>
        </row>
        <row r="630">
          <cell r="R630">
            <v>0</v>
          </cell>
        </row>
        <row r="698">
          <cell r="R698">
            <v>0</v>
          </cell>
        </row>
        <row r="701">
          <cell r="R701">
            <v>0</v>
          </cell>
        </row>
        <row r="712">
          <cell r="R712">
            <v>0</v>
          </cell>
        </row>
        <row r="785">
          <cell r="R785">
            <v>0</v>
          </cell>
        </row>
        <row r="786">
          <cell r="R786">
            <v>0</v>
          </cell>
        </row>
        <row r="787">
          <cell r="R787">
            <v>0</v>
          </cell>
        </row>
        <row r="788">
          <cell r="R788">
            <v>0</v>
          </cell>
        </row>
        <row r="801">
          <cell r="R801">
            <v>0</v>
          </cell>
        </row>
        <row r="815">
          <cell r="R815">
            <v>0</v>
          </cell>
        </row>
        <row r="829">
          <cell r="R829">
            <v>0</v>
          </cell>
        </row>
        <row r="830">
          <cell r="R830">
            <v>0</v>
          </cell>
        </row>
        <row r="844">
          <cell r="R844">
            <v>0</v>
          </cell>
        </row>
        <row r="845">
          <cell r="R845">
            <v>0</v>
          </cell>
        </row>
        <row r="846">
          <cell r="R846">
            <v>0</v>
          </cell>
        </row>
        <row r="863">
          <cell r="R863">
            <v>0</v>
          </cell>
        </row>
        <row r="894">
          <cell r="R894">
            <v>0</v>
          </cell>
        </row>
        <row r="895">
          <cell r="R895">
            <v>0</v>
          </cell>
        </row>
        <row r="900">
          <cell r="R900">
            <v>0</v>
          </cell>
        </row>
        <row r="901">
          <cell r="R901">
            <v>0</v>
          </cell>
        </row>
        <row r="902">
          <cell r="R902">
            <v>0</v>
          </cell>
        </row>
        <row r="903">
          <cell r="R903">
            <v>0</v>
          </cell>
        </row>
        <row r="904">
          <cell r="R904">
            <v>0</v>
          </cell>
        </row>
        <row r="906">
          <cell r="R906">
            <v>0</v>
          </cell>
        </row>
        <row r="907">
          <cell r="R907">
            <v>0</v>
          </cell>
        </row>
        <row r="908">
          <cell r="R908">
            <v>0</v>
          </cell>
        </row>
        <row r="909">
          <cell r="R909">
            <v>0</v>
          </cell>
        </row>
        <row r="920">
          <cell r="R920">
            <v>0</v>
          </cell>
        </row>
        <row r="929">
          <cell r="R929">
            <v>0</v>
          </cell>
        </row>
        <row r="930">
          <cell r="R930">
            <v>0</v>
          </cell>
        </row>
        <row r="1474">
          <cell r="R1474">
            <v>0</v>
          </cell>
        </row>
        <row r="1478">
          <cell r="R1478">
            <v>0</v>
          </cell>
        </row>
        <row r="1486">
          <cell r="R1486">
            <v>0</v>
          </cell>
        </row>
        <row r="1491">
          <cell r="R1491">
            <v>0</v>
          </cell>
        </row>
        <row r="1492">
          <cell r="R1492">
            <v>0</v>
          </cell>
        </row>
        <row r="1495">
          <cell r="R1495">
            <v>0</v>
          </cell>
        </row>
        <row r="1500">
          <cell r="R1500">
            <v>0</v>
          </cell>
        </row>
        <row r="1505">
          <cell r="R1505">
            <v>0</v>
          </cell>
        </row>
        <row r="1509">
          <cell r="R1509">
            <v>0</v>
          </cell>
        </row>
        <row r="1516">
          <cell r="R1516">
            <v>0</v>
          </cell>
        </row>
        <row r="1519">
          <cell r="R1519">
            <v>0</v>
          </cell>
        </row>
        <row r="1523">
          <cell r="R1523">
            <v>0</v>
          </cell>
        </row>
        <row r="1527">
          <cell r="R1527">
            <v>0</v>
          </cell>
        </row>
        <row r="1537">
          <cell r="R1537">
            <v>0</v>
          </cell>
        </row>
        <row r="1545">
          <cell r="R1545">
            <v>0</v>
          </cell>
        </row>
        <row r="1548">
          <cell r="R1548">
            <v>0</v>
          </cell>
        </row>
        <row r="1568">
          <cell r="R1568">
            <v>0</v>
          </cell>
        </row>
        <row r="1579">
          <cell r="R1579">
            <v>0</v>
          </cell>
        </row>
        <row r="1580">
          <cell r="R1580">
            <v>0</v>
          </cell>
        </row>
        <row r="1587">
          <cell r="R1587">
            <v>0</v>
          </cell>
        </row>
        <row r="1590">
          <cell r="R1590">
            <v>0</v>
          </cell>
        </row>
        <row r="1591">
          <cell r="R1591">
            <v>0</v>
          </cell>
        </row>
        <row r="1598">
          <cell r="R1598">
            <v>0</v>
          </cell>
        </row>
        <row r="1601">
          <cell r="R1601">
            <v>0</v>
          </cell>
        </row>
        <row r="1602">
          <cell r="R1602">
            <v>0</v>
          </cell>
        </row>
        <row r="1603">
          <cell r="R1603">
            <v>0</v>
          </cell>
        </row>
        <row r="1604">
          <cell r="R1604">
            <v>0</v>
          </cell>
        </row>
        <row r="1605">
          <cell r="R1605">
            <v>0</v>
          </cell>
        </row>
        <row r="1615">
          <cell r="R1615">
            <v>0</v>
          </cell>
        </row>
        <row r="1625">
          <cell r="R1625">
            <v>0</v>
          </cell>
        </row>
        <row r="1629">
          <cell r="R1629">
            <v>0</v>
          </cell>
        </row>
        <row r="1634">
          <cell r="R1634">
            <v>0</v>
          </cell>
        </row>
        <row r="1642">
          <cell r="R1642">
            <v>0</v>
          </cell>
        </row>
        <row r="1646">
          <cell r="R1646">
            <v>0</v>
          </cell>
        </row>
        <row r="1647">
          <cell r="R1647">
            <v>0</v>
          </cell>
        </row>
        <row r="1648">
          <cell r="R1648">
            <v>0</v>
          </cell>
        </row>
        <row r="1653">
          <cell r="R1653">
            <v>0</v>
          </cell>
        </row>
        <row r="1655">
          <cell r="R1655">
            <v>0</v>
          </cell>
        </row>
        <row r="1656">
          <cell r="R1656">
            <v>0</v>
          </cell>
        </row>
        <row r="1659">
          <cell r="R1659">
            <v>0</v>
          </cell>
        </row>
        <row r="1660">
          <cell r="R1660">
            <v>0</v>
          </cell>
        </row>
        <row r="1661">
          <cell r="R1661">
            <v>0</v>
          </cell>
        </row>
        <row r="1663">
          <cell r="R1663">
            <v>0</v>
          </cell>
        </row>
        <row r="1664">
          <cell r="R1664">
            <v>0</v>
          </cell>
        </row>
        <row r="1666">
          <cell r="R1666">
            <v>0</v>
          </cell>
        </row>
        <row r="1667">
          <cell r="R1667">
            <v>0</v>
          </cell>
        </row>
        <row r="1674">
          <cell r="R1674">
            <v>0</v>
          </cell>
        </row>
        <row r="1697">
          <cell r="R1697">
            <v>0</v>
          </cell>
        </row>
        <row r="1703">
          <cell r="R1703">
            <v>0</v>
          </cell>
        </row>
        <row r="1707">
          <cell r="R1707">
            <v>0</v>
          </cell>
        </row>
        <row r="1708">
          <cell r="R1708">
            <v>0</v>
          </cell>
        </row>
        <row r="1712">
          <cell r="R1712">
            <v>0</v>
          </cell>
        </row>
        <row r="1716">
          <cell r="R1716">
            <v>0</v>
          </cell>
        </row>
        <row r="1723">
          <cell r="R1723">
            <v>0</v>
          </cell>
        </row>
        <row r="1729">
          <cell r="R1729">
            <v>0</v>
          </cell>
        </row>
        <row r="1733">
          <cell r="R1733">
            <v>0</v>
          </cell>
        </row>
        <row r="1737">
          <cell r="R1737">
            <v>0</v>
          </cell>
        </row>
        <row r="1739">
          <cell r="R1739">
            <v>0</v>
          </cell>
        </row>
        <row r="1740">
          <cell r="R1740">
            <v>0</v>
          </cell>
        </row>
        <row r="1744">
          <cell r="R1744">
            <v>0</v>
          </cell>
        </row>
        <row r="1748">
          <cell r="R1748">
            <v>0</v>
          </cell>
        </row>
        <row r="1752">
          <cell r="R1752">
            <v>0</v>
          </cell>
        </row>
        <row r="1756">
          <cell r="R1756">
            <v>0</v>
          </cell>
        </row>
        <row r="1761">
          <cell r="R1761">
            <v>0</v>
          </cell>
        </row>
        <row r="1769">
          <cell r="R1769">
            <v>0</v>
          </cell>
        </row>
        <row r="1777">
          <cell r="R1777">
            <v>0</v>
          </cell>
        </row>
        <row r="1785">
          <cell r="R1785">
            <v>0</v>
          </cell>
        </row>
        <row r="1791">
          <cell r="R1791">
            <v>0</v>
          </cell>
        </row>
        <row r="1796">
          <cell r="R1796">
            <v>0</v>
          </cell>
        </row>
        <row r="1799">
          <cell r="R1799">
            <v>0</v>
          </cell>
        </row>
        <row r="1802">
          <cell r="R1802">
            <v>0</v>
          </cell>
        </row>
        <row r="1805">
          <cell r="R1805">
            <v>0</v>
          </cell>
        </row>
        <row r="1818">
          <cell r="R1818">
            <v>0</v>
          </cell>
        </row>
        <row r="1821">
          <cell r="R1821">
            <v>0</v>
          </cell>
        </row>
        <row r="1830">
          <cell r="R1830">
            <v>0</v>
          </cell>
        </row>
        <row r="1840">
          <cell r="R1840">
            <v>0</v>
          </cell>
        </row>
        <row r="1842">
          <cell r="R1842">
            <v>0</v>
          </cell>
        </row>
        <row r="1843">
          <cell r="R1843">
            <v>0</v>
          </cell>
        </row>
        <row r="1851">
          <cell r="R1851">
            <v>0</v>
          </cell>
        </row>
        <row r="1882">
          <cell r="R1882">
            <v>0</v>
          </cell>
        </row>
        <row r="1891">
          <cell r="R1891">
            <v>0</v>
          </cell>
        </row>
        <row r="1908">
          <cell r="R1908">
            <v>0</v>
          </cell>
        </row>
        <row r="1911">
          <cell r="R1911">
            <v>0</v>
          </cell>
        </row>
        <row r="1926">
          <cell r="R1926">
            <v>0</v>
          </cell>
        </row>
        <row r="1935">
          <cell r="R1935">
            <v>0</v>
          </cell>
        </row>
        <row r="1943">
          <cell r="R1943">
            <v>0</v>
          </cell>
        </row>
        <row r="1951">
          <cell r="R1951">
            <v>0</v>
          </cell>
        </row>
        <row r="1959">
          <cell r="R1959">
            <v>0</v>
          </cell>
        </row>
        <row r="1962">
          <cell r="R1962">
            <v>0</v>
          </cell>
        </row>
        <row r="1970">
          <cell r="R1970">
            <v>0</v>
          </cell>
        </row>
        <row r="1978">
          <cell r="R1978">
            <v>0</v>
          </cell>
        </row>
        <row r="1986">
          <cell r="R1986">
            <v>0</v>
          </cell>
        </row>
        <row r="1994">
          <cell r="R1994">
            <v>0</v>
          </cell>
        </row>
        <row r="1996">
          <cell r="R1996">
            <v>0</v>
          </cell>
        </row>
        <row r="1997">
          <cell r="R1997">
            <v>0</v>
          </cell>
        </row>
        <row r="2032">
          <cell r="R2032">
            <v>0</v>
          </cell>
        </row>
        <row r="2034">
          <cell r="R2034">
            <v>0</v>
          </cell>
        </row>
        <row r="2035">
          <cell r="R2035">
            <v>0</v>
          </cell>
        </row>
        <row r="2042">
          <cell r="R2042">
            <v>0</v>
          </cell>
        </row>
        <row r="2068">
          <cell r="R2068">
            <v>0</v>
          </cell>
        </row>
        <row r="2081">
          <cell r="R2081">
            <v>0</v>
          </cell>
        </row>
        <row r="2089">
          <cell r="R2089">
            <v>0</v>
          </cell>
        </row>
        <row r="2090">
          <cell r="R2090">
            <v>0</v>
          </cell>
        </row>
        <row r="2109">
          <cell r="R2109">
            <v>0</v>
          </cell>
        </row>
        <row r="2125">
          <cell r="R2125">
            <v>0</v>
          </cell>
        </row>
        <row r="2129">
          <cell r="R2129">
            <v>0</v>
          </cell>
        </row>
        <row r="2133">
          <cell r="R2133">
            <v>0</v>
          </cell>
        </row>
        <row r="2134">
          <cell r="R2134">
            <v>0</v>
          </cell>
        </row>
        <row r="2145">
          <cell r="R2145">
            <v>0</v>
          </cell>
        </row>
        <row r="2151">
          <cell r="R2151">
            <v>0</v>
          </cell>
        </row>
        <row r="2157">
          <cell r="R2157">
            <v>0</v>
          </cell>
        </row>
        <row r="2163">
          <cell r="R2163">
            <v>0</v>
          </cell>
        </row>
        <row r="2169">
          <cell r="R2169">
            <v>0</v>
          </cell>
        </row>
        <row r="2175">
          <cell r="R2175">
            <v>0</v>
          </cell>
        </row>
        <row r="2176">
          <cell r="R2176">
            <v>0</v>
          </cell>
        </row>
        <row r="2182">
          <cell r="R2182">
            <v>0</v>
          </cell>
        </row>
        <row r="2183">
          <cell r="R2183">
            <v>0</v>
          </cell>
        </row>
        <row r="2185">
          <cell r="R2185">
            <v>0</v>
          </cell>
        </row>
        <row r="2187">
          <cell r="R2187">
            <v>0</v>
          </cell>
        </row>
        <row r="2191">
          <cell r="R2191">
            <v>0</v>
          </cell>
        </row>
        <row r="2192">
          <cell r="R2192">
            <v>0</v>
          </cell>
        </row>
        <row r="2193">
          <cell r="R2193">
            <v>0</v>
          </cell>
        </row>
        <row r="2194">
          <cell r="R2194">
            <v>0</v>
          </cell>
        </row>
        <row r="2195">
          <cell r="R2195">
            <v>0</v>
          </cell>
        </row>
        <row r="2196">
          <cell r="R2196">
            <v>0</v>
          </cell>
        </row>
        <row r="2197">
          <cell r="R2197">
            <v>0</v>
          </cell>
        </row>
        <row r="2198">
          <cell r="R2198">
            <v>0</v>
          </cell>
        </row>
        <row r="2199">
          <cell r="R2199">
            <v>0</v>
          </cell>
        </row>
        <row r="2200">
          <cell r="R2200">
            <v>0</v>
          </cell>
        </row>
        <row r="2201">
          <cell r="R2201">
            <v>0</v>
          </cell>
        </row>
        <row r="2202">
          <cell r="R2202">
            <v>0</v>
          </cell>
        </row>
        <row r="2203">
          <cell r="R2203">
            <v>0</v>
          </cell>
        </row>
        <row r="2204">
          <cell r="R2204">
            <v>0</v>
          </cell>
        </row>
        <row r="2205">
          <cell r="R2205">
            <v>0</v>
          </cell>
        </row>
        <row r="2206">
          <cell r="R2206">
            <v>0</v>
          </cell>
        </row>
        <row r="2207">
          <cell r="R2207">
            <v>0</v>
          </cell>
        </row>
        <row r="2208">
          <cell r="R2208">
            <v>0</v>
          </cell>
        </row>
        <row r="2209">
          <cell r="R2209">
            <v>0</v>
          </cell>
        </row>
        <row r="2210">
          <cell r="R2210">
            <v>0</v>
          </cell>
        </row>
        <row r="2211">
          <cell r="R2211">
            <v>0</v>
          </cell>
        </row>
        <row r="2212">
          <cell r="R2212">
            <v>0</v>
          </cell>
        </row>
        <row r="2213">
          <cell r="R2213">
            <v>0</v>
          </cell>
        </row>
        <row r="2214">
          <cell r="R2214">
            <v>0</v>
          </cell>
        </row>
        <row r="2215">
          <cell r="R2215">
            <v>0</v>
          </cell>
        </row>
        <row r="2216">
          <cell r="R2216">
            <v>0</v>
          </cell>
        </row>
        <row r="2217">
          <cell r="R2217">
            <v>0</v>
          </cell>
        </row>
        <row r="2218">
          <cell r="R2218">
            <v>0</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0</v>
          </cell>
        </row>
        <row r="2230">
          <cell r="R2230">
            <v>0</v>
          </cell>
        </row>
        <row r="2232">
          <cell r="R2232">
            <v>0</v>
          </cell>
        </row>
        <row r="2234">
          <cell r="R223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9">
          <cell r="R2259">
            <v>0</v>
          </cell>
        </row>
        <row r="2261">
          <cell r="R2261">
            <v>0</v>
          </cell>
        </row>
        <row r="2269">
          <cell r="R2269">
            <v>0</v>
          </cell>
        </row>
        <row r="2274">
          <cell r="R2274">
            <v>0</v>
          </cell>
        </row>
        <row r="2295">
          <cell r="R2295">
            <v>0</v>
          </cell>
        </row>
        <row r="2300">
          <cell r="R2300">
            <v>0</v>
          </cell>
        </row>
        <row r="2308">
          <cell r="R2308">
            <v>0</v>
          </cell>
        </row>
        <row r="2309">
          <cell r="R2309">
            <v>0</v>
          </cell>
        </row>
        <row r="2310">
          <cell r="R2310">
            <v>0</v>
          </cell>
        </row>
        <row r="2311">
          <cell r="R2311">
            <v>0</v>
          </cell>
        </row>
        <row r="2313">
          <cell r="R2313">
            <v>0</v>
          </cell>
        </row>
        <row r="2314">
          <cell r="R2314">
            <v>0</v>
          </cell>
        </row>
        <row r="2315">
          <cell r="R2315">
            <v>0</v>
          </cell>
        </row>
        <row r="2316">
          <cell r="R2316">
            <v>0</v>
          </cell>
        </row>
        <row r="2317">
          <cell r="R2317">
            <v>0</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0</v>
          </cell>
        </row>
        <row r="2332">
          <cell r="R2332">
            <v>0</v>
          </cell>
        </row>
        <row r="2333">
          <cell r="R2333">
            <v>0</v>
          </cell>
        </row>
        <row r="2334">
          <cell r="R2334">
            <v>0</v>
          </cell>
        </row>
        <row r="2335">
          <cell r="R2335">
            <v>0</v>
          </cell>
        </row>
        <row r="2336">
          <cell r="R2336">
            <v>0</v>
          </cell>
        </row>
        <row r="2337">
          <cell r="R2337">
            <v>0</v>
          </cell>
        </row>
        <row r="2338">
          <cell r="R2338">
            <v>0</v>
          </cell>
        </row>
        <row r="2339">
          <cell r="R2339">
            <v>0</v>
          </cell>
        </row>
        <row r="2340">
          <cell r="R2340">
            <v>0</v>
          </cell>
        </row>
        <row r="2341">
          <cell r="R2341">
            <v>0</v>
          </cell>
        </row>
        <row r="2342">
          <cell r="R2342">
            <v>0</v>
          </cell>
        </row>
        <row r="2343">
          <cell r="R2343">
            <v>0</v>
          </cell>
        </row>
        <row r="2344">
          <cell r="R2344">
            <v>0</v>
          </cell>
        </row>
        <row r="2345">
          <cell r="R2345">
            <v>0</v>
          </cell>
        </row>
        <row r="2346">
          <cell r="R2346">
            <v>0</v>
          </cell>
        </row>
        <row r="2347">
          <cell r="R2347">
            <v>0</v>
          </cell>
        </row>
        <row r="2349">
          <cell r="R2349">
            <v>0</v>
          </cell>
        </row>
        <row r="2350">
          <cell r="R2350">
            <v>0</v>
          </cell>
        </row>
        <row r="2351">
          <cell r="R2351">
            <v>0</v>
          </cell>
        </row>
        <row r="2352">
          <cell r="R2352">
            <v>0</v>
          </cell>
        </row>
        <row r="2353">
          <cell r="R2353">
            <v>0</v>
          </cell>
        </row>
        <row r="2355">
          <cell r="R2355">
            <v>0</v>
          </cell>
        </row>
        <row r="2356">
          <cell r="R2356">
            <v>0</v>
          </cell>
        </row>
        <row r="2357">
          <cell r="R2357">
            <v>0</v>
          </cell>
        </row>
        <row r="2358">
          <cell r="R2358">
            <v>0</v>
          </cell>
        </row>
        <row r="2359">
          <cell r="R2359">
            <v>0</v>
          </cell>
        </row>
        <row r="2361">
          <cell r="R2361">
            <v>0</v>
          </cell>
        </row>
        <row r="2363">
          <cell r="R2363">
            <v>0</v>
          </cell>
        </row>
        <row r="2364">
          <cell r="R2364">
            <v>0</v>
          </cell>
        </row>
        <row r="2365">
          <cell r="R2365">
            <v>0</v>
          </cell>
        </row>
        <row r="2366">
          <cell r="R2366">
            <v>0</v>
          </cell>
        </row>
        <row r="2367">
          <cell r="R2367">
            <v>0</v>
          </cell>
        </row>
        <row r="2368">
          <cell r="R2368">
            <v>0</v>
          </cell>
        </row>
        <row r="2369">
          <cell r="R2369">
            <v>0</v>
          </cell>
        </row>
        <row r="2370">
          <cell r="R2370">
            <v>0</v>
          </cell>
        </row>
        <row r="2371">
          <cell r="R2371">
            <v>0</v>
          </cell>
        </row>
        <row r="2372">
          <cell r="R2372">
            <v>0</v>
          </cell>
        </row>
        <row r="2373">
          <cell r="R2373">
            <v>0</v>
          </cell>
        </row>
        <row r="2374">
          <cell r="R2374">
            <v>0</v>
          </cell>
        </row>
        <row r="2376">
          <cell r="R2376">
            <v>0</v>
          </cell>
        </row>
        <row r="2378">
          <cell r="R2378">
            <v>0</v>
          </cell>
        </row>
        <row r="2379">
          <cell r="R2379">
            <v>0</v>
          </cell>
        </row>
        <row r="2380">
          <cell r="R2380">
            <v>0</v>
          </cell>
        </row>
        <row r="2381">
          <cell r="R2381">
            <v>0</v>
          </cell>
        </row>
        <row r="2382">
          <cell r="R2382">
            <v>0</v>
          </cell>
        </row>
        <row r="2383">
          <cell r="R2383">
            <v>0</v>
          </cell>
        </row>
        <row r="2384">
          <cell r="R2384">
            <v>0</v>
          </cell>
        </row>
        <row r="2385">
          <cell r="R2385">
            <v>0</v>
          </cell>
        </row>
        <row r="2386">
          <cell r="R2386">
            <v>0</v>
          </cell>
        </row>
        <row r="2388">
          <cell r="R2388">
            <v>0</v>
          </cell>
        </row>
        <row r="2390">
          <cell r="R2390">
            <v>0</v>
          </cell>
        </row>
        <row r="2391">
          <cell r="R2391">
            <v>0</v>
          </cell>
        </row>
        <row r="2393">
          <cell r="R2393">
            <v>0</v>
          </cell>
        </row>
        <row r="2395">
          <cell r="R2395">
            <v>0</v>
          </cell>
        </row>
        <row r="2398">
          <cell r="R2398">
            <v>0</v>
          </cell>
        </row>
        <row r="2401">
          <cell r="R2401">
            <v>0</v>
          </cell>
        </row>
        <row r="2404">
          <cell r="R2404">
            <v>0</v>
          </cell>
        </row>
        <row r="2407">
          <cell r="R2407">
            <v>0</v>
          </cell>
        </row>
        <row r="2410">
          <cell r="R2410">
            <v>0</v>
          </cell>
        </row>
        <row r="2412">
          <cell r="R2412">
            <v>0</v>
          </cell>
        </row>
        <row r="2414">
          <cell r="R2414">
            <v>0</v>
          </cell>
        </row>
        <row r="2415">
          <cell r="R2415">
            <v>0</v>
          </cell>
        </row>
        <row r="2416">
          <cell r="R2416">
            <v>0</v>
          </cell>
        </row>
        <row r="2417">
          <cell r="R2417">
            <v>0</v>
          </cell>
        </row>
        <row r="2418">
          <cell r="R2418">
            <v>0</v>
          </cell>
        </row>
        <row r="2419">
          <cell r="R2419">
            <v>0</v>
          </cell>
        </row>
        <row r="2420">
          <cell r="R2420">
            <v>0</v>
          </cell>
        </row>
        <row r="2422">
          <cell r="R2422">
            <v>0</v>
          </cell>
        </row>
        <row r="2424">
          <cell r="R2424">
            <v>0</v>
          </cell>
        </row>
        <row r="2425">
          <cell r="R2425">
            <v>0</v>
          </cell>
        </row>
        <row r="2426">
          <cell r="R2426">
            <v>0</v>
          </cell>
        </row>
        <row r="2427">
          <cell r="R2427">
            <v>0</v>
          </cell>
        </row>
        <row r="2429">
          <cell r="R2429">
            <v>0</v>
          </cell>
        </row>
        <row r="2430">
          <cell r="R2430">
            <v>0</v>
          </cell>
        </row>
        <row r="2431">
          <cell r="R2431">
            <v>0</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9">
          <cell r="R2449">
            <v>0</v>
          </cell>
        </row>
        <row r="2453">
          <cell r="R2453">
            <v>0</v>
          </cell>
        </row>
        <row r="2464">
          <cell r="R2464">
            <v>0</v>
          </cell>
        </row>
        <row r="2470">
          <cell r="R2470">
            <v>0</v>
          </cell>
        </row>
        <row r="2476">
          <cell r="R2476">
            <v>0</v>
          </cell>
        </row>
        <row r="2478">
          <cell r="R2478">
            <v>0</v>
          </cell>
        </row>
        <row r="2479">
          <cell r="R2479">
            <v>0</v>
          </cell>
        </row>
        <row r="2484">
          <cell r="R2484">
            <v>0</v>
          </cell>
        </row>
        <row r="2486">
          <cell r="R2486">
            <v>0</v>
          </cell>
        </row>
        <row r="2487">
          <cell r="R2487">
            <v>0</v>
          </cell>
        </row>
        <row r="2496">
          <cell r="R2496">
            <v>0</v>
          </cell>
        </row>
        <row r="2499">
          <cell r="R2499">
            <v>0</v>
          </cell>
        </row>
        <row r="2500">
          <cell r="R2500">
            <v>0</v>
          </cell>
        </row>
        <row r="2622">
          <cell r="R2622">
            <v>0</v>
          </cell>
        </row>
        <row r="2623">
          <cell r="R2623">
            <v>0</v>
          </cell>
        </row>
        <row r="2625">
          <cell r="R2625">
            <v>0</v>
          </cell>
        </row>
        <row r="2626">
          <cell r="R2626">
            <v>0</v>
          </cell>
        </row>
        <row r="2632">
          <cell r="R2632">
            <v>0</v>
          </cell>
        </row>
        <row r="2651">
          <cell r="R2651">
            <v>0</v>
          </cell>
        </row>
        <row r="2674">
          <cell r="R2674">
            <v>0</v>
          </cell>
        </row>
        <row r="2682">
          <cell r="R2682">
            <v>0</v>
          </cell>
        </row>
        <row r="2687">
          <cell r="R2687">
            <v>0</v>
          </cell>
        </row>
        <row r="2695">
          <cell r="R2695">
            <v>0</v>
          </cell>
        </row>
        <row r="2696">
          <cell r="R2696">
            <v>0</v>
          </cell>
        </row>
        <row r="2701">
          <cell r="R2701">
            <v>0</v>
          </cell>
        </row>
        <row r="2703">
          <cell r="R2703">
            <v>0</v>
          </cell>
        </row>
        <row r="2704">
          <cell r="R2704">
            <v>0</v>
          </cell>
        </row>
        <row r="2780">
          <cell r="R2780">
            <v>0</v>
          </cell>
        </row>
        <row r="2783">
          <cell r="R2783">
            <v>0</v>
          </cell>
        </row>
        <row r="2784">
          <cell r="R2784">
            <v>0</v>
          </cell>
        </row>
        <row r="2786">
          <cell r="R2786">
            <v>0</v>
          </cell>
        </row>
        <row r="2787">
          <cell r="R2787">
            <v>0</v>
          </cell>
        </row>
        <row r="2824">
          <cell r="R2824">
            <v>0</v>
          </cell>
        </row>
        <row r="2840">
          <cell r="R2840">
            <v>0</v>
          </cell>
        </row>
        <row r="2841">
          <cell r="R2841">
            <v>0</v>
          </cell>
        </row>
        <row r="2990">
          <cell r="R2990">
            <v>0</v>
          </cell>
        </row>
        <row r="2993">
          <cell r="R2993">
            <v>0</v>
          </cell>
        </row>
        <row r="3003">
          <cell r="R3003">
            <v>0</v>
          </cell>
        </row>
        <row r="3005">
          <cell r="R3005">
            <v>0</v>
          </cell>
        </row>
        <row r="3006">
          <cell r="R3006">
            <v>0</v>
          </cell>
        </row>
        <row r="3007">
          <cell r="R3007">
            <v>0</v>
          </cell>
        </row>
        <row r="3008">
          <cell r="R3008">
            <v>0</v>
          </cell>
        </row>
        <row r="3010">
          <cell r="R3010">
            <v>0</v>
          </cell>
        </row>
        <row r="3011">
          <cell r="R3011">
            <v>0</v>
          </cell>
        </row>
        <row r="3012">
          <cell r="R301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list"/>
      <sheetName val="Rekapitulace"/>
      <sheetName val="RekapitulaceUPR"/>
      <sheetName val="VRN"/>
      <sheetName val="AST"/>
      <sheetName val="ZTI"/>
      <sheetName val="Rozvody TP"/>
      <sheetName val="ÚT"/>
      <sheetName val="Vrty pro TČ"/>
      <sheetName val="VZT"/>
      <sheetName val="ESI"/>
      <sheetName val="Dynamický zdroj"/>
      <sheetName val="VN přípojka"/>
      <sheetName val="NN přípojka"/>
      <sheetName val="VN rozvodna"/>
      <sheetName val="VO+VN"/>
      <sheetName val="EPS"/>
      <sheetName val="SKS"/>
      <sheetName val="CCTV"/>
      <sheetName val="ACS"/>
      <sheetName val="PZTS"/>
      <sheetName val="ZOTK"/>
      <sheetName val="MaR"/>
      <sheetName val="Sadové úpravy"/>
      <sheetName val="Závlahový systém"/>
      <sheetName val="Doprava"/>
      <sheetName val="Demolice_etapa 2"/>
      <sheetName val="Dodatečné požadavky"/>
    </sheetNames>
    <sheetDataSet>
      <sheetData sheetId="0"/>
      <sheetData sheetId="1" refreshError="1"/>
      <sheetData sheetId="2" refreshError="1"/>
      <sheetData sheetId="3" refreshError="1"/>
      <sheetData sheetId="4">
        <row r="6">
          <cell r="O6">
            <v>0</v>
          </cell>
        </row>
        <row r="7">
          <cell r="O7">
            <v>0</v>
          </cell>
        </row>
        <row r="10">
          <cell r="O10">
            <v>0</v>
          </cell>
        </row>
        <row r="25">
          <cell r="O25">
            <v>0</v>
          </cell>
        </row>
        <row r="29">
          <cell r="O29">
            <v>0</v>
          </cell>
        </row>
        <row r="35">
          <cell r="O35">
            <v>0</v>
          </cell>
        </row>
        <row r="36">
          <cell r="O36">
            <v>0</v>
          </cell>
        </row>
        <row r="40">
          <cell r="O40">
            <v>0</v>
          </cell>
        </row>
        <row r="43">
          <cell r="O43">
            <v>0</v>
          </cell>
        </row>
        <row r="46">
          <cell r="O46">
            <v>0</v>
          </cell>
        </row>
        <row r="50">
          <cell r="O50">
            <v>0</v>
          </cell>
        </row>
        <row r="54">
          <cell r="O54">
            <v>0</v>
          </cell>
        </row>
        <row r="55">
          <cell r="O55">
            <v>0</v>
          </cell>
        </row>
        <row r="119">
          <cell r="O119">
            <v>0</v>
          </cell>
        </row>
        <row r="136">
          <cell r="O136">
            <v>0</v>
          </cell>
        </row>
        <row r="137">
          <cell r="O137">
            <v>0</v>
          </cell>
        </row>
        <row r="140">
          <cell r="O140">
            <v>0</v>
          </cell>
        </row>
        <row r="147">
          <cell r="O147">
            <v>0</v>
          </cell>
        </row>
        <row r="151">
          <cell r="O151">
            <v>0</v>
          </cell>
        </row>
        <row r="154">
          <cell r="O154">
            <v>0</v>
          </cell>
        </row>
        <row r="162">
          <cell r="O162">
            <v>0</v>
          </cell>
        </row>
        <row r="167">
          <cell r="O167">
            <v>0</v>
          </cell>
        </row>
        <row r="171">
          <cell r="O171">
            <v>0</v>
          </cell>
        </row>
        <row r="175">
          <cell r="O175">
            <v>0</v>
          </cell>
        </row>
        <row r="177">
          <cell r="O177">
            <v>0</v>
          </cell>
        </row>
        <row r="178">
          <cell r="O178">
            <v>0</v>
          </cell>
        </row>
        <row r="193">
          <cell r="O193">
            <v>0</v>
          </cell>
        </row>
        <row r="195">
          <cell r="O195">
            <v>0</v>
          </cell>
        </row>
        <row r="196">
          <cell r="O196">
            <v>0</v>
          </cell>
        </row>
        <row r="198">
          <cell r="O198">
            <v>0</v>
          </cell>
        </row>
        <row r="202">
          <cell r="O202">
            <v>0</v>
          </cell>
        </row>
        <row r="206">
          <cell r="O206">
            <v>0</v>
          </cell>
        </row>
        <row r="270">
          <cell r="O270">
            <v>0</v>
          </cell>
        </row>
        <row r="364">
          <cell r="O364">
            <v>0</v>
          </cell>
        </row>
        <row r="367">
          <cell r="O367">
            <v>0</v>
          </cell>
        </row>
        <row r="481">
          <cell r="O481">
            <v>0</v>
          </cell>
        </row>
        <row r="482">
          <cell r="O482">
            <v>0</v>
          </cell>
        </row>
        <row r="500">
          <cell r="O500">
            <v>0</v>
          </cell>
        </row>
        <row r="514">
          <cell r="O514">
            <v>0</v>
          </cell>
        </row>
        <row r="525">
          <cell r="O525">
            <v>0</v>
          </cell>
        </row>
        <row r="526">
          <cell r="O526">
            <v>0</v>
          </cell>
        </row>
        <row r="529">
          <cell r="O529">
            <v>0</v>
          </cell>
        </row>
        <row r="539">
          <cell r="O539">
            <v>0</v>
          </cell>
        </row>
        <row r="549">
          <cell r="O549">
            <v>0</v>
          </cell>
        </row>
        <row r="550">
          <cell r="O550">
            <v>0</v>
          </cell>
        </row>
        <row r="553">
          <cell r="O553">
            <v>0</v>
          </cell>
        </row>
        <row r="588">
          <cell r="O588">
            <v>0</v>
          </cell>
        </row>
        <row r="598">
          <cell r="O598">
            <v>0</v>
          </cell>
        </row>
        <row r="608">
          <cell r="O608">
            <v>0</v>
          </cell>
        </row>
        <row r="618">
          <cell r="O618">
            <v>0</v>
          </cell>
        </row>
        <row r="619">
          <cell r="O619">
            <v>0</v>
          </cell>
        </row>
        <row r="621">
          <cell r="O621">
            <v>0</v>
          </cell>
        </row>
        <row r="622">
          <cell r="O622">
            <v>0</v>
          </cell>
        </row>
        <row r="626">
          <cell r="O626">
            <v>0</v>
          </cell>
        </row>
        <row r="630">
          <cell r="O630">
            <v>0</v>
          </cell>
        </row>
        <row r="698">
          <cell r="O698">
            <v>0</v>
          </cell>
        </row>
        <row r="701">
          <cell r="O701">
            <v>0</v>
          </cell>
        </row>
        <row r="712">
          <cell r="O712">
            <v>0</v>
          </cell>
        </row>
        <row r="785">
          <cell r="O785">
            <v>0</v>
          </cell>
        </row>
        <row r="786">
          <cell r="O786">
            <v>0</v>
          </cell>
        </row>
        <row r="787">
          <cell r="O787">
            <v>0</v>
          </cell>
        </row>
        <row r="788">
          <cell r="O788">
            <v>0</v>
          </cell>
        </row>
        <row r="801">
          <cell r="O801">
            <v>0</v>
          </cell>
        </row>
        <row r="815">
          <cell r="O815">
            <v>0</v>
          </cell>
        </row>
        <row r="829">
          <cell r="O829">
            <v>0</v>
          </cell>
        </row>
        <row r="830">
          <cell r="O830">
            <v>0</v>
          </cell>
        </row>
        <row r="844">
          <cell r="O844">
            <v>0</v>
          </cell>
        </row>
        <row r="845">
          <cell r="O845">
            <v>0</v>
          </cell>
        </row>
        <row r="846">
          <cell r="O846">
            <v>0</v>
          </cell>
        </row>
        <row r="863">
          <cell r="O863">
            <v>0</v>
          </cell>
        </row>
        <row r="894">
          <cell r="O894">
            <v>0</v>
          </cell>
        </row>
        <row r="895">
          <cell r="O895">
            <v>0</v>
          </cell>
        </row>
        <row r="900">
          <cell r="O900">
            <v>0</v>
          </cell>
        </row>
        <row r="901">
          <cell r="O901">
            <v>0</v>
          </cell>
        </row>
        <row r="902">
          <cell r="O902">
            <v>0</v>
          </cell>
        </row>
        <row r="903">
          <cell r="O903">
            <v>0</v>
          </cell>
        </row>
        <row r="904">
          <cell r="O904">
            <v>0</v>
          </cell>
        </row>
        <row r="906">
          <cell r="O906">
            <v>0</v>
          </cell>
        </row>
        <row r="907">
          <cell r="O907">
            <v>0</v>
          </cell>
        </row>
        <row r="908">
          <cell r="O908">
            <v>0</v>
          </cell>
        </row>
        <row r="909">
          <cell r="O909">
            <v>0</v>
          </cell>
        </row>
        <row r="920">
          <cell r="O920">
            <v>0</v>
          </cell>
        </row>
        <row r="929">
          <cell r="O929">
            <v>0</v>
          </cell>
        </row>
        <row r="930">
          <cell r="O930">
            <v>0</v>
          </cell>
        </row>
        <row r="1474">
          <cell r="O1474">
            <v>0</v>
          </cell>
        </row>
        <row r="1478">
          <cell r="O1478">
            <v>0</v>
          </cell>
        </row>
        <row r="1486">
          <cell r="O1486">
            <v>0</v>
          </cell>
        </row>
        <row r="1491">
          <cell r="O1491">
            <v>0</v>
          </cell>
        </row>
        <row r="1492">
          <cell r="O1492">
            <v>0</v>
          </cell>
        </row>
        <row r="1495">
          <cell r="O1495">
            <v>0</v>
          </cell>
        </row>
        <row r="1500">
          <cell r="O1500">
            <v>0</v>
          </cell>
        </row>
        <row r="1505">
          <cell r="O1505">
            <v>0</v>
          </cell>
        </row>
        <row r="1509">
          <cell r="O1509">
            <v>0</v>
          </cell>
        </row>
        <row r="1516">
          <cell r="O1516">
            <v>0</v>
          </cell>
        </row>
        <row r="1519">
          <cell r="O1519">
            <v>0</v>
          </cell>
        </row>
        <row r="1523">
          <cell r="O1523">
            <v>0</v>
          </cell>
        </row>
        <row r="1527">
          <cell r="O1527">
            <v>0</v>
          </cell>
        </row>
        <row r="1537">
          <cell r="O1537">
            <v>0</v>
          </cell>
        </row>
        <row r="1545">
          <cell r="O1545">
            <v>0</v>
          </cell>
        </row>
        <row r="1548">
          <cell r="O1548">
            <v>0</v>
          </cell>
        </row>
        <row r="1568">
          <cell r="O1568">
            <v>0</v>
          </cell>
        </row>
        <row r="1579">
          <cell r="O1579">
            <v>0</v>
          </cell>
        </row>
        <row r="1580">
          <cell r="O1580">
            <v>0</v>
          </cell>
        </row>
        <row r="1587">
          <cell r="O1587">
            <v>0</v>
          </cell>
        </row>
        <row r="1590">
          <cell r="O1590">
            <v>0</v>
          </cell>
        </row>
        <row r="1591">
          <cell r="O1591">
            <v>0</v>
          </cell>
        </row>
        <row r="1598">
          <cell r="O1598">
            <v>0</v>
          </cell>
        </row>
        <row r="1601">
          <cell r="O1601">
            <v>0</v>
          </cell>
        </row>
        <row r="1602">
          <cell r="O1602">
            <v>0</v>
          </cell>
        </row>
        <row r="1603">
          <cell r="O1603">
            <v>0</v>
          </cell>
        </row>
        <row r="1604">
          <cell r="O1604">
            <v>0</v>
          </cell>
        </row>
        <row r="1605">
          <cell r="O1605">
            <v>0</v>
          </cell>
        </row>
        <row r="1615">
          <cell r="O1615">
            <v>0</v>
          </cell>
        </row>
        <row r="1625">
          <cell r="O1625">
            <v>0</v>
          </cell>
        </row>
        <row r="1629">
          <cell r="O1629">
            <v>0</v>
          </cell>
        </row>
        <row r="1634">
          <cell r="O1634">
            <v>0</v>
          </cell>
        </row>
        <row r="1642">
          <cell r="O1642">
            <v>0</v>
          </cell>
        </row>
        <row r="1646">
          <cell r="O1646">
            <v>0</v>
          </cell>
        </row>
        <row r="1647">
          <cell r="O1647">
            <v>0</v>
          </cell>
        </row>
        <row r="1648">
          <cell r="O1648">
            <v>0</v>
          </cell>
        </row>
        <row r="1653">
          <cell r="O1653">
            <v>0</v>
          </cell>
        </row>
        <row r="1655">
          <cell r="O1655">
            <v>0</v>
          </cell>
        </row>
        <row r="1656">
          <cell r="O1656">
            <v>0</v>
          </cell>
        </row>
        <row r="1659">
          <cell r="O1659">
            <v>0</v>
          </cell>
        </row>
        <row r="1660">
          <cell r="O1660">
            <v>0</v>
          </cell>
        </row>
        <row r="1661">
          <cell r="O1661">
            <v>0</v>
          </cell>
        </row>
        <row r="1663">
          <cell r="O1663">
            <v>0</v>
          </cell>
        </row>
        <row r="1664">
          <cell r="O1664">
            <v>0</v>
          </cell>
        </row>
        <row r="1666">
          <cell r="O1666">
            <v>0</v>
          </cell>
        </row>
        <row r="1667">
          <cell r="O1667">
            <v>0</v>
          </cell>
        </row>
        <row r="1674">
          <cell r="O1674">
            <v>0</v>
          </cell>
        </row>
        <row r="1697">
          <cell r="O1697">
            <v>0</v>
          </cell>
        </row>
        <row r="1703">
          <cell r="O1703">
            <v>0</v>
          </cell>
        </row>
        <row r="1707">
          <cell r="O1707">
            <v>0</v>
          </cell>
        </row>
        <row r="1708">
          <cell r="O1708">
            <v>0</v>
          </cell>
        </row>
        <row r="1712">
          <cell r="O1712">
            <v>0</v>
          </cell>
        </row>
        <row r="1716">
          <cell r="O1716">
            <v>0</v>
          </cell>
        </row>
        <row r="1723">
          <cell r="O1723">
            <v>0</v>
          </cell>
        </row>
        <row r="1729">
          <cell r="O1729">
            <v>0</v>
          </cell>
        </row>
        <row r="1733">
          <cell r="O1733">
            <v>0</v>
          </cell>
        </row>
        <row r="1737">
          <cell r="O1737">
            <v>0</v>
          </cell>
        </row>
        <row r="1739">
          <cell r="O1739">
            <v>0</v>
          </cell>
        </row>
        <row r="1740">
          <cell r="O1740">
            <v>0</v>
          </cell>
        </row>
        <row r="1744">
          <cell r="O1744">
            <v>0</v>
          </cell>
        </row>
        <row r="1748">
          <cell r="O1748">
            <v>0</v>
          </cell>
        </row>
        <row r="1752">
          <cell r="O1752">
            <v>0</v>
          </cell>
        </row>
        <row r="1756">
          <cell r="O1756">
            <v>0</v>
          </cell>
        </row>
        <row r="1761">
          <cell r="O1761">
            <v>0</v>
          </cell>
        </row>
        <row r="1769">
          <cell r="O1769">
            <v>0</v>
          </cell>
        </row>
        <row r="1777">
          <cell r="O1777">
            <v>0</v>
          </cell>
        </row>
        <row r="1785">
          <cell r="O1785">
            <v>0</v>
          </cell>
        </row>
        <row r="1791">
          <cell r="O1791">
            <v>0</v>
          </cell>
        </row>
        <row r="1796">
          <cell r="O1796">
            <v>0</v>
          </cell>
        </row>
        <row r="1799">
          <cell r="O1799">
            <v>0</v>
          </cell>
        </row>
        <row r="1802">
          <cell r="O1802">
            <v>0</v>
          </cell>
        </row>
        <row r="1805">
          <cell r="O1805">
            <v>0</v>
          </cell>
        </row>
        <row r="1818">
          <cell r="O1818">
            <v>0</v>
          </cell>
        </row>
        <row r="1821">
          <cell r="O1821">
            <v>0</v>
          </cell>
        </row>
        <row r="1830">
          <cell r="O1830">
            <v>0</v>
          </cell>
        </row>
        <row r="1840">
          <cell r="O1840">
            <v>0</v>
          </cell>
        </row>
        <row r="1842">
          <cell r="O1842">
            <v>0</v>
          </cell>
        </row>
        <row r="1843">
          <cell r="O1843">
            <v>0</v>
          </cell>
        </row>
        <row r="1851">
          <cell r="O1851">
            <v>0</v>
          </cell>
        </row>
        <row r="1882">
          <cell r="O1882">
            <v>0</v>
          </cell>
        </row>
        <row r="1891">
          <cell r="O1891">
            <v>0</v>
          </cell>
        </row>
        <row r="1908">
          <cell r="O1908">
            <v>0</v>
          </cell>
        </row>
        <row r="1911">
          <cell r="O1911">
            <v>0</v>
          </cell>
        </row>
        <row r="1926">
          <cell r="O1926">
            <v>0</v>
          </cell>
        </row>
        <row r="1935">
          <cell r="O1935">
            <v>0</v>
          </cell>
        </row>
        <row r="1943">
          <cell r="O1943">
            <v>0</v>
          </cell>
        </row>
        <row r="1951">
          <cell r="O1951">
            <v>0</v>
          </cell>
        </row>
        <row r="1959">
          <cell r="O1959">
            <v>0</v>
          </cell>
        </row>
        <row r="1962">
          <cell r="O1962">
            <v>0</v>
          </cell>
        </row>
        <row r="1970">
          <cell r="O1970">
            <v>0</v>
          </cell>
        </row>
        <row r="1978">
          <cell r="O1978">
            <v>0</v>
          </cell>
        </row>
        <row r="1986">
          <cell r="O1986">
            <v>0</v>
          </cell>
        </row>
        <row r="1994">
          <cell r="O1994">
            <v>0</v>
          </cell>
        </row>
        <row r="1996">
          <cell r="O1996">
            <v>0</v>
          </cell>
        </row>
        <row r="1997">
          <cell r="O1997">
            <v>0</v>
          </cell>
        </row>
        <row r="2032">
          <cell r="O2032">
            <v>0</v>
          </cell>
        </row>
        <row r="2034">
          <cell r="O2034">
            <v>0</v>
          </cell>
        </row>
        <row r="2035">
          <cell r="O2035">
            <v>0</v>
          </cell>
        </row>
        <row r="2042">
          <cell r="O2042">
            <v>0</v>
          </cell>
        </row>
        <row r="2068">
          <cell r="O2068">
            <v>0</v>
          </cell>
        </row>
        <row r="2081">
          <cell r="O2081">
            <v>0</v>
          </cell>
        </row>
        <row r="2089">
          <cell r="O2089">
            <v>0</v>
          </cell>
        </row>
        <row r="2090">
          <cell r="O2090">
            <v>0</v>
          </cell>
        </row>
        <row r="2109">
          <cell r="O2109">
            <v>0</v>
          </cell>
        </row>
        <row r="2125">
          <cell r="O2125">
            <v>0</v>
          </cell>
        </row>
        <row r="2129">
          <cell r="O2129">
            <v>0</v>
          </cell>
        </row>
        <row r="2133">
          <cell r="O2133">
            <v>0</v>
          </cell>
        </row>
        <row r="2134">
          <cell r="O2134">
            <v>0</v>
          </cell>
        </row>
        <row r="2145">
          <cell r="O2145">
            <v>0</v>
          </cell>
        </row>
        <row r="2151">
          <cell r="O2151">
            <v>0</v>
          </cell>
        </row>
        <row r="2157">
          <cell r="O2157">
            <v>0</v>
          </cell>
        </row>
        <row r="2163">
          <cell r="O2163">
            <v>0</v>
          </cell>
        </row>
        <row r="2169">
          <cell r="O2169">
            <v>0</v>
          </cell>
        </row>
        <row r="2175">
          <cell r="O2175">
            <v>0</v>
          </cell>
        </row>
        <row r="2176">
          <cell r="O2176">
            <v>0</v>
          </cell>
        </row>
        <row r="2182">
          <cell r="O2182">
            <v>0</v>
          </cell>
        </row>
        <row r="2183">
          <cell r="O2183">
            <v>0</v>
          </cell>
        </row>
        <row r="2185">
          <cell r="O2185">
            <v>0</v>
          </cell>
        </row>
        <row r="2187">
          <cell r="O2187">
            <v>0</v>
          </cell>
        </row>
        <row r="2191">
          <cell r="O2191">
            <v>0</v>
          </cell>
        </row>
        <row r="2192">
          <cell r="O2192">
            <v>0</v>
          </cell>
        </row>
        <row r="2193">
          <cell r="O2193">
            <v>0</v>
          </cell>
        </row>
        <row r="2194">
          <cell r="O2194">
            <v>0</v>
          </cell>
        </row>
        <row r="2195">
          <cell r="O2195">
            <v>0</v>
          </cell>
        </row>
        <row r="2196">
          <cell r="O2196">
            <v>0</v>
          </cell>
        </row>
        <row r="2197">
          <cell r="O2197">
            <v>0</v>
          </cell>
        </row>
        <row r="2198">
          <cell r="O2198">
            <v>0</v>
          </cell>
        </row>
        <row r="2199">
          <cell r="O2199">
            <v>0</v>
          </cell>
        </row>
        <row r="2200">
          <cell r="O2200">
            <v>0</v>
          </cell>
        </row>
        <row r="2201">
          <cell r="O2201">
            <v>0</v>
          </cell>
        </row>
        <row r="2202">
          <cell r="O2202">
            <v>0</v>
          </cell>
        </row>
        <row r="2203">
          <cell r="O2203">
            <v>0</v>
          </cell>
        </row>
        <row r="2204">
          <cell r="O2204">
            <v>0</v>
          </cell>
        </row>
        <row r="2205">
          <cell r="O2205">
            <v>0</v>
          </cell>
        </row>
        <row r="2206">
          <cell r="O2206">
            <v>0</v>
          </cell>
        </row>
        <row r="2207">
          <cell r="O2207">
            <v>0</v>
          </cell>
        </row>
        <row r="2208">
          <cell r="O2208">
            <v>0</v>
          </cell>
        </row>
        <row r="2209">
          <cell r="O2209">
            <v>0</v>
          </cell>
        </row>
        <row r="2210">
          <cell r="O2210">
            <v>0</v>
          </cell>
        </row>
        <row r="2211">
          <cell r="O2211">
            <v>0</v>
          </cell>
        </row>
        <row r="2212">
          <cell r="O2212">
            <v>0</v>
          </cell>
        </row>
        <row r="2213">
          <cell r="O2213">
            <v>0</v>
          </cell>
        </row>
        <row r="2214">
          <cell r="O2214">
            <v>0</v>
          </cell>
        </row>
        <row r="2215">
          <cell r="O2215">
            <v>0</v>
          </cell>
        </row>
        <row r="2216">
          <cell r="O2216">
            <v>0</v>
          </cell>
        </row>
        <row r="2217">
          <cell r="O2217">
            <v>0</v>
          </cell>
        </row>
        <row r="2218">
          <cell r="O2218">
            <v>0</v>
          </cell>
        </row>
        <row r="2219">
          <cell r="O2219">
            <v>0</v>
          </cell>
        </row>
        <row r="2220">
          <cell r="O2220">
            <v>0</v>
          </cell>
        </row>
        <row r="2221">
          <cell r="O2221">
            <v>0</v>
          </cell>
        </row>
        <row r="2222">
          <cell r="O2222">
            <v>0</v>
          </cell>
        </row>
        <row r="2223">
          <cell r="O2223">
            <v>0</v>
          </cell>
        </row>
        <row r="2224">
          <cell r="O2224">
            <v>0</v>
          </cell>
        </row>
        <row r="2225">
          <cell r="O2225">
            <v>0</v>
          </cell>
        </row>
        <row r="2226">
          <cell r="O2226">
            <v>0</v>
          </cell>
        </row>
        <row r="2227">
          <cell r="O2227">
            <v>0</v>
          </cell>
        </row>
        <row r="2228">
          <cell r="O2228">
            <v>0</v>
          </cell>
        </row>
        <row r="2229">
          <cell r="O2229">
            <v>0</v>
          </cell>
        </row>
        <row r="2230">
          <cell r="O2230">
            <v>0</v>
          </cell>
        </row>
        <row r="2232">
          <cell r="O2232">
            <v>0</v>
          </cell>
        </row>
        <row r="2234">
          <cell r="O2234">
            <v>0</v>
          </cell>
        </row>
        <row r="2245">
          <cell r="O2245">
            <v>0</v>
          </cell>
        </row>
        <row r="2246">
          <cell r="O2246">
            <v>0</v>
          </cell>
        </row>
        <row r="2247">
          <cell r="O2247">
            <v>0</v>
          </cell>
        </row>
        <row r="2248">
          <cell r="O2248">
            <v>0</v>
          </cell>
        </row>
        <row r="2249">
          <cell r="O2249">
            <v>0</v>
          </cell>
        </row>
        <row r="2250">
          <cell r="O2250">
            <v>0</v>
          </cell>
        </row>
        <row r="2251">
          <cell r="O2251">
            <v>0</v>
          </cell>
        </row>
        <row r="2252">
          <cell r="O2252">
            <v>0</v>
          </cell>
        </row>
        <row r="2253">
          <cell r="O2253">
            <v>0</v>
          </cell>
        </row>
        <row r="2254">
          <cell r="O2254">
            <v>0</v>
          </cell>
        </row>
        <row r="2255">
          <cell r="O2255">
            <v>0</v>
          </cell>
        </row>
        <row r="2256">
          <cell r="O2256">
            <v>0</v>
          </cell>
        </row>
        <row r="2257">
          <cell r="O2257">
            <v>0</v>
          </cell>
        </row>
        <row r="2259">
          <cell r="O2259">
            <v>0</v>
          </cell>
        </row>
        <row r="2261">
          <cell r="O2261">
            <v>0</v>
          </cell>
        </row>
        <row r="2262">
          <cell r="O2262">
            <v>0</v>
          </cell>
        </row>
        <row r="2263">
          <cell r="O2263">
            <v>0</v>
          </cell>
        </row>
        <row r="2264">
          <cell r="O2264">
            <v>0</v>
          </cell>
        </row>
        <row r="2265">
          <cell r="O2265">
            <v>0</v>
          </cell>
        </row>
        <row r="2266">
          <cell r="O2266">
            <v>0</v>
          </cell>
        </row>
        <row r="2267">
          <cell r="O2267">
            <v>0</v>
          </cell>
        </row>
        <row r="2268">
          <cell r="O2268">
            <v>0</v>
          </cell>
        </row>
        <row r="2269">
          <cell r="O2269">
            <v>0</v>
          </cell>
        </row>
        <row r="2270">
          <cell r="O2270">
            <v>0</v>
          </cell>
        </row>
        <row r="2271">
          <cell r="O2271">
            <v>0</v>
          </cell>
        </row>
        <row r="2272">
          <cell r="O2272">
            <v>0</v>
          </cell>
        </row>
        <row r="2273">
          <cell r="O2273">
            <v>0</v>
          </cell>
        </row>
        <row r="2274">
          <cell r="O2274">
            <v>0</v>
          </cell>
        </row>
        <row r="2275">
          <cell r="O2275">
            <v>0</v>
          </cell>
        </row>
        <row r="2276">
          <cell r="O2276">
            <v>0</v>
          </cell>
        </row>
        <row r="2277">
          <cell r="O2277">
            <v>0</v>
          </cell>
        </row>
        <row r="2278">
          <cell r="O2278">
            <v>0</v>
          </cell>
        </row>
        <row r="2279">
          <cell r="O2279">
            <v>0</v>
          </cell>
        </row>
        <row r="2280">
          <cell r="O2280">
            <v>0</v>
          </cell>
        </row>
        <row r="2281">
          <cell r="O2281">
            <v>0</v>
          </cell>
        </row>
        <row r="2282">
          <cell r="O2282">
            <v>0</v>
          </cell>
        </row>
        <row r="2283">
          <cell r="O2283">
            <v>0</v>
          </cell>
        </row>
        <row r="2284">
          <cell r="O2284">
            <v>0</v>
          </cell>
        </row>
        <row r="2285">
          <cell r="O2285">
            <v>0</v>
          </cell>
        </row>
        <row r="2286">
          <cell r="O2286">
            <v>0</v>
          </cell>
        </row>
        <row r="2287">
          <cell r="O2287">
            <v>0</v>
          </cell>
        </row>
        <row r="2288">
          <cell r="O2288">
            <v>0</v>
          </cell>
        </row>
        <row r="2289">
          <cell r="O2289">
            <v>0</v>
          </cell>
        </row>
        <row r="2290">
          <cell r="O2290">
            <v>0</v>
          </cell>
        </row>
        <row r="2291">
          <cell r="O2291">
            <v>0</v>
          </cell>
        </row>
        <row r="2292">
          <cell r="O2292">
            <v>0</v>
          </cell>
        </row>
        <row r="2293">
          <cell r="O2293">
            <v>0</v>
          </cell>
        </row>
        <row r="2294">
          <cell r="O2294">
            <v>0</v>
          </cell>
        </row>
        <row r="2295">
          <cell r="O2295">
            <v>0</v>
          </cell>
        </row>
        <row r="2296">
          <cell r="O2296">
            <v>0</v>
          </cell>
        </row>
        <row r="2297">
          <cell r="O2297">
            <v>0</v>
          </cell>
        </row>
        <row r="2298">
          <cell r="O2298">
            <v>0</v>
          </cell>
        </row>
        <row r="2299">
          <cell r="O2299">
            <v>0</v>
          </cell>
        </row>
        <row r="2300">
          <cell r="O2300">
            <v>0</v>
          </cell>
        </row>
        <row r="2301">
          <cell r="O2301">
            <v>0</v>
          </cell>
        </row>
        <row r="2302">
          <cell r="O2302">
            <v>0</v>
          </cell>
        </row>
        <row r="2303">
          <cell r="O2303">
            <v>0</v>
          </cell>
        </row>
        <row r="2304">
          <cell r="O2304">
            <v>0</v>
          </cell>
        </row>
        <row r="2305">
          <cell r="O2305">
            <v>0</v>
          </cell>
        </row>
        <row r="2306">
          <cell r="O2306">
            <v>0</v>
          </cell>
        </row>
        <row r="2307">
          <cell r="O2307">
            <v>0</v>
          </cell>
        </row>
        <row r="2308">
          <cell r="O2308">
            <v>0</v>
          </cell>
        </row>
        <row r="2309">
          <cell r="O2309">
            <v>0</v>
          </cell>
        </row>
        <row r="2310">
          <cell r="O2310">
            <v>0</v>
          </cell>
        </row>
        <row r="2311">
          <cell r="O2311">
            <v>0</v>
          </cell>
        </row>
        <row r="2312">
          <cell r="O2312">
            <v>0</v>
          </cell>
        </row>
        <row r="2313">
          <cell r="O2313">
            <v>0</v>
          </cell>
        </row>
        <row r="2314">
          <cell r="O2314">
            <v>0</v>
          </cell>
        </row>
        <row r="2315">
          <cell r="O2315">
            <v>0</v>
          </cell>
        </row>
        <row r="2316">
          <cell r="O2316">
            <v>0</v>
          </cell>
        </row>
        <row r="2317">
          <cell r="O2317">
            <v>0</v>
          </cell>
        </row>
        <row r="2318">
          <cell r="O2318">
            <v>0</v>
          </cell>
        </row>
        <row r="2319">
          <cell r="O2319">
            <v>0</v>
          </cell>
        </row>
        <row r="2320">
          <cell r="O2320">
            <v>0</v>
          </cell>
        </row>
        <row r="2321">
          <cell r="O2321">
            <v>0</v>
          </cell>
        </row>
        <row r="2322">
          <cell r="O2322">
            <v>0</v>
          </cell>
        </row>
        <row r="2323">
          <cell r="O2323">
            <v>0</v>
          </cell>
        </row>
        <row r="2324">
          <cell r="O2324">
            <v>0</v>
          </cell>
        </row>
        <row r="2325">
          <cell r="O2325">
            <v>0</v>
          </cell>
        </row>
        <row r="2326">
          <cell r="O2326">
            <v>0</v>
          </cell>
        </row>
        <row r="2327">
          <cell r="O2327">
            <v>0</v>
          </cell>
        </row>
        <row r="2328">
          <cell r="O2328">
            <v>0</v>
          </cell>
        </row>
        <row r="2329">
          <cell r="O2329">
            <v>0</v>
          </cell>
        </row>
        <row r="2330">
          <cell r="O2330">
            <v>0</v>
          </cell>
        </row>
        <row r="2331">
          <cell r="O2331">
            <v>0</v>
          </cell>
        </row>
        <row r="2332">
          <cell r="O2332">
            <v>0</v>
          </cell>
        </row>
        <row r="2333">
          <cell r="O2333">
            <v>0</v>
          </cell>
        </row>
        <row r="2334">
          <cell r="O2334">
            <v>0</v>
          </cell>
        </row>
        <row r="2335">
          <cell r="O2335">
            <v>0</v>
          </cell>
        </row>
        <row r="2336">
          <cell r="O2336">
            <v>0</v>
          </cell>
        </row>
        <row r="2337">
          <cell r="O2337">
            <v>0</v>
          </cell>
        </row>
        <row r="2338">
          <cell r="O2338">
            <v>0</v>
          </cell>
        </row>
        <row r="2339">
          <cell r="O2339">
            <v>0</v>
          </cell>
        </row>
        <row r="2340">
          <cell r="O2340">
            <v>0</v>
          </cell>
        </row>
        <row r="2341">
          <cell r="O2341">
            <v>0</v>
          </cell>
        </row>
        <row r="2342">
          <cell r="O2342">
            <v>0</v>
          </cell>
        </row>
        <row r="2343">
          <cell r="O2343">
            <v>0</v>
          </cell>
        </row>
        <row r="2344">
          <cell r="O2344">
            <v>0</v>
          </cell>
        </row>
        <row r="2345">
          <cell r="O2345">
            <v>0</v>
          </cell>
        </row>
        <row r="2346">
          <cell r="O2346">
            <v>0</v>
          </cell>
        </row>
        <row r="2347">
          <cell r="O2347">
            <v>0</v>
          </cell>
        </row>
        <row r="2348">
          <cell r="O2348">
            <v>0</v>
          </cell>
        </row>
        <row r="2349">
          <cell r="O2349">
            <v>0</v>
          </cell>
        </row>
        <row r="2350">
          <cell r="O2350">
            <v>0</v>
          </cell>
        </row>
        <row r="2351">
          <cell r="O2351">
            <v>0</v>
          </cell>
        </row>
        <row r="2352">
          <cell r="O2352">
            <v>0</v>
          </cell>
        </row>
        <row r="2353">
          <cell r="O2353">
            <v>0</v>
          </cell>
        </row>
        <row r="2354">
          <cell r="O2354">
            <v>0</v>
          </cell>
        </row>
        <row r="2355">
          <cell r="O2355">
            <v>0</v>
          </cell>
        </row>
        <row r="2356">
          <cell r="O2356">
            <v>0</v>
          </cell>
        </row>
        <row r="2357">
          <cell r="O2357">
            <v>0</v>
          </cell>
        </row>
        <row r="2358">
          <cell r="O2358">
            <v>0</v>
          </cell>
        </row>
        <row r="2359">
          <cell r="O2359">
            <v>0</v>
          </cell>
        </row>
        <row r="2360">
          <cell r="O2360">
            <v>0</v>
          </cell>
        </row>
        <row r="2361">
          <cell r="O2361">
            <v>0</v>
          </cell>
        </row>
        <row r="2362">
          <cell r="O2362">
            <v>0</v>
          </cell>
        </row>
        <row r="2363">
          <cell r="O2363">
            <v>0</v>
          </cell>
        </row>
        <row r="2364">
          <cell r="O2364">
            <v>0</v>
          </cell>
        </row>
        <row r="2365">
          <cell r="O2365">
            <v>0</v>
          </cell>
        </row>
        <row r="2366">
          <cell r="O2366">
            <v>0</v>
          </cell>
        </row>
        <row r="2367">
          <cell r="O2367">
            <v>0</v>
          </cell>
        </row>
        <row r="2368">
          <cell r="O2368">
            <v>0</v>
          </cell>
        </row>
        <row r="2369">
          <cell r="O2369">
            <v>0</v>
          </cell>
        </row>
        <row r="2370">
          <cell r="O2370">
            <v>0</v>
          </cell>
        </row>
        <row r="2371">
          <cell r="O2371">
            <v>0</v>
          </cell>
        </row>
        <row r="2372">
          <cell r="O2372">
            <v>0</v>
          </cell>
        </row>
        <row r="2373">
          <cell r="O2373">
            <v>0</v>
          </cell>
        </row>
        <row r="2374">
          <cell r="O2374">
            <v>0</v>
          </cell>
        </row>
        <row r="2375">
          <cell r="O2375">
            <v>0</v>
          </cell>
        </row>
        <row r="2376">
          <cell r="O2376">
            <v>0</v>
          </cell>
        </row>
        <row r="2377">
          <cell r="O2377">
            <v>0</v>
          </cell>
        </row>
        <row r="2378">
          <cell r="O2378">
            <v>0</v>
          </cell>
        </row>
        <row r="2379">
          <cell r="O2379">
            <v>0</v>
          </cell>
        </row>
        <row r="2380">
          <cell r="O2380">
            <v>0</v>
          </cell>
        </row>
        <row r="2381">
          <cell r="O2381">
            <v>0</v>
          </cell>
        </row>
        <row r="2382">
          <cell r="O2382">
            <v>0</v>
          </cell>
        </row>
        <row r="2383">
          <cell r="O2383">
            <v>0</v>
          </cell>
        </row>
        <row r="2384">
          <cell r="O2384">
            <v>0</v>
          </cell>
        </row>
        <row r="2385">
          <cell r="O2385">
            <v>0</v>
          </cell>
        </row>
        <row r="2386">
          <cell r="O2386">
            <v>0</v>
          </cell>
        </row>
        <row r="2387">
          <cell r="O2387">
            <v>0</v>
          </cell>
        </row>
        <row r="2388">
          <cell r="O2388">
            <v>0</v>
          </cell>
        </row>
        <row r="2389">
          <cell r="O2389">
            <v>0</v>
          </cell>
        </row>
        <row r="2390">
          <cell r="O2390">
            <v>0</v>
          </cell>
        </row>
        <row r="2391">
          <cell r="O2391">
            <v>0</v>
          </cell>
        </row>
        <row r="2392">
          <cell r="O2392">
            <v>0</v>
          </cell>
        </row>
        <row r="2393">
          <cell r="O2393">
            <v>0</v>
          </cell>
        </row>
        <row r="2394">
          <cell r="O2394">
            <v>0</v>
          </cell>
        </row>
        <row r="2395">
          <cell r="O2395">
            <v>0</v>
          </cell>
        </row>
        <row r="2396">
          <cell r="O2396">
            <v>0</v>
          </cell>
        </row>
        <row r="2397">
          <cell r="O2397">
            <v>0</v>
          </cell>
        </row>
        <row r="2398">
          <cell r="O2398">
            <v>0</v>
          </cell>
        </row>
        <row r="2399">
          <cell r="O2399">
            <v>0</v>
          </cell>
        </row>
        <row r="2400">
          <cell r="O2400">
            <v>0</v>
          </cell>
        </row>
        <row r="2401">
          <cell r="O2401">
            <v>0</v>
          </cell>
        </row>
        <row r="2402">
          <cell r="O2402">
            <v>0</v>
          </cell>
        </row>
        <row r="2403">
          <cell r="O2403">
            <v>0</v>
          </cell>
        </row>
        <row r="2404">
          <cell r="O2404">
            <v>0</v>
          </cell>
        </row>
        <row r="2405">
          <cell r="O2405">
            <v>0</v>
          </cell>
        </row>
        <row r="2406">
          <cell r="O2406">
            <v>0</v>
          </cell>
        </row>
        <row r="2407">
          <cell r="O2407">
            <v>0</v>
          </cell>
        </row>
        <row r="2408">
          <cell r="O2408">
            <v>0</v>
          </cell>
        </row>
        <row r="2409">
          <cell r="O2409">
            <v>0</v>
          </cell>
        </row>
        <row r="2410">
          <cell r="O2410">
            <v>0</v>
          </cell>
        </row>
        <row r="2411">
          <cell r="O2411">
            <v>0</v>
          </cell>
        </row>
        <row r="2412">
          <cell r="O2412">
            <v>0</v>
          </cell>
        </row>
        <row r="2413">
          <cell r="O2413">
            <v>0</v>
          </cell>
        </row>
        <row r="2414">
          <cell r="O2414">
            <v>0</v>
          </cell>
        </row>
        <row r="2415">
          <cell r="O2415">
            <v>0</v>
          </cell>
        </row>
        <row r="2416">
          <cell r="O2416">
            <v>0</v>
          </cell>
        </row>
        <row r="2417">
          <cell r="O2417">
            <v>0</v>
          </cell>
        </row>
        <row r="2418">
          <cell r="O2418">
            <v>0</v>
          </cell>
        </row>
        <row r="2419">
          <cell r="O2419">
            <v>0</v>
          </cell>
        </row>
        <row r="2420">
          <cell r="O2420">
            <v>0</v>
          </cell>
        </row>
        <row r="2421">
          <cell r="O2421">
            <v>0</v>
          </cell>
        </row>
        <row r="2422">
          <cell r="O2422">
            <v>0</v>
          </cell>
        </row>
        <row r="2423">
          <cell r="O2423">
            <v>0</v>
          </cell>
        </row>
        <row r="2424">
          <cell r="O2424">
            <v>0</v>
          </cell>
        </row>
        <row r="2425">
          <cell r="O2425">
            <v>0</v>
          </cell>
        </row>
        <row r="2426">
          <cell r="O2426">
            <v>0</v>
          </cell>
        </row>
        <row r="2427">
          <cell r="O2427">
            <v>0</v>
          </cell>
        </row>
        <row r="2428">
          <cell r="O2428">
            <v>0</v>
          </cell>
        </row>
        <row r="2429">
          <cell r="O2429">
            <v>0</v>
          </cell>
        </row>
        <row r="2430">
          <cell r="O2430">
            <v>0</v>
          </cell>
        </row>
        <row r="2431">
          <cell r="O2431">
            <v>0</v>
          </cell>
        </row>
        <row r="2432">
          <cell r="O2432">
            <v>0</v>
          </cell>
        </row>
        <row r="2433">
          <cell r="O2433">
            <v>0</v>
          </cell>
        </row>
        <row r="2434">
          <cell r="O2434">
            <v>0</v>
          </cell>
        </row>
        <row r="2435">
          <cell r="O2435">
            <v>0</v>
          </cell>
        </row>
        <row r="2436">
          <cell r="O2436">
            <v>0</v>
          </cell>
        </row>
        <row r="2437">
          <cell r="O2437">
            <v>0</v>
          </cell>
        </row>
        <row r="2438">
          <cell r="O2438">
            <v>0</v>
          </cell>
        </row>
        <row r="2439">
          <cell r="O2439">
            <v>0</v>
          </cell>
        </row>
        <row r="2440">
          <cell r="O2440">
            <v>0</v>
          </cell>
        </row>
        <row r="2441">
          <cell r="O2441">
            <v>0</v>
          </cell>
        </row>
        <row r="2442">
          <cell r="O2442">
            <v>0</v>
          </cell>
        </row>
        <row r="2443">
          <cell r="O2443">
            <v>0</v>
          </cell>
        </row>
        <row r="2444">
          <cell r="O2444">
            <v>0</v>
          </cell>
        </row>
        <row r="2445">
          <cell r="O2445">
            <v>0</v>
          </cell>
        </row>
        <row r="2446">
          <cell r="O2446">
            <v>0</v>
          </cell>
        </row>
        <row r="2447">
          <cell r="O2447">
            <v>0</v>
          </cell>
        </row>
        <row r="2448">
          <cell r="O2448">
            <v>0</v>
          </cell>
        </row>
        <row r="2449">
          <cell r="O2449">
            <v>0</v>
          </cell>
        </row>
        <row r="2450">
          <cell r="O2450">
            <v>0</v>
          </cell>
        </row>
        <row r="2451">
          <cell r="O2451">
            <v>0</v>
          </cell>
        </row>
        <row r="2452">
          <cell r="O2452">
            <v>0</v>
          </cell>
        </row>
        <row r="2453">
          <cell r="O2453">
            <v>0</v>
          </cell>
        </row>
        <row r="2454">
          <cell r="O2454">
            <v>0</v>
          </cell>
        </row>
        <row r="2455">
          <cell r="O2455">
            <v>0</v>
          </cell>
        </row>
        <row r="2456">
          <cell r="O2456">
            <v>0</v>
          </cell>
        </row>
        <row r="2457">
          <cell r="O2457">
            <v>0</v>
          </cell>
        </row>
        <row r="2459">
          <cell r="O2459">
            <v>0</v>
          </cell>
        </row>
        <row r="2461">
          <cell r="O2461">
            <v>0</v>
          </cell>
        </row>
        <row r="2469">
          <cell r="O2469">
            <v>0</v>
          </cell>
        </row>
        <row r="2474">
          <cell r="O2474">
            <v>0</v>
          </cell>
        </row>
        <row r="2495">
          <cell r="O2495">
            <v>0</v>
          </cell>
        </row>
        <row r="2500">
          <cell r="O2500">
            <v>0</v>
          </cell>
        </row>
        <row r="2508">
          <cell r="O2508">
            <v>0</v>
          </cell>
        </row>
        <row r="2509">
          <cell r="O2509">
            <v>0</v>
          </cell>
        </row>
        <row r="2510">
          <cell r="O2510">
            <v>0</v>
          </cell>
        </row>
        <row r="2511">
          <cell r="O2511">
            <v>0</v>
          </cell>
        </row>
        <row r="2512">
          <cell r="O2512">
            <v>0</v>
          </cell>
        </row>
        <row r="2513">
          <cell r="O2513">
            <v>0</v>
          </cell>
        </row>
        <row r="2514">
          <cell r="O2514">
            <v>0</v>
          </cell>
        </row>
        <row r="2515">
          <cell r="O2515">
            <v>0</v>
          </cell>
        </row>
        <row r="2516">
          <cell r="O2516">
            <v>0</v>
          </cell>
        </row>
        <row r="2517">
          <cell r="O2517">
            <v>0</v>
          </cell>
        </row>
        <row r="2518">
          <cell r="O2518">
            <v>0</v>
          </cell>
        </row>
        <row r="2519">
          <cell r="O2519">
            <v>0</v>
          </cell>
        </row>
        <row r="2520">
          <cell r="O2520">
            <v>0</v>
          </cell>
        </row>
        <row r="2521">
          <cell r="O2521">
            <v>0</v>
          </cell>
        </row>
        <row r="2522">
          <cell r="O2522">
            <v>0</v>
          </cell>
        </row>
        <row r="2523">
          <cell r="O2523">
            <v>0</v>
          </cell>
        </row>
        <row r="2524">
          <cell r="O2524">
            <v>0</v>
          </cell>
        </row>
        <row r="2525">
          <cell r="O2525">
            <v>0</v>
          </cell>
        </row>
        <row r="2526">
          <cell r="O2526">
            <v>0</v>
          </cell>
        </row>
        <row r="2527">
          <cell r="O2527">
            <v>0</v>
          </cell>
        </row>
        <row r="2528">
          <cell r="O2528">
            <v>0</v>
          </cell>
        </row>
        <row r="2529">
          <cell r="O2529">
            <v>0</v>
          </cell>
        </row>
        <row r="2530">
          <cell r="O2530">
            <v>0</v>
          </cell>
        </row>
        <row r="2531">
          <cell r="O2531">
            <v>0</v>
          </cell>
        </row>
        <row r="2532">
          <cell r="O2532">
            <v>0</v>
          </cell>
        </row>
        <row r="2533">
          <cell r="O2533">
            <v>0</v>
          </cell>
        </row>
        <row r="2534">
          <cell r="O2534">
            <v>0</v>
          </cell>
        </row>
        <row r="2535">
          <cell r="O2535">
            <v>0</v>
          </cell>
        </row>
        <row r="2536">
          <cell r="O2536">
            <v>0</v>
          </cell>
        </row>
        <row r="2537">
          <cell r="O2537">
            <v>0</v>
          </cell>
        </row>
        <row r="2538">
          <cell r="O2538">
            <v>0</v>
          </cell>
        </row>
        <row r="2539">
          <cell r="O2539">
            <v>0</v>
          </cell>
        </row>
        <row r="2540">
          <cell r="O2540">
            <v>0</v>
          </cell>
        </row>
        <row r="2541">
          <cell r="O2541">
            <v>0</v>
          </cell>
        </row>
        <row r="2542">
          <cell r="O2542">
            <v>0</v>
          </cell>
        </row>
        <row r="2543">
          <cell r="O2543">
            <v>0</v>
          </cell>
        </row>
        <row r="2544">
          <cell r="O2544">
            <v>0</v>
          </cell>
        </row>
        <row r="2545">
          <cell r="O2545">
            <v>0</v>
          </cell>
        </row>
        <row r="2546">
          <cell r="O2546">
            <v>0</v>
          </cell>
        </row>
        <row r="2547">
          <cell r="O2547">
            <v>0</v>
          </cell>
        </row>
        <row r="2548">
          <cell r="O2548">
            <v>0</v>
          </cell>
        </row>
        <row r="2549">
          <cell r="O2549">
            <v>0</v>
          </cell>
        </row>
        <row r="2550">
          <cell r="O2550">
            <v>0</v>
          </cell>
        </row>
        <row r="2551">
          <cell r="O2551">
            <v>0</v>
          </cell>
        </row>
        <row r="2552">
          <cell r="O2552">
            <v>0</v>
          </cell>
        </row>
        <row r="2553">
          <cell r="O2553">
            <v>0</v>
          </cell>
        </row>
        <row r="2554">
          <cell r="O2554">
            <v>0</v>
          </cell>
        </row>
        <row r="2555">
          <cell r="O2555">
            <v>0</v>
          </cell>
        </row>
        <row r="2556">
          <cell r="O2556">
            <v>0</v>
          </cell>
        </row>
        <row r="2558">
          <cell r="O2558">
            <v>0</v>
          </cell>
        </row>
        <row r="2560">
          <cell r="O2560">
            <v>0</v>
          </cell>
        </row>
        <row r="2561">
          <cell r="O2561">
            <v>0</v>
          </cell>
        </row>
        <row r="2562">
          <cell r="O2562">
            <v>0</v>
          </cell>
        </row>
        <row r="2563">
          <cell r="O2563">
            <v>0</v>
          </cell>
        </row>
        <row r="2564">
          <cell r="O2564">
            <v>0</v>
          </cell>
        </row>
        <row r="2565">
          <cell r="O2565">
            <v>0</v>
          </cell>
        </row>
        <row r="2566">
          <cell r="O2566">
            <v>0</v>
          </cell>
        </row>
        <row r="2567">
          <cell r="O2567">
            <v>0</v>
          </cell>
        </row>
        <row r="2568">
          <cell r="O2568">
            <v>0</v>
          </cell>
        </row>
        <row r="2569">
          <cell r="O2569">
            <v>0</v>
          </cell>
        </row>
        <row r="2570">
          <cell r="O2570">
            <v>0</v>
          </cell>
        </row>
        <row r="2571">
          <cell r="O2571">
            <v>0</v>
          </cell>
        </row>
        <row r="2573">
          <cell r="O2573">
            <v>0</v>
          </cell>
        </row>
        <row r="2575">
          <cell r="O2575">
            <v>0</v>
          </cell>
        </row>
        <row r="2576">
          <cell r="O2576">
            <v>0</v>
          </cell>
        </row>
        <row r="2577">
          <cell r="O2577">
            <v>0</v>
          </cell>
        </row>
        <row r="2578">
          <cell r="O2578">
            <v>0</v>
          </cell>
        </row>
        <row r="2579">
          <cell r="O2579">
            <v>0</v>
          </cell>
        </row>
        <row r="2580">
          <cell r="O2580">
            <v>0</v>
          </cell>
        </row>
        <row r="2581">
          <cell r="O2581">
            <v>0</v>
          </cell>
        </row>
        <row r="2582">
          <cell r="O2582">
            <v>0</v>
          </cell>
        </row>
        <row r="2583">
          <cell r="O2583">
            <v>0</v>
          </cell>
        </row>
        <row r="2585">
          <cell r="O2585">
            <v>0</v>
          </cell>
        </row>
        <row r="2587">
          <cell r="O2587">
            <v>0</v>
          </cell>
        </row>
        <row r="2588">
          <cell r="O2588">
            <v>0</v>
          </cell>
        </row>
        <row r="2590">
          <cell r="O2590">
            <v>0</v>
          </cell>
        </row>
        <row r="2592">
          <cell r="O2592">
            <v>0</v>
          </cell>
        </row>
        <row r="2595">
          <cell r="O2595">
            <v>0</v>
          </cell>
        </row>
        <row r="2598">
          <cell r="O2598">
            <v>0</v>
          </cell>
        </row>
        <row r="2601">
          <cell r="O2601">
            <v>0</v>
          </cell>
        </row>
        <row r="2604">
          <cell r="O2604">
            <v>0</v>
          </cell>
        </row>
        <row r="2607">
          <cell r="O2607">
            <v>0</v>
          </cell>
        </row>
        <row r="2609">
          <cell r="O2609">
            <v>0</v>
          </cell>
        </row>
        <row r="2611">
          <cell r="O2611">
            <v>0</v>
          </cell>
        </row>
        <row r="2612">
          <cell r="O2612">
            <v>0</v>
          </cell>
        </row>
        <row r="2613">
          <cell r="O2613">
            <v>0</v>
          </cell>
        </row>
        <row r="2614">
          <cell r="O2614">
            <v>0</v>
          </cell>
        </row>
        <row r="2615">
          <cell r="O2615">
            <v>0</v>
          </cell>
        </row>
        <row r="2616">
          <cell r="O2616">
            <v>0</v>
          </cell>
        </row>
        <row r="2617">
          <cell r="O2617">
            <v>0</v>
          </cell>
        </row>
        <row r="2619">
          <cell r="O2619">
            <v>0</v>
          </cell>
        </row>
        <row r="2621">
          <cell r="O2621">
            <v>0</v>
          </cell>
        </row>
        <row r="2622">
          <cell r="O2622">
            <v>0</v>
          </cell>
        </row>
        <row r="2623">
          <cell r="O2623">
            <v>0</v>
          </cell>
        </row>
        <row r="2624">
          <cell r="O2624">
            <v>0</v>
          </cell>
        </row>
        <row r="2625">
          <cell r="O2625">
            <v>0</v>
          </cell>
        </row>
        <row r="2626">
          <cell r="O2626">
            <v>0</v>
          </cell>
        </row>
        <row r="2627">
          <cell r="O2627">
            <v>0</v>
          </cell>
        </row>
        <row r="2628">
          <cell r="O2628">
            <v>0</v>
          </cell>
        </row>
        <row r="2629">
          <cell r="O2629">
            <v>0</v>
          </cell>
        </row>
        <row r="2630">
          <cell r="O2630">
            <v>0</v>
          </cell>
        </row>
        <row r="2631">
          <cell r="O2631">
            <v>0</v>
          </cell>
        </row>
        <row r="2633">
          <cell r="O2633">
            <v>0</v>
          </cell>
        </row>
        <row r="2634">
          <cell r="O2634">
            <v>0</v>
          </cell>
        </row>
        <row r="2635">
          <cell r="O2635">
            <v>0</v>
          </cell>
        </row>
        <row r="2636">
          <cell r="O2636">
            <v>0</v>
          </cell>
        </row>
        <row r="2646">
          <cell r="O2646">
            <v>0</v>
          </cell>
        </row>
        <row r="2650">
          <cell r="O2650">
            <v>0</v>
          </cell>
        </row>
        <row r="2661">
          <cell r="O2661">
            <v>0</v>
          </cell>
        </row>
        <row r="2667">
          <cell r="O2667">
            <v>0</v>
          </cell>
        </row>
        <row r="2673">
          <cell r="O2673">
            <v>0</v>
          </cell>
        </row>
        <row r="2675">
          <cell r="O2675">
            <v>0</v>
          </cell>
        </row>
        <row r="2676">
          <cell r="O2676">
            <v>0</v>
          </cell>
        </row>
        <row r="2681">
          <cell r="O2681">
            <v>0</v>
          </cell>
        </row>
        <row r="2683">
          <cell r="O2683">
            <v>0</v>
          </cell>
        </row>
        <row r="2684">
          <cell r="O2684">
            <v>0</v>
          </cell>
        </row>
        <row r="2693">
          <cell r="O2693">
            <v>0</v>
          </cell>
        </row>
        <row r="2696">
          <cell r="O2696">
            <v>0</v>
          </cell>
        </row>
        <row r="2697">
          <cell r="O2697">
            <v>0</v>
          </cell>
        </row>
        <row r="2819">
          <cell r="O2819">
            <v>0</v>
          </cell>
        </row>
        <row r="2820">
          <cell r="O2820">
            <v>0</v>
          </cell>
        </row>
        <row r="2822">
          <cell r="O2822">
            <v>0</v>
          </cell>
        </row>
        <row r="2823">
          <cell r="O2823">
            <v>0</v>
          </cell>
        </row>
        <row r="2828">
          <cell r="O2828">
            <v>0</v>
          </cell>
        </row>
        <row r="2829">
          <cell r="O2829">
            <v>0</v>
          </cell>
        </row>
        <row r="2848">
          <cell r="O2848">
            <v>0</v>
          </cell>
        </row>
        <row r="2871">
          <cell r="O2871">
            <v>0</v>
          </cell>
        </row>
        <row r="2879">
          <cell r="O2879">
            <v>0</v>
          </cell>
        </row>
        <row r="2884">
          <cell r="O2884">
            <v>0</v>
          </cell>
        </row>
        <row r="2892">
          <cell r="O2892">
            <v>0</v>
          </cell>
        </row>
        <row r="2893">
          <cell r="O2893">
            <v>0</v>
          </cell>
        </row>
        <row r="2898">
          <cell r="O2898">
            <v>0</v>
          </cell>
        </row>
        <row r="2900">
          <cell r="O2900">
            <v>0</v>
          </cell>
        </row>
        <row r="2901">
          <cell r="O2901">
            <v>0</v>
          </cell>
        </row>
        <row r="2977">
          <cell r="O2977">
            <v>0</v>
          </cell>
        </row>
        <row r="2980">
          <cell r="O2980">
            <v>0</v>
          </cell>
        </row>
        <row r="2981">
          <cell r="O2981">
            <v>0</v>
          </cell>
        </row>
        <row r="2983">
          <cell r="O2983">
            <v>0</v>
          </cell>
        </row>
        <row r="2984">
          <cell r="O2984">
            <v>0</v>
          </cell>
        </row>
        <row r="3021">
          <cell r="O3021">
            <v>0</v>
          </cell>
        </row>
        <row r="3037">
          <cell r="O3037">
            <v>0</v>
          </cell>
        </row>
        <row r="3038">
          <cell r="O3038">
            <v>0</v>
          </cell>
        </row>
        <row r="3187">
          <cell r="O3187">
            <v>0</v>
          </cell>
        </row>
        <row r="3190">
          <cell r="O3190">
            <v>0</v>
          </cell>
        </row>
        <row r="3200">
          <cell r="O3200">
            <v>0</v>
          </cell>
        </row>
        <row r="3202">
          <cell r="O3202">
            <v>0</v>
          </cell>
        </row>
        <row r="3203">
          <cell r="O3203">
            <v>0</v>
          </cell>
        </row>
        <row r="3204">
          <cell r="O3204">
            <v>0</v>
          </cell>
        </row>
        <row r="3205">
          <cell r="O3205">
            <v>0</v>
          </cell>
        </row>
        <row r="3207">
          <cell r="O3207">
            <v>0</v>
          </cell>
        </row>
        <row r="3208">
          <cell r="O3208">
            <v>0</v>
          </cell>
        </row>
        <row r="3209">
          <cell r="O3209">
            <v>0</v>
          </cell>
        </row>
      </sheetData>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PS"/>
      <sheetName val="PA"/>
      <sheetName val="ACS"/>
      <sheetName val="EZS"/>
      <sheetName val="CCTV"/>
      <sheetName val="SK"/>
      <sheetName val="Kabelove_trasy"/>
      <sheetName val="BMS licence"/>
      <sheetName val="BMS HW"/>
      <sheetName val="Staveniště"/>
      <sheetName val="..."/>
      <sheetName val=".."/>
      <sheetName val="TAS"/>
      <sheetName val="ASL"/>
      <sheetName val="UT"/>
      <sheetName val="CO"/>
      <sheetName val="ENG"/>
      <sheetName val="__"/>
    </sheetNames>
    <sheetDataSet>
      <sheetData sheetId="0" refreshError="1"/>
      <sheetData sheetId="1" refreshError="1">
        <row r="398">
          <cell r="X398">
            <v>8379643.0839889515</v>
          </cell>
        </row>
      </sheetData>
      <sheetData sheetId="2" refreshError="1">
        <row r="573">
          <cell r="X573">
            <v>3518160</v>
          </cell>
        </row>
      </sheetData>
      <sheetData sheetId="3" refreshError="1">
        <row r="599">
          <cell r="X599">
            <v>6285168.5584960012</v>
          </cell>
        </row>
      </sheetData>
      <sheetData sheetId="4" refreshError="1">
        <row r="962">
          <cell r="X962">
            <v>1170381.7614925799</v>
          </cell>
        </row>
      </sheetData>
      <sheetData sheetId="5" refreshError="1">
        <row r="582">
          <cell r="X582">
            <v>2407302.7004650002</v>
          </cell>
        </row>
      </sheetData>
      <sheetData sheetId="6" refreshError="1">
        <row r="178">
          <cell r="X178">
            <v>16230558</v>
          </cell>
        </row>
      </sheetData>
      <sheetData sheetId="7" refreshError="1">
        <row r="234">
          <cell r="X234">
            <v>2852964</v>
          </cell>
        </row>
      </sheetData>
      <sheetData sheetId="8" refreshError="1">
        <row r="69">
          <cell r="X69">
            <v>2086207.5043650004</v>
          </cell>
        </row>
      </sheetData>
      <sheetData sheetId="9" refreshError="1">
        <row r="37">
          <cell r="X37">
            <v>1712992.8</v>
          </cell>
        </row>
      </sheetData>
      <sheetData sheetId="10" refreshError="1">
        <row r="47">
          <cell r="X47">
            <v>1640000</v>
          </cell>
        </row>
      </sheetData>
      <sheetData sheetId="11" refreshError="1">
        <row r="69">
          <cell r="X69">
            <v>0</v>
          </cell>
        </row>
      </sheetData>
      <sheetData sheetId="12" refreshError="1">
        <row r="10">
          <cell r="X10">
            <v>0</v>
          </cell>
        </row>
      </sheetData>
      <sheetData sheetId="13" refreshError="1">
        <row r="22">
          <cell r="X22">
            <v>0</v>
          </cell>
        </row>
      </sheetData>
      <sheetData sheetId="14" refreshError="1">
        <row r="22">
          <cell r="X22">
            <v>0</v>
          </cell>
        </row>
      </sheetData>
      <sheetData sheetId="15" refreshError="1">
        <row r="9">
          <cell r="X9">
            <v>0</v>
          </cell>
        </row>
      </sheetData>
      <sheetData sheetId="16" refreshError="1">
        <row r="10">
          <cell r="X10">
            <v>0</v>
          </cell>
        </row>
      </sheetData>
      <sheetData sheetId="17" refreshError="1">
        <row r="10">
          <cell r="G10">
            <v>0</v>
          </cell>
        </row>
      </sheetData>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změn oproti SoD LV"/>
      <sheetName val="Rekapitulace SoD"/>
      <sheetName val="Rekapitulace změn oproti SoD"/>
      <sheetName val="Kiosková trafostanice"/>
      <sheetName val="Kiosková trafostanice porovnán"/>
      <sheetName val="SO 109 - VO"/>
      <sheetName val="SO 107 - NN přípojka AL"/>
      <sheetName val="SO 114 - SLP"/>
      <sheetName val="ISP Prostějov světelná"/>
      <sheetName val="ISP Prostějov TECHNOLOG"/>
      <sheetName val="ISP Prostějov Hromosvod"/>
      <sheetName val="SO2 slaboproud"/>
      <sheetName val="EPS"/>
      <sheetName val="MaR bez chlazení"/>
      <sheetName val="SLP přípojka"/>
      <sheetName val="telecom"/>
      <sheetName val="vojáci"/>
      <sheetName val="VO-okruh křiž+el příp"/>
      <sheetName val="VO-okruh křiž+el příp  bez svít"/>
      <sheetName val="Tutto Bene"/>
      <sheetName val="silno trane"/>
      <sheetName val="MaR chlazení"/>
      <sheetName val="ISP Prostějov VÍCEPRÁCE"/>
      <sheetName val="Rekapitulace změn oproti S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darbeiten"/>
      <sheetName val="Bohrarbeiten"/>
      <sheetName val="Rammarbeiten"/>
      <sheetName val="Verbauarbeiten"/>
      <sheetName val="Wasserhaltung"/>
      <sheetName val="Einpressarbeiten"/>
      <sheetName val="Beton und Stahlbeton"/>
      <sheetName val="Tragendes Mauerwerk"/>
      <sheetName val="Stahlarbeiten"/>
      <sheetName val="Abdichtungsarbeiten"/>
      <sheetName val="Dachdecker und Dachdichtung"/>
      <sheetName val="Zimmerer und Holzarbeiten"/>
      <sheetName val="Putz-und Stuckarbeiten"/>
      <sheetName val="Natursteinarbeiten"/>
      <sheetName val="Holztüren- Holzaussentüren"/>
      <sheetName val="Kunsstoffenster"/>
      <sheetName val="Metallbau Schlosserarbeiten"/>
      <sheetName val="Rolladenarbeiten"/>
      <sheetName val="Gerüstarbeiten"/>
      <sheetName val="Verglasungsarbeiten"/>
      <sheetName val="Hohlraumböden"/>
      <sheetName val="Estricharbeiten"/>
      <sheetName val="Gußasphaltarbeiten"/>
      <sheetName val="Bodenbelagsarbeiten"/>
      <sheetName val="Holzbeläge"/>
      <sheetName val="Schieferarbeiten"/>
      <sheetName val="Fliesen und Plattenarbeiten"/>
      <sheetName val="Betonwerksteinarbeiten"/>
      <sheetName val="Trockenbauarbeiten"/>
      <sheetName val="Trennwandsysteme"/>
      <sheetName val="Tischlerarbeiten"/>
      <sheetName val="Beschlagarbeiten"/>
      <sheetName val="Abgehängte Decken"/>
      <sheetName val="Korrosionschutz"/>
      <sheetName val="Tapezierarbeiten"/>
      <sheetName val="Maler und Lackierer"/>
      <sheetName val="Dachentwässerung"/>
      <sheetName val="Beschilderung"/>
      <sheetName val="Aufzüge"/>
      <sheetName val="Grundstückskosten"/>
      <sheetName val="Herrichten u. Erschließen"/>
      <sheetName val="Technische Anlagen"/>
      <sheetName val="Außenanlagen"/>
      <sheetName val="Ausstattung und Kunstwerke"/>
      <sheetName val="Baunebenkosten"/>
      <sheetName val="Gemeinkosten"/>
      <sheetName val="Schlußblätter"/>
      <sheetName val="KOSTENÜB (2)"/>
      <sheetName val="Kosten-Kontrolle"/>
      <sheetName val="Bauleistungsermittlung"/>
      <sheetName val="Wand"/>
      <sheetName val="Angebotsauswertung"/>
      <sheetName val="Anschreiben SUB"/>
      <sheetName val="Raum"/>
      <sheetName val="Besprechung 30.06.1997"/>
      <sheetName val="Dach"/>
      <sheetName val="Unterzüge, Decken"/>
      <sheetName val="Beschreibung"/>
      <sheetName val="Auschlüsse"/>
      <sheetName val="Angebot18.7."/>
      <sheetName val="Holzt・en- Holzaussent・en"/>
      <sheetName val="Ger・tarbeiten"/>
      <sheetName val="Hohlraumben"/>
      <sheetName val="Guﾟasphaltarbeiten"/>
      <sheetName val="Holzbel臠e"/>
      <sheetName val="Abgeh舅gte Decken"/>
      <sheetName val="Dachentw舖serung"/>
      <sheetName val="Aufz・e"/>
      <sheetName val="Grundst・kskosten"/>
      <sheetName val="Herrichten u. Erschlieﾟen"/>
      <sheetName val="Auﾟenanlagen"/>
      <sheetName val="Schluﾟbl舩ter"/>
      <sheetName val="KOSTENﾜB (2)"/>
      <sheetName val="Unterz・e, Decken"/>
      <sheetName val="Auschl・se"/>
      <sheetName val="Angebot18_7_"/>
      <sheetName val="Detalied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PS"/>
      <sheetName val="PA"/>
      <sheetName val="ACS"/>
      <sheetName val="EZS"/>
      <sheetName val="CCTV"/>
      <sheetName val="SK"/>
      <sheetName val="Kabelove_trasy"/>
      <sheetName val="BMS licence"/>
      <sheetName val="BMS HW"/>
      <sheetName val="Staveniště"/>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spa.cz/koncovka-mikrotrubicky-10mm-z106832"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pageSetUpPr fitToPage="1"/>
  </sheetPr>
  <dimension ref="A1:L24"/>
  <sheetViews>
    <sheetView zoomScale="85" zoomScaleNormal="85" workbookViewId="0">
      <selection activeCell="A5" sqref="A5:XFD5"/>
    </sheetView>
  </sheetViews>
  <sheetFormatPr defaultColWidth="8.88671875" defaultRowHeight="13.2"/>
  <cols>
    <col min="1" max="1" width="18.33203125" style="2015" customWidth="1"/>
    <col min="2" max="2" width="8.88671875" style="578"/>
    <col min="3" max="3" width="111.33203125" style="2014" customWidth="1"/>
    <col min="4" max="4" width="23.109375" style="578" customWidth="1"/>
    <col min="5" max="16384" width="8.88671875" style="578"/>
  </cols>
  <sheetData>
    <row r="1" spans="1:12" ht="22.2" customHeight="1">
      <c r="A1" s="2311"/>
      <c r="B1" s="2011"/>
      <c r="C1" s="2312" t="s">
        <v>1710</v>
      </c>
      <c r="D1" s="2010"/>
      <c r="E1" s="2010"/>
      <c r="F1" s="2010"/>
      <c r="G1" s="2010"/>
      <c r="H1" s="2010"/>
      <c r="I1" s="2010"/>
      <c r="J1" s="2010"/>
      <c r="K1" s="2010"/>
      <c r="L1" s="2010"/>
    </row>
    <row r="2" spans="1:12" ht="25.95" customHeight="1">
      <c r="A2" s="2311"/>
      <c r="B2" s="2011"/>
      <c r="C2" s="2016" t="s">
        <v>4972</v>
      </c>
      <c r="D2" s="2010"/>
      <c r="E2" s="2010"/>
      <c r="F2" s="2010"/>
      <c r="G2" s="2010"/>
      <c r="H2" s="2010"/>
      <c r="I2" s="2010"/>
      <c r="J2" s="2010"/>
      <c r="K2" s="2010"/>
      <c r="L2" s="2010"/>
    </row>
    <row r="3" spans="1:12">
      <c r="B3" s="2011"/>
      <c r="C3" s="2355"/>
    </row>
    <row r="4" spans="1:12" ht="51.6" customHeight="1">
      <c r="B4" s="2011"/>
      <c r="C4" s="2017" t="s">
        <v>4975</v>
      </c>
    </row>
    <row r="5" spans="1:12" ht="125.4" customHeight="1">
      <c r="A5" s="2013"/>
      <c r="C5" s="2018" t="s">
        <v>4976</v>
      </c>
      <c r="D5" s="2012"/>
    </row>
    <row r="6" spans="1:12">
      <c r="A6" s="2013"/>
      <c r="B6" s="2013"/>
      <c r="C6" s="2019"/>
    </row>
    <row r="7" spans="1:12" ht="60.6" customHeight="1">
      <c r="A7" s="2013"/>
      <c r="C7" s="2313" t="s">
        <v>4977</v>
      </c>
    </row>
    <row r="8" spans="1:12">
      <c r="A8" s="2013"/>
      <c r="C8" s="2356"/>
    </row>
    <row r="9" spans="1:12" ht="25.2" customHeight="1">
      <c r="A9" s="2013"/>
      <c r="C9" s="2314" t="s">
        <v>4973</v>
      </c>
    </row>
    <row r="10" spans="1:12" ht="24.6" customHeight="1">
      <c r="A10" s="2013"/>
      <c r="C10" s="2018" t="s">
        <v>4982</v>
      </c>
    </row>
    <row r="11" spans="1:12" ht="21" customHeight="1">
      <c r="A11" s="2013"/>
      <c r="C11" s="2018" t="s">
        <v>4983</v>
      </c>
    </row>
    <row r="12" spans="1:12" ht="80.25" customHeight="1">
      <c r="A12" s="2013"/>
      <c r="C12" s="2018" t="s">
        <v>4978</v>
      </c>
    </row>
    <row r="13" spans="1:12" ht="53.25" customHeight="1">
      <c r="A13" s="2013"/>
      <c r="C13" s="2018" t="s">
        <v>4988</v>
      </c>
    </row>
    <row r="14" spans="1:12" ht="33.75" customHeight="1">
      <c r="A14" s="2013"/>
      <c r="C14" s="2018" t="s">
        <v>4980</v>
      </c>
    </row>
    <row r="15" spans="1:12" ht="78" customHeight="1">
      <c r="A15" s="2013"/>
      <c r="C15" s="2018" t="s">
        <v>4979</v>
      </c>
    </row>
    <row r="16" spans="1:12" ht="40.200000000000003" customHeight="1">
      <c r="A16" s="2013"/>
      <c r="C16" s="2018" t="s">
        <v>4974</v>
      </c>
    </row>
    <row r="17" spans="1:3" ht="100.2" customHeight="1">
      <c r="A17" s="2013"/>
      <c r="C17" s="2018" t="s">
        <v>4993</v>
      </c>
    </row>
    <row r="18" spans="1:3" ht="176.25" customHeight="1">
      <c r="C18" s="2018" t="s">
        <v>4989</v>
      </c>
    </row>
    <row r="19" spans="1:3" ht="163.19999999999999" customHeight="1">
      <c r="C19" s="2018" t="s">
        <v>4981</v>
      </c>
    </row>
    <row r="20" spans="1:3" ht="16.2" customHeight="1">
      <c r="C20" s="2018"/>
    </row>
    <row r="21" spans="1:3" ht="160.19999999999999" customHeight="1">
      <c r="C21" s="2018" t="s">
        <v>4994</v>
      </c>
    </row>
    <row r="22" spans="1:3" ht="44.4" customHeight="1">
      <c r="C22" s="2018"/>
    </row>
    <row r="23" spans="1:3" ht="81.599999999999994" customHeight="1">
      <c r="C23" s="2018" t="s">
        <v>4991</v>
      </c>
    </row>
    <row r="24" spans="1:3">
      <c r="C24" s="2020"/>
    </row>
  </sheetData>
  <sheetProtection algorithmName="SHA-512" hashValue="DztjTB4lP54130H4xyoSL7E7V+TcLuZPEuA2TLsYF6rE/MtT3SX1GFYPzSudMqenuu3bF7tD6DygJ8TqPDVtzg==" saltValue="tk/6ICrY3XjAwqKW3uw4Ig==" spinCount="100000" sheet="1" objects="1" scenarios="1"/>
  <printOptions gridLines="1"/>
  <pageMargins left="0.86614173228346458" right="0.39370078740157483" top="0.86614173228346458" bottom="0.35433070866141736" header="0.39370078740157483" footer="0.19685039370078741"/>
  <pageSetup paperSize="9" scale="81" fitToHeight="0" orientation="portrait" r:id="rId1"/>
  <headerFooter>
    <oddHeader>&amp;R&amp;F
&amp;A</oddHeader>
    <oddFooter>&amp;R&amp;P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8" tint="0.79998168889431442"/>
    <pageSetUpPr fitToPage="1"/>
  </sheetPr>
  <dimension ref="C1:R338"/>
  <sheetViews>
    <sheetView topLeftCell="C1" zoomScaleNormal="100" zoomScaleSheetLayoutView="100" workbookViewId="0">
      <pane xSplit="8"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2"/>
  <cols>
    <col min="1" max="2" width="8.88671875" customWidth="1"/>
    <col min="3" max="4" width="8.88671875" hidden="1" customWidth="1"/>
    <col min="5" max="5" width="8.88671875" style="791" customWidth="1"/>
    <col min="6" max="6" width="10.5546875" style="4" customWidth="1"/>
    <col min="7" max="7" width="5.44140625" style="511" customWidth="1"/>
    <col min="8" max="8" width="4.33203125" style="4" customWidth="1"/>
    <col min="9" max="9" width="14.33203125" style="3" customWidth="1"/>
    <col min="10" max="10" width="57.109375" style="5" customWidth="1"/>
    <col min="11" max="11" width="4.33203125" style="4" customWidth="1"/>
    <col min="12" max="12" width="11.5546875" style="7" customWidth="1"/>
    <col min="13" max="13" width="6.88671875" style="8" customWidth="1"/>
    <col min="14" max="14" width="13.44140625" style="7" customWidth="1"/>
    <col min="15" max="15" width="12.44140625" style="8" customWidth="1"/>
    <col min="16" max="16" width="15.6640625" style="9" customWidth="1"/>
    <col min="17" max="17" width="11.44140625" style="10" bestFit="1" customWidth="1"/>
    <col min="18" max="18" width="14.33203125" style="8" customWidth="1"/>
    <col min="19" max="19" width="9.44140625" customWidth="1"/>
  </cols>
  <sheetData>
    <row r="1" spans="5:18" ht="21.6" customHeight="1">
      <c r="F1" s="952"/>
      <c r="G1" s="975"/>
      <c r="H1" s="975"/>
      <c r="I1" s="975"/>
      <c r="J1" s="818" t="s">
        <v>1711</v>
      </c>
      <c r="K1" s="975"/>
      <c r="L1" s="975"/>
      <c r="M1" s="975"/>
      <c r="N1" s="975"/>
      <c r="O1" s="975"/>
      <c r="P1" s="1071"/>
      <c r="Q1" s="15"/>
      <c r="R1" s="13"/>
    </row>
    <row r="2" spans="5:18" ht="21.6" customHeight="1">
      <c r="F2" s="1585"/>
      <c r="G2" s="1048"/>
      <c r="H2" s="1048"/>
      <c r="I2" s="1048"/>
      <c r="J2" s="755" t="s">
        <v>4875</v>
      </c>
      <c r="K2" s="1048"/>
      <c r="L2" s="1048"/>
      <c r="M2" s="1048"/>
      <c r="N2" s="1048"/>
      <c r="O2" s="1048"/>
      <c r="P2" s="1072"/>
      <c r="Q2" s="15"/>
      <c r="R2" s="13"/>
    </row>
    <row r="3" spans="5:18" s="1598" customFormat="1" ht="24.6" customHeight="1" thickBot="1">
      <c r="E3" s="1602" t="s">
        <v>4894</v>
      </c>
      <c r="F3" s="1594" t="s">
        <v>3780</v>
      </c>
      <c r="G3" s="1595" t="s">
        <v>189</v>
      </c>
      <c r="H3" s="1595" t="s">
        <v>22</v>
      </c>
      <c r="I3" s="1595" t="s">
        <v>20</v>
      </c>
      <c r="J3" s="1596" t="s">
        <v>3939</v>
      </c>
      <c r="K3" s="1595" t="s">
        <v>10</v>
      </c>
      <c r="L3" s="1595" t="s">
        <v>1347</v>
      </c>
      <c r="M3" s="1595" t="s">
        <v>179</v>
      </c>
      <c r="N3" s="1595" t="s">
        <v>509</v>
      </c>
      <c r="O3" s="1595" t="s">
        <v>461</v>
      </c>
      <c r="P3" s="1597" t="s">
        <v>33</v>
      </c>
      <c r="Q3" s="1595" t="s">
        <v>565</v>
      </c>
      <c r="R3" s="1595" t="s">
        <v>198</v>
      </c>
    </row>
    <row r="4" spans="5:18" ht="11.25" customHeight="1">
      <c r="E4" s="751"/>
      <c r="F4" s="1586"/>
      <c r="G4" s="568"/>
      <c r="H4" s="568"/>
      <c r="I4" s="45"/>
      <c r="J4" s="569"/>
      <c r="K4" s="568"/>
      <c r="L4" s="46"/>
      <c r="M4" s="46"/>
      <c r="N4" s="46"/>
      <c r="O4" s="46"/>
      <c r="P4" s="826"/>
      <c r="Q4" s="2"/>
      <c r="R4" s="2"/>
    </row>
    <row r="5" spans="5:18" s="21" customFormat="1" ht="18.75" customHeight="1">
      <c r="E5" s="1599"/>
      <c r="F5" s="1587"/>
      <c r="G5" s="1603"/>
      <c r="H5" s="570"/>
      <c r="I5" s="571" t="s">
        <v>3940</v>
      </c>
      <c r="J5" s="571" t="s">
        <v>4876</v>
      </c>
      <c r="K5" s="570"/>
      <c r="L5" s="22"/>
      <c r="M5" s="572"/>
      <c r="N5" s="22"/>
      <c r="O5" s="572"/>
      <c r="P5" s="2030">
        <f>SUBTOTAL(9,P7:P337)</f>
        <v>0</v>
      </c>
      <c r="Q5" s="23"/>
      <c r="R5" s="24">
        <f>SUBTOTAL(9,R6:R7)</f>
        <v>0</v>
      </c>
    </row>
    <row r="6" spans="5:18" s="1584" customFormat="1" ht="16.5" customHeight="1" outlineLevel="1">
      <c r="E6" s="1600">
        <v>0</v>
      </c>
      <c r="F6" s="1588" t="s">
        <v>4877</v>
      </c>
      <c r="G6" s="1604"/>
      <c r="H6" s="1578"/>
      <c r="I6" s="1579"/>
      <c r="J6" s="1579" t="s">
        <v>4237</v>
      </c>
      <c r="K6" s="1578"/>
      <c r="L6" s="1580"/>
      <c r="M6" s="1581"/>
      <c r="N6" s="1580"/>
      <c r="O6" s="1581"/>
      <c r="P6" s="2031"/>
      <c r="Q6" s="1582"/>
      <c r="R6" s="1583">
        <f>SUBTOTAL(9,R7:R7)</f>
        <v>0</v>
      </c>
    </row>
    <row r="7" spans="5:18" s="64" customFormat="1" ht="57" outlineLevel="2" collapsed="1">
      <c r="E7" s="480"/>
      <c r="F7" s="1589"/>
      <c r="G7" s="1605">
        <v>1</v>
      </c>
      <c r="H7" s="73"/>
      <c r="I7" s="74" t="s">
        <v>4238</v>
      </c>
      <c r="J7" s="1576" t="s">
        <v>4239</v>
      </c>
      <c r="K7" s="73" t="s">
        <v>1875</v>
      </c>
      <c r="L7" s="1577">
        <v>1</v>
      </c>
      <c r="M7" s="77">
        <v>0</v>
      </c>
      <c r="N7" s="1577">
        <f>L7*(1+M7/100)</f>
        <v>1</v>
      </c>
      <c r="O7" s="1829"/>
      <c r="P7" s="2032">
        <f>N7*O7</f>
        <v>0</v>
      </c>
      <c r="Q7" s="1070"/>
      <c r="R7" s="37">
        <f>N7*Q7</f>
        <v>0</v>
      </c>
    </row>
    <row r="8" spans="5:18" s="64" customFormat="1" ht="22.8" outlineLevel="2">
      <c r="E8" s="480"/>
      <c r="F8" s="1590"/>
      <c r="G8" s="1606">
        <v>2</v>
      </c>
      <c r="H8" s="17"/>
      <c r="I8" s="33"/>
      <c r="J8" s="34" t="s">
        <v>4240</v>
      </c>
      <c r="K8" s="17" t="s">
        <v>1875</v>
      </c>
      <c r="L8" s="35">
        <v>1</v>
      </c>
      <c r="M8" s="19"/>
      <c r="N8" s="35">
        <f t="shared" ref="N8:N76" si="0">L8*(1+M8/100)</f>
        <v>1</v>
      </c>
      <c r="O8" s="1829"/>
      <c r="P8" s="2033">
        <f t="shared" ref="P8:P110" si="1">N8*O8</f>
        <v>0</v>
      </c>
      <c r="Q8" s="1070"/>
      <c r="R8" s="37"/>
    </row>
    <row r="9" spans="5:18" s="64" customFormat="1" ht="11.4" outlineLevel="2" collapsed="1">
      <c r="E9" s="480"/>
      <c r="F9" s="1590"/>
      <c r="G9" s="1606">
        <v>3</v>
      </c>
      <c r="H9" s="17"/>
      <c r="I9" s="33" t="s">
        <v>4241</v>
      </c>
      <c r="J9" s="34" t="s">
        <v>4242</v>
      </c>
      <c r="K9" s="17" t="s">
        <v>1875</v>
      </c>
      <c r="L9" s="35">
        <v>4</v>
      </c>
      <c r="M9" s="19"/>
      <c r="N9" s="35">
        <f t="shared" si="0"/>
        <v>4</v>
      </c>
      <c r="O9" s="1829"/>
      <c r="P9" s="2033">
        <f t="shared" si="1"/>
        <v>0</v>
      </c>
      <c r="Q9" s="1070"/>
      <c r="R9" s="37">
        <f t="shared" ref="R9:R110" si="2">N9*Q9</f>
        <v>0</v>
      </c>
    </row>
    <row r="10" spans="5:18" s="64" customFormat="1" ht="22.8" outlineLevel="2">
      <c r="E10" s="480"/>
      <c r="F10" s="1590"/>
      <c r="G10" s="1606">
        <v>4</v>
      </c>
      <c r="H10" s="17"/>
      <c r="I10" s="33"/>
      <c r="J10" s="34" t="s">
        <v>4243</v>
      </c>
      <c r="K10" s="17" t="s">
        <v>1875</v>
      </c>
      <c r="L10" s="35">
        <v>8</v>
      </c>
      <c r="M10" s="19"/>
      <c r="N10" s="35">
        <f t="shared" si="0"/>
        <v>8</v>
      </c>
      <c r="O10" s="1829"/>
      <c r="P10" s="2033">
        <f t="shared" si="1"/>
        <v>0</v>
      </c>
      <c r="Q10" s="1070"/>
      <c r="R10" s="37"/>
    </row>
    <row r="11" spans="5:18" s="64" customFormat="1" ht="22.8" outlineLevel="2" collapsed="1">
      <c r="E11" s="480"/>
      <c r="F11" s="1590"/>
      <c r="G11" s="1606">
        <v>5</v>
      </c>
      <c r="H11" s="17"/>
      <c r="I11" s="33" t="s">
        <v>4244</v>
      </c>
      <c r="J11" s="34" t="s">
        <v>4245</v>
      </c>
      <c r="K11" s="17" t="s">
        <v>1875</v>
      </c>
      <c r="L11" s="35">
        <v>4</v>
      </c>
      <c r="M11" s="19"/>
      <c r="N11" s="35">
        <f t="shared" si="0"/>
        <v>4</v>
      </c>
      <c r="O11" s="1829"/>
      <c r="P11" s="2033">
        <f t="shared" si="1"/>
        <v>0</v>
      </c>
      <c r="Q11" s="1070"/>
      <c r="R11" s="37">
        <f t="shared" si="2"/>
        <v>0</v>
      </c>
    </row>
    <row r="12" spans="5:18" s="64" customFormat="1" ht="22.8" outlineLevel="2" collapsed="1">
      <c r="E12" s="480"/>
      <c r="F12" s="1590"/>
      <c r="G12" s="1606">
        <v>6</v>
      </c>
      <c r="H12" s="17"/>
      <c r="I12" s="33" t="s">
        <v>4246</v>
      </c>
      <c r="J12" s="34" t="s">
        <v>4247</v>
      </c>
      <c r="K12" s="17" t="s">
        <v>1875</v>
      </c>
      <c r="L12" s="35">
        <v>23</v>
      </c>
      <c r="M12" s="19"/>
      <c r="N12" s="35">
        <f t="shared" si="0"/>
        <v>23</v>
      </c>
      <c r="O12" s="1829"/>
      <c r="P12" s="2033">
        <f t="shared" si="1"/>
        <v>0</v>
      </c>
      <c r="Q12" s="1070"/>
      <c r="R12" s="37">
        <f t="shared" si="2"/>
        <v>0</v>
      </c>
    </row>
    <row r="13" spans="5:18" s="64" customFormat="1" ht="22.8" outlineLevel="2" collapsed="1">
      <c r="E13" s="480"/>
      <c r="F13" s="1590"/>
      <c r="G13" s="1606">
        <v>7</v>
      </c>
      <c r="H13" s="17"/>
      <c r="I13" s="33" t="s">
        <v>4248</v>
      </c>
      <c r="J13" s="34" t="s">
        <v>4249</v>
      </c>
      <c r="K13" s="17" t="s">
        <v>1875</v>
      </c>
      <c r="L13" s="35">
        <v>12</v>
      </c>
      <c r="M13" s="19"/>
      <c r="N13" s="35">
        <f t="shared" si="0"/>
        <v>12</v>
      </c>
      <c r="O13" s="1829"/>
      <c r="P13" s="2033">
        <f t="shared" si="1"/>
        <v>0</v>
      </c>
      <c r="Q13" s="1070"/>
      <c r="R13" s="37">
        <f t="shared" si="2"/>
        <v>0</v>
      </c>
    </row>
    <row r="14" spans="5:18" s="64" customFormat="1" ht="22.8" outlineLevel="2" collapsed="1">
      <c r="E14" s="480"/>
      <c r="F14" s="1590"/>
      <c r="G14" s="1606">
        <v>8</v>
      </c>
      <c r="H14" s="17"/>
      <c r="I14" s="33" t="s">
        <v>4250</v>
      </c>
      <c r="J14" s="34" t="s">
        <v>4252</v>
      </c>
      <c r="K14" s="17" t="s">
        <v>1875</v>
      </c>
      <c r="L14" s="35">
        <v>7</v>
      </c>
      <c r="M14" s="19"/>
      <c r="N14" s="35">
        <f t="shared" si="0"/>
        <v>7</v>
      </c>
      <c r="O14" s="1829"/>
      <c r="P14" s="2033">
        <f t="shared" si="1"/>
        <v>0</v>
      </c>
      <c r="Q14" s="1070"/>
      <c r="R14" s="37">
        <f t="shared" si="2"/>
        <v>0</v>
      </c>
    </row>
    <row r="15" spans="5:18" s="64" customFormat="1" ht="11.4" outlineLevel="2" collapsed="1">
      <c r="E15" s="480"/>
      <c r="F15" s="1590"/>
      <c r="G15" s="1606">
        <v>9</v>
      </c>
      <c r="H15" s="17"/>
      <c r="I15" s="33"/>
      <c r="J15" s="34" t="s">
        <v>4253</v>
      </c>
      <c r="K15" s="17" t="s">
        <v>1875</v>
      </c>
      <c r="L15" s="35">
        <v>16</v>
      </c>
      <c r="M15" s="19"/>
      <c r="N15" s="35">
        <f t="shared" si="0"/>
        <v>16</v>
      </c>
      <c r="O15" s="1829"/>
      <c r="P15" s="2033">
        <f t="shared" si="1"/>
        <v>0</v>
      </c>
      <c r="Q15" s="1070"/>
      <c r="R15" s="37">
        <f t="shared" si="2"/>
        <v>0</v>
      </c>
    </row>
    <row r="16" spans="5:18" s="64" customFormat="1" ht="22.8" outlineLevel="2" collapsed="1">
      <c r="E16" s="480"/>
      <c r="F16" s="1590"/>
      <c r="G16" s="1606">
        <v>10</v>
      </c>
      <c r="H16" s="17"/>
      <c r="I16" s="33" t="s">
        <v>4254</v>
      </c>
      <c r="J16" s="34" t="s">
        <v>4255</v>
      </c>
      <c r="K16" s="17" t="s">
        <v>1875</v>
      </c>
      <c r="L16" s="35">
        <v>11</v>
      </c>
      <c r="M16" s="19"/>
      <c r="N16" s="35">
        <f t="shared" si="0"/>
        <v>11</v>
      </c>
      <c r="O16" s="1829"/>
      <c r="P16" s="2033">
        <f t="shared" si="1"/>
        <v>0</v>
      </c>
      <c r="Q16" s="1070"/>
      <c r="R16" s="37">
        <f t="shared" si="2"/>
        <v>0</v>
      </c>
    </row>
    <row r="17" spans="5:18" s="64" customFormat="1" ht="22.8" outlineLevel="2" collapsed="1">
      <c r="E17" s="480"/>
      <c r="F17" s="1590"/>
      <c r="G17" s="1606">
        <v>11</v>
      </c>
      <c r="H17" s="17"/>
      <c r="I17" s="33" t="s">
        <v>4256</v>
      </c>
      <c r="J17" s="34" t="s">
        <v>4258</v>
      </c>
      <c r="K17" s="17" t="s">
        <v>1875</v>
      </c>
      <c r="L17" s="35">
        <v>3</v>
      </c>
      <c r="M17" s="19"/>
      <c r="N17" s="35">
        <f t="shared" si="0"/>
        <v>3</v>
      </c>
      <c r="O17" s="1829"/>
      <c r="P17" s="2033">
        <f t="shared" si="1"/>
        <v>0</v>
      </c>
      <c r="Q17" s="1070"/>
      <c r="R17" s="37">
        <f t="shared" si="2"/>
        <v>0</v>
      </c>
    </row>
    <row r="18" spans="5:18" s="64" customFormat="1" ht="22.8" outlineLevel="2" collapsed="1">
      <c r="E18" s="480"/>
      <c r="F18" s="1590"/>
      <c r="G18" s="1606">
        <v>12</v>
      </c>
      <c r="H18" s="17"/>
      <c r="I18" s="33" t="s">
        <v>4259</v>
      </c>
      <c r="J18" s="34" t="s">
        <v>4260</v>
      </c>
      <c r="K18" s="17" t="s">
        <v>1875</v>
      </c>
      <c r="L18" s="35">
        <v>10</v>
      </c>
      <c r="M18" s="19"/>
      <c r="N18" s="35">
        <f t="shared" si="0"/>
        <v>10</v>
      </c>
      <c r="O18" s="1829"/>
      <c r="P18" s="2033">
        <f t="shared" si="1"/>
        <v>0</v>
      </c>
      <c r="Q18" s="1070"/>
      <c r="R18" s="37">
        <f t="shared" si="2"/>
        <v>0</v>
      </c>
    </row>
    <row r="19" spans="5:18" s="64" customFormat="1" ht="22.8" outlineLevel="2">
      <c r="E19" s="480"/>
      <c r="F19" s="1590"/>
      <c r="G19" s="1606">
        <v>13</v>
      </c>
      <c r="H19" s="17"/>
      <c r="I19" s="33" t="s">
        <v>4261</v>
      </c>
      <c r="J19" s="34" t="s">
        <v>4262</v>
      </c>
      <c r="K19" s="17" t="s">
        <v>1875</v>
      </c>
      <c r="L19" s="35">
        <v>19</v>
      </c>
      <c r="M19" s="19"/>
      <c r="N19" s="35">
        <f t="shared" si="0"/>
        <v>19</v>
      </c>
      <c r="O19" s="1829"/>
      <c r="P19" s="2033">
        <f t="shared" si="1"/>
        <v>0</v>
      </c>
      <c r="Q19" s="1070"/>
      <c r="R19" s="37">
        <f t="shared" si="2"/>
        <v>0</v>
      </c>
    </row>
    <row r="20" spans="5:18" s="64" customFormat="1" ht="17.25" customHeight="1" outlineLevel="2">
      <c r="E20" s="480"/>
      <c r="F20" s="1590"/>
      <c r="G20" s="1606">
        <v>14</v>
      </c>
      <c r="H20" s="17"/>
      <c r="I20" s="33" t="s">
        <v>4263</v>
      </c>
      <c r="J20" s="34" t="s">
        <v>4265</v>
      </c>
      <c r="K20" s="17" t="s">
        <v>1875</v>
      </c>
      <c r="L20" s="35">
        <v>29</v>
      </c>
      <c r="M20" s="19"/>
      <c r="N20" s="35">
        <f t="shared" si="0"/>
        <v>29</v>
      </c>
      <c r="O20" s="1829"/>
      <c r="P20" s="2033">
        <f t="shared" si="1"/>
        <v>0</v>
      </c>
      <c r="Q20" s="1070"/>
      <c r="R20" s="37">
        <f t="shared" si="2"/>
        <v>0</v>
      </c>
    </row>
    <row r="21" spans="5:18" s="64" customFormat="1" ht="22.8" outlineLevel="2">
      <c r="E21" s="480"/>
      <c r="F21" s="1590"/>
      <c r="G21" s="1606">
        <v>16</v>
      </c>
      <c r="H21" s="17"/>
      <c r="I21" s="33"/>
      <c r="J21" s="34" t="s">
        <v>4266</v>
      </c>
      <c r="K21" s="17" t="s">
        <v>1875</v>
      </c>
      <c r="L21" s="35">
        <v>3</v>
      </c>
      <c r="M21" s="19"/>
      <c r="N21" s="35">
        <f t="shared" si="0"/>
        <v>3</v>
      </c>
      <c r="O21" s="1829"/>
      <c r="P21" s="2033">
        <f t="shared" si="1"/>
        <v>0</v>
      </c>
      <c r="Q21" s="1070"/>
      <c r="R21" s="37">
        <f t="shared" si="2"/>
        <v>0</v>
      </c>
    </row>
    <row r="22" spans="5:18" s="64" customFormat="1" ht="22.8" outlineLevel="2">
      <c r="E22" s="480"/>
      <c r="F22" s="1590"/>
      <c r="G22" s="1606">
        <v>16</v>
      </c>
      <c r="H22" s="17"/>
      <c r="I22" s="33" t="s">
        <v>4267</v>
      </c>
      <c r="J22" s="34" t="s">
        <v>4268</v>
      </c>
      <c r="K22" s="17" t="s">
        <v>1875</v>
      </c>
      <c r="L22" s="35">
        <v>5</v>
      </c>
      <c r="M22" s="19"/>
      <c r="N22" s="35">
        <f t="shared" si="0"/>
        <v>5</v>
      </c>
      <c r="O22" s="1829"/>
      <c r="P22" s="2033">
        <f t="shared" si="1"/>
        <v>0</v>
      </c>
      <c r="Q22" s="1070"/>
      <c r="R22" s="37">
        <f t="shared" si="2"/>
        <v>0</v>
      </c>
    </row>
    <row r="23" spans="5:18" s="64" customFormat="1" ht="22.8" outlineLevel="2">
      <c r="E23" s="480"/>
      <c r="F23" s="1590"/>
      <c r="G23" s="1606">
        <v>17</v>
      </c>
      <c r="H23" s="17"/>
      <c r="I23" s="33" t="s">
        <v>4269</v>
      </c>
      <c r="J23" s="34" t="s">
        <v>4270</v>
      </c>
      <c r="K23" s="17" t="s">
        <v>1875</v>
      </c>
      <c r="L23" s="35">
        <v>4</v>
      </c>
      <c r="M23" s="19"/>
      <c r="N23" s="35">
        <f t="shared" si="0"/>
        <v>4</v>
      </c>
      <c r="O23" s="1829"/>
      <c r="P23" s="2033">
        <f t="shared" si="1"/>
        <v>0</v>
      </c>
      <c r="Q23" s="1070"/>
      <c r="R23" s="37">
        <f t="shared" si="2"/>
        <v>0</v>
      </c>
    </row>
    <row r="24" spans="5:18" s="64" customFormat="1" ht="22.8" outlineLevel="2">
      <c r="E24" s="480"/>
      <c r="F24" s="1590"/>
      <c r="G24" s="1606">
        <v>18</v>
      </c>
      <c r="H24" s="17"/>
      <c r="I24" s="33"/>
      <c r="J24" s="34" t="s">
        <v>4775</v>
      </c>
      <c r="K24" s="17" t="s">
        <v>16</v>
      </c>
      <c r="L24" s="35">
        <v>430</v>
      </c>
      <c r="M24" s="19">
        <v>15</v>
      </c>
      <c r="N24" s="35">
        <f t="shared" si="0"/>
        <v>494.49999999999994</v>
      </c>
      <c r="O24" s="1829"/>
      <c r="P24" s="2033">
        <f t="shared" si="1"/>
        <v>0</v>
      </c>
      <c r="Q24" s="1070"/>
      <c r="R24" s="37">
        <f t="shared" si="2"/>
        <v>0</v>
      </c>
    </row>
    <row r="25" spans="5:18" s="64" customFormat="1" ht="11.4" outlineLevel="2">
      <c r="E25" s="480"/>
      <c r="F25" s="1590"/>
      <c r="G25" s="1606">
        <v>19</v>
      </c>
      <c r="H25" s="17"/>
      <c r="I25" s="33"/>
      <c r="J25" s="34" t="s">
        <v>4271</v>
      </c>
      <c r="K25" s="17" t="s">
        <v>16</v>
      </c>
      <c r="L25" s="35">
        <v>50</v>
      </c>
      <c r="M25" s="19">
        <v>15</v>
      </c>
      <c r="N25" s="35">
        <f t="shared" si="0"/>
        <v>57.499999999999993</v>
      </c>
      <c r="O25" s="1829"/>
      <c r="P25" s="2033">
        <f t="shared" si="1"/>
        <v>0</v>
      </c>
      <c r="Q25" s="1070"/>
      <c r="R25" s="37">
        <f t="shared" si="2"/>
        <v>0</v>
      </c>
    </row>
    <row r="26" spans="5:18" s="64" customFormat="1" ht="11.4" outlineLevel="2">
      <c r="E26" s="480"/>
      <c r="F26" s="1590"/>
      <c r="G26" s="1606">
        <v>20</v>
      </c>
      <c r="H26" s="17"/>
      <c r="I26" s="33"/>
      <c r="J26" s="34" t="s">
        <v>4272</v>
      </c>
      <c r="K26" s="17" t="s">
        <v>3073</v>
      </c>
      <c r="L26" s="35">
        <v>77</v>
      </c>
      <c r="M26" s="19">
        <v>15</v>
      </c>
      <c r="N26" s="35">
        <f t="shared" si="0"/>
        <v>88.55</v>
      </c>
      <c r="O26" s="1829"/>
      <c r="P26" s="2033">
        <f t="shared" si="1"/>
        <v>0</v>
      </c>
      <c r="Q26" s="1070"/>
      <c r="R26" s="37">
        <f t="shared" si="2"/>
        <v>0</v>
      </c>
    </row>
    <row r="27" spans="5:18" s="64" customFormat="1" ht="11.4" outlineLevel="2">
      <c r="E27" s="480"/>
      <c r="F27" s="1590"/>
      <c r="G27" s="1606">
        <v>21</v>
      </c>
      <c r="H27" s="17"/>
      <c r="I27" s="33"/>
      <c r="J27" s="34" t="s">
        <v>4273</v>
      </c>
      <c r="K27" s="17" t="s">
        <v>1875</v>
      </c>
      <c r="L27" s="35">
        <v>12</v>
      </c>
      <c r="M27" s="19">
        <v>15</v>
      </c>
      <c r="N27" s="35">
        <f t="shared" si="0"/>
        <v>13.799999999999999</v>
      </c>
      <c r="O27" s="1829"/>
      <c r="P27" s="2033">
        <f t="shared" si="1"/>
        <v>0</v>
      </c>
      <c r="Q27" s="1070"/>
      <c r="R27" s="37">
        <f t="shared" si="2"/>
        <v>0</v>
      </c>
    </row>
    <row r="28" spans="5:18" s="64" customFormat="1" ht="11.4" outlineLevel="2">
      <c r="E28" s="480"/>
      <c r="F28" s="1590"/>
      <c r="G28" s="1606">
        <v>22</v>
      </c>
      <c r="H28" s="17"/>
      <c r="I28" s="33"/>
      <c r="J28" s="34" t="s">
        <v>4274</v>
      </c>
      <c r="K28" s="17" t="s">
        <v>3073</v>
      </c>
      <c r="L28" s="35">
        <v>72</v>
      </c>
      <c r="M28" s="19">
        <v>15</v>
      </c>
      <c r="N28" s="35">
        <f t="shared" si="0"/>
        <v>82.8</v>
      </c>
      <c r="O28" s="1829"/>
      <c r="P28" s="2033">
        <f t="shared" si="1"/>
        <v>0</v>
      </c>
      <c r="Q28" s="1070"/>
      <c r="R28" s="37">
        <f t="shared" si="2"/>
        <v>0</v>
      </c>
    </row>
    <row r="29" spans="5:18" s="64" customFormat="1" ht="11.4" outlineLevel="2">
      <c r="E29" s="480"/>
      <c r="F29" s="1590"/>
      <c r="G29" s="1606">
        <v>23</v>
      </c>
      <c r="H29" s="17"/>
      <c r="I29" s="33"/>
      <c r="J29" s="34" t="s">
        <v>4275</v>
      </c>
      <c r="K29" s="17" t="s">
        <v>1875</v>
      </c>
      <c r="L29" s="35">
        <v>14</v>
      </c>
      <c r="M29" s="19">
        <v>15</v>
      </c>
      <c r="N29" s="35">
        <f t="shared" si="0"/>
        <v>16.099999999999998</v>
      </c>
      <c r="O29" s="1829"/>
      <c r="P29" s="2033">
        <f t="shared" si="1"/>
        <v>0</v>
      </c>
      <c r="Q29" s="1070"/>
      <c r="R29" s="37">
        <f t="shared" si="2"/>
        <v>0</v>
      </c>
    </row>
    <row r="30" spans="5:18" s="64" customFormat="1" ht="11.4" outlineLevel="2">
      <c r="E30" s="480"/>
      <c r="F30" s="1590"/>
      <c r="G30" s="1606">
        <v>24</v>
      </c>
      <c r="H30" s="17"/>
      <c r="I30" s="33"/>
      <c r="J30" s="34" t="s">
        <v>4276</v>
      </c>
      <c r="K30" s="17" t="s">
        <v>3073</v>
      </c>
      <c r="L30" s="35">
        <v>30</v>
      </c>
      <c r="M30" s="19">
        <v>15</v>
      </c>
      <c r="N30" s="35">
        <f t="shared" si="0"/>
        <v>34.5</v>
      </c>
      <c r="O30" s="1829"/>
      <c r="P30" s="2033">
        <f t="shared" si="1"/>
        <v>0</v>
      </c>
      <c r="Q30" s="1070"/>
      <c r="R30" s="37">
        <f t="shared" si="2"/>
        <v>0</v>
      </c>
    </row>
    <row r="31" spans="5:18" s="64" customFormat="1" ht="11.4" outlineLevel="2">
      <c r="E31" s="480"/>
      <c r="F31" s="1590"/>
      <c r="G31" s="1606">
        <v>25</v>
      </c>
      <c r="H31" s="17"/>
      <c r="I31" s="33"/>
      <c r="J31" s="34" t="s">
        <v>4277</v>
      </c>
      <c r="K31" s="17" t="s">
        <v>1875</v>
      </c>
      <c r="L31" s="35">
        <v>10</v>
      </c>
      <c r="M31" s="19">
        <v>15</v>
      </c>
      <c r="N31" s="35">
        <f t="shared" si="0"/>
        <v>11.5</v>
      </c>
      <c r="O31" s="1829"/>
      <c r="P31" s="2033">
        <f t="shared" si="1"/>
        <v>0</v>
      </c>
      <c r="Q31" s="1070"/>
      <c r="R31" s="37">
        <f t="shared" si="2"/>
        <v>0</v>
      </c>
    </row>
    <row r="32" spans="5:18" s="64" customFormat="1" ht="13.8" outlineLevel="2">
      <c r="E32" s="480"/>
      <c r="F32" s="1590"/>
      <c r="G32" s="1606">
        <v>26</v>
      </c>
      <c r="H32" s="17"/>
      <c r="I32" s="33"/>
      <c r="J32" s="34" t="s">
        <v>4279</v>
      </c>
      <c r="K32" s="17" t="s">
        <v>3073</v>
      </c>
      <c r="L32" s="35">
        <v>18</v>
      </c>
      <c r="M32" s="19">
        <v>15</v>
      </c>
      <c r="N32" s="35">
        <f t="shared" si="0"/>
        <v>20.7</v>
      </c>
      <c r="O32" s="1829"/>
      <c r="P32" s="2033">
        <f t="shared" si="1"/>
        <v>0</v>
      </c>
      <c r="Q32" s="1070"/>
      <c r="R32" s="37">
        <f t="shared" si="2"/>
        <v>0</v>
      </c>
    </row>
    <row r="33" spans="5:18" s="64" customFormat="1" ht="13.8" outlineLevel="2">
      <c r="E33" s="480"/>
      <c r="F33" s="1590"/>
      <c r="G33" s="1606">
        <v>27</v>
      </c>
      <c r="H33" s="17"/>
      <c r="I33" s="33"/>
      <c r="J33" s="34" t="s">
        <v>4281</v>
      </c>
      <c r="K33" s="17" t="s">
        <v>3073</v>
      </c>
      <c r="L33" s="35">
        <v>30</v>
      </c>
      <c r="M33" s="19">
        <v>15</v>
      </c>
      <c r="N33" s="35">
        <f t="shared" si="0"/>
        <v>34.5</v>
      </c>
      <c r="O33" s="1829"/>
      <c r="P33" s="2033">
        <f t="shared" si="1"/>
        <v>0</v>
      </c>
      <c r="Q33" s="1070"/>
      <c r="R33" s="37">
        <f t="shared" si="2"/>
        <v>0</v>
      </c>
    </row>
    <row r="34" spans="5:18" s="64" customFormat="1" ht="13.8" outlineLevel="2">
      <c r="E34" s="480"/>
      <c r="F34" s="1590"/>
      <c r="G34" s="1606">
        <v>28</v>
      </c>
      <c r="H34" s="17"/>
      <c r="I34" s="33"/>
      <c r="J34" s="34" t="s">
        <v>4282</v>
      </c>
      <c r="K34" s="17" t="s">
        <v>3073</v>
      </c>
      <c r="L34" s="35">
        <v>10</v>
      </c>
      <c r="M34" s="19">
        <v>15</v>
      </c>
      <c r="N34" s="35">
        <f t="shared" si="0"/>
        <v>11.5</v>
      </c>
      <c r="O34" s="1829"/>
      <c r="P34" s="2033">
        <f t="shared" si="1"/>
        <v>0</v>
      </c>
      <c r="Q34" s="1070"/>
      <c r="R34" s="37">
        <f t="shared" si="2"/>
        <v>0</v>
      </c>
    </row>
    <row r="35" spans="5:18" s="64" customFormat="1" ht="11.4" outlineLevel="2">
      <c r="E35" s="480"/>
      <c r="F35" s="1590"/>
      <c r="G35" s="1606">
        <v>29</v>
      </c>
      <c r="H35" s="17"/>
      <c r="I35" s="33"/>
      <c r="J35" s="34" t="s">
        <v>4283</v>
      </c>
      <c r="K35" s="17" t="s">
        <v>16</v>
      </c>
      <c r="L35" s="35">
        <v>200</v>
      </c>
      <c r="M35" s="19"/>
      <c r="N35" s="35">
        <f t="shared" si="0"/>
        <v>200</v>
      </c>
      <c r="O35" s="1829"/>
      <c r="P35" s="2033">
        <f t="shared" si="1"/>
        <v>0</v>
      </c>
      <c r="Q35" s="1070"/>
      <c r="R35" s="37"/>
    </row>
    <row r="36" spans="5:18" s="64" customFormat="1" ht="11.4" outlineLevel="2">
      <c r="E36" s="480"/>
      <c r="F36" s="1590"/>
      <c r="G36" s="1606">
        <v>30</v>
      </c>
      <c r="H36" s="17"/>
      <c r="I36" s="33"/>
      <c r="J36" s="34" t="s">
        <v>4284</v>
      </c>
      <c r="K36" s="17" t="s">
        <v>16</v>
      </c>
      <c r="L36" s="35">
        <v>20</v>
      </c>
      <c r="M36" s="19"/>
      <c r="N36" s="35">
        <f t="shared" si="0"/>
        <v>20</v>
      </c>
      <c r="O36" s="1829"/>
      <c r="P36" s="2033">
        <f t="shared" si="1"/>
        <v>0</v>
      </c>
      <c r="Q36" s="1070"/>
      <c r="R36" s="37"/>
    </row>
    <row r="37" spans="5:18" s="64" customFormat="1" ht="11.4" outlineLevel="2">
      <c r="E37" s="480"/>
      <c r="F37" s="1590"/>
      <c r="G37" s="1606"/>
      <c r="H37" s="17"/>
      <c r="I37" s="33"/>
      <c r="J37" s="34"/>
      <c r="K37" s="17"/>
      <c r="L37" s="35"/>
      <c r="M37" s="19"/>
      <c r="N37" s="35"/>
      <c r="O37" s="2036"/>
      <c r="P37" s="2033"/>
      <c r="Q37" s="1070"/>
      <c r="R37" s="37"/>
    </row>
    <row r="38" spans="5:18" s="1584" customFormat="1" ht="16.5" customHeight="1" outlineLevel="1">
      <c r="E38" s="1600">
        <v>0</v>
      </c>
      <c r="F38" s="1588" t="s">
        <v>4878</v>
      </c>
      <c r="G38" s="1604"/>
      <c r="H38" s="1578"/>
      <c r="I38" s="1579"/>
      <c r="J38" s="1579" t="s">
        <v>4285</v>
      </c>
      <c r="K38" s="1578"/>
      <c r="L38" s="1580"/>
      <c r="M38" s="1581"/>
      <c r="N38" s="1580"/>
      <c r="O38" s="1581"/>
      <c r="P38" s="2031"/>
      <c r="Q38" s="1582"/>
      <c r="R38" s="1583">
        <f>SUBTOTAL(9,R39:R39)</f>
        <v>0</v>
      </c>
    </row>
    <row r="39" spans="5:18" s="64" customFormat="1" ht="22.8" outlineLevel="2">
      <c r="E39" s="480"/>
      <c r="F39" s="1590"/>
      <c r="G39" s="1606">
        <v>1</v>
      </c>
      <c r="H39" s="17"/>
      <c r="I39" s="33"/>
      <c r="J39" s="34" t="s">
        <v>4286</v>
      </c>
      <c r="K39" s="17" t="s">
        <v>1875</v>
      </c>
      <c r="L39" s="35">
        <v>23</v>
      </c>
      <c r="M39" s="19"/>
      <c r="N39" s="35">
        <f>L39*(1+M39/100)</f>
        <v>23</v>
      </c>
      <c r="O39" s="1829"/>
      <c r="P39" s="2033">
        <f t="shared" si="1"/>
        <v>0</v>
      </c>
      <c r="Q39" s="1070"/>
      <c r="R39" s="37">
        <f t="shared" si="2"/>
        <v>0</v>
      </c>
    </row>
    <row r="40" spans="5:18" s="64" customFormat="1" ht="22.8" outlineLevel="2">
      <c r="E40" s="480"/>
      <c r="F40" s="1590"/>
      <c r="G40" s="1606">
        <v>2</v>
      </c>
      <c r="H40" s="17"/>
      <c r="I40" s="33"/>
      <c r="J40" s="34" t="s">
        <v>4287</v>
      </c>
      <c r="K40" s="17" t="s">
        <v>1875</v>
      </c>
      <c r="L40" s="35">
        <v>1</v>
      </c>
      <c r="M40" s="19"/>
      <c r="N40" s="35">
        <f t="shared" si="0"/>
        <v>1</v>
      </c>
      <c r="O40" s="1829"/>
      <c r="P40" s="2033">
        <f t="shared" si="1"/>
        <v>0</v>
      </c>
      <c r="Q40" s="1070"/>
      <c r="R40" s="37">
        <f t="shared" si="2"/>
        <v>0</v>
      </c>
    </row>
    <row r="41" spans="5:18" s="64" customFormat="1" ht="22.8" outlineLevel="2">
      <c r="E41" s="480"/>
      <c r="F41" s="1590"/>
      <c r="G41" s="1606">
        <v>3</v>
      </c>
      <c r="H41" s="17"/>
      <c r="I41" s="33"/>
      <c r="J41" s="34" t="s">
        <v>4288</v>
      </c>
      <c r="K41" s="17" t="s">
        <v>1875</v>
      </c>
      <c r="L41" s="35">
        <v>3</v>
      </c>
      <c r="M41" s="19"/>
      <c r="N41" s="35">
        <f t="shared" si="0"/>
        <v>3</v>
      </c>
      <c r="O41" s="1829"/>
      <c r="P41" s="2033">
        <f t="shared" si="1"/>
        <v>0</v>
      </c>
      <c r="Q41" s="1070"/>
      <c r="R41" s="37">
        <f t="shared" si="2"/>
        <v>0</v>
      </c>
    </row>
    <row r="42" spans="5:18" s="64" customFormat="1" ht="22.8" outlineLevel="2">
      <c r="E42" s="480"/>
      <c r="F42" s="1590"/>
      <c r="G42" s="1606">
        <v>4</v>
      </c>
      <c r="H42" s="17"/>
      <c r="I42" s="33"/>
      <c r="J42" s="34" t="s">
        <v>4289</v>
      </c>
      <c r="K42" s="17" t="s">
        <v>1875</v>
      </c>
      <c r="L42" s="35">
        <v>5</v>
      </c>
      <c r="M42" s="19"/>
      <c r="N42" s="35">
        <f t="shared" si="0"/>
        <v>5</v>
      </c>
      <c r="O42" s="1829"/>
      <c r="P42" s="2033">
        <f t="shared" si="1"/>
        <v>0</v>
      </c>
      <c r="Q42" s="1070"/>
      <c r="R42" s="37">
        <f t="shared" si="2"/>
        <v>0</v>
      </c>
    </row>
    <row r="43" spans="5:18" s="64" customFormat="1" ht="22.8" outlineLevel="2">
      <c r="E43" s="480"/>
      <c r="F43" s="1590"/>
      <c r="G43" s="1606">
        <v>5</v>
      </c>
      <c r="H43" s="17"/>
      <c r="I43" s="33"/>
      <c r="J43" s="34" t="s">
        <v>4290</v>
      </c>
      <c r="K43" s="17" t="s">
        <v>1875</v>
      </c>
      <c r="L43" s="35">
        <v>3</v>
      </c>
      <c r="M43" s="19"/>
      <c r="N43" s="35">
        <f t="shared" si="0"/>
        <v>3</v>
      </c>
      <c r="O43" s="1829"/>
      <c r="P43" s="2033">
        <f t="shared" si="1"/>
        <v>0</v>
      </c>
      <c r="Q43" s="1070"/>
      <c r="R43" s="37">
        <f t="shared" si="2"/>
        <v>0</v>
      </c>
    </row>
    <row r="44" spans="5:18" s="64" customFormat="1" ht="22.8" outlineLevel="2">
      <c r="E44" s="480"/>
      <c r="F44" s="1590"/>
      <c r="G44" s="1606">
        <v>6</v>
      </c>
      <c r="H44" s="17"/>
      <c r="I44" s="33"/>
      <c r="J44" s="34" t="s">
        <v>4291</v>
      </c>
      <c r="K44" s="17" t="s">
        <v>1875</v>
      </c>
      <c r="L44" s="35">
        <v>3</v>
      </c>
      <c r="M44" s="19"/>
      <c r="N44" s="35">
        <f t="shared" si="0"/>
        <v>3</v>
      </c>
      <c r="O44" s="1829"/>
      <c r="P44" s="2033">
        <f t="shared" si="1"/>
        <v>0</v>
      </c>
      <c r="Q44" s="1070"/>
      <c r="R44" s="37">
        <f t="shared" si="2"/>
        <v>0</v>
      </c>
    </row>
    <row r="45" spans="5:18" s="64" customFormat="1" ht="11.4" outlineLevel="2" collapsed="1">
      <c r="E45" s="480"/>
      <c r="F45" s="1590"/>
      <c r="G45" s="1606"/>
      <c r="H45" s="17"/>
      <c r="I45" s="33"/>
      <c r="J45" s="34"/>
      <c r="K45" s="17"/>
      <c r="L45" s="35"/>
      <c r="M45" s="19"/>
      <c r="N45" s="35"/>
      <c r="O45" s="2036"/>
      <c r="P45" s="2033"/>
      <c r="Q45" s="1070"/>
      <c r="R45" s="37">
        <f t="shared" si="2"/>
        <v>0</v>
      </c>
    </row>
    <row r="46" spans="5:18" s="1584" customFormat="1" ht="16.5" customHeight="1" outlineLevel="1">
      <c r="E46" s="1600">
        <v>0</v>
      </c>
      <c r="F46" s="1588" t="s">
        <v>4879</v>
      </c>
      <c r="G46" s="1604"/>
      <c r="H46" s="1578"/>
      <c r="I46" s="1579"/>
      <c r="J46" s="1579" t="s">
        <v>4292</v>
      </c>
      <c r="K46" s="1578"/>
      <c r="L46" s="1580"/>
      <c r="M46" s="1581"/>
      <c r="N46" s="1580"/>
      <c r="O46" s="1581"/>
      <c r="P46" s="2031"/>
      <c r="Q46" s="1582"/>
      <c r="R46" s="1583">
        <f t="shared" si="2"/>
        <v>0</v>
      </c>
    </row>
    <row r="47" spans="5:18" s="64" customFormat="1" ht="57" outlineLevel="2" collapsed="1">
      <c r="E47" s="480"/>
      <c r="F47" s="1590"/>
      <c r="G47" s="1606">
        <v>1</v>
      </c>
      <c r="H47" s="17"/>
      <c r="I47" s="33" t="s">
        <v>4293</v>
      </c>
      <c r="J47" s="34" t="s">
        <v>4294</v>
      </c>
      <c r="K47" s="17" t="s">
        <v>1875</v>
      </c>
      <c r="L47" s="35">
        <v>1</v>
      </c>
      <c r="M47" s="19">
        <v>0</v>
      </c>
      <c r="N47" s="35">
        <f t="shared" si="0"/>
        <v>1</v>
      </c>
      <c r="O47" s="1829"/>
      <c r="P47" s="2033">
        <f t="shared" si="1"/>
        <v>0</v>
      </c>
      <c r="Q47" s="1070"/>
      <c r="R47" s="37">
        <f t="shared" si="2"/>
        <v>0</v>
      </c>
    </row>
    <row r="48" spans="5:18" s="64" customFormat="1" ht="22.8" outlineLevel="2">
      <c r="E48" s="480"/>
      <c r="F48" s="1590"/>
      <c r="G48" s="1606">
        <v>2</v>
      </c>
      <c r="H48" s="17"/>
      <c r="I48" s="33"/>
      <c r="J48" s="34" t="s">
        <v>4295</v>
      </c>
      <c r="K48" s="17" t="s">
        <v>1875</v>
      </c>
      <c r="L48" s="35">
        <v>1</v>
      </c>
      <c r="M48" s="19"/>
      <c r="N48" s="35">
        <f t="shared" si="0"/>
        <v>1</v>
      </c>
      <c r="O48" s="1829"/>
      <c r="P48" s="2033">
        <f t="shared" si="1"/>
        <v>0</v>
      </c>
      <c r="Q48" s="1070"/>
      <c r="R48" s="37"/>
    </row>
    <row r="49" spans="5:18" s="64" customFormat="1" ht="11.4" outlineLevel="2" collapsed="1">
      <c r="E49" s="480"/>
      <c r="F49" s="1590"/>
      <c r="G49" s="1606">
        <v>3</v>
      </c>
      <c r="H49" s="17"/>
      <c r="I49" s="33" t="s">
        <v>4296</v>
      </c>
      <c r="J49" s="34" t="s">
        <v>4242</v>
      </c>
      <c r="K49" s="17" t="s">
        <v>1875</v>
      </c>
      <c r="L49" s="35">
        <v>4</v>
      </c>
      <c r="M49" s="19"/>
      <c r="N49" s="35">
        <f t="shared" si="0"/>
        <v>4</v>
      </c>
      <c r="O49" s="1829"/>
      <c r="P49" s="2033">
        <f t="shared" si="1"/>
        <v>0</v>
      </c>
      <c r="Q49" s="1070"/>
      <c r="R49" s="37">
        <f t="shared" si="2"/>
        <v>0</v>
      </c>
    </row>
    <row r="50" spans="5:18" s="64" customFormat="1" ht="22.8" outlineLevel="2">
      <c r="E50" s="480"/>
      <c r="F50" s="1590"/>
      <c r="G50" s="1606">
        <v>4</v>
      </c>
      <c r="H50" s="17"/>
      <c r="I50" s="33"/>
      <c r="J50" s="34" t="s">
        <v>4297</v>
      </c>
      <c r="K50" s="17" t="s">
        <v>1875</v>
      </c>
      <c r="L50" s="35">
        <v>2</v>
      </c>
      <c r="M50" s="19"/>
      <c r="N50" s="35">
        <f t="shared" si="0"/>
        <v>2</v>
      </c>
      <c r="O50" s="1829"/>
      <c r="P50" s="2033">
        <f t="shared" si="1"/>
        <v>0</v>
      </c>
      <c r="Q50" s="1070"/>
      <c r="R50" s="37"/>
    </row>
    <row r="51" spans="5:18" s="64" customFormat="1" ht="181.2" customHeight="1" outlineLevel="2">
      <c r="E51" s="480"/>
      <c r="F51" s="1590"/>
      <c r="G51" s="1606">
        <v>5</v>
      </c>
      <c r="H51" s="17"/>
      <c r="I51" s="33"/>
      <c r="J51" s="55" t="s">
        <v>4589</v>
      </c>
      <c r="K51" s="162"/>
      <c r="L51" s="35"/>
      <c r="M51" s="63"/>
      <c r="N51" s="35"/>
      <c r="O51" s="2036"/>
      <c r="P51" s="2033"/>
      <c r="Q51" s="1070"/>
      <c r="R51" s="37"/>
    </row>
    <row r="52" spans="5:18" s="64" customFormat="1" ht="34.200000000000003" outlineLevel="2" collapsed="1">
      <c r="E52" s="480"/>
      <c r="F52" s="1590"/>
      <c r="G52" s="1606">
        <v>6</v>
      </c>
      <c r="H52" s="17"/>
      <c r="I52" s="33" t="s">
        <v>4601</v>
      </c>
      <c r="J52" s="55" t="s">
        <v>4602</v>
      </c>
      <c r="K52" s="162" t="s">
        <v>23</v>
      </c>
      <c r="L52" s="35">
        <v>1</v>
      </c>
      <c r="M52" s="63"/>
      <c r="N52" s="35">
        <f t="shared" ref="N52:N59" si="3">L52*(1+M52/100)</f>
        <v>1</v>
      </c>
      <c r="O52" s="1829"/>
      <c r="P52" s="2034">
        <f t="shared" ref="P52:P59" si="4">N52*O52</f>
        <v>0</v>
      </c>
      <c r="Q52" s="1070"/>
      <c r="R52" s="37">
        <f t="shared" si="2"/>
        <v>0</v>
      </c>
    </row>
    <row r="53" spans="5:18" s="64" customFormat="1" ht="22.8" outlineLevel="2" collapsed="1">
      <c r="E53" s="480"/>
      <c r="F53" s="1590"/>
      <c r="G53" s="1606">
        <v>7</v>
      </c>
      <c r="H53" s="17"/>
      <c r="I53" s="33" t="s">
        <v>4603</v>
      </c>
      <c r="J53" s="55" t="s">
        <v>4591</v>
      </c>
      <c r="K53" s="162" t="s">
        <v>23</v>
      </c>
      <c r="L53" s="35">
        <v>1</v>
      </c>
      <c r="M53" s="63"/>
      <c r="N53" s="35">
        <f t="shared" si="3"/>
        <v>1</v>
      </c>
      <c r="O53" s="1829"/>
      <c r="P53" s="2034">
        <f t="shared" si="4"/>
        <v>0</v>
      </c>
      <c r="Q53" s="1070"/>
      <c r="R53" s="37">
        <f t="shared" si="2"/>
        <v>0</v>
      </c>
    </row>
    <row r="54" spans="5:18" s="64" customFormat="1" ht="22.8" outlineLevel="2" collapsed="1">
      <c r="E54" s="480"/>
      <c r="F54" s="1590"/>
      <c r="G54" s="1606">
        <v>8</v>
      </c>
      <c r="H54" s="17"/>
      <c r="I54" s="33" t="s">
        <v>4604</v>
      </c>
      <c r="J54" s="55" t="s">
        <v>4605</v>
      </c>
      <c r="K54" s="162" t="s">
        <v>23</v>
      </c>
      <c r="L54" s="35">
        <v>1</v>
      </c>
      <c r="M54" s="63"/>
      <c r="N54" s="35">
        <f t="shared" si="3"/>
        <v>1</v>
      </c>
      <c r="O54" s="1829"/>
      <c r="P54" s="2034">
        <f t="shared" si="4"/>
        <v>0</v>
      </c>
      <c r="Q54" s="1070"/>
      <c r="R54" s="37">
        <f t="shared" si="2"/>
        <v>0</v>
      </c>
    </row>
    <row r="55" spans="5:18" s="64" customFormat="1" ht="13.5" customHeight="1" outlineLevel="2" collapsed="1">
      <c r="E55" s="480"/>
      <c r="F55" s="1590"/>
      <c r="G55" s="1606">
        <v>9</v>
      </c>
      <c r="H55" s="17"/>
      <c r="I55" s="33" t="s">
        <v>4606</v>
      </c>
      <c r="J55" s="55" t="s">
        <v>4607</v>
      </c>
      <c r="K55" s="162" t="s">
        <v>23</v>
      </c>
      <c r="L55" s="35">
        <v>1</v>
      </c>
      <c r="M55" s="63"/>
      <c r="N55" s="35">
        <f t="shared" si="3"/>
        <v>1</v>
      </c>
      <c r="O55" s="1829"/>
      <c r="P55" s="2034">
        <f t="shared" si="4"/>
        <v>0</v>
      </c>
      <c r="Q55" s="1070"/>
      <c r="R55" s="37">
        <f t="shared" si="2"/>
        <v>0</v>
      </c>
    </row>
    <row r="56" spans="5:18" s="64" customFormat="1" ht="13.5" customHeight="1" outlineLevel="2">
      <c r="E56" s="480"/>
      <c r="F56" s="1590"/>
      <c r="G56" s="1606">
        <v>10</v>
      </c>
      <c r="H56" s="17"/>
      <c r="I56" s="33" t="s">
        <v>4608</v>
      </c>
      <c r="J56" s="55" t="s">
        <v>4609</v>
      </c>
      <c r="K56" s="162" t="s">
        <v>23</v>
      </c>
      <c r="L56" s="35">
        <v>1</v>
      </c>
      <c r="M56" s="63"/>
      <c r="N56" s="35">
        <f t="shared" si="3"/>
        <v>1</v>
      </c>
      <c r="O56" s="1829"/>
      <c r="P56" s="2034">
        <f t="shared" si="4"/>
        <v>0</v>
      </c>
      <c r="Q56" s="1070"/>
      <c r="R56" s="37"/>
    </row>
    <row r="57" spans="5:18" s="64" customFormat="1" ht="13.5" customHeight="1" outlineLevel="2">
      <c r="E57" s="480"/>
      <c r="F57" s="1590"/>
      <c r="G57" s="1606">
        <v>11</v>
      </c>
      <c r="H57" s="17"/>
      <c r="I57" s="33" t="s">
        <v>4610</v>
      </c>
      <c r="J57" s="55" t="s">
        <v>4611</v>
      </c>
      <c r="K57" s="162" t="s">
        <v>23</v>
      </c>
      <c r="L57" s="35">
        <v>1</v>
      </c>
      <c r="M57" s="63"/>
      <c r="N57" s="35">
        <f t="shared" si="3"/>
        <v>1</v>
      </c>
      <c r="O57" s="1829"/>
      <c r="P57" s="2034">
        <f t="shared" si="4"/>
        <v>0</v>
      </c>
      <c r="Q57" s="1070"/>
      <c r="R57" s="37"/>
    </row>
    <row r="58" spans="5:18" s="64" customFormat="1" ht="13.5" customHeight="1" outlineLevel="2">
      <c r="E58" s="480"/>
      <c r="F58" s="1590"/>
      <c r="G58" s="1606">
        <v>12</v>
      </c>
      <c r="H58" s="17"/>
      <c r="I58" s="33" t="s">
        <v>4612</v>
      </c>
      <c r="J58" s="55" t="s">
        <v>4613</v>
      </c>
      <c r="K58" s="162" t="s">
        <v>23</v>
      </c>
      <c r="L58" s="35">
        <v>1</v>
      </c>
      <c r="M58" s="63"/>
      <c r="N58" s="35">
        <f t="shared" si="3"/>
        <v>1</v>
      </c>
      <c r="O58" s="1829"/>
      <c r="P58" s="2034">
        <f t="shared" si="4"/>
        <v>0</v>
      </c>
      <c r="Q58" s="1070"/>
      <c r="R58" s="37"/>
    </row>
    <row r="59" spans="5:18" s="64" customFormat="1" ht="13.5" customHeight="1" outlineLevel="2">
      <c r="E59" s="480"/>
      <c r="F59" s="1590"/>
      <c r="G59" s="1606">
        <v>13</v>
      </c>
      <c r="H59" s="17"/>
      <c r="I59" s="33"/>
      <c r="J59" s="55" t="s">
        <v>4600</v>
      </c>
      <c r="K59" s="162" t="s">
        <v>23</v>
      </c>
      <c r="L59" s="35">
        <v>1</v>
      </c>
      <c r="M59" s="63"/>
      <c r="N59" s="35">
        <f t="shared" si="3"/>
        <v>1</v>
      </c>
      <c r="O59" s="1829"/>
      <c r="P59" s="2034">
        <f t="shared" si="4"/>
        <v>0</v>
      </c>
      <c r="Q59" s="1070"/>
      <c r="R59" s="37"/>
    </row>
    <row r="60" spans="5:18" s="64" customFormat="1" ht="13.5" customHeight="1" outlineLevel="2">
      <c r="E60" s="480"/>
      <c r="F60" s="1590"/>
      <c r="G60" s="1606">
        <v>14</v>
      </c>
      <c r="H60" s="17"/>
      <c r="I60" s="33"/>
      <c r="J60" s="34"/>
      <c r="K60" s="17"/>
      <c r="L60" s="35"/>
      <c r="M60" s="19"/>
      <c r="N60" s="35"/>
      <c r="O60" s="2036"/>
      <c r="P60" s="2033"/>
      <c r="Q60" s="1070"/>
      <c r="R60" s="37"/>
    </row>
    <row r="61" spans="5:18" s="64" customFormat="1" ht="22.8" outlineLevel="2" collapsed="1">
      <c r="E61" s="480"/>
      <c r="F61" s="1590"/>
      <c r="G61" s="1606">
        <v>15</v>
      </c>
      <c r="H61" s="17"/>
      <c r="I61" s="33" t="s">
        <v>4299</v>
      </c>
      <c r="J61" s="34" t="s">
        <v>4300</v>
      </c>
      <c r="K61" s="17" t="s">
        <v>1875</v>
      </c>
      <c r="L61" s="35">
        <v>32</v>
      </c>
      <c r="M61" s="19"/>
      <c r="N61" s="35">
        <f t="shared" si="0"/>
        <v>32</v>
      </c>
      <c r="O61" s="1829"/>
      <c r="P61" s="2033">
        <f t="shared" si="1"/>
        <v>0</v>
      </c>
      <c r="Q61" s="1070"/>
      <c r="R61" s="37">
        <f t="shared" si="2"/>
        <v>0</v>
      </c>
    </row>
    <row r="62" spans="5:18" s="64" customFormat="1" ht="22.8" outlineLevel="2" collapsed="1">
      <c r="E62" s="480"/>
      <c r="F62" s="1590"/>
      <c r="G62" s="1606">
        <v>16</v>
      </c>
      <c r="H62" s="17"/>
      <c r="I62" s="33" t="s">
        <v>4301</v>
      </c>
      <c r="J62" s="34" t="s">
        <v>4302</v>
      </c>
      <c r="K62" s="17" t="s">
        <v>1875</v>
      </c>
      <c r="L62" s="35">
        <v>13</v>
      </c>
      <c r="M62" s="19"/>
      <c r="N62" s="35">
        <f t="shared" si="0"/>
        <v>13</v>
      </c>
      <c r="O62" s="1829"/>
      <c r="P62" s="2033">
        <f t="shared" si="1"/>
        <v>0</v>
      </c>
      <c r="Q62" s="1070"/>
      <c r="R62" s="37">
        <f t="shared" si="2"/>
        <v>0</v>
      </c>
    </row>
    <row r="63" spans="5:18" s="64" customFormat="1" ht="11.4" outlineLevel="2">
      <c r="E63" s="480"/>
      <c r="F63" s="1590"/>
      <c r="G63" s="1606">
        <v>17</v>
      </c>
      <c r="H63" s="17"/>
      <c r="I63" s="33"/>
      <c r="J63" s="34" t="s">
        <v>4304</v>
      </c>
      <c r="K63" s="17" t="s">
        <v>16</v>
      </c>
      <c r="L63" s="35">
        <v>100</v>
      </c>
      <c r="M63" s="19">
        <v>20</v>
      </c>
      <c r="N63" s="35">
        <f t="shared" si="0"/>
        <v>120</v>
      </c>
      <c r="O63" s="1829"/>
      <c r="P63" s="2033">
        <f t="shared" si="1"/>
        <v>0</v>
      </c>
      <c r="Q63" s="1070"/>
      <c r="R63" s="37">
        <f t="shared" si="2"/>
        <v>0</v>
      </c>
    </row>
    <row r="64" spans="5:18" s="64" customFormat="1" ht="11.4" outlineLevel="2">
      <c r="E64" s="480"/>
      <c r="F64" s="1590"/>
      <c r="G64" s="1606">
        <v>18</v>
      </c>
      <c r="H64" s="17"/>
      <c r="I64" s="33"/>
      <c r="J64" s="34" t="s">
        <v>4306</v>
      </c>
      <c r="K64" s="17" t="s">
        <v>16</v>
      </c>
      <c r="L64" s="35">
        <v>40</v>
      </c>
      <c r="M64" s="19">
        <v>20</v>
      </c>
      <c r="N64" s="35">
        <f t="shared" si="0"/>
        <v>48</v>
      </c>
      <c r="O64" s="1829"/>
      <c r="P64" s="2033">
        <f t="shared" si="1"/>
        <v>0</v>
      </c>
      <c r="Q64" s="1070"/>
      <c r="R64" s="37">
        <f t="shared" si="2"/>
        <v>0</v>
      </c>
    </row>
    <row r="65" spans="5:18" s="64" customFormat="1" ht="11.4" outlineLevel="2">
      <c r="E65" s="480"/>
      <c r="F65" s="1590"/>
      <c r="G65" s="1606">
        <v>19</v>
      </c>
      <c r="H65" s="17"/>
      <c r="I65" s="33"/>
      <c r="J65" s="34"/>
      <c r="K65" s="17"/>
      <c r="L65" s="35"/>
      <c r="M65" s="19"/>
      <c r="N65" s="35"/>
      <c r="O65" s="2036"/>
      <c r="P65" s="2033"/>
      <c r="Q65" s="1070"/>
      <c r="R65" s="37">
        <f t="shared" si="2"/>
        <v>0</v>
      </c>
    </row>
    <row r="66" spans="5:18" s="64" customFormat="1" ht="11.4" outlineLevel="2">
      <c r="E66" s="480"/>
      <c r="F66" s="1590"/>
      <c r="G66" s="1606">
        <v>20</v>
      </c>
      <c r="H66" s="17"/>
      <c r="I66" s="33"/>
      <c r="J66" s="34" t="s">
        <v>4276</v>
      </c>
      <c r="K66" s="17" t="s">
        <v>1875</v>
      </c>
      <c r="L66" s="35">
        <v>60</v>
      </c>
      <c r="M66" s="19">
        <v>15</v>
      </c>
      <c r="N66" s="35">
        <f t="shared" si="0"/>
        <v>69</v>
      </c>
      <c r="O66" s="1829"/>
      <c r="P66" s="2033">
        <f t="shared" si="1"/>
        <v>0</v>
      </c>
      <c r="Q66" s="1070"/>
      <c r="R66" s="37">
        <f t="shared" si="2"/>
        <v>0</v>
      </c>
    </row>
    <row r="67" spans="5:18" s="64" customFormat="1" ht="11.4" outlineLevel="2">
      <c r="E67" s="480"/>
      <c r="F67" s="1590"/>
      <c r="G67" s="1606">
        <v>21</v>
      </c>
      <c r="H67" s="17"/>
      <c r="I67" s="33"/>
      <c r="J67" s="34" t="s">
        <v>4277</v>
      </c>
      <c r="K67" s="17" t="s">
        <v>1875</v>
      </c>
      <c r="L67" s="35">
        <v>60</v>
      </c>
      <c r="M67" s="19">
        <v>15</v>
      </c>
      <c r="N67" s="35">
        <f t="shared" si="0"/>
        <v>69</v>
      </c>
      <c r="O67" s="1829"/>
      <c r="P67" s="2033">
        <f t="shared" si="1"/>
        <v>0</v>
      </c>
      <c r="Q67" s="1070"/>
      <c r="R67" s="37">
        <f t="shared" si="2"/>
        <v>0</v>
      </c>
    </row>
    <row r="68" spans="5:18" s="64" customFormat="1" ht="11.4" outlineLevel="2">
      <c r="E68" s="480"/>
      <c r="F68" s="1590"/>
      <c r="G68" s="1606">
        <v>22</v>
      </c>
      <c r="H68" s="17"/>
      <c r="I68" s="33"/>
      <c r="J68" s="34" t="s">
        <v>4307</v>
      </c>
      <c r="K68" s="17" t="s">
        <v>1875</v>
      </c>
      <c r="L68" s="35">
        <v>20</v>
      </c>
      <c r="M68" s="19">
        <v>15</v>
      </c>
      <c r="N68" s="35">
        <f t="shared" si="0"/>
        <v>23</v>
      </c>
      <c r="O68" s="1829"/>
      <c r="P68" s="2033">
        <f t="shared" si="1"/>
        <v>0</v>
      </c>
      <c r="Q68" s="1070"/>
      <c r="R68" s="37">
        <f t="shared" si="2"/>
        <v>0</v>
      </c>
    </row>
    <row r="69" spans="5:18" s="64" customFormat="1" ht="11.4" outlineLevel="2">
      <c r="E69" s="480"/>
      <c r="F69" s="1590"/>
      <c r="G69" s="1606">
        <v>23</v>
      </c>
      <c r="H69" s="17"/>
      <c r="I69" s="33"/>
      <c r="J69" s="34" t="s">
        <v>4308</v>
      </c>
      <c r="K69" s="17" t="s">
        <v>1875</v>
      </c>
      <c r="L69" s="35">
        <v>10</v>
      </c>
      <c r="M69" s="19">
        <v>15</v>
      </c>
      <c r="N69" s="35">
        <f t="shared" si="0"/>
        <v>11.5</v>
      </c>
      <c r="O69" s="1829"/>
      <c r="P69" s="2033">
        <f t="shared" si="1"/>
        <v>0</v>
      </c>
      <c r="Q69" s="1070"/>
      <c r="R69" s="37">
        <f t="shared" si="2"/>
        <v>0</v>
      </c>
    </row>
    <row r="70" spans="5:18" s="64" customFormat="1" ht="11.4" outlineLevel="2">
      <c r="E70" s="480"/>
      <c r="F70" s="1590"/>
      <c r="G70" s="1606">
        <v>24</v>
      </c>
      <c r="H70" s="17"/>
      <c r="I70" s="33"/>
      <c r="J70" s="34" t="s">
        <v>4309</v>
      </c>
      <c r="K70" s="17" t="s">
        <v>1875</v>
      </c>
      <c r="L70" s="35">
        <v>20</v>
      </c>
      <c r="M70" s="19">
        <v>15</v>
      </c>
      <c r="N70" s="35">
        <f t="shared" si="0"/>
        <v>23</v>
      </c>
      <c r="O70" s="1829"/>
      <c r="P70" s="2033">
        <f t="shared" si="1"/>
        <v>0</v>
      </c>
      <c r="Q70" s="1070"/>
      <c r="R70" s="37">
        <f t="shared" si="2"/>
        <v>0</v>
      </c>
    </row>
    <row r="71" spans="5:18" s="64" customFormat="1" ht="11.4" outlineLevel="2">
      <c r="E71" s="480"/>
      <c r="F71" s="1590"/>
      <c r="G71" s="1606">
        <v>25</v>
      </c>
      <c r="H71" s="17"/>
      <c r="I71" s="33"/>
      <c r="J71" s="34" t="s">
        <v>4310</v>
      </c>
      <c r="K71" s="17" t="s">
        <v>1875</v>
      </c>
      <c r="L71" s="35">
        <v>10</v>
      </c>
      <c r="M71" s="19">
        <v>15</v>
      </c>
      <c r="N71" s="35">
        <f t="shared" si="0"/>
        <v>11.5</v>
      </c>
      <c r="O71" s="1829"/>
      <c r="P71" s="2033">
        <f t="shared" si="1"/>
        <v>0</v>
      </c>
      <c r="Q71" s="1070"/>
      <c r="R71" s="37">
        <f t="shared" si="2"/>
        <v>0</v>
      </c>
    </row>
    <row r="72" spans="5:18" s="64" customFormat="1" ht="11.4" outlineLevel="2">
      <c r="E72" s="480"/>
      <c r="F72" s="1590"/>
      <c r="G72" s="1606">
        <v>26</v>
      </c>
      <c r="H72" s="17"/>
      <c r="I72" s="33"/>
      <c r="J72" s="34" t="s">
        <v>4311</v>
      </c>
      <c r="K72" s="17" t="s">
        <v>1875</v>
      </c>
      <c r="L72" s="35">
        <v>20</v>
      </c>
      <c r="M72" s="19">
        <v>15</v>
      </c>
      <c r="N72" s="35">
        <f t="shared" si="0"/>
        <v>23</v>
      </c>
      <c r="O72" s="1829"/>
      <c r="P72" s="2033">
        <f t="shared" si="1"/>
        <v>0</v>
      </c>
      <c r="Q72" s="1070"/>
      <c r="R72" s="37">
        <f t="shared" si="2"/>
        <v>0</v>
      </c>
    </row>
    <row r="73" spans="5:18" s="64" customFormat="1" ht="11.4" outlineLevel="2">
      <c r="E73" s="480"/>
      <c r="F73" s="1590"/>
      <c r="G73" s="1606">
        <v>27</v>
      </c>
      <c r="H73" s="17"/>
      <c r="I73" s="33"/>
      <c r="J73" s="34" t="s">
        <v>4312</v>
      </c>
      <c r="K73" s="17" t="s">
        <v>1875</v>
      </c>
      <c r="L73" s="35">
        <v>10</v>
      </c>
      <c r="M73" s="19">
        <v>15</v>
      </c>
      <c r="N73" s="35">
        <f t="shared" si="0"/>
        <v>11.5</v>
      </c>
      <c r="O73" s="1829"/>
      <c r="P73" s="2033">
        <f t="shared" si="1"/>
        <v>0</v>
      </c>
      <c r="Q73" s="1070"/>
      <c r="R73" s="37">
        <f t="shared" si="2"/>
        <v>0</v>
      </c>
    </row>
    <row r="74" spans="5:18" s="64" customFormat="1" ht="11.4" outlineLevel="2">
      <c r="E74" s="480"/>
      <c r="F74" s="1590"/>
      <c r="G74" s="1606">
        <v>28</v>
      </c>
      <c r="H74" s="17"/>
      <c r="I74" s="33"/>
      <c r="J74" s="34" t="s">
        <v>4283</v>
      </c>
      <c r="K74" s="17" t="s">
        <v>16</v>
      </c>
      <c r="L74" s="35">
        <v>30</v>
      </c>
      <c r="M74" s="19">
        <v>15</v>
      </c>
      <c r="N74" s="35">
        <f t="shared" si="0"/>
        <v>34.5</v>
      </c>
      <c r="O74" s="1829"/>
      <c r="P74" s="2033">
        <f t="shared" si="1"/>
        <v>0</v>
      </c>
      <c r="Q74" s="1070"/>
      <c r="R74" s="37">
        <f t="shared" si="2"/>
        <v>0</v>
      </c>
    </row>
    <row r="75" spans="5:18" s="64" customFormat="1" ht="11.4" outlineLevel="2">
      <c r="E75" s="480"/>
      <c r="F75" s="1590"/>
      <c r="G75" s="1606">
        <v>29</v>
      </c>
      <c r="H75" s="17"/>
      <c r="I75" s="33"/>
      <c r="J75" s="34" t="s">
        <v>4313</v>
      </c>
      <c r="K75" s="17" t="s">
        <v>16</v>
      </c>
      <c r="L75" s="35">
        <v>30</v>
      </c>
      <c r="M75" s="19">
        <v>15</v>
      </c>
      <c r="N75" s="35">
        <f t="shared" si="0"/>
        <v>34.5</v>
      </c>
      <c r="O75" s="1829"/>
      <c r="P75" s="2033">
        <f t="shared" si="1"/>
        <v>0</v>
      </c>
      <c r="Q75" s="1070"/>
      <c r="R75" s="37"/>
    </row>
    <row r="76" spans="5:18" s="64" customFormat="1" ht="11.4" outlineLevel="2">
      <c r="E76" s="480"/>
      <c r="F76" s="1590"/>
      <c r="G76" s="1606">
        <v>30</v>
      </c>
      <c r="H76" s="17"/>
      <c r="I76" s="33"/>
      <c r="J76" s="34" t="s">
        <v>4284</v>
      </c>
      <c r="K76" s="17" t="s">
        <v>16</v>
      </c>
      <c r="L76" s="35">
        <v>20</v>
      </c>
      <c r="M76" s="19">
        <v>15</v>
      </c>
      <c r="N76" s="35">
        <f t="shared" si="0"/>
        <v>23</v>
      </c>
      <c r="O76" s="1829"/>
      <c r="P76" s="2033">
        <f t="shared" si="1"/>
        <v>0</v>
      </c>
      <c r="Q76" s="1070"/>
      <c r="R76" s="37">
        <f t="shared" si="2"/>
        <v>0</v>
      </c>
    </row>
    <row r="77" spans="5:18" s="1584" customFormat="1" ht="16.5" customHeight="1" outlineLevel="1">
      <c r="E77" s="1600">
        <v>0</v>
      </c>
      <c r="F77" s="1588" t="s">
        <v>4880</v>
      </c>
      <c r="G77" s="1604"/>
      <c r="H77" s="1578"/>
      <c r="I77" s="1579"/>
      <c r="J77" s="1579" t="s">
        <v>4314</v>
      </c>
      <c r="K77" s="1578"/>
      <c r="L77" s="1580"/>
      <c r="M77" s="1581"/>
      <c r="N77" s="1580"/>
      <c r="O77" s="1581"/>
      <c r="P77" s="2031"/>
      <c r="Q77" s="1582"/>
      <c r="R77" s="1583">
        <f t="shared" si="2"/>
        <v>0</v>
      </c>
    </row>
    <row r="78" spans="5:18" s="64" customFormat="1" ht="11.4" outlineLevel="2" collapsed="1">
      <c r="E78" s="480"/>
      <c r="F78" s="1590"/>
      <c r="G78" s="1606">
        <v>1</v>
      </c>
      <c r="H78" s="17"/>
      <c r="I78" s="33" t="s">
        <v>4315</v>
      </c>
      <c r="J78" s="66" t="s">
        <v>4316</v>
      </c>
      <c r="K78" s="17" t="s">
        <v>1875</v>
      </c>
      <c r="L78" s="35">
        <v>1</v>
      </c>
      <c r="M78" s="19">
        <v>0</v>
      </c>
      <c r="N78" s="35">
        <f t="shared" ref="N78:N146" si="5">L78*(1+M78/100)</f>
        <v>1</v>
      </c>
      <c r="O78" s="1829"/>
      <c r="P78" s="2033">
        <f t="shared" si="1"/>
        <v>0</v>
      </c>
      <c r="Q78" s="1070"/>
      <c r="R78" s="37">
        <f t="shared" si="2"/>
        <v>0</v>
      </c>
    </row>
    <row r="79" spans="5:18" s="64" customFormat="1" ht="22.8" outlineLevel="2">
      <c r="E79" s="480"/>
      <c r="F79" s="1590"/>
      <c r="G79" s="1606">
        <v>2</v>
      </c>
      <c r="H79" s="17"/>
      <c r="I79" s="33"/>
      <c r="J79" s="34" t="s">
        <v>4297</v>
      </c>
      <c r="K79" s="17" t="s">
        <v>1875</v>
      </c>
      <c r="L79" s="35">
        <v>2</v>
      </c>
      <c r="M79" s="19"/>
      <c r="N79" s="35">
        <f>L79*(1+M79/100)</f>
        <v>2</v>
      </c>
      <c r="O79" s="1829"/>
      <c r="P79" s="2033">
        <f t="shared" si="1"/>
        <v>0</v>
      </c>
      <c r="Q79" s="1070"/>
      <c r="R79" s="37"/>
    </row>
    <row r="80" spans="5:18" s="64" customFormat="1" ht="22.8" outlineLevel="2" collapsed="1">
      <c r="E80" s="480"/>
      <c r="F80" s="1590"/>
      <c r="G80" s="1606">
        <v>3</v>
      </c>
      <c r="H80" s="17"/>
      <c r="I80" s="33" t="s">
        <v>4317</v>
      </c>
      <c r="J80" s="34" t="s">
        <v>4298</v>
      </c>
      <c r="K80" s="17" t="s">
        <v>1875</v>
      </c>
      <c r="L80" s="35">
        <v>6</v>
      </c>
      <c r="M80" s="19">
        <v>0</v>
      </c>
      <c r="N80" s="35">
        <f t="shared" si="5"/>
        <v>6</v>
      </c>
      <c r="O80" s="1829"/>
      <c r="P80" s="2033">
        <f t="shared" si="1"/>
        <v>0</v>
      </c>
      <c r="Q80" s="1070"/>
      <c r="R80" s="37">
        <f t="shared" si="2"/>
        <v>0</v>
      </c>
    </row>
    <row r="81" spans="5:18" s="64" customFormat="1" ht="11.4" outlineLevel="2" collapsed="1">
      <c r="E81" s="480"/>
      <c r="F81" s="1590"/>
      <c r="G81" s="1606">
        <v>4</v>
      </c>
      <c r="H81" s="17"/>
      <c r="I81" s="33" t="s">
        <v>4317</v>
      </c>
      <c r="J81" s="34" t="s">
        <v>4251</v>
      </c>
      <c r="K81" s="17" t="s">
        <v>1875</v>
      </c>
      <c r="L81" s="35">
        <v>5</v>
      </c>
      <c r="M81" s="19">
        <v>0</v>
      </c>
      <c r="N81" s="35">
        <f t="shared" si="5"/>
        <v>5</v>
      </c>
      <c r="O81" s="1829"/>
      <c r="P81" s="2033">
        <f t="shared" si="1"/>
        <v>0</v>
      </c>
      <c r="Q81" s="1070"/>
      <c r="R81" s="37">
        <f t="shared" si="2"/>
        <v>0</v>
      </c>
    </row>
    <row r="82" spans="5:18" s="64" customFormat="1" ht="11.4" outlineLevel="2" collapsed="1">
      <c r="E82" s="480"/>
      <c r="F82" s="1590"/>
      <c r="G82" s="1606">
        <v>5</v>
      </c>
      <c r="H82" s="17"/>
      <c r="I82" s="33" t="s">
        <v>4318</v>
      </c>
      <c r="J82" s="34" t="s">
        <v>4319</v>
      </c>
      <c r="K82" s="17" t="s">
        <v>1875</v>
      </c>
      <c r="L82" s="35">
        <v>5</v>
      </c>
      <c r="M82" s="19"/>
      <c r="N82" s="35">
        <f t="shared" si="5"/>
        <v>5</v>
      </c>
      <c r="O82" s="1829"/>
      <c r="P82" s="2033">
        <f t="shared" si="1"/>
        <v>0</v>
      </c>
      <c r="Q82" s="1070"/>
      <c r="R82" s="37">
        <f t="shared" si="2"/>
        <v>0</v>
      </c>
    </row>
    <row r="83" spans="5:18" s="64" customFormat="1" ht="22.8" outlineLevel="2">
      <c r="E83" s="480"/>
      <c r="F83" s="1590"/>
      <c r="G83" s="1606">
        <v>6</v>
      </c>
      <c r="H83" s="17"/>
      <c r="I83" s="33"/>
      <c r="J83" s="34" t="s">
        <v>4774</v>
      </c>
      <c r="K83" s="17" t="s">
        <v>16</v>
      </c>
      <c r="L83" s="35">
        <v>100</v>
      </c>
      <c r="M83" s="19">
        <v>20</v>
      </c>
      <c r="N83" s="35">
        <f t="shared" si="5"/>
        <v>120</v>
      </c>
      <c r="O83" s="1829"/>
      <c r="P83" s="2033">
        <f t="shared" si="1"/>
        <v>0</v>
      </c>
      <c r="Q83" s="1070"/>
      <c r="R83" s="37">
        <f t="shared" si="2"/>
        <v>0</v>
      </c>
    </row>
    <row r="84" spans="5:18" s="64" customFormat="1" ht="11.4" outlineLevel="2">
      <c r="E84" s="480"/>
      <c r="F84" s="1590"/>
      <c r="G84" s="1606">
        <v>7</v>
      </c>
      <c r="H84" s="17"/>
      <c r="I84" s="33"/>
      <c r="J84" s="34" t="s">
        <v>4320</v>
      </c>
      <c r="K84" s="17" t="s">
        <v>16</v>
      </c>
      <c r="L84" s="35">
        <v>34</v>
      </c>
      <c r="M84" s="19">
        <v>20</v>
      </c>
      <c r="N84" s="35">
        <f t="shared" si="5"/>
        <v>40.799999999999997</v>
      </c>
      <c r="O84" s="1829"/>
      <c r="P84" s="2033">
        <f t="shared" si="1"/>
        <v>0</v>
      </c>
      <c r="Q84" s="1070"/>
      <c r="R84" s="37">
        <f t="shared" si="2"/>
        <v>0</v>
      </c>
    </row>
    <row r="85" spans="5:18" s="64" customFormat="1" ht="11.4" outlineLevel="2">
      <c r="E85" s="480"/>
      <c r="F85" s="1590"/>
      <c r="G85" s="1606">
        <v>8</v>
      </c>
      <c r="H85" s="17"/>
      <c r="I85" s="33"/>
      <c r="J85" s="34" t="s">
        <v>4307</v>
      </c>
      <c r="K85" s="17" t="s">
        <v>1875</v>
      </c>
      <c r="L85" s="35">
        <v>10</v>
      </c>
      <c r="M85" s="19">
        <v>15</v>
      </c>
      <c r="N85" s="35">
        <f t="shared" si="5"/>
        <v>11.5</v>
      </c>
      <c r="O85" s="1829"/>
      <c r="P85" s="2033">
        <f t="shared" si="1"/>
        <v>0</v>
      </c>
      <c r="Q85" s="1070"/>
      <c r="R85" s="37">
        <f t="shared" si="2"/>
        <v>0</v>
      </c>
    </row>
    <row r="86" spans="5:18" s="64" customFormat="1" ht="11.4" outlineLevel="2">
      <c r="E86" s="480"/>
      <c r="F86" s="1590"/>
      <c r="G86" s="1606">
        <v>9</v>
      </c>
      <c r="H86" s="17"/>
      <c r="I86" s="33"/>
      <c r="J86" s="34" t="s">
        <v>4308</v>
      </c>
      <c r="K86" s="17" t="s">
        <v>1875</v>
      </c>
      <c r="L86" s="35">
        <v>10</v>
      </c>
      <c r="M86" s="19">
        <v>15</v>
      </c>
      <c r="N86" s="35">
        <f t="shared" si="5"/>
        <v>11.5</v>
      </c>
      <c r="O86" s="1829"/>
      <c r="P86" s="2033">
        <f t="shared" si="1"/>
        <v>0</v>
      </c>
      <c r="Q86" s="1070"/>
      <c r="R86" s="37">
        <f t="shared" si="2"/>
        <v>0</v>
      </c>
    </row>
    <row r="87" spans="5:18" s="64" customFormat="1" ht="11.4" outlineLevel="2">
      <c r="E87" s="480"/>
      <c r="F87" s="1590"/>
      <c r="G87" s="1606">
        <v>10</v>
      </c>
      <c r="H87" s="17"/>
      <c r="I87" s="33"/>
      <c r="J87" s="34" t="s">
        <v>4283</v>
      </c>
      <c r="K87" s="17" t="s">
        <v>16</v>
      </c>
      <c r="L87" s="35">
        <v>20</v>
      </c>
      <c r="M87" s="19"/>
      <c r="N87" s="35">
        <f t="shared" si="5"/>
        <v>20</v>
      </c>
      <c r="O87" s="1829"/>
      <c r="P87" s="2033">
        <f t="shared" si="1"/>
        <v>0</v>
      </c>
      <c r="Q87" s="1070"/>
      <c r="R87" s="37"/>
    </row>
    <row r="88" spans="5:18" s="64" customFormat="1" ht="11.4" outlineLevel="2">
      <c r="E88" s="480"/>
      <c r="F88" s="1590"/>
      <c r="G88" s="1606">
        <v>11</v>
      </c>
      <c r="H88" s="17"/>
      <c r="I88" s="33"/>
      <c r="J88" s="34" t="s">
        <v>4313</v>
      </c>
      <c r="K88" s="17" t="s">
        <v>16</v>
      </c>
      <c r="L88" s="35">
        <v>150</v>
      </c>
      <c r="M88" s="19"/>
      <c r="N88" s="35">
        <f t="shared" si="5"/>
        <v>150</v>
      </c>
      <c r="O88" s="1829"/>
      <c r="P88" s="2033">
        <f t="shared" si="1"/>
        <v>0</v>
      </c>
      <c r="Q88" s="1070"/>
      <c r="R88" s="37"/>
    </row>
    <row r="89" spans="5:18" s="64" customFormat="1" ht="11.4" outlineLevel="2">
      <c r="E89" s="480"/>
      <c r="F89" s="1590"/>
      <c r="G89" s="1606">
        <v>12</v>
      </c>
      <c r="H89" s="17"/>
      <c r="I89" s="33"/>
      <c r="J89" s="34" t="s">
        <v>4284</v>
      </c>
      <c r="K89" s="17" t="s">
        <v>16</v>
      </c>
      <c r="L89" s="35">
        <v>10</v>
      </c>
      <c r="M89" s="19"/>
      <c r="N89" s="35">
        <f t="shared" si="5"/>
        <v>10</v>
      </c>
      <c r="O89" s="1829"/>
      <c r="P89" s="2033">
        <f t="shared" si="1"/>
        <v>0</v>
      </c>
      <c r="Q89" s="1070"/>
      <c r="R89" s="37"/>
    </row>
    <row r="90" spans="5:18" s="1584" customFormat="1" ht="16.5" customHeight="1" outlineLevel="1">
      <c r="E90" s="1600">
        <v>0</v>
      </c>
      <c r="F90" s="1588" t="s">
        <v>4881</v>
      </c>
      <c r="G90" s="1604"/>
      <c r="H90" s="1578"/>
      <c r="I90" s="1579"/>
      <c r="J90" s="1579" t="s">
        <v>4321</v>
      </c>
      <c r="K90" s="1578"/>
      <c r="L90" s="1580"/>
      <c r="M90" s="1581"/>
      <c r="N90" s="1580"/>
      <c r="O90" s="1581"/>
      <c r="P90" s="2031"/>
      <c r="Q90" s="1582"/>
      <c r="R90" s="1583">
        <f t="shared" si="2"/>
        <v>0</v>
      </c>
    </row>
    <row r="91" spans="5:18" s="25" customFormat="1" ht="59.25" customHeight="1" outlineLevel="1">
      <c r="E91" s="1601"/>
      <c r="F91" s="1590"/>
      <c r="G91" s="1606">
        <v>1</v>
      </c>
      <c r="H91" s="17"/>
      <c r="I91" s="33" t="s">
        <v>4322</v>
      </c>
      <c r="J91" s="34" t="s">
        <v>4323</v>
      </c>
      <c r="K91" s="17" t="s">
        <v>1875</v>
      </c>
      <c r="L91" s="35">
        <v>1</v>
      </c>
      <c r="M91" s="19">
        <v>0</v>
      </c>
      <c r="N91" s="35">
        <f t="shared" si="5"/>
        <v>1</v>
      </c>
      <c r="O91" s="1829"/>
      <c r="P91" s="2033">
        <f t="shared" si="1"/>
        <v>0</v>
      </c>
      <c r="Q91" s="30"/>
      <c r="R91" s="31"/>
    </row>
    <row r="92" spans="5:18" s="25" customFormat="1" ht="27" customHeight="1" outlineLevel="1">
      <c r="E92" s="1601"/>
      <c r="F92" s="1590"/>
      <c r="G92" s="1606">
        <v>2</v>
      </c>
      <c r="H92" s="17"/>
      <c r="I92" s="33"/>
      <c r="J92" s="34" t="s">
        <v>4324</v>
      </c>
      <c r="K92" s="17" t="s">
        <v>1875</v>
      </c>
      <c r="L92" s="35">
        <v>1</v>
      </c>
      <c r="M92" s="19"/>
      <c r="N92" s="35">
        <f t="shared" si="5"/>
        <v>1</v>
      </c>
      <c r="O92" s="1829"/>
      <c r="P92" s="2033">
        <f t="shared" si="1"/>
        <v>0</v>
      </c>
      <c r="Q92" s="30"/>
      <c r="R92" s="31"/>
    </row>
    <row r="93" spans="5:18" s="64" customFormat="1" ht="11.4" outlineLevel="2">
      <c r="E93" s="480"/>
      <c r="F93" s="1590"/>
      <c r="G93" s="1606">
        <v>3</v>
      </c>
      <c r="H93" s="17"/>
      <c r="I93" s="33" t="s">
        <v>4325</v>
      </c>
      <c r="J93" s="34" t="s">
        <v>4326</v>
      </c>
      <c r="K93" s="17" t="s">
        <v>1875</v>
      </c>
      <c r="L93" s="35">
        <v>4</v>
      </c>
      <c r="M93" s="19"/>
      <c r="N93" s="35">
        <f t="shared" si="5"/>
        <v>4</v>
      </c>
      <c r="O93" s="1829"/>
      <c r="P93" s="2033">
        <f t="shared" si="1"/>
        <v>0</v>
      </c>
      <c r="Q93" s="1070"/>
      <c r="R93" s="37"/>
    </row>
    <row r="94" spans="5:18" s="64" customFormat="1" ht="22.8" outlineLevel="2">
      <c r="E94" s="480"/>
      <c r="F94" s="1590"/>
      <c r="G94" s="1606">
        <v>4</v>
      </c>
      <c r="H94" s="17"/>
      <c r="I94" s="33"/>
      <c r="J94" s="34" t="s">
        <v>4243</v>
      </c>
      <c r="K94" s="17" t="s">
        <v>1875</v>
      </c>
      <c r="L94" s="35">
        <v>4</v>
      </c>
      <c r="M94" s="19"/>
      <c r="N94" s="35">
        <f>L94*(1+M94/100)</f>
        <v>4</v>
      </c>
      <c r="O94" s="1829"/>
      <c r="P94" s="2033">
        <f t="shared" si="1"/>
        <v>0</v>
      </c>
      <c r="Q94" s="1070"/>
      <c r="R94" s="37"/>
    </row>
    <row r="95" spans="5:18" s="64" customFormat="1" ht="11.4" outlineLevel="2">
      <c r="E95" s="480"/>
      <c r="F95" s="1590"/>
      <c r="G95" s="1606">
        <v>5</v>
      </c>
      <c r="H95" s="17"/>
      <c r="I95" s="33"/>
      <c r="J95" s="34" t="s">
        <v>4327</v>
      </c>
      <c r="K95" s="17" t="s">
        <v>1875</v>
      </c>
      <c r="L95" s="35">
        <v>1</v>
      </c>
      <c r="M95" s="19"/>
      <c r="N95" s="35">
        <f t="shared" si="5"/>
        <v>1</v>
      </c>
      <c r="O95" s="1829"/>
      <c r="P95" s="2033">
        <f t="shared" si="1"/>
        <v>0</v>
      </c>
      <c r="Q95" s="1070"/>
      <c r="R95" s="37">
        <f t="shared" si="2"/>
        <v>0</v>
      </c>
    </row>
    <row r="96" spans="5:18" s="64" customFormat="1" ht="11.4" outlineLevel="2">
      <c r="E96" s="480"/>
      <c r="F96" s="1590"/>
      <c r="G96" s="1606">
        <v>6</v>
      </c>
      <c r="H96" s="17"/>
      <c r="I96" s="33"/>
      <c r="J96" s="34" t="s">
        <v>4329</v>
      </c>
      <c r="K96" s="17" t="s">
        <v>1875</v>
      </c>
      <c r="L96" s="35">
        <v>2</v>
      </c>
      <c r="M96" s="19"/>
      <c r="N96" s="35">
        <f t="shared" si="5"/>
        <v>2</v>
      </c>
      <c r="O96" s="1829"/>
      <c r="P96" s="2033">
        <f t="shared" si="1"/>
        <v>0</v>
      </c>
      <c r="Q96" s="1070"/>
      <c r="R96" s="37">
        <f t="shared" si="2"/>
        <v>0</v>
      </c>
    </row>
    <row r="97" spans="5:18" s="64" customFormat="1" ht="11.4" outlineLevel="2">
      <c r="E97" s="480"/>
      <c r="F97" s="1590"/>
      <c r="G97" s="1606">
        <v>7</v>
      </c>
      <c r="H97" s="17"/>
      <c r="I97" s="33"/>
      <c r="J97" s="34" t="s">
        <v>4330</v>
      </c>
      <c r="K97" s="17" t="s">
        <v>1875</v>
      </c>
      <c r="L97" s="35">
        <v>4</v>
      </c>
      <c r="M97" s="19"/>
      <c r="N97" s="35">
        <f t="shared" si="5"/>
        <v>4</v>
      </c>
      <c r="O97" s="1829"/>
      <c r="P97" s="2033">
        <f t="shared" si="1"/>
        <v>0</v>
      </c>
      <c r="Q97" s="1070"/>
      <c r="R97" s="37">
        <f t="shared" si="2"/>
        <v>0</v>
      </c>
    </row>
    <row r="98" spans="5:18" s="64" customFormat="1" ht="11.4" outlineLevel="2">
      <c r="E98" s="480"/>
      <c r="F98" s="1590"/>
      <c r="G98" s="1606">
        <v>8</v>
      </c>
      <c r="H98" s="17"/>
      <c r="I98" s="33"/>
      <c r="J98" s="34" t="s">
        <v>4331</v>
      </c>
      <c r="K98" s="17" t="s">
        <v>1875</v>
      </c>
      <c r="L98" s="35">
        <v>18</v>
      </c>
      <c r="M98" s="19"/>
      <c r="N98" s="35">
        <f t="shared" si="5"/>
        <v>18</v>
      </c>
      <c r="O98" s="1829"/>
      <c r="P98" s="2033">
        <f t="shared" si="1"/>
        <v>0</v>
      </c>
      <c r="Q98" s="1070"/>
      <c r="R98" s="37">
        <f t="shared" si="2"/>
        <v>0</v>
      </c>
    </row>
    <row r="99" spans="5:18" s="64" customFormat="1" ht="11.4" outlineLevel="2">
      <c r="E99" s="480"/>
      <c r="F99" s="1590"/>
      <c r="G99" s="1606">
        <v>9</v>
      </c>
      <c r="H99" s="17"/>
      <c r="I99" s="33"/>
      <c r="J99" s="34" t="s">
        <v>4332</v>
      </c>
      <c r="K99" s="17" t="s">
        <v>1875</v>
      </c>
      <c r="L99" s="35">
        <v>1</v>
      </c>
      <c r="M99" s="19"/>
      <c r="N99" s="35">
        <f t="shared" si="5"/>
        <v>1</v>
      </c>
      <c r="O99" s="1829"/>
      <c r="P99" s="2033">
        <f t="shared" si="1"/>
        <v>0</v>
      </c>
      <c r="Q99" s="1070"/>
      <c r="R99" s="37">
        <f t="shared" si="2"/>
        <v>0</v>
      </c>
    </row>
    <row r="100" spans="5:18" s="64" customFormat="1" ht="11.4" outlineLevel="2">
      <c r="E100" s="480"/>
      <c r="F100" s="1590"/>
      <c r="G100" s="1606">
        <v>10</v>
      </c>
      <c r="H100" s="17"/>
      <c r="I100" s="33"/>
      <c r="J100" s="34" t="s">
        <v>4333</v>
      </c>
      <c r="K100" s="17" t="s">
        <v>1875</v>
      </c>
      <c r="L100" s="35">
        <v>2</v>
      </c>
      <c r="M100" s="19"/>
      <c r="N100" s="35">
        <f t="shared" si="5"/>
        <v>2</v>
      </c>
      <c r="O100" s="1829"/>
      <c r="P100" s="2033">
        <f t="shared" si="1"/>
        <v>0</v>
      </c>
      <c r="Q100" s="1070"/>
      <c r="R100" s="37">
        <f t="shared" si="2"/>
        <v>0</v>
      </c>
    </row>
    <row r="101" spans="5:18" s="64" customFormat="1" ht="11.4" outlineLevel="2">
      <c r="E101" s="480"/>
      <c r="F101" s="1590"/>
      <c r="G101" s="1606">
        <v>11</v>
      </c>
      <c r="H101" s="17"/>
      <c r="I101" s="33"/>
      <c r="J101" s="34" t="s">
        <v>4334</v>
      </c>
      <c r="K101" s="17" t="s">
        <v>1875</v>
      </c>
      <c r="L101" s="35">
        <v>2</v>
      </c>
      <c r="M101" s="19"/>
      <c r="N101" s="35">
        <f t="shared" si="5"/>
        <v>2</v>
      </c>
      <c r="O101" s="1829"/>
      <c r="P101" s="2033">
        <f t="shared" si="1"/>
        <v>0</v>
      </c>
      <c r="Q101" s="1070"/>
      <c r="R101" s="37">
        <f t="shared" si="2"/>
        <v>0</v>
      </c>
    </row>
    <row r="102" spans="5:18" s="64" customFormat="1" ht="11.4" outlineLevel="2">
      <c r="E102" s="480"/>
      <c r="F102" s="1590"/>
      <c r="G102" s="1606">
        <v>12</v>
      </c>
      <c r="H102" s="17"/>
      <c r="I102" s="33"/>
      <c r="J102" s="34" t="s">
        <v>4264</v>
      </c>
      <c r="K102" s="17" t="s">
        <v>1875</v>
      </c>
      <c r="L102" s="35">
        <v>15</v>
      </c>
      <c r="M102" s="19"/>
      <c r="N102" s="35">
        <f t="shared" si="5"/>
        <v>15</v>
      </c>
      <c r="O102" s="1829"/>
      <c r="P102" s="2033">
        <f t="shared" si="1"/>
        <v>0</v>
      </c>
      <c r="Q102" s="1070"/>
      <c r="R102" s="37">
        <f t="shared" si="2"/>
        <v>0</v>
      </c>
    </row>
    <row r="103" spans="5:18" s="64" customFormat="1" ht="22.8" outlineLevel="2">
      <c r="E103" s="480"/>
      <c r="F103" s="1590"/>
      <c r="G103" s="1606">
        <v>13</v>
      </c>
      <c r="H103" s="17"/>
      <c r="I103" s="33"/>
      <c r="J103" s="34" t="s">
        <v>4335</v>
      </c>
      <c r="K103" s="17" t="s">
        <v>1875</v>
      </c>
      <c r="L103" s="35">
        <v>19</v>
      </c>
      <c r="M103" s="19"/>
      <c r="N103" s="35">
        <f t="shared" si="5"/>
        <v>19</v>
      </c>
      <c r="O103" s="1829"/>
      <c r="P103" s="2033">
        <f t="shared" si="1"/>
        <v>0</v>
      </c>
      <c r="Q103" s="1070"/>
      <c r="R103" s="37">
        <f t="shared" si="2"/>
        <v>0</v>
      </c>
    </row>
    <row r="104" spans="5:18" s="64" customFormat="1" ht="22.8" outlineLevel="2">
      <c r="E104" s="480"/>
      <c r="F104" s="1590"/>
      <c r="G104" s="1606">
        <v>14</v>
      </c>
      <c r="H104" s="17"/>
      <c r="I104" s="33"/>
      <c r="J104" s="66" t="s">
        <v>4336</v>
      </c>
      <c r="K104" s="17" t="s">
        <v>1875</v>
      </c>
      <c r="L104" s="35">
        <v>6</v>
      </c>
      <c r="M104" s="19"/>
      <c r="N104" s="35">
        <f t="shared" si="5"/>
        <v>6</v>
      </c>
      <c r="O104" s="1829"/>
      <c r="P104" s="2033">
        <f t="shared" si="1"/>
        <v>0</v>
      </c>
      <c r="Q104" s="1070"/>
      <c r="R104" s="37">
        <f t="shared" si="2"/>
        <v>0</v>
      </c>
    </row>
    <row r="105" spans="5:18" s="64" customFormat="1" ht="11.4" outlineLevel="2">
      <c r="E105" s="480"/>
      <c r="F105" s="1590"/>
      <c r="G105" s="1606">
        <v>15</v>
      </c>
      <c r="H105" s="17"/>
      <c r="I105" s="33"/>
      <c r="J105" s="34"/>
      <c r="K105" s="17"/>
      <c r="L105" s="35"/>
      <c r="M105" s="19"/>
      <c r="N105" s="35"/>
      <c r="O105" s="2036"/>
      <c r="P105" s="2033"/>
      <c r="Q105" s="1070"/>
      <c r="R105" s="37">
        <f t="shared" si="2"/>
        <v>0</v>
      </c>
    </row>
    <row r="106" spans="5:18" s="64" customFormat="1" ht="11.4" outlineLevel="2">
      <c r="E106" s="480"/>
      <c r="F106" s="1590"/>
      <c r="G106" s="1606">
        <v>16</v>
      </c>
      <c r="H106" s="17"/>
      <c r="I106" s="33"/>
      <c r="J106" s="34" t="s">
        <v>4337</v>
      </c>
      <c r="K106" s="17" t="s">
        <v>16</v>
      </c>
      <c r="L106" s="35">
        <v>130</v>
      </c>
      <c r="M106" s="19"/>
      <c r="N106" s="35">
        <f t="shared" si="5"/>
        <v>130</v>
      </c>
      <c r="O106" s="1829"/>
      <c r="P106" s="2033">
        <f t="shared" si="1"/>
        <v>0</v>
      </c>
      <c r="Q106" s="1070"/>
      <c r="R106" s="37">
        <f t="shared" si="2"/>
        <v>0</v>
      </c>
    </row>
    <row r="107" spans="5:18" s="64" customFormat="1" ht="11.4" outlineLevel="2">
      <c r="E107" s="480"/>
      <c r="F107" s="1590"/>
      <c r="G107" s="1606">
        <v>17</v>
      </c>
      <c r="H107" s="17"/>
      <c r="I107" s="33"/>
      <c r="J107" s="34" t="s">
        <v>4338</v>
      </c>
      <c r="K107" s="17" t="s">
        <v>16</v>
      </c>
      <c r="L107" s="35">
        <v>40</v>
      </c>
      <c r="M107" s="19"/>
      <c r="N107" s="35">
        <f t="shared" si="5"/>
        <v>40</v>
      </c>
      <c r="O107" s="1829"/>
      <c r="P107" s="2033">
        <f t="shared" si="1"/>
        <v>0</v>
      </c>
      <c r="Q107" s="1070"/>
      <c r="R107" s="37">
        <f t="shared" si="2"/>
        <v>0</v>
      </c>
    </row>
    <row r="108" spans="5:18" s="64" customFormat="1" ht="11.4" outlineLevel="2">
      <c r="E108" s="480"/>
      <c r="F108" s="1590"/>
      <c r="G108" s="1606">
        <v>18</v>
      </c>
      <c r="H108" s="17"/>
      <c r="I108" s="33"/>
      <c r="J108" s="34"/>
      <c r="K108" s="17"/>
      <c r="L108" s="35"/>
      <c r="M108" s="19"/>
      <c r="N108" s="35"/>
      <c r="O108" s="2036"/>
      <c r="P108" s="2033"/>
      <c r="Q108" s="1070"/>
      <c r="R108" s="37">
        <f t="shared" si="2"/>
        <v>0</v>
      </c>
    </row>
    <row r="109" spans="5:18" s="64" customFormat="1" outlineLevel="2">
      <c r="E109" s="480"/>
      <c r="F109" s="1590"/>
      <c r="G109" s="1606">
        <v>19</v>
      </c>
      <c r="H109" s="17"/>
      <c r="I109" s="33"/>
      <c r="J109" s="34" t="s">
        <v>4339</v>
      </c>
      <c r="K109" s="17" t="s">
        <v>3073</v>
      </c>
      <c r="L109" s="7">
        <v>42</v>
      </c>
      <c r="M109" s="19">
        <v>15</v>
      </c>
      <c r="N109" s="35">
        <f t="shared" si="5"/>
        <v>48.3</v>
      </c>
      <c r="O109" s="1829"/>
      <c r="P109" s="2033">
        <f t="shared" si="1"/>
        <v>0</v>
      </c>
      <c r="Q109" s="1070"/>
      <c r="R109" s="37">
        <f t="shared" si="2"/>
        <v>0</v>
      </c>
    </row>
    <row r="110" spans="5:18" s="64" customFormat="1" outlineLevel="2">
      <c r="E110" s="480"/>
      <c r="F110" s="1590"/>
      <c r="G110" s="1606">
        <v>20</v>
      </c>
      <c r="H110" s="17"/>
      <c r="I110" s="33"/>
      <c r="J110" s="34" t="s">
        <v>4340</v>
      </c>
      <c r="K110" s="17" t="s">
        <v>1875</v>
      </c>
      <c r="L110" s="7">
        <v>8</v>
      </c>
      <c r="M110" s="19">
        <v>15</v>
      </c>
      <c r="N110" s="35">
        <f t="shared" si="5"/>
        <v>9.1999999999999993</v>
      </c>
      <c r="O110" s="1829"/>
      <c r="P110" s="2033">
        <f t="shared" si="1"/>
        <v>0</v>
      </c>
      <c r="Q110" s="1070"/>
      <c r="R110" s="37">
        <f t="shared" si="2"/>
        <v>0</v>
      </c>
    </row>
    <row r="111" spans="5:18" s="64" customFormat="1" outlineLevel="2">
      <c r="E111" s="480"/>
      <c r="F111" s="1590"/>
      <c r="G111" s="1606">
        <v>21</v>
      </c>
      <c r="H111" s="17"/>
      <c r="I111" s="33"/>
      <c r="J111" s="34" t="s">
        <v>4272</v>
      </c>
      <c r="K111" s="17" t="s">
        <v>3073</v>
      </c>
      <c r="L111" s="7">
        <v>70</v>
      </c>
      <c r="M111" s="19">
        <v>15</v>
      </c>
      <c r="N111" s="35">
        <f t="shared" si="5"/>
        <v>80.5</v>
      </c>
      <c r="O111" s="1829"/>
      <c r="P111" s="2033">
        <f t="shared" ref="P111:P122" si="6">N111*O111</f>
        <v>0</v>
      </c>
      <c r="Q111" s="1070"/>
      <c r="R111" s="37">
        <f t="shared" ref="R111:R122" si="7">N111*Q111</f>
        <v>0</v>
      </c>
    </row>
    <row r="112" spans="5:18" s="64" customFormat="1" outlineLevel="2">
      <c r="E112" s="480"/>
      <c r="F112" s="1590"/>
      <c r="G112" s="1606">
        <v>22</v>
      </c>
      <c r="H112" s="17"/>
      <c r="I112" s="33"/>
      <c r="J112" s="34" t="s">
        <v>4273</v>
      </c>
      <c r="K112" s="17" t="s">
        <v>1875</v>
      </c>
      <c r="L112" s="7">
        <v>30</v>
      </c>
      <c r="M112" s="19">
        <v>15</v>
      </c>
      <c r="N112" s="35">
        <f t="shared" si="5"/>
        <v>34.5</v>
      </c>
      <c r="O112" s="1829"/>
      <c r="P112" s="2033">
        <f t="shared" si="6"/>
        <v>0</v>
      </c>
      <c r="Q112" s="1070"/>
      <c r="R112" s="37">
        <f t="shared" si="7"/>
        <v>0</v>
      </c>
    </row>
    <row r="113" spans="5:18" s="64" customFormat="1" outlineLevel="2">
      <c r="E113" s="480"/>
      <c r="F113" s="1590"/>
      <c r="G113" s="1606">
        <v>23</v>
      </c>
      <c r="H113" s="17"/>
      <c r="I113" s="33"/>
      <c r="J113" s="34" t="s">
        <v>4274</v>
      </c>
      <c r="K113" s="17" t="s">
        <v>3073</v>
      </c>
      <c r="L113" s="7">
        <v>25</v>
      </c>
      <c r="M113" s="19">
        <v>15</v>
      </c>
      <c r="N113" s="35">
        <f t="shared" si="5"/>
        <v>28.749999999999996</v>
      </c>
      <c r="O113" s="1829"/>
      <c r="P113" s="2033">
        <f t="shared" si="6"/>
        <v>0</v>
      </c>
      <c r="Q113" s="1070"/>
      <c r="R113" s="37">
        <f t="shared" si="7"/>
        <v>0</v>
      </c>
    </row>
    <row r="114" spans="5:18" s="64" customFormat="1" outlineLevel="2">
      <c r="E114" s="480"/>
      <c r="F114" s="1590"/>
      <c r="G114" s="1606">
        <v>24</v>
      </c>
      <c r="H114" s="17"/>
      <c r="I114" s="33"/>
      <c r="J114" s="34" t="s">
        <v>4275</v>
      </c>
      <c r="K114" s="17" t="s">
        <v>1875</v>
      </c>
      <c r="L114" s="7">
        <v>13</v>
      </c>
      <c r="M114" s="19">
        <v>15</v>
      </c>
      <c r="N114" s="35">
        <f t="shared" si="5"/>
        <v>14.95</v>
      </c>
      <c r="O114" s="1829"/>
      <c r="P114" s="2033">
        <f t="shared" si="6"/>
        <v>0</v>
      </c>
      <c r="Q114" s="1070"/>
      <c r="R114" s="37">
        <f t="shared" si="7"/>
        <v>0</v>
      </c>
    </row>
    <row r="115" spans="5:18" s="64" customFormat="1" outlineLevel="2">
      <c r="E115" s="480"/>
      <c r="F115" s="1590"/>
      <c r="G115" s="1606">
        <v>25</v>
      </c>
      <c r="H115" s="17"/>
      <c r="I115" s="33"/>
      <c r="J115" s="34" t="s">
        <v>4276</v>
      </c>
      <c r="K115" s="17" t="s">
        <v>3073</v>
      </c>
      <c r="L115" s="7">
        <v>22</v>
      </c>
      <c r="M115" s="19">
        <v>15</v>
      </c>
      <c r="N115" s="35">
        <f t="shared" si="5"/>
        <v>25.299999999999997</v>
      </c>
      <c r="O115" s="1829"/>
      <c r="P115" s="2033">
        <f t="shared" si="6"/>
        <v>0</v>
      </c>
      <c r="Q115" s="1070"/>
      <c r="R115" s="37">
        <f t="shared" si="7"/>
        <v>0</v>
      </c>
    </row>
    <row r="116" spans="5:18" s="64" customFormat="1" outlineLevel="2" collapsed="1">
      <c r="E116" s="480"/>
      <c r="F116" s="1590"/>
      <c r="G116" s="1606">
        <v>26</v>
      </c>
      <c r="H116" s="17"/>
      <c r="I116" s="33"/>
      <c r="J116" s="34" t="s">
        <v>4277</v>
      </c>
      <c r="K116" s="17" t="s">
        <v>1875</v>
      </c>
      <c r="L116" s="7">
        <v>12</v>
      </c>
      <c r="M116" s="19">
        <v>5</v>
      </c>
      <c r="N116" s="35">
        <f t="shared" si="5"/>
        <v>12.600000000000001</v>
      </c>
      <c r="O116" s="1829"/>
      <c r="P116" s="2033">
        <f t="shared" si="6"/>
        <v>0</v>
      </c>
      <c r="Q116" s="1070"/>
      <c r="R116" s="37">
        <f t="shared" si="7"/>
        <v>0</v>
      </c>
    </row>
    <row r="117" spans="5:18" s="64" customFormat="1" ht="13.8" outlineLevel="2">
      <c r="E117" s="480"/>
      <c r="F117" s="1590"/>
      <c r="G117" s="1606">
        <v>27</v>
      </c>
      <c r="H117" s="17"/>
      <c r="I117" s="33"/>
      <c r="J117" s="34" t="s">
        <v>4341</v>
      </c>
      <c r="K117" s="17" t="s">
        <v>3073</v>
      </c>
      <c r="L117" s="35">
        <v>44</v>
      </c>
      <c r="M117" s="19"/>
      <c r="N117" s="35">
        <f t="shared" si="5"/>
        <v>44</v>
      </c>
      <c r="O117" s="1829"/>
      <c r="P117" s="2033">
        <f t="shared" si="6"/>
        <v>0</v>
      </c>
      <c r="Q117" s="1070"/>
      <c r="R117" s="37">
        <f t="shared" si="7"/>
        <v>0</v>
      </c>
    </row>
    <row r="118" spans="5:18" s="64" customFormat="1" ht="13.8" outlineLevel="2">
      <c r="E118" s="480"/>
      <c r="F118" s="1590"/>
      <c r="G118" s="1606">
        <v>28</v>
      </c>
      <c r="H118" s="17"/>
      <c r="I118" s="33"/>
      <c r="J118" s="34" t="s">
        <v>4278</v>
      </c>
      <c r="K118" s="17" t="s">
        <v>3073</v>
      </c>
      <c r="L118" s="35">
        <v>18</v>
      </c>
      <c r="M118" s="19"/>
      <c r="N118" s="35">
        <f t="shared" si="5"/>
        <v>18</v>
      </c>
      <c r="O118" s="1829"/>
      <c r="P118" s="2033">
        <f t="shared" si="6"/>
        <v>0</v>
      </c>
      <c r="Q118" s="1070"/>
      <c r="R118" s="37">
        <f t="shared" si="7"/>
        <v>0</v>
      </c>
    </row>
    <row r="119" spans="5:18" s="64" customFormat="1" ht="13.8" outlineLevel="2">
      <c r="E119" s="480"/>
      <c r="F119" s="1590"/>
      <c r="G119" s="1606">
        <v>29</v>
      </c>
      <c r="H119" s="17"/>
      <c r="I119" s="33"/>
      <c r="J119" s="34" t="s">
        <v>4280</v>
      </c>
      <c r="K119" s="17" t="s">
        <v>3073</v>
      </c>
      <c r="L119" s="35">
        <v>2</v>
      </c>
      <c r="M119" s="19"/>
      <c r="N119" s="35">
        <f t="shared" si="5"/>
        <v>2</v>
      </c>
      <c r="O119" s="1829"/>
      <c r="P119" s="2033">
        <f t="shared" si="6"/>
        <v>0</v>
      </c>
      <c r="Q119" s="1070"/>
      <c r="R119" s="37">
        <f t="shared" si="7"/>
        <v>0</v>
      </c>
    </row>
    <row r="120" spans="5:18" s="64" customFormat="1" ht="11.4" outlineLevel="2">
      <c r="E120" s="2046"/>
      <c r="F120" s="1590"/>
      <c r="G120" s="1606">
        <v>30</v>
      </c>
      <c r="H120" s="17"/>
      <c r="I120" s="33"/>
      <c r="J120" s="34" t="s">
        <v>4283</v>
      </c>
      <c r="K120" s="17" t="s">
        <v>16</v>
      </c>
      <c r="L120" s="35">
        <v>20</v>
      </c>
      <c r="M120" s="19"/>
      <c r="N120" s="35">
        <f t="shared" si="5"/>
        <v>20</v>
      </c>
      <c r="O120" s="1829"/>
      <c r="P120" s="2033">
        <f t="shared" si="6"/>
        <v>0</v>
      </c>
      <c r="Q120" s="1070"/>
      <c r="R120" s="37">
        <f t="shared" si="7"/>
        <v>0</v>
      </c>
    </row>
    <row r="121" spans="5:18" s="64" customFormat="1" ht="11.4" outlineLevel="2">
      <c r="E121" s="2046"/>
      <c r="F121" s="1590"/>
      <c r="G121" s="1606">
        <v>31</v>
      </c>
      <c r="H121" s="17"/>
      <c r="I121" s="33"/>
      <c r="J121" s="34" t="s">
        <v>4313</v>
      </c>
      <c r="K121" s="17" t="s">
        <v>16</v>
      </c>
      <c r="L121" s="35">
        <v>200</v>
      </c>
      <c r="M121" s="19"/>
      <c r="N121" s="35">
        <f t="shared" si="5"/>
        <v>200</v>
      </c>
      <c r="O121" s="1829"/>
      <c r="P121" s="2033">
        <f t="shared" si="6"/>
        <v>0</v>
      </c>
      <c r="Q121" s="1070"/>
      <c r="R121" s="37">
        <f t="shared" si="7"/>
        <v>0</v>
      </c>
    </row>
    <row r="122" spans="5:18" s="64" customFormat="1" ht="11.4" outlineLevel="2">
      <c r="E122" s="2046"/>
      <c r="F122" s="1590"/>
      <c r="G122" s="1606">
        <v>32</v>
      </c>
      <c r="H122" s="17"/>
      <c r="I122" s="33"/>
      <c r="J122" s="34" t="s">
        <v>4284</v>
      </c>
      <c r="K122" s="17" t="s">
        <v>16</v>
      </c>
      <c r="L122" s="35">
        <v>10</v>
      </c>
      <c r="M122" s="19"/>
      <c r="N122" s="35">
        <f t="shared" si="5"/>
        <v>10</v>
      </c>
      <c r="O122" s="1829"/>
      <c r="P122" s="2033">
        <f t="shared" si="6"/>
        <v>0</v>
      </c>
      <c r="Q122" s="1070"/>
      <c r="R122" s="37">
        <f t="shared" si="7"/>
        <v>0</v>
      </c>
    </row>
    <row r="123" spans="5:18">
      <c r="E123" s="751"/>
      <c r="F123" s="1590"/>
      <c r="G123" s="1606"/>
      <c r="H123" s="17"/>
      <c r="I123" s="33"/>
      <c r="J123" s="34"/>
      <c r="K123" s="17"/>
      <c r="L123" s="35"/>
      <c r="M123" s="19"/>
      <c r="N123" s="35"/>
      <c r="O123" s="2036"/>
      <c r="P123" s="2033"/>
      <c r="Q123" s="1070"/>
      <c r="R123" s="37"/>
    </row>
    <row r="124" spans="5:18" s="1584" customFormat="1" ht="16.5" customHeight="1" outlineLevel="1" collapsed="1">
      <c r="E124" s="1600">
        <v>0</v>
      </c>
      <c r="F124" s="1588" t="s">
        <v>4882</v>
      </c>
      <c r="G124" s="1604"/>
      <c r="H124" s="1578"/>
      <c r="I124" s="1579"/>
      <c r="J124" s="1579" t="s">
        <v>4342</v>
      </c>
      <c r="K124" s="1578"/>
      <c r="L124" s="1580"/>
      <c r="M124" s="1581"/>
      <c r="N124" s="1580"/>
      <c r="O124" s="1581"/>
      <c r="P124" s="2031"/>
      <c r="Q124" s="1582"/>
      <c r="R124" s="1583">
        <f t="shared" ref="R124:R163" si="8">N124*Q124</f>
        <v>0</v>
      </c>
    </row>
    <row r="125" spans="5:18" ht="57">
      <c r="E125" s="751"/>
      <c r="F125" s="1590"/>
      <c r="G125" s="1606">
        <v>1</v>
      </c>
      <c r="H125" s="17"/>
      <c r="I125" s="33" t="s">
        <v>4343</v>
      </c>
      <c r="J125" s="34" t="s">
        <v>4344</v>
      </c>
      <c r="K125" s="17" t="s">
        <v>1875</v>
      </c>
      <c r="L125" s="35">
        <v>1</v>
      </c>
      <c r="M125" s="19">
        <v>0</v>
      </c>
      <c r="N125" s="35">
        <f t="shared" si="5"/>
        <v>1</v>
      </c>
      <c r="O125" s="1829"/>
      <c r="P125" s="2033">
        <f t="shared" ref="P125:P166" si="9">N125*O125</f>
        <v>0</v>
      </c>
      <c r="Q125" s="1070"/>
      <c r="R125" s="37">
        <f t="shared" si="8"/>
        <v>0</v>
      </c>
    </row>
    <row r="126" spans="5:18" ht="22.8">
      <c r="E126" s="751"/>
      <c r="F126" s="1590"/>
      <c r="G126" s="1606">
        <v>2</v>
      </c>
      <c r="H126" s="17"/>
      <c r="I126" s="33"/>
      <c r="J126" s="34" t="s">
        <v>4345</v>
      </c>
      <c r="K126" s="17" t="s">
        <v>1875</v>
      </c>
      <c r="L126" s="35">
        <v>1</v>
      </c>
      <c r="M126" s="19"/>
      <c r="N126" s="35">
        <f t="shared" si="5"/>
        <v>1</v>
      </c>
      <c r="O126" s="1829"/>
      <c r="P126" s="2033">
        <f t="shared" si="9"/>
        <v>0</v>
      </c>
      <c r="Q126" s="1070"/>
      <c r="R126" s="37"/>
    </row>
    <row r="127" spans="5:18">
      <c r="E127" s="751"/>
      <c r="F127" s="1590"/>
      <c r="G127" s="1606">
        <v>3</v>
      </c>
      <c r="H127" s="17"/>
      <c r="I127" s="33" t="s">
        <v>4346</v>
      </c>
      <c r="J127" s="34" t="s">
        <v>4347</v>
      </c>
      <c r="K127" s="17" t="s">
        <v>1875</v>
      </c>
      <c r="L127" s="35">
        <v>4</v>
      </c>
      <c r="M127" s="19"/>
      <c r="N127" s="35">
        <f t="shared" si="5"/>
        <v>4</v>
      </c>
      <c r="O127" s="1829"/>
      <c r="P127" s="2033">
        <f t="shared" si="9"/>
        <v>0</v>
      </c>
      <c r="Q127" s="1070"/>
      <c r="R127" s="37">
        <f t="shared" si="8"/>
        <v>0</v>
      </c>
    </row>
    <row r="128" spans="5:18" ht="22.8">
      <c r="E128" s="751"/>
      <c r="F128" s="1590"/>
      <c r="G128" s="1606">
        <v>4</v>
      </c>
      <c r="H128" s="17"/>
      <c r="I128" s="33"/>
      <c r="J128" s="34" t="s">
        <v>4297</v>
      </c>
      <c r="K128" s="17" t="s">
        <v>1875</v>
      </c>
      <c r="L128" s="35">
        <v>4</v>
      </c>
      <c r="M128" s="19"/>
      <c r="N128" s="35">
        <f t="shared" si="5"/>
        <v>4</v>
      </c>
      <c r="O128" s="1829"/>
      <c r="P128" s="2033">
        <f t="shared" si="9"/>
        <v>0</v>
      </c>
      <c r="Q128" s="1070"/>
      <c r="R128" s="37"/>
    </row>
    <row r="129" spans="5:18">
      <c r="E129" s="751"/>
      <c r="F129" s="1590"/>
      <c r="G129" s="1606"/>
      <c r="H129" s="17"/>
      <c r="I129" s="33"/>
      <c r="J129" s="34"/>
      <c r="K129" s="17"/>
      <c r="L129" s="35"/>
      <c r="M129" s="19"/>
      <c r="N129" s="35"/>
      <c r="O129" s="2036"/>
      <c r="P129" s="2033"/>
      <c r="Q129" s="1070"/>
      <c r="R129" s="37"/>
    </row>
    <row r="130" spans="5:18" ht="183" customHeight="1">
      <c r="E130" s="751"/>
      <c r="F130" s="1590"/>
      <c r="G130" s="1606"/>
      <c r="H130" s="17"/>
      <c r="I130" s="33"/>
      <c r="J130" s="55" t="s">
        <v>4589</v>
      </c>
      <c r="K130" s="17"/>
      <c r="L130" s="35"/>
      <c r="M130" s="19"/>
      <c r="N130" s="35"/>
      <c r="O130" s="2036"/>
      <c r="P130" s="2033"/>
      <c r="Q130" s="1070"/>
      <c r="R130" s="37"/>
    </row>
    <row r="131" spans="5:18" ht="22.8">
      <c r="E131" s="751"/>
      <c r="F131" s="1590"/>
      <c r="G131" s="1606">
        <v>5</v>
      </c>
      <c r="H131" s="17"/>
      <c r="I131" s="33" t="s">
        <v>4590</v>
      </c>
      <c r="J131" s="55" t="s">
        <v>4591</v>
      </c>
      <c r="K131" s="17" t="s">
        <v>23</v>
      </c>
      <c r="L131" s="35">
        <v>1</v>
      </c>
      <c r="M131" s="19"/>
      <c r="N131" s="35">
        <f t="shared" ref="N131:N136" si="10">L131*(1+M131/100)</f>
        <v>1</v>
      </c>
      <c r="O131" s="1829"/>
      <c r="P131" s="2033">
        <f t="shared" ref="P131:P136" si="11">N131*O131</f>
        <v>0</v>
      </c>
      <c r="Q131" s="1070"/>
      <c r="R131" s="37">
        <f t="shared" si="8"/>
        <v>0</v>
      </c>
    </row>
    <row r="132" spans="5:18" ht="22.8">
      <c r="E132" s="751"/>
      <c r="F132" s="1590"/>
      <c r="G132" s="1606">
        <v>6</v>
      </c>
      <c r="H132" s="17"/>
      <c r="I132" s="33" t="s">
        <v>4592</v>
      </c>
      <c r="J132" s="55" t="s">
        <v>4593</v>
      </c>
      <c r="K132" s="17" t="s">
        <v>23</v>
      </c>
      <c r="L132" s="35">
        <v>1</v>
      </c>
      <c r="M132" s="19"/>
      <c r="N132" s="35">
        <f t="shared" si="10"/>
        <v>1</v>
      </c>
      <c r="O132" s="1829"/>
      <c r="P132" s="2033">
        <f t="shared" si="11"/>
        <v>0</v>
      </c>
      <c r="Q132" s="1070"/>
      <c r="R132" s="37">
        <f t="shared" si="8"/>
        <v>0</v>
      </c>
    </row>
    <row r="133" spans="5:18" ht="22.8">
      <c r="E133" s="751"/>
      <c r="F133" s="1590"/>
      <c r="G133" s="1606">
        <v>7</v>
      </c>
      <c r="H133" s="17"/>
      <c r="I133" s="33" t="s">
        <v>4594</v>
      </c>
      <c r="J133" s="55" t="s">
        <v>4595</v>
      </c>
      <c r="K133" s="17" t="s">
        <v>23</v>
      </c>
      <c r="L133" s="35">
        <v>1</v>
      </c>
      <c r="M133" s="19"/>
      <c r="N133" s="35">
        <f t="shared" si="10"/>
        <v>1</v>
      </c>
      <c r="O133" s="1829"/>
      <c r="P133" s="2033">
        <f t="shared" si="11"/>
        <v>0</v>
      </c>
      <c r="Q133" s="1070"/>
      <c r="R133" s="37">
        <f t="shared" si="8"/>
        <v>0</v>
      </c>
    </row>
    <row r="134" spans="5:18" ht="22.8">
      <c r="E134" s="751"/>
      <c r="F134" s="1590"/>
      <c r="G134" s="1606">
        <v>8</v>
      </c>
      <c r="H134" s="17"/>
      <c r="I134" s="33" t="s">
        <v>4596</v>
      </c>
      <c r="J134" s="55" t="s">
        <v>4597</v>
      </c>
      <c r="K134" s="17" t="s">
        <v>23</v>
      </c>
      <c r="L134" s="35">
        <v>1</v>
      </c>
      <c r="M134" s="19"/>
      <c r="N134" s="35">
        <f t="shared" si="10"/>
        <v>1</v>
      </c>
      <c r="O134" s="1829"/>
      <c r="P134" s="2033">
        <f t="shared" si="11"/>
        <v>0</v>
      </c>
      <c r="Q134" s="1070"/>
      <c r="R134" s="37"/>
    </row>
    <row r="135" spans="5:18" ht="45.6">
      <c r="E135" s="751"/>
      <c r="F135" s="1590"/>
      <c r="G135" s="1606">
        <v>9</v>
      </c>
      <c r="H135" s="17"/>
      <c r="I135" s="33" t="s">
        <v>4598</v>
      </c>
      <c r="J135" s="55" t="s">
        <v>4599</v>
      </c>
      <c r="K135" s="17" t="s">
        <v>23</v>
      </c>
      <c r="L135" s="35">
        <v>1</v>
      </c>
      <c r="M135" s="19"/>
      <c r="N135" s="35">
        <f t="shared" si="10"/>
        <v>1</v>
      </c>
      <c r="O135" s="1829"/>
      <c r="P135" s="2033">
        <f t="shared" si="11"/>
        <v>0</v>
      </c>
      <c r="Q135" s="1070"/>
      <c r="R135" s="37"/>
    </row>
    <row r="136" spans="5:18">
      <c r="E136" s="751"/>
      <c r="F136" s="1590"/>
      <c r="G136" s="1606">
        <v>10</v>
      </c>
      <c r="H136" s="17"/>
      <c r="I136" s="33"/>
      <c r="J136" s="55" t="s">
        <v>4600</v>
      </c>
      <c r="K136" s="17" t="s">
        <v>23</v>
      </c>
      <c r="L136" s="35">
        <v>1</v>
      </c>
      <c r="M136" s="19"/>
      <c r="N136" s="35">
        <f t="shared" si="10"/>
        <v>1</v>
      </c>
      <c r="O136" s="1829"/>
      <c r="P136" s="2033">
        <f t="shared" si="11"/>
        <v>0</v>
      </c>
      <c r="Q136" s="1070"/>
      <c r="R136" s="37"/>
    </row>
    <row r="137" spans="5:18">
      <c r="E137" s="751"/>
      <c r="F137" s="1590"/>
      <c r="G137" s="1606">
        <v>11</v>
      </c>
      <c r="H137" s="17"/>
      <c r="I137" s="33"/>
      <c r="J137" s="34"/>
      <c r="K137" s="17"/>
      <c r="L137" s="35"/>
      <c r="M137" s="19"/>
      <c r="N137" s="35"/>
      <c r="O137" s="2036"/>
      <c r="P137" s="2033"/>
      <c r="Q137" s="1070"/>
      <c r="R137" s="37"/>
    </row>
    <row r="138" spans="5:18" ht="22.8">
      <c r="E138" s="751"/>
      <c r="F138" s="1590"/>
      <c r="G138" s="1606">
        <v>12</v>
      </c>
      <c r="H138" s="17"/>
      <c r="I138" s="33" t="s">
        <v>4299</v>
      </c>
      <c r="J138" s="34" t="s">
        <v>4300</v>
      </c>
      <c r="K138" s="17" t="s">
        <v>1875</v>
      </c>
      <c r="L138" s="35">
        <v>24</v>
      </c>
      <c r="M138" s="19"/>
      <c r="N138" s="35">
        <f t="shared" si="5"/>
        <v>24</v>
      </c>
      <c r="O138" s="1829"/>
      <c r="P138" s="2033">
        <f t="shared" si="9"/>
        <v>0</v>
      </c>
      <c r="Q138" s="1070"/>
      <c r="R138" s="37">
        <f t="shared" si="8"/>
        <v>0</v>
      </c>
    </row>
    <row r="139" spans="5:18" ht="22.8">
      <c r="E139" s="751"/>
      <c r="F139" s="1590"/>
      <c r="G139" s="1606">
        <v>13</v>
      </c>
      <c r="H139" s="17"/>
      <c r="I139" s="33" t="s">
        <v>4301</v>
      </c>
      <c r="J139" s="34" t="s">
        <v>4302</v>
      </c>
      <c r="K139" s="17" t="s">
        <v>1875</v>
      </c>
      <c r="L139" s="35">
        <v>7</v>
      </c>
      <c r="M139" s="19"/>
      <c r="N139" s="35">
        <f t="shared" si="5"/>
        <v>7</v>
      </c>
      <c r="O139" s="1829"/>
      <c r="P139" s="2033">
        <f t="shared" si="9"/>
        <v>0</v>
      </c>
      <c r="Q139" s="1070"/>
      <c r="R139" s="37">
        <f t="shared" si="8"/>
        <v>0</v>
      </c>
    </row>
    <row r="140" spans="5:18">
      <c r="E140" s="751"/>
      <c r="F140" s="1590"/>
      <c r="G140" s="1606">
        <v>14</v>
      </c>
      <c r="H140" s="17"/>
      <c r="I140" s="33"/>
      <c r="J140" s="34" t="s">
        <v>4303</v>
      </c>
      <c r="K140" s="17" t="s">
        <v>16</v>
      </c>
      <c r="L140" s="35">
        <v>150</v>
      </c>
      <c r="M140" s="19">
        <v>20</v>
      </c>
      <c r="N140" s="35">
        <f t="shared" si="5"/>
        <v>180</v>
      </c>
      <c r="O140" s="1829"/>
      <c r="P140" s="2033">
        <f t="shared" si="9"/>
        <v>0</v>
      </c>
      <c r="Q140" s="1070"/>
      <c r="R140" s="37">
        <f t="shared" si="8"/>
        <v>0</v>
      </c>
    </row>
    <row r="141" spans="5:18">
      <c r="E141" s="751"/>
      <c r="F141" s="1590"/>
      <c r="G141" s="1606">
        <v>15</v>
      </c>
      <c r="H141" s="17"/>
      <c r="I141" s="33"/>
      <c r="J141" s="34" t="s">
        <v>4305</v>
      </c>
      <c r="K141" s="17" t="s">
        <v>16</v>
      </c>
      <c r="L141" s="35">
        <v>70</v>
      </c>
      <c r="M141" s="19">
        <v>20</v>
      </c>
      <c r="N141" s="35">
        <f t="shared" si="5"/>
        <v>84</v>
      </c>
      <c r="O141" s="1829"/>
      <c r="P141" s="2033">
        <f t="shared" si="9"/>
        <v>0</v>
      </c>
      <c r="Q141" s="1070"/>
      <c r="R141" s="37">
        <f t="shared" si="8"/>
        <v>0</v>
      </c>
    </row>
    <row r="142" spans="5:18">
      <c r="E142" s="751"/>
      <c r="F142" s="1590"/>
      <c r="G142" s="1606">
        <v>16</v>
      </c>
      <c r="H142" s="17"/>
      <c r="I142" s="33"/>
      <c r="J142" s="34"/>
      <c r="K142" s="17"/>
      <c r="L142" s="35"/>
      <c r="M142" s="19"/>
      <c r="N142" s="35"/>
      <c r="O142" s="2036"/>
      <c r="P142" s="2033"/>
      <c r="Q142" s="1070"/>
      <c r="R142" s="37">
        <f t="shared" si="8"/>
        <v>0</v>
      </c>
    </row>
    <row r="143" spans="5:18">
      <c r="E143" s="751"/>
      <c r="F143" s="1590"/>
      <c r="G143" s="1606">
        <v>17</v>
      </c>
      <c r="H143" s="17"/>
      <c r="I143" s="33"/>
      <c r="J143" s="34" t="s">
        <v>4276</v>
      </c>
      <c r="K143" s="17" t="s">
        <v>1875</v>
      </c>
      <c r="L143" s="35">
        <v>50</v>
      </c>
      <c r="M143" s="19">
        <v>15</v>
      </c>
      <c r="N143" s="35">
        <f t="shared" si="5"/>
        <v>57.499999999999993</v>
      </c>
      <c r="O143" s="1829"/>
      <c r="P143" s="2033">
        <f t="shared" si="9"/>
        <v>0</v>
      </c>
      <c r="Q143" s="1070"/>
      <c r="R143" s="37">
        <f t="shared" si="8"/>
        <v>0</v>
      </c>
    </row>
    <row r="144" spans="5:18">
      <c r="E144" s="751"/>
      <c r="F144" s="1590"/>
      <c r="G144" s="1606">
        <v>18</v>
      </c>
      <c r="H144" s="17"/>
      <c r="I144" s="33"/>
      <c r="J144" s="34" t="s">
        <v>4277</v>
      </c>
      <c r="K144" s="17" t="s">
        <v>1875</v>
      </c>
      <c r="L144" s="35">
        <v>50</v>
      </c>
      <c r="M144" s="19">
        <v>15</v>
      </c>
      <c r="N144" s="35">
        <f t="shared" si="5"/>
        <v>57.499999999999993</v>
      </c>
      <c r="O144" s="1829"/>
      <c r="P144" s="2033">
        <f t="shared" si="9"/>
        <v>0</v>
      </c>
      <c r="Q144" s="1070"/>
      <c r="R144" s="37">
        <f t="shared" si="8"/>
        <v>0</v>
      </c>
    </row>
    <row r="145" spans="5:18">
      <c r="E145" s="751"/>
      <c r="F145" s="1590"/>
      <c r="G145" s="1606">
        <v>19</v>
      </c>
      <c r="H145" s="17"/>
      <c r="I145" s="33"/>
      <c r="J145" s="34" t="s">
        <v>4307</v>
      </c>
      <c r="K145" s="17" t="s">
        <v>1875</v>
      </c>
      <c r="L145" s="35">
        <v>15</v>
      </c>
      <c r="M145" s="19">
        <v>15</v>
      </c>
      <c r="N145" s="35">
        <f t="shared" si="5"/>
        <v>17.25</v>
      </c>
      <c r="O145" s="1829"/>
      <c r="P145" s="2033">
        <f t="shared" si="9"/>
        <v>0</v>
      </c>
      <c r="Q145" s="1070"/>
      <c r="R145" s="37">
        <f t="shared" si="8"/>
        <v>0</v>
      </c>
    </row>
    <row r="146" spans="5:18">
      <c r="E146" s="751"/>
      <c r="F146" s="1590"/>
      <c r="G146" s="1606">
        <v>20</v>
      </c>
      <c r="H146" s="17"/>
      <c r="I146" s="33"/>
      <c r="J146" s="34" t="s">
        <v>4308</v>
      </c>
      <c r="K146" s="17" t="s">
        <v>1875</v>
      </c>
      <c r="L146" s="35">
        <v>8</v>
      </c>
      <c r="M146" s="19">
        <v>15</v>
      </c>
      <c r="N146" s="35">
        <f t="shared" si="5"/>
        <v>9.1999999999999993</v>
      </c>
      <c r="O146" s="1829"/>
      <c r="P146" s="2033">
        <f t="shared" si="9"/>
        <v>0</v>
      </c>
      <c r="Q146" s="1070"/>
      <c r="R146" s="37">
        <f t="shared" si="8"/>
        <v>0</v>
      </c>
    </row>
    <row r="147" spans="5:18">
      <c r="E147" s="751"/>
      <c r="F147" s="1590"/>
      <c r="G147" s="1606">
        <v>21</v>
      </c>
      <c r="H147" s="17"/>
      <c r="I147" s="33"/>
      <c r="J147" s="34" t="s">
        <v>4309</v>
      </c>
      <c r="K147" s="17" t="s">
        <v>1875</v>
      </c>
      <c r="L147" s="35">
        <v>15</v>
      </c>
      <c r="M147" s="19">
        <v>15</v>
      </c>
      <c r="N147" s="35">
        <f t="shared" ref="N147:N211" si="12">L147*(1+M147/100)</f>
        <v>17.25</v>
      </c>
      <c r="O147" s="1829"/>
      <c r="P147" s="2033">
        <f t="shared" si="9"/>
        <v>0</v>
      </c>
      <c r="Q147" s="1070"/>
      <c r="R147" s="37">
        <f t="shared" si="8"/>
        <v>0</v>
      </c>
    </row>
    <row r="148" spans="5:18">
      <c r="E148" s="751"/>
      <c r="F148" s="1590"/>
      <c r="G148" s="1606">
        <v>22</v>
      </c>
      <c r="H148" s="17"/>
      <c r="I148" s="33"/>
      <c r="J148" s="34" t="s">
        <v>4310</v>
      </c>
      <c r="K148" s="17" t="s">
        <v>1875</v>
      </c>
      <c r="L148" s="35">
        <v>8</v>
      </c>
      <c r="M148" s="19">
        <v>15</v>
      </c>
      <c r="N148" s="35">
        <f t="shared" si="12"/>
        <v>9.1999999999999993</v>
      </c>
      <c r="O148" s="1829"/>
      <c r="P148" s="2033">
        <f t="shared" si="9"/>
        <v>0</v>
      </c>
      <c r="Q148" s="1070"/>
      <c r="R148" s="37">
        <f t="shared" si="8"/>
        <v>0</v>
      </c>
    </row>
    <row r="149" spans="5:18">
      <c r="E149" s="751"/>
      <c r="F149" s="1590"/>
      <c r="G149" s="1606">
        <v>23</v>
      </c>
      <c r="H149" s="17"/>
      <c r="I149" s="33"/>
      <c r="J149" s="34" t="s">
        <v>4311</v>
      </c>
      <c r="K149" s="17" t="s">
        <v>1875</v>
      </c>
      <c r="L149" s="35">
        <v>15</v>
      </c>
      <c r="M149" s="19">
        <v>15</v>
      </c>
      <c r="N149" s="35">
        <f t="shared" si="12"/>
        <v>17.25</v>
      </c>
      <c r="O149" s="1829"/>
      <c r="P149" s="2033">
        <f t="shared" si="9"/>
        <v>0</v>
      </c>
      <c r="Q149" s="1070"/>
      <c r="R149" s="37">
        <f t="shared" si="8"/>
        <v>0</v>
      </c>
    </row>
    <row r="150" spans="5:18">
      <c r="E150" s="751"/>
      <c r="F150" s="1590"/>
      <c r="G150" s="1606">
        <v>24</v>
      </c>
      <c r="H150" s="17"/>
      <c r="I150" s="33"/>
      <c r="J150" s="34" t="s">
        <v>4312</v>
      </c>
      <c r="K150" s="17" t="s">
        <v>1875</v>
      </c>
      <c r="L150" s="35">
        <v>8</v>
      </c>
      <c r="M150" s="19">
        <v>15</v>
      </c>
      <c r="N150" s="35">
        <f t="shared" si="12"/>
        <v>9.1999999999999993</v>
      </c>
      <c r="O150" s="1829"/>
      <c r="P150" s="2033">
        <f t="shared" si="9"/>
        <v>0</v>
      </c>
      <c r="Q150" s="1070"/>
      <c r="R150" s="37">
        <f t="shared" si="8"/>
        <v>0</v>
      </c>
    </row>
    <row r="151" spans="5:18">
      <c r="E151" s="751"/>
      <c r="F151" s="1590"/>
      <c r="G151" s="1606">
        <v>25</v>
      </c>
      <c r="H151" s="17"/>
      <c r="I151" s="33"/>
      <c r="J151" s="34" t="s">
        <v>4283</v>
      </c>
      <c r="K151" s="17" t="s">
        <v>16</v>
      </c>
      <c r="L151" s="35">
        <v>70</v>
      </c>
      <c r="M151" s="19">
        <v>15</v>
      </c>
      <c r="N151" s="35">
        <f t="shared" si="12"/>
        <v>80.5</v>
      </c>
      <c r="O151" s="1829"/>
      <c r="P151" s="2033">
        <f t="shared" si="9"/>
        <v>0</v>
      </c>
      <c r="Q151" s="1070"/>
      <c r="R151" s="37">
        <f t="shared" si="8"/>
        <v>0</v>
      </c>
    </row>
    <row r="152" spans="5:18">
      <c r="E152" s="751"/>
      <c r="F152" s="1590"/>
      <c r="G152" s="1606">
        <v>26</v>
      </c>
      <c r="H152" s="17"/>
      <c r="I152" s="33"/>
      <c r="J152" s="34" t="s">
        <v>4313</v>
      </c>
      <c r="K152" s="17" t="s">
        <v>16</v>
      </c>
      <c r="L152" s="35">
        <v>30</v>
      </c>
      <c r="M152" s="19">
        <v>15</v>
      </c>
      <c r="N152" s="35">
        <f t="shared" si="12"/>
        <v>34.5</v>
      </c>
      <c r="O152" s="1829"/>
      <c r="P152" s="2033">
        <f t="shared" si="9"/>
        <v>0</v>
      </c>
      <c r="Q152" s="1070"/>
      <c r="R152" s="37">
        <f t="shared" si="8"/>
        <v>0</v>
      </c>
    </row>
    <row r="153" spans="5:18">
      <c r="E153" s="751"/>
      <c r="F153" s="1590"/>
      <c r="G153" s="1606">
        <v>27</v>
      </c>
      <c r="H153" s="17"/>
      <c r="I153" s="33"/>
      <c r="J153" s="34" t="s">
        <v>4284</v>
      </c>
      <c r="K153" s="17" t="s">
        <v>16</v>
      </c>
      <c r="L153" s="35">
        <v>20</v>
      </c>
      <c r="M153" s="19">
        <v>15</v>
      </c>
      <c r="N153" s="35">
        <f t="shared" si="12"/>
        <v>23</v>
      </c>
      <c r="O153" s="1829"/>
      <c r="P153" s="2033">
        <f t="shared" si="9"/>
        <v>0</v>
      </c>
      <c r="Q153" s="1070"/>
      <c r="R153" s="37">
        <f t="shared" si="8"/>
        <v>0</v>
      </c>
    </row>
    <row r="154" spans="5:18" s="1584" customFormat="1" ht="16.5" customHeight="1" outlineLevel="1" collapsed="1">
      <c r="E154" s="1600">
        <v>0</v>
      </c>
      <c r="F154" s="1588" t="s">
        <v>4883</v>
      </c>
      <c r="G154" s="1604"/>
      <c r="H154" s="1578"/>
      <c r="I154" s="1579"/>
      <c r="J154" s="1579" t="s">
        <v>4348</v>
      </c>
      <c r="K154" s="1578"/>
      <c r="L154" s="1580"/>
      <c r="M154" s="1581"/>
      <c r="N154" s="1580"/>
      <c r="O154" s="1581"/>
      <c r="P154" s="2031"/>
      <c r="Q154" s="1582"/>
      <c r="R154" s="1583">
        <f t="shared" si="8"/>
        <v>0</v>
      </c>
    </row>
    <row r="155" spans="5:18">
      <c r="E155" s="751"/>
      <c r="F155" s="1590"/>
      <c r="G155" s="1606">
        <v>1</v>
      </c>
      <c r="H155" s="17"/>
      <c r="I155" s="33" t="s">
        <v>4349</v>
      </c>
      <c r="J155" s="34" t="s">
        <v>4350</v>
      </c>
      <c r="K155" s="17" t="s">
        <v>1875</v>
      </c>
      <c r="L155" s="35">
        <v>1</v>
      </c>
      <c r="M155" s="19"/>
      <c r="N155" s="35">
        <f t="shared" si="12"/>
        <v>1</v>
      </c>
      <c r="O155" s="1829"/>
      <c r="P155" s="2033">
        <f t="shared" si="9"/>
        <v>0</v>
      </c>
      <c r="Q155" s="1070"/>
      <c r="R155" s="37"/>
    </row>
    <row r="156" spans="5:18">
      <c r="E156" s="751"/>
      <c r="F156" s="1590"/>
      <c r="G156" s="1606"/>
      <c r="H156" s="17"/>
      <c r="I156" s="33"/>
      <c r="J156" s="34"/>
      <c r="K156" s="17"/>
      <c r="L156" s="35"/>
      <c r="M156" s="19"/>
      <c r="N156" s="35"/>
      <c r="O156" s="2036"/>
      <c r="P156" s="2033"/>
      <c r="Q156" s="1070"/>
      <c r="R156" s="37"/>
    </row>
    <row r="157" spans="5:18" s="1584" customFormat="1" ht="16.5" customHeight="1" outlineLevel="1" collapsed="1">
      <c r="E157" s="1600">
        <v>0</v>
      </c>
      <c r="F157" s="1588" t="s">
        <v>4884</v>
      </c>
      <c r="G157" s="1604"/>
      <c r="H157" s="1578"/>
      <c r="I157" s="1579"/>
      <c r="J157" s="1579" t="s">
        <v>4351</v>
      </c>
      <c r="K157" s="1578"/>
      <c r="L157" s="1580"/>
      <c r="M157" s="1581"/>
      <c r="N157" s="1580"/>
      <c r="O157" s="1581"/>
      <c r="P157" s="2031"/>
      <c r="Q157" s="1582"/>
      <c r="R157" s="1583"/>
    </row>
    <row r="158" spans="5:18" ht="34.200000000000003">
      <c r="E158" s="751"/>
      <c r="F158" s="1590"/>
      <c r="G158" s="1606">
        <v>1</v>
      </c>
      <c r="H158" s="17"/>
      <c r="I158" s="33" t="s">
        <v>4352</v>
      </c>
      <c r="J158" s="34" t="s">
        <v>4353</v>
      </c>
      <c r="K158" s="17" t="s">
        <v>1875</v>
      </c>
      <c r="L158" s="35">
        <v>2</v>
      </c>
      <c r="M158" s="19"/>
      <c r="N158" s="35">
        <f t="shared" si="12"/>
        <v>2</v>
      </c>
      <c r="O158" s="1829"/>
      <c r="P158" s="2033">
        <f t="shared" si="9"/>
        <v>0</v>
      </c>
      <c r="Q158" s="1070"/>
      <c r="R158" s="37"/>
    </row>
    <row r="159" spans="5:18" s="1584" customFormat="1" ht="16.5" customHeight="1" outlineLevel="1" collapsed="1">
      <c r="E159" s="1600">
        <v>0</v>
      </c>
      <c r="F159" s="1588" t="s">
        <v>4885</v>
      </c>
      <c r="G159" s="1604"/>
      <c r="H159" s="1578"/>
      <c r="I159" s="1579"/>
      <c r="J159" s="1579" t="s">
        <v>4354</v>
      </c>
      <c r="K159" s="1578"/>
      <c r="L159" s="1580"/>
      <c r="M159" s="1581"/>
      <c r="N159" s="1580"/>
      <c r="O159" s="1581"/>
      <c r="P159" s="2031"/>
      <c r="Q159" s="1582"/>
      <c r="R159" s="1583"/>
    </row>
    <row r="160" spans="5:18" ht="22.8">
      <c r="E160" s="751"/>
      <c r="F160" s="1590"/>
      <c r="G160" s="1606">
        <v>1</v>
      </c>
      <c r="H160" s="17"/>
      <c r="I160" s="33" t="s">
        <v>4355</v>
      </c>
      <c r="J160" s="34" t="s">
        <v>4356</v>
      </c>
      <c r="K160" s="17" t="s">
        <v>1875</v>
      </c>
      <c r="L160" s="35">
        <v>2</v>
      </c>
      <c r="M160" s="19"/>
      <c r="N160" s="35">
        <f t="shared" si="12"/>
        <v>2</v>
      </c>
      <c r="O160" s="1829"/>
      <c r="P160" s="2033">
        <f t="shared" si="9"/>
        <v>0</v>
      </c>
      <c r="Q160" s="1070"/>
      <c r="R160" s="37"/>
    </row>
    <row r="161" spans="5:18">
      <c r="E161" s="751"/>
      <c r="F161" s="1590"/>
      <c r="G161" s="1606">
        <v>2</v>
      </c>
      <c r="H161" s="17"/>
      <c r="I161" s="33" t="s">
        <v>4357</v>
      </c>
      <c r="J161" s="34" t="s">
        <v>4358</v>
      </c>
      <c r="K161" s="17" t="s">
        <v>1875</v>
      </c>
      <c r="L161" s="35">
        <v>2</v>
      </c>
      <c r="M161" s="19"/>
      <c r="N161" s="35">
        <f t="shared" si="12"/>
        <v>2</v>
      </c>
      <c r="O161" s="1829"/>
      <c r="P161" s="2033">
        <f t="shared" si="9"/>
        <v>0</v>
      </c>
      <c r="Q161" s="1070"/>
      <c r="R161" s="37"/>
    </row>
    <row r="162" spans="5:18">
      <c r="E162" s="751"/>
      <c r="F162" s="1590"/>
      <c r="G162" s="1606">
        <v>3</v>
      </c>
      <c r="H162" s="17"/>
      <c r="I162" s="33"/>
      <c r="J162" s="34" t="s">
        <v>4359</v>
      </c>
      <c r="K162" s="17" t="s">
        <v>3073</v>
      </c>
      <c r="L162" s="35">
        <v>40</v>
      </c>
      <c r="M162" s="19"/>
      <c r="N162" s="35">
        <f t="shared" si="12"/>
        <v>40</v>
      </c>
      <c r="O162" s="1829"/>
      <c r="P162" s="2033">
        <f t="shared" si="9"/>
        <v>0</v>
      </c>
      <c r="Q162" s="1070"/>
      <c r="R162" s="37"/>
    </row>
    <row r="163" spans="5:18">
      <c r="E163" s="751"/>
      <c r="F163" s="1590"/>
      <c r="G163" s="1606"/>
      <c r="H163" s="17"/>
      <c r="I163" s="33"/>
      <c r="J163" s="34"/>
      <c r="K163" s="17"/>
      <c r="L163" s="35"/>
      <c r="M163" s="19"/>
      <c r="N163" s="35"/>
      <c r="O163" s="2036"/>
      <c r="P163" s="2033"/>
      <c r="Q163" s="1070"/>
      <c r="R163" s="37">
        <f t="shared" si="8"/>
        <v>0</v>
      </c>
    </row>
    <row r="164" spans="5:18" s="1584" customFormat="1" ht="16.5" customHeight="1" outlineLevel="1" collapsed="1">
      <c r="E164" s="1600">
        <v>0</v>
      </c>
      <c r="F164" s="1588" t="s">
        <v>4886</v>
      </c>
      <c r="G164" s="1604"/>
      <c r="H164" s="1578"/>
      <c r="I164" s="1579"/>
      <c r="J164" s="1579" t="s">
        <v>4360</v>
      </c>
      <c r="K164" s="1578"/>
      <c r="L164" s="1580"/>
      <c r="M164" s="1581"/>
      <c r="N164" s="1580"/>
      <c r="O164" s="1581"/>
      <c r="P164" s="2031"/>
      <c r="Q164" s="1582"/>
      <c r="R164" s="1583">
        <f>N164*Q164</f>
        <v>0</v>
      </c>
    </row>
    <row r="165" spans="5:18" ht="61.2" customHeight="1">
      <c r="E165" s="751"/>
      <c r="F165" s="1590"/>
      <c r="G165" s="1606">
        <v>1</v>
      </c>
      <c r="H165" s="17"/>
      <c r="I165" s="33" t="s">
        <v>4361</v>
      </c>
      <c r="J165" s="34" t="s">
        <v>4362</v>
      </c>
      <c r="K165" s="17" t="s">
        <v>1875</v>
      </c>
      <c r="L165" s="35">
        <v>1</v>
      </c>
      <c r="M165" s="19"/>
      <c r="N165" s="35">
        <f t="shared" si="12"/>
        <v>1</v>
      </c>
      <c r="O165" s="1829"/>
      <c r="P165" s="2033">
        <f t="shared" si="9"/>
        <v>0</v>
      </c>
      <c r="Q165" s="1070"/>
      <c r="R165" s="37">
        <f>N165*Q165</f>
        <v>0</v>
      </c>
    </row>
    <row r="166" spans="5:18" ht="22.8">
      <c r="E166" s="2047"/>
      <c r="F166" s="1590"/>
      <c r="G166" s="1606">
        <v>2</v>
      </c>
      <c r="H166" s="17"/>
      <c r="I166" s="33"/>
      <c r="J166" s="34" t="s">
        <v>4363</v>
      </c>
      <c r="K166" s="17" t="s">
        <v>1875</v>
      </c>
      <c r="L166" s="35">
        <v>1</v>
      </c>
      <c r="M166" s="19"/>
      <c r="N166" s="35">
        <f t="shared" si="12"/>
        <v>1</v>
      </c>
      <c r="O166" s="1829"/>
      <c r="P166" s="2033">
        <f t="shared" si="9"/>
        <v>0</v>
      </c>
      <c r="Q166" s="1070"/>
      <c r="R166" s="37"/>
    </row>
    <row r="167" spans="5:18">
      <c r="E167" s="751"/>
      <c r="F167" s="1590"/>
      <c r="G167" s="1606">
        <v>3</v>
      </c>
      <c r="H167" s="17"/>
      <c r="I167" s="33" t="s">
        <v>4364</v>
      </c>
      <c r="J167" s="34" t="s">
        <v>4365</v>
      </c>
      <c r="K167" s="17" t="s">
        <v>1875</v>
      </c>
      <c r="L167" s="35">
        <v>4</v>
      </c>
      <c r="M167" s="19"/>
      <c r="N167" s="35">
        <f t="shared" si="12"/>
        <v>4</v>
      </c>
      <c r="O167" s="1829"/>
      <c r="P167" s="2033">
        <f>N167*O167</f>
        <v>0</v>
      </c>
      <c r="Q167" s="1070"/>
      <c r="R167" s="37">
        <f>N167*Q167</f>
        <v>0</v>
      </c>
    </row>
    <row r="168" spans="5:18" ht="22.8">
      <c r="E168" s="751"/>
      <c r="F168" s="1590"/>
      <c r="G168" s="1606">
        <v>4</v>
      </c>
      <c r="H168" s="17"/>
      <c r="I168" s="33"/>
      <c r="J168" s="34" t="s">
        <v>4366</v>
      </c>
      <c r="K168" s="17" t="s">
        <v>1875</v>
      </c>
      <c r="L168" s="35">
        <v>4</v>
      </c>
      <c r="M168" s="19"/>
      <c r="N168" s="35">
        <f t="shared" si="12"/>
        <v>4</v>
      </c>
      <c r="O168" s="1829"/>
      <c r="P168" s="2033">
        <f>N168*O168</f>
        <v>0</v>
      </c>
      <c r="Q168" s="1070"/>
      <c r="R168" s="37"/>
    </row>
    <row r="169" spans="5:18">
      <c r="E169" s="751"/>
      <c r="F169" s="1590"/>
      <c r="G169" s="1606">
        <v>5</v>
      </c>
      <c r="H169" s="17"/>
      <c r="I169" s="33"/>
      <c r="J169" s="34" t="s">
        <v>4367</v>
      </c>
      <c r="K169" s="17" t="s">
        <v>1875</v>
      </c>
      <c r="L169" s="35">
        <v>20</v>
      </c>
      <c r="M169" s="19"/>
      <c r="N169" s="35">
        <f t="shared" si="12"/>
        <v>20</v>
      </c>
      <c r="O169" s="1829"/>
      <c r="P169" s="2033">
        <f>N169*O169</f>
        <v>0</v>
      </c>
      <c r="Q169" s="1070"/>
      <c r="R169" s="37">
        <f>N169*Q169</f>
        <v>0</v>
      </c>
    </row>
    <row r="170" spans="5:18">
      <c r="E170" s="751"/>
      <c r="F170" s="1590"/>
      <c r="G170" s="1606">
        <v>6</v>
      </c>
      <c r="H170" s="17"/>
      <c r="I170" s="33"/>
      <c r="J170" s="34" t="s">
        <v>4328</v>
      </c>
      <c r="K170" s="17" t="s">
        <v>1875</v>
      </c>
      <c r="L170" s="35">
        <v>32</v>
      </c>
      <c r="M170" s="19"/>
      <c r="N170" s="35">
        <f t="shared" si="12"/>
        <v>32</v>
      </c>
      <c r="O170" s="1829"/>
      <c r="P170" s="2033">
        <f>N170*O170</f>
        <v>0</v>
      </c>
      <c r="Q170" s="1070"/>
      <c r="R170" s="37">
        <f>N170*Q170</f>
        <v>0</v>
      </c>
    </row>
    <row r="171" spans="5:18">
      <c r="E171" s="751"/>
      <c r="F171" s="1590"/>
      <c r="G171" s="1606">
        <v>7</v>
      </c>
      <c r="H171" s="17"/>
      <c r="I171" s="33"/>
      <c r="J171" s="34" t="s">
        <v>4368</v>
      </c>
      <c r="K171" s="17" t="s">
        <v>1875</v>
      </c>
      <c r="L171" s="35">
        <v>1</v>
      </c>
      <c r="M171" s="19"/>
      <c r="N171" s="35">
        <f t="shared" si="12"/>
        <v>1</v>
      </c>
      <c r="O171" s="1829"/>
      <c r="P171" s="2033">
        <f>N171*O171</f>
        <v>0</v>
      </c>
      <c r="Q171" s="1070"/>
      <c r="R171" s="37">
        <f>N171*Q171</f>
        <v>0</v>
      </c>
    </row>
    <row r="172" spans="5:18">
      <c r="E172" s="751"/>
      <c r="F172" s="1590"/>
      <c r="G172" s="1606">
        <v>8</v>
      </c>
      <c r="H172" s="17"/>
      <c r="I172" s="33"/>
      <c r="J172" s="34" t="s">
        <v>4331</v>
      </c>
      <c r="K172" s="17" t="s">
        <v>1875</v>
      </c>
      <c r="L172" s="35">
        <v>12</v>
      </c>
      <c r="M172" s="19"/>
      <c r="N172" s="35">
        <f t="shared" si="12"/>
        <v>12</v>
      </c>
      <c r="O172" s="1829"/>
      <c r="P172" s="2033">
        <f t="shared" ref="P172:P246" si="13">N172*O172</f>
        <v>0</v>
      </c>
      <c r="Q172" s="1070"/>
      <c r="R172" s="37">
        <f t="shared" ref="R172:R245" si="14">N172*Q172</f>
        <v>0</v>
      </c>
    </row>
    <row r="173" spans="5:18">
      <c r="E173" s="751"/>
      <c r="F173" s="1590"/>
      <c r="G173" s="1606">
        <v>9</v>
      </c>
      <c r="H173" s="17"/>
      <c r="I173" s="33"/>
      <c r="J173" s="34" t="s">
        <v>4332</v>
      </c>
      <c r="K173" s="17" t="s">
        <v>1875</v>
      </c>
      <c r="L173" s="35">
        <v>4</v>
      </c>
      <c r="M173" s="19"/>
      <c r="N173" s="35">
        <f t="shared" si="12"/>
        <v>4</v>
      </c>
      <c r="O173" s="1829"/>
      <c r="P173" s="2033">
        <f t="shared" si="13"/>
        <v>0</v>
      </c>
      <c r="Q173" s="1070"/>
      <c r="R173" s="37">
        <f t="shared" si="14"/>
        <v>0</v>
      </c>
    </row>
    <row r="174" spans="5:18">
      <c r="E174" s="751"/>
      <c r="F174" s="1590"/>
      <c r="G174" s="1606">
        <v>10</v>
      </c>
      <c r="H174" s="17"/>
      <c r="I174" s="33"/>
      <c r="J174" s="34" t="s">
        <v>4264</v>
      </c>
      <c r="K174" s="17" t="s">
        <v>1875</v>
      </c>
      <c r="L174" s="35">
        <v>34</v>
      </c>
      <c r="M174" s="19"/>
      <c r="N174" s="35">
        <f t="shared" si="12"/>
        <v>34</v>
      </c>
      <c r="O174" s="1829"/>
      <c r="P174" s="2033">
        <f t="shared" si="13"/>
        <v>0</v>
      </c>
      <c r="Q174" s="1070"/>
      <c r="R174" s="37">
        <f t="shared" si="14"/>
        <v>0</v>
      </c>
    </row>
    <row r="175" spans="5:18">
      <c r="E175" s="751"/>
      <c r="F175" s="1590"/>
      <c r="G175" s="1606">
        <v>11</v>
      </c>
      <c r="H175" s="17"/>
      <c r="I175" s="33"/>
      <c r="J175" s="34"/>
      <c r="K175" s="17"/>
      <c r="L175" s="35"/>
      <c r="M175" s="19"/>
      <c r="N175" s="35"/>
      <c r="O175" s="2036"/>
      <c r="P175" s="2033"/>
      <c r="Q175" s="1070"/>
      <c r="R175" s="37">
        <f t="shared" si="14"/>
        <v>0</v>
      </c>
    </row>
    <row r="176" spans="5:18" ht="22.8">
      <c r="E176" s="751"/>
      <c r="F176" s="1590"/>
      <c r="G176" s="1606">
        <v>12</v>
      </c>
      <c r="H176" s="17"/>
      <c r="I176" s="33"/>
      <c r="J176" s="34" t="s">
        <v>4335</v>
      </c>
      <c r="K176" s="17" t="s">
        <v>1875</v>
      </c>
      <c r="L176" s="35">
        <v>18</v>
      </c>
      <c r="M176" s="19"/>
      <c r="N176" s="35">
        <f t="shared" si="12"/>
        <v>18</v>
      </c>
      <c r="O176" s="1829"/>
      <c r="P176" s="2033">
        <f t="shared" si="13"/>
        <v>0</v>
      </c>
      <c r="Q176" s="1070"/>
      <c r="R176" s="37">
        <f t="shared" si="14"/>
        <v>0</v>
      </c>
    </row>
    <row r="177" spans="5:18" ht="22.8">
      <c r="E177" s="751"/>
      <c r="F177" s="1590"/>
      <c r="G177" s="1606">
        <v>13</v>
      </c>
      <c r="H177" s="17"/>
      <c r="I177" s="33"/>
      <c r="J177" s="66" t="s">
        <v>4336</v>
      </c>
      <c r="K177" s="17" t="s">
        <v>1875</v>
      </c>
      <c r="L177" s="35">
        <v>20</v>
      </c>
      <c r="M177" s="19"/>
      <c r="N177" s="35">
        <f t="shared" si="12"/>
        <v>20</v>
      </c>
      <c r="O177" s="1829"/>
      <c r="P177" s="2033">
        <f t="shared" si="13"/>
        <v>0</v>
      </c>
      <c r="Q177" s="1070"/>
      <c r="R177" s="37">
        <f t="shared" si="14"/>
        <v>0</v>
      </c>
    </row>
    <row r="178" spans="5:18" ht="22.8">
      <c r="E178" s="751"/>
      <c r="F178" s="1590"/>
      <c r="G178" s="1606">
        <v>14</v>
      </c>
      <c r="H178" s="17"/>
      <c r="I178" s="33"/>
      <c r="J178" s="66" t="s">
        <v>4369</v>
      </c>
      <c r="K178" s="17" t="s">
        <v>1875</v>
      </c>
      <c r="L178" s="35">
        <v>2</v>
      </c>
      <c r="M178" s="19"/>
      <c r="N178" s="35">
        <f t="shared" si="12"/>
        <v>2</v>
      </c>
      <c r="O178" s="1829"/>
      <c r="P178" s="2033">
        <f t="shared" si="13"/>
        <v>0</v>
      </c>
      <c r="Q178" s="1070"/>
      <c r="R178" s="37">
        <f t="shared" si="14"/>
        <v>0</v>
      </c>
    </row>
    <row r="179" spans="5:18">
      <c r="E179" s="751"/>
      <c r="F179" s="1590"/>
      <c r="G179" s="1606"/>
      <c r="H179" s="17"/>
      <c r="I179" s="33"/>
      <c r="J179" s="34"/>
      <c r="K179" s="17"/>
      <c r="L179" s="35"/>
      <c r="M179" s="19"/>
      <c r="N179" s="35"/>
      <c r="O179" s="2036"/>
      <c r="P179" s="2033"/>
      <c r="Q179" s="1070"/>
      <c r="R179" s="37">
        <f t="shared" si="14"/>
        <v>0</v>
      </c>
    </row>
    <row r="180" spans="5:18">
      <c r="E180" s="751"/>
      <c r="F180" s="1590"/>
      <c r="G180" s="1606">
        <v>15</v>
      </c>
      <c r="H180" s="17"/>
      <c r="I180" s="33"/>
      <c r="J180" s="34" t="s">
        <v>4370</v>
      </c>
      <c r="K180" s="17" t="s">
        <v>1875</v>
      </c>
      <c r="L180" s="35">
        <v>9</v>
      </c>
      <c r="M180" s="19"/>
      <c r="N180" s="35">
        <f t="shared" si="12"/>
        <v>9</v>
      </c>
      <c r="O180" s="1829"/>
      <c r="P180" s="2033">
        <f t="shared" si="13"/>
        <v>0</v>
      </c>
      <c r="Q180" s="1070"/>
      <c r="R180" s="37">
        <f t="shared" si="14"/>
        <v>0</v>
      </c>
    </row>
    <row r="181" spans="5:18">
      <c r="E181" s="751"/>
      <c r="F181" s="1590"/>
      <c r="G181" s="1606">
        <v>16</v>
      </c>
      <c r="H181" s="17"/>
      <c r="I181" s="33"/>
      <c r="J181" s="34"/>
      <c r="K181" s="17"/>
      <c r="L181" s="35"/>
      <c r="M181" s="19"/>
      <c r="N181" s="35"/>
      <c r="O181" s="2036"/>
      <c r="P181" s="2033"/>
      <c r="Q181" s="1070"/>
      <c r="R181" s="37">
        <f t="shared" si="14"/>
        <v>0</v>
      </c>
    </row>
    <row r="182" spans="5:18">
      <c r="E182" s="751"/>
      <c r="F182" s="1590"/>
      <c r="G182" s="1606">
        <v>17</v>
      </c>
      <c r="H182" s="17"/>
      <c r="I182" s="33"/>
      <c r="J182" s="34" t="s">
        <v>4339</v>
      </c>
      <c r="K182" s="17" t="s">
        <v>3073</v>
      </c>
      <c r="L182" s="35">
        <v>175</v>
      </c>
      <c r="M182" s="19">
        <v>15</v>
      </c>
      <c r="N182" s="35">
        <f t="shared" si="12"/>
        <v>201.24999999999997</v>
      </c>
      <c r="O182" s="1829"/>
      <c r="P182" s="2033">
        <f t="shared" si="13"/>
        <v>0</v>
      </c>
      <c r="Q182" s="1070"/>
      <c r="R182" s="37">
        <f t="shared" si="14"/>
        <v>0</v>
      </c>
    </row>
    <row r="183" spans="5:18">
      <c r="E183" s="751"/>
      <c r="F183" s="1590"/>
      <c r="G183" s="1606">
        <v>18</v>
      </c>
      <c r="H183" s="17"/>
      <c r="I183" s="33"/>
      <c r="J183" s="34" t="s">
        <v>4340</v>
      </c>
      <c r="K183" s="17" t="s">
        <v>1875</v>
      </c>
      <c r="L183" s="35">
        <v>7</v>
      </c>
      <c r="M183" s="19">
        <v>15</v>
      </c>
      <c r="N183" s="35">
        <f t="shared" si="12"/>
        <v>8.0499999999999989</v>
      </c>
      <c r="O183" s="1829"/>
      <c r="P183" s="2033">
        <f t="shared" si="13"/>
        <v>0</v>
      </c>
      <c r="Q183" s="1070"/>
      <c r="R183" s="37">
        <f t="shared" si="14"/>
        <v>0</v>
      </c>
    </row>
    <row r="184" spans="5:18">
      <c r="E184" s="751"/>
      <c r="F184" s="1590"/>
      <c r="G184" s="1606">
        <v>19</v>
      </c>
      <c r="H184" s="17"/>
      <c r="I184" s="33"/>
      <c r="J184" s="34" t="s">
        <v>4272</v>
      </c>
      <c r="K184" s="17" t="s">
        <v>3073</v>
      </c>
      <c r="L184" s="35">
        <v>60</v>
      </c>
      <c r="M184" s="19">
        <v>15</v>
      </c>
      <c r="N184" s="35">
        <f t="shared" si="12"/>
        <v>69</v>
      </c>
      <c r="O184" s="1829"/>
      <c r="P184" s="2033">
        <f t="shared" si="13"/>
        <v>0</v>
      </c>
      <c r="Q184" s="1070"/>
      <c r="R184" s="37">
        <f t="shared" si="14"/>
        <v>0</v>
      </c>
    </row>
    <row r="185" spans="5:18">
      <c r="E185" s="751"/>
      <c r="F185" s="1590"/>
      <c r="G185" s="1606">
        <v>20</v>
      </c>
      <c r="H185" s="17"/>
      <c r="I185" s="33"/>
      <c r="J185" s="34" t="s">
        <v>4273</v>
      </c>
      <c r="K185" s="17" t="s">
        <v>1875</v>
      </c>
      <c r="L185" s="35">
        <v>25</v>
      </c>
      <c r="M185" s="19">
        <v>15</v>
      </c>
      <c r="N185" s="35">
        <f t="shared" si="12"/>
        <v>28.749999999999996</v>
      </c>
      <c r="O185" s="1829"/>
      <c r="P185" s="2033">
        <f t="shared" si="13"/>
        <v>0</v>
      </c>
      <c r="Q185" s="1070"/>
      <c r="R185" s="37">
        <f t="shared" si="14"/>
        <v>0</v>
      </c>
    </row>
    <row r="186" spans="5:18">
      <c r="E186" s="751"/>
      <c r="F186" s="1590"/>
      <c r="G186" s="1606">
        <v>21</v>
      </c>
      <c r="H186" s="17"/>
      <c r="I186" s="33"/>
      <c r="J186" s="34" t="s">
        <v>4274</v>
      </c>
      <c r="K186" s="17" t="s">
        <v>3073</v>
      </c>
      <c r="L186" s="35">
        <v>35</v>
      </c>
      <c r="M186" s="19">
        <v>15</v>
      </c>
      <c r="N186" s="35">
        <f t="shared" si="12"/>
        <v>40.25</v>
      </c>
      <c r="O186" s="1829"/>
      <c r="P186" s="2033">
        <f t="shared" si="13"/>
        <v>0</v>
      </c>
      <c r="Q186" s="1070"/>
      <c r="R186" s="37">
        <f t="shared" si="14"/>
        <v>0</v>
      </c>
    </row>
    <row r="187" spans="5:18">
      <c r="E187" s="751"/>
      <c r="F187" s="1590"/>
      <c r="G187" s="1606">
        <v>22</v>
      </c>
      <c r="H187" s="17"/>
      <c r="I187" s="33"/>
      <c r="J187" s="34" t="s">
        <v>4275</v>
      </c>
      <c r="K187" s="17" t="s">
        <v>1875</v>
      </c>
      <c r="L187" s="35">
        <v>20</v>
      </c>
      <c r="M187" s="19">
        <v>15</v>
      </c>
      <c r="N187" s="35">
        <f t="shared" si="12"/>
        <v>23</v>
      </c>
      <c r="O187" s="1829"/>
      <c r="P187" s="2033">
        <f t="shared" si="13"/>
        <v>0</v>
      </c>
      <c r="Q187" s="1070"/>
      <c r="R187" s="37">
        <f t="shared" si="14"/>
        <v>0</v>
      </c>
    </row>
    <row r="188" spans="5:18">
      <c r="E188" s="751"/>
      <c r="F188" s="1590"/>
      <c r="G188" s="1606">
        <v>23</v>
      </c>
      <c r="H188" s="17"/>
      <c r="I188" s="33"/>
      <c r="J188" s="34" t="s">
        <v>4276</v>
      </c>
      <c r="K188" s="17" t="s">
        <v>3073</v>
      </c>
      <c r="L188" s="35">
        <v>13</v>
      </c>
      <c r="M188" s="19">
        <v>15</v>
      </c>
      <c r="N188" s="35">
        <f t="shared" si="12"/>
        <v>14.95</v>
      </c>
      <c r="O188" s="1829"/>
      <c r="P188" s="2033">
        <f t="shared" si="13"/>
        <v>0</v>
      </c>
      <c r="Q188" s="1070"/>
      <c r="R188" s="37">
        <f t="shared" si="14"/>
        <v>0</v>
      </c>
    </row>
    <row r="189" spans="5:18">
      <c r="E189" s="751"/>
      <c r="F189" s="1590"/>
      <c r="G189" s="1606">
        <v>24</v>
      </c>
      <c r="H189" s="17"/>
      <c r="I189" s="33"/>
      <c r="J189" s="34" t="s">
        <v>4277</v>
      </c>
      <c r="K189" s="17" t="s">
        <v>1875</v>
      </c>
      <c r="L189" s="35">
        <v>13</v>
      </c>
      <c r="M189" s="19">
        <v>15</v>
      </c>
      <c r="N189" s="35">
        <f t="shared" si="12"/>
        <v>14.95</v>
      </c>
      <c r="O189" s="1829"/>
      <c r="P189" s="2033">
        <f t="shared" si="13"/>
        <v>0</v>
      </c>
      <c r="Q189" s="1070"/>
      <c r="R189" s="37">
        <f t="shared" si="14"/>
        <v>0</v>
      </c>
    </row>
    <row r="190" spans="5:18">
      <c r="E190" s="751"/>
      <c r="F190" s="1590"/>
      <c r="G190" s="1606"/>
      <c r="H190" s="17"/>
      <c r="I190" s="33"/>
      <c r="J190" s="34"/>
      <c r="K190" s="17"/>
      <c r="L190" s="35"/>
      <c r="M190" s="19"/>
      <c r="N190" s="35"/>
      <c r="O190" s="2036"/>
      <c r="P190" s="2033"/>
      <c r="Q190" s="1070"/>
      <c r="R190" s="37">
        <f t="shared" si="14"/>
        <v>0</v>
      </c>
    </row>
    <row r="191" spans="5:18" ht="13.8">
      <c r="E191" s="751"/>
      <c r="F191" s="1590"/>
      <c r="G191" s="1606">
        <v>25</v>
      </c>
      <c r="H191" s="17"/>
      <c r="I191" s="33"/>
      <c r="J191" s="34" t="s">
        <v>4341</v>
      </c>
      <c r="K191" s="17" t="s">
        <v>3073</v>
      </c>
      <c r="L191" s="35">
        <v>85</v>
      </c>
      <c r="M191" s="19"/>
      <c r="N191" s="35">
        <f t="shared" si="12"/>
        <v>85</v>
      </c>
      <c r="O191" s="1829"/>
      <c r="P191" s="2033">
        <f t="shared" si="13"/>
        <v>0</v>
      </c>
      <c r="Q191" s="1070"/>
      <c r="R191" s="37">
        <f t="shared" si="14"/>
        <v>0</v>
      </c>
    </row>
    <row r="192" spans="5:18" ht="13.8">
      <c r="E192" s="751"/>
      <c r="F192" s="1590"/>
      <c r="G192" s="1606">
        <v>26</v>
      </c>
      <c r="H192" s="17"/>
      <c r="I192" s="33"/>
      <c r="J192" s="34" t="s">
        <v>4278</v>
      </c>
      <c r="K192" s="17" t="s">
        <v>3073</v>
      </c>
      <c r="L192" s="35">
        <v>9</v>
      </c>
      <c r="M192" s="19"/>
      <c r="N192" s="35">
        <f t="shared" si="12"/>
        <v>9</v>
      </c>
      <c r="O192" s="1829"/>
      <c r="P192" s="2033">
        <f t="shared" si="13"/>
        <v>0</v>
      </c>
      <c r="Q192" s="1070"/>
      <c r="R192" s="37">
        <f t="shared" si="14"/>
        <v>0</v>
      </c>
    </row>
    <row r="193" spans="5:18">
      <c r="E193" s="751"/>
      <c r="F193" s="1590"/>
      <c r="G193" s="1606">
        <v>27</v>
      </c>
      <c r="H193" s="17"/>
      <c r="I193" s="33"/>
      <c r="J193" s="34" t="s">
        <v>4337</v>
      </c>
      <c r="K193" s="17" t="s">
        <v>16</v>
      </c>
      <c r="L193" s="35">
        <v>180</v>
      </c>
      <c r="M193" s="19"/>
      <c r="N193" s="35">
        <f t="shared" si="12"/>
        <v>180</v>
      </c>
      <c r="O193" s="1829"/>
      <c r="P193" s="2033">
        <f t="shared" si="13"/>
        <v>0</v>
      </c>
      <c r="Q193" s="1070"/>
      <c r="R193" s="37">
        <f t="shared" si="14"/>
        <v>0</v>
      </c>
    </row>
    <row r="194" spans="5:18">
      <c r="E194" s="751"/>
      <c r="F194" s="1590"/>
      <c r="G194" s="1606">
        <v>28</v>
      </c>
      <c r="H194" s="17"/>
      <c r="I194" s="33"/>
      <c r="J194" s="34" t="s">
        <v>4338</v>
      </c>
      <c r="K194" s="17" t="s">
        <v>16</v>
      </c>
      <c r="L194" s="35">
        <v>40</v>
      </c>
      <c r="M194" s="19"/>
      <c r="N194" s="35">
        <f t="shared" si="12"/>
        <v>40</v>
      </c>
      <c r="O194" s="1829"/>
      <c r="P194" s="2033">
        <f t="shared" si="13"/>
        <v>0</v>
      </c>
      <c r="Q194" s="1070"/>
      <c r="R194" s="37">
        <f t="shared" si="14"/>
        <v>0</v>
      </c>
    </row>
    <row r="195" spans="5:18">
      <c r="E195" s="751"/>
      <c r="F195" s="1590"/>
      <c r="G195" s="1606">
        <v>29</v>
      </c>
      <c r="H195" s="17"/>
      <c r="I195" s="33"/>
      <c r="J195" s="34" t="s">
        <v>4371</v>
      </c>
      <c r="K195" s="17" t="s">
        <v>1875</v>
      </c>
      <c r="L195" s="35">
        <v>2</v>
      </c>
      <c r="M195" s="19"/>
      <c r="N195" s="35">
        <f t="shared" si="12"/>
        <v>2</v>
      </c>
      <c r="O195" s="1829"/>
      <c r="P195" s="2033">
        <f t="shared" si="13"/>
        <v>0</v>
      </c>
      <c r="Q195" s="1070"/>
      <c r="R195" s="37">
        <f t="shared" si="14"/>
        <v>0</v>
      </c>
    </row>
    <row r="196" spans="5:18">
      <c r="E196" s="751"/>
      <c r="F196" s="1590"/>
      <c r="G196" s="1606">
        <v>30</v>
      </c>
      <c r="H196" s="17"/>
      <c r="I196" s="33"/>
      <c r="J196" s="34" t="s">
        <v>4372</v>
      </c>
      <c r="K196" s="17" t="s">
        <v>1875</v>
      </c>
      <c r="L196" s="35">
        <v>2</v>
      </c>
      <c r="M196" s="19"/>
      <c r="N196" s="35">
        <f t="shared" si="12"/>
        <v>2</v>
      </c>
      <c r="O196" s="1829"/>
      <c r="P196" s="2033">
        <f t="shared" si="13"/>
        <v>0</v>
      </c>
      <c r="Q196" s="1070"/>
      <c r="R196" s="37">
        <f t="shared" si="14"/>
        <v>0</v>
      </c>
    </row>
    <row r="197" spans="5:18">
      <c r="E197" s="751"/>
      <c r="F197" s="1590"/>
      <c r="G197" s="1606">
        <v>31</v>
      </c>
      <c r="H197" s="17"/>
      <c r="I197" s="33"/>
      <c r="J197" s="34" t="s">
        <v>4283</v>
      </c>
      <c r="K197" s="17" t="s">
        <v>16</v>
      </c>
      <c r="L197" s="35">
        <v>100</v>
      </c>
      <c r="M197" s="19">
        <v>15</v>
      </c>
      <c r="N197" s="35">
        <f t="shared" si="12"/>
        <v>114.99999999999999</v>
      </c>
      <c r="O197" s="1829"/>
      <c r="P197" s="2033">
        <f t="shared" si="13"/>
        <v>0</v>
      </c>
      <c r="Q197" s="1070"/>
      <c r="R197" s="37">
        <f t="shared" si="14"/>
        <v>0</v>
      </c>
    </row>
    <row r="198" spans="5:18">
      <c r="E198" s="751"/>
      <c r="F198" s="1590"/>
      <c r="G198" s="1606">
        <v>32</v>
      </c>
      <c r="H198" s="17"/>
      <c r="I198" s="33"/>
      <c r="J198" s="34" t="s">
        <v>4313</v>
      </c>
      <c r="K198" s="17" t="s">
        <v>16</v>
      </c>
      <c r="L198" s="35">
        <v>100</v>
      </c>
      <c r="M198" s="19">
        <v>15</v>
      </c>
      <c r="N198" s="35">
        <f t="shared" si="12"/>
        <v>114.99999999999999</v>
      </c>
      <c r="O198" s="1829"/>
      <c r="P198" s="2033">
        <f t="shared" si="13"/>
        <v>0</v>
      </c>
      <c r="Q198" s="1070"/>
      <c r="R198" s="37">
        <f t="shared" si="14"/>
        <v>0</v>
      </c>
    </row>
    <row r="199" spans="5:18">
      <c r="E199" s="751"/>
      <c r="F199" s="1590"/>
      <c r="G199" s="1606">
        <v>33</v>
      </c>
      <c r="H199" s="17"/>
      <c r="I199" s="33"/>
      <c r="J199" s="34" t="s">
        <v>4284</v>
      </c>
      <c r="K199" s="17" t="s">
        <v>16</v>
      </c>
      <c r="L199" s="35">
        <v>12</v>
      </c>
      <c r="M199" s="19">
        <v>15</v>
      </c>
      <c r="N199" s="35">
        <f t="shared" si="12"/>
        <v>13.799999999999999</v>
      </c>
      <c r="O199" s="1829"/>
      <c r="P199" s="2033">
        <f t="shared" si="13"/>
        <v>0</v>
      </c>
      <c r="Q199" s="1070"/>
      <c r="R199" s="37">
        <f t="shared" si="14"/>
        <v>0</v>
      </c>
    </row>
    <row r="200" spans="5:18">
      <c r="E200" s="751"/>
      <c r="F200" s="1591"/>
      <c r="G200" s="1607"/>
      <c r="H200" s="57"/>
      <c r="I200" s="58"/>
      <c r="J200" s="59"/>
      <c r="K200" s="57"/>
      <c r="L200" s="60"/>
      <c r="M200" s="61"/>
      <c r="N200" s="35"/>
      <c r="O200" s="2036"/>
      <c r="P200" s="2033"/>
      <c r="Q200" s="454"/>
      <c r="R200" s="62"/>
    </row>
    <row r="201" spans="5:18" s="1584" customFormat="1" ht="16.5" customHeight="1" outlineLevel="1" collapsed="1">
      <c r="E201" s="1600">
        <v>0</v>
      </c>
      <c r="F201" s="1588" t="s">
        <v>4887</v>
      </c>
      <c r="G201" s="1604"/>
      <c r="H201" s="1578"/>
      <c r="I201" s="1579"/>
      <c r="J201" s="1579" t="s">
        <v>4373</v>
      </c>
      <c r="K201" s="1578"/>
      <c r="L201" s="1580"/>
      <c r="M201" s="1581"/>
      <c r="N201" s="1580"/>
      <c r="O201" s="1581"/>
      <c r="P201" s="2031"/>
      <c r="Q201" s="1582"/>
      <c r="R201" s="1583"/>
    </row>
    <row r="202" spans="5:18" ht="57">
      <c r="E202" s="751"/>
      <c r="F202" s="1590"/>
      <c r="G202" s="1606">
        <v>34</v>
      </c>
      <c r="H202" s="17"/>
      <c r="I202" s="33" t="s">
        <v>4374</v>
      </c>
      <c r="J202" s="34" t="s">
        <v>4375</v>
      </c>
      <c r="K202" s="17"/>
      <c r="L202" s="35">
        <v>1</v>
      </c>
      <c r="M202" s="19"/>
      <c r="N202" s="35">
        <v>1</v>
      </c>
      <c r="O202" s="1829"/>
      <c r="P202" s="2033">
        <f t="shared" si="13"/>
        <v>0</v>
      </c>
      <c r="Q202" s="1070"/>
      <c r="R202" s="37"/>
    </row>
    <row r="203" spans="5:18">
      <c r="E203" s="751"/>
      <c r="F203" s="1590"/>
      <c r="G203" s="1606"/>
      <c r="H203" s="17"/>
      <c r="I203" s="33"/>
      <c r="J203" s="34"/>
      <c r="K203" s="17"/>
      <c r="L203" s="35"/>
      <c r="M203" s="19"/>
      <c r="N203" s="35"/>
      <c r="O203" s="2036"/>
      <c r="P203" s="2033"/>
      <c r="Q203" s="1070"/>
      <c r="R203" s="37"/>
    </row>
    <row r="204" spans="5:18">
      <c r="E204" s="751"/>
      <c r="F204" s="1590"/>
      <c r="G204" s="1606">
        <v>35</v>
      </c>
      <c r="H204" s="17"/>
      <c r="I204" s="33" t="s">
        <v>4376</v>
      </c>
      <c r="J204" s="34" t="s">
        <v>4242</v>
      </c>
      <c r="K204" s="17" t="s">
        <v>1875</v>
      </c>
      <c r="L204" s="35">
        <v>3</v>
      </c>
      <c r="M204" s="19"/>
      <c r="N204" s="35">
        <f t="shared" si="12"/>
        <v>3</v>
      </c>
      <c r="O204" s="1829"/>
      <c r="P204" s="2033">
        <f t="shared" si="13"/>
        <v>0</v>
      </c>
      <c r="Q204" s="1070"/>
      <c r="R204" s="37"/>
    </row>
    <row r="205" spans="5:18">
      <c r="E205" s="751"/>
      <c r="F205" s="1590"/>
      <c r="G205" s="1606">
        <v>36</v>
      </c>
      <c r="H205" s="17"/>
      <c r="I205" s="33" t="s">
        <v>4377</v>
      </c>
      <c r="J205" s="34" t="s">
        <v>4378</v>
      </c>
      <c r="K205" s="17" t="s">
        <v>1875</v>
      </c>
      <c r="L205" s="35">
        <v>1</v>
      </c>
      <c r="M205" s="19"/>
      <c r="N205" s="35">
        <f t="shared" si="12"/>
        <v>1</v>
      </c>
      <c r="O205" s="1829"/>
      <c r="P205" s="2033">
        <f t="shared" si="13"/>
        <v>0</v>
      </c>
      <c r="Q205" s="1070"/>
      <c r="R205" s="37"/>
    </row>
    <row r="206" spans="5:18">
      <c r="E206" s="751"/>
      <c r="F206" s="1590"/>
      <c r="G206" s="1606">
        <v>37</v>
      </c>
      <c r="H206" s="17"/>
      <c r="I206" s="33" t="s">
        <v>4379</v>
      </c>
      <c r="J206" s="34" t="s">
        <v>4380</v>
      </c>
      <c r="K206" s="17" t="s">
        <v>1875</v>
      </c>
      <c r="L206" s="35">
        <v>4</v>
      </c>
      <c r="M206" s="19"/>
      <c r="N206" s="35">
        <f t="shared" si="12"/>
        <v>4</v>
      </c>
      <c r="O206" s="1829"/>
      <c r="P206" s="2033">
        <f t="shared" si="13"/>
        <v>0</v>
      </c>
      <c r="Q206" s="1070"/>
      <c r="R206" s="37"/>
    </row>
    <row r="207" spans="5:18" ht="22.8">
      <c r="E207" s="751"/>
      <c r="F207" s="1590"/>
      <c r="G207" s="1606">
        <v>38</v>
      </c>
      <c r="H207" s="17"/>
      <c r="I207" s="33"/>
      <c r="J207" s="34" t="s">
        <v>4381</v>
      </c>
      <c r="K207" s="17" t="s">
        <v>1875</v>
      </c>
      <c r="L207" s="35">
        <v>2</v>
      </c>
      <c r="M207" s="19"/>
      <c r="N207" s="35">
        <f t="shared" si="12"/>
        <v>2</v>
      </c>
      <c r="O207" s="1829"/>
      <c r="P207" s="2033">
        <f t="shared" si="13"/>
        <v>0</v>
      </c>
      <c r="Q207" s="1070"/>
      <c r="R207" s="37"/>
    </row>
    <row r="208" spans="5:18">
      <c r="E208" s="751"/>
      <c r="F208" s="1590"/>
      <c r="G208" s="1606"/>
      <c r="H208" s="17"/>
      <c r="I208" s="33"/>
      <c r="J208" s="34"/>
      <c r="K208" s="17"/>
      <c r="L208" s="35"/>
      <c r="M208" s="19"/>
      <c r="N208" s="35"/>
      <c r="O208" s="2036"/>
      <c r="P208" s="2033"/>
      <c r="Q208" s="1070"/>
      <c r="R208" s="37"/>
    </row>
    <row r="209" spans="5:18">
      <c r="E209" s="751"/>
      <c r="F209" s="1590"/>
      <c r="G209" s="1606"/>
      <c r="H209" s="17"/>
      <c r="I209" s="33"/>
      <c r="J209" s="34"/>
      <c r="K209" s="17"/>
      <c r="L209" s="35"/>
      <c r="M209" s="19"/>
      <c r="N209" s="35"/>
      <c r="O209" s="2036"/>
      <c r="P209" s="2033"/>
      <c r="Q209" s="1070"/>
      <c r="R209" s="37"/>
    </row>
    <row r="210" spans="5:18">
      <c r="E210" s="751"/>
      <c r="F210" s="1590"/>
      <c r="G210" s="1606">
        <v>39</v>
      </c>
      <c r="H210" s="17"/>
      <c r="I210" s="33"/>
      <c r="J210" s="34" t="s">
        <v>4337</v>
      </c>
      <c r="K210" s="17" t="s">
        <v>16</v>
      </c>
      <c r="L210" s="35">
        <v>220</v>
      </c>
      <c r="M210" s="19">
        <v>15</v>
      </c>
      <c r="N210" s="35">
        <f t="shared" si="12"/>
        <v>252.99999999999997</v>
      </c>
      <c r="O210" s="1829"/>
      <c r="P210" s="2033">
        <f t="shared" si="13"/>
        <v>0</v>
      </c>
      <c r="Q210" s="1070"/>
      <c r="R210" s="37"/>
    </row>
    <row r="211" spans="5:18">
      <c r="E211" s="751"/>
      <c r="F211" s="1590"/>
      <c r="G211" s="1606">
        <v>40</v>
      </c>
      <c r="H211" s="17"/>
      <c r="I211" s="33"/>
      <c r="J211" s="34" t="s">
        <v>4338</v>
      </c>
      <c r="K211" s="17" t="s">
        <v>16</v>
      </c>
      <c r="L211" s="35">
        <v>64</v>
      </c>
      <c r="M211" s="19">
        <v>15</v>
      </c>
      <c r="N211" s="35">
        <f t="shared" si="12"/>
        <v>73.599999999999994</v>
      </c>
      <c r="O211" s="1829"/>
      <c r="P211" s="2033">
        <f t="shared" si="13"/>
        <v>0</v>
      </c>
      <c r="Q211" s="1070"/>
      <c r="R211" s="37"/>
    </row>
    <row r="212" spans="5:18" ht="13.8">
      <c r="E212" s="751"/>
      <c r="F212" s="1590"/>
      <c r="G212" s="1606">
        <v>41</v>
      </c>
      <c r="H212" s="17"/>
      <c r="I212" s="33"/>
      <c r="J212" s="34" t="s">
        <v>4280</v>
      </c>
      <c r="K212" s="17" t="s">
        <v>3073</v>
      </c>
      <c r="L212" s="35">
        <v>78</v>
      </c>
      <c r="M212" s="19">
        <v>15</v>
      </c>
      <c r="N212" s="35">
        <f t="shared" ref="N212:N277" si="15">L212*(1+M212/100)</f>
        <v>89.699999999999989</v>
      </c>
      <c r="O212" s="1829"/>
      <c r="P212" s="2033">
        <f t="shared" si="13"/>
        <v>0</v>
      </c>
      <c r="Q212" s="1070"/>
      <c r="R212" s="37"/>
    </row>
    <row r="213" spans="5:18">
      <c r="E213" s="751"/>
      <c r="F213" s="1590"/>
      <c r="G213" s="1606"/>
      <c r="H213" s="17"/>
      <c r="I213" s="33"/>
      <c r="J213" s="34"/>
      <c r="K213" s="17"/>
      <c r="L213" s="35"/>
      <c r="M213" s="19"/>
      <c r="N213" s="35"/>
      <c r="O213" s="2036"/>
      <c r="P213" s="2033"/>
      <c r="Q213" s="1070"/>
      <c r="R213" s="37"/>
    </row>
    <row r="214" spans="5:18">
      <c r="E214" s="751"/>
      <c r="F214" s="1590"/>
      <c r="G214" s="1606">
        <v>42</v>
      </c>
      <c r="H214" s="17"/>
      <c r="I214" s="33"/>
      <c r="J214" s="34" t="s">
        <v>4382</v>
      </c>
      <c r="K214" s="17" t="s">
        <v>1875</v>
      </c>
      <c r="L214" s="35">
        <v>12</v>
      </c>
      <c r="M214" s="19"/>
      <c r="N214" s="35">
        <f t="shared" si="15"/>
        <v>12</v>
      </c>
      <c r="O214" s="1829"/>
      <c r="P214" s="2033">
        <f t="shared" si="13"/>
        <v>0</v>
      </c>
      <c r="Q214" s="1070"/>
      <c r="R214" s="37"/>
    </row>
    <row r="215" spans="5:18">
      <c r="E215" s="751"/>
      <c r="F215" s="1590"/>
      <c r="G215" s="1606">
        <v>43</v>
      </c>
      <c r="H215" s="17"/>
      <c r="I215" s="33"/>
      <c r="J215" s="34" t="s">
        <v>4383</v>
      </c>
      <c r="K215" s="17" t="s">
        <v>1875</v>
      </c>
      <c r="L215" s="35">
        <v>12</v>
      </c>
      <c r="M215" s="19"/>
      <c r="N215" s="35">
        <f t="shared" si="15"/>
        <v>12</v>
      </c>
      <c r="O215" s="1829"/>
      <c r="P215" s="2033">
        <f t="shared" si="13"/>
        <v>0</v>
      </c>
      <c r="Q215" s="1070"/>
      <c r="R215" s="37"/>
    </row>
    <row r="216" spans="5:18">
      <c r="E216" s="751"/>
      <c r="F216" s="1590"/>
      <c r="G216" s="1606">
        <v>44</v>
      </c>
      <c r="H216" s="17"/>
      <c r="I216" s="33"/>
      <c r="J216" s="34" t="s">
        <v>4384</v>
      </c>
      <c r="K216" s="17" t="s">
        <v>1875</v>
      </c>
      <c r="L216" s="35">
        <v>4</v>
      </c>
      <c r="M216" s="19"/>
      <c r="N216" s="35">
        <f t="shared" si="15"/>
        <v>4</v>
      </c>
      <c r="O216" s="1829"/>
      <c r="P216" s="2033">
        <f t="shared" si="13"/>
        <v>0</v>
      </c>
      <c r="Q216" s="1070"/>
      <c r="R216" s="37"/>
    </row>
    <row r="217" spans="5:18">
      <c r="E217" s="751"/>
      <c r="F217" s="1590"/>
      <c r="G217" s="1606">
        <v>45</v>
      </c>
      <c r="H217" s="17"/>
      <c r="I217" s="33"/>
      <c r="J217" s="34" t="s">
        <v>4385</v>
      </c>
      <c r="K217" s="17" t="s">
        <v>1875</v>
      </c>
      <c r="L217" s="35">
        <v>2</v>
      </c>
      <c r="M217" s="19"/>
      <c r="N217" s="35">
        <f t="shared" si="15"/>
        <v>2</v>
      </c>
      <c r="O217" s="1829"/>
      <c r="P217" s="2033">
        <f t="shared" si="13"/>
        <v>0</v>
      </c>
      <c r="Q217" s="1070"/>
      <c r="R217" s="37"/>
    </row>
    <row r="218" spans="5:18" ht="22.8">
      <c r="E218" s="751"/>
      <c r="F218" s="1590"/>
      <c r="G218" s="1606">
        <v>46</v>
      </c>
      <c r="H218" s="17"/>
      <c r="I218" s="33"/>
      <c r="J218" s="34" t="s">
        <v>4386</v>
      </c>
      <c r="K218" s="17" t="s">
        <v>1875</v>
      </c>
      <c r="L218" s="35">
        <v>78</v>
      </c>
      <c r="M218" s="19"/>
      <c r="N218" s="35">
        <f t="shared" si="15"/>
        <v>78</v>
      </c>
      <c r="O218" s="1829"/>
      <c r="P218" s="2034">
        <f t="shared" si="13"/>
        <v>0</v>
      </c>
      <c r="Q218" s="1070"/>
      <c r="R218" s="37"/>
    </row>
    <row r="219" spans="5:18">
      <c r="E219" s="751"/>
      <c r="F219" s="1590"/>
      <c r="G219" s="1606">
        <v>47</v>
      </c>
      <c r="H219" s="17"/>
      <c r="I219" s="33"/>
      <c r="J219" s="34"/>
      <c r="K219" s="17"/>
      <c r="L219" s="35"/>
      <c r="M219" s="19"/>
      <c r="N219" s="35"/>
      <c r="O219" s="2036"/>
      <c r="P219" s="2033"/>
      <c r="Q219" s="1070"/>
      <c r="R219" s="37"/>
    </row>
    <row r="220" spans="5:18">
      <c r="E220" s="751"/>
      <c r="F220" s="1590"/>
      <c r="G220" s="1606">
        <v>48</v>
      </c>
      <c r="H220" s="17"/>
      <c r="I220" s="33"/>
      <c r="J220" s="34" t="s">
        <v>4283</v>
      </c>
      <c r="K220" s="17" t="s">
        <v>16</v>
      </c>
      <c r="L220" s="35">
        <v>50</v>
      </c>
      <c r="M220" s="19"/>
      <c r="N220" s="35">
        <f t="shared" si="15"/>
        <v>50</v>
      </c>
      <c r="O220" s="1829"/>
      <c r="P220" s="2033">
        <f t="shared" si="13"/>
        <v>0</v>
      </c>
      <c r="Q220" s="1070"/>
      <c r="R220" s="37"/>
    </row>
    <row r="221" spans="5:18">
      <c r="E221" s="751"/>
      <c r="F221" s="1590"/>
      <c r="G221" s="1606">
        <v>49</v>
      </c>
      <c r="H221" s="17"/>
      <c r="I221" s="33"/>
      <c r="J221" s="34" t="s">
        <v>4313</v>
      </c>
      <c r="K221" s="17" t="s">
        <v>16</v>
      </c>
      <c r="L221" s="35">
        <v>100</v>
      </c>
      <c r="M221" s="19"/>
      <c r="N221" s="35">
        <f t="shared" si="15"/>
        <v>100</v>
      </c>
      <c r="O221" s="1829"/>
      <c r="P221" s="2033">
        <f t="shared" si="13"/>
        <v>0</v>
      </c>
      <c r="Q221" s="1070"/>
      <c r="R221" s="37"/>
    </row>
    <row r="222" spans="5:18">
      <c r="E222" s="751"/>
      <c r="F222" s="1590"/>
      <c r="G222" s="1606">
        <v>50</v>
      </c>
      <c r="H222" s="17"/>
      <c r="I222" s="33"/>
      <c r="J222" s="34" t="s">
        <v>4284</v>
      </c>
      <c r="K222" s="17" t="s">
        <v>16</v>
      </c>
      <c r="L222" s="35">
        <v>20</v>
      </c>
      <c r="M222" s="19"/>
      <c r="N222" s="35">
        <f t="shared" si="15"/>
        <v>20</v>
      </c>
      <c r="O222" s="1829"/>
      <c r="P222" s="2033">
        <f t="shared" si="13"/>
        <v>0</v>
      </c>
      <c r="Q222" s="1070"/>
      <c r="R222" s="37"/>
    </row>
    <row r="223" spans="5:18" s="1584" customFormat="1" ht="16.5" customHeight="1" outlineLevel="1" collapsed="1">
      <c r="E223" s="1600">
        <v>0</v>
      </c>
      <c r="F223" s="1588" t="s">
        <v>4888</v>
      </c>
      <c r="G223" s="1604"/>
      <c r="H223" s="1578"/>
      <c r="I223" s="1579"/>
      <c r="J223" s="1579" t="s">
        <v>4387</v>
      </c>
      <c r="K223" s="1578"/>
      <c r="L223" s="1580"/>
      <c r="M223" s="1581"/>
      <c r="N223" s="1580"/>
      <c r="O223" s="1581"/>
      <c r="P223" s="2031"/>
      <c r="Q223" s="1582"/>
      <c r="R223" s="1583">
        <f t="shared" si="14"/>
        <v>0</v>
      </c>
    </row>
    <row r="224" spans="5:18" ht="62.4" customHeight="1">
      <c r="E224" s="751"/>
      <c r="F224" s="1590"/>
      <c r="G224" s="1606">
        <v>1</v>
      </c>
      <c r="H224" s="17"/>
      <c r="I224" s="33" t="s">
        <v>4388</v>
      </c>
      <c r="J224" s="34" t="s">
        <v>4389</v>
      </c>
      <c r="K224" s="2037" t="s">
        <v>4984</v>
      </c>
      <c r="L224" s="7">
        <v>1</v>
      </c>
      <c r="M224" s="102"/>
      <c r="N224" s="35">
        <f t="shared" si="15"/>
        <v>1</v>
      </c>
      <c r="O224" s="1829"/>
      <c r="P224" s="2033">
        <f t="shared" si="13"/>
        <v>0</v>
      </c>
      <c r="Q224" s="1070"/>
      <c r="R224" s="37">
        <f t="shared" si="14"/>
        <v>0</v>
      </c>
    </row>
    <row r="225" spans="5:18">
      <c r="E225" s="751"/>
      <c r="F225" s="1590"/>
      <c r="G225" s="1606">
        <v>2</v>
      </c>
      <c r="H225" s="17"/>
      <c r="I225" s="33" t="s">
        <v>4390</v>
      </c>
      <c r="J225" s="34" t="s">
        <v>4391</v>
      </c>
      <c r="K225" s="17" t="s">
        <v>1875</v>
      </c>
      <c r="L225" s="35">
        <v>4</v>
      </c>
      <c r="M225" s="19"/>
      <c r="N225" s="35">
        <f t="shared" si="15"/>
        <v>4</v>
      </c>
      <c r="O225" s="1829"/>
      <c r="P225" s="2033">
        <f t="shared" si="13"/>
        <v>0</v>
      </c>
      <c r="Q225" s="1070"/>
      <c r="R225" s="37">
        <f t="shared" si="14"/>
        <v>0</v>
      </c>
    </row>
    <row r="226" spans="5:18" ht="13.8">
      <c r="E226" s="751"/>
      <c r="F226" s="1590"/>
      <c r="G226" s="1606">
        <v>3</v>
      </c>
      <c r="H226" s="17"/>
      <c r="I226" s="33"/>
      <c r="J226" s="34" t="s">
        <v>4392</v>
      </c>
      <c r="K226" s="17" t="s">
        <v>1875</v>
      </c>
      <c r="L226" s="35">
        <v>29</v>
      </c>
      <c r="M226" s="19"/>
      <c r="N226" s="35">
        <f t="shared" si="15"/>
        <v>29</v>
      </c>
      <c r="O226" s="1829"/>
      <c r="P226" s="2033">
        <f t="shared" si="13"/>
        <v>0</v>
      </c>
      <c r="Q226" s="1070"/>
      <c r="R226" s="37">
        <f t="shared" si="14"/>
        <v>0</v>
      </c>
    </row>
    <row r="227" spans="5:18" ht="13.8">
      <c r="E227" s="751"/>
      <c r="F227" s="1590"/>
      <c r="G227" s="1606">
        <v>4</v>
      </c>
      <c r="H227" s="17"/>
      <c r="I227" s="33"/>
      <c r="J227" s="34" t="s">
        <v>4393</v>
      </c>
      <c r="K227" s="17" t="s">
        <v>1875</v>
      </c>
      <c r="L227" s="35">
        <v>6</v>
      </c>
      <c r="M227" s="19"/>
      <c r="N227" s="35">
        <f t="shared" si="15"/>
        <v>6</v>
      </c>
      <c r="O227" s="1829"/>
      <c r="P227" s="2033">
        <f t="shared" si="13"/>
        <v>0</v>
      </c>
      <c r="Q227" s="1070"/>
      <c r="R227" s="37">
        <f t="shared" si="14"/>
        <v>0</v>
      </c>
    </row>
    <row r="228" spans="5:18" ht="13.8">
      <c r="E228" s="751"/>
      <c r="F228" s="1590"/>
      <c r="G228" s="1606">
        <v>5</v>
      </c>
      <c r="H228" s="17"/>
      <c r="I228" s="33"/>
      <c r="J228" s="34" t="s">
        <v>4394</v>
      </c>
      <c r="K228" s="17" t="s">
        <v>1875</v>
      </c>
      <c r="L228" s="35">
        <v>11</v>
      </c>
      <c r="M228" s="19"/>
      <c r="N228" s="35">
        <f t="shared" si="15"/>
        <v>11</v>
      </c>
      <c r="O228" s="1829"/>
      <c r="P228" s="2033">
        <f t="shared" si="13"/>
        <v>0</v>
      </c>
      <c r="Q228" s="1070"/>
      <c r="R228" s="37">
        <f t="shared" si="14"/>
        <v>0</v>
      </c>
    </row>
    <row r="229" spans="5:18">
      <c r="E229" s="751"/>
      <c r="F229" s="1590"/>
      <c r="G229" s="1606"/>
      <c r="H229" s="17"/>
      <c r="I229" s="33"/>
      <c r="J229" s="34"/>
      <c r="K229" s="17"/>
      <c r="L229" s="35"/>
      <c r="M229" s="19"/>
      <c r="N229" s="35"/>
      <c r="O229" s="2036"/>
      <c r="P229" s="2033"/>
      <c r="Q229" s="1070"/>
      <c r="R229" s="37">
        <f t="shared" si="14"/>
        <v>0</v>
      </c>
    </row>
    <row r="230" spans="5:18">
      <c r="E230" s="751"/>
      <c r="F230" s="1590"/>
      <c r="G230" s="1606">
        <v>6</v>
      </c>
      <c r="H230" s="17"/>
      <c r="I230" s="33"/>
      <c r="J230" s="34" t="s">
        <v>4395</v>
      </c>
      <c r="K230" s="17" t="s">
        <v>3073</v>
      </c>
      <c r="L230" s="35">
        <v>85</v>
      </c>
      <c r="M230" s="19">
        <v>15</v>
      </c>
      <c r="N230" s="35">
        <f t="shared" si="15"/>
        <v>97.749999999999986</v>
      </c>
      <c r="O230" s="1829"/>
      <c r="P230" s="2033">
        <f t="shared" si="13"/>
        <v>0</v>
      </c>
      <c r="Q230" s="1070"/>
      <c r="R230" s="37">
        <f t="shared" si="14"/>
        <v>0</v>
      </c>
    </row>
    <row r="231" spans="5:18">
      <c r="E231" s="751"/>
      <c r="F231" s="1590"/>
      <c r="G231" s="1606">
        <v>7</v>
      </c>
      <c r="H231" s="17"/>
      <c r="I231" s="33"/>
      <c r="J231" s="34" t="s">
        <v>4396</v>
      </c>
      <c r="K231" s="17" t="s">
        <v>1875</v>
      </c>
      <c r="L231" s="35">
        <v>27</v>
      </c>
      <c r="M231" s="19">
        <v>15</v>
      </c>
      <c r="N231" s="35">
        <f t="shared" si="15"/>
        <v>31.049999999999997</v>
      </c>
      <c r="O231" s="1829"/>
      <c r="P231" s="2033">
        <f t="shared" si="13"/>
        <v>0</v>
      </c>
      <c r="Q231" s="1070"/>
      <c r="R231" s="37">
        <f t="shared" si="14"/>
        <v>0</v>
      </c>
    </row>
    <row r="232" spans="5:18">
      <c r="E232" s="751"/>
      <c r="F232" s="1590"/>
      <c r="G232" s="1606">
        <v>8</v>
      </c>
      <c r="H232" s="17"/>
      <c r="I232" s="33"/>
      <c r="J232" s="34" t="s">
        <v>4397</v>
      </c>
      <c r="K232" s="17" t="s">
        <v>3073</v>
      </c>
      <c r="L232" s="35">
        <v>28</v>
      </c>
      <c r="M232" s="19">
        <v>15</v>
      </c>
      <c r="N232" s="35">
        <f t="shared" si="15"/>
        <v>32.199999999999996</v>
      </c>
      <c r="O232" s="1829"/>
      <c r="P232" s="2033">
        <f t="shared" si="13"/>
        <v>0</v>
      </c>
      <c r="Q232" s="1070"/>
      <c r="R232" s="37">
        <f t="shared" si="14"/>
        <v>0</v>
      </c>
    </row>
    <row r="233" spans="5:18">
      <c r="E233" s="751"/>
      <c r="F233" s="1590"/>
      <c r="G233" s="1606">
        <v>9</v>
      </c>
      <c r="H233" s="17"/>
      <c r="I233" s="33"/>
      <c r="J233" s="34" t="s">
        <v>4398</v>
      </c>
      <c r="K233" s="17" t="s">
        <v>1875</v>
      </c>
      <c r="L233" s="35">
        <v>25</v>
      </c>
      <c r="M233" s="19">
        <v>15</v>
      </c>
      <c r="N233" s="35">
        <f t="shared" si="15"/>
        <v>28.749999999999996</v>
      </c>
      <c r="O233" s="1829"/>
      <c r="P233" s="2033">
        <f t="shared" si="13"/>
        <v>0</v>
      </c>
      <c r="Q233" s="1070"/>
      <c r="R233" s="37">
        <f t="shared" si="14"/>
        <v>0</v>
      </c>
    </row>
    <row r="234" spans="5:18">
      <c r="E234" s="751"/>
      <c r="F234" s="1590"/>
      <c r="G234" s="1606">
        <v>10</v>
      </c>
      <c r="H234" s="17"/>
      <c r="I234" s="33"/>
      <c r="J234" s="34" t="s">
        <v>4399</v>
      </c>
      <c r="K234" s="17" t="s">
        <v>3073</v>
      </c>
      <c r="L234" s="35">
        <v>13</v>
      </c>
      <c r="M234" s="19">
        <v>15</v>
      </c>
      <c r="N234" s="35">
        <f t="shared" si="15"/>
        <v>14.95</v>
      </c>
      <c r="O234" s="1829"/>
      <c r="P234" s="2033">
        <f t="shared" si="13"/>
        <v>0</v>
      </c>
      <c r="Q234" s="1070"/>
      <c r="R234" s="37">
        <f t="shared" si="14"/>
        <v>0</v>
      </c>
    </row>
    <row r="235" spans="5:18">
      <c r="E235" s="751"/>
      <c r="F235" s="1590"/>
      <c r="G235" s="1606">
        <v>11</v>
      </c>
      <c r="H235" s="17"/>
      <c r="I235" s="33"/>
      <c r="J235" s="34" t="s">
        <v>4400</v>
      </c>
      <c r="K235" s="17" t="s">
        <v>1875</v>
      </c>
      <c r="L235" s="35">
        <v>18</v>
      </c>
      <c r="M235" s="19">
        <v>15</v>
      </c>
      <c r="N235" s="35">
        <f t="shared" si="15"/>
        <v>20.7</v>
      </c>
      <c r="O235" s="1829"/>
      <c r="P235" s="2033">
        <f t="shared" si="13"/>
        <v>0</v>
      </c>
      <c r="Q235" s="1070"/>
      <c r="R235" s="37">
        <f t="shared" si="14"/>
        <v>0</v>
      </c>
    </row>
    <row r="236" spans="5:18">
      <c r="E236" s="751"/>
      <c r="F236" s="1590"/>
      <c r="G236" s="1606">
        <v>12</v>
      </c>
      <c r="H236" s="17"/>
      <c r="I236" s="33"/>
      <c r="J236" s="34" t="s">
        <v>4401</v>
      </c>
      <c r="K236" s="17" t="s">
        <v>3073</v>
      </c>
      <c r="L236" s="35">
        <v>1</v>
      </c>
      <c r="M236" s="19">
        <v>15</v>
      </c>
      <c r="N236" s="35">
        <f t="shared" si="15"/>
        <v>1.1499999999999999</v>
      </c>
      <c r="O236" s="1829"/>
      <c r="P236" s="2033">
        <f t="shared" si="13"/>
        <v>0</v>
      </c>
      <c r="Q236" s="1070"/>
      <c r="R236" s="37">
        <f t="shared" si="14"/>
        <v>0</v>
      </c>
    </row>
    <row r="237" spans="5:18">
      <c r="E237" s="751"/>
      <c r="F237" s="1590"/>
      <c r="G237" s="1606">
        <v>13</v>
      </c>
      <c r="H237" s="17"/>
      <c r="I237" s="33"/>
      <c r="J237" s="34" t="s">
        <v>4402</v>
      </c>
      <c r="K237" s="17" t="s">
        <v>1875</v>
      </c>
      <c r="L237" s="35">
        <v>9</v>
      </c>
      <c r="M237" s="19">
        <v>15</v>
      </c>
      <c r="N237" s="35">
        <f t="shared" si="15"/>
        <v>10.35</v>
      </c>
      <c r="O237" s="1829"/>
      <c r="P237" s="2033">
        <f t="shared" si="13"/>
        <v>0</v>
      </c>
      <c r="Q237" s="1070"/>
      <c r="R237" s="37">
        <f t="shared" si="14"/>
        <v>0</v>
      </c>
    </row>
    <row r="238" spans="5:18">
      <c r="E238" s="751"/>
      <c r="F238" s="1590"/>
      <c r="G238" s="1606"/>
      <c r="H238" s="17"/>
      <c r="I238" s="33"/>
      <c r="J238" s="34"/>
      <c r="K238" s="17"/>
      <c r="L238" s="35"/>
      <c r="M238" s="19"/>
      <c r="N238" s="35"/>
      <c r="O238" s="2036"/>
      <c r="P238" s="2033"/>
      <c r="Q238" s="1070"/>
      <c r="R238" s="37">
        <f t="shared" si="14"/>
        <v>0</v>
      </c>
    </row>
    <row r="239" spans="5:18">
      <c r="E239" s="751"/>
      <c r="F239" s="1590"/>
      <c r="G239" s="1606">
        <v>14</v>
      </c>
      <c r="H239" s="17"/>
      <c r="I239" s="33"/>
      <c r="J239" s="34" t="s">
        <v>4337</v>
      </c>
      <c r="K239" s="17" t="s">
        <v>16</v>
      </c>
      <c r="L239" s="35">
        <v>90</v>
      </c>
      <c r="M239" s="19">
        <v>15</v>
      </c>
      <c r="N239" s="35">
        <f t="shared" si="15"/>
        <v>103.49999999999999</v>
      </c>
      <c r="O239" s="1829"/>
      <c r="P239" s="2033">
        <f t="shared" si="13"/>
        <v>0</v>
      </c>
      <c r="Q239" s="1070"/>
      <c r="R239" s="37">
        <f t="shared" si="14"/>
        <v>0</v>
      </c>
    </row>
    <row r="240" spans="5:18">
      <c r="E240" s="751"/>
      <c r="F240" s="1590"/>
      <c r="G240" s="1606">
        <v>15</v>
      </c>
      <c r="H240" s="17"/>
      <c r="I240" s="33"/>
      <c r="J240" s="34" t="s">
        <v>4338</v>
      </c>
      <c r="K240" s="17" t="s">
        <v>16</v>
      </c>
      <c r="L240" s="35">
        <v>25</v>
      </c>
      <c r="M240" s="19">
        <v>15</v>
      </c>
      <c r="N240" s="35">
        <f t="shared" si="15"/>
        <v>28.749999999999996</v>
      </c>
      <c r="O240" s="1829"/>
      <c r="P240" s="2033">
        <f t="shared" si="13"/>
        <v>0</v>
      </c>
      <c r="Q240" s="1070"/>
      <c r="R240" s="37">
        <f t="shared" si="14"/>
        <v>0</v>
      </c>
    </row>
    <row r="241" spans="5:18" ht="13.8">
      <c r="E241" s="751"/>
      <c r="F241" s="1590"/>
      <c r="G241" s="1606">
        <v>16</v>
      </c>
      <c r="H241" s="17"/>
      <c r="I241" s="33"/>
      <c r="J241" s="34" t="s">
        <v>4341</v>
      </c>
      <c r="K241" s="17" t="s">
        <v>3073</v>
      </c>
      <c r="L241" s="35">
        <v>40</v>
      </c>
      <c r="M241" s="19">
        <v>15</v>
      </c>
      <c r="N241" s="35">
        <f t="shared" si="15"/>
        <v>46</v>
      </c>
      <c r="O241" s="1829"/>
      <c r="P241" s="2033">
        <f t="shared" si="13"/>
        <v>0</v>
      </c>
      <c r="Q241" s="1070"/>
      <c r="R241" s="37">
        <f t="shared" si="14"/>
        <v>0</v>
      </c>
    </row>
    <row r="242" spans="5:18" ht="13.8">
      <c r="E242" s="751"/>
      <c r="F242" s="1590"/>
      <c r="G242" s="1606">
        <v>17</v>
      </c>
      <c r="H242" s="17"/>
      <c r="I242" s="33"/>
      <c r="J242" s="34" t="s">
        <v>4278</v>
      </c>
      <c r="K242" s="17" t="s">
        <v>3073</v>
      </c>
      <c r="L242" s="35">
        <v>20</v>
      </c>
      <c r="M242" s="19">
        <v>15</v>
      </c>
      <c r="N242" s="35">
        <f t="shared" si="15"/>
        <v>23</v>
      </c>
      <c r="O242" s="1829"/>
      <c r="P242" s="2033">
        <f t="shared" si="13"/>
        <v>0</v>
      </c>
      <c r="Q242" s="1070"/>
      <c r="R242" s="37">
        <f t="shared" si="14"/>
        <v>0</v>
      </c>
    </row>
    <row r="243" spans="5:18" ht="22.8">
      <c r="E243" s="751"/>
      <c r="F243" s="1590"/>
      <c r="G243" s="1606">
        <v>18</v>
      </c>
      <c r="H243" s="17"/>
      <c r="I243" s="33"/>
      <c r="J243" s="34" t="s">
        <v>4403</v>
      </c>
      <c r="K243" s="17" t="s">
        <v>1875</v>
      </c>
      <c r="L243" s="35">
        <v>2</v>
      </c>
      <c r="M243" s="19"/>
      <c r="N243" s="35">
        <f t="shared" si="15"/>
        <v>2</v>
      </c>
      <c r="O243" s="1829"/>
      <c r="P243" s="2033">
        <f t="shared" si="13"/>
        <v>0</v>
      </c>
      <c r="Q243" s="1070"/>
      <c r="R243" s="37">
        <f t="shared" si="14"/>
        <v>0</v>
      </c>
    </row>
    <row r="244" spans="5:18" ht="22.8">
      <c r="E244" s="751"/>
      <c r="F244" s="1590"/>
      <c r="G244" s="1606">
        <v>19</v>
      </c>
      <c r="H244" s="17"/>
      <c r="I244" s="33"/>
      <c r="J244" s="34" t="s">
        <v>4404</v>
      </c>
      <c r="K244" s="17" t="s">
        <v>1875</v>
      </c>
      <c r="L244" s="35">
        <v>2</v>
      </c>
      <c r="M244" s="19"/>
      <c r="N244" s="35">
        <f t="shared" si="15"/>
        <v>2</v>
      </c>
      <c r="O244" s="1829"/>
      <c r="P244" s="2033">
        <f t="shared" si="13"/>
        <v>0</v>
      </c>
      <c r="Q244" s="1070"/>
      <c r="R244" s="37">
        <f t="shared" si="14"/>
        <v>0</v>
      </c>
    </row>
    <row r="245" spans="5:18" ht="22.8">
      <c r="E245" s="751"/>
      <c r="F245" s="1590"/>
      <c r="G245" s="1606">
        <v>20</v>
      </c>
      <c r="H245" s="17"/>
      <c r="I245" s="33"/>
      <c r="J245" s="34" t="s">
        <v>4405</v>
      </c>
      <c r="K245" s="17" t="s">
        <v>1875</v>
      </c>
      <c r="L245" s="35">
        <v>2</v>
      </c>
      <c r="M245" s="19"/>
      <c r="N245" s="35">
        <f t="shared" si="15"/>
        <v>2</v>
      </c>
      <c r="O245" s="1829"/>
      <c r="P245" s="2033">
        <f t="shared" si="13"/>
        <v>0</v>
      </c>
      <c r="Q245" s="1070"/>
      <c r="R245" s="37">
        <f t="shared" si="14"/>
        <v>0</v>
      </c>
    </row>
    <row r="246" spans="5:18" ht="13.8">
      <c r="E246" s="751"/>
      <c r="F246" s="1590"/>
      <c r="G246" s="1606">
        <v>21</v>
      </c>
      <c r="H246" s="17"/>
      <c r="I246" s="33"/>
      <c r="J246" s="34" t="s">
        <v>4406</v>
      </c>
      <c r="K246" s="17" t="s">
        <v>1875</v>
      </c>
      <c r="L246" s="35">
        <v>1</v>
      </c>
      <c r="M246" s="19"/>
      <c r="N246" s="35">
        <f t="shared" si="15"/>
        <v>1</v>
      </c>
      <c r="O246" s="1829"/>
      <c r="P246" s="2033">
        <f t="shared" si="13"/>
        <v>0</v>
      </c>
      <c r="Q246" s="1070"/>
      <c r="R246" s="37"/>
    </row>
    <row r="247" spans="5:18" ht="13.8">
      <c r="E247" s="751"/>
      <c r="F247" s="1590"/>
      <c r="G247" s="1606">
        <v>22</v>
      </c>
      <c r="H247" s="17"/>
      <c r="I247" s="33"/>
      <c r="J247" s="34" t="s">
        <v>4407</v>
      </c>
      <c r="K247" s="17" t="s">
        <v>1875</v>
      </c>
      <c r="L247" s="35">
        <v>2</v>
      </c>
      <c r="M247" s="19"/>
      <c r="N247" s="35">
        <f t="shared" si="15"/>
        <v>2</v>
      </c>
      <c r="O247" s="1829"/>
      <c r="P247" s="2033">
        <f>N247*O247</f>
        <v>0</v>
      </c>
      <c r="Q247" s="1070"/>
      <c r="R247" s="37"/>
    </row>
    <row r="248" spans="5:18" ht="13.8">
      <c r="E248" s="751"/>
      <c r="F248" s="1590"/>
      <c r="G248" s="1606">
        <v>23</v>
      </c>
      <c r="H248" s="17"/>
      <c r="I248" s="33"/>
      <c r="J248" s="34" t="s">
        <v>4408</v>
      </c>
      <c r="K248" s="17" t="s">
        <v>1875</v>
      </c>
      <c r="L248" s="35">
        <v>4</v>
      </c>
      <c r="M248" s="19"/>
      <c r="N248" s="35">
        <f t="shared" si="15"/>
        <v>4</v>
      </c>
      <c r="O248" s="1829"/>
      <c r="P248" s="2033">
        <f>N248*O248</f>
        <v>0</v>
      </c>
      <c r="Q248" s="1070"/>
      <c r="R248" s="37"/>
    </row>
    <row r="249" spans="5:18" ht="13.8">
      <c r="E249" s="751"/>
      <c r="F249" s="1590"/>
      <c r="G249" s="1606">
        <v>24</v>
      </c>
      <c r="H249" s="17"/>
      <c r="I249" s="33"/>
      <c r="J249" s="34" t="s">
        <v>4409</v>
      </c>
      <c r="K249" s="17" t="s">
        <v>1875</v>
      </c>
      <c r="L249" s="35">
        <v>1</v>
      </c>
      <c r="M249" s="19"/>
      <c r="N249" s="35">
        <f t="shared" si="15"/>
        <v>1</v>
      </c>
      <c r="O249" s="1829"/>
      <c r="P249" s="2033">
        <f>N249*O249</f>
        <v>0</v>
      </c>
      <c r="Q249" s="1070"/>
      <c r="R249" s="37"/>
    </row>
    <row r="250" spans="5:18">
      <c r="E250" s="751"/>
      <c r="F250" s="1590"/>
      <c r="G250" s="1606">
        <v>25</v>
      </c>
      <c r="H250" s="17"/>
      <c r="I250" s="33"/>
      <c r="J250" s="34" t="s">
        <v>4283</v>
      </c>
      <c r="K250" s="17" t="s">
        <v>16</v>
      </c>
      <c r="L250" s="35">
        <v>25</v>
      </c>
      <c r="M250" s="19"/>
      <c r="N250" s="35">
        <f t="shared" si="15"/>
        <v>25</v>
      </c>
      <c r="O250" s="1829"/>
      <c r="P250" s="2033">
        <f>N250*O250</f>
        <v>0</v>
      </c>
      <c r="Q250" s="1070"/>
      <c r="R250" s="37"/>
    </row>
    <row r="251" spans="5:18">
      <c r="E251" s="751"/>
      <c r="F251" s="1590"/>
      <c r="G251" s="1606">
        <v>26</v>
      </c>
      <c r="H251" s="17"/>
      <c r="I251" s="33"/>
      <c r="J251" s="34" t="s">
        <v>4284</v>
      </c>
      <c r="K251" s="17" t="s">
        <v>16</v>
      </c>
      <c r="L251" s="35">
        <v>10</v>
      </c>
      <c r="M251" s="19"/>
      <c r="N251" s="35">
        <f t="shared" si="15"/>
        <v>10</v>
      </c>
      <c r="O251" s="1829"/>
      <c r="P251" s="2033">
        <f>N251*O251</f>
        <v>0</v>
      </c>
      <c r="Q251" s="1070"/>
      <c r="R251" s="37"/>
    </row>
    <row r="252" spans="5:18" ht="13.8">
      <c r="E252" s="751"/>
      <c r="F252" s="1590"/>
      <c r="G252" s="1606"/>
      <c r="H252" s="17"/>
      <c r="I252" s="33"/>
      <c r="J252" s="34" t="s">
        <v>4410</v>
      </c>
      <c r="K252" s="17" t="s">
        <v>1875</v>
      </c>
      <c r="L252" s="35">
        <v>1</v>
      </c>
      <c r="M252" s="19"/>
      <c r="N252" s="35">
        <f t="shared" si="15"/>
        <v>1</v>
      </c>
      <c r="O252" s="1829"/>
      <c r="P252" s="2033">
        <f t="shared" ref="P252:P315" si="16">N252*O252</f>
        <v>0</v>
      </c>
      <c r="Q252" s="1070"/>
      <c r="R252" s="37">
        <f t="shared" ref="R252:R315" si="17">N252*Q252</f>
        <v>0</v>
      </c>
    </row>
    <row r="253" spans="5:18">
      <c r="E253" s="751"/>
      <c r="F253" s="1590"/>
      <c r="G253" s="1606"/>
      <c r="H253" s="17"/>
      <c r="I253" s="33"/>
      <c r="J253" s="34"/>
      <c r="K253" s="17"/>
      <c r="L253" s="35"/>
      <c r="M253" s="19"/>
      <c r="N253" s="35"/>
      <c r="O253" s="2036"/>
      <c r="P253" s="2033"/>
      <c r="Q253" s="1070"/>
      <c r="R253" s="37"/>
    </row>
    <row r="254" spans="5:18" s="1584" customFormat="1" ht="16.5" customHeight="1" outlineLevel="1" collapsed="1">
      <c r="E254" s="1600">
        <v>0</v>
      </c>
      <c r="F254" s="1588" t="s">
        <v>4889</v>
      </c>
      <c r="G254" s="1604"/>
      <c r="H254" s="1578"/>
      <c r="I254" s="1579"/>
      <c r="J254" s="1579" t="s">
        <v>4411</v>
      </c>
      <c r="K254" s="1578"/>
      <c r="L254" s="1580"/>
      <c r="M254" s="1581"/>
      <c r="N254" s="1580"/>
      <c r="O254" s="1581"/>
      <c r="P254" s="2031"/>
      <c r="Q254" s="1582"/>
      <c r="R254" s="1583">
        <f t="shared" ref="R254:R262" si="18">N254*Q254</f>
        <v>0</v>
      </c>
    </row>
    <row r="255" spans="5:18">
      <c r="E255" s="751"/>
      <c r="F255" s="1590"/>
      <c r="G255" s="1606">
        <v>1</v>
      </c>
      <c r="H255" s="17"/>
      <c r="I255" s="33" t="s">
        <v>4412</v>
      </c>
      <c r="J255" s="34" t="s">
        <v>4413</v>
      </c>
      <c r="K255" s="130" t="s">
        <v>1875</v>
      </c>
      <c r="L255" s="7">
        <v>1</v>
      </c>
      <c r="M255" s="102"/>
      <c r="N255" s="35">
        <f t="shared" si="15"/>
        <v>1</v>
      </c>
      <c r="O255" s="1829"/>
      <c r="P255" s="2033">
        <f t="shared" ref="P255:P265" si="19">N255*O255</f>
        <v>0</v>
      </c>
      <c r="Q255" s="1070"/>
      <c r="R255" s="37">
        <f t="shared" si="18"/>
        <v>0</v>
      </c>
    </row>
    <row r="256" spans="5:18">
      <c r="E256" s="751"/>
      <c r="F256" s="1590"/>
      <c r="G256" s="1606">
        <v>2</v>
      </c>
      <c r="H256" s="17"/>
      <c r="I256" s="33" t="s">
        <v>4414</v>
      </c>
      <c r="J256" s="34" t="s">
        <v>4415</v>
      </c>
      <c r="K256" s="17" t="s">
        <v>1875</v>
      </c>
      <c r="L256" s="35">
        <v>2</v>
      </c>
      <c r="M256" s="19"/>
      <c r="N256" s="35">
        <f t="shared" si="15"/>
        <v>2</v>
      </c>
      <c r="O256" s="1829"/>
      <c r="P256" s="2033">
        <f t="shared" si="19"/>
        <v>0</v>
      </c>
      <c r="Q256" s="1070"/>
      <c r="R256" s="37">
        <f t="shared" si="18"/>
        <v>0</v>
      </c>
    </row>
    <row r="257" spans="5:18">
      <c r="E257" s="751"/>
      <c r="F257" s="1590"/>
      <c r="G257" s="1606">
        <v>3</v>
      </c>
      <c r="H257" s="17"/>
      <c r="I257" s="33" t="s">
        <v>4416</v>
      </c>
      <c r="J257" s="34" t="s">
        <v>4417</v>
      </c>
      <c r="K257" s="17" t="s">
        <v>1875</v>
      </c>
      <c r="L257" s="35">
        <v>1</v>
      </c>
      <c r="M257" s="19"/>
      <c r="N257" s="35">
        <f t="shared" si="15"/>
        <v>1</v>
      </c>
      <c r="O257" s="1829"/>
      <c r="P257" s="2033">
        <f t="shared" si="19"/>
        <v>0</v>
      </c>
      <c r="Q257" s="1070"/>
      <c r="R257" s="37"/>
    </row>
    <row r="258" spans="5:18">
      <c r="E258" s="751"/>
      <c r="F258" s="1590"/>
      <c r="G258" s="1606">
        <v>4</v>
      </c>
      <c r="H258" s="17"/>
      <c r="I258" s="33" t="s">
        <v>4418</v>
      </c>
      <c r="J258" s="34" t="s">
        <v>4419</v>
      </c>
      <c r="K258" s="17" t="s">
        <v>1875</v>
      </c>
      <c r="L258" s="35">
        <v>2</v>
      </c>
      <c r="M258" s="19"/>
      <c r="N258" s="35">
        <f t="shared" si="15"/>
        <v>2</v>
      </c>
      <c r="O258" s="1829"/>
      <c r="P258" s="2033">
        <f t="shared" si="19"/>
        <v>0</v>
      </c>
      <c r="Q258" s="1070"/>
      <c r="R258" s="37">
        <f t="shared" si="18"/>
        <v>0</v>
      </c>
    </row>
    <row r="259" spans="5:18">
      <c r="E259" s="751"/>
      <c r="F259" s="1590"/>
      <c r="G259" s="1606">
        <v>5</v>
      </c>
      <c r="H259" s="17"/>
      <c r="I259" s="33" t="s">
        <v>4420</v>
      </c>
      <c r="J259" s="34" t="s">
        <v>4421</v>
      </c>
      <c r="K259" s="17" t="s">
        <v>1875</v>
      </c>
      <c r="L259" s="35">
        <v>1</v>
      </c>
      <c r="M259" s="19"/>
      <c r="N259" s="35">
        <f t="shared" si="15"/>
        <v>1</v>
      </c>
      <c r="O259" s="1829"/>
      <c r="P259" s="2033">
        <f t="shared" si="19"/>
        <v>0</v>
      </c>
      <c r="Q259" s="1070"/>
      <c r="R259" s="37">
        <f t="shared" si="18"/>
        <v>0</v>
      </c>
    </row>
    <row r="260" spans="5:18" ht="22.8">
      <c r="E260" s="751"/>
      <c r="F260" s="1590"/>
      <c r="G260" s="1606">
        <v>6</v>
      </c>
      <c r="H260" s="17"/>
      <c r="I260" s="33" t="s">
        <v>4422</v>
      </c>
      <c r="J260" s="34" t="s">
        <v>4423</v>
      </c>
      <c r="K260" s="17" t="s">
        <v>1875</v>
      </c>
      <c r="L260" s="35">
        <v>1</v>
      </c>
      <c r="M260" s="19"/>
      <c r="N260" s="35">
        <f t="shared" si="15"/>
        <v>1</v>
      </c>
      <c r="O260" s="1829"/>
      <c r="P260" s="2033">
        <f t="shared" si="19"/>
        <v>0</v>
      </c>
      <c r="Q260" s="1070"/>
      <c r="R260" s="37">
        <f t="shared" si="18"/>
        <v>0</v>
      </c>
    </row>
    <row r="261" spans="5:18">
      <c r="E261" s="751"/>
      <c r="F261" s="1590"/>
      <c r="G261" s="1606">
        <v>7</v>
      </c>
      <c r="H261" s="17"/>
      <c r="I261" s="33" t="s">
        <v>4424</v>
      </c>
      <c r="J261" s="34" t="s">
        <v>4425</v>
      </c>
      <c r="K261" s="17" t="s">
        <v>1875</v>
      </c>
      <c r="L261" s="35">
        <v>1</v>
      </c>
      <c r="M261" s="19"/>
      <c r="N261" s="35">
        <f t="shared" si="15"/>
        <v>1</v>
      </c>
      <c r="O261" s="1829"/>
      <c r="P261" s="2033">
        <f t="shared" si="19"/>
        <v>0</v>
      </c>
      <c r="Q261" s="1070"/>
      <c r="R261" s="37">
        <f t="shared" si="18"/>
        <v>0</v>
      </c>
    </row>
    <row r="262" spans="5:18">
      <c r="E262" s="751"/>
      <c r="F262" s="1590"/>
      <c r="G262" s="1606"/>
      <c r="H262" s="17"/>
      <c r="I262" s="33"/>
      <c r="J262" s="34" t="s">
        <v>4337</v>
      </c>
      <c r="K262" s="17" t="s">
        <v>16</v>
      </c>
      <c r="L262" s="35">
        <v>48</v>
      </c>
      <c r="M262" s="19">
        <v>15</v>
      </c>
      <c r="N262" s="35">
        <f t="shared" si="15"/>
        <v>55.199999999999996</v>
      </c>
      <c r="O262" s="1829"/>
      <c r="P262" s="2033">
        <f t="shared" si="19"/>
        <v>0</v>
      </c>
      <c r="Q262" s="1070"/>
      <c r="R262" s="37">
        <f t="shared" si="18"/>
        <v>0</v>
      </c>
    </row>
    <row r="263" spans="5:18">
      <c r="E263" s="751"/>
      <c r="F263" s="1590"/>
      <c r="G263" s="1606"/>
      <c r="H263" s="17"/>
      <c r="I263" s="33"/>
      <c r="J263" s="34" t="s">
        <v>4338</v>
      </c>
      <c r="K263" s="17" t="s">
        <v>16</v>
      </c>
      <c r="L263" s="35">
        <v>20</v>
      </c>
      <c r="M263" s="19">
        <v>15</v>
      </c>
      <c r="N263" s="35">
        <f t="shared" si="15"/>
        <v>23</v>
      </c>
      <c r="O263" s="1829"/>
      <c r="P263" s="2033">
        <f t="shared" si="19"/>
        <v>0</v>
      </c>
    </row>
    <row r="264" spans="5:18">
      <c r="E264" s="751"/>
      <c r="F264" s="1590"/>
      <c r="G264" s="1606"/>
      <c r="H264" s="17"/>
      <c r="I264" s="33"/>
      <c r="J264" s="34" t="s">
        <v>4283</v>
      </c>
      <c r="K264" s="17" t="s">
        <v>16</v>
      </c>
      <c r="L264" s="35">
        <v>60</v>
      </c>
      <c r="M264" s="19">
        <v>15</v>
      </c>
      <c r="N264" s="35">
        <f t="shared" si="15"/>
        <v>69</v>
      </c>
      <c r="O264" s="1829"/>
      <c r="P264" s="2033">
        <f t="shared" si="19"/>
        <v>0</v>
      </c>
    </row>
    <row r="265" spans="5:18">
      <c r="E265" s="751"/>
      <c r="F265" s="1590"/>
      <c r="G265" s="1606"/>
      <c r="H265" s="17"/>
      <c r="I265" s="33"/>
      <c r="J265" s="34" t="s">
        <v>4284</v>
      </c>
      <c r="K265" s="17" t="s">
        <v>16</v>
      </c>
      <c r="L265" s="35">
        <v>20</v>
      </c>
      <c r="M265" s="19">
        <v>15</v>
      </c>
      <c r="N265" s="35">
        <f t="shared" si="15"/>
        <v>23</v>
      </c>
      <c r="O265" s="1829"/>
      <c r="P265" s="2033">
        <f t="shared" si="19"/>
        <v>0</v>
      </c>
    </row>
    <row r="266" spans="5:18">
      <c r="E266" s="751"/>
      <c r="F266" s="1590"/>
      <c r="G266" s="1606"/>
      <c r="H266" s="17"/>
      <c r="I266" s="33"/>
      <c r="J266" s="34"/>
      <c r="K266" s="17"/>
      <c r="L266" s="35"/>
      <c r="M266" s="19"/>
      <c r="N266" s="35"/>
      <c r="O266" s="2036"/>
      <c r="P266" s="2033"/>
      <c r="Q266" s="1070"/>
      <c r="R266" s="37"/>
    </row>
    <row r="267" spans="5:18" s="1584" customFormat="1" ht="16.5" customHeight="1" outlineLevel="1" collapsed="1">
      <c r="E267" s="1600">
        <v>0</v>
      </c>
      <c r="F267" s="1588" t="s">
        <v>4890</v>
      </c>
      <c r="G267" s="1604"/>
      <c r="H267" s="1578"/>
      <c r="I267" s="1579"/>
      <c r="J267" s="1579" t="s">
        <v>4426</v>
      </c>
      <c r="K267" s="1578"/>
      <c r="L267" s="1580"/>
      <c r="M267" s="1581"/>
      <c r="N267" s="1580"/>
      <c r="O267" s="1581"/>
      <c r="P267" s="2031"/>
      <c r="Q267" s="1582"/>
      <c r="R267" s="1583">
        <f t="shared" si="17"/>
        <v>0</v>
      </c>
    </row>
    <row r="268" spans="5:18">
      <c r="E268" s="751"/>
      <c r="F268" s="1590"/>
      <c r="G268" s="1606"/>
      <c r="H268" s="17"/>
      <c r="I268" s="33"/>
      <c r="J268" s="34"/>
      <c r="K268" s="17"/>
      <c r="L268" s="35"/>
      <c r="M268" s="19"/>
      <c r="N268" s="35"/>
      <c r="O268" s="2036"/>
      <c r="P268" s="2033"/>
      <c r="Q268" s="1070"/>
      <c r="R268" s="37">
        <f t="shared" si="17"/>
        <v>0</v>
      </c>
    </row>
    <row r="269" spans="5:18">
      <c r="E269" s="751"/>
      <c r="F269" s="1590"/>
      <c r="G269" s="1606">
        <v>1</v>
      </c>
      <c r="H269" s="17"/>
      <c r="I269" s="33"/>
      <c r="J269" s="66" t="s">
        <v>4427</v>
      </c>
      <c r="K269" s="17" t="s">
        <v>3073</v>
      </c>
      <c r="L269" s="35">
        <v>180</v>
      </c>
      <c r="M269" s="19">
        <v>15</v>
      </c>
      <c r="N269" s="35">
        <f t="shared" si="15"/>
        <v>206.99999999999997</v>
      </c>
      <c r="O269" s="1829"/>
      <c r="P269" s="2033">
        <f t="shared" si="16"/>
        <v>0</v>
      </c>
      <c r="Q269" s="1070"/>
      <c r="R269" s="37">
        <f t="shared" si="17"/>
        <v>0</v>
      </c>
    </row>
    <row r="270" spans="5:18">
      <c r="E270" s="751"/>
      <c r="F270" s="1590"/>
      <c r="G270" s="1606">
        <v>2</v>
      </c>
      <c r="H270" s="17"/>
      <c r="I270" s="33"/>
      <c r="J270" s="66" t="s">
        <v>4428</v>
      </c>
      <c r="K270" s="17" t="s">
        <v>1875</v>
      </c>
      <c r="L270" s="35">
        <v>50</v>
      </c>
      <c r="M270" s="19">
        <v>15</v>
      </c>
      <c r="N270" s="35">
        <f t="shared" si="15"/>
        <v>57.499999999999993</v>
      </c>
      <c r="O270" s="1829"/>
      <c r="P270" s="2033">
        <f t="shared" si="16"/>
        <v>0</v>
      </c>
      <c r="Q270" s="1070"/>
      <c r="R270" s="37">
        <f t="shared" si="17"/>
        <v>0</v>
      </c>
    </row>
    <row r="271" spans="5:18">
      <c r="E271" s="751"/>
      <c r="F271" s="1590"/>
      <c r="G271" s="1606">
        <v>3</v>
      </c>
      <c r="H271" s="17"/>
      <c r="I271" s="33"/>
      <c r="J271" s="66" t="s">
        <v>4429</v>
      </c>
      <c r="K271" s="17" t="s">
        <v>3073</v>
      </c>
      <c r="L271" s="35">
        <v>530</v>
      </c>
      <c r="M271" s="19">
        <v>15</v>
      </c>
      <c r="N271" s="35">
        <f t="shared" si="15"/>
        <v>609.5</v>
      </c>
      <c r="O271" s="1829"/>
      <c r="P271" s="2033">
        <f t="shared" si="16"/>
        <v>0</v>
      </c>
      <c r="Q271" s="1070"/>
      <c r="R271" s="37">
        <f t="shared" si="17"/>
        <v>0</v>
      </c>
    </row>
    <row r="272" spans="5:18">
      <c r="E272" s="751"/>
      <c r="F272" s="1590"/>
      <c r="G272" s="1606">
        <v>4</v>
      </c>
      <c r="H272" s="17"/>
      <c r="I272" s="33"/>
      <c r="J272" s="66" t="s">
        <v>4430</v>
      </c>
      <c r="K272" s="17" t="s">
        <v>1875</v>
      </c>
      <c r="L272" s="35">
        <v>138</v>
      </c>
      <c r="M272" s="19">
        <v>15</v>
      </c>
      <c r="N272" s="35">
        <f t="shared" si="15"/>
        <v>158.69999999999999</v>
      </c>
      <c r="O272" s="1829"/>
      <c r="P272" s="2033">
        <f t="shared" si="16"/>
        <v>0</v>
      </c>
      <c r="Q272" s="1070"/>
      <c r="R272" s="37">
        <f t="shared" si="17"/>
        <v>0</v>
      </c>
    </row>
    <row r="273" spans="5:18">
      <c r="E273" s="751"/>
      <c r="F273" s="1590"/>
      <c r="G273" s="1606">
        <v>5</v>
      </c>
      <c r="H273" s="17"/>
      <c r="I273" s="33"/>
      <c r="J273" s="66" t="s">
        <v>4431</v>
      </c>
      <c r="K273" s="17" t="s">
        <v>3073</v>
      </c>
      <c r="L273" s="35">
        <v>210</v>
      </c>
      <c r="M273" s="19">
        <v>15</v>
      </c>
      <c r="N273" s="35">
        <f t="shared" si="15"/>
        <v>241.49999999999997</v>
      </c>
      <c r="O273" s="1829"/>
      <c r="P273" s="2033">
        <f t="shared" si="16"/>
        <v>0</v>
      </c>
      <c r="Q273" s="1070"/>
      <c r="R273" s="37">
        <f t="shared" si="17"/>
        <v>0</v>
      </c>
    </row>
    <row r="274" spans="5:18">
      <c r="E274" s="751"/>
      <c r="F274" s="1590"/>
      <c r="G274" s="1606">
        <v>6</v>
      </c>
      <c r="H274" s="17"/>
      <c r="I274" s="33"/>
      <c r="J274" s="66" t="s">
        <v>4432</v>
      </c>
      <c r="K274" s="17" t="s">
        <v>1875</v>
      </c>
      <c r="L274" s="35">
        <v>65</v>
      </c>
      <c r="M274" s="19">
        <v>15</v>
      </c>
      <c r="N274" s="35">
        <f t="shared" si="15"/>
        <v>74.75</v>
      </c>
      <c r="O274" s="1829"/>
      <c r="P274" s="2033">
        <f t="shared" si="16"/>
        <v>0</v>
      </c>
      <c r="Q274" s="1070"/>
      <c r="R274" s="37">
        <f t="shared" si="17"/>
        <v>0</v>
      </c>
    </row>
    <row r="275" spans="5:18">
      <c r="E275" s="751"/>
      <c r="F275" s="1590"/>
      <c r="G275" s="1606">
        <v>7</v>
      </c>
      <c r="H275" s="17"/>
      <c r="I275" s="33"/>
      <c r="J275" s="66" t="s">
        <v>4433</v>
      </c>
      <c r="K275" s="17" t="s">
        <v>3073</v>
      </c>
      <c r="L275" s="35">
        <v>250</v>
      </c>
      <c r="M275" s="19">
        <v>15</v>
      </c>
      <c r="N275" s="35">
        <f t="shared" si="15"/>
        <v>287.5</v>
      </c>
      <c r="O275" s="1829"/>
      <c r="P275" s="2033">
        <f t="shared" si="16"/>
        <v>0</v>
      </c>
      <c r="Q275" s="1070"/>
      <c r="R275" s="37">
        <f t="shared" si="17"/>
        <v>0</v>
      </c>
    </row>
    <row r="276" spans="5:18">
      <c r="E276" s="751"/>
      <c r="F276" s="1590"/>
      <c r="G276" s="1606">
        <v>8</v>
      </c>
      <c r="H276" s="17"/>
      <c r="I276" s="33"/>
      <c r="J276" s="66" t="s">
        <v>4434</v>
      </c>
      <c r="K276" s="17" t="s">
        <v>1875</v>
      </c>
      <c r="L276" s="35">
        <v>60</v>
      </c>
      <c r="M276" s="19">
        <v>15</v>
      </c>
      <c r="N276" s="35">
        <f t="shared" si="15"/>
        <v>69</v>
      </c>
      <c r="O276" s="1829"/>
      <c r="P276" s="2033">
        <f t="shared" si="16"/>
        <v>0</v>
      </c>
      <c r="Q276" s="1070"/>
      <c r="R276" s="37">
        <f t="shared" si="17"/>
        <v>0</v>
      </c>
    </row>
    <row r="277" spans="5:18">
      <c r="E277" s="751"/>
      <c r="F277" s="1590"/>
      <c r="G277" s="1606">
        <v>9</v>
      </c>
      <c r="H277" s="17"/>
      <c r="I277" s="33"/>
      <c r="J277" s="66" t="s">
        <v>4435</v>
      </c>
      <c r="K277" s="17" t="s">
        <v>3073</v>
      </c>
      <c r="L277" s="35">
        <v>42</v>
      </c>
      <c r="M277" s="19">
        <v>15</v>
      </c>
      <c r="N277" s="35">
        <f t="shared" si="15"/>
        <v>48.3</v>
      </c>
      <c r="O277" s="1829"/>
      <c r="P277" s="2033">
        <f t="shared" si="16"/>
        <v>0</v>
      </c>
      <c r="Q277" s="1070"/>
      <c r="R277" s="37">
        <f t="shared" si="17"/>
        <v>0</v>
      </c>
    </row>
    <row r="278" spans="5:18">
      <c r="E278" s="751"/>
      <c r="F278" s="1590"/>
      <c r="G278" s="1606">
        <v>10</v>
      </c>
      <c r="H278" s="17"/>
      <c r="I278" s="33"/>
      <c r="J278" s="66" t="s">
        <v>4436</v>
      </c>
      <c r="K278" s="17" t="s">
        <v>1875</v>
      </c>
      <c r="L278" s="35">
        <v>20</v>
      </c>
      <c r="M278" s="19">
        <v>15</v>
      </c>
      <c r="N278" s="35">
        <f t="shared" ref="N278:N334" si="20">L278*(1+M278/100)</f>
        <v>23</v>
      </c>
      <c r="O278" s="1829"/>
      <c r="P278" s="2033">
        <f t="shared" si="16"/>
        <v>0</v>
      </c>
      <c r="Q278" s="1070"/>
      <c r="R278" s="37">
        <f t="shared" si="17"/>
        <v>0</v>
      </c>
    </row>
    <row r="279" spans="5:18">
      <c r="E279" s="751"/>
      <c r="F279" s="1590"/>
      <c r="G279" s="1606">
        <v>11</v>
      </c>
      <c r="H279" s="17"/>
      <c r="I279" s="33"/>
      <c r="J279" s="66" t="s">
        <v>4437</v>
      </c>
      <c r="K279" s="17" t="s">
        <v>3073</v>
      </c>
      <c r="L279" s="35">
        <v>2</v>
      </c>
      <c r="M279" s="19">
        <v>15</v>
      </c>
      <c r="N279" s="35">
        <f t="shared" si="20"/>
        <v>2.2999999999999998</v>
      </c>
      <c r="O279" s="1829"/>
      <c r="P279" s="2033">
        <f t="shared" si="16"/>
        <v>0</v>
      </c>
      <c r="Q279" s="1070"/>
      <c r="R279" s="37"/>
    </row>
    <row r="280" spans="5:18">
      <c r="E280" s="751"/>
      <c r="F280" s="1590"/>
      <c r="G280" s="1606">
        <v>12</v>
      </c>
      <c r="H280" s="17"/>
      <c r="I280" s="33"/>
      <c r="J280" s="66" t="s">
        <v>4438</v>
      </c>
      <c r="K280" s="17" t="s">
        <v>3073</v>
      </c>
      <c r="L280" s="35">
        <v>6</v>
      </c>
      <c r="M280" s="19">
        <v>15</v>
      </c>
      <c r="N280" s="35">
        <f t="shared" si="20"/>
        <v>6.8999999999999995</v>
      </c>
      <c r="O280" s="1829"/>
      <c r="P280" s="2033">
        <f t="shared" si="16"/>
        <v>0</v>
      </c>
      <c r="Q280" s="1070"/>
      <c r="R280" s="37"/>
    </row>
    <row r="281" spans="5:18">
      <c r="E281" s="751"/>
      <c r="F281" s="1590"/>
      <c r="G281" s="1606">
        <v>13</v>
      </c>
      <c r="H281" s="17"/>
      <c r="I281" s="33"/>
      <c r="J281" s="66" t="s">
        <v>4439</v>
      </c>
      <c r="K281" s="17" t="s">
        <v>3073</v>
      </c>
      <c r="L281" s="35">
        <v>6</v>
      </c>
      <c r="M281" s="19">
        <v>15</v>
      </c>
      <c r="N281" s="35">
        <f t="shared" si="20"/>
        <v>6.8999999999999995</v>
      </c>
      <c r="O281" s="1829"/>
      <c r="P281" s="2033">
        <f t="shared" si="16"/>
        <v>0</v>
      </c>
      <c r="Q281" s="1070"/>
      <c r="R281" s="37"/>
    </row>
    <row r="282" spans="5:18">
      <c r="E282" s="751"/>
      <c r="F282" s="1590"/>
      <c r="G282" s="1606">
        <v>14</v>
      </c>
      <c r="H282" s="17"/>
      <c r="I282" s="33"/>
      <c r="J282" s="66" t="s">
        <v>4440</v>
      </c>
      <c r="K282" s="17" t="s">
        <v>3073</v>
      </c>
      <c r="L282" s="35">
        <v>2</v>
      </c>
      <c r="M282" s="19">
        <v>15</v>
      </c>
      <c r="N282" s="35">
        <f t="shared" si="20"/>
        <v>2.2999999999999998</v>
      </c>
      <c r="O282" s="1829"/>
      <c r="P282" s="2033">
        <f t="shared" si="16"/>
        <v>0</v>
      </c>
      <c r="Q282" s="1070"/>
      <c r="R282" s="37"/>
    </row>
    <row r="283" spans="5:18" ht="24.6" customHeight="1">
      <c r="E283" s="751"/>
      <c r="F283" s="1590"/>
      <c r="G283" s="1606">
        <v>15</v>
      </c>
      <c r="H283" s="17"/>
      <c r="I283" s="33"/>
      <c r="J283" s="34" t="s">
        <v>4441</v>
      </c>
      <c r="K283" s="17" t="s">
        <v>1875</v>
      </c>
      <c r="L283" s="35">
        <v>16</v>
      </c>
      <c r="M283" s="19"/>
      <c r="N283" s="35">
        <f t="shared" si="20"/>
        <v>16</v>
      </c>
      <c r="O283" s="1829"/>
      <c r="P283" s="2033">
        <f t="shared" si="16"/>
        <v>0</v>
      </c>
      <c r="Q283" s="1070"/>
      <c r="R283" s="37">
        <f t="shared" si="17"/>
        <v>0</v>
      </c>
    </row>
    <row r="284" spans="5:18" ht="24.6" customHeight="1">
      <c r="E284" s="751"/>
      <c r="F284" s="1590"/>
      <c r="G284" s="1606">
        <v>16</v>
      </c>
      <c r="H284" s="17"/>
      <c r="I284" s="33"/>
      <c r="J284" s="34" t="s">
        <v>4442</v>
      </c>
      <c r="K284" s="17" t="s">
        <v>1875</v>
      </c>
      <c r="L284" s="35">
        <v>3</v>
      </c>
      <c r="M284" s="19">
        <v>15</v>
      </c>
      <c r="N284" s="35">
        <f t="shared" si="20"/>
        <v>3.4499999999999997</v>
      </c>
      <c r="O284" s="1829"/>
      <c r="P284" s="2033">
        <f t="shared" si="16"/>
        <v>0</v>
      </c>
      <c r="Q284" s="1070"/>
      <c r="R284" s="37">
        <f t="shared" si="17"/>
        <v>0</v>
      </c>
    </row>
    <row r="285" spans="5:18" ht="24.6" customHeight="1">
      <c r="E285" s="751"/>
      <c r="F285" s="1590"/>
      <c r="G285" s="1606">
        <v>17</v>
      </c>
      <c r="H285" s="17"/>
      <c r="I285" s="33"/>
      <c r="J285" s="34" t="s">
        <v>4443</v>
      </c>
      <c r="K285" s="17" t="s">
        <v>1875</v>
      </c>
      <c r="L285" s="35">
        <v>8</v>
      </c>
      <c r="M285" s="19"/>
      <c r="N285" s="35">
        <f t="shared" si="20"/>
        <v>8</v>
      </c>
      <c r="O285" s="1829"/>
      <c r="P285" s="2033">
        <f t="shared" si="16"/>
        <v>0</v>
      </c>
      <c r="Q285" s="1070"/>
      <c r="R285" s="37">
        <f t="shared" si="17"/>
        <v>0</v>
      </c>
    </row>
    <row r="286" spans="5:18" ht="27.6">
      <c r="E286" s="751"/>
      <c r="F286" s="1590"/>
      <c r="G286" s="1606">
        <v>18</v>
      </c>
      <c r="H286" s="17"/>
      <c r="I286" s="33"/>
      <c r="J286" s="34" t="s">
        <v>4444</v>
      </c>
      <c r="K286" s="17" t="s">
        <v>1875</v>
      </c>
      <c r="L286" s="35">
        <v>1</v>
      </c>
      <c r="M286" s="19"/>
      <c r="N286" s="35">
        <f t="shared" si="20"/>
        <v>1</v>
      </c>
      <c r="O286" s="1829"/>
      <c r="P286" s="2033">
        <f t="shared" si="16"/>
        <v>0</v>
      </c>
      <c r="Q286" s="1070"/>
      <c r="R286" s="37">
        <f t="shared" si="17"/>
        <v>0</v>
      </c>
    </row>
    <row r="287" spans="5:18" ht="27.6">
      <c r="E287" s="751"/>
      <c r="F287" s="1590"/>
      <c r="G287" s="1606">
        <v>19</v>
      </c>
      <c r="H287" s="17"/>
      <c r="I287" s="33"/>
      <c r="J287" s="34" t="s">
        <v>4446</v>
      </c>
      <c r="K287" s="17" t="s">
        <v>1875</v>
      </c>
      <c r="L287" s="35">
        <v>6</v>
      </c>
      <c r="M287" s="19"/>
      <c r="N287" s="35">
        <f t="shared" si="20"/>
        <v>6</v>
      </c>
      <c r="O287" s="1829"/>
      <c r="P287" s="2033">
        <f t="shared" si="16"/>
        <v>0</v>
      </c>
      <c r="Q287" s="1070"/>
      <c r="R287" s="37">
        <f t="shared" si="17"/>
        <v>0</v>
      </c>
    </row>
    <row r="288" spans="5:18" ht="27.6">
      <c r="E288" s="751"/>
      <c r="F288" s="1590"/>
      <c r="G288" s="1606">
        <v>20</v>
      </c>
      <c r="H288" s="17"/>
      <c r="I288" s="33"/>
      <c r="J288" s="34" t="s">
        <v>4447</v>
      </c>
      <c r="K288" s="17" t="s">
        <v>1875</v>
      </c>
      <c r="L288" s="35">
        <v>3</v>
      </c>
      <c r="M288" s="19"/>
      <c r="N288" s="35">
        <f t="shared" si="20"/>
        <v>3</v>
      </c>
      <c r="O288" s="1829"/>
      <c r="P288" s="2033">
        <f t="shared" si="16"/>
        <v>0</v>
      </c>
      <c r="Q288" s="1070"/>
      <c r="R288" s="37">
        <f t="shared" si="17"/>
        <v>0</v>
      </c>
    </row>
    <row r="289" spans="5:18" ht="27.6">
      <c r="E289" s="751"/>
      <c r="F289" s="1590"/>
      <c r="G289" s="1606">
        <v>21</v>
      </c>
      <c r="H289" s="17"/>
      <c r="I289" s="33"/>
      <c r="J289" s="34" t="s">
        <v>4448</v>
      </c>
      <c r="K289" s="17" t="s">
        <v>1875</v>
      </c>
      <c r="L289" s="35">
        <v>1</v>
      </c>
      <c r="M289" s="19"/>
      <c r="N289" s="35">
        <f t="shared" si="20"/>
        <v>1</v>
      </c>
      <c r="O289" s="1829"/>
      <c r="P289" s="2033">
        <f t="shared" si="16"/>
        <v>0</v>
      </c>
      <c r="Q289" s="1070"/>
      <c r="R289" s="37">
        <f t="shared" si="17"/>
        <v>0</v>
      </c>
    </row>
    <row r="290" spans="5:18">
      <c r="E290" s="751"/>
      <c r="F290" s="1590"/>
      <c r="G290" s="1606"/>
      <c r="H290" s="17"/>
      <c r="I290" s="33"/>
      <c r="J290" s="34"/>
      <c r="K290" s="17"/>
      <c r="L290" s="35"/>
      <c r="M290" s="19"/>
      <c r="N290" s="35"/>
      <c r="O290" s="2036"/>
      <c r="P290" s="2033"/>
      <c r="Q290" s="1070"/>
      <c r="R290" s="37">
        <f t="shared" si="17"/>
        <v>0</v>
      </c>
    </row>
    <row r="291" spans="5:18" s="1584" customFormat="1" ht="16.5" customHeight="1" outlineLevel="1" collapsed="1">
      <c r="E291" s="1600">
        <v>0</v>
      </c>
      <c r="F291" s="1588" t="s">
        <v>4891</v>
      </c>
      <c r="G291" s="1604"/>
      <c r="H291" s="1578"/>
      <c r="I291" s="1579"/>
      <c r="J291" s="1579" t="s">
        <v>4449</v>
      </c>
      <c r="K291" s="1578"/>
      <c r="L291" s="1580"/>
      <c r="M291" s="1581"/>
      <c r="N291" s="1580"/>
      <c r="O291" s="1581"/>
      <c r="P291" s="2031"/>
      <c r="Q291" s="1582"/>
      <c r="R291" s="1583">
        <f t="shared" si="17"/>
        <v>0</v>
      </c>
    </row>
    <row r="292" spans="5:18">
      <c r="E292" s="751"/>
      <c r="F292" s="1590"/>
      <c r="G292" s="1606">
        <v>1</v>
      </c>
      <c r="H292" s="17"/>
      <c r="I292" s="33" t="s">
        <v>4450</v>
      </c>
      <c r="J292" s="34" t="s">
        <v>4451</v>
      </c>
      <c r="K292" s="17" t="s">
        <v>1875</v>
      </c>
      <c r="L292" s="35">
        <v>1</v>
      </c>
      <c r="M292" s="19"/>
      <c r="N292" s="35">
        <f t="shared" si="20"/>
        <v>1</v>
      </c>
      <c r="O292" s="1829"/>
      <c r="P292" s="2033">
        <f t="shared" si="16"/>
        <v>0</v>
      </c>
      <c r="Q292" s="1070"/>
      <c r="R292" s="37">
        <f t="shared" si="17"/>
        <v>0</v>
      </c>
    </row>
    <row r="293" spans="5:18">
      <c r="E293" s="751"/>
      <c r="F293" s="1590"/>
      <c r="G293" s="1606">
        <v>2</v>
      </c>
      <c r="H293" s="17"/>
      <c r="I293" s="33"/>
      <c r="J293" s="34" t="s">
        <v>4452</v>
      </c>
      <c r="K293" s="17" t="s">
        <v>1875</v>
      </c>
      <c r="L293" s="35">
        <v>1</v>
      </c>
      <c r="M293" s="19"/>
      <c r="N293" s="35">
        <f t="shared" si="20"/>
        <v>1</v>
      </c>
      <c r="O293" s="1829"/>
      <c r="P293" s="2033">
        <f t="shared" si="16"/>
        <v>0</v>
      </c>
      <c r="Q293" s="1070"/>
      <c r="R293" s="37">
        <f t="shared" si="17"/>
        <v>0</v>
      </c>
    </row>
    <row r="294" spans="5:18">
      <c r="E294" s="751"/>
      <c r="F294" s="1590"/>
      <c r="G294" s="1606">
        <v>3</v>
      </c>
      <c r="H294" s="17"/>
      <c r="I294" s="33"/>
      <c r="J294" s="34" t="s">
        <v>4453</v>
      </c>
      <c r="K294" s="17" t="s">
        <v>1875</v>
      </c>
      <c r="L294" s="35">
        <v>2</v>
      </c>
      <c r="M294" s="19"/>
      <c r="N294" s="35">
        <f t="shared" si="20"/>
        <v>2</v>
      </c>
      <c r="O294" s="1829"/>
      <c r="P294" s="2033">
        <f t="shared" si="16"/>
        <v>0</v>
      </c>
      <c r="Q294" s="1070"/>
      <c r="R294" s="37">
        <f t="shared" si="17"/>
        <v>0</v>
      </c>
    </row>
    <row r="295" spans="5:18">
      <c r="E295" s="751"/>
      <c r="F295" s="1590"/>
      <c r="G295" s="1606">
        <v>4</v>
      </c>
      <c r="H295" s="17"/>
      <c r="I295" s="33"/>
      <c r="J295" s="34" t="s">
        <v>4339</v>
      </c>
      <c r="K295" s="17" t="s">
        <v>3073</v>
      </c>
      <c r="L295" s="35">
        <v>23</v>
      </c>
      <c r="M295" s="19"/>
      <c r="N295" s="35">
        <f t="shared" si="20"/>
        <v>23</v>
      </c>
      <c r="O295" s="1829"/>
      <c r="P295" s="2033">
        <f t="shared" si="16"/>
        <v>0</v>
      </c>
      <c r="Q295" s="1070"/>
      <c r="R295" s="37">
        <f t="shared" si="17"/>
        <v>0</v>
      </c>
    </row>
    <row r="296" spans="5:18">
      <c r="E296" s="751"/>
      <c r="F296" s="1590"/>
      <c r="G296" s="1606">
        <v>5</v>
      </c>
      <c r="H296" s="17"/>
      <c r="I296" s="33"/>
      <c r="J296" s="34" t="s">
        <v>4340</v>
      </c>
      <c r="K296" s="17" t="s">
        <v>1875</v>
      </c>
      <c r="L296" s="35">
        <v>3</v>
      </c>
      <c r="M296" s="19"/>
      <c r="N296" s="35">
        <f t="shared" si="20"/>
        <v>3</v>
      </c>
      <c r="O296" s="1829"/>
      <c r="P296" s="2033">
        <f t="shared" si="16"/>
        <v>0</v>
      </c>
      <c r="Q296" s="1070"/>
      <c r="R296" s="37">
        <f t="shared" si="17"/>
        <v>0</v>
      </c>
    </row>
    <row r="297" spans="5:18">
      <c r="E297" s="751"/>
      <c r="F297" s="1590"/>
      <c r="G297" s="1606">
        <v>6</v>
      </c>
      <c r="H297" s="17"/>
      <c r="I297" s="33"/>
      <c r="J297" s="34" t="s">
        <v>4454</v>
      </c>
      <c r="K297" s="17" t="s">
        <v>3073</v>
      </c>
      <c r="L297" s="35">
        <v>2</v>
      </c>
      <c r="M297" s="19"/>
      <c r="N297" s="35">
        <f t="shared" si="20"/>
        <v>2</v>
      </c>
      <c r="O297" s="1829"/>
      <c r="P297" s="2033">
        <f t="shared" si="16"/>
        <v>0</v>
      </c>
      <c r="Q297" s="1070"/>
      <c r="R297" s="37">
        <f t="shared" si="17"/>
        <v>0</v>
      </c>
    </row>
    <row r="298" spans="5:18">
      <c r="E298" s="751"/>
      <c r="F298" s="1590"/>
      <c r="G298" s="1606"/>
      <c r="H298" s="17"/>
      <c r="I298" s="33"/>
      <c r="J298" s="34"/>
      <c r="K298" s="17"/>
      <c r="L298" s="35"/>
      <c r="M298" s="19"/>
      <c r="N298" s="35"/>
      <c r="O298" s="2036"/>
      <c r="P298" s="2033"/>
      <c r="Q298" s="1070"/>
      <c r="R298" s="37">
        <f t="shared" si="17"/>
        <v>0</v>
      </c>
    </row>
    <row r="299" spans="5:18" s="1584" customFormat="1" ht="16.5" customHeight="1" outlineLevel="1" collapsed="1">
      <c r="E299" s="1600">
        <v>0</v>
      </c>
      <c r="F299" s="1588" t="s">
        <v>4892</v>
      </c>
      <c r="G299" s="1604"/>
      <c r="H299" s="1578"/>
      <c r="I299" s="1579"/>
      <c r="J299" s="1579" t="s">
        <v>4455</v>
      </c>
      <c r="K299" s="1578"/>
      <c r="L299" s="1580"/>
      <c r="M299" s="1581"/>
      <c r="N299" s="1580"/>
      <c r="O299" s="1581"/>
      <c r="P299" s="2031"/>
      <c r="Q299" s="1582"/>
      <c r="R299" s="1583">
        <f t="shared" si="17"/>
        <v>0</v>
      </c>
    </row>
    <row r="300" spans="5:18">
      <c r="E300" s="751"/>
      <c r="F300" s="1590"/>
      <c r="G300" s="1606"/>
      <c r="H300" s="17"/>
      <c r="I300" s="33"/>
      <c r="J300" s="34"/>
      <c r="K300" s="17"/>
      <c r="L300" s="35"/>
      <c r="M300" s="19"/>
      <c r="N300" s="35"/>
      <c r="O300" s="2036"/>
      <c r="P300" s="2033"/>
      <c r="Q300" s="1070"/>
      <c r="R300" s="37">
        <f t="shared" si="17"/>
        <v>0</v>
      </c>
    </row>
    <row r="301" spans="5:18">
      <c r="E301" s="751"/>
      <c r="F301" s="1590"/>
      <c r="G301" s="1606">
        <v>1</v>
      </c>
      <c r="H301" s="17"/>
      <c r="I301" s="33"/>
      <c r="J301" s="34" t="s">
        <v>4272</v>
      </c>
      <c r="K301" s="17" t="s">
        <v>3073</v>
      </c>
      <c r="L301" s="35">
        <v>4</v>
      </c>
      <c r="M301" s="19"/>
      <c r="N301" s="35">
        <f t="shared" si="20"/>
        <v>4</v>
      </c>
      <c r="O301" s="1829"/>
      <c r="P301" s="2033">
        <f t="shared" si="16"/>
        <v>0</v>
      </c>
      <c r="Q301" s="1070"/>
      <c r="R301" s="37">
        <f t="shared" si="17"/>
        <v>0</v>
      </c>
    </row>
    <row r="302" spans="5:18">
      <c r="E302" s="751"/>
      <c r="F302" s="1590"/>
      <c r="G302" s="1606">
        <v>2</v>
      </c>
      <c r="H302" s="17"/>
      <c r="I302" s="33"/>
      <c r="J302" s="34" t="s">
        <v>4273</v>
      </c>
      <c r="K302" s="17" t="s">
        <v>1875</v>
      </c>
      <c r="L302" s="35">
        <v>2</v>
      </c>
      <c r="M302" s="19"/>
      <c r="N302" s="35">
        <f t="shared" si="20"/>
        <v>2</v>
      </c>
      <c r="O302" s="1829"/>
      <c r="P302" s="2033">
        <f t="shared" si="16"/>
        <v>0</v>
      </c>
      <c r="Q302" s="1070"/>
      <c r="R302" s="37">
        <f t="shared" si="17"/>
        <v>0</v>
      </c>
    </row>
    <row r="303" spans="5:18">
      <c r="E303" s="751"/>
      <c r="F303" s="1590"/>
      <c r="G303" s="1606">
        <v>3</v>
      </c>
      <c r="H303" s="17"/>
      <c r="I303" s="33"/>
      <c r="J303" s="34" t="s">
        <v>4276</v>
      </c>
      <c r="K303" s="17" t="s">
        <v>3073</v>
      </c>
      <c r="L303" s="35">
        <v>1</v>
      </c>
      <c r="M303" s="19"/>
      <c r="N303" s="35">
        <f t="shared" si="20"/>
        <v>1</v>
      </c>
      <c r="O303" s="1829"/>
      <c r="P303" s="2033">
        <f t="shared" si="16"/>
        <v>0</v>
      </c>
      <c r="Q303" s="1070"/>
      <c r="R303" s="37">
        <f t="shared" si="17"/>
        <v>0</v>
      </c>
    </row>
    <row r="304" spans="5:18">
      <c r="E304" s="751"/>
      <c r="F304" s="1590"/>
      <c r="G304" s="1606">
        <v>4</v>
      </c>
      <c r="H304" s="17"/>
      <c r="I304" s="33"/>
      <c r="J304" s="34" t="s">
        <v>4307</v>
      </c>
      <c r="K304" s="17" t="s">
        <v>3073</v>
      </c>
      <c r="L304" s="35">
        <v>29</v>
      </c>
      <c r="M304" s="19"/>
      <c r="N304" s="35">
        <f t="shared" si="20"/>
        <v>29</v>
      </c>
      <c r="O304" s="1829"/>
      <c r="P304" s="2033">
        <f t="shared" si="16"/>
        <v>0</v>
      </c>
      <c r="Q304" s="1070"/>
      <c r="R304" s="37">
        <f t="shared" si="17"/>
        <v>0</v>
      </c>
    </row>
    <row r="305" spans="5:18">
      <c r="E305" s="751"/>
      <c r="F305" s="1590"/>
      <c r="G305" s="1606">
        <v>5</v>
      </c>
      <c r="H305" s="17"/>
      <c r="I305" s="33"/>
      <c r="J305" s="34" t="s">
        <v>4308</v>
      </c>
      <c r="K305" s="17" t="s">
        <v>1875</v>
      </c>
      <c r="L305" s="35">
        <v>8</v>
      </c>
      <c r="M305" s="19"/>
      <c r="N305" s="35">
        <f t="shared" si="20"/>
        <v>8</v>
      </c>
      <c r="O305" s="1829"/>
      <c r="P305" s="2033">
        <f t="shared" si="16"/>
        <v>0</v>
      </c>
      <c r="Q305" s="1070"/>
      <c r="R305" s="37">
        <f t="shared" si="17"/>
        <v>0</v>
      </c>
    </row>
    <row r="306" spans="5:18">
      <c r="E306" s="751"/>
      <c r="F306" s="1590"/>
      <c r="G306" s="1606">
        <v>6</v>
      </c>
      <c r="H306" s="17"/>
      <c r="I306" s="33"/>
      <c r="J306" s="34" t="s">
        <v>4456</v>
      </c>
      <c r="K306" s="17" t="s">
        <v>3073</v>
      </c>
      <c r="L306" s="35">
        <v>3</v>
      </c>
      <c r="M306" s="19"/>
      <c r="N306" s="35">
        <f t="shared" si="20"/>
        <v>3</v>
      </c>
      <c r="O306" s="1829"/>
      <c r="P306" s="2033">
        <f t="shared" si="16"/>
        <v>0</v>
      </c>
      <c r="Q306" s="1070"/>
      <c r="R306" s="37">
        <f t="shared" si="17"/>
        <v>0</v>
      </c>
    </row>
    <row r="307" spans="5:18">
      <c r="E307" s="751"/>
      <c r="F307" s="1590"/>
      <c r="G307" s="1606">
        <v>7</v>
      </c>
      <c r="H307" s="17"/>
      <c r="I307" s="33"/>
      <c r="J307" s="34" t="s">
        <v>4457</v>
      </c>
      <c r="K307" s="17" t="s">
        <v>3073</v>
      </c>
      <c r="L307" s="35">
        <v>2</v>
      </c>
      <c r="M307" s="19"/>
      <c r="N307" s="35">
        <f t="shared" si="20"/>
        <v>2</v>
      </c>
      <c r="O307" s="1829"/>
      <c r="P307" s="2033">
        <f t="shared" si="16"/>
        <v>0</v>
      </c>
      <c r="Q307" s="1070"/>
      <c r="R307" s="37">
        <f t="shared" si="17"/>
        <v>0</v>
      </c>
    </row>
    <row r="308" spans="5:18">
      <c r="E308" s="751"/>
      <c r="F308" s="1590"/>
      <c r="G308" s="1606"/>
      <c r="H308" s="17"/>
      <c r="I308" s="33"/>
      <c r="J308" s="34"/>
      <c r="K308" s="17"/>
      <c r="L308" s="35"/>
      <c r="M308" s="19"/>
      <c r="N308" s="35"/>
      <c r="O308" s="2036"/>
      <c r="P308" s="2033"/>
      <c r="Q308" s="1070"/>
      <c r="R308" s="37">
        <f t="shared" si="17"/>
        <v>0</v>
      </c>
    </row>
    <row r="309" spans="5:18">
      <c r="E309" s="751"/>
      <c r="F309" s="1590"/>
      <c r="G309" s="1606">
        <v>8</v>
      </c>
      <c r="H309" s="17"/>
      <c r="I309" s="33"/>
      <c r="J309" s="34" t="s">
        <v>4458</v>
      </c>
      <c r="K309" s="17" t="s">
        <v>1875</v>
      </c>
      <c r="L309" s="35">
        <v>2</v>
      </c>
      <c r="M309" s="19"/>
      <c r="N309" s="35">
        <f t="shared" si="20"/>
        <v>2</v>
      </c>
      <c r="O309" s="1829"/>
      <c r="P309" s="2033">
        <f t="shared" si="16"/>
        <v>0</v>
      </c>
      <c r="Q309" s="1070"/>
      <c r="R309" s="37">
        <f t="shared" si="17"/>
        <v>0</v>
      </c>
    </row>
    <row r="310" spans="5:18">
      <c r="E310" s="751"/>
      <c r="F310" s="1590"/>
      <c r="G310" s="1606">
        <v>9</v>
      </c>
      <c r="H310" s="17"/>
      <c r="I310" s="33"/>
      <c r="J310" s="34" t="s">
        <v>4459</v>
      </c>
      <c r="K310" s="17" t="s">
        <v>1875</v>
      </c>
      <c r="L310" s="35">
        <v>2</v>
      </c>
      <c r="M310" s="19"/>
      <c r="N310" s="35">
        <f t="shared" si="20"/>
        <v>2</v>
      </c>
      <c r="O310" s="1829"/>
      <c r="P310" s="2033">
        <f t="shared" si="16"/>
        <v>0</v>
      </c>
      <c r="Q310" s="1070"/>
      <c r="R310" s="37">
        <f t="shared" si="17"/>
        <v>0</v>
      </c>
    </row>
    <row r="311" spans="5:18">
      <c r="E311" s="751"/>
      <c r="F311" s="1590"/>
      <c r="G311" s="1606">
        <v>10</v>
      </c>
      <c r="H311" s="17"/>
      <c r="I311" s="33"/>
      <c r="J311" s="34" t="s">
        <v>4460</v>
      </c>
      <c r="K311" s="17" t="s">
        <v>1875</v>
      </c>
      <c r="L311" s="35">
        <v>1</v>
      </c>
      <c r="M311" s="19"/>
      <c r="N311" s="35">
        <f t="shared" si="20"/>
        <v>1</v>
      </c>
      <c r="O311" s="1829"/>
      <c r="P311" s="2033">
        <f t="shared" si="16"/>
        <v>0</v>
      </c>
      <c r="Q311" s="1070"/>
      <c r="R311" s="37">
        <f t="shared" si="17"/>
        <v>0</v>
      </c>
    </row>
    <row r="312" spans="5:18">
      <c r="E312" s="751"/>
      <c r="F312" s="1590"/>
      <c r="G312" s="1606">
        <v>11</v>
      </c>
      <c r="H312" s="17"/>
      <c r="I312" s="33"/>
      <c r="J312" s="34" t="s">
        <v>4461</v>
      </c>
      <c r="K312" s="17" t="s">
        <v>1875</v>
      </c>
      <c r="L312" s="35">
        <v>1</v>
      </c>
      <c r="M312" s="19"/>
      <c r="N312" s="35">
        <f t="shared" si="20"/>
        <v>1</v>
      </c>
      <c r="O312" s="1829"/>
      <c r="P312" s="2033">
        <f t="shared" si="16"/>
        <v>0</v>
      </c>
      <c r="Q312" s="1070"/>
      <c r="R312" s="37">
        <f t="shared" si="17"/>
        <v>0</v>
      </c>
    </row>
    <row r="313" spans="5:18">
      <c r="E313" s="751"/>
      <c r="F313" s="1590"/>
      <c r="G313" s="1606">
        <v>12</v>
      </c>
      <c r="H313" s="17"/>
      <c r="I313" s="33"/>
      <c r="J313" s="34" t="s">
        <v>4462</v>
      </c>
      <c r="K313" s="17" t="s">
        <v>1875</v>
      </c>
      <c r="L313" s="35">
        <v>1</v>
      </c>
      <c r="M313" s="19"/>
      <c r="N313" s="35">
        <f t="shared" si="20"/>
        <v>1</v>
      </c>
      <c r="O313" s="1829"/>
      <c r="P313" s="2033">
        <f t="shared" si="16"/>
        <v>0</v>
      </c>
      <c r="Q313" s="1070"/>
      <c r="R313" s="37">
        <f t="shared" si="17"/>
        <v>0</v>
      </c>
    </row>
    <row r="314" spans="5:18">
      <c r="E314" s="751"/>
      <c r="F314" s="1590"/>
      <c r="G314" s="1606">
        <v>13</v>
      </c>
      <c r="H314" s="17"/>
      <c r="I314" s="33"/>
      <c r="J314" s="34"/>
      <c r="K314" s="17"/>
      <c r="L314" s="35"/>
      <c r="M314" s="19"/>
      <c r="N314" s="35"/>
      <c r="O314" s="2036"/>
      <c r="P314" s="2033"/>
      <c r="Q314" s="1070"/>
      <c r="R314" s="37">
        <f t="shared" si="17"/>
        <v>0</v>
      </c>
    </row>
    <row r="315" spans="5:18" ht="13.8">
      <c r="E315" s="751"/>
      <c r="F315" s="1590"/>
      <c r="G315" s="1606">
        <v>14</v>
      </c>
      <c r="H315" s="17"/>
      <c r="I315" s="33"/>
      <c r="J315" s="34" t="s">
        <v>4463</v>
      </c>
      <c r="K315" s="17" t="s">
        <v>1875</v>
      </c>
      <c r="L315" s="35">
        <v>1</v>
      </c>
      <c r="M315" s="19"/>
      <c r="N315" s="35">
        <f t="shared" si="20"/>
        <v>1</v>
      </c>
      <c r="O315" s="1829"/>
      <c r="P315" s="2033">
        <f t="shared" si="16"/>
        <v>0</v>
      </c>
      <c r="Q315" s="1070"/>
      <c r="R315" s="37">
        <f t="shared" si="17"/>
        <v>0</v>
      </c>
    </row>
    <row r="316" spans="5:18" ht="13.8">
      <c r="E316" s="751"/>
      <c r="F316" s="1590"/>
      <c r="G316" s="1606">
        <v>15</v>
      </c>
      <c r="H316" s="17"/>
      <c r="I316" s="33"/>
      <c r="J316" s="34" t="s">
        <v>4445</v>
      </c>
      <c r="K316" s="17" t="s">
        <v>1875</v>
      </c>
      <c r="L316" s="35">
        <v>1</v>
      </c>
      <c r="M316" s="19"/>
      <c r="N316" s="35">
        <f t="shared" si="20"/>
        <v>1</v>
      </c>
      <c r="O316" s="1829"/>
      <c r="P316" s="2033">
        <f t="shared" ref="P316:P337" si="21">N316*O316</f>
        <v>0</v>
      </c>
      <c r="Q316" s="1070"/>
      <c r="R316" s="37">
        <f t="shared" ref="R316:R331" si="22">N316*Q316</f>
        <v>0</v>
      </c>
    </row>
    <row r="317" spans="5:18">
      <c r="E317" s="751"/>
      <c r="F317" s="1592"/>
      <c r="G317" s="1608"/>
      <c r="H317" s="130"/>
      <c r="I317" s="131"/>
      <c r="J317" s="132"/>
      <c r="K317" s="130"/>
      <c r="M317" s="102"/>
      <c r="N317" s="35"/>
      <c r="O317" s="2036"/>
      <c r="P317" s="2033"/>
      <c r="Q317" s="1070"/>
      <c r="R317" s="37">
        <f t="shared" si="22"/>
        <v>0</v>
      </c>
    </row>
    <row r="318" spans="5:18" s="1584" customFormat="1" ht="16.5" customHeight="1" outlineLevel="1" collapsed="1">
      <c r="E318" s="1600">
        <v>0</v>
      </c>
      <c r="F318" s="1588" t="s">
        <v>4893</v>
      </c>
      <c r="G318" s="1604"/>
      <c r="H318" s="1578"/>
      <c r="I318" s="1579"/>
      <c r="J318" s="1579" t="s">
        <v>4464</v>
      </c>
      <c r="K318" s="1578"/>
      <c r="L318" s="1580"/>
      <c r="M318" s="1581"/>
      <c r="N318" s="1580"/>
      <c r="O318" s="1581"/>
      <c r="P318" s="2031"/>
      <c r="Q318" s="1582"/>
      <c r="R318" s="1583">
        <f t="shared" si="22"/>
        <v>0</v>
      </c>
    </row>
    <row r="319" spans="5:18" ht="22.8">
      <c r="E319" s="751"/>
      <c r="F319" s="1590"/>
      <c r="G319" s="1606">
        <v>1</v>
      </c>
      <c r="H319" s="17"/>
      <c r="I319" s="33"/>
      <c r="J319" s="34" t="s">
        <v>4465</v>
      </c>
      <c r="K319" s="17" t="s">
        <v>1875</v>
      </c>
      <c r="L319" s="35">
        <v>3</v>
      </c>
      <c r="M319" s="19"/>
      <c r="N319" s="35">
        <f t="shared" si="20"/>
        <v>3</v>
      </c>
      <c r="O319" s="1829"/>
      <c r="P319" s="2033">
        <f t="shared" si="21"/>
        <v>0</v>
      </c>
      <c r="Q319" s="1070"/>
      <c r="R319" s="37">
        <f t="shared" si="22"/>
        <v>0</v>
      </c>
    </row>
    <row r="320" spans="5:18">
      <c r="E320" s="751"/>
      <c r="F320" s="1590"/>
      <c r="G320" s="1606">
        <v>2</v>
      </c>
      <c r="H320" s="17"/>
      <c r="I320" s="33"/>
      <c r="J320" s="34" t="s">
        <v>4257</v>
      </c>
      <c r="K320" s="17" t="s">
        <v>1875</v>
      </c>
      <c r="L320" s="35">
        <v>6</v>
      </c>
      <c r="M320" s="19"/>
      <c r="N320" s="35">
        <f t="shared" si="20"/>
        <v>6</v>
      </c>
      <c r="O320" s="1829"/>
      <c r="P320" s="2033">
        <f t="shared" si="21"/>
        <v>0</v>
      </c>
      <c r="Q320" s="1070"/>
      <c r="R320" s="37">
        <f t="shared" si="22"/>
        <v>0</v>
      </c>
    </row>
    <row r="321" spans="5:18" ht="13.8">
      <c r="E321" s="751"/>
      <c r="F321" s="1590"/>
      <c r="G321" s="1606">
        <v>3</v>
      </c>
      <c r="H321" s="17"/>
      <c r="I321" s="33"/>
      <c r="J321" s="34" t="s">
        <v>4280</v>
      </c>
      <c r="K321" s="17" t="s">
        <v>3073</v>
      </c>
      <c r="L321" s="35">
        <v>8</v>
      </c>
      <c r="M321" s="19"/>
      <c r="N321" s="35">
        <f t="shared" si="20"/>
        <v>8</v>
      </c>
      <c r="O321" s="1829"/>
      <c r="P321" s="2033">
        <f t="shared" si="21"/>
        <v>0</v>
      </c>
      <c r="Q321" s="1070"/>
      <c r="R321" s="37">
        <f t="shared" si="22"/>
        <v>0</v>
      </c>
    </row>
    <row r="322" spans="5:18">
      <c r="E322" s="751"/>
      <c r="F322" s="1590"/>
      <c r="G322" s="1606">
        <v>4</v>
      </c>
      <c r="H322" s="17"/>
      <c r="I322" s="33"/>
      <c r="J322" s="34" t="s">
        <v>4466</v>
      </c>
      <c r="K322" s="17" t="s">
        <v>1875</v>
      </c>
      <c r="L322" s="35">
        <v>6</v>
      </c>
      <c r="M322" s="19"/>
      <c r="N322" s="35">
        <f t="shared" si="20"/>
        <v>6</v>
      </c>
      <c r="O322" s="1829"/>
      <c r="P322" s="2033">
        <f t="shared" si="21"/>
        <v>0</v>
      </c>
      <c r="Q322" s="1070"/>
      <c r="R322" s="37">
        <f t="shared" si="22"/>
        <v>0</v>
      </c>
    </row>
    <row r="323" spans="5:18" ht="22.8">
      <c r="E323" s="751"/>
      <c r="F323" s="1590"/>
      <c r="G323" s="1606">
        <v>5</v>
      </c>
      <c r="H323" s="17"/>
      <c r="I323" s="33"/>
      <c r="J323" s="34" t="s">
        <v>4467</v>
      </c>
      <c r="K323" s="17" t="s">
        <v>1875</v>
      </c>
      <c r="L323" s="35">
        <v>1</v>
      </c>
      <c r="M323" s="19"/>
      <c r="N323" s="35">
        <f t="shared" si="20"/>
        <v>1</v>
      </c>
      <c r="O323" s="1829"/>
      <c r="P323" s="2033">
        <f t="shared" si="21"/>
        <v>0</v>
      </c>
      <c r="Q323" s="1070"/>
      <c r="R323" s="37">
        <f t="shared" si="22"/>
        <v>0</v>
      </c>
    </row>
    <row r="324" spans="5:18" ht="13.8">
      <c r="E324" s="751"/>
      <c r="F324" s="1590"/>
      <c r="G324" s="1606">
        <v>6</v>
      </c>
      <c r="H324" s="17"/>
      <c r="I324" s="33"/>
      <c r="J324" s="34" t="s">
        <v>4468</v>
      </c>
      <c r="K324" s="17" t="s">
        <v>1875</v>
      </c>
      <c r="L324" s="35">
        <v>8</v>
      </c>
      <c r="M324" s="19"/>
      <c r="N324" s="35">
        <f t="shared" si="20"/>
        <v>8</v>
      </c>
      <c r="O324" s="1829"/>
      <c r="P324" s="2033">
        <f t="shared" si="21"/>
        <v>0</v>
      </c>
      <c r="Q324" s="1070"/>
      <c r="R324" s="37">
        <f t="shared" si="22"/>
        <v>0</v>
      </c>
    </row>
    <row r="325" spans="5:18" ht="13.8">
      <c r="E325" s="751"/>
      <c r="F325" s="1590"/>
      <c r="G325" s="1606">
        <v>7</v>
      </c>
      <c r="H325" s="17"/>
      <c r="I325" s="33"/>
      <c r="J325" s="34" t="s">
        <v>4341</v>
      </c>
      <c r="K325" s="17" t="s">
        <v>3073</v>
      </c>
      <c r="L325" s="35">
        <v>6</v>
      </c>
      <c r="M325" s="19"/>
      <c r="N325" s="35">
        <f t="shared" si="20"/>
        <v>6</v>
      </c>
      <c r="O325" s="1829"/>
      <c r="P325" s="2033">
        <f t="shared" si="21"/>
        <v>0</v>
      </c>
      <c r="Q325" s="1070"/>
      <c r="R325" s="37">
        <f t="shared" si="22"/>
        <v>0</v>
      </c>
    </row>
    <row r="326" spans="5:18">
      <c r="E326" s="751"/>
      <c r="F326" s="1590"/>
      <c r="G326" s="1606">
        <v>8</v>
      </c>
      <c r="H326" s="17"/>
      <c r="I326" s="33"/>
      <c r="J326" s="34" t="s">
        <v>4339</v>
      </c>
      <c r="K326" s="17" t="s">
        <v>3073</v>
      </c>
      <c r="L326" s="35">
        <v>3</v>
      </c>
      <c r="M326" s="19"/>
      <c r="N326" s="35">
        <f t="shared" si="20"/>
        <v>3</v>
      </c>
      <c r="O326" s="1829"/>
      <c r="P326" s="2033">
        <f t="shared" si="21"/>
        <v>0</v>
      </c>
      <c r="Q326" s="1070"/>
      <c r="R326" s="37">
        <f t="shared" si="22"/>
        <v>0</v>
      </c>
    </row>
    <row r="327" spans="5:18">
      <c r="E327" s="751"/>
      <c r="F327" s="1590"/>
      <c r="G327" s="1606">
        <v>9</v>
      </c>
      <c r="H327" s="17"/>
      <c r="I327" s="33"/>
      <c r="J327" s="34" t="s">
        <v>4340</v>
      </c>
      <c r="K327" s="17" t="s">
        <v>1875</v>
      </c>
      <c r="L327" s="35">
        <v>1</v>
      </c>
      <c r="M327" s="19"/>
      <c r="N327" s="35">
        <f t="shared" si="20"/>
        <v>1</v>
      </c>
      <c r="O327" s="1829"/>
      <c r="P327" s="2033">
        <f t="shared" si="21"/>
        <v>0</v>
      </c>
      <c r="Q327" s="1070"/>
      <c r="R327" s="37">
        <f t="shared" si="22"/>
        <v>0</v>
      </c>
    </row>
    <row r="328" spans="5:18">
      <c r="E328" s="751"/>
      <c r="F328" s="1590"/>
      <c r="G328" s="1606">
        <v>10</v>
      </c>
      <c r="H328" s="17"/>
      <c r="I328" s="33"/>
      <c r="J328" s="34" t="s">
        <v>4274</v>
      </c>
      <c r="K328" s="17" t="s">
        <v>3073</v>
      </c>
      <c r="L328" s="35">
        <v>4</v>
      </c>
      <c r="M328" s="19"/>
      <c r="N328" s="35">
        <f t="shared" si="20"/>
        <v>4</v>
      </c>
      <c r="O328" s="1829"/>
      <c r="P328" s="2033">
        <f t="shared" si="21"/>
        <v>0</v>
      </c>
      <c r="Q328" s="1070"/>
      <c r="R328" s="37">
        <f t="shared" si="22"/>
        <v>0</v>
      </c>
    </row>
    <row r="329" spans="5:18">
      <c r="E329" s="751"/>
      <c r="F329" s="1590"/>
      <c r="G329" s="1606">
        <v>11</v>
      </c>
      <c r="H329" s="17"/>
      <c r="I329" s="33"/>
      <c r="J329" s="34" t="s">
        <v>4275</v>
      </c>
      <c r="K329" s="17" t="s">
        <v>1875</v>
      </c>
      <c r="L329" s="35">
        <v>8</v>
      </c>
      <c r="M329" s="19"/>
      <c r="N329" s="35">
        <f t="shared" si="20"/>
        <v>8</v>
      </c>
      <c r="O329" s="1829"/>
      <c r="P329" s="2033">
        <f t="shared" si="21"/>
        <v>0</v>
      </c>
      <c r="Q329" s="1070"/>
      <c r="R329" s="37">
        <f t="shared" si="22"/>
        <v>0</v>
      </c>
    </row>
    <row r="330" spans="5:18">
      <c r="E330" s="751"/>
      <c r="F330" s="1590"/>
      <c r="G330" s="1606">
        <v>12</v>
      </c>
      <c r="H330" s="17"/>
      <c r="I330" s="33"/>
      <c r="J330" s="34" t="s">
        <v>4338</v>
      </c>
      <c r="K330" s="17" t="s">
        <v>16</v>
      </c>
      <c r="L330" s="35">
        <v>2</v>
      </c>
      <c r="M330" s="19"/>
      <c r="N330" s="35">
        <f t="shared" si="20"/>
        <v>2</v>
      </c>
      <c r="O330" s="1829"/>
      <c r="P330" s="2033">
        <f t="shared" si="21"/>
        <v>0</v>
      </c>
      <c r="Q330" s="1070"/>
      <c r="R330" s="37">
        <f t="shared" si="22"/>
        <v>0</v>
      </c>
    </row>
    <row r="331" spans="5:18">
      <c r="E331" s="751"/>
      <c r="F331" s="1590"/>
      <c r="G331" s="1606">
        <v>13</v>
      </c>
      <c r="H331" s="17"/>
      <c r="I331" s="33"/>
      <c r="J331" s="34" t="s">
        <v>4469</v>
      </c>
      <c r="K331" s="17" t="s">
        <v>16</v>
      </c>
      <c r="L331" s="35">
        <v>5</v>
      </c>
      <c r="M331" s="19"/>
      <c r="N331" s="35">
        <f t="shared" si="20"/>
        <v>5</v>
      </c>
      <c r="O331" s="1829"/>
      <c r="P331" s="2033">
        <f t="shared" si="21"/>
        <v>0</v>
      </c>
      <c r="Q331" s="1070"/>
      <c r="R331" s="37">
        <f t="shared" si="22"/>
        <v>0</v>
      </c>
    </row>
    <row r="332" spans="5:18">
      <c r="E332" s="751"/>
      <c r="F332" s="2434"/>
      <c r="G332" s="2435"/>
      <c r="H332" s="1642"/>
      <c r="I332" s="1922"/>
      <c r="J332" s="1641"/>
      <c r="K332" s="1642"/>
      <c r="L332" s="1643"/>
      <c r="M332" s="1923"/>
      <c r="N332" s="1643"/>
      <c r="O332" s="1643"/>
      <c r="P332" s="1968"/>
      <c r="Q332" s="1619"/>
      <c r="R332" s="2436"/>
    </row>
    <row r="333" spans="5:18" s="1584" customFormat="1" ht="16.5" customHeight="1" outlineLevel="1" collapsed="1">
      <c r="E333" s="1600">
        <v>0</v>
      </c>
      <c r="F333" s="1588"/>
      <c r="G333" s="1604"/>
      <c r="H333" s="1578"/>
      <c r="I333" s="1579"/>
      <c r="J333" s="1579" t="s">
        <v>4738</v>
      </c>
      <c r="K333" s="1578"/>
      <c r="L333" s="1580"/>
      <c r="M333" s="1581"/>
      <c r="N333" s="1580"/>
      <c r="O333" s="1581"/>
      <c r="P333" s="2031"/>
      <c r="Q333" s="1582"/>
      <c r="R333" s="1583">
        <f t="shared" ref="R333" si="23">N333*Q333</f>
        <v>0</v>
      </c>
    </row>
    <row r="334" spans="5:18">
      <c r="E334" s="751"/>
      <c r="F334" s="1590"/>
      <c r="G334" s="1606">
        <v>14</v>
      </c>
      <c r="H334" s="17"/>
      <c r="I334" s="33"/>
      <c r="J334" s="34" t="s">
        <v>4470</v>
      </c>
      <c r="K334" s="17" t="s">
        <v>15</v>
      </c>
      <c r="L334" s="35">
        <v>2500</v>
      </c>
      <c r="M334" s="19"/>
      <c r="N334" s="35">
        <f t="shared" si="20"/>
        <v>2500</v>
      </c>
      <c r="O334" s="1830"/>
      <c r="P334" s="2033">
        <f t="shared" si="21"/>
        <v>0</v>
      </c>
      <c r="Q334" s="1070"/>
      <c r="R334" s="37"/>
    </row>
    <row r="335" spans="5:18">
      <c r="E335" s="751"/>
      <c r="F335" s="1590"/>
      <c r="G335" s="1606">
        <v>15</v>
      </c>
      <c r="H335" s="17"/>
      <c r="I335" s="33"/>
      <c r="J335" s="34" t="s">
        <v>4471</v>
      </c>
      <c r="K335" s="17" t="s">
        <v>23</v>
      </c>
      <c r="L335" s="35">
        <v>1</v>
      </c>
      <c r="M335" s="19"/>
      <c r="N335" s="35">
        <f>L335*(1+M335/100)</f>
        <v>1</v>
      </c>
      <c r="O335" s="1830"/>
      <c r="P335" s="2033">
        <f t="shared" si="21"/>
        <v>0</v>
      </c>
      <c r="Q335" s="1070"/>
      <c r="R335" s="37"/>
    </row>
    <row r="336" spans="5:18">
      <c r="E336" s="751"/>
      <c r="F336" s="1590"/>
      <c r="G336" s="1606">
        <v>16</v>
      </c>
      <c r="H336" s="17"/>
      <c r="I336" s="33"/>
      <c r="J336" s="34" t="s">
        <v>4472</v>
      </c>
      <c r="K336" s="17" t="s">
        <v>23</v>
      </c>
      <c r="L336" s="35">
        <v>1</v>
      </c>
      <c r="M336" s="19"/>
      <c r="N336" s="35">
        <f>L336*(1+M336/100)</f>
        <v>1</v>
      </c>
      <c r="O336" s="1830"/>
      <c r="P336" s="2033">
        <f t="shared" si="21"/>
        <v>0</v>
      </c>
      <c r="Q336" s="1070"/>
      <c r="R336" s="37"/>
    </row>
    <row r="337" spans="5:18" ht="13.8" thickBot="1">
      <c r="E337" s="751"/>
      <c r="F337" s="1593"/>
      <c r="G337" s="1609">
        <v>17</v>
      </c>
      <c r="H337" s="1328"/>
      <c r="I337" s="1073"/>
      <c r="J337" s="1074" t="s">
        <v>3555</v>
      </c>
      <c r="K337" s="1075" t="s">
        <v>23</v>
      </c>
      <c r="L337" s="948">
        <v>1</v>
      </c>
      <c r="M337" s="949"/>
      <c r="N337" s="948">
        <f>L337*(1+M337/100)</f>
        <v>1</v>
      </c>
      <c r="O337" s="1831"/>
      <c r="P337" s="2035">
        <f t="shared" si="21"/>
        <v>0</v>
      </c>
      <c r="Q337" s="1070"/>
      <c r="R337" s="37"/>
    </row>
    <row r="338" spans="5:18">
      <c r="I338" s="4"/>
    </row>
  </sheetData>
  <sheetProtection algorithmName="SHA-512" hashValue="9GrvdxXyB+BhBJVE0SgZFN8SXjt00D+MNAgH5/VmKkcChoX34affmJeU+tBt0xR2OJCt/ZIJFR0k0otPtJP6Lw==" saltValue="k8e59nqCtPBLa0a2PvGCcQ==" spinCount="100000" sheet="1" objects="1" scenarios="1"/>
  <autoFilter ref="E3:R337"/>
  <printOptions gridLines="1"/>
  <pageMargins left="0.86614173228346458" right="0.39370078740157483" top="0.86614173228346458" bottom="0.35433070866141736" header="0.39370078740157483" footer="0.19685039370078741"/>
  <pageSetup paperSize="9" scale="58" fitToHeight="0" orientation="portrait" r:id="rId1"/>
  <headerFooter>
    <oddHeader>&amp;R&amp;F
&amp;A</oddHeader>
    <oddFooter>&amp;R&amp;P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theme="8" tint="0.79998168889431442"/>
    <pageSetUpPr fitToPage="1"/>
  </sheetPr>
  <dimension ref="A1:M145"/>
  <sheetViews>
    <sheetView zoomScaleNormal="100" zoomScaleSheetLayoutView="140" workbookViewId="0">
      <pane xSplit="3" ySplit="10" topLeftCell="D11" activePane="bottomRight" state="frozen"/>
      <selection activeCell="F113" sqref="F113"/>
      <selection pane="topRight" activeCell="F113" sqref="F113"/>
      <selection pane="bottomLeft" activeCell="F113" sqref="F113"/>
      <selection pane="bottomRight" activeCell="F113" sqref="F113"/>
    </sheetView>
  </sheetViews>
  <sheetFormatPr defaultColWidth="9.109375" defaultRowHeight="13.2"/>
  <cols>
    <col min="1" max="1" width="5.5546875" style="1127" customWidth="1"/>
    <col min="2" max="2" width="5.5546875" style="381" customWidth="1"/>
    <col min="3" max="3" width="44.33203125" style="382" customWidth="1"/>
    <col min="4" max="4" width="11.33203125" style="382" customWidth="1"/>
    <col min="5" max="5" width="8.88671875" style="381" customWidth="1"/>
    <col min="6" max="6" width="8.5546875" style="383" customWidth="1"/>
    <col min="7" max="7" width="11.6640625" style="384" customWidth="1"/>
    <col min="8" max="8" width="11.6640625" style="385" customWidth="1"/>
    <col min="9" max="9" width="24.5546875" style="2215" customWidth="1"/>
    <col min="10" max="10" width="3.33203125" style="318" customWidth="1"/>
    <col min="11" max="11" width="9.109375" style="319"/>
    <col min="12" max="12" width="31.5546875" style="319" customWidth="1"/>
    <col min="13" max="16384" width="9.109375" style="319"/>
  </cols>
  <sheetData>
    <row r="1" spans="1:10" customFormat="1" ht="21.6" customHeight="1">
      <c r="A1" s="1126"/>
      <c r="B1" s="952"/>
      <c r="C1" s="818" t="s">
        <v>1711</v>
      </c>
      <c r="D1" s="975"/>
      <c r="E1" s="975"/>
      <c r="F1" s="975"/>
      <c r="G1" s="975"/>
      <c r="H1" s="975"/>
      <c r="I1" s="2194"/>
      <c r="J1" s="318"/>
    </row>
    <row r="2" spans="1:10" customFormat="1" ht="21.6" customHeight="1" thickBot="1">
      <c r="A2" s="1126"/>
      <c r="B2" s="953"/>
      <c r="C2" s="755" t="s">
        <v>4776</v>
      </c>
      <c r="D2" s="1048"/>
      <c r="E2" s="1048"/>
      <c r="F2" s="1048"/>
      <c r="G2" s="1048"/>
      <c r="H2" s="1048"/>
      <c r="I2" s="2195"/>
      <c r="J2" s="318"/>
    </row>
    <row r="3" spans="1:10" ht="16.2" hidden="1" thickBot="1">
      <c r="B3" s="2626" t="s">
        <v>3187</v>
      </c>
      <c r="C3" s="2627"/>
      <c r="D3" s="2627"/>
      <c r="E3" s="2627"/>
      <c r="F3" s="2627"/>
      <c r="G3" s="316"/>
      <c r="H3" s="317"/>
      <c r="I3" s="2196"/>
    </row>
    <row r="4" spans="1:10" ht="16.2" hidden="1" thickBot="1">
      <c r="B4" s="2628" t="s">
        <v>3366</v>
      </c>
      <c r="C4" s="2629"/>
      <c r="D4" s="2629"/>
      <c r="E4" s="2629"/>
      <c r="F4" s="320"/>
      <c r="G4" s="321"/>
      <c r="H4" s="322"/>
      <c r="I4" s="2197"/>
    </row>
    <row r="5" spans="1:10" ht="7.5" hidden="1" customHeight="1" thickBot="1">
      <c r="B5" s="323"/>
      <c r="C5" s="324"/>
      <c r="D5" s="324"/>
      <c r="E5" s="325"/>
      <c r="F5" s="326"/>
      <c r="G5" s="321"/>
      <c r="H5" s="322"/>
      <c r="I5" s="2197"/>
    </row>
    <row r="6" spans="1:10" ht="13.8" thickTop="1">
      <c r="B6" s="327"/>
      <c r="C6" s="1076" t="s">
        <v>3188</v>
      </c>
      <c r="D6" s="328"/>
      <c r="E6" s="329" t="s">
        <v>3189</v>
      </c>
      <c r="F6" s="330" t="s">
        <v>3190</v>
      </c>
      <c r="G6" s="331" t="s">
        <v>3367</v>
      </c>
      <c r="H6" s="331" t="s">
        <v>3368</v>
      </c>
      <c r="I6" s="2198" t="s">
        <v>3193</v>
      </c>
    </row>
    <row r="7" spans="1:10">
      <c r="A7" s="1127" t="s">
        <v>4778</v>
      </c>
      <c r="B7" s="332"/>
      <c r="C7" s="1077" t="s">
        <v>3194</v>
      </c>
      <c r="D7" s="333"/>
      <c r="E7" s="334" t="s">
        <v>3195</v>
      </c>
      <c r="F7" s="335" t="s">
        <v>3196</v>
      </c>
      <c r="G7" s="336" t="s">
        <v>3197</v>
      </c>
      <c r="H7" s="337" t="s">
        <v>3197</v>
      </c>
      <c r="I7" s="2199" t="s">
        <v>2662</v>
      </c>
    </row>
    <row r="8" spans="1:10" ht="5.25" customHeight="1" thickBot="1">
      <c r="B8" s="338"/>
      <c r="C8" s="339"/>
      <c r="D8" s="339"/>
      <c r="E8" s="340"/>
      <c r="F8" s="341"/>
      <c r="G8" s="342"/>
      <c r="H8" s="343"/>
      <c r="I8" s="2200"/>
    </row>
    <row r="9" spans="1:10" s="351" customFormat="1" ht="5.25" customHeight="1" thickTop="1" thickBot="1">
      <c r="A9" s="378"/>
      <c r="B9" s="344"/>
      <c r="C9" s="345"/>
      <c r="D9" s="345"/>
      <c r="E9" s="346"/>
      <c r="F9" s="347"/>
      <c r="G9" s="348"/>
      <c r="H9" s="349"/>
      <c r="I9" s="2201"/>
      <c r="J9" s="350"/>
    </row>
    <row r="10" spans="1:10" s="358" customFormat="1" ht="21.6" thickBot="1">
      <c r="A10" s="367">
        <v>0</v>
      </c>
      <c r="B10" s="352"/>
      <c r="C10" s="1079" t="s">
        <v>4777</v>
      </c>
      <c r="D10" s="353"/>
      <c r="E10" s="354"/>
      <c r="F10" s="355"/>
      <c r="G10" s="356"/>
      <c r="H10" s="356"/>
      <c r="I10" s="2202">
        <f>I139+I122+I110+I75+I50+I27+I12</f>
        <v>0</v>
      </c>
      <c r="J10" s="357"/>
    </row>
    <row r="11" spans="1:10" s="365" customFormat="1" ht="13.8" thickBot="1">
      <c r="A11" s="1128"/>
      <c r="B11" s="359"/>
      <c r="C11" s="360"/>
      <c r="D11" s="360"/>
      <c r="E11" s="361"/>
      <c r="F11" s="362"/>
      <c r="G11" s="363"/>
      <c r="H11" s="363"/>
      <c r="I11" s="2203"/>
      <c r="J11" s="364"/>
    </row>
    <row r="12" spans="1:10" s="358" customFormat="1" ht="14.4" thickBot="1">
      <c r="A12" s="367">
        <v>0</v>
      </c>
      <c r="B12" s="352" t="s">
        <v>2671</v>
      </c>
      <c r="C12" s="1078" t="s">
        <v>3369</v>
      </c>
      <c r="D12" s="353"/>
      <c r="E12" s="354"/>
      <c r="F12" s="355"/>
      <c r="G12" s="356"/>
      <c r="H12" s="356"/>
      <c r="I12" s="2204">
        <f>SUM(I13:I26)</f>
        <v>0</v>
      </c>
      <c r="J12" s="357"/>
    </row>
    <row r="13" spans="1:10" s="358" customFormat="1">
      <c r="A13" s="367"/>
      <c r="B13" s="661" t="s">
        <v>3199</v>
      </c>
      <c r="C13" s="1106" t="s">
        <v>3370</v>
      </c>
      <c r="D13" s="662"/>
      <c r="E13" s="663" t="s">
        <v>1875</v>
      </c>
      <c r="F13" s="664">
        <v>1</v>
      </c>
      <c r="G13" s="1832"/>
      <c r="H13" s="1832"/>
      <c r="I13" s="2205">
        <f>(H13+G13)*F13</f>
        <v>0</v>
      </c>
      <c r="J13" s="2584"/>
    </row>
    <row r="14" spans="1:10" s="358" customFormat="1">
      <c r="A14" s="367"/>
      <c r="B14" s="665" t="s">
        <v>3200</v>
      </c>
      <c r="C14" s="1107" t="s">
        <v>3371</v>
      </c>
      <c r="D14" s="666"/>
      <c r="E14" s="667" t="s">
        <v>1875</v>
      </c>
      <c r="F14" s="668">
        <v>1</v>
      </c>
      <c r="G14" s="1832"/>
      <c r="H14" s="1832"/>
      <c r="I14" s="2206">
        <f t="shared" ref="I14:I25" si="0">(H14+G14)*F14</f>
        <v>0</v>
      </c>
      <c r="J14" s="357"/>
    </row>
    <row r="15" spans="1:10" s="365" customFormat="1">
      <c r="A15" s="1128"/>
      <c r="B15" s="665" t="s">
        <v>3201</v>
      </c>
      <c r="C15" s="1107" t="s">
        <v>3372</v>
      </c>
      <c r="D15" s="669"/>
      <c r="E15" s="670" t="s">
        <v>1875</v>
      </c>
      <c r="F15" s="668">
        <v>1</v>
      </c>
      <c r="G15" s="1832"/>
      <c r="H15" s="1832"/>
      <c r="I15" s="2206">
        <f>(H15+G15)*F15</f>
        <v>0</v>
      </c>
      <c r="J15" s="364"/>
    </row>
    <row r="16" spans="1:10" s="358" customFormat="1">
      <c r="A16" s="367"/>
      <c r="B16" s="665" t="s">
        <v>3221</v>
      </c>
      <c r="C16" s="1107" t="s">
        <v>3373</v>
      </c>
      <c r="D16" s="666"/>
      <c r="E16" s="667" t="s">
        <v>1875</v>
      </c>
      <c r="F16" s="668">
        <v>1</v>
      </c>
      <c r="G16" s="1832"/>
      <c r="H16" s="1832"/>
      <c r="I16" s="2206">
        <f t="shared" si="0"/>
        <v>0</v>
      </c>
      <c r="J16" s="357"/>
    </row>
    <row r="17" spans="1:10" s="358" customFormat="1">
      <c r="A17" s="367"/>
      <c r="B17" s="665" t="s">
        <v>3223</v>
      </c>
      <c r="C17" s="1107" t="s">
        <v>3374</v>
      </c>
      <c r="D17" s="666"/>
      <c r="E17" s="667" t="s">
        <v>1875</v>
      </c>
      <c r="F17" s="668">
        <v>1</v>
      </c>
      <c r="G17" s="1832"/>
      <c r="H17" s="1832"/>
      <c r="I17" s="2206">
        <f t="shared" si="0"/>
        <v>0</v>
      </c>
      <c r="J17" s="357"/>
    </row>
    <row r="18" spans="1:10" s="358" customFormat="1">
      <c r="A18" s="367"/>
      <c r="B18" s="665" t="s">
        <v>3225</v>
      </c>
      <c r="C18" s="1107" t="s">
        <v>3375</v>
      </c>
      <c r="D18" s="666"/>
      <c r="E18" s="667" t="s">
        <v>1875</v>
      </c>
      <c r="F18" s="668">
        <v>1</v>
      </c>
      <c r="G18" s="1832"/>
      <c r="H18" s="1832"/>
      <c r="I18" s="2206">
        <f>(H18+G18)*F18</f>
        <v>0</v>
      </c>
      <c r="J18" s="357"/>
    </row>
    <row r="19" spans="1:10" s="358" customFormat="1">
      <c r="A19" s="367"/>
      <c r="B19" s="665" t="s">
        <v>3227</v>
      </c>
      <c r="C19" s="1107" t="s">
        <v>3376</v>
      </c>
      <c r="D19" s="666"/>
      <c r="E19" s="667" t="s">
        <v>1875</v>
      </c>
      <c r="F19" s="668">
        <v>1</v>
      </c>
      <c r="G19" s="1832"/>
      <c r="H19" s="1832"/>
      <c r="I19" s="2206">
        <f t="shared" si="0"/>
        <v>0</v>
      </c>
      <c r="J19" s="357"/>
    </row>
    <row r="20" spans="1:10" s="358" customFormat="1">
      <c r="A20" s="367"/>
      <c r="B20" s="665" t="s">
        <v>3229</v>
      </c>
      <c r="C20" s="1107" t="s">
        <v>3377</v>
      </c>
      <c r="D20" s="666"/>
      <c r="E20" s="667" t="s">
        <v>1875</v>
      </c>
      <c r="F20" s="668">
        <v>1</v>
      </c>
      <c r="G20" s="1832"/>
      <c r="H20" s="1832"/>
      <c r="I20" s="2206">
        <f>(H20+G20)*F20</f>
        <v>0</v>
      </c>
      <c r="J20" s="357"/>
    </row>
    <row r="21" spans="1:10" s="358" customFormat="1">
      <c r="A21" s="367"/>
      <c r="B21" s="665" t="s">
        <v>3231</v>
      </c>
      <c r="C21" s="1107" t="s">
        <v>3378</v>
      </c>
      <c r="D21" s="666"/>
      <c r="E21" s="667" t="s">
        <v>1875</v>
      </c>
      <c r="F21" s="668">
        <v>1</v>
      </c>
      <c r="G21" s="1832"/>
      <c r="H21" s="1832"/>
      <c r="I21" s="2206">
        <f t="shared" si="0"/>
        <v>0</v>
      </c>
      <c r="J21" s="357"/>
    </row>
    <row r="22" spans="1:10" s="358" customFormat="1">
      <c r="A22" s="367"/>
      <c r="B22" s="665" t="s">
        <v>3265</v>
      </c>
      <c r="C22" s="1107" t="s">
        <v>3379</v>
      </c>
      <c r="D22" s="666"/>
      <c r="E22" s="667" t="s">
        <v>1875</v>
      </c>
      <c r="F22" s="668">
        <v>1</v>
      </c>
      <c r="G22" s="1832"/>
      <c r="H22" s="1832"/>
      <c r="I22" s="2206">
        <f t="shared" si="0"/>
        <v>0</v>
      </c>
      <c r="J22" s="357"/>
    </row>
    <row r="23" spans="1:10" s="358" customFormat="1">
      <c r="A23" s="367"/>
      <c r="B23" s="665" t="s">
        <v>3267</v>
      </c>
      <c r="C23" s="1107" t="s">
        <v>3380</v>
      </c>
      <c r="D23" s="666"/>
      <c r="E23" s="667" t="s">
        <v>1875</v>
      </c>
      <c r="F23" s="668">
        <v>1</v>
      </c>
      <c r="G23" s="1832"/>
      <c r="H23" s="1832"/>
      <c r="I23" s="2206">
        <f t="shared" si="0"/>
        <v>0</v>
      </c>
      <c r="J23" s="357"/>
    </row>
    <row r="24" spans="1:10" s="358" customFormat="1">
      <c r="A24" s="367"/>
      <c r="B24" s="671" t="s">
        <v>3269</v>
      </c>
      <c r="C24" s="1107" t="s">
        <v>4544</v>
      </c>
      <c r="D24" s="666"/>
      <c r="E24" s="667" t="s">
        <v>1875</v>
      </c>
      <c r="F24" s="668">
        <v>18</v>
      </c>
      <c r="G24" s="1832"/>
      <c r="H24" s="1832"/>
      <c r="I24" s="2207">
        <f>(H24+G24)*F24</f>
        <v>0</v>
      </c>
      <c r="J24" s="357"/>
    </row>
    <row r="25" spans="1:10" s="365" customFormat="1">
      <c r="A25" s="1128"/>
      <c r="B25" s="672" t="s">
        <v>3271</v>
      </c>
      <c r="C25" s="1108" t="s">
        <v>3381</v>
      </c>
      <c r="D25" s="673"/>
      <c r="E25" s="674" t="s">
        <v>1875</v>
      </c>
      <c r="F25" s="675">
        <v>1</v>
      </c>
      <c r="G25" s="1833"/>
      <c r="H25" s="1833"/>
      <c r="I25" s="2208">
        <f t="shared" si="0"/>
        <v>0</v>
      </c>
      <c r="J25" s="364"/>
    </row>
    <row r="26" spans="1:10" s="365" customFormat="1" ht="13.8" thickBot="1">
      <c r="A26" s="1128"/>
      <c r="B26" s="366"/>
      <c r="C26" s="1109"/>
      <c r="D26" s="368"/>
      <c r="E26" s="369"/>
      <c r="F26" s="362"/>
      <c r="G26" s="370"/>
      <c r="H26" s="370"/>
      <c r="I26" s="2209"/>
      <c r="J26" s="364"/>
    </row>
    <row r="27" spans="1:10" s="358" customFormat="1" ht="14.4" thickBot="1">
      <c r="A27" s="367">
        <v>0</v>
      </c>
      <c r="B27" s="352" t="s">
        <v>2454</v>
      </c>
      <c r="C27" s="1078" t="s">
        <v>3382</v>
      </c>
      <c r="D27" s="353"/>
      <c r="E27" s="354"/>
      <c r="F27" s="355"/>
      <c r="G27" s="356"/>
      <c r="H27" s="356"/>
      <c r="I27" s="2204">
        <f>SUM(I28:I49)</f>
        <v>0</v>
      </c>
      <c r="J27" s="357"/>
    </row>
    <row r="28" spans="1:10" s="358" customFormat="1">
      <c r="A28" s="367"/>
      <c r="B28" s="2184" t="s">
        <v>3204</v>
      </c>
      <c r="C28" s="2185" t="s">
        <v>3383</v>
      </c>
      <c r="D28" s="2186">
        <v>1</v>
      </c>
      <c r="E28" s="2187" t="s">
        <v>1875</v>
      </c>
      <c r="F28" s="2188">
        <v>0</v>
      </c>
      <c r="G28" s="2182"/>
      <c r="H28" s="2182"/>
      <c r="I28" s="2210"/>
      <c r="J28" s="357"/>
    </row>
    <row r="29" spans="1:10" s="358" customFormat="1">
      <c r="A29" s="367"/>
      <c r="B29" s="677" t="s">
        <v>3206</v>
      </c>
      <c r="C29" s="1110" t="s">
        <v>3383</v>
      </c>
      <c r="D29" s="1080">
        <v>2</v>
      </c>
      <c r="E29" s="1081" t="s">
        <v>1875</v>
      </c>
      <c r="F29" s="1082">
        <v>236</v>
      </c>
      <c r="G29" s="1835"/>
      <c r="H29" s="1835"/>
      <c r="I29" s="2211">
        <f t="shared" ref="I29:I44" si="1">(H29+G29)*F29</f>
        <v>0</v>
      </c>
      <c r="J29" s="357"/>
    </row>
    <row r="30" spans="1:10" s="358" customFormat="1">
      <c r="A30" s="367"/>
      <c r="B30" s="677" t="s">
        <v>3207</v>
      </c>
      <c r="C30" s="1110" t="s">
        <v>3383</v>
      </c>
      <c r="D30" s="1080">
        <v>3</v>
      </c>
      <c r="E30" s="1081" t="s">
        <v>1875</v>
      </c>
      <c r="F30" s="1082">
        <v>159</v>
      </c>
      <c r="G30" s="1835"/>
      <c r="H30" s="1835"/>
      <c r="I30" s="2211">
        <f t="shared" si="1"/>
        <v>0</v>
      </c>
      <c r="J30" s="357"/>
    </row>
    <row r="31" spans="1:10" s="358" customFormat="1">
      <c r="A31" s="367"/>
      <c r="B31" s="677" t="s">
        <v>3208</v>
      </c>
      <c r="C31" s="1110" t="s">
        <v>3383</v>
      </c>
      <c r="D31" s="1080">
        <v>4</v>
      </c>
      <c r="E31" s="1081" t="s">
        <v>1875</v>
      </c>
      <c r="F31" s="1082">
        <v>116</v>
      </c>
      <c r="G31" s="1835"/>
      <c r="H31" s="1835"/>
      <c r="I31" s="2211">
        <f t="shared" si="1"/>
        <v>0</v>
      </c>
      <c r="J31" s="357"/>
    </row>
    <row r="32" spans="1:10" s="358" customFormat="1">
      <c r="A32" s="367"/>
      <c r="B32" s="677" t="s">
        <v>3210</v>
      </c>
      <c r="C32" s="1110" t="s">
        <v>3383</v>
      </c>
      <c r="D32" s="1080" t="s">
        <v>3384</v>
      </c>
      <c r="E32" s="1081" t="s">
        <v>6</v>
      </c>
      <c r="F32" s="1082">
        <v>212</v>
      </c>
      <c r="G32" s="1835"/>
      <c r="H32" s="1835"/>
      <c r="I32" s="2211">
        <f t="shared" si="1"/>
        <v>0</v>
      </c>
      <c r="J32" s="357"/>
    </row>
    <row r="33" spans="1:10" s="358" customFormat="1">
      <c r="A33" s="367"/>
      <c r="B33" s="677" t="s">
        <v>3212</v>
      </c>
      <c r="C33" s="1110" t="s">
        <v>3383</v>
      </c>
      <c r="D33" s="1080">
        <v>10</v>
      </c>
      <c r="E33" s="1081" t="s">
        <v>1875</v>
      </c>
      <c r="F33" s="1082">
        <v>38</v>
      </c>
      <c r="G33" s="1835"/>
      <c r="H33" s="1835"/>
      <c r="I33" s="2211">
        <f t="shared" si="1"/>
        <v>0</v>
      </c>
      <c r="J33" s="357"/>
    </row>
    <row r="34" spans="1:10" s="365" customFormat="1">
      <c r="A34" s="1128"/>
      <c r="B34" s="677" t="s">
        <v>3241</v>
      </c>
      <c r="C34" s="1110" t="s">
        <v>3383</v>
      </c>
      <c r="D34" s="1083">
        <v>11</v>
      </c>
      <c r="E34" s="1081" t="s">
        <v>1875</v>
      </c>
      <c r="F34" s="1084">
        <v>22</v>
      </c>
      <c r="G34" s="1835"/>
      <c r="H34" s="1835"/>
      <c r="I34" s="2211">
        <f t="shared" si="1"/>
        <v>0</v>
      </c>
      <c r="J34" s="364"/>
    </row>
    <row r="35" spans="1:10" s="365" customFormat="1">
      <c r="A35" s="1128"/>
      <c r="B35" s="677" t="s">
        <v>3284</v>
      </c>
      <c r="C35" s="1110" t="s">
        <v>3383</v>
      </c>
      <c r="D35" s="1083" t="s">
        <v>3385</v>
      </c>
      <c r="E35" s="1081" t="s">
        <v>6</v>
      </c>
      <c r="F35" s="1084">
        <v>345</v>
      </c>
      <c r="G35" s="1835"/>
      <c r="H35" s="1835"/>
      <c r="I35" s="2211">
        <f t="shared" si="1"/>
        <v>0</v>
      </c>
      <c r="J35" s="364"/>
    </row>
    <row r="36" spans="1:10" s="365" customFormat="1">
      <c r="A36" s="1128"/>
      <c r="B36" s="2189" t="s">
        <v>3285</v>
      </c>
      <c r="C36" s="2190" t="s">
        <v>3383</v>
      </c>
      <c r="D36" s="2191">
        <v>13</v>
      </c>
      <c r="E36" s="2192" t="s">
        <v>1875</v>
      </c>
      <c r="F36" s="2193">
        <v>0</v>
      </c>
      <c r="G36" s="2183"/>
      <c r="H36" s="2183"/>
      <c r="I36" s="2211"/>
      <c r="J36" s="364"/>
    </row>
    <row r="37" spans="1:10" s="365" customFormat="1">
      <c r="A37" s="1128"/>
      <c r="B37" s="677" t="s">
        <v>3363</v>
      </c>
      <c r="C37" s="1110" t="s">
        <v>3383</v>
      </c>
      <c r="D37" s="1083">
        <v>14</v>
      </c>
      <c r="E37" s="1081" t="s">
        <v>1875</v>
      </c>
      <c r="F37" s="1084">
        <v>17</v>
      </c>
      <c r="G37" s="1835"/>
      <c r="H37" s="1835"/>
      <c r="I37" s="2211">
        <f t="shared" si="1"/>
        <v>0</v>
      </c>
      <c r="J37" s="364"/>
    </row>
    <row r="38" spans="1:10" s="365" customFormat="1">
      <c r="A38" s="1128"/>
      <c r="B38" s="2189" t="s">
        <v>3386</v>
      </c>
      <c r="C38" s="2190" t="s">
        <v>3383</v>
      </c>
      <c r="D38" s="2191">
        <v>16</v>
      </c>
      <c r="E38" s="2192" t="s">
        <v>1875</v>
      </c>
      <c r="F38" s="2193">
        <v>0</v>
      </c>
      <c r="G38" s="2183"/>
      <c r="H38" s="2183"/>
      <c r="I38" s="2211"/>
      <c r="J38" s="364"/>
    </row>
    <row r="39" spans="1:10" s="365" customFormat="1">
      <c r="A39" s="1128"/>
      <c r="B39" s="2189" t="s">
        <v>3387</v>
      </c>
      <c r="C39" s="2190" t="s">
        <v>3383</v>
      </c>
      <c r="D39" s="2191">
        <v>17</v>
      </c>
      <c r="E39" s="2192" t="s">
        <v>1875</v>
      </c>
      <c r="F39" s="2193">
        <v>0</v>
      </c>
      <c r="G39" s="2183"/>
      <c r="H39" s="2183"/>
      <c r="I39" s="2211"/>
      <c r="J39" s="364"/>
    </row>
    <row r="40" spans="1:10" s="365" customFormat="1">
      <c r="A40" s="1128"/>
      <c r="B40" s="677" t="s">
        <v>3388</v>
      </c>
      <c r="C40" s="1110" t="s">
        <v>3383</v>
      </c>
      <c r="D40" s="1083">
        <v>18</v>
      </c>
      <c r="E40" s="1081" t="s">
        <v>1875</v>
      </c>
      <c r="F40" s="1084">
        <v>7</v>
      </c>
      <c r="G40" s="1835"/>
      <c r="H40" s="1835"/>
      <c r="I40" s="2211">
        <f t="shared" si="1"/>
        <v>0</v>
      </c>
      <c r="J40" s="364"/>
    </row>
    <row r="41" spans="1:10" s="365" customFormat="1">
      <c r="A41" s="1128"/>
      <c r="B41" s="677" t="s">
        <v>3389</v>
      </c>
      <c r="C41" s="1110" t="s">
        <v>3383</v>
      </c>
      <c r="D41" s="1083">
        <v>19</v>
      </c>
      <c r="E41" s="1081" t="s">
        <v>1875</v>
      </c>
      <c r="F41" s="1084">
        <v>8</v>
      </c>
      <c r="G41" s="1835"/>
      <c r="H41" s="1835"/>
      <c r="I41" s="2211">
        <f t="shared" si="1"/>
        <v>0</v>
      </c>
      <c r="J41" s="364"/>
    </row>
    <row r="42" spans="1:10" s="365" customFormat="1">
      <c r="A42" s="1128"/>
      <c r="B42" s="677" t="s">
        <v>3390</v>
      </c>
      <c r="C42" s="1110" t="s">
        <v>3383</v>
      </c>
      <c r="D42" s="1083">
        <v>20</v>
      </c>
      <c r="E42" s="1081" t="s">
        <v>1875</v>
      </c>
      <c r="F42" s="1084">
        <v>29</v>
      </c>
      <c r="G42" s="1835"/>
      <c r="H42" s="1835"/>
      <c r="I42" s="2211">
        <f t="shared" si="1"/>
        <v>0</v>
      </c>
      <c r="J42" s="364"/>
    </row>
    <row r="43" spans="1:10" s="365" customFormat="1">
      <c r="A43" s="1128"/>
      <c r="B43" s="677" t="s">
        <v>3391</v>
      </c>
      <c r="C43" s="1110" t="s">
        <v>3383</v>
      </c>
      <c r="D43" s="1083">
        <v>21</v>
      </c>
      <c r="E43" s="1081" t="s">
        <v>1875</v>
      </c>
      <c r="F43" s="1084">
        <v>18</v>
      </c>
      <c r="G43" s="1835"/>
      <c r="H43" s="1835"/>
      <c r="I43" s="2211">
        <f t="shared" si="1"/>
        <v>0</v>
      </c>
      <c r="J43" s="364"/>
    </row>
    <row r="44" spans="1:10" s="365" customFormat="1">
      <c r="A44" s="1128"/>
      <c r="B44" s="677" t="s">
        <v>3392</v>
      </c>
      <c r="C44" s="1110" t="s">
        <v>3383</v>
      </c>
      <c r="D44" s="1083">
        <v>22</v>
      </c>
      <c r="E44" s="1081" t="s">
        <v>1875</v>
      </c>
      <c r="F44" s="1084">
        <v>33</v>
      </c>
      <c r="G44" s="1835"/>
      <c r="H44" s="1835"/>
      <c r="I44" s="2211">
        <f t="shared" si="1"/>
        <v>0</v>
      </c>
      <c r="J44" s="364"/>
    </row>
    <row r="45" spans="1:10" s="365" customFormat="1">
      <c r="A45" s="1128"/>
      <c r="B45" s="677" t="s">
        <v>3393</v>
      </c>
      <c r="C45" s="1110" t="s">
        <v>3383</v>
      </c>
      <c r="D45" s="1083">
        <v>23</v>
      </c>
      <c r="E45" s="1081" t="s">
        <v>1875</v>
      </c>
      <c r="F45" s="1084">
        <v>7</v>
      </c>
      <c r="G45" s="1835"/>
      <c r="H45" s="1835"/>
      <c r="I45" s="2211">
        <f>(H45+G45)*F45</f>
        <v>0</v>
      </c>
      <c r="J45" s="364"/>
    </row>
    <row r="46" spans="1:10" s="365" customFormat="1">
      <c r="A46" s="1128"/>
      <c r="B46" s="677" t="s">
        <v>3394</v>
      </c>
      <c r="C46" s="1110" t="s">
        <v>3383</v>
      </c>
      <c r="D46" s="1083" t="s">
        <v>3395</v>
      </c>
      <c r="E46" s="1081" t="s">
        <v>1875</v>
      </c>
      <c r="F46" s="1084">
        <v>36</v>
      </c>
      <c r="G46" s="1835"/>
      <c r="H46" s="1835"/>
      <c r="I46" s="2211">
        <f>(H46+G46)*F46</f>
        <v>0</v>
      </c>
      <c r="J46" s="364"/>
    </row>
    <row r="47" spans="1:10" s="365" customFormat="1">
      <c r="A47" s="1128"/>
      <c r="B47" s="677" t="s">
        <v>3396</v>
      </c>
      <c r="C47" s="1110" t="s">
        <v>3383</v>
      </c>
      <c r="D47" s="1083" t="s">
        <v>3397</v>
      </c>
      <c r="E47" s="1081" t="s">
        <v>1875</v>
      </c>
      <c r="F47" s="1084">
        <v>130</v>
      </c>
      <c r="G47" s="1835"/>
      <c r="H47" s="1835"/>
      <c r="I47" s="2211">
        <f>(H47+G47)*F47</f>
        <v>0</v>
      </c>
      <c r="J47" s="364"/>
    </row>
    <row r="48" spans="1:10" s="365" customFormat="1">
      <c r="A48" s="1128"/>
      <c r="B48" s="677" t="s">
        <v>3398</v>
      </c>
      <c r="C48" s="1111" t="s">
        <v>3399</v>
      </c>
      <c r="D48" s="1085"/>
      <c r="E48" s="1081" t="s">
        <v>23</v>
      </c>
      <c r="F48" s="1084">
        <v>1</v>
      </c>
      <c r="G48" s="1835"/>
      <c r="H48" s="2051"/>
      <c r="I48" s="2211">
        <f>(H48+G48)*F48</f>
        <v>0</v>
      </c>
      <c r="J48" s="364"/>
    </row>
    <row r="49" spans="1:10" s="365" customFormat="1" ht="13.8" thickBot="1">
      <c r="A49" s="1128"/>
      <c r="B49" s="366"/>
      <c r="C49" s="1112"/>
      <c r="D49" s="372"/>
      <c r="E49" s="367"/>
      <c r="F49" s="371"/>
      <c r="G49" s="247"/>
      <c r="H49" s="247"/>
      <c r="I49" s="2209"/>
      <c r="J49" s="364"/>
    </row>
    <row r="50" spans="1:10" s="358" customFormat="1" ht="14.4" thickBot="1">
      <c r="A50" s="367">
        <v>0</v>
      </c>
      <c r="B50" s="352" t="s">
        <v>2465</v>
      </c>
      <c r="C50" s="1078" t="s">
        <v>3400</v>
      </c>
      <c r="D50" s="353"/>
      <c r="E50" s="354"/>
      <c r="F50" s="355"/>
      <c r="G50" s="356"/>
      <c r="H50" s="356"/>
      <c r="I50" s="2204">
        <f>SUM(I51:I74)</f>
        <v>0</v>
      </c>
      <c r="J50" s="357"/>
    </row>
    <row r="51" spans="1:10" s="351" customFormat="1">
      <c r="A51" s="378"/>
      <c r="B51" s="678" t="s">
        <v>3243</v>
      </c>
      <c r="C51" s="1113" t="s">
        <v>3401</v>
      </c>
      <c r="D51" s="679"/>
      <c r="E51" s="680" t="s">
        <v>1875</v>
      </c>
      <c r="F51" s="681">
        <v>40</v>
      </c>
      <c r="G51" s="1834"/>
      <c r="H51" s="1834"/>
      <c r="I51" s="2210">
        <f t="shared" ref="I51:I72" si="2">(H51+G51)*F51</f>
        <v>0</v>
      </c>
      <c r="J51" s="350"/>
    </row>
    <row r="52" spans="1:10" s="351" customFormat="1">
      <c r="A52" s="378"/>
      <c r="B52" s="682" t="s">
        <v>3244</v>
      </c>
      <c r="C52" s="1114" t="s">
        <v>3402</v>
      </c>
      <c r="D52" s="1086"/>
      <c r="E52" s="1087" t="s">
        <v>1875</v>
      </c>
      <c r="F52" s="1088">
        <v>80</v>
      </c>
      <c r="G52" s="1835"/>
      <c r="H52" s="1835"/>
      <c r="I52" s="2211">
        <f t="shared" si="2"/>
        <v>0</v>
      </c>
      <c r="J52" s="350"/>
    </row>
    <row r="53" spans="1:10" s="351" customFormat="1">
      <c r="A53" s="378"/>
      <c r="B53" s="682" t="s">
        <v>3246</v>
      </c>
      <c r="C53" s="1114" t="s">
        <v>3403</v>
      </c>
      <c r="D53" s="1086"/>
      <c r="E53" s="1087" t="s">
        <v>1875</v>
      </c>
      <c r="F53" s="1088">
        <v>30</v>
      </c>
      <c r="G53" s="1835"/>
      <c r="H53" s="1835"/>
      <c r="I53" s="2211">
        <f t="shared" si="2"/>
        <v>0</v>
      </c>
      <c r="J53" s="350"/>
    </row>
    <row r="54" spans="1:10" s="351" customFormat="1">
      <c r="A54" s="378"/>
      <c r="B54" s="682" t="s">
        <v>3247</v>
      </c>
      <c r="C54" s="1114" t="s">
        <v>3404</v>
      </c>
      <c r="D54" s="1086"/>
      <c r="E54" s="1087" t="s">
        <v>1875</v>
      </c>
      <c r="F54" s="1088">
        <v>20</v>
      </c>
      <c r="G54" s="1835"/>
      <c r="H54" s="1835"/>
      <c r="I54" s="2211">
        <f>(H54+G54)*F54</f>
        <v>0</v>
      </c>
      <c r="J54" s="350"/>
    </row>
    <row r="55" spans="1:10" s="351" customFormat="1">
      <c r="A55" s="378"/>
      <c r="B55" s="682" t="s">
        <v>3248</v>
      </c>
      <c r="C55" s="1114" t="s">
        <v>3405</v>
      </c>
      <c r="D55" s="1086"/>
      <c r="E55" s="1087" t="s">
        <v>1875</v>
      </c>
      <c r="F55" s="1088">
        <v>170</v>
      </c>
      <c r="G55" s="1835"/>
      <c r="H55" s="1835"/>
      <c r="I55" s="2211">
        <f t="shared" si="2"/>
        <v>0</v>
      </c>
      <c r="J55" s="350"/>
    </row>
    <row r="56" spans="1:10" s="351" customFormat="1">
      <c r="A56" s="378"/>
      <c r="B56" s="682" t="s">
        <v>3249</v>
      </c>
      <c r="C56" s="1114" t="s">
        <v>4549</v>
      </c>
      <c r="D56" s="1086"/>
      <c r="E56" s="1087" t="s">
        <v>1875</v>
      </c>
      <c r="F56" s="1088">
        <v>61</v>
      </c>
      <c r="G56" s="1835"/>
      <c r="H56" s="1835"/>
      <c r="I56" s="2211">
        <f>(H56+G56)*F56</f>
        <v>0</v>
      </c>
      <c r="J56" s="350"/>
    </row>
    <row r="57" spans="1:10" s="351" customFormat="1">
      <c r="A57" s="378"/>
      <c r="B57" s="682" t="s">
        <v>3365</v>
      </c>
      <c r="C57" s="1114" t="s">
        <v>3406</v>
      </c>
      <c r="D57" s="1086"/>
      <c r="E57" s="1087" t="s">
        <v>1875</v>
      </c>
      <c r="F57" s="1088">
        <v>40</v>
      </c>
      <c r="G57" s="1835"/>
      <c r="H57" s="1835"/>
      <c r="I57" s="2211">
        <f>(H57+G57)*F57</f>
        <v>0</v>
      </c>
      <c r="J57" s="350"/>
    </row>
    <row r="58" spans="1:10" s="351" customFormat="1">
      <c r="A58" s="378"/>
      <c r="B58" s="682" t="s">
        <v>3407</v>
      </c>
      <c r="C58" s="1110" t="s">
        <v>3408</v>
      </c>
      <c r="D58" s="1086"/>
      <c r="E58" s="1087" t="s">
        <v>1875</v>
      </c>
      <c r="F58" s="1088">
        <v>3</v>
      </c>
      <c r="G58" s="1835"/>
      <c r="H58" s="1835"/>
      <c r="I58" s="2211">
        <f t="shared" si="2"/>
        <v>0</v>
      </c>
      <c r="J58" s="350"/>
    </row>
    <row r="59" spans="1:10" s="351" customFormat="1">
      <c r="A59" s="378"/>
      <c r="B59" s="682" t="s">
        <v>3409</v>
      </c>
      <c r="C59" s="1110" t="s">
        <v>3410</v>
      </c>
      <c r="D59" s="1086"/>
      <c r="E59" s="1087" t="s">
        <v>1875</v>
      </c>
      <c r="F59" s="1088">
        <v>2</v>
      </c>
      <c r="G59" s="1835"/>
      <c r="H59" s="1835"/>
      <c r="I59" s="2211">
        <f t="shared" si="2"/>
        <v>0</v>
      </c>
      <c r="J59" s="350"/>
    </row>
    <row r="60" spans="1:10" s="351" customFormat="1">
      <c r="A60" s="378"/>
      <c r="B60" s="682" t="s">
        <v>3411</v>
      </c>
      <c r="C60" s="1110" t="s">
        <v>3412</v>
      </c>
      <c r="D60" s="1086"/>
      <c r="E60" s="1087" t="s">
        <v>1875</v>
      </c>
      <c r="F60" s="1088">
        <v>310</v>
      </c>
      <c r="G60" s="1835"/>
      <c r="H60" s="1835"/>
      <c r="I60" s="2211">
        <f t="shared" si="2"/>
        <v>0</v>
      </c>
      <c r="J60" s="350"/>
    </row>
    <row r="61" spans="1:10" s="351" customFormat="1">
      <c r="A61" s="378"/>
      <c r="B61" s="682" t="s">
        <v>3413</v>
      </c>
      <c r="C61" s="1110" t="s">
        <v>3414</v>
      </c>
      <c r="D61" s="1086"/>
      <c r="E61" s="1087" t="s">
        <v>1875</v>
      </c>
      <c r="F61" s="1088">
        <v>1750</v>
      </c>
      <c r="G61" s="1835"/>
      <c r="H61" s="1835"/>
      <c r="I61" s="2211">
        <f>(H61+G61)*F61</f>
        <v>0</v>
      </c>
      <c r="J61" s="350"/>
    </row>
    <row r="62" spans="1:10" s="351" customFormat="1">
      <c r="A62" s="378"/>
      <c r="B62" s="682" t="s">
        <v>3415</v>
      </c>
      <c r="C62" s="1110" t="s">
        <v>3416</v>
      </c>
      <c r="D62" s="1086"/>
      <c r="E62" s="1087" t="s">
        <v>1875</v>
      </c>
      <c r="F62" s="1088">
        <v>15</v>
      </c>
      <c r="G62" s="1835"/>
      <c r="H62" s="1835"/>
      <c r="I62" s="2211">
        <f t="shared" si="2"/>
        <v>0</v>
      </c>
      <c r="J62" s="350"/>
    </row>
    <row r="63" spans="1:10" s="351" customFormat="1">
      <c r="A63" s="378"/>
      <c r="B63" s="682" t="s">
        <v>3417</v>
      </c>
      <c r="C63" s="1110" t="s">
        <v>4550</v>
      </c>
      <c r="D63" s="1086"/>
      <c r="E63" s="1087" t="s">
        <v>1875</v>
      </c>
      <c r="F63" s="1088">
        <v>52</v>
      </c>
      <c r="G63" s="1835"/>
      <c r="H63" s="1835"/>
      <c r="I63" s="2211">
        <f t="shared" si="2"/>
        <v>0</v>
      </c>
      <c r="J63" s="350"/>
    </row>
    <row r="64" spans="1:10" s="351" customFormat="1">
      <c r="A64" s="378"/>
      <c r="B64" s="682" t="s">
        <v>3419</v>
      </c>
      <c r="C64" s="1110" t="s">
        <v>4551</v>
      </c>
      <c r="D64" s="1086"/>
      <c r="E64" s="1087" t="s">
        <v>1875</v>
      </c>
      <c r="F64" s="1088">
        <v>36</v>
      </c>
      <c r="G64" s="1835"/>
      <c r="H64" s="1835"/>
      <c r="I64" s="2211">
        <f t="shared" si="2"/>
        <v>0</v>
      </c>
      <c r="J64" s="350"/>
    </row>
    <row r="65" spans="1:10" s="351" customFormat="1">
      <c r="A65" s="378"/>
      <c r="B65" s="682" t="s">
        <v>3421</v>
      </c>
      <c r="C65" s="1110" t="s">
        <v>4552</v>
      </c>
      <c r="D65" s="1086"/>
      <c r="E65" s="1087" t="s">
        <v>1875</v>
      </c>
      <c r="F65" s="1088">
        <v>20</v>
      </c>
      <c r="G65" s="1835"/>
      <c r="H65" s="1835"/>
      <c r="I65" s="2211">
        <f t="shared" si="2"/>
        <v>0</v>
      </c>
      <c r="J65" s="350"/>
    </row>
    <row r="66" spans="1:10" s="351" customFormat="1">
      <c r="A66" s="378"/>
      <c r="B66" s="682" t="s">
        <v>3423</v>
      </c>
      <c r="C66" s="1110" t="s">
        <v>3418</v>
      </c>
      <c r="D66" s="1086"/>
      <c r="E66" s="1087" t="s">
        <v>1875</v>
      </c>
      <c r="F66" s="1088">
        <v>1</v>
      </c>
      <c r="G66" s="1835"/>
      <c r="H66" s="1835"/>
      <c r="I66" s="2211">
        <f t="shared" si="2"/>
        <v>0</v>
      </c>
      <c r="J66" s="350"/>
    </row>
    <row r="67" spans="1:10" s="351" customFormat="1">
      <c r="A67" s="378"/>
      <c r="B67" s="682" t="s">
        <v>3425</v>
      </c>
      <c r="C67" s="1110" t="s">
        <v>3420</v>
      </c>
      <c r="D67" s="1086"/>
      <c r="E67" s="1087" t="s">
        <v>1875</v>
      </c>
      <c r="F67" s="1088">
        <v>12</v>
      </c>
      <c r="G67" s="1835"/>
      <c r="H67" s="1835"/>
      <c r="I67" s="2211">
        <f t="shared" si="2"/>
        <v>0</v>
      </c>
      <c r="J67" s="350"/>
    </row>
    <row r="68" spans="1:10" s="377" customFormat="1">
      <c r="A68" s="367"/>
      <c r="B68" s="682" t="s">
        <v>3427</v>
      </c>
      <c r="C68" s="1110" t="s">
        <v>3422</v>
      </c>
      <c r="D68" s="1086"/>
      <c r="E68" s="1087" t="s">
        <v>1875</v>
      </c>
      <c r="F68" s="1088">
        <v>150</v>
      </c>
      <c r="G68" s="1835"/>
      <c r="H68" s="1835"/>
      <c r="I68" s="2211">
        <f t="shared" si="2"/>
        <v>0</v>
      </c>
      <c r="J68" s="376"/>
    </row>
    <row r="69" spans="1:10" s="377" customFormat="1">
      <c r="A69" s="367"/>
      <c r="B69" s="682" t="s">
        <v>3429</v>
      </c>
      <c r="C69" s="1115" t="s">
        <v>3424</v>
      </c>
      <c r="D69" s="1089"/>
      <c r="E69" s="1090" t="s">
        <v>1875</v>
      </c>
      <c r="F69" s="1088">
        <v>700</v>
      </c>
      <c r="G69" s="1835"/>
      <c r="H69" s="1835"/>
      <c r="I69" s="2211">
        <f t="shared" si="2"/>
        <v>0</v>
      </c>
      <c r="J69" s="376"/>
    </row>
    <row r="70" spans="1:10" s="377" customFormat="1">
      <c r="A70" s="367"/>
      <c r="B70" s="682" t="s">
        <v>3431</v>
      </c>
      <c r="C70" s="1115" t="s">
        <v>3426</v>
      </c>
      <c r="D70" s="1089"/>
      <c r="E70" s="1090" t="s">
        <v>1875</v>
      </c>
      <c r="F70" s="1088">
        <v>600</v>
      </c>
      <c r="G70" s="1835"/>
      <c r="H70" s="1835"/>
      <c r="I70" s="2211">
        <f t="shared" si="2"/>
        <v>0</v>
      </c>
      <c r="J70" s="376"/>
    </row>
    <row r="71" spans="1:10" s="377" customFormat="1">
      <c r="A71" s="367"/>
      <c r="B71" s="682" t="s">
        <v>4553</v>
      </c>
      <c r="C71" s="1115" t="s">
        <v>3428</v>
      </c>
      <c r="D71" s="1089"/>
      <c r="E71" s="1090" t="s">
        <v>1875</v>
      </c>
      <c r="F71" s="1088">
        <v>30</v>
      </c>
      <c r="G71" s="1835"/>
      <c r="H71" s="1835"/>
      <c r="I71" s="2211">
        <f t="shared" si="2"/>
        <v>0</v>
      </c>
      <c r="J71" s="376"/>
    </row>
    <row r="72" spans="1:10" s="377" customFormat="1">
      <c r="A72" s="367"/>
      <c r="B72" s="682" t="s">
        <v>4554</v>
      </c>
      <c r="C72" s="1115" t="s">
        <v>3430</v>
      </c>
      <c r="D72" s="1089"/>
      <c r="E72" s="1090" t="s">
        <v>1875</v>
      </c>
      <c r="F72" s="1088">
        <v>60</v>
      </c>
      <c r="G72" s="1835"/>
      <c r="H72" s="1835"/>
      <c r="I72" s="2211">
        <f t="shared" si="2"/>
        <v>0</v>
      </c>
      <c r="J72" s="376"/>
    </row>
    <row r="73" spans="1:10" s="377" customFormat="1">
      <c r="A73" s="367"/>
      <c r="B73" s="682" t="s">
        <v>4555</v>
      </c>
      <c r="C73" s="1115" t="s">
        <v>3432</v>
      </c>
      <c r="D73" s="1089"/>
      <c r="E73" s="1090" t="s">
        <v>1875</v>
      </c>
      <c r="F73" s="1088">
        <v>150</v>
      </c>
      <c r="G73" s="1835"/>
      <c r="H73" s="1835"/>
      <c r="I73" s="2211">
        <f>(H73+G73)*F73</f>
        <v>0</v>
      </c>
      <c r="J73" s="376"/>
    </row>
    <row r="74" spans="1:10" s="351" customFormat="1" ht="13.8" thickBot="1">
      <c r="A74" s="378"/>
      <c r="B74" s="1091"/>
      <c r="C74" s="1116"/>
      <c r="D74" s="1092"/>
      <c r="E74" s="1093"/>
      <c r="F74" s="1094"/>
      <c r="G74" s="1627"/>
      <c r="H74" s="1627"/>
      <c r="I74" s="2212"/>
      <c r="J74" s="1628"/>
    </row>
    <row r="75" spans="1:10" s="358" customFormat="1" ht="14.4" thickBot="1">
      <c r="A75" s="367">
        <v>0</v>
      </c>
      <c r="B75" s="352" t="s">
        <v>2468</v>
      </c>
      <c r="C75" s="1078" t="s">
        <v>3433</v>
      </c>
      <c r="D75" s="353"/>
      <c r="E75" s="354"/>
      <c r="F75" s="355"/>
      <c r="G75" s="356"/>
      <c r="H75" s="356"/>
      <c r="I75" s="2204">
        <f>SUM(I76:I109)</f>
        <v>0</v>
      </c>
      <c r="J75" s="357"/>
    </row>
    <row r="76" spans="1:10" s="380" customFormat="1">
      <c r="A76" s="378"/>
      <c r="B76" s="366" t="s">
        <v>3434</v>
      </c>
      <c r="C76" s="1117" t="s">
        <v>4545</v>
      </c>
      <c r="D76" s="378"/>
      <c r="E76" s="369"/>
      <c r="F76" s="374"/>
      <c r="G76" s="370"/>
      <c r="H76" s="370"/>
      <c r="I76" s="2209"/>
      <c r="J76" s="379"/>
    </row>
    <row r="77" spans="1:10" s="380" customFormat="1">
      <c r="A77" s="378"/>
      <c r="B77" s="683" t="s">
        <v>3435</v>
      </c>
      <c r="C77" s="1118" t="s">
        <v>3436</v>
      </c>
      <c r="D77" s="684"/>
      <c r="E77" s="685" t="s">
        <v>6</v>
      </c>
      <c r="F77" s="686">
        <v>1600</v>
      </c>
      <c r="G77" s="1836"/>
      <c r="H77" s="1836"/>
      <c r="I77" s="2213">
        <f>(H77+G77)*F77</f>
        <v>0</v>
      </c>
      <c r="J77" s="379"/>
    </row>
    <row r="78" spans="1:10" s="380" customFormat="1">
      <c r="A78" s="378"/>
      <c r="B78" s="677" t="s">
        <v>3437</v>
      </c>
      <c r="C78" s="1115" t="s">
        <v>3438</v>
      </c>
      <c r="D78" s="1095"/>
      <c r="E78" s="1096" t="s">
        <v>6</v>
      </c>
      <c r="F78" s="1088">
        <v>4800</v>
      </c>
      <c r="G78" s="1835"/>
      <c r="H78" s="1835"/>
      <c r="I78" s="2211">
        <f>(H78+G78)*F78</f>
        <v>0</v>
      </c>
      <c r="J78" s="379"/>
    </row>
    <row r="79" spans="1:10" s="380" customFormat="1">
      <c r="A79" s="378"/>
      <c r="B79" s="677" t="s">
        <v>3439</v>
      </c>
      <c r="C79" s="1115" t="s">
        <v>3440</v>
      </c>
      <c r="D79" s="1095"/>
      <c r="E79" s="1096" t="s">
        <v>6</v>
      </c>
      <c r="F79" s="1088">
        <v>9100</v>
      </c>
      <c r="G79" s="1835"/>
      <c r="H79" s="1835"/>
      <c r="I79" s="2211">
        <f>(H79+G79)*F79</f>
        <v>0</v>
      </c>
      <c r="J79" s="379"/>
    </row>
    <row r="80" spans="1:10" s="380" customFormat="1">
      <c r="A80" s="378"/>
      <c r="B80" s="677" t="s">
        <v>3441</v>
      </c>
      <c r="C80" s="1115" t="s">
        <v>3442</v>
      </c>
      <c r="D80" s="1095"/>
      <c r="E80" s="1096" t="s">
        <v>6</v>
      </c>
      <c r="F80" s="1088">
        <v>3050</v>
      </c>
      <c r="G80" s="1835"/>
      <c r="H80" s="1835"/>
      <c r="I80" s="2211">
        <f>(H80+G80)*F80</f>
        <v>0</v>
      </c>
      <c r="J80" s="379"/>
    </row>
    <row r="81" spans="1:10" s="380" customFormat="1">
      <c r="A81" s="378"/>
      <c r="B81" s="677" t="s">
        <v>4546</v>
      </c>
      <c r="C81" s="1119" t="s">
        <v>3444</v>
      </c>
      <c r="D81" s="1095"/>
      <c r="E81" s="1096"/>
      <c r="F81" s="1097"/>
      <c r="G81" s="2051"/>
      <c r="H81" s="2051"/>
      <c r="I81" s="2211"/>
      <c r="J81" s="379"/>
    </row>
    <row r="82" spans="1:10" s="380" customFormat="1">
      <c r="A82" s="378"/>
      <c r="B82" s="677" t="s">
        <v>4547</v>
      </c>
      <c r="C82" s="1115" t="s">
        <v>3446</v>
      </c>
      <c r="D82" s="1095"/>
      <c r="E82" s="1096" t="s">
        <v>6</v>
      </c>
      <c r="F82" s="1088">
        <v>17000</v>
      </c>
      <c r="G82" s="1835"/>
      <c r="H82" s="1835"/>
      <c r="I82" s="2211">
        <f>(H82+G82)*F82</f>
        <v>0</v>
      </c>
      <c r="J82" s="379"/>
    </row>
    <row r="83" spans="1:10" s="380" customFormat="1">
      <c r="A83" s="378"/>
      <c r="B83" s="677" t="s">
        <v>3443</v>
      </c>
      <c r="C83" s="1115" t="s">
        <v>3448</v>
      </c>
      <c r="D83" s="1095"/>
      <c r="E83" s="1096" t="s">
        <v>6</v>
      </c>
      <c r="F83" s="1088">
        <v>1450</v>
      </c>
      <c r="G83" s="1835"/>
      <c r="H83" s="1835"/>
      <c r="I83" s="2211">
        <f>(H83+G83)*F83</f>
        <v>0</v>
      </c>
      <c r="J83" s="379"/>
    </row>
    <row r="84" spans="1:10" s="380" customFormat="1">
      <c r="A84" s="378"/>
      <c r="B84" s="677" t="s">
        <v>3445</v>
      </c>
      <c r="C84" s="1115" t="s">
        <v>3450</v>
      </c>
      <c r="D84" s="1095"/>
      <c r="E84" s="1096" t="s">
        <v>6</v>
      </c>
      <c r="F84" s="1088">
        <v>1000</v>
      </c>
      <c r="G84" s="1835"/>
      <c r="H84" s="1835"/>
      <c r="I84" s="2211">
        <f>(H84+G84)*F84</f>
        <v>0</v>
      </c>
      <c r="J84" s="379"/>
    </row>
    <row r="85" spans="1:10" s="380" customFormat="1">
      <c r="A85" s="378"/>
      <c r="B85" s="677" t="s">
        <v>3447</v>
      </c>
      <c r="C85" s="1115" t="s">
        <v>3452</v>
      </c>
      <c r="D85" s="1095"/>
      <c r="E85" s="1096" t="s">
        <v>6</v>
      </c>
      <c r="F85" s="1088">
        <v>1620</v>
      </c>
      <c r="G85" s="1835"/>
      <c r="H85" s="1835"/>
      <c r="I85" s="2211">
        <f>(H85+G85)*F85</f>
        <v>0</v>
      </c>
      <c r="J85" s="379"/>
    </row>
    <row r="86" spans="1:10" s="380" customFormat="1">
      <c r="A86" s="378"/>
      <c r="B86" s="677" t="s">
        <v>3449</v>
      </c>
      <c r="C86" s="1115" t="s">
        <v>3454</v>
      </c>
      <c r="D86" s="1095"/>
      <c r="E86" s="1096" t="s">
        <v>6</v>
      </c>
      <c r="F86" s="1088">
        <v>800</v>
      </c>
      <c r="G86" s="1835"/>
      <c r="H86" s="1835"/>
      <c r="I86" s="2211">
        <f>(H86+G86)*F86</f>
        <v>0</v>
      </c>
      <c r="J86" s="379"/>
    </row>
    <row r="87" spans="1:10" s="380" customFormat="1">
      <c r="A87" s="378"/>
      <c r="B87" s="677" t="s">
        <v>3451</v>
      </c>
      <c r="C87" s="1119" t="s">
        <v>3456</v>
      </c>
      <c r="D87" s="1095"/>
      <c r="E87" s="1096"/>
      <c r="F87" s="1097"/>
      <c r="G87" s="2051"/>
      <c r="H87" s="2051"/>
      <c r="I87" s="2211"/>
      <c r="J87" s="379"/>
    </row>
    <row r="88" spans="1:10" s="380" customFormat="1">
      <c r="A88" s="378"/>
      <c r="B88" s="677" t="s">
        <v>3453</v>
      </c>
      <c r="C88" s="1115" t="s">
        <v>3458</v>
      </c>
      <c r="D88" s="1095"/>
      <c r="E88" s="1096" t="s">
        <v>6</v>
      </c>
      <c r="F88" s="1088">
        <v>1500</v>
      </c>
      <c r="G88" s="1835"/>
      <c r="H88" s="1835"/>
      <c r="I88" s="2211">
        <f t="shared" ref="I88:I96" si="3">(H88+G88)*F88</f>
        <v>0</v>
      </c>
      <c r="J88" s="379"/>
    </row>
    <row r="89" spans="1:10" s="380" customFormat="1">
      <c r="A89" s="378"/>
      <c r="B89" s="677" t="s">
        <v>3455</v>
      </c>
      <c r="C89" s="1115" t="s">
        <v>3460</v>
      </c>
      <c r="D89" s="1095"/>
      <c r="E89" s="1096" t="s">
        <v>6</v>
      </c>
      <c r="F89" s="1088">
        <v>2500</v>
      </c>
      <c r="G89" s="1835"/>
      <c r="H89" s="1835"/>
      <c r="I89" s="2211">
        <f t="shared" si="3"/>
        <v>0</v>
      </c>
      <c r="J89" s="379"/>
    </row>
    <row r="90" spans="1:10" s="380" customFormat="1">
      <c r="A90" s="378"/>
      <c r="B90" s="677" t="s">
        <v>3457</v>
      </c>
      <c r="C90" s="1115" t="s">
        <v>3450</v>
      </c>
      <c r="D90" s="1095"/>
      <c r="E90" s="1096" t="s">
        <v>6</v>
      </c>
      <c r="F90" s="1088">
        <v>1000</v>
      </c>
      <c r="G90" s="1835"/>
      <c r="H90" s="1835"/>
      <c r="I90" s="2211">
        <f>(H90+G90)*F90</f>
        <v>0</v>
      </c>
      <c r="J90" s="379"/>
    </row>
    <row r="91" spans="1:10" s="380" customFormat="1">
      <c r="A91" s="378"/>
      <c r="B91" s="677" t="s">
        <v>3459</v>
      </c>
      <c r="C91" s="1115" t="s">
        <v>3452</v>
      </c>
      <c r="D91" s="1095"/>
      <c r="E91" s="1096" t="s">
        <v>6</v>
      </c>
      <c r="F91" s="1088">
        <v>1000</v>
      </c>
      <c r="G91" s="1835"/>
      <c r="H91" s="1835"/>
      <c r="I91" s="2211">
        <f>(H91+G91)*F91</f>
        <v>0</v>
      </c>
      <c r="J91" s="379"/>
    </row>
    <row r="92" spans="1:10" s="380" customFormat="1">
      <c r="A92" s="378"/>
      <c r="B92" s="677" t="s">
        <v>4548</v>
      </c>
      <c r="C92" s="1115" t="s">
        <v>3454</v>
      </c>
      <c r="D92" s="1095"/>
      <c r="E92" s="1096" t="s">
        <v>6</v>
      </c>
      <c r="F92" s="1088">
        <v>800</v>
      </c>
      <c r="G92" s="1835"/>
      <c r="H92" s="1835"/>
      <c r="I92" s="2211">
        <f>(H92+G92)*F92</f>
        <v>0</v>
      </c>
      <c r="J92" s="379"/>
    </row>
    <row r="93" spans="1:10" s="380" customFormat="1">
      <c r="A93" s="378"/>
      <c r="B93" s="677" t="s">
        <v>3461</v>
      </c>
      <c r="C93" s="1115" t="s">
        <v>3462</v>
      </c>
      <c r="D93" s="1095"/>
      <c r="E93" s="1096" t="s">
        <v>6</v>
      </c>
      <c r="F93" s="1088">
        <v>2100</v>
      </c>
      <c r="G93" s="1835"/>
      <c r="H93" s="1835"/>
      <c r="I93" s="2211">
        <f t="shared" si="3"/>
        <v>0</v>
      </c>
      <c r="J93" s="379"/>
    </row>
    <row r="94" spans="1:10" s="380" customFormat="1">
      <c r="A94" s="378"/>
      <c r="B94" s="677" t="s">
        <v>3463</v>
      </c>
      <c r="C94" s="1115" t="s">
        <v>3464</v>
      </c>
      <c r="D94" s="1095"/>
      <c r="E94" s="1096" t="s">
        <v>6</v>
      </c>
      <c r="F94" s="1088">
        <v>100</v>
      </c>
      <c r="G94" s="1835"/>
      <c r="H94" s="1835"/>
      <c r="I94" s="2211">
        <f t="shared" si="3"/>
        <v>0</v>
      </c>
      <c r="J94" s="379"/>
    </row>
    <row r="95" spans="1:10" s="380" customFormat="1">
      <c r="A95" s="378"/>
      <c r="B95" s="677" t="s">
        <v>3465</v>
      </c>
      <c r="C95" s="1115" t="s">
        <v>3466</v>
      </c>
      <c r="D95" s="1095"/>
      <c r="E95" s="1096" t="s">
        <v>6</v>
      </c>
      <c r="F95" s="1088">
        <v>300</v>
      </c>
      <c r="G95" s="1835"/>
      <c r="H95" s="1835"/>
      <c r="I95" s="2211">
        <f t="shared" si="3"/>
        <v>0</v>
      </c>
      <c r="J95" s="379"/>
    </row>
    <row r="96" spans="1:10" s="380" customFormat="1">
      <c r="A96" s="378"/>
      <c r="B96" s="677" t="s">
        <v>3467</v>
      </c>
      <c r="C96" s="1115" t="s">
        <v>3468</v>
      </c>
      <c r="D96" s="1095"/>
      <c r="E96" s="1096" t="s">
        <v>6</v>
      </c>
      <c r="F96" s="1088">
        <v>200</v>
      </c>
      <c r="G96" s="1835"/>
      <c r="H96" s="1835"/>
      <c r="I96" s="2211">
        <f t="shared" si="3"/>
        <v>0</v>
      </c>
      <c r="J96" s="379"/>
    </row>
    <row r="97" spans="1:13" s="380" customFormat="1">
      <c r="A97" s="378"/>
      <c r="B97" s="677" t="s">
        <v>3469</v>
      </c>
      <c r="C97" s="1119" t="s">
        <v>3470</v>
      </c>
      <c r="D97" s="1095"/>
      <c r="E97" s="1096"/>
      <c r="F97" s="1088"/>
      <c r="G97" s="2051"/>
      <c r="H97" s="2051"/>
      <c r="I97" s="2211"/>
      <c r="J97" s="379"/>
    </row>
    <row r="98" spans="1:13" s="380" customFormat="1">
      <c r="A98" s="378"/>
      <c r="B98" s="677" t="s">
        <v>3471</v>
      </c>
      <c r="C98" s="1120" t="s">
        <v>3472</v>
      </c>
      <c r="D98" s="1095"/>
      <c r="E98" s="1096" t="s">
        <v>6</v>
      </c>
      <c r="F98" s="1088">
        <v>150</v>
      </c>
      <c r="G98" s="1835"/>
      <c r="H98" s="1835"/>
      <c r="I98" s="2211">
        <f>(H98+G98)*F98</f>
        <v>0</v>
      </c>
      <c r="J98" s="379"/>
    </row>
    <row r="99" spans="1:13" s="380" customFormat="1">
      <c r="A99" s="378"/>
      <c r="B99" s="677" t="s">
        <v>3473</v>
      </c>
      <c r="C99" s="1120" t="s">
        <v>3474</v>
      </c>
      <c r="D99" s="1095"/>
      <c r="E99" s="1096" t="s">
        <v>6</v>
      </c>
      <c r="F99" s="1088">
        <v>200</v>
      </c>
      <c r="G99" s="1835"/>
      <c r="H99" s="1835"/>
      <c r="I99" s="2211">
        <f>(H99+G99)*F99</f>
        <v>0</v>
      </c>
      <c r="J99" s="379"/>
    </row>
    <row r="100" spans="1:13" s="380" customFormat="1">
      <c r="A100" s="378"/>
      <c r="B100" s="677" t="s">
        <v>3475</v>
      </c>
      <c r="C100" s="1120" t="s">
        <v>3476</v>
      </c>
      <c r="D100" s="1095"/>
      <c r="E100" s="1096" t="s">
        <v>6</v>
      </c>
      <c r="F100" s="1088">
        <v>500</v>
      </c>
      <c r="G100" s="1835"/>
      <c r="H100" s="1835"/>
      <c r="I100" s="2211">
        <f>(H100+G100)*F100</f>
        <v>0</v>
      </c>
      <c r="J100" s="379"/>
    </row>
    <row r="101" spans="1:13" s="380" customFormat="1">
      <c r="A101" s="378"/>
      <c r="B101" s="677" t="s">
        <v>3477</v>
      </c>
      <c r="C101" s="1120" t="s">
        <v>3478</v>
      </c>
      <c r="D101" s="1095"/>
      <c r="E101" s="1096" t="s">
        <v>6</v>
      </c>
      <c r="F101" s="1088">
        <v>1000</v>
      </c>
      <c r="G101" s="1835"/>
      <c r="H101" s="1835"/>
      <c r="I101" s="2211">
        <f>(H101+G101)*F101</f>
        <v>0</v>
      </c>
      <c r="J101" s="379"/>
    </row>
    <row r="102" spans="1:13" s="380" customFormat="1">
      <c r="A102" s="378"/>
      <c r="B102" s="677" t="s">
        <v>3479</v>
      </c>
      <c r="C102" s="1120" t="s">
        <v>3480</v>
      </c>
      <c r="D102" s="1095"/>
      <c r="E102" s="1096" t="s">
        <v>6</v>
      </c>
      <c r="F102" s="1088">
        <v>1000</v>
      </c>
      <c r="G102" s="1835"/>
      <c r="H102" s="1835"/>
      <c r="I102" s="2211">
        <f>(H102+G102)*F102</f>
        <v>0</v>
      </c>
      <c r="J102" s="379"/>
    </row>
    <row r="103" spans="1:13" s="351" customFormat="1">
      <c r="A103" s="378"/>
      <c r="B103" s="677" t="s">
        <v>3481</v>
      </c>
      <c r="C103" s="1119" t="s">
        <v>3482</v>
      </c>
      <c r="D103" s="1089"/>
      <c r="E103" s="1096"/>
      <c r="F103" s="1088"/>
      <c r="G103" s="2051"/>
      <c r="H103" s="2051"/>
      <c r="I103" s="2211"/>
      <c r="J103" s="350"/>
    </row>
    <row r="104" spans="1:13" s="351" customFormat="1">
      <c r="A104" s="378"/>
      <c r="B104" s="677" t="s">
        <v>3483</v>
      </c>
      <c r="C104" s="1114" t="s">
        <v>3484</v>
      </c>
      <c r="D104" s="1089"/>
      <c r="E104" s="1096" t="s">
        <v>6</v>
      </c>
      <c r="F104" s="1088">
        <v>500</v>
      </c>
      <c r="G104" s="1835"/>
      <c r="H104" s="1835"/>
      <c r="I104" s="2211">
        <f>(H104+G104)*F104</f>
        <v>0</v>
      </c>
      <c r="J104" s="350"/>
    </row>
    <row r="105" spans="1:13" s="351" customFormat="1">
      <c r="A105" s="378"/>
      <c r="B105" s="677" t="s">
        <v>3485</v>
      </c>
      <c r="C105" s="1114" t="s">
        <v>3486</v>
      </c>
      <c r="D105" s="1089"/>
      <c r="E105" s="1096" t="s">
        <v>6</v>
      </c>
      <c r="F105" s="1088">
        <v>1000</v>
      </c>
      <c r="G105" s="1835"/>
      <c r="H105" s="1835"/>
      <c r="I105" s="2211">
        <f>(H105+G105)*F105</f>
        <v>0</v>
      </c>
      <c r="J105" s="350"/>
    </row>
    <row r="106" spans="1:13" s="351" customFormat="1">
      <c r="A106" s="378"/>
      <c r="B106" s="677" t="s">
        <v>3487</v>
      </c>
      <c r="C106" s="1114" t="s">
        <v>3488</v>
      </c>
      <c r="D106" s="1089"/>
      <c r="E106" s="1096" t="s">
        <v>6</v>
      </c>
      <c r="F106" s="1088">
        <v>1500</v>
      </c>
      <c r="G106" s="1835"/>
      <c r="H106" s="1835"/>
      <c r="I106" s="2211">
        <f>(H106+G106)*F106</f>
        <v>0</v>
      </c>
      <c r="J106" s="350"/>
    </row>
    <row r="107" spans="1:13" s="351" customFormat="1">
      <c r="A107" s="378"/>
      <c r="B107" s="677" t="s">
        <v>3489</v>
      </c>
      <c r="C107" s="1114" t="s">
        <v>3490</v>
      </c>
      <c r="D107" s="1089"/>
      <c r="E107" s="1096" t="s">
        <v>6</v>
      </c>
      <c r="F107" s="1088">
        <v>400</v>
      </c>
      <c r="G107" s="1835"/>
      <c r="H107" s="1835"/>
      <c r="I107" s="2211">
        <f>(H107+G107)*F107</f>
        <v>0</v>
      </c>
      <c r="J107" s="350"/>
    </row>
    <row r="108" spans="1:13" s="351" customFormat="1">
      <c r="A108" s="378"/>
      <c r="B108" s="677" t="s">
        <v>3491</v>
      </c>
      <c r="C108" s="1114" t="s">
        <v>3492</v>
      </c>
      <c r="D108" s="1089"/>
      <c r="E108" s="1096" t="s">
        <v>23</v>
      </c>
      <c r="F108" s="1088">
        <v>1</v>
      </c>
      <c r="G108" s="1835"/>
      <c r="H108" s="1835"/>
      <c r="I108" s="2211">
        <f>(H108+G108)*F108</f>
        <v>0</v>
      </c>
      <c r="J108" s="350"/>
    </row>
    <row r="109" spans="1:13" s="351" customFormat="1" ht="13.8" thickBot="1">
      <c r="A109" s="378"/>
      <c r="B109" s="366"/>
      <c r="C109" s="1121"/>
      <c r="D109" s="375"/>
      <c r="E109" s="369"/>
      <c r="F109" s="362"/>
      <c r="G109" s="370"/>
      <c r="H109" s="370"/>
      <c r="I109" s="2209"/>
      <c r="J109" s="350"/>
    </row>
    <row r="110" spans="1:13" s="358" customFormat="1" ht="14.4" thickBot="1">
      <c r="A110" s="367">
        <v>0</v>
      </c>
      <c r="B110" s="352" t="s">
        <v>2609</v>
      </c>
      <c r="C110" s="1078" t="s">
        <v>3493</v>
      </c>
      <c r="D110" s="353"/>
      <c r="E110" s="354"/>
      <c r="F110" s="355"/>
      <c r="G110" s="356"/>
      <c r="H110" s="356"/>
      <c r="I110" s="2204">
        <f>SUM(I111:I121)</f>
        <v>0</v>
      </c>
      <c r="J110" s="357"/>
    </row>
    <row r="111" spans="1:13" s="351" customFormat="1">
      <c r="A111" s="378"/>
      <c r="B111" s="676" t="s">
        <v>3494</v>
      </c>
      <c r="C111" s="1122" t="s">
        <v>3495</v>
      </c>
      <c r="D111" s="687"/>
      <c r="E111" s="688" t="s">
        <v>6</v>
      </c>
      <c r="F111" s="689">
        <v>700</v>
      </c>
      <c r="G111" s="1834"/>
      <c r="H111" s="1834"/>
      <c r="I111" s="2210">
        <f>(H111+G111)*F111</f>
        <v>0</v>
      </c>
      <c r="J111" s="350"/>
    </row>
    <row r="112" spans="1:13" s="351" customFormat="1">
      <c r="A112" s="378"/>
      <c r="B112" s="677" t="s">
        <v>3496</v>
      </c>
      <c r="C112" s="1115" t="s">
        <v>3497</v>
      </c>
      <c r="D112" s="1089"/>
      <c r="E112" s="1096" t="s">
        <v>6</v>
      </c>
      <c r="F112" s="1098">
        <v>100</v>
      </c>
      <c r="G112" s="1835"/>
      <c r="H112" s="1835"/>
      <c r="I112" s="2211">
        <f t="shared" ref="I112:I120" si="4">(H112+G112)*F112</f>
        <v>0</v>
      </c>
      <c r="J112" s="350"/>
      <c r="K112" s="358"/>
      <c r="L112" s="358"/>
      <c r="M112" s="358"/>
    </row>
    <row r="113" spans="1:13" s="351" customFormat="1">
      <c r="A113" s="378"/>
      <c r="B113" s="677" t="s">
        <v>3498</v>
      </c>
      <c r="C113" s="1115" t="s">
        <v>4906</v>
      </c>
      <c r="D113" s="1089"/>
      <c r="E113" s="1096" t="s">
        <v>6</v>
      </c>
      <c r="F113" s="1098">
        <v>150</v>
      </c>
      <c r="G113" s="1835"/>
      <c r="H113" s="1835"/>
      <c r="I113" s="2211">
        <f t="shared" si="4"/>
        <v>0</v>
      </c>
      <c r="J113" s="350"/>
    </row>
    <row r="114" spans="1:13" s="351" customFormat="1">
      <c r="A114" s="378"/>
      <c r="B114" s="677" t="s">
        <v>3499</v>
      </c>
      <c r="C114" s="1115" t="s">
        <v>2944</v>
      </c>
      <c r="D114" s="1089"/>
      <c r="E114" s="1096" t="s">
        <v>6</v>
      </c>
      <c r="F114" s="1098">
        <v>150</v>
      </c>
      <c r="G114" s="1835"/>
      <c r="H114" s="1835"/>
      <c r="I114" s="2211">
        <f t="shared" si="4"/>
        <v>0</v>
      </c>
      <c r="J114" s="350"/>
      <c r="K114" s="358"/>
      <c r="L114" s="358"/>
      <c r="M114" s="358"/>
    </row>
    <row r="115" spans="1:13" s="351" customFormat="1">
      <c r="A115" s="378"/>
      <c r="B115" s="677" t="s">
        <v>3500</v>
      </c>
      <c r="C115" s="1115" t="s">
        <v>3501</v>
      </c>
      <c r="D115" s="1089"/>
      <c r="E115" s="1096" t="s">
        <v>6</v>
      </c>
      <c r="F115" s="1098">
        <v>330</v>
      </c>
      <c r="G115" s="1835"/>
      <c r="H115" s="1835"/>
      <c r="I115" s="2211">
        <f t="shared" si="4"/>
        <v>0</v>
      </c>
      <c r="J115" s="350"/>
    </row>
    <row r="116" spans="1:13" s="351" customFormat="1">
      <c r="A116" s="378"/>
      <c r="B116" s="677" t="s">
        <v>3502</v>
      </c>
      <c r="C116" s="1115" t="s">
        <v>3503</v>
      </c>
      <c r="D116" s="1089"/>
      <c r="E116" s="1096" t="s">
        <v>6</v>
      </c>
      <c r="F116" s="1098">
        <v>850</v>
      </c>
      <c r="G116" s="1835"/>
      <c r="H116" s="1835"/>
      <c r="I116" s="2211">
        <f t="shared" si="4"/>
        <v>0</v>
      </c>
      <c r="J116" s="350"/>
      <c r="K116" s="358"/>
      <c r="L116" s="358"/>
      <c r="M116" s="358"/>
    </row>
    <row r="117" spans="1:13" s="351" customFormat="1">
      <c r="A117" s="378"/>
      <c r="B117" s="677" t="s">
        <v>3504</v>
      </c>
      <c r="C117" s="1115" t="s">
        <v>3505</v>
      </c>
      <c r="D117" s="1089"/>
      <c r="E117" s="1096" t="s">
        <v>23</v>
      </c>
      <c r="F117" s="1098">
        <v>1</v>
      </c>
      <c r="G117" s="1835"/>
      <c r="H117" s="1835"/>
      <c r="I117" s="2211">
        <f>(H117+G117)*F117</f>
        <v>0</v>
      </c>
      <c r="J117" s="350"/>
    </row>
    <row r="118" spans="1:13">
      <c r="B118" s="677" t="s">
        <v>3506</v>
      </c>
      <c r="C118" s="1115" t="s">
        <v>3507</v>
      </c>
      <c r="D118" s="1099"/>
      <c r="E118" s="1096" t="s">
        <v>6</v>
      </c>
      <c r="F118" s="1098">
        <v>1000</v>
      </c>
      <c r="G118" s="1835"/>
      <c r="H118" s="1835"/>
      <c r="I118" s="2211">
        <f t="shared" si="4"/>
        <v>0</v>
      </c>
    </row>
    <row r="119" spans="1:13">
      <c r="B119" s="677" t="s">
        <v>3508</v>
      </c>
      <c r="C119" s="1115" t="s">
        <v>3509</v>
      </c>
      <c r="D119" s="1099"/>
      <c r="E119" s="1096" t="s">
        <v>6</v>
      </c>
      <c r="F119" s="1098">
        <v>1000</v>
      </c>
      <c r="G119" s="1835"/>
      <c r="H119" s="1835"/>
      <c r="I119" s="2211">
        <f t="shared" si="4"/>
        <v>0</v>
      </c>
    </row>
    <row r="120" spans="1:13">
      <c r="B120" s="677" t="s">
        <v>3510</v>
      </c>
      <c r="C120" s="1115" t="s">
        <v>3511</v>
      </c>
      <c r="D120" s="1099"/>
      <c r="E120" s="1096" t="s">
        <v>23</v>
      </c>
      <c r="F120" s="1098">
        <v>1</v>
      </c>
      <c r="G120" s="1835"/>
      <c r="H120" s="1835"/>
      <c r="I120" s="2211">
        <f t="shared" si="4"/>
        <v>0</v>
      </c>
    </row>
    <row r="121" spans="1:13" ht="13.8" thickBot="1">
      <c r="B121" s="366"/>
      <c r="C121" s="1123"/>
      <c r="D121" s="360"/>
      <c r="E121" s="369"/>
      <c r="F121" s="362"/>
      <c r="G121" s="370"/>
      <c r="H121" s="370"/>
      <c r="I121" s="2209"/>
    </row>
    <row r="122" spans="1:13" ht="14.4" thickBot="1">
      <c r="A122" s="1127">
        <v>0</v>
      </c>
      <c r="B122" s="352" t="s">
        <v>2612</v>
      </c>
      <c r="C122" s="1078" t="s">
        <v>3512</v>
      </c>
      <c r="D122" s="353"/>
      <c r="E122" s="354"/>
      <c r="F122" s="355"/>
      <c r="G122" s="356"/>
      <c r="H122" s="356"/>
      <c r="I122" s="2214">
        <f>SUM(I123:I138)</f>
        <v>0</v>
      </c>
    </row>
    <row r="123" spans="1:13">
      <c r="B123" s="678" t="s">
        <v>3513</v>
      </c>
      <c r="C123" s="1122" t="s">
        <v>3514</v>
      </c>
      <c r="D123" s="690"/>
      <c r="E123" s="688" t="s">
        <v>1875</v>
      </c>
      <c r="F123" s="681">
        <v>20</v>
      </c>
      <c r="G123" s="1834"/>
      <c r="H123" s="1834"/>
      <c r="I123" s="2210">
        <f>(H123+G123)*F123</f>
        <v>0</v>
      </c>
    </row>
    <row r="124" spans="1:13">
      <c r="B124" s="682" t="s">
        <v>3515</v>
      </c>
      <c r="C124" s="1115" t="s">
        <v>3516</v>
      </c>
      <c r="D124" s="1099"/>
      <c r="E124" s="1096" t="s">
        <v>6</v>
      </c>
      <c r="F124" s="1088">
        <v>800</v>
      </c>
      <c r="G124" s="1835"/>
      <c r="H124" s="1835"/>
      <c r="I124" s="2211">
        <f t="shared" ref="I124:I137" si="5">(H124+G124)*F124</f>
        <v>0</v>
      </c>
    </row>
    <row r="125" spans="1:13">
      <c r="B125" s="682" t="s">
        <v>3517</v>
      </c>
      <c r="C125" s="1115" t="s">
        <v>3518</v>
      </c>
      <c r="D125" s="1099"/>
      <c r="E125" s="1096" t="s">
        <v>6</v>
      </c>
      <c r="F125" s="1088">
        <v>150</v>
      </c>
      <c r="G125" s="1835"/>
      <c r="H125" s="1835"/>
      <c r="I125" s="2211">
        <f t="shared" si="5"/>
        <v>0</v>
      </c>
    </row>
    <row r="126" spans="1:13">
      <c r="B126" s="682" t="s">
        <v>3519</v>
      </c>
      <c r="C126" s="1115" t="s">
        <v>3520</v>
      </c>
      <c r="D126" s="1099"/>
      <c r="E126" s="1096" t="s">
        <v>1875</v>
      </c>
      <c r="F126" s="1088">
        <v>30</v>
      </c>
      <c r="G126" s="1835"/>
      <c r="H126" s="1835"/>
      <c r="I126" s="2211">
        <f t="shared" si="5"/>
        <v>0</v>
      </c>
    </row>
    <row r="127" spans="1:13">
      <c r="B127" s="682" t="s">
        <v>3521</v>
      </c>
      <c r="C127" s="1115" t="s">
        <v>3522</v>
      </c>
      <c r="D127" s="1099"/>
      <c r="E127" s="1096" t="s">
        <v>1875</v>
      </c>
      <c r="F127" s="1088">
        <v>200</v>
      </c>
      <c r="G127" s="1835"/>
      <c r="H127" s="1835"/>
      <c r="I127" s="2211">
        <f t="shared" si="5"/>
        <v>0</v>
      </c>
    </row>
    <row r="128" spans="1:13">
      <c r="B128" s="682" t="s">
        <v>3523</v>
      </c>
      <c r="C128" s="1115" t="s">
        <v>3524</v>
      </c>
      <c r="D128" s="1099"/>
      <c r="E128" s="1096" t="s">
        <v>1875</v>
      </c>
      <c r="F128" s="1088">
        <v>100</v>
      </c>
      <c r="G128" s="1835"/>
      <c r="H128" s="1835"/>
      <c r="I128" s="2211">
        <f t="shared" si="5"/>
        <v>0</v>
      </c>
    </row>
    <row r="129" spans="1:10">
      <c r="B129" s="682" t="s">
        <v>3525</v>
      </c>
      <c r="C129" s="1115" t="s">
        <v>3526</v>
      </c>
      <c r="D129" s="1099"/>
      <c r="E129" s="1096" t="s">
        <v>23</v>
      </c>
      <c r="F129" s="1088">
        <v>1</v>
      </c>
      <c r="G129" s="1835"/>
      <c r="H129" s="1835"/>
      <c r="I129" s="2211">
        <f t="shared" si="5"/>
        <v>0</v>
      </c>
    </row>
    <row r="130" spans="1:10" s="351" customFormat="1">
      <c r="A130" s="378"/>
      <c r="B130" s="682" t="s">
        <v>3527</v>
      </c>
      <c r="C130" s="1124" t="s">
        <v>3528</v>
      </c>
      <c r="D130" s="1100"/>
      <c r="E130" s="1095" t="s">
        <v>6</v>
      </c>
      <c r="F130" s="1101">
        <v>1100</v>
      </c>
      <c r="G130" s="1835"/>
      <c r="H130" s="1835"/>
      <c r="I130" s="2211">
        <f t="shared" si="5"/>
        <v>0</v>
      </c>
      <c r="J130" s="350"/>
    </row>
    <row r="131" spans="1:10" s="351" customFormat="1">
      <c r="A131" s="378"/>
      <c r="B131" s="682" t="s">
        <v>3529</v>
      </c>
      <c r="C131" s="1124" t="s">
        <v>3530</v>
      </c>
      <c r="D131" s="1100"/>
      <c r="E131" s="1095" t="s">
        <v>1875</v>
      </c>
      <c r="F131" s="1101">
        <v>1000</v>
      </c>
      <c r="G131" s="1835"/>
      <c r="H131" s="1835"/>
      <c r="I131" s="2211">
        <f t="shared" si="5"/>
        <v>0</v>
      </c>
      <c r="J131" s="350"/>
    </row>
    <row r="132" spans="1:10" s="351" customFormat="1">
      <c r="A132" s="378"/>
      <c r="B132" s="682" t="s">
        <v>3531</v>
      </c>
      <c r="C132" s="1124" t="s">
        <v>3532</v>
      </c>
      <c r="D132" s="1100"/>
      <c r="E132" s="1095" t="s">
        <v>1875</v>
      </c>
      <c r="F132" s="1101">
        <v>400</v>
      </c>
      <c r="G132" s="1835"/>
      <c r="H132" s="1835"/>
      <c r="I132" s="2211">
        <f t="shared" si="5"/>
        <v>0</v>
      </c>
      <c r="J132" s="350"/>
    </row>
    <row r="133" spans="1:10" s="351" customFormat="1">
      <c r="A133" s="378"/>
      <c r="B133" s="682" t="s">
        <v>3533</v>
      </c>
      <c r="C133" s="1124" t="s">
        <v>3534</v>
      </c>
      <c r="D133" s="1100"/>
      <c r="E133" s="1095" t="s">
        <v>1875</v>
      </c>
      <c r="F133" s="1101">
        <v>30</v>
      </c>
      <c r="G133" s="1835"/>
      <c r="H133" s="1835"/>
      <c r="I133" s="2211">
        <f t="shared" si="5"/>
        <v>0</v>
      </c>
      <c r="J133" s="350"/>
    </row>
    <row r="134" spans="1:10" s="351" customFormat="1">
      <c r="A134" s="378"/>
      <c r="B134" s="682" t="s">
        <v>3535</v>
      </c>
      <c r="C134" s="1124" t="s">
        <v>3536</v>
      </c>
      <c r="D134" s="1100"/>
      <c r="E134" s="1095" t="s">
        <v>1875</v>
      </c>
      <c r="F134" s="1101">
        <v>4</v>
      </c>
      <c r="G134" s="1835"/>
      <c r="H134" s="1835"/>
      <c r="I134" s="2211">
        <f>(H134+G134)*F134</f>
        <v>0</v>
      </c>
      <c r="J134" s="350"/>
    </row>
    <row r="135" spans="1:10" s="351" customFormat="1">
      <c r="A135" s="378"/>
      <c r="B135" s="682" t="s">
        <v>3537</v>
      </c>
      <c r="C135" s="1124" t="s">
        <v>3538</v>
      </c>
      <c r="D135" s="1100"/>
      <c r="E135" s="1095" t="s">
        <v>1875</v>
      </c>
      <c r="F135" s="1101">
        <v>9</v>
      </c>
      <c r="G135" s="1835"/>
      <c r="H135" s="1835"/>
      <c r="I135" s="2211">
        <f t="shared" si="5"/>
        <v>0</v>
      </c>
      <c r="J135" s="350"/>
    </row>
    <row r="136" spans="1:10" s="351" customFormat="1">
      <c r="A136" s="378"/>
      <c r="B136" s="682" t="s">
        <v>3539</v>
      </c>
      <c r="C136" s="1124" t="s">
        <v>3540</v>
      </c>
      <c r="D136" s="1100"/>
      <c r="E136" s="1095" t="s">
        <v>1875</v>
      </c>
      <c r="F136" s="1101">
        <v>14</v>
      </c>
      <c r="G136" s="1835"/>
      <c r="H136" s="1835"/>
      <c r="I136" s="2211">
        <f>(H136+G136)*F136</f>
        <v>0</v>
      </c>
      <c r="J136" s="350"/>
    </row>
    <row r="137" spans="1:10" s="351" customFormat="1">
      <c r="A137" s="378"/>
      <c r="B137" s="682" t="s">
        <v>3541</v>
      </c>
      <c r="C137" s="1124" t="s">
        <v>3542</v>
      </c>
      <c r="D137" s="1100"/>
      <c r="E137" s="1095" t="s">
        <v>1875</v>
      </c>
      <c r="F137" s="1101">
        <v>6</v>
      </c>
      <c r="G137" s="1835"/>
      <c r="H137" s="1835"/>
      <c r="I137" s="2211">
        <f t="shared" si="5"/>
        <v>0</v>
      </c>
      <c r="J137" s="350"/>
    </row>
    <row r="138" spans="1:10" ht="13.8" thickBot="1">
      <c r="B138" s="373"/>
      <c r="C138" s="1121"/>
      <c r="D138" s="360"/>
      <c r="E138" s="369"/>
      <c r="F138" s="362"/>
      <c r="G138" s="370"/>
      <c r="H138" s="370"/>
      <c r="I138" s="2209"/>
    </row>
    <row r="139" spans="1:10" s="358" customFormat="1" ht="14.4" thickBot="1">
      <c r="A139" s="367">
        <v>0</v>
      </c>
      <c r="B139" s="352" t="s">
        <v>2615</v>
      </c>
      <c r="C139" s="1078" t="s">
        <v>3543</v>
      </c>
      <c r="D139" s="353"/>
      <c r="E139" s="354"/>
      <c r="F139" s="355"/>
      <c r="G139" s="356"/>
      <c r="H139" s="356"/>
      <c r="I139" s="2204">
        <f>SUM(I140:I145)</f>
        <v>0</v>
      </c>
      <c r="J139" s="357"/>
    </row>
    <row r="140" spans="1:10" s="351" customFormat="1">
      <c r="A140" s="378"/>
      <c r="B140" s="678" t="s">
        <v>3544</v>
      </c>
      <c r="C140" s="1122" t="s">
        <v>3545</v>
      </c>
      <c r="D140" s="687"/>
      <c r="E140" s="691" t="s">
        <v>23</v>
      </c>
      <c r="F140" s="689">
        <v>1</v>
      </c>
      <c r="G140" s="1834"/>
      <c r="H140" s="2048"/>
      <c r="I140" s="2211">
        <f t="shared" ref="I140:I145" si="6">(H140+G140)*F140</f>
        <v>0</v>
      </c>
      <c r="J140" s="350"/>
    </row>
    <row r="141" spans="1:10" s="351" customFormat="1">
      <c r="A141" s="378"/>
      <c r="B141" s="682" t="s">
        <v>3546</v>
      </c>
      <c r="C141" s="1115" t="s">
        <v>3547</v>
      </c>
      <c r="D141" s="1089"/>
      <c r="E141" s="1102" t="s">
        <v>23</v>
      </c>
      <c r="F141" s="1098">
        <v>1</v>
      </c>
      <c r="G141" s="2049"/>
      <c r="H141" s="1835"/>
      <c r="I141" s="2211">
        <f t="shared" si="6"/>
        <v>0</v>
      </c>
      <c r="J141" s="350"/>
    </row>
    <row r="142" spans="1:10" s="351" customFormat="1">
      <c r="A142" s="378"/>
      <c r="B142" s="682" t="s">
        <v>3548</v>
      </c>
      <c r="C142" s="1115" t="s">
        <v>3549</v>
      </c>
      <c r="D142" s="1089"/>
      <c r="E142" s="1102" t="s">
        <v>23</v>
      </c>
      <c r="F142" s="1098">
        <v>1</v>
      </c>
      <c r="G142" s="2049"/>
      <c r="H142" s="1835"/>
      <c r="I142" s="2211">
        <f t="shared" si="6"/>
        <v>0</v>
      </c>
      <c r="J142" s="350"/>
    </row>
    <row r="143" spans="1:10" s="351" customFormat="1">
      <c r="A143" s="378"/>
      <c r="B143" s="682" t="s">
        <v>3550</v>
      </c>
      <c r="C143" s="1115" t="s">
        <v>3551</v>
      </c>
      <c r="D143" s="1089"/>
      <c r="E143" s="1102" t="s">
        <v>23</v>
      </c>
      <c r="F143" s="1098">
        <v>1</v>
      </c>
      <c r="G143" s="2049"/>
      <c r="H143" s="1835"/>
      <c r="I143" s="2211">
        <f t="shared" si="6"/>
        <v>0</v>
      </c>
      <c r="J143" s="350"/>
    </row>
    <row r="144" spans="1:10" s="351" customFormat="1">
      <c r="A144" s="378"/>
      <c r="B144" s="682" t="s">
        <v>3552</v>
      </c>
      <c r="C144" s="1115" t="s">
        <v>3553</v>
      </c>
      <c r="D144" s="1089"/>
      <c r="E144" s="1102" t="s">
        <v>23</v>
      </c>
      <c r="F144" s="1098">
        <v>1</v>
      </c>
      <c r="G144" s="2049"/>
      <c r="H144" s="1835"/>
      <c r="I144" s="2211">
        <f t="shared" si="6"/>
        <v>0</v>
      </c>
      <c r="J144" s="350"/>
    </row>
    <row r="145" spans="1:10" s="351" customFormat="1" ht="13.8" thickBot="1">
      <c r="A145" s="378"/>
      <c r="B145" s="1091" t="s">
        <v>3554</v>
      </c>
      <c r="C145" s="1125" t="s">
        <v>3555</v>
      </c>
      <c r="D145" s="1103"/>
      <c r="E145" s="1104" t="s">
        <v>23</v>
      </c>
      <c r="F145" s="1105">
        <v>1</v>
      </c>
      <c r="G145" s="2050"/>
      <c r="H145" s="2425"/>
      <c r="I145" s="2426">
        <f t="shared" si="6"/>
        <v>0</v>
      </c>
      <c r="J145" s="350"/>
    </row>
  </sheetData>
  <sheetProtection algorithmName="SHA-512" hashValue="egU709gJT7LS94rkv2sJU5XMRMzlPUN1wYIRBpo3gT5hy/gmmk9wbddicfzpj2Dg9fdIPKmjZQW39k7XvcimPA==" saltValue="6OXOqQFarhOgx1KXxQp/aA==" spinCount="100000" sheet="1" objects="1" scenarios="1"/>
  <autoFilter ref="A7:I146"/>
  <mergeCells count="2">
    <mergeCell ref="B3:F3"/>
    <mergeCell ref="B4:E4"/>
  </mergeCells>
  <printOptions gridLines="1"/>
  <pageMargins left="0.86614173228346458" right="0.39370078740157483" top="0.86614173228346458" bottom="0.35433070866141736" header="0.39370078740157483" footer="0.19685039370078741"/>
  <pageSetup paperSize="9" scale="72" fitToHeight="0" orientation="portrait" r:id="rId1"/>
  <headerFooter>
    <oddHeader>&amp;R&amp;F
&amp;A</oddHeader>
    <oddFooter>&amp;R&amp;P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4" tint="0.59999389629810485"/>
    <pageSetUpPr fitToPage="1"/>
  </sheetPr>
  <dimension ref="A1:V101"/>
  <sheetViews>
    <sheetView zoomScaleNormal="100" zoomScaleSheetLayoutView="100" workbookViewId="0">
      <pane xSplit="3" ySplit="5" topLeftCell="D6" activePane="bottomRight" state="frozen"/>
      <selection activeCell="F113" sqref="F113"/>
      <selection pane="topRight" activeCell="F113" sqref="F113"/>
      <selection pane="bottomLeft" activeCell="F113" sqref="F113"/>
      <selection pane="bottomRight" activeCell="F113" sqref="F113"/>
    </sheetView>
  </sheetViews>
  <sheetFormatPr defaultRowHeight="13.2"/>
  <cols>
    <col min="1" max="1" width="6.5546875" customWidth="1"/>
    <col min="2" max="2" width="61.44140625" style="165" customWidth="1"/>
    <col min="3" max="3" width="8.33203125" style="165" customWidth="1"/>
    <col min="4" max="4" width="11.44140625" style="166" customWidth="1"/>
    <col min="5" max="5" width="17.33203125" style="167" customWidth="1"/>
    <col min="6" max="6" width="18" style="168" customWidth="1"/>
    <col min="7" max="7" width="4.6640625" customWidth="1"/>
  </cols>
  <sheetData>
    <row r="1" spans="1:22" ht="21.6" customHeight="1">
      <c r="A1" s="952"/>
      <c r="B1" s="818" t="s">
        <v>1711</v>
      </c>
      <c r="C1" s="975"/>
      <c r="D1" s="975"/>
      <c r="E1" s="975"/>
      <c r="F1" s="1071"/>
      <c r="M1" s="319"/>
      <c r="N1" s="319"/>
      <c r="O1" s="319"/>
      <c r="P1" s="319"/>
      <c r="Q1" s="319"/>
      <c r="R1" s="319"/>
      <c r="S1" s="319"/>
      <c r="T1" s="319"/>
      <c r="U1" s="15"/>
      <c r="V1" s="13"/>
    </row>
    <row r="2" spans="1:22" ht="21.6" customHeight="1">
      <c r="A2" s="953"/>
      <c r="B2" s="755" t="s">
        <v>4786</v>
      </c>
      <c r="C2" s="1048"/>
      <c r="D2" s="1048"/>
      <c r="E2" s="1048"/>
      <c r="F2" s="1072"/>
      <c r="M2" s="319"/>
      <c r="N2" s="319"/>
      <c r="O2" s="319"/>
      <c r="P2" s="319"/>
      <c r="Q2" s="319"/>
      <c r="R2" s="319"/>
      <c r="S2" s="319"/>
      <c r="T2" s="319"/>
      <c r="U2" s="15"/>
      <c r="V2" s="13"/>
    </row>
    <row r="3" spans="1:22" ht="21.6" customHeight="1">
      <c r="A3" s="2321" t="s">
        <v>4791</v>
      </c>
      <c r="B3" s="2322" t="s">
        <v>2815</v>
      </c>
      <c r="C3" s="2323" t="s">
        <v>2816</v>
      </c>
      <c r="D3" s="2324" t="s">
        <v>2817</v>
      </c>
      <c r="E3" s="2325" t="s">
        <v>4745</v>
      </c>
      <c r="F3" s="2326" t="s">
        <v>4746</v>
      </c>
    </row>
    <row r="4" spans="1:22" ht="14.4" thickBot="1">
      <c r="A4" s="2327"/>
      <c r="B4" s="2328"/>
      <c r="C4" s="2329"/>
      <c r="D4" s="2330"/>
      <c r="E4" s="2331" t="s">
        <v>3051</v>
      </c>
      <c r="F4" s="2332" t="s">
        <v>3051</v>
      </c>
    </row>
    <row r="5" spans="1:22" ht="16.2" thickTop="1">
      <c r="A5" s="2315"/>
      <c r="B5" s="2316" t="s">
        <v>2910</v>
      </c>
      <c r="C5" s="2317"/>
      <c r="D5" s="2318"/>
      <c r="E5" s="2319"/>
      <c r="F5" s="2320">
        <f>SUM(F7:F102)</f>
        <v>0</v>
      </c>
    </row>
    <row r="6" spans="1:22" ht="13.8">
      <c r="A6" s="1204">
        <v>1</v>
      </c>
      <c r="B6" s="1205" t="s">
        <v>2818</v>
      </c>
      <c r="C6" s="1195"/>
      <c r="D6" s="1196"/>
      <c r="E6" s="1197"/>
      <c r="F6" s="1198"/>
    </row>
    <row r="7" spans="1:22" ht="13.8">
      <c r="A7" s="1204">
        <v>2</v>
      </c>
      <c r="B7" s="1206" t="s">
        <v>2819</v>
      </c>
      <c r="C7" s="1195" t="s">
        <v>1875</v>
      </c>
      <c r="D7" s="1207">
        <v>200</v>
      </c>
      <c r="E7" s="1817"/>
      <c r="F7" s="1208">
        <f>E7*D7</f>
        <v>0</v>
      </c>
    </row>
    <row r="8" spans="1:22" ht="13.8">
      <c r="A8" s="1204">
        <v>3</v>
      </c>
      <c r="B8" s="1206" t="s">
        <v>2820</v>
      </c>
      <c r="C8" s="1195" t="s">
        <v>1875</v>
      </c>
      <c r="D8" s="1207">
        <v>120</v>
      </c>
      <c r="E8" s="1817"/>
      <c r="F8" s="1208">
        <f t="shared" ref="F8:F16" si="0">E8*D8</f>
        <v>0</v>
      </c>
    </row>
    <row r="9" spans="1:22" ht="13.8">
      <c r="A9" s="1204">
        <v>4</v>
      </c>
      <c r="B9" s="1206" t="s">
        <v>2821</v>
      </c>
      <c r="C9" s="1195" t="s">
        <v>1875</v>
      </c>
      <c r="D9" s="1207">
        <f>D7+D8</f>
        <v>320</v>
      </c>
      <c r="E9" s="1817"/>
      <c r="F9" s="1208">
        <f t="shared" si="0"/>
        <v>0</v>
      </c>
    </row>
    <row r="10" spans="1:22" ht="13.8">
      <c r="A10" s="1204">
        <v>5</v>
      </c>
      <c r="B10" s="1206" t="s">
        <v>2822</v>
      </c>
      <c r="C10" s="1195" t="s">
        <v>1875</v>
      </c>
      <c r="D10" s="1207">
        <f>D9</f>
        <v>320</v>
      </c>
      <c r="E10" s="1817"/>
      <c r="F10" s="1208">
        <f t="shared" si="0"/>
        <v>0</v>
      </c>
    </row>
    <row r="11" spans="1:22" ht="13.8">
      <c r="A11" s="1204">
        <v>6</v>
      </c>
      <c r="B11" s="1206" t="s">
        <v>2823</v>
      </c>
      <c r="C11" s="1195" t="s">
        <v>23</v>
      </c>
      <c r="D11" s="1207">
        <v>1</v>
      </c>
      <c r="E11" s="1817"/>
      <c r="F11" s="1208">
        <f t="shared" si="0"/>
        <v>0</v>
      </c>
    </row>
    <row r="12" spans="1:22" ht="13.8">
      <c r="A12" s="1204">
        <v>7</v>
      </c>
      <c r="B12" s="1206" t="s">
        <v>2824</v>
      </c>
      <c r="C12" s="1195" t="s">
        <v>23</v>
      </c>
      <c r="D12" s="1207">
        <v>3</v>
      </c>
      <c r="E12" s="1817"/>
      <c r="F12" s="1208">
        <f t="shared" si="0"/>
        <v>0</v>
      </c>
    </row>
    <row r="13" spans="1:22" ht="13.8">
      <c r="A13" s="1204">
        <v>8</v>
      </c>
      <c r="B13" s="1206" t="s">
        <v>2825</v>
      </c>
      <c r="C13" s="1195" t="s">
        <v>23</v>
      </c>
      <c r="D13" s="1207">
        <v>2</v>
      </c>
      <c r="E13" s="1817"/>
      <c r="F13" s="1208">
        <f t="shared" si="0"/>
        <v>0</v>
      </c>
    </row>
    <row r="14" spans="1:22" ht="13.8">
      <c r="A14" s="1204">
        <v>9</v>
      </c>
      <c r="B14" s="1206" t="s">
        <v>2826</v>
      </c>
      <c r="C14" s="1195" t="s">
        <v>23</v>
      </c>
      <c r="D14" s="1207">
        <v>10</v>
      </c>
      <c r="E14" s="1817"/>
      <c r="F14" s="1208">
        <f t="shared" si="0"/>
        <v>0</v>
      </c>
    </row>
    <row r="15" spans="1:22" ht="13.8">
      <c r="A15" s="1204">
        <v>10</v>
      </c>
      <c r="B15" s="1206" t="s">
        <v>2827</v>
      </c>
      <c r="C15" s="1195" t="s">
        <v>23</v>
      </c>
      <c r="D15" s="1207">
        <v>4</v>
      </c>
      <c r="E15" s="1817"/>
      <c r="F15" s="1208">
        <f t="shared" si="0"/>
        <v>0</v>
      </c>
    </row>
    <row r="16" spans="1:22" ht="13.8">
      <c r="A16" s="1204">
        <v>11</v>
      </c>
      <c r="B16" s="1206" t="s">
        <v>2828</v>
      </c>
      <c r="C16" s="1195" t="s">
        <v>23</v>
      </c>
      <c r="D16" s="1207">
        <v>4</v>
      </c>
      <c r="E16" s="1817"/>
      <c r="F16" s="1208">
        <f t="shared" si="0"/>
        <v>0</v>
      </c>
    </row>
    <row r="17" spans="1:6" ht="13.8">
      <c r="A17" s="1204"/>
      <c r="B17" s="1205" t="s">
        <v>2829</v>
      </c>
      <c r="C17" s="1195"/>
      <c r="D17" s="1209"/>
      <c r="E17" s="1209"/>
      <c r="F17" s="1210"/>
    </row>
    <row r="18" spans="1:6" ht="13.8">
      <c r="A18" s="1204">
        <v>11</v>
      </c>
      <c r="B18" s="1206" t="s">
        <v>2830</v>
      </c>
      <c r="C18" s="1195" t="s">
        <v>23</v>
      </c>
      <c r="D18" s="1209">
        <v>1</v>
      </c>
      <c r="E18" s="1817"/>
      <c r="F18" s="1208">
        <f t="shared" ref="F18:F23" si="1">E18*D18</f>
        <v>0</v>
      </c>
    </row>
    <row r="19" spans="1:6" ht="13.8">
      <c r="A19" s="1204">
        <v>12</v>
      </c>
      <c r="B19" s="1206" t="s">
        <v>2831</v>
      </c>
      <c r="C19" s="1195" t="s">
        <v>6</v>
      </c>
      <c r="D19" s="1209">
        <v>120</v>
      </c>
      <c r="E19" s="1817"/>
      <c r="F19" s="1208">
        <f t="shared" si="1"/>
        <v>0</v>
      </c>
    </row>
    <row r="20" spans="1:6" ht="13.8">
      <c r="A20" s="1204">
        <v>13</v>
      </c>
      <c r="B20" s="1206" t="s">
        <v>2832</v>
      </c>
      <c r="C20" s="1195" t="s">
        <v>23</v>
      </c>
      <c r="D20" s="1209">
        <v>6</v>
      </c>
      <c r="E20" s="1817"/>
      <c r="F20" s="1208">
        <f t="shared" si="1"/>
        <v>0</v>
      </c>
    </row>
    <row r="21" spans="1:6" ht="27.6">
      <c r="A21" s="1204">
        <v>14</v>
      </c>
      <c r="B21" s="1206" t="s">
        <v>2833</v>
      </c>
      <c r="C21" s="1195" t="s">
        <v>23</v>
      </c>
      <c r="D21" s="1209">
        <v>12</v>
      </c>
      <c r="E21" s="1817"/>
      <c r="F21" s="1208">
        <f t="shared" si="1"/>
        <v>0</v>
      </c>
    </row>
    <row r="22" spans="1:6" ht="13.8">
      <c r="A22" s="1204">
        <v>15</v>
      </c>
      <c r="B22" s="1206" t="s">
        <v>2834</v>
      </c>
      <c r="C22" s="1195" t="s">
        <v>1875</v>
      </c>
      <c r="D22" s="1209">
        <v>10</v>
      </c>
      <c r="E22" s="1817"/>
      <c r="F22" s="1208">
        <f t="shared" si="1"/>
        <v>0</v>
      </c>
    </row>
    <row r="23" spans="1:6" ht="13.8">
      <c r="A23" s="1204">
        <v>16</v>
      </c>
      <c r="B23" s="1206" t="s">
        <v>2835</v>
      </c>
      <c r="C23" s="1195" t="s">
        <v>23</v>
      </c>
      <c r="D23" s="1209">
        <v>1</v>
      </c>
      <c r="E23" s="1817"/>
      <c r="F23" s="1208">
        <f t="shared" si="1"/>
        <v>0</v>
      </c>
    </row>
    <row r="24" spans="1:6" ht="13.8">
      <c r="A24" s="1204"/>
      <c r="B24" s="1206"/>
      <c r="C24" s="1195"/>
      <c r="D24" s="1209"/>
      <c r="E24" s="1209"/>
      <c r="F24" s="1208"/>
    </row>
    <row r="25" spans="1:6" ht="13.8">
      <c r="A25" s="1204"/>
      <c r="B25" s="1205" t="s">
        <v>2836</v>
      </c>
      <c r="C25" s="1195"/>
      <c r="D25" s="1196"/>
      <c r="E25" s="1196"/>
      <c r="F25" s="1210"/>
    </row>
    <row r="26" spans="1:6" ht="13.8">
      <c r="A26" s="1204">
        <v>17</v>
      </c>
      <c r="B26" s="1206" t="s">
        <v>2837</v>
      </c>
      <c r="C26" s="1195" t="s">
        <v>1875</v>
      </c>
      <c r="D26" s="1209">
        <v>23</v>
      </c>
      <c r="E26" s="1817"/>
      <c r="F26" s="1208">
        <f>E26*D26</f>
        <v>0</v>
      </c>
    </row>
    <row r="27" spans="1:6" ht="13.8">
      <c r="A27" s="1204"/>
      <c r="B27" s="1205" t="s">
        <v>2838</v>
      </c>
      <c r="C27" s="1195"/>
      <c r="D27" s="1209"/>
      <c r="E27" s="1209"/>
      <c r="F27" s="1208"/>
    </row>
    <row r="28" spans="1:6" ht="13.8">
      <c r="A28" s="1204">
        <v>18</v>
      </c>
      <c r="B28" s="1206" t="s">
        <v>2839</v>
      </c>
      <c r="C28" s="1195" t="s">
        <v>23</v>
      </c>
      <c r="D28" s="1207">
        <v>1</v>
      </c>
      <c r="E28" s="1817"/>
      <c r="F28" s="1208">
        <f t="shared" ref="F28:F33" si="2">E28*D28</f>
        <v>0</v>
      </c>
    </row>
    <row r="29" spans="1:6" ht="13.8">
      <c r="A29" s="1204">
        <v>19</v>
      </c>
      <c r="B29" s="1206" t="s">
        <v>2840</v>
      </c>
      <c r="C29" s="1195" t="s">
        <v>1875</v>
      </c>
      <c r="D29" s="1207">
        <v>3</v>
      </c>
      <c r="E29" s="1817"/>
      <c r="F29" s="1208">
        <f t="shared" si="2"/>
        <v>0</v>
      </c>
    </row>
    <row r="30" spans="1:6" ht="13.8">
      <c r="A30" s="1204">
        <v>20</v>
      </c>
      <c r="B30" s="1206" t="s">
        <v>2841</v>
      </c>
      <c r="C30" s="1195" t="s">
        <v>23</v>
      </c>
      <c r="D30" s="1207">
        <v>1</v>
      </c>
      <c r="E30" s="1817"/>
      <c r="F30" s="1208">
        <f t="shared" si="2"/>
        <v>0</v>
      </c>
    </row>
    <row r="31" spans="1:6" ht="13.8">
      <c r="A31" s="1204">
        <v>21</v>
      </c>
      <c r="B31" s="1206" t="s">
        <v>2842</v>
      </c>
      <c r="C31" s="1195" t="s">
        <v>1875</v>
      </c>
      <c r="D31" s="1207">
        <v>2</v>
      </c>
      <c r="E31" s="1817"/>
      <c r="F31" s="1208">
        <f t="shared" si="2"/>
        <v>0</v>
      </c>
    </row>
    <row r="32" spans="1:6" ht="13.8">
      <c r="A32" s="1204">
        <v>22</v>
      </c>
      <c r="B32" s="1206" t="s">
        <v>2843</v>
      </c>
      <c r="C32" s="1195" t="s">
        <v>23</v>
      </c>
      <c r="D32" s="1207">
        <v>2</v>
      </c>
      <c r="E32" s="1817"/>
      <c r="F32" s="1208">
        <f t="shared" si="2"/>
        <v>0</v>
      </c>
    </row>
    <row r="33" spans="1:6" ht="13.8">
      <c r="A33" s="1204">
        <v>23</v>
      </c>
      <c r="B33" s="1206" t="s">
        <v>2844</v>
      </c>
      <c r="C33" s="1195" t="s">
        <v>23</v>
      </c>
      <c r="D33" s="1207">
        <v>1</v>
      </c>
      <c r="E33" s="1817"/>
      <c r="F33" s="1208">
        <f t="shared" si="2"/>
        <v>0</v>
      </c>
    </row>
    <row r="34" spans="1:6" ht="13.8">
      <c r="A34" s="1204"/>
      <c r="B34" s="1205" t="s">
        <v>2845</v>
      </c>
      <c r="C34" s="1195"/>
      <c r="D34" s="1209"/>
      <c r="E34" s="1209"/>
      <c r="F34" s="1208"/>
    </row>
    <row r="35" spans="1:6" ht="13.8">
      <c r="A35" s="1204">
        <v>24</v>
      </c>
      <c r="B35" s="1206" t="s">
        <v>2846</v>
      </c>
      <c r="C35" s="1195" t="s">
        <v>23</v>
      </c>
      <c r="D35" s="1209">
        <v>3</v>
      </c>
      <c r="E35" s="1817"/>
      <c r="F35" s="1208">
        <f>E35*D35</f>
        <v>0</v>
      </c>
    </row>
    <row r="36" spans="1:6" ht="13.8">
      <c r="A36" s="1204">
        <v>25</v>
      </c>
      <c r="B36" s="1206" t="s">
        <v>2847</v>
      </c>
      <c r="C36" s="1195" t="s">
        <v>1875</v>
      </c>
      <c r="D36" s="1209">
        <v>6</v>
      </c>
      <c r="E36" s="1817"/>
      <c r="F36" s="1208">
        <f>E36*D36</f>
        <v>0</v>
      </c>
    </row>
    <row r="37" spans="1:6" ht="13.8">
      <c r="A37" s="1204">
        <v>26</v>
      </c>
      <c r="B37" s="1206" t="s">
        <v>2844</v>
      </c>
      <c r="C37" s="1195" t="s">
        <v>23</v>
      </c>
      <c r="D37" s="1207">
        <v>3</v>
      </c>
      <c r="E37" s="1817"/>
      <c r="F37" s="1208">
        <f>E37*D37</f>
        <v>0</v>
      </c>
    </row>
    <row r="38" spans="1:6" ht="13.8">
      <c r="A38" s="1204"/>
      <c r="B38" s="1205" t="s">
        <v>2848</v>
      </c>
      <c r="C38" s="1195"/>
      <c r="D38" s="1209"/>
      <c r="E38" s="1209"/>
      <c r="F38" s="1208"/>
    </row>
    <row r="39" spans="1:6" ht="13.8">
      <c r="A39" s="1204">
        <v>27</v>
      </c>
      <c r="B39" s="1206" t="s">
        <v>2849</v>
      </c>
      <c r="C39" s="1195" t="s">
        <v>1875</v>
      </c>
      <c r="D39" s="1209">
        <v>25</v>
      </c>
      <c r="E39" s="1817"/>
      <c r="F39" s="1208">
        <f t="shared" ref="F39:F48" si="3">E39*D39</f>
        <v>0</v>
      </c>
    </row>
    <row r="40" spans="1:6" ht="13.95" customHeight="1">
      <c r="A40" s="1204">
        <v>28</v>
      </c>
      <c r="B40" s="1206" t="s">
        <v>2850</v>
      </c>
      <c r="C40" s="1195" t="s">
        <v>1875</v>
      </c>
      <c r="D40" s="1209">
        <v>1</v>
      </c>
      <c r="E40" s="1817"/>
      <c r="F40" s="1208">
        <f t="shared" si="3"/>
        <v>0</v>
      </c>
    </row>
    <row r="41" spans="1:6" ht="13.8">
      <c r="A41" s="1204">
        <v>29</v>
      </c>
      <c r="B41" s="1206" t="s">
        <v>2851</v>
      </c>
      <c r="C41" s="1195" t="s">
        <v>1875</v>
      </c>
      <c r="D41" s="1209">
        <v>10</v>
      </c>
      <c r="E41" s="1817"/>
      <c r="F41" s="1208">
        <f t="shared" si="3"/>
        <v>0</v>
      </c>
    </row>
    <row r="42" spans="1:6" ht="13.8">
      <c r="A42" s="1204">
        <v>30</v>
      </c>
      <c r="B42" s="1206" t="s">
        <v>2852</v>
      </c>
      <c r="C42" s="1195" t="s">
        <v>1875</v>
      </c>
      <c r="D42" s="1209">
        <v>7</v>
      </c>
      <c r="E42" s="1817"/>
      <c r="F42" s="1208">
        <f t="shared" si="3"/>
        <v>0</v>
      </c>
    </row>
    <row r="43" spans="1:6" ht="13.8">
      <c r="A43" s="1204">
        <v>31</v>
      </c>
      <c r="B43" s="1206" t="s">
        <v>2853</v>
      </c>
      <c r="C43" s="1195" t="s">
        <v>23</v>
      </c>
      <c r="D43" s="1209">
        <v>10</v>
      </c>
      <c r="E43" s="1817"/>
      <c r="F43" s="1208">
        <f t="shared" si="3"/>
        <v>0</v>
      </c>
    </row>
    <row r="44" spans="1:6" ht="13.8">
      <c r="A44" s="1204">
        <v>32</v>
      </c>
      <c r="B44" s="1206" t="s">
        <v>2854</v>
      </c>
      <c r="C44" s="1195" t="s">
        <v>23</v>
      </c>
      <c r="D44" s="1209">
        <v>5</v>
      </c>
      <c r="E44" s="1817"/>
      <c r="F44" s="1208">
        <f t="shared" si="3"/>
        <v>0</v>
      </c>
    </row>
    <row r="45" spans="1:6" ht="27.6">
      <c r="A45" s="1204">
        <v>33</v>
      </c>
      <c r="B45" s="1206" t="s">
        <v>2855</v>
      </c>
      <c r="C45" s="1195" t="s">
        <v>23</v>
      </c>
      <c r="D45" s="1209">
        <v>4</v>
      </c>
      <c r="E45" s="1817"/>
      <c r="F45" s="1208">
        <f t="shared" si="3"/>
        <v>0</v>
      </c>
    </row>
    <row r="46" spans="1:6" ht="13.8">
      <c r="A46" s="1204">
        <v>34</v>
      </c>
      <c r="B46" s="1206" t="s">
        <v>2856</v>
      </c>
      <c r="C46" s="1195" t="s">
        <v>23</v>
      </c>
      <c r="D46" s="1209">
        <v>1</v>
      </c>
      <c r="E46" s="1817"/>
      <c r="F46" s="1208">
        <f t="shared" si="3"/>
        <v>0</v>
      </c>
    </row>
    <row r="47" spans="1:6" ht="13.8">
      <c r="A47" s="1204">
        <v>35</v>
      </c>
      <c r="B47" s="1206" t="s">
        <v>2857</v>
      </c>
      <c r="C47" s="1195" t="s">
        <v>23</v>
      </c>
      <c r="D47" s="1209">
        <v>1</v>
      </c>
      <c r="E47" s="1817"/>
      <c r="F47" s="1208">
        <f t="shared" si="3"/>
        <v>0</v>
      </c>
    </row>
    <row r="48" spans="1:6" ht="13.8">
      <c r="A48" s="1204">
        <v>36</v>
      </c>
      <c r="B48" s="1206" t="s">
        <v>2858</v>
      </c>
      <c r="C48" s="1195" t="s">
        <v>23</v>
      </c>
      <c r="D48" s="1209">
        <v>1</v>
      </c>
      <c r="E48" s="1817"/>
      <c r="F48" s="1208">
        <f t="shared" si="3"/>
        <v>0</v>
      </c>
    </row>
    <row r="49" spans="1:6" ht="13.8">
      <c r="A49" s="1204"/>
      <c r="B49" s="1205" t="s">
        <v>2859</v>
      </c>
      <c r="C49" s="1195"/>
      <c r="D49" s="1209"/>
      <c r="E49" s="1209"/>
      <c r="F49" s="1208"/>
    </row>
    <row r="50" spans="1:6" ht="13.8">
      <c r="A50" s="1204">
        <v>37</v>
      </c>
      <c r="B50" s="1206" t="s">
        <v>4556</v>
      </c>
      <c r="C50" s="1195" t="s">
        <v>1875</v>
      </c>
      <c r="D50" s="1209">
        <v>1</v>
      </c>
      <c r="E50" s="1817"/>
      <c r="F50" s="1208">
        <f t="shared" ref="F50:F56" si="4">E50*D50</f>
        <v>0</v>
      </c>
    </row>
    <row r="51" spans="1:6" ht="13.8">
      <c r="A51" s="1204">
        <v>38</v>
      </c>
      <c r="B51" s="1206" t="s">
        <v>4557</v>
      </c>
      <c r="C51" s="1195" t="s">
        <v>1875</v>
      </c>
      <c r="D51" s="1209">
        <v>2</v>
      </c>
      <c r="E51" s="1817"/>
      <c r="F51" s="1208">
        <f t="shared" si="4"/>
        <v>0</v>
      </c>
    </row>
    <row r="52" spans="1:6" ht="13.8">
      <c r="A52" s="1204">
        <v>39</v>
      </c>
      <c r="B52" s="1206" t="s">
        <v>2860</v>
      </c>
      <c r="C52" s="1195" t="s">
        <v>1875</v>
      </c>
      <c r="D52" s="1209">
        <v>4</v>
      </c>
      <c r="E52" s="1817"/>
      <c r="F52" s="1208">
        <f t="shared" si="4"/>
        <v>0</v>
      </c>
    </row>
    <row r="53" spans="1:6" ht="13.8">
      <c r="A53" s="1204">
        <v>40</v>
      </c>
      <c r="B53" s="1206" t="s">
        <v>2861</v>
      </c>
      <c r="C53" s="1195" t="s">
        <v>1875</v>
      </c>
      <c r="D53" s="1209">
        <v>300</v>
      </c>
      <c r="E53" s="1817"/>
      <c r="F53" s="1208">
        <f t="shared" si="4"/>
        <v>0</v>
      </c>
    </row>
    <row r="54" spans="1:6" ht="13.8">
      <c r="A54" s="1204">
        <v>41</v>
      </c>
      <c r="B54" s="1206" t="s">
        <v>2862</v>
      </c>
      <c r="C54" s="1195" t="s">
        <v>1875</v>
      </c>
      <c r="D54" s="1209">
        <v>20</v>
      </c>
      <c r="E54" s="1817"/>
      <c r="F54" s="1208">
        <f t="shared" si="4"/>
        <v>0</v>
      </c>
    </row>
    <row r="55" spans="1:6" ht="13.8">
      <c r="A55" s="1204">
        <v>42</v>
      </c>
      <c r="B55" s="1206" t="s">
        <v>2863</v>
      </c>
      <c r="C55" s="1195" t="s">
        <v>2864</v>
      </c>
      <c r="D55" s="1209">
        <v>1</v>
      </c>
      <c r="E55" s="1817"/>
      <c r="F55" s="1208">
        <f t="shared" si="4"/>
        <v>0</v>
      </c>
    </row>
    <row r="56" spans="1:6" ht="13.8">
      <c r="A56" s="1204">
        <v>43</v>
      </c>
      <c r="B56" s="1206" t="s">
        <v>2865</v>
      </c>
      <c r="C56" s="1195" t="s">
        <v>2866</v>
      </c>
      <c r="D56" s="1209">
        <v>1</v>
      </c>
      <c r="E56" s="1817"/>
      <c r="F56" s="1208">
        <f t="shared" si="4"/>
        <v>0</v>
      </c>
    </row>
    <row r="57" spans="1:6" ht="13.8">
      <c r="A57" s="1204">
        <v>44</v>
      </c>
      <c r="B57" s="1206" t="s">
        <v>2867</v>
      </c>
      <c r="C57" s="1195" t="s">
        <v>23</v>
      </c>
      <c r="D57" s="1209">
        <v>1</v>
      </c>
      <c r="E57" s="1817"/>
      <c r="F57" s="1208">
        <f>E57*D57</f>
        <v>0</v>
      </c>
    </row>
    <row r="58" spans="1:6" ht="13.8">
      <c r="A58" s="1204"/>
      <c r="B58" s="1205" t="s">
        <v>2868</v>
      </c>
      <c r="C58" s="1195"/>
      <c r="D58" s="1209"/>
      <c r="E58" s="1209"/>
      <c r="F58" s="1208"/>
    </row>
    <row r="59" spans="1:6" ht="13.8">
      <c r="A59" s="1204">
        <v>45</v>
      </c>
      <c r="B59" s="1206" t="s">
        <v>2869</v>
      </c>
      <c r="C59" s="1195" t="s">
        <v>1875</v>
      </c>
      <c r="D59" s="1209">
        <v>20</v>
      </c>
      <c r="E59" s="1817"/>
      <c r="F59" s="1208">
        <f>E59*D59</f>
        <v>0</v>
      </c>
    </row>
    <row r="60" spans="1:6" ht="13.8">
      <c r="A60" s="1204">
        <v>46</v>
      </c>
      <c r="B60" s="1206" t="s">
        <v>2870</v>
      </c>
      <c r="C60" s="1195" t="s">
        <v>1875</v>
      </c>
      <c r="D60" s="1209">
        <v>6</v>
      </c>
      <c r="E60" s="1817"/>
      <c r="F60" s="1208">
        <f>E60*D60</f>
        <v>0</v>
      </c>
    </row>
    <row r="61" spans="1:6" ht="13.8">
      <c r="A61" s="1204">
        <v>47</v>
      </c>
      <c r="B61" s="1206" t="s">
        <v>2871</v>
      </c>
      <c r="C61" s="1195" t="s">
        <v>1875</v>
      </c>
      <c r="D61" s="1209">
        <v>5</v>
      </c>
      <c r="E61" s="1817"/>
      <c r="F61" s="1208">
        <f>E61*D61</f>
        <v>0</v>
      </c>
    </row>
    <row r="62" spans="1:6" ht="13.8">
      <c r="A62" s="1204"/>
      <c r="B62" s="1205" t="s">
        <v>2872</v>
      </c>
      <c r="C62" s="1195"/>
      <c r="D62" s="1209"/>
      <c r="E62" s="2086"/>
      <c r="F62" s="1208"/>
    </row>
    <row r="63" spans="1:6" ht="13.8">
      <c r="A63" s="1204">
        <v>48</v>
      </c>
      <c r="B63" s="1206" t="s">
        <v>2873</v>
      </c>
      <c r="C63" s="1195" t="s">
        <v>6</v>
      </c>
      <c r="D63" s="1211">
        <v>5000</v>
      </c>
      <c r="E63" s="1817"/>
      <c r="F63" s="1208">
        <f t="shared" ref="F63:F68" si="5">E63*D63</f>
        <v>0</v>
      </c>
    </row>
    <row r="64" spans="1:6" ht="13.8">
      <c r="A64" s="1204">
        <v>49</v>
      </c>
      <c r="B64" s="1206" t="s">
        <v>2874</v>
      </c>
      <c r="C64" s="1195" t="s">
        <v>23</v>
      </c>
      <c r="D64" s="1212">
        <v>9000</v>
      </c>
      <c r="E64" s="1817"/>
      <c r="F64" s="1208">
        <f t="shared" si="5"/>
        <v>0</v>
      </c>
    </row>
    <row r="65" spans="1:6" ht="13.8">
      <c r="A65" s="1204">
        <v>50</v>
      </c>
      <c r="B65" s="1206" t="s">
        <v>2875</v>
      </c>
      <c r="C65" s="1195" t="s">
        <v>6</v>
      </c>
      <c r="D65" s="1211">
        <v>500</v>
      </c>
      <c r="E65" s="1817"/>
      <c r="F65" s="1208">
        <f t="shared" si="5"/>
        <v>0</v>
      </c>
    </row>
    <row r="66" spans="1:6" ht="13.8">
      <c r="A66" s="1204">
        <v>51</v>
      </c>
      <c r="B66" s="1206" t="s">
        <v>2874</v>
      </c>
      <c r="C66" s="1195" t="s">
        <v>23</v>
      </c>
      <c r="D66" s="1212">
        <v>700</v>
      </c>
      <c r="E66" s="1817"/>
      <c r="F66" s="1208">
        <f t="shared" si="5"/>
        <v>0</v>
      </c>
    </row>
    <row r="67" spans="1:6" ht="13.8">
      <c r="A67" s="1204">
        <v>52</v>
      </c>
      <c r="B67" s="1206" t="s">
        <v>2876</v>
      </c>
      <c r="C67" s="1195" t="s">
        <v>6</v>
      </c>
      <c r="D67" s="1209">
        <v>2800</v>
      </c>
      <c r="E67" s="1817"/>
      <c r="F67" s="1208">
        <f t="shared" si="5"/>
        <v>0</v>
      </c>
    </row>
    <row r="68" spans="1:6" ht="13.8">
      <c r="A68" s="1204">
        <v>53</v>
      </c>
      <c r="B68" s="1206" t="s">
        <v>2877</v>
      </c>
      <c r="C68" s="1195" t="s">
        <v>6</v>
      </c>
      <c r="D68" s="1209">
        <v>3500</v>
      </c>
      <c r="E68" s="1817"/>
      <c r="F68" s="1208">
        <f t="shared" si="5"/>
        <v>0</v>
      </c>
    </row>
    <row r="69" spans="1:6" ht="13.8">
      <c r="A69" s="1204"/>
      <c r="B69" s="1205" t="s">
        <v>2878</v>
      </c>
      <c r="C69" s="1195"/>
      <c r="D69" s="1209"/>
      <c r="E69" s="1209"/>
      <c r="F69" s="1208"/>
    </row>
    <row r="70" spans="1:6" ht="27.6">
      <c r="A70" s="1204">
        <v>54</v>
      </c>
      <c r="B70" s="1206" t="s">
        <v>2879</v>
      </c>
      <c r="C70" s="1195" t="s">
        <v>6</v>
      </c>
      <c r="D70" s="1209">
        <v>72</v>
      </c>
      <c r="E70" s="1817"/>
      <c r="F70" s="1208">
        <f t="shared" ref="F70:F83" si="6">E70*D70</f>
        <v>0</v>
      </c>
    </row>
    <row r="71" spans="1:6" ht="27.6">
      <c r="A71" s="1204">
        <v>55</v>
      </c>
      <c r="B71" s="1206" t="s">
        <v>2879</v>
      </c>
      <c r="C71" s="1195" t="s">
        <v>6</v>
      </c>
      <c r="D71" s="1209">
        <v>48</v>
      </c>
      <c r="E71" s="1817"/>
      <c r="F71" s="1208">
        <f t="shared" si="6"/>
        <v>0</v>
      </c>
    </row>
    <row r="72" spans="1:6" ht="41.4">
      <c r="A72" s="1204">
        <v>56</v>
      </c>
      <c r="B72" s="1213" t="s">
        <v>2880</v>
      </c>
      <c r="C72" s="1195" t="s">
        <v>23</v>
      </c>
      <c r="D72" s="1209">
        <v>13000</v>
      </c>
      <c r="E72" s="1817"/>
      <c r="F72" s="1208">
        <f t="shared" si="6"/>
        <v>0</v>
      </c>
    </row>
    <row r="73" spans="1:6" ht="41.4">
      <c r="A73" s="1204">
        <v>57</v>
      </c>
      <c r="B73" s="1213" t="s">
        <v>2881</v>
      </c>
      <c r="C73" s="1195" t="s">
        <v>23</v>
      </c>
      <c r="D73" s="1209">
        <v>2000</v>
      </c>
      <c r="E73" s="1817"/>
      <c r="F73" s="1208">
        <f t="shared" si="6"/>
        <v>0</v>
      </c>
    </row>
    <row r="74" spans="1:6" ht="13.8">
      <c r="A74" s="1204">
        <v>58</v>
      </c>
      <c r="B74" s="1213" t="s">
        <v>2882</v>
      </c>
      <c r="C74" s="1195" t="s">
        <v>23</v>
      </c>
      <c r="D74" s="1209">
        <v>800</v>
      </c>
      <c r="E74" s="1817"/>
      <c r="F74" s="1208">
        <f t="shared" si="6"/>
        <v>0</v>
      </c>
    </row>
    <row r="75" spans="1:6" ht="27.6">
      <c r="A75" s="1204">
        <v>59</v>
      </c>
      <c r="B75" s="1213" t="s">
        <v>2883</v>
      </c>
      <c r="C75" s="1195" t="s">
        <v>6</v>
      </c>
      <c r="D75" s="1209">
        <v>15</v>
      </c>
      <c r="E75" s="1817"/>
      <c r="F75" s="1208">
        <f t="shared" si="6"/>
        <v>0</v>
      </c>
    </row>
    <row r="76" spans="1:6" ht="27.6">
      <c r="A76" s="1204">
        <v>60</v>
      </c>
      <c r="B76" s="1213" t="s">
        <v>2884</v>
      </c>
      <c r="C76" s="1195" t="s">
        <v>1875</v>
      </c>
      <c r="D76" s="1209">
        <v>240</v>
      </c>
      <c r="E76" s="1817"/>
      <c r="F76" s="1208">
        <f t="shared" si="6"/>
        <v>0</v>
      </c>
    </row>
    <row r="77" spans="1:6" ht="27.6">
      <c r="A77" s="1204">
        <v>61</v>
      </c>
      <c r="B77" s="1213" t="s">
        <v>2885</v>
      </c>
      <c r="C77" s="1195" t="s">
        <v>1875</v>
      </c>
      <c r="D77" s="1209">
        <v>40</v>
      </c>
      <c r="E77" s="1817"/>
      <c r="F77" s="1208">
        <f t="shared" si="6"/>
        <v>0</v>
      </c>
    </row>
    <row r="78" spans="1:6" ht="27.6">
      <c r="A78" s="1204">
        <v>62</v>
      </c>
      <c r="B78" s="1213" t="s">
        <v>2886</v>
      </c>
      <c r="C78" s="1195" t="s">
        <v>23</v>
      </c>
      <c r="D78" s="1209">
        <v>1</v>
      </c>
      <c r="E78" s="1817"/>
      <c r="F78" s="1208">
        <f t="shared" si="6"/>
        <v>0</v>
      </c>
    </row>
    <row r="79" spans="1:6" ht="13.8">
      <c r="A79" s="1204">
        <v>63</v>
      </c>
      <c r="B79" s="1213" t="s">
        <v>2887</v>
      </c>
      <c r="C79" s="1195" t="s">
        <v>23</v>
      </c>
      <c r="D79" s="1209">
        <v>1</v>
      </c>
      <c r="E79" s="1817"/>
      <c r="F79" s="1208">
        <f t="shared" si="6"/>
        <v>0</v>
      </c>
    </row>
    <row r="80" spans="1:6" ht="13.8">
      <c r="A80" s="1204">
        <v>64</v>
      </c>
      <c r="B80" s="1213" t="s">
        <v>2860</v>
      </c>
      <c r="C80" s="1195"/>
      <c r="D80" s="1209">
        <v>2</v>
      </c>
      <c r="E80" s="1817"/>
      <c r="F80" s="1208">
        <f t="shared" si="6"/>
        <v>0</v>
      </c>
    </row>
    <row r="81" spans="1:6" ht="13.8">
      <c r="A81" s="1204">
        <v>65</v>
      </c>
      <c r="B81" s="1213" t="s">
        <v>2888</v>
      </c>
      <c r="C81" s="1195" t="s">
        <v>23</v>
      </c>
      <c r="D81" s="1209">
        <v>7</v>
      </c>
      <c r="E81" s="1817"/>
      <c r="F81" s="1208">
        <f t="shared" si="6"/>
        <v>0</v>
      </c>
    </row>
    <row r="82" spans="1:6" ht="13.8">
      <c r="A82" s="1204">
        <v>66</v>
      </c>
      <c r="B82" s="1213" t="s">
        <v>2889</v>
      </c>
      <c r="C82" s="1195" t="s">
        <v>23</v>
      </c>
      <c r="D82" s="1209">
        <v>1</v>
      </c>
      <c r="E82" s="1817"/>
      <c r="F82" s="1208">
        <f t="shared" si="6"/>
        <v>0</v>
      </c>
    </row>
    <row r="83" spans="1:6" ht="13.8">
      <c r="A83" s="1204">
        <v>67</v>
      </c>
      <c r="B83" s="1213" t="s">
        <v>2890</v>
      </c>
      <c r="C83" s="1195" t="s">
        <v>23</v>
      </c>
      <c r="D83" s="1209">
        <v>4</v>
      </c>
      <c r="E83" s="1817"/>
      <c r="F83" s="1208">
        <f t="shared" si="6"/>
        <v>0</v>
      </c>
    </row>
    <row r="84" spans="1:6" ht="13.8">
      <c r="A84" s="1204"/>
      <c r="B84" s="1205" t="s">
        <v>2891</v>
      </c>
      <c r="C84" s="1195"/>
      <c r="D84" s="1209"/>
      <c r="E84" s="1209"/>
      <c r="F84" s="1208"/>
    </row>
    <row r="85" spans="1:6" ht="13.8">
      <c r="A85" s="1204">
        <v>68</v>
      </c>
      <c r="B85" s="1213" t="s">
        <v>2892</v>
      </c>
      <c r="C85" s="1214" t="s">
        <v>2893</v>
      </c>
      <c r="D85" s="1207">
        <v>1</v>
      </c>
      <c r="E85" s="1817"/>
      <c r="F85" s="1208">
        <f>E85*D85</f>
        <v>0</v>
      </c>
    </row>
    <row r="86" spans="1:6" ht="13.8">
      <c r="A86" s="1204">
        <v>69</v>
      </c>
      <c r="B86" s="1213" t="s">
        <v>2894</v>
      </c>
      <c r="C86" s="1214" t="s">
        <v>1875</v>
      </c>
      <c r="D86" s="1207">
        <v>5</v>
      </c>
      <c r="E86" s="1817"/>
      <c r="F86" s="1208">
        <f>E86*D86</f>
        <v>0</v>
      </c>
    </row>
    <row r="87" spans="1:6" ht="13.8">
      <c r="A87" s="1204">
        <v>70</v>
      </c>
      <c r="B87" s="1213" t="s">
        <v>2895</v>
      </c>
      <c r="C87" s="1214" t="s">
        <v>23</v>
      </c>
      <c r="D87" s="1207">
        <v>1</v>
      </c>
      <c r="E87" s="1817"/>
      <c r="F87" s="1208">
        <f>E87*D87</f>
        <v>0</v>
      </c>
    </row>
    <row r="88" spans="1:6" ht="13.8">
      <c r="A88" s="1204"/>
      <c r="B88" s="1205" t="s">
        <v>2896</v>
      </c>
      <c r="C88" s="1195"/>
      <c r="D88" s="1209"/>
      <c r="E88" s="1209"/>
      <c r="F88" s="1208"/>
    </row>
    <row r="89" spans="1:6" ht="13.8">
      <c r="A89" s="1204">
        <v>71</v>
      </c>
      <c r="B89" s="1213" t="s">
        <v>2897</v>
      </c>
      <c r="C89" s="1195" t="s">
        <v>23</v>
      </c>
      <c r="D89" s="1209">
        <v>1</v>
      </c>
      <c r="E89" s="1817"/>
      <c r="F89" s="1208">
        <f>E89*D89</f>
        <v>0</v>
      </c>
    </row>
    <row r="90" spans="1:6" ht="13.8">
      <c r="A90" s="1204">
        <v>72</v>
      </c>
      <c r="B90" s="1213" t="s">
        <v>2898</v>
      </c>
      <c r="C90" s="1195" t="s">
        <v>23</v>
      </c>
      <c r="D90" s="1209">
        <v>1</v>
      </c>
      <c r="E90" s="1817"/>
      <c r="F90" s="1208">
        <f>E90*D90</f>
        <v>0</v>
      </c>
    </row>
    <row r="91" spans="1:6" ht="13.8">
      <c r="A91" s="1204">
        <v>73</v>
      </c>
      <c r="B91" s="1213" t="s">
        <v>2899</v>
      </c>
      <c r="C91" s="1195" t="s">
        <v>23</v>
      </c>
      <c r="D91" s="1209">
        <v>1</v>
      </c>
      <c r="E91" s="1817"/>
      <c r="F91" s="1208">
        <f>E91*D91</f>
        <v>0</v>
      </c>
    </row>
    <row r="92" spans="1:6" ht="13.8">
      <c r="A92" s="1204"/>
      <c r="B92" s="1205" t="s">
        <v>2900</v>
      </c>
      <c r="C92" s="1195"/>
      <c r="D92" s="1209"/>
      <c r="E92" s="1209"/>
      <c r="F92" s="1208"/>
    </row>
    <row r="93" spans="1:6" ht="13.8">
      <c r="A93" s="1204">
        <v>74</v>
      </c>
      <c r="B93" s="1206" t="s">
        <v>2901</v>
      </c>
      <c r="C93" s="1195" t="s">
        <v>23</v>
      </c>
      <c r="D93" s="1209">
        <v>1</v>
      </c>
      <c r="E93" s="1817"/>
      <c r="F93" s="1208">
        <f t="shared" ref="F93:F101" si="7">E93*D93</f>
        <v>0</v>
      </c>
    </row>
    <row r="94" spans="1:6" ht="13.8">
      <c r="A94" s="1204">
        <v>75</v>
      </c>
      <c r="B94" s="1206" t="s">
        <v>2902</v>
      </c>
      <c r="C94" s="1195" t="s">
        <v>23</v>
      </c>
      <c r="D94" s="1209">
        <v>1</v>
      </c>
      <c r="E94" s="1817"/>
      <c r="F94" s="1208">
        <f t="shared" si="7"/>
        <v>0</v>
      </c>
    </row>
    <row r="95" spans="1:6" ht="13.8">
      <c r="A95" s="1204">
        <v>76</v>
      </c>
      <c r="B95" s="1206" t="s">
        <v>2903</v>
      </c>
      <c r="C95" s="1195" t="s">
        <v>23</v>
      </c>
      <c r="D95" s="1209">
        <v>1</v>
      </c>
      <c r="E95" s="1817"/>
      <c r="F95" s="1208">
        <f t="shared" si="7"/>
        <v>0</v>
      </c>
    </row>
    <row r="96" spans="1:6" ht="13.8">
      <c r="A96" s="1204">
        <v>77</v>
      </c>
      <c r="B96" s="1206" t="s">
        <v>2904</v>
      </c>
      <c r="C96" s="1195" t="s">
        <v>23</v>
      </c>
      <c r="D96" s="1209">
        <v>1</v>
      </c>
      <c r="E96" s="1817"/>
      <c r="F96" s="1208">
        <f t="shared" si="7"/>
        <v>0</v>
      </c>
    </row>
    <row r="97" spans="1:6" ht="13.8">
      <c r="A97" s="1204">
        <v>78</v>
      </c>
      <c r="B97" s="1206" t="s">
        <v>2905</v>
      </c>
      <c r="C97" s="1195" t="s">
        <v>23</v>
      </c>
      <c r="D97" s="1209">
        <v>1</v>
      </c>
      <c r="E97" s="1817"/>
      <c r="F97" s="1208">
        <f t="shared" si="7"/>
        <v>0</v>
      </c>
    </row>
    <row r="98" spans="1:6" ht="13.8">
      <c r="A98" s="1204">
        <v>79</v>
      </c>
      <c r="B98" s="1206" t="s">
        <v>2906</v>
      </c>
      <c r="C98" s="1195" t="s">
        <v>23</v>
      </c>
      <c r="D98" s="1209">
        <v>1</v>
      </c>
      <c r="E98" s="1817"/>
      <c r="F98" s="1208">
        <f t="shared" si="7"/>
        <v>0</v>
      </c>
    </row>
    <row r="99" spans="1:6" ht="13.8">
      <c r="A99" s="1204">
        <v>80</v>
      </c>
      <c r="B99" s="1206" t="s">
        <v>2907</v>
      </c>
      <c r="C99" s="1195" t="s">
        <v>2866</v>
      </c>
      <c r="D99" s="1209">
        <v>40</v>
      </c>
      <c r="E99" s="1817"/>
      <c r="F99" s="1208">
        <f t="shared" si="7"/>
        <v>0</v>
      </c>
    </row>
    <row r="100" spans="1:6" ht="13.8">
      <c r="A100" s="1204">
        <v>81</v>
      </c>
      <c r="B100" s="1206" t="s">
        <v>2908</v>
      </c>
      <c r="C100" s="1195" t="s">
        <v>2866</v>
      </c>
      <c r="D100" s="1209">
        <v>60</v>
      </c>
      <c r="E100" s="1817"/>
      <c r="F100" s="1208">
        <f t="shared" si="7"/>
        <v>0</v>
      </c>
    </row>
    <row r="101" spans="1:6" ht="14.4" thickBot="1">
      <c r="A101" s="1215">
        <v>82</v>
      </c>
      <c r="B101" s="1216" t="s">
        <v>2909</v>
      </c>
      <c r="C101" s="1217" t="s">
        <v>23</v>
      </c>
      <c r="D101" s="1218">
        <v>1</v>
      </c>
      <c r="E101" s="1818"/>
      <c r="F101" s="1219">
        <f t="shared" si="7"/>
        <v>0</v>
      </c>
    </row>
  </sheetData>
  <sheetProtection algorithmName="SHA-512" hashValue="i6Elp5jD7WLsOPxeUrEIQedGv1Esh/3lW7WITftedGDe6Qk5gkUazq3rPjq+STNBvdbatODTmLEoN3NUF8I7Xg==" saltValue="jall1tGasZFIkeP2v4RxAA==" spinCount="100000" sheet="1" objects="1" scenarios="1"/>
  <printOptions gridLines="1"/>
  <pageMargins left="0.86614173228346458" right="0.39370078740157483" top="0.86614173228346458" bottom="0.35433070866141736" header="0.39370078740157483" footer="0.19685039370078741"/>
  <pageSetup paperSize="9" scale="74" fitToHeight="0" orientation="portrait" r:id="rId1"/>
  <headerFooter>
    <oddHeader>&amp;R&amp;F
&amp;A</oddHeader>
    <oddFooter>&amp;R&amp;P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theme="4" tint="0.59999389629810485"/>
    <pageSetUpPr fitToPage="1"/>
  </sheetPr>
  <dimension ref="B1:Q135"/>
  <sheetViews>
    <sheetView zoomScale="85" zoomScaleNormal="85" zoomScaleSheetLayoutView="115" workbookViewId="0">
      <pane xSplit="4" ySplit="5" topLeftCell="E6" activePane="bottomRight" state="frozen"/>
      <selection activeCell="F113" sqref="F113"/>
      <selection pane="topRight" activeCell="F113" sqref="F113"/>
      <selection pane="bottomLeft" activeCell="F113" sqref="F113"/>
      <selection pane="bottomRight" activeCell="F113" sqref="F113"/>
    </sheetView>
  </sheetViews>
  <sheetFormatPr defaultRowHeight="13.2"/>
  <cols>
    <col min="2" max="2" width="7.33203125" customWidth="1"/>
    <col min="3" max="3" width="55.5546875" customWidth="1"/>
    <col min="4" max="4" width="4.5546875" customWidth="1"/>
    <col min="5" max="5" width="8.88671875" style="169" customWidth="1"/>
    <col min="6" max="7" width="13.33203125" style="170" customWidth="1"/>
    <col min="8" max="8" width="2.44140625" customWidth="1"/>
    <col min="9" max="9" width="35.6640625" customWidth="1"/>
    <col min="11" max="11" width="27.88671875" customWidth="1"/>
  </cols>
  <sheetData>
    <row r="1" spans="2:17" ht="21.6" customHeight="1">
      <c r="B1" s="952"/>
      <c r="C1" s="818" t="s">
        <v>1711</v>
      </c>
      <c r="D1" s="975"/>
      <c r="E1" s="975"/>
      <c r="F1" s="975"/>
      <c r="G1" s="1279"/>
      <c r="H1" s="1071"/>
      <c r="I1" s="1071"/>
      <c r="L1" s="319"/>
      <c r="M1" s="319"/>
      <c r="N1" s="319"/>
      <c r="O1" s="319"/>
      <c r="P1" s="15"/>
      <c r="Q1" s="13"/>
    </row>
    <row r="2" spans="2:17" ht="21.6" customHeight="1">
      <c r="B2" s="953"/>
      <c r="C2" s="755" t="s">
        <v>4787</v>
      </c>
      <c r="D2" s="1048"/>
      <c r="E2" s="1048"/>
      <c r="F2" s="1048"/>
      <c r="G2" s="1303"/>
      <c r="H2" s="765"/>
      <c r="I2" s="862"/>
      <c r="L2" s="319"/>
      <c r="M2" s="319"/>
      <c r="N2" s="319"/>
      <c r="O2" s="319"/>
      <c r="P2" s="15"/>
      <c r="Q2" s="13"/>
    </row>
    <row r="3" spans="2:17" ht="27.6">
      <c r="B3" s="1704" t="s">
        <v>4791</v>
      </c>
      <c r="C3" s="1194" t="s">
        <v>2815</v>
      </c>
      <c r="D3" s="1195" t="s">
        <v>2816</v>
      </c>
      <c r="E3" s="1196" t="s">
        <v>2817</v>
      </c>
      <c r="F3" s="1197" t="s">
        <v>4745</v>
      </c>
      <c r="G3" s="1281" t="s">
        <v>4746</v>
      </c>
      <c r="H3" s="765"/>
      <c r="I3" s="1198" t="s">
        <v>692</v>
      </c>
      <c r="J3" s="726"/>
      <c r="K3" s="727"/>
    </row>
    <row r="4" spans="2:17" ht="13.8">
      <c r="B4" s="1220"/>
      <c r="C4" s="1221"/>
      <c r="D4" s="1195"/>
      <c r="E4" s="1196"/>
      <c r="F4" s="1197" t="s">
        <v>3051</v>
      </c>
      <c r="G4" s="1281" t="s">
        <v>3051</v>
      </c>
      <c r="H4" s="765"/>
      <c r="I4" s="1198"/>
      <c r="J4" s="726"/>
      <c r="K4" s="727"/>
    </row>
    <row r="5" spans="2:17" ht="15.6">
      <c r="B5" s="1199"/>
      <c r="C5" s="1200" t="s">
        <v>2910</v>
      </c>
      <c r="D5" s="1201"/>
      <c r="E5" s="1202"/>
      <c r="F5" s="1203"/>
      <c r="G5" s="1282">
        <f>SUM(G6:G132)</f>
        <v>0</v>
      </c>
      <c r="H5" s="765"/>
      <c r="I5" s="1276"/>
    </row>
    <row r="6" spans="2:17" s="172" customFormat="1" ht="27.6">
      <c r="B6" s="1223">
        <v>1</v>
      </c>
      <c r="C6" s="1224" t="s">
        <v>2911</v>
      </c>
      <c r="D6" s="1225" t="s">
        <v>23</v>
      </c>
      <c r="E6" s="1226">
        <v>7</v>
      </c>
      <c r="F6" s="1817"/>
      <c r="G6" s="1283">
        <f>E6*F6</f>
        <v>0</v>
      </c>
      <c r="I6" s="1227"/>
    </row>
    <row r="7" spans="2:17" s="172" customFormat="1" ht="13.8">
      <c r="B7" s="1223">
        <v>2</v>
      </c>
      <c r="C7" s="1228" t="s">
        <v>2912</v>
      </c>
      <c r="D7" s="1229" t="s">
        <v>1875</v>
      </c>
      <c r="E7" s="1230">
        <v>14</v>
      </c>
      <c r="F7" s="1817"/>
      <c r="G7" s="1283">
        <f t="shared" ref="G7:G115" si="0">E7*F7</f>
        <v>0</v>
      </c>
      <c r="I7" s="1227"/>
    </row>
    <row r="8" spans="2:17" s="172" customFormat="1" ht="27.6">
      <c r="B8" s="1223">
        <v>3</v>
      </c>
      <c r="C8" s="1228" t="s">
        <v>2913</v>
      </c>
      <c r="D8" s="1229" t="s">
        <v>1875</v>
      </c>
      <c r="E8" s="1230">
        <v>14</v>
      </c>
      <c r="F8" s="1817"/>
      <c r="G8" s="1283">
        <f t="shared" si="0"/>
        <v>0</v>
      </c>
      <c r="I8" s="1227"/>
    </row>
    <row r="9" spans="2:17" s="172" customFormat="1" ht="13.8">
      <c r="B9" s="1223">
        <v>4</v>
      </c>
      <c r="C9" s="1228" t="s">
        <v>2914</v>
      </c>
      <c r="D9" s="1229" t="s">
        <v>1875</v>
      </c>
      <c r="E9" s="1230">
        <v>90</v>
      </c>
      <c r="F9" s="1817"/>
      <c r="G9" s="1283">
        <f t="shared" si="0"/>
        <v>0</v>
      </c>
      <c r="I9" s="1227"/>
    </row>
    <row r="10" spans="2:17" s="172" customFormat="1" ht="27.6">
      <c r="B10" s="1223">
        <v>5</v>
      </c>
      <c r="C10" s="1228" t="s">
        <v>2915</v>
      </c>
      <c r="D10" s="1229" t="s">
        <v>1875</v>
      </c>
      <c r="E10" s="1231">
        <v>14</v>
      </c>
      <c r="F10" s="1817"/>
      <c r="G10" s="1283">
        <f t="shared" si="0"/>
        <v>0</v>
      </c>
      <c r="I10" s="1227"/>
    </row>
    <row r="11" spans="2:17" s="172" customFormat="1" ht="13.8">
      <c r="B11" s="1223">
        <v>6</v>
      </c>
      <c r="C11" s="1228" t="s">
        <v>2916</v>
      </c>
      <c r="D11" s="1229" t="s">
        <v>1875</v>
      </c>
      <c r="E11" s="1231">
        <v>7</v>
      </c>
      <c r="F11" s="1817"/>
      <c r="G11" s="1283">
        <f t="shared" si="0"/>
        <v>0</v>
      </c>
      <c r="I11" s="1227"/>
    </row>
    <row r="12" spans="2:17" s="172" customFormat="1" ht="13.8">
      <c r="B12" s="1223">
        <v>7</v>
      </c>
      <c r="C12" s="1228" t="s">
        <v>2917</v>
      </c>
      <c r="D12" s="1229" t="s">
        <v>2918</v>
      </c>
      <c r="E12" s="1231">
        <v>8</v>
      </c>
      <c r="F12" s="1817"/>
      <c r="G12" s="1283">
        <f t="shared" si="0"/>
        <v>0</v>
      </c>
      <c r="I12" s="1227"/>
    </row>
    <row r="13" spans="2:17" s="172" customFormat="1" ht="13.8">
      <c r="B13" s="1223">
        <v>8</v>
      </c>
      <c r="C13" s="1228" t="s">
        <v>2919</v>
      </c>
      <c r="D13" s="1229" t="s">
        <v>2918</v>
      </c>
      <c r="E13" s="1231">
        <v>3</v>
      </c>
      <c r="F13" s="1817"/>
      <c r="G13" s="1283">
        <f t="shared" si="0"/>
        <v>0</v>
      </c>
      <c r="I13" s="1227"/>
    </row>
    <row r="14" spans="2:17" s="172" customFormat="1" ht="27.6">
      <c r="B14" s="1223">
        <v>9</v>
      </c>
      <c r="C14" s="1228" t="s">
        <v>2920</v>
      </c>
      <c r="D14" s="1229" t="s">
        <v>1875</v>
      </c>
      <c r="E14" s="1231">
        <v>4</v>
      </c>
      <c r="F14" s="1817"/>
      <c r="G14" s="1283">
        <f t="shared" si="0"/>
        <v>0</v>
      </c>
      <c r="I14" s="1227"/>
    </row>
    <row r="15" spans="2:17" s="172" customFormat="1" ht="13.8">
      <c r="B15" s="1223"/>
      <c r="C15" s="1228"/>
      <c r="D15" s="1229"/>
      <c r="E15" s="1231"/>
      <c r="F15" s="2087"/>
      <c r="G15" s="1231"/>
      <c r="I15" s="1227"/>
    </row>
    <row r="16" spans="2:17" s="172" customFormat="1" ht="27.6">
      <c r="B16" s="1223">
        <v>10</v>
      </c>
      <c r="C16" s="1228" t="s">
        <v>2921</v>
      </c>
      <c r="D16" s="1229" t="s">
        <v>23</v>
      </c>
      <c r="E16" s="1231">
        <v>1</v>
      </c>
      <c r="F16" s="1817"/>
      <c r="G16" s="1283">
        <f>E16*F16</f>
        <v>0</v>
      </c>
      <c r="I16" s="1227"/>
    </row>
    <row r="17" spans="2:9" s="172" customFormat="1" ht="13.8">
      <c r="B17" s="1223"/>
      <c r="C17" s="1228"/>
      <c r="D17" s="1229"/>
      <c r="E17" s="1231"/>
      <c r="F17" s="2087"/>
      <c r="G17" s="1283"/>
      <c r="I17" s="1227"/>
    </row>
    <row r="18" spans="2:9" s="172" customFormat="1" ht="13.8">
      <c r="B18" s="1232"/>
      <c r="C18" s="1233" t="s">
        <v>4558</v>
      </c>
      <c r="D18" s="1234"/>
      <c r="E18" s="1207"/>
      <c r="F18" s="2087"/>
      <c r="G18" s="1251"/>
      <c r="I18" s="1227"/>
    </row>
    <row r="19" spans="2:9" s="172" customFormat="1" ht="13.8">
      <c r="B19" s="1235">
        <v>11</v>
      </c>
      <c r="C19" s="1236" t="s">
        <v>4559</v>
      </c>
      <c r="D19" s="1234" t="s">
        <v>23</v>
      </c>
      <c r="E19" s="1207">
        <v>3</v>
      </c>
      <c r="F19" s="1817"/>
      <c r="G19" s="1251">
        <f t="shared" si="0"/>
        <v>0</v>
      </c>
      <c r="I19" s="1227"/>
    </row>
    <row r="20" spans="2:9" s="172" customFormat="1" ht="13.8">
      <c r="B20" s="1235">
        <v>12</v>
      </c>
      <c r="C20" s="1236" t="s">
        <v>4567</v>
      </c>
      <c r="D20" s="1234" t="s">
        <v>23</v>
      </c>
      <c r="E20" s="1207">
        <v>12</v>
      </c>
      <c r="F20" s="1817"/>
      <c r="G20" s="1251">
        <f t="shared" si="0"/>
        <v>0</v>
      </c>
      <c r="I20" s="1227"/>
    </row>
    <row r="21" spans="2:9" s="172" customFormat="1" ht="13.8">
      <c r="B21" s="1235">
        <v>13</v>
      </c>
      <c r="C21" s="1236" t="s">
        <v>4568</v>
      </c>
      <c r="D21" s="1234" t="s">
        <v>1875</v>
      </c>
      <c r="E21" s="1207">
        <v>12</v>
      </c>
      <c r="F21" s="1817"/>
      <c r="G21" s="1251">
        <f t="shared" si="0"/>
        <v>0</v>
      </c>
      <c r="I21" s="1227"/>
    </row>
    <row r="22" spans="2:9" s="172" customFormat="1" ht="13.8">
      <c r="B22" s="1235">
        <v>14</v>
      </c>
      <c r="C22" s="1236" t="s">
        <v>4569</v>
      </c>
      <c r="D22" s="1234" t="s">
        <v>1875</v>
      </c>
      <c r="E22" s="1207">
        <v>6</v>
      </c>
      <c r="F22" s="1817"/>
      <c r="G22" s="1251">
        <f t="shared" si="0"/>
        <v>0</v>
      </c>
      <c r="I22" s="1227"/>
    </row>
    <row r="23" spans="2:9" s="172" customFormat="1" ht="13.8">
      <c r="B23" s="1235">
        <v>15</v>
      </c>
      <c r="C23" s="1236" t="s">
        <v>4570</v>
      </c>
      <c r="D23" s="1234" t="s">
        <v>1875</v>
      </c>
      <c r="E23" s="1207">
        <v>144</v>
      </c>
      <c r="F23" s="1817"/>
      <c r="G23" s="1251">
        <f t="shared" si="0"/>
        <v>0</v>
      </c>
      <c r="I23" s="1227"/>
    </row>
    <row r="24" spans="2:9" s="172" customFormat="1" ht="13.8">
      <c r="B24" s="1235">
        <v>16</v>
      </c>
      <c r="C24" s="1236" t="s">
        <v>4571</v>
      </c>
      <c r="D24" s="1234" t="s">
        <v>23</v>
      </c>
      <c r="E24" s="1207">
        <v>3</v>
      </c>
      <c r="F24" s="1817"/>
      <c r="G24" s="1251">
        <f t="shared" si="0"/>
        <v>0</v>
      </c>
      <c r="I24" s="1227"/>
    </row>
    <row r="25" spans="2:9" s="172" customFormat="1" ht="13.8">
      <c r="B25" s="1235">
        <v>17</v>
      </c>
      <c r="C25" s="1236" t="s">
        <v>4572</v>
      </c>
      <c r="D25" s="1234" t="s">
        <v>1875</v>
      </c>
      <c r="E25" s="1207">
        <v>46</v>
      </c>
      <c r="F25" s="1817"/>
      <c r="G25" s="1251">
        <f t="shared" si="0"/>
        <v>0</v>
      </c>
      <c r="I25" s="1227"/>
    </row>
    <row r="26" spans="2:9" s="172" customFormat="1" ht="13.8">
      <c r="B26" s="1235">
        <v>18</v>
      </c>
      <c r="C26" s="1236" t="s">
        <v>4573</v>
      </c>
      <c r="D26" s="1234" t="s">
        <v>1875</v>
      </c>
      <c r="E26" s="1207">
        <v>92</v>
      </c>
      <c r="F26" s="1817"/>
      <c r="G26" s="1251">
        <f t="shared" si="0"/>
        <v>0</v>
      </c>
      <c r="I26" s="1227"/>
    </row>
    <row r="27" spans="2:9" s="172" customFormat="1" ht="13.8">
      <c r="B27" s="1235">
        <v>19</v>
      </c>
      <c r="C27" s="1236" t="s">
        <v>4574</v>
      </c>
      <c r="D27" s="1234" t="s">
        <v>1875</v>
      </c>
      <c r="E27" s="1207">
        <v>24</v>
      </c>
      <c r="F27" s="1817"/>
      <c r="G27" s="1251">
        <f t="shared" si="0"/>
        <v>0</v>
      </c>
      <c r="I27" s="1227"/>
    </row>
    <row r="28" spans="2:9" s="172" customFormat="1" ht="13.8">
      <c r="B28" s="1235">
        <v>20</v>
      </c>
      <c r="C28" s="1236" t="s">
        <v>4575</v>
      </c>
      <c r="D28" s="1234" t="s">
        <v>1875</v>
      </c>
      <c r="E28" s="1207">
        <v>24</v>
      </c>
      <c r="F28" s="1817"/>
      <c r="G28" s="1251">
        <f t="shared" si="0"/>
        <v>0</v>
      </c>
      <c r="I28" s="1227"/>
    </row>
    <row r="29" spans="2:9" s="172" customFormat="1" ht="13.8">
      <c r="B29" s="1232"/>
      <c r="C29" s="1236"/>
      <c r="D29" s="1234"/>
      <c r="E29" s="1207"/>
      <c r="F29" s="2087"/>
      <c r="G29" s="1251"/>
      <c r="I29" s="1227"/>
    </row>
    <row r="30" spans="2:9" s="172" customFormat="1" ht="13.8">
      <c r="B30" s="1232"/>
      <c r="C30" s="1233" t="s">
        <v>4576</v>
      </c>
      <c r="D30" s="1234"/>
      <c r="E30" s="1207"/>
      <c r="F30" s="2087"/>
      <c r="G30" s="1251"/>
      <c r="I30" s="1227"/>
    </row>
    <row r="31" spans="2:9" s="172" customFormat="1" ht="13.8">
      <c r="B31" s="1232">
        <v>21</v>
      </c>
      <c r="C31" s="1236" t="s">
        <v>4559</v>
      </c>
      <c r="D31" s="1234" t="s">
        <v>23</v>
      </c>
      <c r="E31" s="1207">
        <v>1</v>
      </c>
      <c r="F31" s="1817"/>
      <c r="G31" s="1251">
        <f t="shared" si="0"/>
        <v>0</v>
      </c>
      <c r="I31" s="1227"/>
    </row>
    <row r="32" spans="2:9" s="172" customFormat="1" ht="13.8">
      <c r="B32" s="1232">
        <v>22</v>
      </c>
      <c r="C32" s="1236" t="s">
        <v>4567</v>
      </c>
      <c r="D32" s="1234" t="s">
        <v>23</v>
      </c>
      <c r="E32" s="1207">
        <v>3</v>
      </c>
      <c r="F32" s="1817"/>
      <c r="G32" s="1251">
        <f t="shared" si="0"/>
        <v>0</v>
      </c>
      <c r="I32" s="1227"/>
    </row>
    <row r="33" spans="2:9" s="172" customFormat="1" ht="13.8">
      <c r="B33" s="1232">
        <v>23</v>
      </c>
      <c r="C33" s="1236" t="s">
        <v>4568</v>
      </c>
      <c r="D33" s="1234" t="s">
        <v>1875</v>
      </c>
      <c r="E33" s="1207">
        <v>3</v>
      </c>
      <c r="F33" s="1817"/>
      <c r="G33" s="1251">
        <f t="shared" si="0"/>
        <v>0</v>
      </c>
      <c r="I33" s="1227"/>
    </row>
    <row r="34" spans="2:9" s="172" customFormat="1" ht="13.8">
      <c r="B34" s="1232">
        <v>24</v>
      </c>
      <c r="C34" s="1236" t="s">
        <v>4569</v>
      </c>
      <c r="D34" s="1234" t="s">
        <v>1875</v>
      </c>
      <c r="E34" s="1207">
        <v>8</v>
      </c>
      <c r="F34" s="1817"/>
      <c r="G34" s="1251">
        <f t="shared" si="0"/>
        <v>0</v>
      </c>
      <c r="I34" s="1227"/>
    </row>
    <row r="35" spans="2:9" s="172" customFormat="1" ht="13.8">
      <c r="B35" s="1232">
        <v>25</v>
      </c>
      <c r="C35" s="1236" t="s">
        <v>4570</v>
      </c>
      <c r="D35" s="1234" t="s">
        <v>1875</v>
      </c>
      <c r="E35" s="1207">
        <v>36</v>
      </c>
      <c r="F35" s="1817"/>
      <c r="G35" s="1251">
        <f t="shared" si="0"/>
        <v>0</v>
      </c>
      <c r="I35" s="1227"/>
    </row>
    <row r="36" spans="2:9" s="172" customFormat="1" ht="13.8">
      <c r="B36" s="1232">
        <v>26</v>
      </c>
      <c r="C36" s="1236" t="s">
        <v>4571</v>
      </c>
      <c r="D36" s="1234" t="s">
        <v>23</v>
      </c>
      <c r="E36" s="1207">
        <v>1</v>
      </c>
      <c r="F36" s="1817"/>
      <c r="G36" s="1251">
        <f t="shared" si="0"/>
        <v>0</v>
      </c>
      <c r="I36" s="1227"/>
    </row>
    <row r="37" spans="2:9" s="172" customFormat="1" ht="13.8">
      <c r="B37" s="1232">
        <v>27</v>
      </c>
      <c r="C37" s="1236" t="s">
        <v>4572</v>
      </c>
      <c r="D37" s="1234" t="s">
        <v>1875</v>
      </c>
      <c r="E37" s="1207">
        <v>18</v>
      </c>
      <c r="F37" s="1817"/>
      <c r="G37" s="1251">
        <f t="shared" si="0"/>
        <v>0</v>
      </c>
      <c r="I37" s="1227"/>
    </row>
    <row r="38" spans="2:9" s="172" customFormat="1" ht="13.8">
      <c r="B38" s="1232">
        <v>28</v>
      </c>
      <c r="C38" s="1236" t="s">
        <v>4573</v>
      </c>
      <c r="D38" s="1234" t="s">
        <v>1875</v>
      </c>
      <c r="E38" s="1207">
        <v>36</v>
      </c>
      <c r="F38" s="1817"/>
      <c r="G38" s="1251">
        <f t="shared" si="0"/>
        <v>0</v>
      </c>
      <c r="I38" s="1227"/>
    </row>
    <row r="39" spans="2:9" s="172" customFormat="1" ht="13.8">
      <c r="B39" s="1232"/>
      <c r="C39" s="1236"/>
      <c r="D39" s="1234"/>
      <c r="E39" s="1207"/>
      <c r="F39" s="2087"/>
      <c r="G39" s="1251"/>
      <c r="I39" s="1227"/>
    </row>
    <row r="40" spans="2:9" s="172" customFormat="1" ht="13.8">
      <c r="B40" s="1232"/>
      <c r="C40" s="1233" t="s">
        <v>4577</v>
      </c>
      <c r="D40" s="1234"/>
      <c r="E40" s="1207"/>
      <c r="F40" s="2087"/>
      <c r="G40" s="1251"/>
      <c r="I40" s="1227"/>
    </row>
    <row r="41" spans="2:9" s="172" customFormat="1" ht="13.8">
      <c r="B41" s="1232">
        <v>29</v>
      </c>
      <c r="C41" s="1236" t="s">
        <v>4559</v>
      </c>
      <c r="D41" s="1234" t="s">
        <v>23</v>
      </c>
      <c r="E41" s="1207">
        <v>1</v>
      </c>
      <c r="F41" s="1817"/>
      <c r="G41" s="1251">
        <f t="shared" si="0"/>
        <v>0</v>
      </c>
      <c r="I41" s="1227"/>
    </row>
    <row r="42" spans="2:9" s="172" customFormat="1" ht="13.8">
      <c r="B42" s="1232">
        <v>30</v>
      </c>
      <c r="C42" s="1236" t="s">
        <v>4567</v>
      </c>
      <c r="D42" s="1234" t="s">
        <v>23</v>
      </c>
      <c r="E42" s="1207">
        <v>2</v>
      </c>
      <c r="F42" s="1817"/>
      <c r="G42" s="1251">
        <f t="shared" si="0"/>
        <v>0</v>
      </c>
      <c r="I42" s="1227"/>
    </row>
    <row r="43" spans="2:9" s="172" customFormat="1" ht="13.8">
      <c r="B43" s="1232">
        <v>31</v>
      </c>
      <c r="C43" s="1236" t="s">
        <v>4568</v>
      </c>
      <c r="D43" s="1234" t="s">
        <v>1875</v>
      </c>
      <c r="E43" s="1207">
        <v>2</v>
      </c>
      <c r="F43" s="1817"/>
      <c r="G43" s="1251">
        <f t="shared" si="0"/>
        <v>0</v>
      </c>
      <c r="I43" s="1227"/>
    </row>
    <row r="44" spans="2:9" s="172" customFormat="1" ht="13.8">
      <c r="B44" s="1232">
        <v>32</v>
      </c>
      <c r="C44" s="1236" t="s">
        <v>4569</v>
      </c>
      <c r="D44" s="1234" t="s">
        <v>1875</v>
      </c>
      <c r="E44" s="1207">
        <v>1</v>
      </c>
      <c r="F44" s="1817"/>
      <c r="G44" s="1251">
        <f t="shared" si="0"/>
        <v>0</v>
      </c>
      <c r="I44" s="1227"/>
    </row>
    <row r="45" spans="2:9" s="172" customFormat="1" ht="13.8">
      <c r="B45" s="1232">
        <v>33</v>
      </c>
      <c r="C45" s="1236" t="s">
        <v>4570</v>
      </c>
      <c r="D45" s="1234" t="s">
        <v>1875</v>
      </c>
      <c r="E45" s="1207">
        <v>24</v>
      </c>
      <c r="F45" s="1817"/>
      <c r="G45" s="1251">
        <f t="shared" si="0"/>
        <v>0</v>
      </c>
      <c r="I45" s="1227"/>
    </row>
    <row r="46" spans="2:9" s="172" customFormat="1" ht="13.8">
      <c r="B46" s="1232">
        <v>34</v>
      </c>
      <c r="C46" s="1236" t="s">
        <v>4571</v>
      </c>
      <c r="D46" s="1234" t="s">
        <v>23</v>
      </c>
      <c r="E46" s="1207">
        <v>1</v>
      </c>
      <c r="F46" s="1817"/>
      <c r="G46" s="1251">
        <f t="shared" si="0"/>
        <v>0</v>
      </c>
      <c r="I46" s="1227"/>
    </row>
    <row r="47" spans="2:9" s="172" customFormat="1" ht="13.8">
      <c r="B47" s="1232">
        <v>35</v>
      </c>
      <c r="C47" s="1236" t="s">
        <v>4572</v>
      </c>
      <c r="D47" s="1234" t="s">
        <v>1875</v>
      </c>
      <c r="E47" s="1207">
        <v>12</v>
      </c>
      <c r="F47" s="1817"/>
      <c r="G47" s="1251">
        <f t="shared" si="0"/>
        <v>0</v>
      </c>
      <c r="I47" s="1227"/>
    </row>
    <row r="48" spans="2:9" s="172" customFormat="1" ht="13.8">
      <c r="B48" s="1232">
        <v>36</v>
      </c>
      <c r="C48" s="1236" t="s">
        <v>4573</v>
      </c>
      <c r="D48" s="1234" t="s">
        <v>1875</v>
      </c>
      <c r="E48" s="1207">
        <v>24</v>
      </c>
      <c r="F48" s="1817"/>
      <c r="G48" s="1251">
        <f t="shared" si="0"/>
        <v>0</v>
      </c>
      <c r="I48" s="1227"/>
    </row>
    <row r="49" spans="2:9" s="172" customFormat="1" ht="13.8">
      <c r="B49" s="1232"/>
      <c r="C49" s="1236"/>
      <c r="D49" s="1234"/>
      <c r="E49" s="1207"/>
      <c r="F49" s="2087"/>
      <c r="G49" s="1251"/>
      <c r="I49" s="1227"/>
    </row>
    <row r="50" spans="2:9" s="172" customFormat="1" ht="13.8">
      <c r="B50" s="1232"/>
      <c r="C50" s="1233" t="s">
        <v>4578</v>
      </c>
      <c r="D50" s="1234"/>
      <c r="E50" s="1207"/>
      <c r="F50" s="2087"/>
      <c r="G50" s="1251"/>
      <c r="I50" s="1227"/>
    </row>
    <row r="51" spans="2:9" s="172" customFormat="1" ht="13.8">
      <c r="B51" s="1232">
        <v>37</v>
      </c>
      <c r="C51" s="1236" t="s">
        <v>4559</v>
      </c>
      <c r="D51" s="1234" t="s">
        <v>23</v>
      </c>
      <c r="E51" s="1207">
        <v>1</v>
      </c>
      <c r="F51" s="1817"/>
      <c r="G51" s="1251">
        <f t="shared" si="0"/>
        <v>0</v>
      </c>
      <c r="I51" s="1227"/>
    </row>
    <row r="52" spans="2:9" s="172" customFormat="1" ht="13.8">
      <c r="B52" s="1232">
        <v>38</v>
      </c>
      <c r="C52" s="1236" t="s">
        <v>4567</v>
      </c>
      <c r="D52" s="1234" t="s">
        <v>23</v>
      </c>
      <c r="E52" s="1207">
        <v>2</v>
      </c>
      <c r="F52" s="1817"/>
      <c r="G52" s="1251">
        <f t="shared" si="0"/>
        <v>0</v>
      </c>
      <c r="I52" s="1227"/>
    </row>
    <row r="53" spans="2:9" s="172" customFormat="1" ht="13.8">
      <c r="B53" s="1232">
        <v>39</v>
      </c>
      <c r="C53" s="1236" t="s">
        <v>4568</v>
      </c>
      <c r="D53" s="1234" t="s">
        <v>1875</v>
      </c>
      <c r="E53" s="1207">
        <v>2</v>
      </c>
      <c r="F53" s="1817"/>
      <c r="G53" s="1251">
        <f t="shared" si="0"/>
        <v>0</v>
      </c>
      <c r="I53" s="1227"/>
    </row>
    <row r="54" spans="2:9" s="172" customFormat="1" ht="13.8">
      <c r="B54" s="1232">
        <v>40</v>
      </c>
      <c r="C54" s="1236" t="s">
        <v>4569</v>
      </c>
      <c r="D54" s="1234" t="s">
        <v>1875</v>
      </c>
      <c r="E54" s="1207">
        <v>1</v>
      </c>
      <c r="F54" s="1817"/>
      <c r="G54" s="1251">
        <f t="shared" si="0"/>
        <v>0</v>
      </c>
      <c r="I54" s="1227"/>
    </row>
    <row r="55" spans="2:9" s="172" customFormat="1" ht="13.8">
      <c r="B55" s="1232">
        <v>41</v>
      </c>
      <c r="C55" s="1236" t="s">
        <v>4570</v>
      </c>
      <c r="D55" s="1234" t="s">
        <v>1875</v>
      </c>
      <c r="E55" s="1207">
        <v>24</v>
      </c>
      <c r="F55" s="1817"/>
      <c r="G55" s="1251">
        <f t="shared" si="0"/>
        <v>0</v>
      </c>
      <c r="I55" s="1227"/>
    </row>
    <row r="56" spans="2:9" s="172" customFormat="1" ht="13.8">
      <c r="B56" s="1232">
        <v>42</v>
      </c>
      <c r="C56" s="1236" t="s">
        <v>4571</v>
      </c>
      <c r="D56" s="1234" t="s">
        <v>23</v>
      </c>
      <c r="E56" s="1207">
        <v>1</v>
      </c>
      <c r="F56" s="1817"/>
      <c r="G56" s="1251">
        <f t="shared" si="0"/>
        <v>0</v>
      </c>
      <c r="I56" s="1227"/>
    </row>
    <row r="57" spans="2:9" s="172" customFormat="1" ht="13.8">
      <c r="B57" s="1232">
        <v>43</v>
      </c>
      <c r="C57" s="1236" t="s">
        <v>4574</v>
      </c>
      <c r="D57" s="1234" t="s">
        <v>1875</v>
      </c>
      <c r="E57" s="1207">
        <v>24</v>
      </c>
      <c r="F57" s="1817"/>
      <c r="G57" s="1251">
        <f t="shared" si="0"/>
        <v>0</v>
      </c>
      <c r="I57" s="1227"/>
    </row>
    <row r="58" spans="2:9" s="172" customFormat="1" ht="13.8">
      <c r="B58" s="1232">
        <v>44</v>
      </c>
      <c r="C58" s="1236" t="s">
        <v>4575</v>
      </c>
      <c r="D58" s="1234" t="s">
        <v>1875</v>
      </c>
      <c r="E58" s="1207">
        <v>24</v>
      </c>
      <c r="F58" s="1817"/>
      <c r="G58" s="1251">
        <f t="shared" si="0"/>
        <v>0</v>
      </c>
      <c r="I58" s="1227"/>
    </row>
    <row r="59" spans="2:9" s="172" customFormat="1" ht="13.8">
      <c r="B59" s="1232"/>
      <c r="C59" s="1236"/>
      <c r="D59" s="1234"/>
      <c r="E59" s="1207"/>
      <c r="F59" s="2087"/>
      <c r="G59" s="1251"/>
      <c r="I59" s="1227"/>
    </row>
    <row r="60" spans="2:9" s="172" customFormat="1" ht="13.8">
      <c r="B60" s="1232"/>
      <c r="C60" s="1233" t="s">
        <v>4579</v>
      </c>
      <c r="D60" s="1234"/>
      <c r="E60" s="1207"/>
      <c r="F60" s="2087"/>
      <c r="G60" s="1251"/>
      <c r="I60" s="1227"/>
    </row>
    <row r="61" spans="2:9" s="172" customFormat="1" ht="13.8">
      <c r="B61" s="1232">
        <v>45</v>
      </c>
      <c r="C61" s="1236" t="s">
        <v>4559</v>
      </c>
      <c r="D61" s="1234" t="s">
        <v>23</v>
      </c>
      <c r="E61" s="1207">
        <v>1</v>
      </c>
      <c r="F61" s="1817"/>
      <c r="G61" s="1251">
        <f t="shared" si="0"/>
        <v>0</v>
      </c>
      <c r="I61" s="1227"/>
    </row>
    <row r="62" spans="2:9" s="172" customFormat="1" ht="13.8">
      <c r="B62" s="1232">
        <v>46</v>
      </c>
      <c r="C62" s="1236" t="s">
        <v>4567</v>
      </c>
      <c r="D62" s="1234" t="s">
        <v>23</v>
      </c>
      <c r="E62" s="1207">
        <v>2</v>
      </c>
      <c r="F62" s="1817"/>
      <c r="G62" s="1251">
        <f t="shared" si="0"/>
        <v>0</v>
      </c>
      <c r="I62" s="1227"/>
    </row>
    <row r="63" spans="2:9" s="172" customFormat="1" ht="13.8">
      <c r="B63" s="1232">
        <v>47</v>
      </c>
      <c r="C63" s="1236" t="s">
        <v>4568</v>
      </c>
      <c r="D63" s="1234" t="s">
        <v>1875</v>
      </c>
      <c r="E63" s="1207">
        <v>2</v>
      </c>
      <c r="F63" s="1817"/>
      <c r="G63" s="1251">
        <f t="shared" si="0"/>
        <v>0</v>
      </c>
      <c r="I63" s="1227"/>
    </row>
    <row r="64" spans="2:9" s="172" customFormat="1" ht="13.8">
      <c r="B64" s="1232">
        <v>48</v>
      </c>
      <c r="C64" s="1236" t="s">
        <v>4569</v>
      </c>
      <c r="D64" s="1234" t="s">
        <v>1875</v>
      </c>
      <c r="E64" s="1207">
        <v>1</v>
      </c>
      <c r="F64" s="1817"/>
      <c r="G64" s="1251">
        <f t="shared" si="0"/>
        <v>0</v>
      </c>
      <c r="I64" s="1227"/>
    </row>
    <row r="65" spans="2:9" s="172" customFormat="1" ht="13.8">
      <c r="B65" s="1232">
        <v>49</v>
      </c>
      <c r="C65" s="1236" t="s">
        <v>4570</v>
      </c>
      <c r="D65" s="1234" t="s">
        <v>1875</v>
      </c>
      <c r="E65" s="1207">
        <v>24</v>
      </c>
      <c r="F65" s="1817"/>
      <c r="G65" s="1251">
        <f t="shared" si="0"/>
        <v>0</v>
      </c>
      <c r="I65" s="1227"/>
    </row>
    <row r="66" spans="2:9" s="172" customFormat="1" ht="13.8">
      <c r="B66" s="1232">
        <v>50</v>
      </c>
      <c r="C66" s="1236" t="s">
        <v>4571</v>
      </c>
      <c r="D66" s="1234" t="s">
        <v>23</v>
      </c>
      <c r="E66" s="1207">
        <v>1</v>
      </c>
      <c r="F66" s="1817"/>
      <c r="G66" s="1251">
        <f t="shared" si="0"/>
        <v>0</v>
      </c>
      <c r="I66" s="1227"/>
    </row>
    <row r="67" spans="2:9" s="172" customFormat="1" ht="13.8">
      <c r="B67" s="1232">
        <v>51</v>
      </c>
      <c r="C67" s="1236" t="s">
        <v>4572</v>
      </c>
      <c r="D67" s="1234" t="s">
        <v>1875</v>
      </c>
      <c r="E67" s="1207">
        <v>12</v>
      </c>
      <c r="F67" s="1817"/>
      <c r="G67" s="1251">
        <f t="shared" si="0"/>
        <v>0</v>
      </c>
      <c r="I67" s="1227"/>
    </row>
    <row r="68" spans="2:9" s="172" customFormat="1" ht="13.8">
      <c r="B68" s="1232">
        <v>52</v>
      </c>
      <c r="C68" s="1236" t="s">
        <v>4573</v>
      </c>
      <c r="D68" s="1234" t="s">
        <v>1875</v>
      </c>
      <c r="E68" s="1207">
        <v>24</v>
      </c>
      <c r="F68" s="1817"/>
      <c r="G68" s="1251">
        <f t="shared" si="0"/>
        <v>0</v>
      </c>
      <c r="I68" s="1227"/>
    </row>
    <row r="69" spans="2:9" s="172" customFormat="1" ht="13.8">
      <c r="B69" s="1232"/>
      <c r="C69" s="1237"/>
      <c r="D69" s="1238"/>
      <c r="E69" s="1239"/>
      <c r="F69" s="2087"/>
      <c r="G69" s="1251"/>
      <c r="I69" s="1227"/>
    </row>
    <row r="70" spans="2:9" s="172" customFormat="1" ht="13.8">
      <c r="B70" s="1232"/>
      <c r="C70" s="1237"/>
      <c r="D70" s="1238"/>
      <c r="E70" s="1239"/>
      <c r="F70" s="2087"/>
      <c r="G70" s="1251"/>
      <c r="I70" s="1227"/>
    </row>
    <row r="71" spans="2:9" s="172" customFormat="1" ht="13.8">
      <c r="B71" s="1232">
        <v>53</v>
      </c>
      <c r="C71" s="1240" t="s">
        <v>4580</v>
      </c>
      <c r="D71" s="1241" t="s">
        <v>23</v>
      </c>
      <c r="E71" s="1242">
        <v>219</v>
      </c>
      <c r="F71" s="1817"/>
      <c r="G71" s="1251">
        <f t="shared" si="0"/>
        <v>0</v>
      </c>
      <c r="I71" s="1227"/>
    </row>
    <row r="72" spans="2:9" s="172" customFormat="1" ht="13.8">
      <c r="B72" s="1232">
        <v>54</v>
      </c>
      <c r="C72" s="1240" t="s">
        <v>2922</v>
      </c>
      <c r="D72" s="1241" t="s">
        <v>23</v>
      </c>
      <c r="E72" s="1242">
        <v>219</v>
      </c>
      <c r="F72" s="1817"/>
      <c r="G72" s="1251">
        <f t="shared" si="0"/>
        <v>0</v>
      </c>
      <c r="I72" s="1227"/>
    </row>
    <row r="73" spans="2:9" s="172" customFormat="1" ht="27.6">
      <c r="B73" s="1232">
        <v>55</v>
      </c>
      <c r="C73" s="1240" t="s">
        <v>2923</v>
      </c>
      <c r="D73" s="1241" t="s">
        <v>23</v>
      </c>
      <c r="E73" s="1242">
        <v>20</v>
      </c>
      <c r="F73" s="1817"/>
      <c r="G73" s="1251">
        <f t="shared" si="0"/>
        <v>0</v>
      </c>
      <c r="I73" s="1227"/>
    </row>
    <row r="74" spans="2:9" s="172" customFormat="1" ht="27.6">
      <c r="B74" s="1232">
        <v>56</v>
      </c>
      <c r="C74" s="1240" t="s">
        <v>2924</v>
      </c>
      <c r="D74" s="1241" t="s">
        <v>23</v>
      </c>
      <c r="E74" s="1242">
        <v>60</v>
      </c>
      <c r="F74" s="1817"/>
      <c r="G74" s="1251">
        <f t="shared" si="0"/>
        <v>0</v>
      </c>
      <c r="I74" s="1227"/>
    </row>
    <row r="75" spans="2:9" s="172" customFormat="1" ht="13.8">
      <c r="B75" s="1232">
        <v>57</v>
      </c>
      <c r="C75" s="1240" t="s">
        <v>2925</v>
      </c>
      <c r="D75" s="1241" t="s">
        <v>1875</v>
      </c>
      <c r="E75" s="1242">
        <v>60</v>
      </c>
      <c r="F75" s="1817"/>
      <c r="G75" s="1251">
        <f t="shared" si="0"/>
        <v>0</v>
      </c>
      <c r="I75" s="1227"/>
    </row>
    <row r="76" spans="2:9" s="172" customFormat="1" ht="13.8">
      <c r="B76" s="1232">
        <v>58</v>
      </c>
      <c r="C76" s="1240" t="s">
        <v>2926</v>
      </c>
      <c r="D76" s="1241" t="s">
        <v>1875</v>
      </c>
      <c r="E76" s="1242">
        <v>1311</v>
      </c>
      <c r="F76" s="1817"/>
      <c r="G76" s="1251">
        <f t="shared" si="0"/>
        <v>0</v>
      </c>
      <c r="I76" s="1227"/>
    </row>
    <row r="77" spans="2:9" s="172" customFormat="1" ht="13.8">
      <c r="B77" s="1232"/>
      <c r="C77" s="1236"/>
      <c r="D77" s="1234"/>
      <c r="E77" s="1242"/>
      <c r="F77" s="2087"/>
      <c r="G77" s="1242"/>
      <c r="I77" s="1227"/>
    </row>
    <row r="78" spans="2:9" s="172" customFormat="1" ht="13.8">
      <c r="B78" s="1232">
        <v>59</v>
      </c>
      <c r="C78" s="1240" t="s">
        <v>2927</v>
      </c>
      <c r="D78" s="1241" t="s">
        <v>6</v>
      </c>
      <c r="E78" s="1242">
        <v>95000</v>
      </c>
      <c r="F78" s="1817"/>
      <c r="G78" s="1251">
        <f t="shared" si="0"/>
        <v>0</v>
      </c>
      <c r="I78" s="1227"/>
    </row>
    <row r="79" spans="2:9" s="172" customFormat="1" ht="13.8">
      <c r="B79" s="1232">
        <v>60</v>
      </c>
      <c r="C79" s="1240" t="s">
        <v>2928</v>
      </c>
      <c r="D79" s="1241" t="s">
        <v>6</v>
      </c>
      <c r="E79" s="1242">
        <v>1500</v>
      </c>
      <c r="F79" s="1817"/>
      <c r="G79" s="1251">
        <f t="shared" si="0"/>
        <v>0</v>
      </c>
      <c r="I79" s="1227"/>
    </row>
    <row r="80" spans="2:9" s="172" customFormat="1" ht="13.8">
      <c r="B80" s="1232"/>
      <c r="C80" s="1240"/>
      <c r="D80" s="1241"/>
      <c r="E80" s="1242"/>
      <c r="F80" s="2087"/>
      <c r="G80" s="1242"/>
      <c r="I80" s="1227"/>
    </row>
    <row r="81" spans="2:9" s="172" customFormat="1" ht="27.6">
      <c r="B81" s="1232">
        <v>61</v>
      </c>
      <c r="C81" s="1240" t="s">
        <v>4581</v>
      </c>
      <c r="D81" s="1241" t="s">
        <v>6</v>
      </c>
      <c r="E81" s="1242">
        <v>1660</v>
      </c>
      <c r="F81" s="1817"/>
      <c r="G81" s="1251">
        <f t="shared" si="0"/>
        <v>0</v>
      </c>
      <c r="I81" s="1227"/>
    </row>
    <row r="82" spans="2:9" s="172" customFormat="1" ht="27.6">
      <c r="B82" s="1232">
        <v>62</v>
      </c>
      <c r="C82" s="1240" t="s">
        <v>4582</v>
      </c>
      <c r="D82" s="1241" t="s">
        <v>6</v>
      </c>
      <c r="E82" s="1242">
        <v>670</v>
      </c>
      <c r="F82" s="1817"/>
      <c r="G82" s="1251">
        <f t="shared" si="0"/>
        <v>0</v>
      </c>
      <c r="I82" s="1227"/>
    </row>
    <row r="83" spans="2:9" s="172" customFormat="1" ht="13.8">
      <c r="B83" s="1232"/>
      <c r="C83" s="1237"/>
      <c r="D83" s="1238"/>
      <c r="E83" s="1239"/>
      <c r="F83" s="1239"/>
      <c r="G83" s="1251"/>
      <c r="I83" s="1227"/>
    </row>
    <row r="84" spans="2:9" s="172" customFormat="1" ht="27.6">
      <c r="B84" s="1232">
        <v>63</v>
      </c>
      <c r="C84" s="1243" t="s">
        <v>2929</v>
      </c>
      <c r="D84" s="1244" t="s">
        <v>23</v>
      </c>
      <c r="E84" s="1245">
        <v>17</v>
      </c>
      <c r="F84" s="1817"/>
      <c r="G84" s="1251">
        <f t="shared" si="0"/>
        <v>0</v>
      </c>
      <c r="I84" s="1227"/>
    </row>
    <row r="85" spans="2:9" s="172" customFormat="1" ht="27.6">
      <c r="B85" s="1232">
        <v>64</v>
      </c>
      <c r="C85" s="1243" t="s">
        <v>2930</v>
      </c>
      <c r="D85" s="1244" t="s">
        <v>23</v>
      </c>
      <c r="E85" s="1245">
        <v>58</v>
      </c>
      <c r="F85" s="1817"/>
      <c r="G85" s="1251">
        <f t="shared" si="0"/>
        <v>0</v>
      </c>
      <c r="I85" s="1227"/>
    </row>
    <row r="86" spans="2:9" s="172" customFormat="1" ht="27.6">
      <c r="B86" s="1232">
        <v>65</v>
      </c>
      <c r="C86" s="1243" t="s">
        <v>2931</v>
      </c>
      <c r="D86" s="1244" t="s">
        <v>1875</v>
      </c>
      <c r="E86" s="1245">
        <v>58</v>
      </c>
      <c r="F86" s="1817"/>
      <c r="G86" s="1251">
        <f t="shared" si="0"/>
        <v>0</v>
      </c>
      <c r="I86" s="1227"/>
    </row>
    <row r="87" spans="2:9" s="172" customFormat="1" ht="13.8">
      <c r="B87" s="1232">
        <v>66</v>
      </c>
      <c r="C87" s="1243" t="s">
        <v>2932</v>
      </c>
      <c r="D87" s="1244" t="s">
        <v>1875</v>
      </c>
      <c r="E87" s="1245">
        <v>127</v>
      </c>
      <c r="F87" s="1817"/>
      <c r="G87" s="1251">
        <f t="shared" si="0"/>
        <v>0</v>
      </c>
      <c r="I87" s="1227"/>
    </row>
    <row r="88" spans="2:9" s="172" customFormat="1" ht="27.6">
      <c r="B88" s="1232">
        <v>67</v>
      </c>
      <c r="C88" s="1243" t="s">
        <v>2933</v>
      </c>
      <c r="D88" s="1244" t="s">
        <v>1875</v>
      </c>
      <c r="E88" s="1245">
        <v>461</v>
      </c>
      <c r="F88" s="1817"/>
      <c r="G88" s="1251">
        <f t="shared" si="0"/>
        <v>0</v>
      </c>
      <c r="I88" s="1227"/>
    </row>
    <row r="89" spans="2:9" s="172" customFormat="1" ht="13.8">
      <c r="B89" s="1232">
        <v>68</v>
      </c>
      <c r="C89" s="1243" t="s">
        <v>2926</v>
      </c>
      <c r="D89" s="1244" t="s">
        <v>1875</v>
      </c>
      <c r="E89" s="1245">
        <v>1311</v>
      </c>
      <c r="F89" s="1817"/>
      <c r="G89" s="1251">
        <f t="shared" si="0"/>
        <v>0</v>
      </c>
      <c r="I89" s="1227"/>
    </row>
    <row r="90" spans="2:9" s="172" customFormat="1" ht="13.8">
      <c r="B90" s="1235"/>
      <c r="C90" s="1243"/>
      <c r="D90" s="1244"/>
      <c r="E90" s="1245"/>
      <c r="F90" s="2087"/>
      <c r="G90" s="1251"/>
      <c r="I90" s="1227"/>
    </row>
    <row r="91" spans="2:9" s="172" customFormat="1" ht="27.6">
      <c r="B91" s="1235">
        <v>69</v>
      </c>
      <c r="C91" s="1246" t="s">
        <v>4564</v>
      </c>
      <c r="D91" s="1247" t="s">
        <v>1875</v>
      </c>
      <c r="E91" s="1248">
        <v>400</v>
      </c>
      <c r="F91" s="1817"/>
      <c r="G91" s="1304">
        <f t="shared" ref="G91:G96" si="1">E91*F91</f>
        <v>0</v>
      </c>
      <c r="I91" s="1227"/>
    </row>
    <row r="92" spans="2:9" s="172" customFormat="1" ht="27.6">
      <c r="B92" s="1235">
        <v>70</v>
      </c>
      <c r="C92" s="1246" t="s">
        <v>4565</v>
      </c>
      <c r="D92" s="1247" t="s">
        <v>1875</v>
      </c>
      <c r="E92" s="1248">
        <v>300</v>
      </c>
      <c r="F92" s="1817"/>
      <c r="G92" s="1304">
        <f t="shared" si="1"/>
        <v>0</v>
      </c>
      <c r="I92" s="1227"/>
    </row>
    <row r="93" spans="2:9" s="172" customFormat="1" ht="27.6">
      <c r="B93" s="1235">
        <v>71</v>
      </c>
      <c r="C93" s="1246" t="s">
        <v>4566</v>
      </c>
      <c r="D93" s="1247" t="s">
        <v>1875</v>
      </c>
      <c r="E93" s="1248">
        <v>150</v>
      </c>
      <c r="F93" s="1817"/>
      <c r="G93" s="1304">
        <f t="shared" si="1"/>
        <v>0</v>
      </c>
      <c r="I93" s="1227"/>
    </row>
    <row r="94" spans="2:9" s="172" customFormat="1" ht="27.6">
      <c r="B94" s="1235">
        <v>72</v>
      </c>
      <c r="C94" s="1246" t="s">
        <v>2934</v>
      </c>
      <c r="D94" s="1247" t="s">
        <v>1875</v>
      </c>
      <c r="E94" s="1248">
        <v>1000</v>
      </c>
      <c r="F94" s="1817"/>
      <c r="G94" s="1304">
        <f t="shared" si="1"/>
        <v>0</v>
      </c>
      <c r="I94" s="1227"/>
    </row>
    <row r="95" spans="2:9" s="172" customFormat="1" ht="13.8">
      <c r="B95" s="1235">
        <v>73</v>
      </c>
      <c r="C95" s="1246" t="s">
        <v>2935</v>
      </c>
      <c r="D95" s="1247" t="s">
        <v>1875</v>
      </c>
      <c r="E95" s="1248">
        <v>28</v>
      </c>
      <c r="F95" s="1817"/>
      <c r="G95" s="1304">
        <f t="shared" si="1"/>
        <v>0</v>
      </c>
      <c r="I95" s="1227"/>
    </row>
    <row r="96" spans="2:9" s="172" customFormat="1" ht="13.8">
      <c r="B96" s="1235">
        <v>74</v>
      </c>
      <c r="C96" s="1246" t="s">
        <v>2936</v>
      </c>
      <c r="D96" s="1247" t="s">
        <v>1875</v>
      </c>
      <c r="E96" s="1248">
        <v>8</v>
      </c>
      <c r="F96" s="1817"/>
      <c r="G96" s="1304">
        <f t="shared" si="1"/>
        <v>0</v>
      </c>
      <c r="I96" s="1227"/>
    </row>
    <row r="97" spans="2:9" s="172" customFormat="1" ht="13.8">
      <c r="B97" s="1235"/>
      <c r="C97" s="1249"/>
      <c r="D97" s="1250"/>
      <c r="E97" s="1230"/>
      <c r="F97" s="2087"/>
      <c r="G97" s="1251"/>
      <c r="I97" s="1227"/>
    </row>
    <row r="98" spans="2:9" s="173" customFormat="1" ht="13.8">
      <c r="B98" s="1235">
        <v>75</v>
      </c>
      <c r="C98" s="1252" t="s">
        <v>2937</v>
      </c>
      <c r="D98" s="1253" t="s">
        <v>23</v>
      </c>
      <c r="E98" s="1254">
        <v>2</v>
      </c>
      <c r="F98" s="1817"/>
      <c r="G98" s="1251">
        <f t="shared" si="0"/>
        <v>0</v>
      </c>
      <c r="I98" s="1227"/>
    </row>
    <row r="99" spans="2:9" s="173" customFormat="1" ht="13.8">
      <c r="B99" s="1232">
        <v>76</v>
      </c>
      <c r="C99" s="1252" t="s">
        <v>2938</v>
      </c>
      <c r="D99" s="1253" t="s">
        <v>23</v>
      </c>
      <c r="E99" s="1254">
        <v>4</v>
      </c>
      <c r="F99" s="1817"/>
      <c r="G99" s="1251">
        <f t="shared" si="0"/>
        <v>0</v>
      </c>
      <c r="I99" s="1227"/>
    </row>
    <row r="100" spans="2:9" s="173" customFormat="1" ht="13.8">
      <c r="B100" s="1232"/>
      <c r="C100" s="1252"/>
      <c r="D100" s="1253"/>
      <c r="E100" s="1230"/>
      <c r="F100" s="2087"/>
      <c r="G100" s="1251"/>
      <c r="I100" s="1227"/>
    </row>
    <row r="101" spans="2:9" s="173" customFormat="1" ht="13.8">
      <c r="B101" s="1235">
        <v>77</v>
      </c>
      <c r="C101" s="1255" t="s">
        <v>2939</v>
      </c>
      <c r="D101" s="1256" t="s">
        <v>23</v>
      </c>
      <c r="E101" s="1257">
        <v>1</v>
      </c>
      <c r="F101" s="1817"/>
      <c r="G101" s="1305">
        <f>E101*F101</f>
        <v>0</v>
      </c>
      <c r="I101" s="1227"/>
    </row>
    <row r="102" spans="2:9" s="173" customFormat="1" ht="13.8">
      <c r="B102" s="1235">
        <v>78</v>
      </c>
      <c r="C102" s="1255" t="s">
        <v>2940</v>
      </c>
      <c r="D102" s="1256" t="s">
        <v>23</v>
      </c>
      <c r="E102" s="1257">
        <v>4</v>
      </c>
      <c r="F102" s="1817"/>
      <c r="G102" s="1305">
        <f>E102*F102</f>
        <v>0</v>
      </c>
      <c r="I102" s="1227"/>
    </row>
    <row r="103" spans="2:9" s="173" customFormat="1" ht="13.8">
      <c r="B103" s="1235">
        <v>79</v>
      </c>
      <c r="C103" s="1255" t="s">
        <v>2941</v>
      </c>
      <c r="D103" s="1256" t="s">
        <v>23</v>
      </c>
      <c r="E103" s="1257">
        <v>4</v>
      </c>
      <c r="F103" s="1817"/>
      <c r="G103" s="1305">
        <f>E103*F103</f>
        <v>0</v>
      </c>
      <c r="I103" s="1227"/>
    </row>
    <row r="104" spans="2:9" s="173" customFormat="1" ht="13.8">
      <c r="B104" s="1235">
        <v>80</v>
      </c>
      <c r="C104" s="1255" t="s">
        <v>2942</v>
      </c>
      <c r="D104" s="1256" t="s">
        <v>23</v>
      </c>
      <c r="E104" s="1257">
        <v>8</v>
      </c>
      <c r="F104" s="1817"/>
      <c r="G104" s="1305">
        <f>E104*F104</f>
        <v>0</v>
      </c>
      <c r="I104" s="1227"/>
    </row>
    <row r="105" spans="2:9" s="173" customFormat="1" ht="13.8">
      <c r="B105" s="1235">
        <v>81</v>
      </c>
      <c r="C105" s="1255" t="s">
        <v>2943</v>
      </c>
      <c r="D105" s="1256" t="s">
        <v>6</v>
      </c>
      <c r="E105" s="1257">
        <v>800</v>
      </c>
      <c r="F105" s="1817"/>
      <c r="G105" s="1305">
        <f>E105*F105</f>
        <v>0</v>
      </c>
      <c r="I105" s="1227"/>
    </row>
    <row r="106" spans="2:9" s="173" customFormat="1" ht="13.8">
      <c r="B106" s="1232"/>
      <c r="C106" s="1252"/>
      <c r="D106" s="1253"/>
      <c r="E106" s="1230"/>
      <c r="F106" s="2087"/>
      <c r="G106" s="1251"/>
      <c r="I106" s="1227"/>
    </row>
    <row r="107" spans="2:9" s="173" customFormat="1" ht="13.8">
      <c r="B107" s="1235">
        <v>82</v>
      </c>
      <c r="C107" s="1258" t="s">
        <v>2944</v>
      </c>
      <c r="D107" s="1259" t="s">
        <v>6</v>
      </c>
      <c r="E107" s="1260">
        <v>10</v>
      </c>
      <c r="F107" s="1817"/>
      <c r="G107" s="1306">
        <f>E107*F107</f>
        <v>0</v>
      </c>
      <c r="I107" s="1227"/>
    </row>
    <row r="108" spans="2:9" s="174" customFormat="1" ht="13.8">
      <c r="B108" s="1235">
        <v>83</v>
      </c>
      <c r="C108" s="1258" t="s">
        <v>2945</v>
      </c>
      <c r="D108" s="1259" t="s">
        <v>6</v>
      </c>
      <c r="E108" s="1260">
        <v>255</v>
      </c>
      <c r="F108" s="1817"/>
      <c r="G108" s="1306">
        <f t="shared" si="0"/>
        <v>0</v>
      </c>
      <c r="I108" s="1227"/>
    </row>
    <row r="109" spans="2:9" s="174" customFormat="1" ht="13.8">
      <c r="B109" s="1235">
        <v>84</v>
      </c>
      <c r="C109" s="1258" t="s">
        <v>2946</v>
      </c>
      <c r="D109" s="1259" t="s">
        <v>6</v>
      </c>
      <c r="E109" s="1260">
        <v>180</v>
      </c>
      <c r="F109" s="1817"/>
      <c r="G109" s="1306">
        <f t="shared" si="0"/>
        <v>0</v>
      </c>
      <c r="I109" s="1227"/>
    </row>
    <row r="110" spans="2:9" s="174" customFormat="1" ht="13.8">
      <c r="B110" s="1235">
        <v>85</v>
      </c>
      <c r="C110" s="1258" t="s">
        <v>2947</v>
      </c>
      <c r="D110" s="1259" t="s">
        <v>6</v>
      </c>
      <c r="E110" s="1260">
        <v>300</v>
      </c>
      <c r="F110" s="1817"/>
      <c r="G110" s="1306">
        <f t="shared" si="0"/>
        <v>0</v>
      </c>
      <c r="I110" s="1227"/>
    </row>
    <row r="111" spans="2:9" s="174" customFormat="1" ht="13.8">
      <c r="B111" s="1235">
        <v>86</v>
      </c>
      <c r="C111" s="1258" t="s">
        <v>2948</v>
      </c>
      <c r="D111" s="1259" t="s">
        <v>6</v>
      </c>
      <c r="E111" s="1260">
        <v>600</v>
      </c>
      <c r="F111" s="1817"/>
      <c r="G111" s="1306">
        <f t="shared" si="0"/>
        <v>0</v>
      </c>
      <c r="I111" s="1227"/>
    </row>
    <row r="112" spans="2:9" s="174" customFormat="1" ht="13.8">
      <c r="B112" s="1235">
        <v>87</v>
      </c>
      <c r="C112" s="1258" t="s">
        <v>2949</v>
      </c>
      <c r="D112" s="1259" t="s">
        <v>6</v>
      </c>
      <c r="E112" s="1260">
        <v>800</v>
      </c>
      <c r="F112" s="1817"/>
      <c r="G112" s="1306">
        <f t="shared" si="0"/>
        <v>0</v>
      </c>
      <c r="I112" s="1227"/>
    </row>
    <row r="113" spans="2:11" s="174" customFormat="1" ht="13.8">
      <c r="B113" s="1235">
        <v>88</v>
      </c>
      <c r="C113" s="1258" t="s">
        <v>4905</v>
      </c>
      <c r="D113" s="1259" t="s">
        <v>23</v>
      </c>
      <c r="E113" s="1260">
        <v>1</v>
      </c>
      <c r="F113" s="1817"/>
      <c r="G113" s="1306">
        <f t="shared" si="0"/>
        <v>0</v>
      </c>
      <c r="I113" s="1227"/>
    </row>
    <row r="114" spans="2:11" s="174" customFormat="1" ht="13.8">
      <c r="B114" s="1235">
        <v>89</v>
      </c>
      <c r="C114" s="1258" t="s">
        <v>2950</v>
      </c>
      <c r="D114" s="1259" t="s">
        <v>1875</v>
      </c>
      <c r="E114" s="1260">
        <v>240</v>
      </c>
      <c r="F114" s="1817"/>
      <c r="G114" s="1306">
        <f t="shared" si="0"/>
        <v>0</v>
      </c>
      <c r="I114" s="1227"/>
    </row>
    <row r="115" spans="2:11" s="174" customFormat="1" ht="13.8">
      <c r="B115" s="1235">
        <v>90</v>
      </c>
      <c r="C115" s="1258" t="s">
        <v>2951</v>
      </c>
      <c r="D115" s="1259" t="s">
        <v>23</v>
      </c>
      <c r="E115" s="1260">
        <v>1</v>
      </c>
      <c r="F115" s="1817"/>
      <c r="G115" s="1306">
        <f t="shared" si="0"/>
        <v>0</v>
      </c>
      <c r="I115" s="1227"/>
    </row>
    <row r="116" spans="2:11" s="172" customFormat="1" ht="13.8">
      <c r="B116" s="1232"/>
      <c r="C116" s="1261"/>
      <c r="D116" s="1262"/>
      <c r="E116" s="1230"/>
      <c r="F116" s="2087"/>
      <c r="G116" s="1251"/>
      <c r="I116" s="1227"/>
    </row>
    <row r="117" spans="2:11" s="172" customFormat="1" ht="14.25" customHeight="1">
      <c r="B117" s="1235">
        <v>92</v>
      </c>
      <c r="C117" s="1246" t="s">
        <v>2952</v>
      </c>
      <c r="D117" s="1263" t="s">
        <v>23</v>
      </c>
      <c r="E117" s="1248">
        <v>1</v>
      </c>
      <c r="F117" s="1817"/>
      <c r="G117" s="1304">
        <f>E117*F117</f>
        <v>0</v>
      </c>
      <c r="I117" s="1227"/>
    </row>
    <row r="118" spans="2:11" s="172" customFormat="1" ht="13.8">
      <c r="B118" s="1232">
        <v>93</v>
      </c>
      <c r="C118" s="1246" t="s">
        <v>2953</v>
      </c>
      <c r="D118" s="1263" t="s">
        <v>23</v>
      </c>
      <c r="E118" s="1248">
        <v>1</v>
      </c>
      <c r="F118" s="1817"/>
      <c r="G118" s="1304">
        <f>E118*F118</f>
        <v>0</v>
      </c>
      <c r="I118" s="1227"/>
    </row>
    <row r="119" spans="2:11" s="172" customFormat="1" ht="13.8">
      <c r="B119" s="1232">
        <v>94</v>
      </c>
      <c r="C119" s="1264" t="s">
        <v>2954</v>
      </c>
      <c r="D119" s="1265" t="s">
        <v>23</v>
      </c>
      <c r="E119" s="1248">
        <v>1</v>
      </c>
      <c r="F119" s="1817"/>
      <c r="G119" s="1304">
        <f>E119*F119</f>
        <v>0</v>
      </c>
      <c r="I119" s="1227"/>
    </row>
    <row r="120" spans="2:11" s="172" customFormat="1" ht="13.8">
      <c r="B120" s="1235"/>
      <c r="C120" s="1264"/>
      <c r="D120" s="1265"/>
      <c r="E120" s="1230"/>
      <c r="F120" s="1617"/>
      <c r="G120" s="1307"/>
      <c r="I120" s="1227"/>
    </row>
    <row r="121" spans="2:11" s="172" customFormat="1" ht="13.8">
      <c r="B121" s="1232"/>
      <c r="C121" s="1264"/>
      <c r="D121" s="1265"/>
      <c r="E121" s="1230"/>
      <c r="F121" s="1617"/>
      <c r="G121" s="1307"/>
      <c r="I121" s="1227"/>
    </row>
    <row r="122" spans="2:11" s="172" customFormat="1" ht="13.8">
      <c r="B122" s="1235"/>
      <c r="C122" s="1264"/>
      <c r="D122" s="1265"/>
      <c r="E122" s="1230"/>
      <c r="F122" s="1617"/>
      <c r="G122" s="1307"/>
      <c r="I122" s="1227"/>
    </row>
    <row r="123" spans="2:11" s="172" customFormat="1" ht="13.8">
      <c r="B123" s="1232"/>
      <c r="C123" s="1266" t="s">
        <v>4990</v>
      </c>
      <c r="D123" s="1265"/>
      <c r="E123" s="1230"/>
      <c r="F123" s="1617"/>
      <c r="G123" s="1307"/>
      <c r="I123" s="1227"/>
    </row>
    <row r="124" spans="2:11" s="175" customFormat="1" ht="13.8">
      <c r="B124" s="1235">
        <v>95</v>
      </c>
      <c r="C124" s="1267" t="s">
        <v>2903</v>
      </c>
      <c r="D124" s="1268" t="s">
        <v>23</v>
      </c>
      <c r="E124" s="1242">
        <v>1</v>
      </c>
      <c r="F124" s="1840"/>
      <c r="G124" s="1251">
        <f t="shared" ref="G124:G132" si="2">E124*F124</f>
        <v>0</v>
      </c>
      <c r="I124" s="1227"/>
      <c r="K124" s="172"/>
    </row>
    <row r="125" spans="2:11" s="175" customFormat="1" ht="13.8">
      <c r="B125" s="1235">
        <v>96</v>
      </c>
      <c r="C125" s="1267" t="s">
        <v>2955</v>
      </c>
      <c r="D125" s="1268" t="s">
        <v>23</v>
      </c>
      <c r="E125" s="1242">
        <v>1</v>
      </c>
      <c r="F125" s="1840"/>
      <c r="G125" s="1251">
        <f t="shared" si="2"/>
        <v>0</v>
      </c>
      <c r="I125" s="1227"/>
      <c r="K125" s="172"/>
    </row>
    <row r="126" spans="2:11" s="172" customFormat="1" ht="13.8">
      <c r="B126" s="1235">
        <v>97</v>
      </c>
      <c r="C126" s="1269" t="s">
        <v>2905</v>
      </c>
      <c r="D126" s="1270" t="s">
        <v>23</v>
      </c>
      <c r="E126" s="1226">
        <v>1</v>
      </c>
      <c r="F126" s="1840"/>
      <c r="G126" s="1251">
        <f t="shared" si="2"/>
        <v>0</v>
      </c>
      <c r="I126" s="1227"/>
    </row>
    <row r="127" spans="2:11" s="172" customFormat="1" ht="13.8">
      <c r="B127" s="1235">
        <v>98</v>
      </c>
      <c r="C127" s="1269" t="s">
        <v>2956</v>
      </c>
      <c r="D127" s="1270" t="s">
        <v>23</v>
      </c>
      <c r="E127" s="1226">
        <v>1</v>
      </c>
      <c r="F127" s="1840"/>
      <c r="G127" s="1251">
        <f t="shared" si="2"/>
        <v>0</v>
      </c>
      <c r="I127" s="1227"/>
    </row>
    <row r="128" spans="2:11" s="172" customFormat="1" ht="13.8">
      <c r="B128" s="1235">
        <v>99</v>
      </c>
      <c r="C128" s="1269" t="s">
        <v>2957</v>
      </c>
      <c r="D128" s="1270" t="s">
        <v>23</v>
      </c>
      <c r="E128" s="1226">
        <v>1</v>
      </c>
      <c r="F128" s="1840"/>
      <c r="G128" s="1251">
        <f t="shared" si="2"/>
        <v>0</v>
      </c>
      <c r="I128" s="1227"/>
    </row>
    <row r="129" spans="2:11" s="172" customFormat="1" ht="13.8">
      <c r="B129" s="1235">
        <v>100</v>
      </c>
      <c r="C129" s="1269" t="s">
        <v>2958</v>
      </c>
      <c r="D129" s="1270" t="s">
        <v>23</v>
      </c>
      <c r="E129" s="1226">
        <v>1</v>
      </c>
      <c r="F129" s="1840"/>
      <c r="G129" s="1251">
        <f t="shared" si="2"/>
        <v>0</v>
      </c>
      <c r="I129" s="1227"/>
    </row>
    <row r="130" spans="2:11" s="172" customFormat="1" ht="13.8">
      <c r="B130" s="1235">
        <v>101</v>
      </c>
      <c r="C130" s="1269" t="s">
        <v>2959</v>
      </c>
      <c r="D130" s="1270" t="s">
        <v>23</v>
      </c>
      <c r="E130" s="1226">
        <v>1</v>
      </c>
      <c r="F130" s="1840"/>
      <c r="G130" s="1251">
        <f t="shared" si="2"/>
        <v>0</v>
      </c>
      <c r="I130" s="1227"/>
    </row>
    <row r="131" spans="2:11" s="172" customFormat="1" ht="13.8">
      <c r="B131" s="1235">
        <v>102</v>
      </c>
      <c r="C131" s="1269" t="s">
        <v>2960</v>
      </c>
      <c r="D131" s="1270" t="s">
        <v>23</v>
      </c>
      <c r="E131" s="1226">
        <v>1</v>
      </c>
      <c r="F131" s="1840"/>
      <c r="G131" s="1251">
        <f t="shared" si="2"/>
        <v>0</v>
      </c>
      <c r="I131" s="1227"/>
    </row>
    <row r="132" spans="2:11" s="172" customFormat="1" ht="14.4" thickBot="1">
      <c r="B132" s="1271">
        <v>103</v>
      </c>
      <c r="C132" s="1272" t="s">
        <v>2961</v>
      </c>
      <c r="D132" s="1273" t="s">
        <v>23</v>
      </c>
      <c r="E132" s="1274">
        <v>1</v>
      </c>
      <c r="F132" s="2352"/>
      <c r="G132" s="2353">
        <f t="shared" si="2"/>
        <v>0</v>
      </c>
      <c r="H132" s="1275"/>
      <c r="I132" s="1716"/>
    </row>
    <row r="133" spans="2:11" ht="13.8">
      <c r="B133" s="165"/>
      <c r="C133" s="165"/>
      <c r="D133" s="165"/>
      <c r="E133" s="475"/>
      <c r="F133" s="168"/>
      <c r="G133" s="168"/>
      <c r="K133" s="172"/>
    </row>
    <row r="134" spans="2:11" ht="13.8">
      <c r="E134"/>
      <c r="F134"/>
      <c r="G134"/>
      <c r="K134" s="172"/>
    </row>
    <row r="135" spans="2:11" ht="13.8">
      <c r="E135"/>
      <c r="F135"/>
      <c r="G135"/>
      <c r="K135" s="172"/>
    </row>
  </sheetData>
  <sheetProtection algorithmName="SHA-512" hashValue="Wd3a5rs1HhYSU5n3gEa8S30Trcz4EipoXX7+K7FSt1ZFVlMa0avReaHz1GsqLhUD/xc5GwqgRJP+xcguCuJmhQ==" saltValue="FwAkGp5fStckqzc9Od1ZZA==" spinCount="100000" sheet="1" objects="1" scenarios="1"/>
  <printOptions gridLines="1"/>
  <pageMargins left="0.86614173228346458" right="0.39370078740157483" top="0.86614173228346458" bottom="0.35433070866141736" header="0.39370078740157483" footer="0.19685039370078741"/>
  <pageSetup paperSize="9" scale="88" fitToHeight="0" orientation="portrait" r:id="rId1"/>
  <headerFooter>
    <oddHeader>&amp;R&amp;F
&amp;A</oddHeader>
    <oddFooter>&amp;R&amp;P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4" tint="0.59999389629810485"/>
    <pageSetUpPr fitToPage="1"/>
  </sheetPr>
  <dimension ref="B1:V44"/>
  <sheetViews>
    <sheetView workbookViewId="0">
      <pane xSplit="5" ySplit="5" topLeftCell="F6" activePane="bottomRight" state="frozen"/>
      <selection activeCell="F113" sqref="F113"/>
      <selection pane="topRight" activeCell="F113" sqref="F113"/>
      <selection pane="bottomLeft" activeCell="F113" sqref="F113"/>
      <selection pane="bottomRight" activeCell="F113" sqref="F113"/>
    </sheetView>
  </sheetViews>
  <sheetFormatPr defaultRowHeight="13.2"/>
  <cols>
    <col min="3" max="3" width="11.109375" customWidth="1"/>
    <col min="4" max="4" width="17.88671875" customWidth="1"/>
    <col min="5" max="5" width="55.5546875" customWidth="1"/>
    <col min="6" max="6" width="4.44140625" customWidth="1"/>
    <col min="8" max="9" width="13.33203125" style="170" customWidth="1"/>
    <col min="10" max="10" width="3.109375" customWidth="1"/>
    <col min="11" max="11" width="25.88671875" style="170" customWidth="1"/>
  </cols>
  <sheetData>
    <row r="1" spans="2:22" ht="21.6" customHeight="1">
      <c r="B1" s="952"/>
      <c r="C1" s="975"/>
      <c r="D1" s="975"/>
      <c r="E1" s="818" t="s">
        <v>1711</v>
      </c>
      <c r="F1" s="975"/>
      <c r="G1" s="1071"/>
      <c r="H1" s="1071"/>
      <c r="I1" s="1279"/>
      <c r="J1" s="942"/>
      <c r="K1" s="1071"/>
      <c r="M1" s="319"/>
      <c r="N1" s="319"/>
      <c r="O1" s="319"/>
      <c r="P1" s="319"/>
      <c r="Q1" s="319"/>
      <c r="R1" s="319"/>
      <c r="S1" s="319"/>
      <c r="T1" s="319"/>
      <c r="U1" s="15"/>
      <c r="V1" s="13"/>
    </row>
    <row r="2" spans="2:22" ht="21.6" customHeight="1">
      <c r="B2" s="953"/>
      <c r="C2" s="1048"/>
      <c r="D2" s="1048"/>
      <c r="E2" s="755" t="s">
        <v>4788</v>
      </c>
      <c r="F2" s="1048"/>
      <c r="G2" s="1048"/>
      <c r="H2" s="1048"/>
      <c r="I2" s="1280"/>
      <c r="J2" s="765"/>
      <c r="K2" s="862"/>
      <c r="M2" s="319"/>
      <c r="N2" s="319"/>
      <c r="O2" s="319"/>
      <c r="P2" s="319"/>
      <c r="Q2" s="319"/>
      <c r="R2" s="319"/>
      <c r="S2" s="319"/>
      <c r="T2" s="319"/>
      <c r="U2" s="15"/>
      <c r="V2" s="13"/>
    </row>
    <row r="3" spans="2:22" ht="27.6">
      <c r="B3" s="1318" t="s">
        <v>4791</v>
      </c>
      <c r="C3" s="1278"/>
      <c r="D3" s="1278"/>
      <c r="E3" s="1194" t="s">
        <v>2815</v>
      </c>
      <c r="F3" s="1195" t="s">
        <v>2816</v>
      </c>
      <c r="G3" s="1196" t="s">
        <v>2817</v>
      </c>
      <c r="H3" s="1197" t="s">
        <v>4745</v>
      </c>
      <c r="I3" s="1281" t="s">
        <v>4746</v>
      </c>
      <c r="J3" s="765"/>
      <c r="K3" s="1198" t="s">
        <v>692</v>
      </c>
    </row>
    <row r="4" spans="2:22" ht="13.8">
      <c r="B4" s="1277"/>
      <c r="C4" s="1278"/>
      <c r="D4" s="1278"/>
      <c r="E4" s="1278"/>
      <c r="F4" s="1195"/>
      <c r="G4" s="1196"/>
      <c r="H4" s="1197" t="s">
        <v>3051</v>
      </c>
      <c r="I4" s="1281" t="s">
        <v>3051</v>
      </c>
      <c r="J4" s="765"/>
      <c r="K4" s="1198"/>
    </row>
    <row r="5" spans="2:22" ht="15.6">
      <c r="B5" s="1285"/>
      <c r="C5" s="1222"/>
      <c r="D5" s="1222"/>
      <c r="E5" s="1286" t="s">
        <v>2910</v>
      </c>
      <c r="F5" s="1222"/>
      <c r="G5" s="1222"/>
      <c r="H5" s="1222"/>
      <c r="I5" s="1282">
        <f>SUM(I6:I41)</f>
        <v>0</v>
      </c>
      <c r="J5" s="765"/>
      <c r="K5" s="1276"/>
    </row>
    <row r="6" spans="2:22" ht="41.4">
      <c r="B6" s="1277">
        <v>1</v>
      </c>
      <c r="C6" s="1225" t="s">
        <v>2962</v>
      </c>
      <c r="D6" s="1225" t="s">
        <v>2963</v>
      </c>
      <c r="E6" s="1269" t="s">
        <v>4560</v>
      </c>
      <c r="F6" s="1225" t="s">
        <v>23</v>
      </c>
      <c r="G6" s="1225">
        <v>1</v>
      </c>
      <c r="H6" s="1817"/>
      <c r="I6" s="1283">
        <f>G6*H6</f>
        <v>0</v>
      </c>
      <c r="J6" s="765"/>
      <c r="K6" s="1227"/>
    </row>
    <row r="7" spans="2:22" ht="13.8">
      <c r="B7" s="1277">
        <v>2</v>
      </c>
      <c r="C7" s="1225" t="s">
        <v>2962</v>
      </c>
      <c r="D7" s="1225" t="s">
        <v>2964</v>
      </c>
      <c r="E7" s="1228" t="s">
        <v>4561</v>
      </c>
      <c r="F7" s="1229" t="s">
        <v>1875</v>
      </c>
      <c r="G7" s="1287">
        <v>2</v>
      </c>
      <c r="H7" s="1817"/>
      <c r="I7" s="1283">
        <f>G7*H7</f>
        <v>0</v>
      </c>
      <c r="J7" s="765"/>
      <c r="K7" s="1227"/>
    </row>
    <row r="8" spans="2:22" ht="13.8">
      <c r="B8" s="1277">
        <v>3</v>
      </c>
      <c r="C8" s="1225" t="s">
        <v>2962</v>
      </c>
      <c r="D8" s="1225" t="s">
        <v>2965</v>
      </c>
      <c r="E8" s="1228" t="s">
        <v>4562</v>
      </c>
      <c r="F8" s="1229" t="s">
        <v>1875</v>
      </c>
      <c r="G8" s="1287">
        <v>5</v>
      </c>
      <c r="H8" s="1817"/>
      <c r="I8" s="1283">
        <f>G8*H8</f>
        <v>0</v>
      </c>
      <c r="J8" s="765"/>
      <c r="K8" s="1227"/>
    </row>
    <row r="9" spans="2:22" ht="13.8">
      <c r="B9" s="1277"/>
      <c r="C9" s="1225"/>
      <c r="D9" s="1225"/>
      <c r="E9" s="1228"/>
      <c r="F9" s="1229"/>
      <c r="G9" s="1287"/>
      <c r="H9" s="1287"/>
      <c r="I9" s="1283"/>
      <c r="J9" s="765"/>
      <c r="K9" s="1227"/>
    </row>
    <row r="10" spans="2:22" ht="96.6">
      <c r="B10" s="1277">
        <v>4</v>
      </c>
      <c r="C10" s="1225" t="s">
        <v>2966</v>
      </c>
      <c r="D10" s="1225" t="s">
        <v>2967</v>
      </c>
      <c r="E10" s="1236" t="s">
        <v>4563</v>
      </c>
      <c r="F10" s="1229" t="s">
        <v>23</v>
      </c>
      <c r="G10" s="1287">
        <v>1</v>
      </c>
      <c r="H10" s="1817"/>
      <c r="I10" s="1283">
        <f t="shared" ref="I10:I19" si="0">G10*H10</f>
        <v>0</v>
      </c>
      <c r="J10" s="765"/>
      <c r="K10" s="1227"/>
    </row>
    <row r="11" spans="2:22" ht="13.8">
      <c r="B11" s="1277">
        <v>5</v>
      </c>
      <c r="C11" s="1225" t="s">
        <v>2966</v>
      </c>
      <c r="D11" s="1225" t="s">
        <v>2968</v>
      </c>
      <c r="E11" s="1228" t="s">
        <v>2969</v>
      </c>
      <c r="F11" s="1229" t="s">
        <v>1875</v>
      </c>
      <c r="G11" s="1287">
        <v>4</v>
      </c>
      <c r="H11" s="1817"/>
      <c r="I11" s="1283">
        <f t="shared" si="0"/>
        <v>0</v>
      </c>
      <c r="J11" s="765"/>
      <c r="K11" s="1227"/>
    </row>
    <row r="12" spans="2:22" ht="13.8">
      <c r="B12" s="1277"/>
      <c r="C12" s="1225"/>
      <c r="D12" s="1225"/>
      <c r="E12" s="1228"/>
      <c r="F12" s="1229"/>
      <c r="G12" s="1287"/>
      <c r="H12" s="1287"/>
      <c r="I12" s="1283"/>
      <c r="J12" s="765"/>
      <c r="K12" s="1227"/>
    </row>
    <row r="13" spans="2:22" ht="27.6">
      <c r="B13" s="1277">
        <v>6</v>
      </c>
      <c r="C13" s="1225" t="s">
        <v>2970</v>
      </c>
      <c r="D13" s="1225" t="s">
        <v>2971</v>
      </c>
      <c r="E13" s="1228" t="s">
        <v>2972</v>
      </c>
      <c r="F13" s="1229" t="s">
        <v>23</v>
      </c>
      <c r="G13" s="1287">
        <v>1</v>
      </c>
      <c r="H13" s="1817"/>
      <c r="I13" s="1283">
        <f t="shared" si="0"/>
        <v>0</v>
      </c>
      <c r="J13" s="765"/>
      <c r="K13" s="1227"/>
    </row>
    <row r="14" spans="2:22" ht="13.8">
      <c r="B14" s="1277">
        <v>7</v>
      </c>
      <c r="C14" s="1225"/>
      <c r="D14" s="1225"/>
      <c r="E14" s="1228" t="s">
        <v>2973</v>
      </c>
      <c r="F14" s="1229" t="s">
        <v>23</v>
      </c>
      <c r="G14" s="1287">
        <v>2</v>
      </c>
      <c r="H14" s="1817"/>
      <c r="I14" s="1283">
        <f t="shared" si="0"/>
        <v>0</v>
      </c>
      <c r="J14" s="765"/>
      <c r="K14" s="1227"/>
    </row>
    <row r="15" spans="2:22" ht="13.8">
      <c r="B15" s="1277"/>
      <c r="C15" s="1225"/>
      <c r="D15" s="1225"/>
      <c r="E15" s="1228"/>
      <c r="F15" s="1229"/>
      <c r="G15" s="1287"/>
      <c r="H15" s="1262"/>
      <c r="I15" s="1283"/>
      <c r="J15" s="765"/>
      <c r="K15" s="1227"/>
    </row>
    <row r="16" spans="2:22" ht="27.6">
      <c r="B16" s="1277">
        <v>8</v>
      </c>
      <c r="C16" s="1225" t="s">
        <v>2966</v>
      </c>
      <c r="D16" s="1225" t="s">
        <v>2974</v>
      </c>
      <c r="E16" s="1228" t="s">
        <v>4583</v>
      </c>
      <c r="F16" s="1229" t="s">
        <v>23</v>
      </c>
      <c r="G16" s="1287">
        <v>1</v>
      </c>
      <c r="H16" s="1817"/>
      <c r="I16" s="1283">
        <f t="shared" si="0"/>
        <v>0</v>
      </c>
      <c r="J16" s="765"/>
      <c r="K16" s="1227"/>
    </row>
    <row r="17" spans="2:11" ht="13.8">
      <c r="B17" s="1277">
        <v>9</v>
      </c>
      <c r="C17" s="1225" t="s">
        <v>2966</v>
      </c>
      <c r="D17" s="1225" t="s">
        <v>2975</v>
      </c>
      <c r="E17" s="1228" t="s">
        <v>4584</v>
      </c>
      <c r="F17" s="1229" t="s">
        <v>23</v>
      </c>
      <c r="G17" s="1287">
        <v>1</v>
      </c>
      <c r="H17" s="1817"/>
      <c r="I17" s="1283">
        <f t="shared" si="0"/>
        <v>0</v>
      </c>
      <c r="J17" s="765"/>
      <c r="K17" s="1227"/>
    </row>
    <row r="18" spans="2:11" ht="41.4">
      <c r="B18" s="1277">
        <v>10</v>
      </c>
      <c r="C18" s="1225" t="s">
        <v>2966</v>
      </c>
      <c r="D18" s="1225" t="s">
        <v>2976</v>
      </c>
      <c r="E18" s="1228" t="s">
        <v>4585</v>
      </c>
      <c r="F18" s="1229" t="s">
        <v>1875</v>
      </c>
      <c r="G18" s="1287">
        <v>2</v>
      </c>
      <c r="H18" s="1817"/>
      <c r="I18" s="1283">
        <f t="shared" si="0"/>
        <v>0</v>
      </c>
      <c r="J18" s="765"/>
      <c r="K18" s="1227"/>
    </row>
    <row r="19" spans="2:11" ht="13.8">
      <c r="B19" s="1277">
        <v>11</v>
      </c>
      <c r="C19" s="1225" t="s">
        <v>2977</v>
      </c>
      <c r="D19" s="1225" t="s">
        <v>2978</v>
      </c>
      <c r="E19" s="1228" t="s">
        <v>4586</v>
      </c>
      <c r="F19" s="1229" t="s">
        <v>23</v>
      </c>
      <c r="G19" s="1287">
        <v>1</v>
      </c>
      <c r="H19" s="1817"/>
      <c r="I19" s="1283">
        <f t="shared" si="0"/>
        <v>0</v>
      </c>
      <c r="J19" s="765"/>
      <c r="K19" s="1227"/>
    </row>
    <row r="20" spans="2:11" ht="13.8">
      <c r="B20" s="1277"/>
      <c r="C20" s="1225"/>
      <c r="D20" s="1225"/>
      <c r="E20" s="1228"/>
      <c r="F20" s="1229"/>
      <c r="G20" s="1262"/>
      <c r="H20" s="1262"/>
      <c r="I20" s="1283"/>
      <c r="J20" s="765"/>
      <c r="K20" s="1227"/>
    </row>
    <row r="21" spans="2:11" ht="27.6">
      <c r="B21" s="1277">
        <v>12</v>
      </c>
      <c r="C21" s="1225" t="s">
        <v>2979</v>
      </c>
      <c r="D21" s="1225"/>
      <c r="E21" s="1228" t="s">
        <v>2980</v>
      </c>
      <c r="F21" s="1229" t="s">
        <v>23</v>
      </c>
      <c r="G21" s="1262">
        <v>2</v>
      </c>
      <c r="H21" s="1817"/>
      <c r="I21" s="1283">
        <f t="shared" ref="I21:I26" si="1">G21*H21</f>
        <v>0</v>
      </c>
      <c r="J21" s="765"/>
      <c r="K21" s="1227"/>
    </row>
    <row r="22" spans="2:11" ht="13.8">
      <c r="B22" s="1277">
        <v>13</v>
      </c>
      <c r="C22" s="1225" t="s">
        <v>2979</v>
      </c>
      <c r="D22" s="1225"/>
      <c r="E22" s="1228" t="s">
        <v>2981</v>
      </c>
      <c r="F22" s="1229" t="s">
        <v>23</v>
      </c>
      <c r="G22" s="1262">
        <v>2</v>
      </c>
      <c r="H22" s="1817"/>
      <c r="I22" s="1283">
        <f t="shared" si="1"/>
        <v>0</v>
      </c>
      <c r="J22" s="765"/>
      <c r="K22" s="1227"/>
    </row>
    <row r="23" spans="2:11" ht="27.6">
      <c r="B23" s="1277">
        <v>14</v>
      </c>
      <c r="C23" s="1225" t="s">
        <v>2982</v>
      </c>
      <c r="D23" s="1288" t="s">
        <v>2983</v>
      </c>
      <c r="E23" s="1228" t="s">
        <v>2984</v>
      </c>
      <c r="F23" s="1229" t="s">
        <v>23</v>
      </c>
      <c r="G23" s="1262">
        <v>12</v>
      </c>
      <c r="H23" s="1817"/>
      <c r="I23" s="1283">
        <f t="shared" si="1"/>
        <v>0</v>
      </c>
      <c r="J23" s="765"/>
      <c r="K23" s="1227"/>
    </row>
    <row r="24" spans="2:11" ht="13.8">
      <c r="B24" s="1277">
        <v>15</v>
      </c>
      <c r="C24" s="1225"/>
      <c r="D24" s="1225"/>
      <c r="E24" s="1228" t="s">
        <v>2985</v>
      </c>
      <c r="F24" s="1229" t="s">
        <v>23</v>
      </c>
      <c r="G24" s="1262">
        <v>1</v>
      </c>
      <c r="H24" s="1817"/>
      <c r="I24" s="1283">
        <f t="shared" si="1"/>
        <v>0</v>
      </c>
      <c r="J24" s="765"/>
      <c r="K24" s="1227"/>
    </row>
    <row r="25" spans="2:11" ht="13.8">
      <c r="B25" s="1277">
        <v>16</v>
      </c>
      <c r="C25" s="1225" t="s">
        <v>2982</v>
      </c>
      <c r="D25" s="1225" t="s">
        <v>2986</v>
      </c>
      <c r="E25" s="1228" t="s">
        <v>2987</v>
      </c>
      <c r="F25" s="1229" t="s">
        <v>1875</v>
      </c>
      <c r="G25" s="1262">
        <v>12</v>
      </c>
      <c r="H25" s="1817"/>
      <c r="I25" s="1283">
        <f t="shared" si="1"/>
        <v>0</v>
      </c>
      <c r="J25" s="765"/>
      <c r="K25" s="1227"/>
    </row>
    <row r="26" spans="2:11" ht="13.8">
      <c r="B26" s="1277">
        <v>17</v>
      </c>
      <c r="C26" s="1225"/>
      <c r="D26" s="1225"/>
      <c r="E26" s="1228" t="s">
        <v>2988</v>
      </c>
      <c r="F26" s="1229" t="s">
        <v>1875</v>
      </c>
      <c r="G26" s="1262">
        <v>12</v>
      </c>
      <c r="H26" s="1817"/>
      <c r="I26" s="1283">
        <f t="shared" si="1"/>
        <v>0</v>
      </c>
      <c r="J26" s="765"/>
      <c r="K26" s="1227"/>
    </row>
    <row r="27" spans="2:11" ht="13.8">
      <c r="B27" s="1277"/>
      <c r="C27" s="1225"/>
      <c r="D27" s="1225"/>
      <c r="E27" s="1228"/>
      <c r="F27" s="1229"/>
      <c r="G27" s="1287"/>
      <c r="H27" s="1287"/>
      <c r="I27" s="1283"/>
      <c r="J27" s="765"/>
      <c r="K27" s="1227"/>
    </row>
    <row r="28" spans="2:11" ht="13.8">
      <c r="B28" s="1277"/>
      <c r="C28" s="1289"/>
      <c r="D28" s="1289"/>
      <c r="E28" s="1228"/>
      <c r="F28" s="1287"/>
      <c r="G28" s="1287"/>
      <c r="H28" s="1287"/>
      <c r="I28" s="1283"/>
      <c r="J28" s="765"/>
      <c r="K28" s="1227"/>
    </row>
    <row r="29" spans="2:11" ht="13.8">
      <c r="B29" s="1277">
        <v>18</v>
      </c>
      <c r="C29" s="1290"/>
      <c r="D29" s="1290"/>
      <c r="E29" s="1224" t="s">
        <v>2952</v>
      </c>
      <c r="F29" s="1291" t="s">
        <v>23</v>
      </c>
      <c r="G29" s="1225">
        <v>1</v>
      </c>
      <c r="H29" s="1817"/>
      <c r="I29" s="1284">
        <f>G29*H29</f>
        <v>0</v>
      </c>
      <c r="J29" s="765"/>
      <c r="K29" s="1292"/>
    </row>
    <row r="30" spans="2:11" ht="13.8">
      <c r="B30" s="1277">
        <v>19</v>
      </c>
      <c r="C30" s="1290"/>
      <c r="D30" s="1290"/>
      <c r="E30" s="1224" t="s">
        <v>2953</v>
      </c>
      <c r="F30" s="1291" t="s">
        <v>23</v>
      </c>
      <c r="G30" s="1225">
        <v>1</v>
      </c>
      <c r="H30" s="1817"/>
      <c r="I30" s="1284">
        <f>G30*H30</f>
        <v>0</v>
      </c>
      <c r="J30" s="765"/>
      <c r="K30" s="1292"/>
    </row>
    <row r="31" spans="2:11" ht="13.8">
      <c r="B31" s="1277"/>
      <c r="C31" s="1225"/>
      <c r="D31" s="1225"/>
      <c r="E31" s="1228"/>
      <c r="F31" s="1287"/>
      <c r="G31" s="1287"/>
      <c r="H31" s="1287"/>
      <c r="I31" s="1283"/>
      <c r="J31" s="765"/>
      <c r="K31" s="2088"/>
    </row>
    <row r="32" spans="2:11" ht="13.8">
      <c r="B32" s="1277"/>
      <c r="C32" s="1289"/>
      <c r="D32" s="1289"/>
      <c r="E32" s="1293" t="s">
        <v>2989</v>
      </c>
      <c r="F32" s="1296"/>
      <c r="G32" s="1287"/>
      <c r="H32" s="1287"/>
      <c r="I32" s="1283"/>
      <c r="J32" s="765"/>
      <c r="K32" s="2088"/>
    </row>
    <row r="33" spans="2:12" ht="13.8">
      <c r="B33" s="1277">
        <v>20</v>
      </c>
      <c r="C33" s="1294"/>
      <c r="D33" s="1294"/>
      <c r="E33" s="1295" t="s">
        <v>2903</v>
      </c>
      <c r="F33" s="1296" t="s">
        <v>23</v>
      </c>
      <c r="G33" s="1262">
        <v>1</v>
      </c>
      <c r="H33" s="1817"/>
      <c r="I33" s="1283">
        <f t="shared" ref="I33:I36" si="2">G33*H33</f>
        <v>0</v>
      </c>
      <c r="J33" s="765"/>
      <c r="K33" s="1297"/>
    </row>
    <row r="34" spans="2:12" ht="13.8">
      <c r="B34" s="1277">
        <v>21</v>
      </c>
      <c r="C34" s="1294"/>
      <c r="D34" s="1294"/>
      <c r="E34" s="1295" t="s">
        <v>2955</v>
      </c>
      <c r="F34" s="1296" t="s">
        <v>23</v>
      </c>
      <c r="G34" s="1262">
        <v>1</v>
      </c>
      <c r="H34" s="1817"/>
      <c r="I34" s="1283">
        <f t="shared" si="2"/>
        <v>0</v>
      </c>
      <c r="J34" s="765"/>
      <c r="K34" s="1297"/>
    </row>
    <row r="35" spans="2:12" ht="13.8">
      <c r="B35" s="1277">
        <v>22</v>
      </c>
      <c r="C35" s="1225"/>
      <c r="D35" s="1225"/>
      <c r="E35" s="1224" t="s">
        <v>2905</v>
      </c>
      <c r="F35" s="1291" t="s">
        <v>23</v>
      </c>
      <c r="G35" s="1262">
        <v>1</v>
      </c>
      <c r="H35" s="1817"/>
      <c r="I35" s="1283">
        <f t="shared" si="2"/>
        <v>0</v>
      </c>
      <c r="J35" s="765"/>
      <c r="K35" s="1297"/>
    </row>
    <row r="36" spans="2:12" ht="13.8">
      <c r="B36" s="1277">
        <v>23</v>
      </c>
      <c r="C36" s="1225"/>
      <c r="D36" s="1225"/>
      <c r="E36" s="1224" t="s">
        <v>2956</v>
      </c>
      <c r="F36" s="1291" t="s">
        <v>23</v>
      </c>
      <c r="G36" s="1262">
        <v>1</v>
      </c>
      <c r="H36" s="1817"/>
      <c r="I36" s="1283">
        <f t="shared" si="2"/>
        <v>0</v>
      </c>
      <c r="J36" s="765"/>
      <c r="K36" s="1297"/>
    </row>
    <row r="37" spans="2:12" ht="13.8">
      <c r="B37" s="1277">
        <v>24</v>
      </c>
      <c r="C37" s="1225"/>
      <c r="D37" s="1225"/>
      <c r="E37" s="1224" t="s">
        <v>2957</v>
      </c>
      <c r="F37" s="1291" t="s">
        <v>23</v>
      </c>
      <c r="G37" s="1262">
        <v>1</v>
      </c>
      <c r="H37" s="1817"/>
      <c r="I37" s="1283">
        <f t="shared" ref="I37:I41" si="3">G37*H37</f>
        <v>0</v>
      </c>
      <c r="J37" s="765"/>
      <c r="K37" s="1297"/>
    </row>
    <row r="38" spans="2:12" ht="13.8">
      <c r="B38" s="1277">
        <v>25</v>
      </c>
      <c r="C38" s="1225"/>
      <c r="D38" s="1225"/>
      <c r="E38" s="1224" t="s">
        <v>2958</v>
      </c>
      <c r="F38" s="1291" t="s">
        <v>23</v>
      </c>
      <c r="G38" s="1262">
        <v>1</v>
      </c>
      <c r="H38" s="1817"/>
      <c r="I38" s="1283">
        <f t="shared" si="3"/>
        <v>0</v>
      </c>
      <c r="J38" s="765"/>
      <c r="K38" s="1297"/>
    </row>
    <row r="39" spans="2:12" ht="13.8">
      <c r="B39" s="1277">
        <v>26</v>
      </c>
      <c r="C39" s="1225"/>
      <c r="D39" s="1225"/>
      <c r="E39" s="1224" t="s">
        <v>2959</v>
      </c>
      <c r="F39" s="1291" t="s">
        <v>23</v>
      </c>
      <c r="G39" s="1262">
        <v>1</v>
      </c>
      <c r="H39" s="1817"/>
      <c r="I39" s="1283">
        <f t="shared" si="3"/>
        <v>0</v>
      </c>
      <c r="J39" s="765"/>
      <c r="K39" s="1297"/>
    </row>
    <row r="40" spans="2:12" ht="13.8">
      <c r="B40" s="1277">
        <v>27</v>
      </c>
      <c r="C40" s="1225"/>
      <c r="D40" s="1225"/>
      <c r="E40" s="1224" t="s">
        <v>2960</v>
      </c>
      <c r="F40" s="1291" t="s">
        <v>23</v>
      </c>
      <c r="G40" s="1262">
        <v>1</v>
      </c>
      <c r="H40" s="1817"/>
      <c r="I40" s="1283">
        <f t="shared" si="3"/>
        <v>0</v>
      </c>
      <c r="J40" s="765"/>
      <c r="K40" s="1297"/>
    </row>
    <row r="41" spans="2:12" ht="14.4" thickBot="1">
      <c r="B41" s="1298">
        <v>28</v>
      </c>
      <c r="C41" s="1299"/>
      <c r="D41" s="1299"/>
      <c r="E41" s="1300" t="s">
        <v>2961</v>
      </c>
      <c r="F41" s="1301" t="s">
        <v>23</v>
      </c>
      <c r="G41" s="2354">
        <v>1</v>
      </c>
      <c r="H41" s="1818"/>
      <c r="I41" s="1715">
        <f t="shared" si="3"/>
        <v>0</v>
      </c>
      <c r="J41" s="950"/>
      <c r="K41" s="1302"/>
    </row>
    <row r="44" spans="2:12">
      <c r="J44" s="170"/>
      <c r="L44" s="170"/>
    </row>
  </sheetData>
  <sheetProtection algorithmName="SHA-512" hashValue="D4Kbdq88wQ6Sw7qO4SePqKR/lU4grYLIfWu/sQrfTBwIUzy6Hy/1cLeYSp+Lz635CSzvz/4prCb0VeWZO0f/AA==" saltValue="Mw6qErYkBdKLCEMrrc5Yow==" spinCount="100000" sheet="1" objects="1" scenarios="1"/>
  <printOptions gridLines="1"/>
  <pageMargins left="0.86614173228346458" right="0.39370078740157483" top="0.86614173228346458" bottom="0.35433070866141736" header="0.39370078740157483" footer="0.19685039370078741"/>
  <pageSetup paperSize="9" scale="68" fitToHeight="0" orientation="portrait" r:id="rId1"/>
  <headerFooter>
    <oddHeader>&amp;R&amp;F
&amp;A</oddHeader>
    <oddFooter>&amp;R&amp;P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4" tint="0.59999389629810485"/>
    <pageSetUpPr fitToPage="1"/>
  </sheetPr>
  <dimension ref="B1:V35"/>
  <sheetViews>
    <sheetView workbookViewId="0">
      <pane xSplit="6" ySplit="5" topLeftCell="G6" activePane="bottomRight" state="frozen"/>
      <selection activeCell="F113" sqref="F113"/>
      <selection pane="topRight" activeCell="F113" sqref="F113"/>
      <selection pane="bottomLeft" activeCell="F113" sqref="F113"/>
      <selection pane="bottomRight" activeCell="F113" sqref="F113"/>
    </sheetView>
  </sheetViews>
  <sheetFormatPr defaultRowHeight="13.2"/>
  <cols>
    <col min="3" max="3" width="16.6640625" customWidth="1"/>
    <col min="4" max="4" width="17.88671875" customWidth="1"/>
    <col min="5" max="5" width="55.5546875" customWidth="1"/>
    <col min="6" max="6" width="4.44140625" customWidth="1"/>
    <col min="8" max="9" width="13.33203125" customWidth="1"/>
    <col min="10" max="10" width="2.6640625" customWidth="1"/>
    <col min="11" max="11" width="25.88671875" style="170" customWidth="1"/>
  </cols>
  <sheetData>
    <row r="1" spans="2:22" ht="21.6" customHeight="1">
      <c r="B1" s="952"/>
      <c r="C1" s="975"/>
      <c r="D1" s="975"/>
      <c r="E1" s="818" t="s">
        <v>1711</v>
      </c>
      <c r="F1" s="975"/>
      <c r="G1" s="1071"/>
      <c r="H1" s="1071"/>
      <c r="I1" s="1279"/>
      <c r="J1" s="942"/>
      <c r="K1" s="1071"/>
      <c r="M1" s="319"/>
      <c r="N1" s="319"/>
      <c r="O1" s="319"/>
      <c r="P1" s="319"/>
      <c r="Q1" s="319"/>
      <c r="R1" s="319"/>
      <c r="S1" s="319"/>
      <c r="T1" s="319"/>
      <c r="U1" s="15"/>
      <c r="V1" s="13"/>
    </row>
    <row r="2" spans="2:22" ht="21.6" customHeight="1">
      <c r="B2" s="953"/>
      <c r="C2" s="1048"/>
      <c r="D2" s="1048"/>
      <c r="E2" s="755" t="s">
        <v>4789</v>
      </c>
      <c r="F2" s="1048"/>
      <c r="G2" s="1048"/>
      <c r="H2" s="1048"/>
      <c r="I2" s="1280"/>
      <c r="J2" s="765"/>
      <c r="K2" s="862"/>
      <c r="M2" s="319"/>
      <c r="N2" s="319"/>
      <c r="O2" s="319"/>
      <c r="P2" s="319"/>
      <c r="Q2" s="319"/>
      <c r="R2" s="319"/>
      <c r="S2" s="319"/>
      <c r="T2" s="319"/>
      <c r="U2" s="15"/>
      <c r="V2" s="13"/>
    </row>
    <row r="3" spans="2:22" ht="27.6">
      <c r="B3" s="1318" t="s">
        <v>4791</v>
      </c>
      <c r="C3" s="1278"/>
      <c r="D3" s="1278"/>
      <c r="E3" s="1194" t="s">
        <v>2815</v>
      </c>
      <c r="F3" s="1195" t="s">
        <v>2816</v>
      </c>
      <c r="G3" s="1196" t="s">
        <v>2817</v>
      </c>
      <c r="H3" s="1197" t="s">
        <v>4745</v>
      </c>
      <c r="I3" s="1198" t="s">
        <v>4746</v>
      </c>
      <c r="J3" s="765"/>
      <c r="K3" s="1198" t="s">
        <v>692</v>
      </c>
    </row>
    <row r="4" spans="2:22" ht="13.8">
      <c r="B4" s="1277"/>
      <c r="C4" s="1278"/>
      <c r="D4" s="1278"/>
      <c r="E4" s="1278"/>
      <c r="F4" s="1195"/>
      <c r="G4" s="1196"/>
      <c r="H4" s="1197" t="s">
        <v>3051</v>
      </c>
      <c r="I4" s="1198" t="s">
        <v>3051</v>
      </c>
      <c r="J4" s="765"/>
      <c r="K4" s="1198"/>
    </row>
    <row r="5" spans="2:22" ht="15.6">
      <c r="B5" s="1285"/>
      <c r="C5" s="1222"/>
      <c r="D5" s="1222"/>
      <c r="E5" s="1286" t="s">
        <v>2910</v>
      </c>
      <c r="F5" s="1222"/>
      <c r="G5" s="1222"/>
      <c r="H5" s="1222"/>
      <c r="I5" s="1222">
        <f>SUM(I6:I31)</f>
        <v>0</v>
      </c>
      <c r="J5" s="765"/>
      <c r="K5" s="1276"/>
    </row>
    <row r="6" spans="2:22" ht="27.6">
      <c r="B6" s="1277">
        <v>1</v>
      </c>
      <c r="C6" s="1225" t="s">
        <v>2990</v>
      </c>
      <c r="D6" s="1225" t="s">
        <v>2991</v>
      </c>
      <c r="E6" s="1308" t="s">
        <v>2992</v>
      </c>
      <c r="F6" s="1225" t="s">
        <v>23</v>
      </c>
      <c r="G6" s="1309">
        <v>9</v>
      </c>
      <c r="H6" s="1817"/>
      <c r="I6" s="1310">
        <f t="shared" ref="I6:I12" si="0">G6*H6</f>
        <v>0</v>
      </c>
      <c r="J6" s="765"/>
      <c r="K6" s="1227"/>
    </row>
    <row r="7" spans="2:22" ht="13.8">
      <c r="B7" s="1277">
        <v>2</v>
      </c>
      <c r="C7" s="1225" t="s">
        <v>2993</v>
      </c>
      <c r="D7" s="1225" t="s">
        <v>2994</v>
      </c>
      <c r="E7" s="1308" t="s">
        <v>2995</v>
      </c>
      <c r="F7" s="1225" t="s">
        <v>23</v>
      </c>
      <c r="G7" s="1309">
        <v>9</v>
      </c>
      <c r="H7" s="1817"/>
      <c r="I7" s="1310">
        <f t="shared" si="0"/>
        <v>0</v>
      </c>
      <c r="J7" s="765"/>
      <c r="K7" s="1227"/>
    </row>
    <row r="8" spans="2:22" ht="13.8">
      <c r="B8" s="1277">
        <v>3</v>
      </c>
      <c r="C8" s="1225" t="s">
        <v>2990</v>
      </c>
      <c r="D8" s="1225" t="s">
        <v>2996</v>
      </c>
      <c r="E8" s="1308" t="s">
        <v>2997</v>
      </c>
      <c r="F8" s="1225" t="s">
        <v>23</v>
      </c>
      <c r="G8" s="1309">
        <v>15</v>
      </c>
      <c r="H8" s="1817"/>
      <c r="I8" s="1310">
        <f t="shared" si="0"/>
        <v>0</v>
      </c>
      <c r="J8" s="765"/>
      <c r="K8" s="1227"/>
    </row>
    <row r="9" spans="2:22" ht="13.8">
      <c r="B9" s="1277">
        <v>4</v>
      </c>
      <c r="C9" s="1225" t="s">
        <v>2998</v>
      </c>
      <c r="D9" s="1225" t="s">
        <v>2999</v>
      </c>
      <c r="E9" s="1308" t="s">
        <v>3000</v>
      </c>
      <c r="F9" s="1225" t="s">
        <v>23</v>
      </c>
      <c r="G9" s="1309">
        <v>3</v>
      </c>
      <c r="H9" s="1817"/>
      <c r="I9" s="1310">
        <f t="shared" si="0"/>
        <v>0</v>
      </c>
      <c r="J9" s="765"/>
      <c r="K9" s="1227"/>
    </row>
    <row r="10" spans="2:22" ht="27.6">
      <c r="B10" s="1277">
        <v>5</v>
      </c>
      <c r="C10" s="1225" t="s">
        <v>2998</v>
      </c>
      <c r="D10" s="1288" t="s">
        <v>3001</v>
      </c>
      <c r="E10" s="1308" t="s">
        <v>3002</v>
      </c>
      <c r="F10" s="1225" t="s">
        <v>23</v>
      </c>
      <c r="G10" s="1309">
        <v>5</v>
      </c>
      <c r="H10" s="1817"/>
      <c r="I10" s="1310">
        <f t="shared" si="0"/>
        <v>0</v>
      </c>
      <c r="J10" s="765"/>
      <c r="K10" s="1227"/>
    </row>
    <row r="11" spans="2:22" ht="27.6">
      <c r="B11" s="1277">
        <v>6</v>
      </c>
      <c r="C11" s="1225" t="s">
        <v>3003</v>
      </c>
      <c r="D11" s="1225" t="s">
        <v>3004</v>
      </c>
      <c r="E11" s="1308" t="s">
        <v>3005</v>
      </c>
      <c r="F11" s="1225" t="s">
        <v>1875</v>
      </c>
      <c r="G11" s="1309">
        <v>6</v>
      </c>
      <c r="H11" s="1817"/>
      <c r="I11" s="1310">
        <f t="shared" si="0"/>
        <v>0</v>
      </c>
      <c r="J11" s="765"/>
      <c r="K11" s="1227"/>
    </row>
    <row r="12" spans="2:22" ht="27.6">
      <c r="B12" s="1277">
        <v>7</v>
      </c>
      <c r="C12" s="1225" t="s">
        <v>3006</v>
      </c>
      <c r="D12" s="1225" t="s">
        <v>3007</v>
      </c>
      <c r="E12" s="1308" t="s">
        <v>3008</v>
      </c>
      <c r="F12" s="1225" t="s">
        <v>1875</v>
      </c>
      <c r="G12" s="1309">
        <v>6</v>
      </c>
      <c r="H12" s="1817"/>
      <c r="I12" s="1310">
        <f t="shared" si="0"/>
        <v>0</v>
      </c>
      <c r="J12" s="765"/>
      <c r="K12" s="1227"/>
    </row>
    <row r="13" spans="2:22" ht="13.8">
      <c r="B13" s="1277"/>
      <c r="C13" s="1229"/>
      <c r="D13" s="1225"/>
      <c r="E13" s="1311"/>
      <c r="F13" s="1229"/>
      <c r="G13" s="1287"/>
      <c r="H13" s="1287"/>
      <c r="I13" s="1310"/>
      <c r="J13" s="765"/>
      <c r="K13" s="1227"/>
    </row>
    <row r="14" spans="2:22" ht="13.8">
      <c r="B14" s="1277"/>
      <c r="C14" s="1229"/>
      <c r="D14" s="1225"/>
      <c r="E14" s="1312" t="s">
        <v>3013</v>
      </c>
      <c r="F14" s="1229"/>
      <c r="G14" s="1287"/>
      <c r="H14" s="1287"/>
      <c r="I14" s="1310"/>
      <c r="J14" s="765"/>
      <c r="K14" s="1227"/>
    </row>
    <row r="15" spans="2:22" ht="13.8">
      <c r="B15" s="1277">
        <v>8</v>
      </c>
      <c r="C15" s="1229" t="s">
        <v>3014</v>
      </c>
      <c r="D15" s="1225" t="s">
        <v>3015</v>
      </c>
      <c r="E15" s="1311" t="s">
        <v>3016</v>
      </c>
      <c r="F15" s="1229" t="s">
        <v>1875</v>
      </c>
      <c r="G15" s="1287">
        <v>1</v>
      </c>
      <c r="H15" s="1817"/>
      <c r="I15" s="1310">
        <f>G15*H15</f>
        <v>0</v>
      </c>
      <c r="J15" s="765"/>
      <c r="K15" s="1227"/>
    </row>
    <row r="16" spans="2:22" ht="27.6">
      <c r="B16" s="1277">
        <v>9</v>
      </c>
      <c r="C16" s="1229" t="s">
        <v>3014</v>
      </c>
      <c r="D16" s="1288" t="s">
        <v>3017</v>
      </c>
      <c r="E16" s="1311" t="s">
        <v>3018</v>
      </c>
      <c r="F16" s="1229" t="s">
        <v>23</v>
      </c>
      <c r="G16" s="1287">
        <v>4</v>
      </c>
      <c r="H16" s="1817"/>
      <c r="I16" s="1310">
        <f>G16*H16</f>
        <v>0</v>
      </c>
      <c r="J16" s="765"/>
      <c r="K16" s="1227"/>
    </row>
    <row r="17" spans="2:11" ht="13.8">
      <c r="B17" s="1277">
        <v>10</v>
      </c>
      <c r="C17" s="1229" t="s">
        <v>3014</v>
      </c>
      <c r="D17" s="1225" t="s">
        <v>3019</v>
      </c>
      <c r="E17" s="1311" t="s">
        <v>3020</v>
      </c>
      <c r="F17" s="1229" t="s">
        <v>23</v>
      </c>
      <c r="G17" s="1287">
        <v>12</v>
      </c>
      <c r="H17" s="1817"/>
      <c r="I17" s="1310">
        <f>G17*H17</f>
        <v>0</v>
      </c>
      <c r="J17" s="765"/>
      <c r="K17" s="1227"/>
    </row>
    <row r="18" spans="2:11" ht="27.6">
      <c r="B18" s="1277">
        <v>11</v>
      </c>
      <c r="C18" s="1229" t="s">
        <v>3014</v>
      </c>
      <c r="D18" s="1288" t="s">
        <v>3021</v>
      </c>
      <c r="E18" s="1311" t="s">
        <v>3022</v>
      </c>
      <c r="F18" s="1229" t="s">
        <v>23</v>
      </c>
      <c r="G18" s="1287">
        <v>1</v>
      </c>
      <c r="H18" s="1817"/>
      <c r="I18" s="1310">
        <f>G18*H18</f>
        <v>0</v>
      </c>
      <c r="J18" s="765"/>
      <c r="K18" s="1227"/>
    </row>
    <row r="19" spans="2:11" ht="13.8">
      <c r="B19" s="1277"/>
      <c r="C19" s="1229"/>
      <c r="D19" s="1225"/>
      <c r="E19" s="1311"/>
      <c r="F19" s="1229"/>
      <c r="G19" s="1287"/>
      <c r="H19" s="1287"/>
      <c r="I19" s="1310"/>
      <c r="J19" s="765"/>
      <c r="K19" s="1227"/>
    </row>
    <row r="20" spans="2:11" ht="13.8">
      <c r="B20" s="1277"/>
      <c r="C20" s="1229"/>
      <c r="D20" s="1225"/>
      <c r="E20" s="1308"/>
      <c r="F20" s="1287"/>
      <c r="G20" s="1287"/>
      <c r="H20" s="1287"/>
      <c r="I20" s="1310"/>
      <c r="J20" s="765"/>
      <c r="K20" s="1227"/>
    </row>
    <row r="21" spans="2:11" ht="13.8">
      <c r="B21" s="1277"/>
      <c r="C21" s="1229"/>
      <c r="D21" s="1225"/>
      <c r="E21" s="1311"/>
      <c r="F21" s="1287"/>
      <c r="G21" s="1287"/>
      <c r="H21" s="1287"/>
      <c r="I21" s="1310"/>
      <c r="J21" s="765"/>
      <c r="K21" s="1227"/>
    </row>
    <row r="22" spans="2:11" ht="13.8">
      <c r="B22" s="1277"/>
      <c r="C22" s="1289"/>
      <c r="D22" s="1289"/>
      <c r="E22" s="1293" t="s">
        <v>3023</v>
      </c>
      <c r="F22" s="1287"/>
      <c r="G22" s="1287"/>
      <c r="H22" s="1287"/>
      <c r="I22" s="1310"/>
      <c r="J22" s="765"/>
      <c r="K22" s="1227"/>
    </row>
    <row r="23" spans="2:11" ht="13.8">
      <c r="B23" s="1277">
        <v>12</v>
      </c>
      <c r="C23" s="1294"/>
      <c r="D23" s="1294"/>
      <c r="E23" s="1295" t="s">
        <v>2903</v>
      </c>
      <c r="F23" s="1296" t="s">
        <v>23</v>
      </c>
      <c r="G23" s="1294">
        <v>1</v>
      </c>
      <c r="H23" s="1817"/>
      <c r="I23" s="1313">
        <f>G23*H23</f>
        <v>0</v>
      </c>
      <c r="J23" s="765"/>
      <c r="K23" s="1227"/>
    </row>
    <row r="24" spans="2:11" ht="13.8">
      <c r="B24" s="1277">
        <v>13</v>
      </c>
      <c r="C24" s="1294"/>
      <c r="D24" s="1294"/>
      <c r="E24" s="1314" t="s">
        <v>2955</v>
      </c>
      <c r="F24" s="1296" t="s">
        <v>23</v>
      </c>
      <c r="G24" s="1294">
        <v>1</v>
      </c>
      <c r="H24" s="1817"/>
      <c r="I24" s="1313">
        <f t="shared" ref="I24:I31" si="1">G24*H24</f>
        <v>0</v>
      </c>
      <c r="J24" s="765"/>
      <c r="K24" s="1227"/>
    </row>
    <row r="25" spans="2:11" ht="13.8">
      <c r="B25" s="1277">
        <v>14</v>
      </c>
      <c r="C25" s="1225"/>
      <c r="D25" s="1225"/>
      <c r="E25" s="1315" t="s">
        <v>2905</v>
      </c>
      <c r="F25" s="1291" t="s">
        <v>23</v>
      </c>
      <c r="G25" s="1225">
        <v>1</v>
      </c>
      <c r="H25" s="1817"/>
      <c r="I25" s="1313">
        <f t="shared" si="1"/>
        <v>0</v>
      </c>
      <c r="J25" s="765"/>
      <c r="K25" s="1227"/>
    </row>
    <row r="26" spans="2:11" ht="13.8">
      <c r="B26" s="1277">
        <v>15</v>
      </c>
      <c r="C26" s="1225"/>
      <c r="D26" s="1225"/>
      <c r="E26" s="1315" t="s">
        <v>2956</v>
      </c>
      <c r="F26" s="1291" t="s">
        <v>23</v>
      </c>
      <c r="G26" s="1225">
        <v>1</v>
      </c>
      <c r="H26" s="1817"/>
      <c r="I26" s="1313">
        <f t="shared" si="1"/>
        <v>0</v>
      </c>
      <c r="J26" s="765"/>
      <c r="K26" s="1297"/>
    </row>
    <row r="27" spans="2:11" ht="13.8">
      <c r="B27" s="1277">
        <v>16</v>
      </c>
      <c r="C27" s="1225"/>
      <c r="D27" s="1225"/>
      <c r="E27" s="1315" t="s">
        <v>3024</v>
      </c>
      <c r="F27" s="1291" t="s">
        <v>23</v>
      </c>
      <c r="G27" s="1225">
        <v>1</v>
      </c>
      <c r="H27" s="1817"/>
      <c r="I27" s="1313">
        <f t="shared" si="1"/>
        <v>0</v>
      </c>
      <c r="J27" s="765"/>
      <c r="K27" s="1297"/>
    </row>
    <row r="28" spans="2:11" ht="13.8">
      <c r="B28" s="1277">
        <v>17</v>
      </c>
      <c r="C28" s="1225"/>
      <c r="D28" s="1225"/>
      <c r="E28" s="1315" t="s">
        <v>2958</v>
      </c>
      <c r="F28" s="1291" t="s">
        <v>23</v>
      </c>
      <c r="G28" s="1225">
        <v>1</v>
      </c>
      <c r="H28" s="1817"/>
      <c r="I28" s="1313">
        <f t="shared" si="1"/>
        <v>0</v>
      </c>
      <c r="J28" s="765"/>
      <c r="K28" s="1297"/>
    </row>
    <row r="29" spans="2:11" ht="13.8">
      <c r="B29" s="1277">
        <v>18</v>
      </c>
      <c r="C29" s="1225"/>
      <c r="D29" s="1225"/>
      <c r="E29" s="1315" t="s">
        <v>2959</v>
      </c>
      <c r="F29" s="1291" t="s">
        <v>23</v>
      </c>
      <c r="G29" s="1225">
        <v>1</v>
      </c>
      <c r="H29" s="1817"/>
      <c r="I29" s="1313">
        <f t="shared" si="1"/>
        <v>0</v>
      </c>
      <c r="J29" s="765"/>
      <c r="K29" s="1297"/>
    </row>
    <row r="30" spans="2:11" ht="13.8">
      <c r="B30" s="1277">
        <v>19</v>
      </c>
      <c r="C30" s="1225"/>
      <c r="D30" s="1225"/>
      <c r="E30" s="1315" t="s">
        <v>2960</v>
      </c>
      <c r="F30" s="1291" t="s">
        <v>23</v>
      </c>
      <c r="G30" s="1225">
        <v>1</v>
      </c>
      <c r="H30" s="1817"/>
      <c r="I30" s="1313">
        <f t="shared" si="1"/>
        <v>0</v>
      </c>
      <c r="J30" s="765"/>
      <c r="K30" s="1297"/>
    </row>
    <row r="31" spans="2:11" ht="14.4" thickBot="1">
      <c r="B31" s="1298">
        <v>20</v>
      </c>
      <c r="C31" s="1299"/>
      <c r="D31" s="1299"/>
      <c r="E31" s="1316" t="s">
        <v>2961</v>
      </c>
      <c r="F31" s="1301" t="s">
        <v>23</v>
      </c>
      <c r="G31" s="1299">
        <v>1</v>
      </c>
      <c r="H31" s="1818"/>
      <c r="I31" s="1317">
        <f t="shared" si="1"/>
        <v>0</v>
      </c>
      <c r="J31" s="950"/>
      <c r="K31" s="1302"/>
    </row>
    <row r="32" spans="2:11">
      <c r="K32"/>
    </row>
    <row r="33" spans="11:11">
      <c r="K33"/>
    </row>
    <row r="34" spans="11:11">
      <c r="K34"/>
    </row>
    <row r="35" spans="11:11">
      <c r="K35"/>
    </row>
  </sheetData>
  <sheetProtection algorithmName="SHA-512" hashValue="sPmBrSd7UY5WsXJhTFzDBK7OJFwl/IITrmlzFKy/ZXsBMlnTxb6VreQwhNtAYcMC9zQg+DgGj5YshvvZLpNIkA==" saltValue="2ndmKYPrWhxLxxWj7rJtuQ==" spinCount="100000" sheet="1" objects="1" scenarios="1"/>
  <printOptions gridLines="1"/>
  <pageMargins left="0.86614173228346458" right="0.39370078740157483" top="0.86614173228346458" bottom="0.35433070866141736" header="0.39370078740157483" footer="0.19685039370078741"/>
  <pageSetup paperSize="9" scale="65" fitToHeight="0" orientation="portrait" r:id="rId1"/>
  <headerFooter>
    <oddHeader>&amp;R&amp;F
&amp;A</oddHeader>
    <oddFooter>&amp;R&amp;P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4" tint="0.59999389629810485"/>
    <pageSetUpPr fitToPage="1"/>
  </sheetPr>
  <dimension ref="B1:V36"/>
  <sheetViews>
    <sheetView workbookViewId="0">
      <selection activeCell="F113" sqref="F113"/>
    </sheetView>
  </sheetViews>
  <sheetFormatPr defaultRowHeight="13.2"/>
  <cols>
    <col min="3" max="3" width="16.6640625" customWidth="1"/>
    <col min="4" max="4" width="17.88671875" customWidth="1"/>
    <col min="5" max="5" width="55.5546875" customWidth="1"/>
    <col min="6" max="6" width="4.44140625" customWidth="1"/>
    <col min="8" max="9" width="13.33203125" style="170" customWidth="1"/>
    <col min="10" max="10" width="2.88671875" customWidth="1"/>
  </cols>
  <sheetData>
    <row r="1" spans="2:22" ht="21.6" customHeight="1">
      <c r="B1" s="952"/>
      <c r="C1" s="975"/>
      <c r="D1" s="975"/>
      <c r="E1" s="818" t="s">
        <v>1711</v>
      </c>
      <c r="F1" s="975"/>
      <c r="G1" s="1071"/>
      <c r="H1" s="1071"/>
      <c r="I1" s="1071"/>
      <c r="J1" s="942"/>
      <c r="M1" s="319"/>
      <c r="N1" s="319"/>
      <c r="O1" s="319"/>
      <c r="P1" s="319"/>
      <c r="Q1" s="319"/>
      <c r="R1" s="319"/>
      <c r="S1" s="319"/>
      <c r="T1" s="319"/>
      <c r="U1" s="15"/>
      <c r="V1" s="13"/>
    </row>
    <row r="2" spans="2:22" ht="21.6" customHeight="1">
      <c r="B2" s="953"/>
      <c r="C2" s="1048"/>
      <c r="D2" s="1048"/>
      <c r="E2" s="755" t="s">
        <v>4790</v>
      </c>
      <c r="F2" s="1048"/>
      <c r="G2" s="1048"/>
      <c r="H2" s="1048"/>
      <c r="I2" s="862"/>
      <c r="J2" s="765"/>
      <c r="M2" s="319"/>
      <c r="N2" s="319"/>
      <c r="O2" s="319"/>
      <c r="P2" s="319"/>
      <c r="Q2" s="319"/>
      <c r="R2" s="319"/>
      <c r="S2" s="319"/>
      <c r="T2" s="319"/>
      <c r="U2" s="15"/>
      <c r="V2" s="13"/>
    </row>
    <row r="3" spans="2:22" ht="27.6">
      <c r="B3" s="1318" t="s">
        <v>4791</v>
      </c>
      <c r="C3" s="1278"/>
      <c r="D3" s="1278"/>
      <c r="E3" s="1194" t="s">
        <v>2815</v>
      </c>
      <c r="F3" s="1195" t="s">
        <v>2816</v>
      </c>
      <c r="G3" s="1196" t="s">
        <v>2817</v>
      </c>
      <c r="H3" s="1197" t="s">
        <v>4745</v>
      </c>
      <c r="I3" s="1198" t="s">
        <v>4746</v>
      </c>
      <c r="J3" s="765"/>
    </row>
    <row r="4" spans="2:22" ht="13.8">
      <c r="B4" s="1277"/>
      <c r="C4" s="1278"/>
      <c r="D4" s="1278"/>
      <c r="E4" s="1278"/>
      <c r="F4" s="1195"/>
      <c r="G4" s="1196"/>
      <c r="H4" s="1197" t="s">
        <v>3051</v>
      </c>
      <c r="I4" s="1198" t="s">
        <v>3051</v>
      </c>
      <c r="J4" s="765"/>
    </row>
    <row r="5" spans="2:22" ht="15.6">
      <c r="B5" s="1285"/>
      <c r="C5" s="1222"/>
      <c r="D5" s="1222"/>
      <c r="E5" s="1286" t="s">
        <v>2910</v>
      </c>
      <c r="F5" s="1222"/>
      <c r="G5" s="1222"/>
      <c r="H5" s="1222"/>
      <c r="I5" s="1276">
        <f>SUM(I7:I36)</f>
        <v>0</v>
      </c>
    </row>
    <row r="6" spans="2:22" ht="13.8">
      <c r="B6" s="1277">
        <v>1</v>
      </c>
      <c r="C6" s="1278"/>
      <c r="D6" s="1278"/>
      <c r="E6" s="1278"/>
      <c r="F6" s="1278"/>
      <c r="G6" s="1196"/>
      <c r="H6" s="1197"/>
      <c r="I6" s="1198"/>
    </row>
    <row r="7" spans="2:22" ht="27.6">
      <c r="B7" s="1277">
        <v>2</v>
      </c>
      <c r="C7" s="1225" t="s">
        <v>2990</v>
      </c>
      <c r="D7" s="1225" t="s">
        <v>3025</v>
      </c>
      <c r="E7" s="1308" t="s">
        <v>3026</v>
      </c>
      <c r="F7" s="1225" t="s">
        <v>23</v>
      </c>
      <c r="G7" s="1225">
        <v>1</v>
      </c>
      <c r="H7" s="1817"/>
      <c r="I7" s="1310">
        <f t="shared" ref="I7:I25" si="0">G7*H7</f>
        <v>0</v>
      </c>
    </row>
    <row r="8" spans="2:22" ht="13.8">
      <c r="B8" s="1277">
        <v>3</v>
      </c>
      <c r="C8" s="1225" t="s">
        <v>2990</v>
      </c>
      <c r="D8" s="1225"/>
      <c r="E8" s="1308" t="s">
        <v>3027</v>
      </c>
      <c r="F8" s="1225" t="s">
        <v>23</v>
      </c>
      <c r="G8" s="1225">
        <v>5</v>
      </c>
      <c r="H8" s="1817"/>
      <c r="I8" s="1310">
        <f t="shared" si="0"/>
        <v>0</v>
      </c>
    </row>
    <row r="9" spans="2:22" ht="13.8">
      <c r="B9" s="1277">
        <v>4</v>
      </c>
      <c r="C9" s="1225" t="s">
        <v>2990</v>
      </c>
      <c r="D9" s="1225"/>
      <c r="E9" s="1308" t="s">
        <v>3028</v>
      </c>
      <c r="F9" s="1225" t="s">
        <v>23</v>
      </c>
      <c r="G9" s="1225">
        <v>5</v>
      </c>
      <c r="H9" s="1817"/>
      <c r="I9" s="1310">
        <f t="shared" si="0"/>
        <v>0</v>
      </c>
    </row>
    <row r="10" spans="2:22" ht="13.8">
      <c r="B10" s="1277">
        <v>5</v>
      </c>
      <c r="C10" s="1225"/>
      <c r="D10" s="1225"/>
      <c r="E10" s="1308" t="s">
        <v>3029</v>
      </c>
      <c r="F10" s="1225" t="s">
        <v>23</v>
      </c>
      <c r="G10" s="1225">
        <v>2</v>
      </c>
      <c r="H10" s="1817"/>
      <c r="I10" s="1310">
        <f t="shared" si="0"/>
        <v>0</v>
      </c>
    </row>
    <row r="11" spans="2:22" ht="13.8">
      <c r="B11" s="1277">
        <v>6</v>
      </c>
      <c r="C11" s="1225"/>
      <c r="D11" s="1225"/>
      <c r="E11" s="1308" t="s">
        <v>3030</v>
      </c>
      <c r="F11" s="1225" t="s">
        <v>23</v>
      </c>
      <c r="G11" s="1225">
        <v>12</v>
      </c>
      <c r="H11" s="1817"/>
      <c r="I11" s="1310">
        <f t="shared" si="0"/>
        <v>0</v>
      </c>
    </row>
    <row r="12" spans="2:22" ht="13.8">
      <c r="B12" s="1277">
        <v>7</v>
      </c>
      <c r="C12" s="1225"/>
      <c r="D12" s="1225"/>
      <c r="E12" s="1308" t="s">
        <v>3031</v>
      </c>
      <c r="F12" s="1225" t="s">
        <v>23</v>
      </c>
      <c r="G12" s="1309">
        <v>29</v>
      </c>
      <c r="H12" s="1817"/>
      <c r="I12" s="1310">
        <f t="shared" si="0"/>
        <v>0</v>
      </c>
    </row>
    <row r="13" spans="2:22" ht="13.8">
      <c r="B13" s="1277">
        <v>8</v>
      </c>
      <c r="C13" s="1225"/>
      <c r="D13" s="1288"/>
      <c r="E13" s="1308" t="s">
        <v>3032</v>
      </c>
      <c r="F13" s="1225" t="s">
        <v>23</v>
      </c>
      <c r="G13" s="1225">
        <v>18</v>
      </c>
      <c r="H13" s="1817"/>
      <c r="I13" s="1310">
        <f t="shared" si="0"/>
        <v>0</v>
      </c>
    </row>
    <row r="14" spans="2:22" ht="13.8">
      <c r="B14" s="1277">
        <v>9</v>
      </c>
      <c r="C14" s="1225"/>
      <c r="D14" s="1225"/>
      <c r="E14" s="1308" t="s">
        <v>3033</v>
      </c>
      <c r="F14" s="1225" t="s">
        <v>23</v>
      </c>
      <c r="G14" s="1225">
        <v>1</v>
      </c>
      <c r="H14" s="1817"/>
      <c r="I14" s="1310">
        <f t="shared" si="0"/>
        <v>0</v>
      </c>
    </row>
    <row r="15" spans="2:22" ht="13.8">
      <c r="B15" s="1277">
        <v>10</v>
      </c>
      <c r="C15" s="1225"/>
      <c r="D15" s="1225"/>
      <c r="E15" s="1308" t="s">
        <v>3034</v>
      </c>
      <c r="F15" s="1225" t="s">
        <v>23</v>
      </c>
      <c r="G15" s="1225">
        <v>2</v>
      </c>
      <c r="H15" s="1817"/>
      <c r="I15" s="1310">
        <f t="shared" si="0"/>
        <v>0</v>
      </c>
    </row>
    <row r="16" spans="2:22" ht="13.8">
      <c r="B16" s="1277">
        <v>11</v>
      </c>
      <c r="C16" s="1225" t="s">
        <v>3003</v>
      </c>
      <c r="D16" s="1225" t="s">
        <v>3009</v>
      </c>
      <c r="E16" s="1308" t="s">
        <v>3010</v>
      </c>
      <c r="F16" s="1225" t="s">
        <v>1875</v>
      </c>
      <c r="G16" s="1225">
        <v>3</v>
      </c>
      <c r="H16" s="1817"/>
      <c r="I16" s="1310">
        <f t="shared" si="0"/>
        <v>0</v>
      </c>
    </row>
    <row r="17" spans="2:9" ht="27.6">
      <c r="B17" s="1277">
        <v>12</v>
      </c>
      <c r="C17" s="1229" t="s">
        <v>3006</v>
      </c>
      <c r="D17" s="1225" t="s">
        <v>3011</v>
      </c>
      <c r="E17" s="1311" t="s">
        <v>3012</v>
      </c>
      <c r="F17" s="1229" t="s">
        <v>1875</v>
      </c>
      <c r="G17" s="1287">
        <v>3</v>
      </c>
      <c r="H17" s="1817"/>
      <c r="I17" s="1310">
        <f t="shared" si="0"/>
        <v>0</v>
      </c>
    </row>
    <row r="18" spans="2:9" ht="13.8">
      <c r="B18" s="1277">
        <v>13</v>
      </c>
      <c r="C18" s="1229"/>
      <c r="D18" s="1225"/>
      <c r="E18" s="1311"/>
      <c r="F18" s="1229"/>
      <c r="G18" s="1287"/>
      <c r="H18" s="1287"/>
      <c r="I18" s="1310"/>
    </row>
    <row r="19" spans="2:9" ht="13.8">
      <c r="B19" s="1277">
        <v>14</v>
      </c>
      <c r="C19" s="1229" t="s">
        <v>2990</v>
      </c>
      <c r="D19" s="1225"/>
      <c r="E19" s="1311" t="s">
        <v>3035</v>
      </c>
      <c r="F19" s="1229" t="s">
        <v>23</v>
      </c>
      <c r="G19" s="1287">
        <v>1</v>
      </c>
      <c r="H19" s="1817"/>
      <c r="I19" s="1310">
        <f t="shared" si="0"/>
        <v>0</v>
      </c>
    </row>
    <row r="20" spans="2:9" ht="13.8">
      <c r="B20" s="1277">
        <v>15</v>
      </c>
      <c r="C20" s="1229"/>
      <c r="D20" s="1225"/>
      <c r="E20" s="1311"/>
      <c r="F20" s="1229"/>
      <c r="G20" s="1287"/>
      <c r="H20" s="1287"/>
      <c r="I20" s="1310"/>
    </row>
    <row r="21" spans="2:9" ht="13.8">
      <c r="B21" s="1277">
        <v>16</v>
      </c>
      <c r="C21" s="1229"/>
      <c r="D21" s="1225"/>
      <c r="E21" s="1319" t="s">
        <v>4587</v>
      </c>
      <c r="F21" s="1229" t="s">
        <v>6</v>
      </c>
      <c r="G21" s="1287">
        <v>25</v>
      </c>
      <c r="H21" s="1817"/>
      <c r="I21" s="1310">
        <f t="shared" si="0"/>
        <v>0</v>
      </c>
    </row>
    <row r="22" spans="2:9" ht="13.8">
      <c r="B22" s="1277">
        <v>17</v>
      </c>
      <c r="C22" s="1229"/>
      <c r="D22" s="1225"/>
      <c r="E22" s="1319" t="s">
        <v>4588</v>
      </c>
      <c r="F22" s="1229" t="s">
        <v>6</v>
      </c>
      <c r="G22" s="1287">
        <v>300</v>
      </c>
      <c r="H22" s="1817"/>
      <c r="I22" s="1310">
        <f t="shared" si="0"/>
        <v>0</v>
      </c>
    </row>
    <row r="23" spans="2:9" ht="13.8">
      <c r="B23" s="1277">
        <v>18</v>
      </c>
      <c r="C23" s="1229"/>
      <c r="D23" s="1225"/>
      <c r="E23" s="1311" t="s">
        <v>2549</v>
      </c>
      <c r="F23" s="1229"/>
      <c r="G23" s="1287"/>
      <c r="H23" s="1287"/>
      <c r="I23" s="1310"/>
    </row>
    <row r="24" spans="2:9" ht="13.8">
      <c r="B24" s="1277">
        <v>19</v>
      </c>
      <c r="C24" s="1229"/>
      <c r="D24" s="1225"/>
      <c r="E24" s="1311" t="s">
        <v>3036</v>
      </c>
      <c r="F24" s="1229" t="s">
        <v>6</v>
      </c>
      <c r="G24" s="1287">
        <v>400</v>
      </c>
      <c r="H24" s="1817"/>
      <c r="I24" s="1310">
        <f t="shared" si="0"/>
        <v>0</v>
      </c>
    </row>
    <row r="25" spans="2:9" ht="13.8">
      <c r="B25" s="1277">
        <v>20</v>
      </c>
      <c r="C25" s="1229"/>
      <c r="D25" s="1225"/>
      <c r="E25" s="1311" t="s">
        <v>3037</v>
      </c>
      <c r="F25" s="1229" t="s">
        <v>6</v>
      </c>
      <c r="G25" s="1287">
        <v>500</v>
      </c>
      <c r="H25" s="1817"/>
      <c r="I25" s="1310">
        <f t="shared" si="0"/>
        <v>0</v>
      </c>
    </row>
    <row r="26" spans="2:9" ht="13.8">
      <c r="B26" s="1277">
        <v>21</v>
      </c>
      <c r="C26" s="1229"/>
      <c r="D26" s="1225"/>
      <c r="E26" s="1311"/>
      <c r="F26" s="1229"/>
      <c r="G26" s="1287"/>
      <c r="H26" s="1287"/>
      <c r="I26" s="1310"/>
    </row>
    <row r="27" spans="2:9" ht="13.8">
      <c r="B27" s="1277">
        <v>22</v>
      </c>
      <c r="C27" s="1229"/>
      <c r="D27" s="1225"/>
      <c r="E27" s="1311"/>
      <c r="F27" s="1287"/>
      <c r="G27" s="1287"/>
      <c r="H27" s="1287"/>
      <c r="I27" s="1310"/>
    </row>
    <row r="28" spans="2:9" ht="13.8">
      <c r="B28" s="1277">
        <v>23</v>
      </c>
      <c r="C28" s="1289"/>
      <c r="D28" s="1289"/>
      <c r="E28" s="1293" t="s">
        <v>3543</v>
      </c>
      <c r="F28" s="1287"/>
      <c r="G28" s="1287"/>
      <c r="H28" s="1287"/>
      <c r="I28" s="1310"/>
    </row>
    <row r="29" spans="2:9" ht="13.8">
      <c r="B29" s="1277">
        <v>24</v>
      </c>
      <c r="C29" s="1294"/>
      <c r="D29" s="1294"/>
      <c r="E29" s="1314" t="s">
        <v>2903</v>
      </c>
      <c r="F29" s="1296" t="s">
        <v>23</v>
      </c>
      <c r="G29" s="1294">
        <v>1</v>
      </c>
      <c r="H29" s="1817"/>
      <c r="I29" s="1310">
        <f t="shared" ref="I29:I36" si="1">G29*H29</f>
        <v>0</v>
      </c>
    </row>
    <row r="30" spans="2:9" ht="13.8">
      <c r="B30" s="1277">
        <v>25</v>
      </c>
      <c r="C30" s="1294"/>
      <c r="D30" s="1294"/>
      <c r="E30" s="1314" t="s">
        <v>2955</v>
      </c>
      <c r="F30" s="1296" t="s">
        <v>23</v>
      </c>
      <c r="G30" s="1294">
        <v>1</v>
      </c>
      <c r="H30" s="1817"/>
      <c r="I30" s="1310">
        <f t="shared" si="1"/>
        <v>0</v>
      </c>
    </row>
    <row r="31" spans="2:9" ht="13.8">
      <c r="B31" s="1277">
        <v>26</v>
      </c>
      <c r="C31" s="1225"/>
      <c r="D31" s="1225"/>
      <c r="E31" s="1315" t="s">
        <v>2905</v>
      </c>
      <c r="F31" s="1291" t="s">
        <v>23</v>
      </c>
      <c r="G31" s="1225">
        <v>1</v>
      </c>
      <c r="H31" s="1817"/>
      <c r="I31" s="1310">
        <f t="shared" si="1"/>
        <v>0</v>
      </c>
    </row>
    <row r="32" spans="2:9" ht="13.8">
      <c r="B32" s="1277">
        <v>27</v>
      </c>
      <c r="C32" s="1225"/>
      <c r="D32" s="1225"/>
      <c r="E32" s="1315" t="s">
        <v>2956</v>
      </c>
      <c r="F32" s="1291" t="s">
        <v>23</v>
      </c>
      <c r="G32" s="1225">
        <v>1</v>
      </c>
      <c r="H32" s="1817"/>
      <c r="I32" s="1310">
        <f t="shared" si="1"/>
        <v>0</v>
      </c>
    </row>
    <row r="33" spans="2:9" ht="13.8">
      <c r="B33" s="1277">
        <v>28</v>
      </c>
      <c r="C33" s="1225"/>
      <c r="D33" s="1225"/>
      <c r="E33" s="1315" t="s">
        <v>2958</v>
      </c>
      <c r="F33" s="1291" t="s">
        <v>23</v>
      </c>
      <c r="G33" s="1225">
        <v>1</v>
      </c>
      <c r="H33" s="1817"/>
      <c r="I33" s="1310">
        <f t="shared" si="1"/>
        <v>0</v>
      </c>
    </row>
    <row r="34" spans="2:9" ht="13.8">
      <c r="B34" s="1277">
        <v>29</v>
      </c>
      <c r="C34" s="1225"/>
      <c r="D34" s="1225"/>
      <c r="E34" s="1315" t="s">
        <v>2959</v>
      </c>
      <c r="F34" s="1291" t="s">
        <v>23</v>
      </c>
      <c r="G34" s="1225">
        <v>1</v>
      </c>
      <c r="H34" s="1817"/>
      <c r="I34" s="1310">
        <f t="shared" si="1"/>
        <v>0</v>
      </c>
    </row>
    <row r="35" spans="2:9" ht="13.8">
      <c r="B35" s="1277">
        <v>30</v>
      </c>
      <c r="C35" s="1225"/>
      <c r="D35" s="1225"/>
      <c r="E35" s="1315" t="s">
        <v>2960</v>
      </c>
      <c r="F35" s="1291" t="s">
        <v>23</v>
      </c>
      <c r="G35" s="1225">
        <v>1</v>
      </c>
      <c r="H35" s="1817"/>
      <c r="I35" s="1310">
        <f t="shared" si="1"/>
        <v>0</v>
      </c>
    </row>
    <row r="36" spans="2:9" ht="14.4" thickBot="1">
      <c r="B36" s="1298">
        <v>31</v>
      </c>
      <c r="C36" s="1299"/>
      <c r="D36" s="1299"/>
      <c r="E36" s="1316" t="s">
        <v>2961</v>
      </c>
      <c r="F36" s="1301" t="s">
        <v>23</v>
      </c>
      <c r="G36" s="1299">
        <v>1</v>
      </c>
      <c r="H36" s="1818"/>
      <c r="I36" s="1320">
        <f t="shared" si="1"/>
        <v>0</v>
      </c>
    </row>
  </sheetData>
  <sheetProtection algorithmName="SHA-512" hashValue="VYXBeC6dMQTXyUJgDB4+l4qsF36vM+AisH1LdoiTXKUIJNt9HtWc2w5WtmMPQSibznGT0L6r3MbW39o4Tl5MWQ==" saltValue="hH9CTKbmz1iJF4r0TIU/uw==" spinCount="100000" sheet="1" objects="1" scenarios="1"/>
  <printOptions gridLines="1"/>
  <pageMargins left="0.86614173228346458" right="0.39370078740157483" top="0.86614173228346458" bottom="0.35433070866141736" header="0.39370078740157483" footer="0.19685039370078741"/>
  <pageSetup paperSize="9" scale="65" fitToHeight="0" orientation="portrait" r:id="rId1"/>
  <headerFooter>
    <oddHeader>&amp;R&amp;F
&amp;A</oddHeader>
    <oddFooter>&amp;R&amp;P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4" tint="0.59999389629810485"/>
    <pageSetUpPr fitToPage="1"/>
  </sheetPr>
  <dimension ref="A1:Q113"/>
  <sheetViews>
    <sheetView topLeftCell="F1" workbookViewId="0">
      <pane xSplit="5"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2"/>
  <cols>
    <col min="1" max="5" width="0" hidden="1" customWidth="1"/>
    <col min="6" max="6" width="5.44140625" style="1" customWidth="1"/>
    <col min="7" max="7" width="5.6640625" style="4" customWidth="1"/>
    <col min="8" max="8" width="4.6640625" style="3" customWidth="1"/>
    <col min="9" max="9" width="57.109375" style="5" customWidth="1"/>
    <col min="10" max="10" width="4.33203125" style="4" customWidth="1"/>
    <col min="11" max="11" width="9.5546875" style="7" customWidth="1"/>
    <col min="12" max="12" width="6.88671875" style="8" customWidth="1"/>
    <col min="13" max="13" width="9.6640625" style="7" customWidth="1"/>
    <col min="14" max="14" width="12.44140625" style="8" customWidth="1"/>
    <col min="15" max="15" width="15.6640625" style="9" customWidth="1"/>
    <col min="16" max="16" width="6.6640625" style="10" customWidth="1"/>
    <col min="17" max="17" width="6.109375" style="8" customWidth="1"/>
    <col min="18" max="18" width="9.44140625" customWidth="1"/>
  </cols>
  <sheetData>
    <row r="1" spans="1:17" ht="21.6" customHeight="1">
      <c r="F1" s="952"/>
      <c r="G1" s="975"/>
      <c r="H1" s="975"/>
      <c r="I1" s="818" t="s">
        <v>1711</v>
      </c>
      <c r="J1" s="975"/>
      <c r="K1" s="975"/>
      <c r="L1" s="975"/>
      <c r="M1" s="975"/>
      <c r="N1" s="975"/>
      <c r="O1" s="975"/>
      <c r="P1" s="975"/>
      <c r="Q1" s="1071"/>
    </row>
    <row r="2" spans="1:17" ht="21.6" customHeight="1">
      <c r="F2" s="953"/>
      <c r="G2" s="1048"/>
      <c r="H2" s="1048"/>
      <c r="I2" s="755" t="s">
        <v>4792</v>
      </c>
      <c r="J2" s="1048"/>
      <c r="K2" s="1048"/>
      <c r="L2" s="1048"/>
      <c r="M2" s="1048"/>
      <c r="N2" s="1048"/>
      <c r="O2" s="1048"/>
      <c r="P2" s="1048"/>
      <c r="Q2" s="1072"/>
    </row>
    <row r="3" spans="1:17" s="20" customFormat="1" ht="28.95" customHeight="1" thickBot="1">
      <c r="F3" s="2357" t="s">
        <v>189</v>
      </c>
      <c r="G3" s="2358" t="s">
        <v>22</v>
      </c>
      <c r="H3" s="2358" t="s">
        <v>20</v>
      </c>
      <c r="I3" s="2359" t="s">
        <v>99</v>
      </c>
      <c r="J3" s="2358" t="s">
        <v>10</v>
      </c>
      <c r="K3" s="2358" t="s">
        <v>1347</v>
      </c>
      <c r="L3" s="2358" t="s">
        <v>179</v>
      </c>
      <c r="M3" s="2358" t="s">
        <v>509</v>
      </c>
      <c r="N3" s="2358" t="s">
        <v>461</v>
      </c>
      <c r="O3" s="2358" t="s">
        <v>33</v>
      </c>
      <c r="P3" s="2360" t="s">
        <v>565</v>
      </c>
      <c r="Q3" s="2361" t="s">
        <v>198</v>
      </c>
    </row>
    <row r="4" spans="1:17" ht="11.25" customHeight="1">
      <c r="F4" s="824"/>
      <c r="G4" s="568"/>
      <c r="H4" s="45"/>
      <c r="I4" s="569"/>
      <c r="J4" s="568"/>
      <c r="K4" s="46"/>
      <c r="L4" s="46"/>
      <c r="M4" s="46"/>
      <c r="N4" s="46"/>
      <c r="O4" s="46"/>
      <c r="P4" s="46"/>
      <c r="Q4" s="826"/>
    </row>
    <row r="5" spans="1:17" s="21" customFormat="1" ht="18.75" customHeight="1">
      <c r="A5" s="733"/>
      <c r="B5" s="733"/>
      <c r="C5" s="733"/>
      <c r="D5" s="733"/>
      <c r="E5" s="733"/>
      <c r="F5" s="1321"/>
      <c r="G5" s="734"/>
      <c r="H5" s="735"/>
      <c r="I5" s="735" t="s">
        <v>4793</v>
      </c>
      <c r="J5" s="734"/>
      <c r="K5" s="736"/>
      <c r="L5" s="737"/>
      <c r="M5" s="736"/>
      <c r="N5" s="737"/>
      <c r="O5" s="2090">
        <f>SUBTOTAL(9,O6:O21)</f>
        <v>0</v>
      </c>
      <c r="P5" s="573"/>
      <c r="Q5" s="1322"/>
    </row>
    <row r="6" spans="1:17" s="25" customFormat="1" ht="16.5" customHeight="1" outlineLevel="1">
      <c r="F6" s="882"/>
      <c r="G6" s="568"/>
      <c r="H6" s="729"/>
      <c r="I6" s="729" t="s">
        <v>4794</v>
      </c>
      <c r="J6" s="568"/>
      <c r="K6" s="28"/>
      <c r="L6" s="574"/>
      <c r="M6" s="28"/>
      <c r="N6" s="574"/>
      <c r="O6" s="2091">
        <f>SUBTOTAL(9,O7:O20)</f>
        <v>0</v>
      </c>
      <c r="P6" s="575"/>
      <c r="Q6" s="1323"/>
    </row>
    <row r="7" spans="1:17" s="64" customFormat="1" ht="103.5" customHeight="1" outlineLevel="2" collapsed="1">
      <c r="A7" s="64" t="s">
        <v>1217</v>
      </c>
      <c r="B7" s="64" t="s">
        <v>1114</v>
      </c>
      <c r="C7" s="64" t="s">
        <v>1182</v>
      </c>
      <c r="D7" s="64" t="s">
        <v>1183</v>
      </c>
      <c r="E7" s="64" t="s">
        <v>1184</v>
      </c>
      <c r="F7" s="848">
        <v>1</v>
      </c>
      <c r="G7" s="17" t="s">
        <v>3835</v>
      </c>
      <c r="H7" s="33"/>
      <c r="I7" s="456" t="s">
        <v>4476</v>
      </c>
      <c r="J7" s="17" t="s">
        <v>1875</v>
      </c>
      <c r="K7" s="35">
        <v>2</v>
      </c>
      <c r="L7" s="19">
        <v>0</v>
      </c>
      <c r="M7" s="35">
        <f t="shared" ref="M7:M13" si="0">K7*(1+L7/100)</f>
        <v>2</v>
      </c>
      <c r="N7" s="1830"/>
      <c r="O7" s="2092">
        <f>M7*N7</f>
        <v>0</v>
      </c>
      <c r="P7" s="36"/>
      <c r="Q7" s="945"/>
    </row>
    <row r="8" spans="1:17" s="64" customFormat="1" ht="79.8" outlineLevel="2">
      <c r="F8" s="848">
        <v>2</v>
      </c>
      <c r="G8" s="17" t="s">
        <v>3835</v>
      </c>
      <c r="H8" s="33"/>
      <c r="I8" s="34" t="s">
        <v>4477</v>
      </c>
      <c r="J8" s="17" t="s">
        <v>1875</v>
      </c>
      <c r="K8" s="35">
        <v>2</v>
      </c>
      <c r="L8" s="19">
        <v>0</v>
      </c>
      <c r="M8" s="35">
        <f t="shared" si="0"/>
        <v>2</v>
      </c>
      <c r="N8" s="1830"/>
      <c r="O8" s="2092">
        <f t="shared" ref="O8:O20" si="1">M8*N8</f>
        <v>0</v>
      </c>
      <c r="P8" s="36"/>
      <c r="Q8" s="945"/>
    </row>
    <row r="9" spans="1:17" s="64" customFormat="1" ht="50.25" customHeight="1" outlineLevel="2">
      <c r="F9" s="848">
        <v>3</v>
      </c>
      <c r="G9" s="17" t="s">
        <v>3835</v>
      </c>
      <c r="H9" s="33"/>
      <c r="I9" s="34" t="s">
        <v>3836</v>
      </c>
      <c r="J9" s="17" t="s">
        <v>1875</v>
      </c>
      <c r="K9" s="35">
        <v>3</v>
      </c>
      <c r="L9" s="19">
        <v>0</v>
      </c>
      <c r="M9" s="35">
        <f t="shared" si="0"/>
        <v>3</v>
      </c>
      <c r="N9" s="1830"/>
      <c r="O9" s="2092">
        <f t="shared" si="1"/>
        <v>0</v>
      </c>
      <c r="P9" s="36"/>
      <c r="Q9" s="945"/>
    </row>
    <row r="10" spans="1:17" s="64" customFormat="1" ht="50.25" customHeight="1" outlineLevel="2">
      <c r="F10" s="848">
        <v>3</v>
      </c>
      <c r="G10" s="17" t="s">
        <v>3835</v>
      </c>
      <c r="H10" s="33"/>
      <c r="I10" s="457" t="s">
        <v>3837</v>
      </c>
      <c r="J10" s="17" t="s">
        <v>1875</v>
      </c>
      <c r="K10" s="35">
        <v>4</v>
      </c>
      <c r="L10" s="19">
        <v>0</v>
      </c>
      <c r="M10" s="35">
        <f t="shared" si="0"/>
        <v>4</v>
      </c>
      <c r="N10" s="1830"/>
      <c r="O10" s="2092">
        <f>M10*N10</f>
        <v>0</v>
      </c>
      <c r="P10" s="36"/>
      <c r="Q10" s="945"/>
    </row>
    <row r="11" spans="1:17" ht="29.25" customHeight="1">
      <c r="F11" s="1324">
        <v>4</v>
      </c>
      <c r="G11" s="17" t="s">
        <v>3835</v>
      </c>
      <c r="H11" s="458"/>
      <c r="I11" s="83" t="s">
        <v>3838</v>
      </c>
      <c r="J11" s="459"/>
      <c r="K11" s="460"/>
      <c r="L11" s="19"/>
      <c r="M11" s="35"/>
      <c r="N11" s="35"/>
      <c r="O11" s="2092"/>
      <c r="P11" s="36"/>
      <c r="Q11" s="1325"/>
    </row>
    <row r="12" spans="1:17" ht="125.25" customHeight="1">
      <c r="F12" s="1324">
        <v>5</v>
      </c>
      <c r="G12" s="17" t="s">
        <v>3835</v>
      </c>
      <c r="H12" s="458"/>
      <c r="I12" s="83" t="s">
        <v>3839</v>
      </c>
      <c r="J12" s="459" t="s">
        <v>1875</v>
      </c>
      <c r="K12" s="460">
        <v>1</v>
      </c>
      <c r="L12" s="19">
        <v>0</v>
      </c>
      <c r="M12" s="35">
        <f t="shared" si="0"/>
        <v>1</v>
      </c>
      <c r="N12" s="1830"/>
      <c r="O12" s="2092">
        <f t="shared" si="1"/>
        <v>0</v>
      </c>
      <c r="P12" s="36">
        <v>0</v>
      </c>
      <c r="Q12" s="1325"/>
    </row>
    <row r="13" spans="1:17">
      <c r="F13" s="1324">
        <v>6</v>
      </c>
      <c r="G13" s="17" t="s">
        <v>3835</v>
      </c>
      <c r="H13" s="458"/>
      <c r="I13" s="83" t="s">
        <v>3840</v>
      </c>
      <c r="J13" s="459" t="s">
        <v>1875</v>
      </c>
      <c r="K13" s="460">
        <v>2</v>
      </c>
      <c r="L13" s="19">
        <v>0</v>
      </c>
      <c r="M13" s="35">
        <f t="shared" si="0"/>
        <v>2</v>
      </c>
      <c r="N13" s="1830"/>
      <c r="O13" s="2092">
        <f t="shared" si="1"/>
        <v>0</v>
      </c>
      <c r="P13" s="36">
        <v>0</v>
      </c>
      <c r="Q13" s="1325"/>
    </row>
    <row r="14" spans="1:17">
      <c r="F14" s="1324"/>
      <c r="G14" s="459"/>
      <c r="H14" s="458"/>
      <c r="I14" s="461"/>
      <c r="J14" s="17"/>
      <c r="K14" s="460"/>
      <c r="L14" s="19"/>
      <c r="M14" s="35"/>
      <c r="N14" s="35"/>
      <c r="O14" s="2092"/>
      <c r="P14" s="36"/>
      <c r="Q14" s="1325"/>
    </row>
    <row r="15" spans="1:17">
      <c r="F15" s="1324">
        <v>7</v>
      </c>
      <c r="G15" s="17" t="s">
        <v>3835</v>
      </c>
      <c r="H15" s="458"/>
      <c r="I15" s="83" t="s">
        <v>3841</v>
      </c>
      <c r="J15" s="17" t="s">
        <v>1875</v>
      </c>
      <c r="K15" s="460">
        <v>1</v>
      </c>
      <c r="L15" s="19">
        <v>0</v>
      </c>
      <c r="M15" s="35">
        <f t="shared" ref="M15:M20" si="2">K15*(1+L15/100)</f>
        <v>1</v>
      </c>
      <c r="N15" s="1830"/>
      <c r="O15" s="2092">
        <f t="shared" si="1"/>
        <v>0</v>
      </c>
      <c r="P15" s="36">
        <v>0</v>
      </c>
      <c r="Q15" s="1325"/>
    </row>
    <row r="16" spans="1:17">
      <c r="F16" s="1324">
        <v>8</v>
      </c>
      <c r="G16" s="17" t="s">
        <v>3835</v>
      </c>
      <c r="H16" s="458"/>
      <c r="I16" s="83" t="s">
        <v>3842</v>
      </c>
      <c r="J16" s="17" t="s">
        <v>1875</v>
      </c>
      <c r="K16" s="460">
        <v>1</v>
      </c>
      <c r="L16" s="19">
        <v>0</v>
      </c>
      <c r="M16" s="35">
        <f t="shared" si="2"/>
        <v>1</v>
      </c>
      <c r="N16" s="1830"/>
      <c r="O16" s="2092">
        <f t="shared" si="1"/>
        <v>0</v>
      </c>
      <c r="P16" s="36">
        <v>0</v>
      </c>
      <c r="Q16" s="1325"/>
    </row>
    <row r="17" spans="6:17">
      <c r="F17" s="1324">
        <v>9</v>
      </c>
      <c r="G17" s="17" t="s">
        <v>3835</v>
      </c>
      <c r="H17" s="458"/>
      <c r="I17" s="83" t="s">
        <v>3843</v>
      </c>
      <c r="J17" s="17" t="s">
        <v>1875</v>
      </c>
      <c r="K17" s="460">
        <v>1</v>
      </c>
      <c r="L17" s="19">
        <v>0</v>
      </c>
      <c r="M17" s="35">
        <f t="shared" si="2"/>
        <v>1</v>
      </c>
      <c r="N17" s="1830"/>
      <c r="O17" s="2092">
        <f t="shared" si="1"/>
        <v>0</v>
      </c>
      <c r="P17" s="36">
        <v>0</v>
      </c>
      <c r="Q17" s="1325"/>
    </row>
    <row r="18" spans="6:17">
      <c r="F18" s="1324">
        <v>10</v>
      </c>
      <c r="G18" s="17" t="s">
        <v>3835</v>
      </c>
      <c r="H18" s="458"/>
      <c r="I18" s="83" t="s">
        <v>3844</v>
      </c>
      <c r="J18" s="17" t="s">
        <v>1875</v>
      </c>
      <c r="K18" s="460">
        <v>1</v>
      </c>
      <c r="L18" s="19">
        <v>0</v>
      </c>
      <c r="M18" s="35">
        <f t="shared" si="2"/>
        <v>1</v>
      </c>
      <c r="N18" s="1830"/>
      <c r="O18" s="2092">
        <f t="shared" si="1"/>
        <v>0</v>
      </c>
      <c r="P18" s="36">
        <v>0</v>
      </c>
      <c r="Q18" s="1325"/>
    </row>
    <row r="19" spans="6:17">
      <c r="F19" s="1324">
        <v>11</v>
      </c>
      <c r="G19" s="17" t="s">
        <v>3835</v>
      </c>
      <c r="H19" s="458"/>
      <c r="I19" s="83" t="s">
        <v>2961</v>
      </c>
      <c r="J19" s="17" t="s">
        <v>1875</v>
      </c>
      <c r="K19" s="460">
        <v>1</v>
      </c>
      <c r="L19" s="19">
        <v>0</v>
      </c>
      <c r="M19" s="35">
        <f t="shared" si="2"/>
        <v>1</v>
      </c>
      <c r="N19" s="1830"/>
      <c r="O19" s="2092">
        <f t="shared" si="1"/>
        <v>0</v>
      </c>
      <c r="P19" s="36">
        <v>0</v>
      </c>
      <c r="Q19" s="1325"/>
    </row>
    <row r="20" spans="6:17">
      <c r="F20" s="1324">
        <v>12</v>
      </c>
      <c r="G20" s="17" t="s">
        <v>3835</v>
      </c>
      <c r="H20" s="458"/>
      <c r="I20" s="83" t="s">
        <v>3845</v>
      </c>
      <c r="J20" s="17" t="s">
        <v>1875</v>
      </c>
      <c r="K20" s="460">
        <v>1</v>
      </c>
      <c r="L20" s="19">
        <v>0</v>
      </c>
      <c r="M20" s="35">
        <f t="shared" si="2"/>
        <v>1</v>
      </c>
      <c r="N20" s="1830"/>
      <c r="O20" s="2092">
        <f t="shared" si="1"/>
        <v>0</v>
      </c>
      <c r="P20" s="36">
        <v>0</v>
      </c>
      <c r="Q20" s="1325"/>
    </row>
    <row r="21" spans="6:17">
      <c r="F21" s="849"/>
      <c r="G21" s="130"/>
      <c r="H21" s="131"/>
      <c r="I21" s="132"/>
      <c r="J21" s="130"/>
      <c r="L21" s="102"/>
      <c r="N21" s="102"/>
      <c r="O21" s="133"/>
      <c r="P21" s="731"/>
      <c r="Q21" s="1326"/>
    </row>
    <row r="22" spans="6:17" ht="86.25" customHeight="1" thickBot="1">
      <c r="F22" s="1327"/>
      <c r="G22" s="1328"/>
      <c r="H22" s="1073"/>
      <c r="I22" s="2630" t="s">
        <v>3846</v>
      </c>
      <c r="J22" s="2631"/>
      <c r="K22" s="2631"/>
      <c r="L22" s="2631"/>
      <c r="M22" s="2631"/>
      <c r="N22" s="2631"/>
      <c r="O22" s="2631"/>
      <c r="P22" s="2631"/>
      <c r="Q22" s="1329"/>
    </row>
    <row r="113" spans="3:3">
      <c r="C113" t="s">
        <v>4895</v>
      </c>
    </row>
  </sheetData>
  <sheetProtection algorithmName="SHA-512" hashValue="KOgiWcKX0snOtGLLGRk5EFg2tCP6hJi1fuG0vA4EJQRwbkWL+U5+8NyK+EHrfTOjjBFmFjOBI0WkQExAW6pIJw==" saltValue="g/guRil+65Uv8tIcusgRrw==" spinCount="100000" sheet="1" objects="1" scenarios="1"/>
  <mergeCells count="1">
    <mergeCell ref="I22:P22"/>
  </mergeCells>
  <printOptions gridLines="1"/>
  <pageMargins left="0.86614173228346458" right="0.39370078740157483" top="0.86614173228346458" bottom="0.35433070866141736" header="0.39370078740157483" footer="0.19685039370078741"/>
  <pageSetup paperSize="9" scale="63" fitToHeight="0" orientation="portrait" r:id="rId1"/>
  <headerFooter>
    <oddHeader>&amp;R&amp;F
&amp;A</oddHeader>
    <oddFooter>&amp;R&amp;P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4" tint="0.59999389629810485"/>
    <pageSetUpPr fitToPage="1"/>
  </sheetPr>
  <dimension ref="A1:S199"/>
  <sheetViews>
    <sheetView workbookViewId="0">
      <pane xSplit="10"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2"/>
  <cols>
    <col min="1" max="5" width="8.88671875" hidden="1" customWidth="1"/>
    <col min="6" max="6" width="10.33203125" style="986" customWidth="1"/>
    <col min="7" max="7" width="8.5546875" style="1364" customWidth="1"/>
    <col min="8" max="8" width="5.44140625" style="1368" customWidth="1"/>
    <col min="9" max="9" width="4.33203125" style="4" hidden="1" customWidth="1"/>
    <col min="10" max="10" width="68.109375" style="5" customWidth="1"/>
    <col min="11" max="11" width="12.6640625" style="5" customWidth="1"/>
    <col min="12" max="12" width="4.33203125" style="4" customWidth="1"/>
    <col min="13" max="13" width="13.6640625" style="7" customWidth="1"/>
    <col min="14" max="14" width="6.88671875" style="8" customWidth="1"/>
    <col min="15" max="15" width="13.44140625" style="7" customWidth="1"/>
    <col min="16" max="16" width="12.44140625" style="164" customWidth="1"/>
    <col min="17" max="17" width="15.6640625" style="738" customWidth="1"/>
    <col min="19" max="19" width="13.6640625" style="387" customWidth="1"/>
  </cols>
  <sheetData>
    <row r="1" spans="1:19" ht="21.6" customHeight="1">
      <c r="F1" s="975"/>
      <c r="G1" s="1359"/>
      <c r="H1" s="1331"/>
      <c r="I1" s="1331"/>
      <c r="J1" s="1332" t="s">
        <v>1711</v>
      </c>
      <c r="K1" s="1331"/>
      <c r="L1" s="1331"/>
      <c r="M1" s="1331"/>
      <c r="N1" s="1331"/>
      <c r="O1" s="1331"/>
      <c r="P1" s="1331"/>
      <c r="Q1" s="1333"/>
      <c r="R1" s="20"/>
      <c r="S1"/>
    </row>
    <row r="2" spans="1:19" ht="21.6" customHeight="1">
      <c r="F2" s="976"/>
      <c r="G2" s="1360"/>
      <c r="H2" s="1334"/>
      <c r="I2" s="1335"/>
      <c r="J2" s="1336" t="s">
        <v>4795</v>
      </c>
      <c r="K2" s="1335"/>
      <c r="L2" s="1335"/>
      <c r="M2" s="1335"/>
      <c r="N2" s="1335"/>
      <c r="O2" s="1335"/>
      <c r="P2" s="1335"/>
      <c r="Q2" s="1337"/>
      <c r="R2" s="20"/>
      <c r="S2"/>
    </row>
    <row r="3" spans="1:19" s="910" customFormat="1" ht="30.6" customHeight="1" thickBot="1">
      <c r="F3" s="1330" t="s">
        <v>4687</v>
      </c>
      <c r="G3" s="1361" t="s">
        <v>3780</v>
      </c>
      <c r="H3" s="1338" t="s">
        <v>189</v>
      </c>
      <c r="I3" s="1339" t="s">
        <v>22</v>
      </c>
      <c r="J3" s="1340" t="s">
        <v>99</v>
      </c>
      <c r="K3" s="1340" t="s">
        <v>2669</v>
      </c>
      <c r="L3" s="1339" t="s">
        <v>10</v>
      </c>
      <c r="M3" s="1339" t="s">
        <v>1347</v>
      </c>
      <c r="N3" s="1339" t="s">
        <v>179</v>
      </c>
      <c r="O3" s="1339" t="s">
        <v>509</v>
      </c>
      <c r="P3" s="1338" t="s">
        <v>461</v>
      </c>
      <c r="Q3" s="1341" t="s">
        <v>33</v>
      </c>
    </row>
    <row r="4" spans="1:19" ht="11.25" customHeight="1">
      <c r="F4" s="977"/>
      <c r="G4" s="1358"/>
      <c r="H4" s="1352"/>
      <c r="I4" s="1343"/>
      <c r="J4" s="1344"/>
      <c r="K4" s="1344"/>
      <c r="L4" s="1343"/>
      <c r="M4" s="1345"/>
      <c r="N4" s="1345"/>
      <c r="O4" s="1345"/>
      <c r="P4" s="1342"/>
      <c r="Q4" s="1346"/>
    </row>
    <row r="5" spans="1:19" s="21" customFormat="1" ht="18.75" customHeight="1">
      <c r="F5" s="1369">
        <v>0</v>
      </c>
      <c r="G5" s="1370"/>
      <c r="H5" s="1353"/>
      <c r="I5" s="1354"/>
      <c r="J5" s="1355" t="s">
        <v>4796</v>
      </c>
      <c r="K5" s="1355"/>
      <c r="L5" s="1354"/>
      <c r="M5" s="1356"/>
      <c r="N5" s="1357"/>
      <c r="O5" s="1356"/>
      <c r="P5" s="2093"/>
      <c r="Q5" s="2094">
        <f>SUBTOTAL(9,Q6:Q193)</f>
        <v>0</v>
      </c>
      <c r="S5" s="2224"/>
    </row>
    <row r="6" spans="1:19" s="25" customFormat="1" ht="16.5" customHeight="1" outlineLevel="1">
      <c r="F6" s="1383">
        <v>0</v>
      </c>
      <c r="G6" s="1384" t="s">
        <v>4797</v>
      </c>
      <c r="H6" s="1387"/>
      <c r="I6" s="1386"/>
      <c r="J6" s="1388" t="s">
        <v>2670</v>
      </c>
      <c r="K6" s="1388"/>
      <c r="L6" s="1389"/>
      <c r="M6" s="1390"/>
      <c r="N6" s="1391"/>
      <c r="O6" s="1390"/>
      <c r="P6" s="2095"/>
      <c r="Q6" s="2096"/>
      <c r="S6" s="465"/>
    </row>
    <row r="7" spans="1:19" s="64" customFormat="1" ht="45.6" outlineLevel="2" collapsed="1">
      <c r="A7" s="64" t="s">
        <v>1217</v>
      </c>
      <c r="B7" s="64" t="s">
        <v>1114</v>
      </c>
      <c r="C7" s="64" t="s">
        <v>1182</v>
      </c>
      <c r="D7" s="64" t="s">
        <v>1183</v>
      </c>
      <c r="E7" s="64" t="s">
        <v>1184</v>
      </c>
      <c r="F7" s="980"/>
      <c r="G7" s="1362"/>
      <c r="H7" s="1365" t="s">
        <v>2671</v>
      </c>
      <c r="I7" s="17"/>
      <c r="J7" s="34" t="s">
        <v>2672</v>
      </c>
      <c r="K7" s="34" t="s">
        <v>2673</v>
      </c>
      <c r="L7" s="17" t="s">
        <v>1875</v>
      </c>
      <c r="M7" s="35">
        <v>3</v>
      </c>
      <c r="N7" s="19">
        <v>0</v>
      </c>
      <c r="O7" s="35">
        <f>M7*(1+N7/100)</f>
        <v>3</v>
      </c>
      <c r="P7" s="2097"/>
      <c r="Q7" s="2098">
        <f>O7*P7</f>
        <v>0</v>
      </c>
      <c r="S7" s="466"/>
    </row>
    <row r="8" spans="1:19" s="64" customFormat="1" ht="57" outlineLevel="2" collapsed="1">
      <c r="F8" s="980"/>
      <c r="G8" s="1362"/>
      <c r="H8" s="1365" t="s">
        <v>2454</v>
      </c>
      <c r="I8" s="17"/>
      <c r="J8" s="34" t="s">
        <v>2674</v>
      </c>
      <c r="K8" s="34" t="s">
        <v>2675</v>
      </c>
      <c r="L8" s="17" t="s">
        <v>1875</v>
      </c>
      <c r="M8" s="35">
        <v>2</v>
      </c>
      <c r="N8" s="19">
        <v>0</v>
      </c>
      <c r="O8" s="35">
        <f t="shared" ref="O8:O15" si="0">M8*(1+N8/100)</f>
        <v>2</v>
      </c>
      <c r="P8" s="2097"/>
      <c r="Q8" s="2098">
        <f t="shared" ref="Q8:Q14" si="1">O8*P8</f>
        <v>0</v>
      </c>
      <c r="S8" s="466"/>
    </row>
    <row r="9" spans="1:19" s="64" customFormat="1" ht="57" outlineLevel="2" collapsed="1">
      <c r="F9" s="980"/>
      <c r="G9" s="1362"/>
      <c r="H9" s="1365" t="s">
        <v>2465</v>
      </c>
      <c r="I9" s="17"/>
      <c r="J9" s="34" t="s">
        <v>2676</v>
      </c>
      <c r="K9" s="34" t="s">
        <v>2677</v>
      </c>
      <c r="L9" s="17" t="s">
        <v>1875</v>
      </c>
      <c r="M9" s="35">
        <v>2</v>
      </c>
      <c r="N9" s="19">
        <v>0</v>
      </c>
      <c r="O9" s="35">
        <f t="shared" si="0"/>
        <v>2</v>
      </c>
      <c r="P9" s="2097"/>
      <c r="Q9" s="2098">
        <f t="shared" si="1"/>
        <v>0</v>
      </c>
      <c r="S9" s="466"/>
    </row>
    <row r="10" spans="1:19" s="64" customFormat="1" ht="45.6" outlineLevel="2" collapsed="1">
      <c r="F10" s="980"/>
      <c r="G10" s="1362"/>
      <c r="H10" s="1365" t="s">
        <v>2468</v>
      </c>
      <c r="I10" s="17"/>
      <c r="J10" s="34" t="s">
        <v>2678</v>
      </c>
      <c r="K10" s="34" t="s">
        <v>2679</v>
      </c>
      <c r="L10" s="17" t="s">
        <v>1875</v>
      </c>
      <c r="M10" s="35">
        <v>2</v>
      </c>
      <c r="N10" s="19">
        <v>0</v>
      </c>
      <c r="O10" s="35">
        <f t="shared" si="0"/>
        <v>2</v>
      </c>
      <c r="P10" s="2097"/>
      <c r="Q10" s="2098">
        <f t="shared" si="1"/>
        <v>0</v>
      </c>
      <c r="S10" s="466"/>
    </row>
    <row r="11" spans="1:19" s="64" customFormat="1" ht="45.6" outlineLevel="2" collapsed="1">
      <c r="F11" s="980"/>
      <c r="G11" s="1362"/>
      <c r="H11" s="1365" t="s">
        <v>2609</v>
      </c>
      <c r="I11" s="17"/>
      <c r="J11" s="34" t="s">
        <v>2680</v>
      </c>
      <c r="K11" s="34" t="s">
        <v>2681</v>
      </c>
      <c r="L11" s="17" t="s">
        <v>1875</v>
      </c>
      <c r="M11" s="35">
        <v>2</v>
      </c>
      <c r="N11" s="19">
        <v>0</v>
      </c>
      <c r="O11" s="35">
        <f t="shared" si="0"/>
        <v>2</v>
      </c>
      <c r="P11" s="2097"/>
      <c r="Q11" s="2098">
        <f t="shared" si="1"/>
        <v>0</v>
      </c>
      <c r="S11" s="466"/>
    </row>
    <row r="12" spans="1:19" s="64" customFormat="1" ht="45.6" outlineLevel="2" collapsed="1">
      <c r="F12" s="980"/>
      <c r="G12" s="1362"/>
      <c r="H12" s="1365" t="s">
        <v>2612</v>
      </c>
      <c r="I12" s="17"/>
      <c r="J12" s="34" t="s">
        <v>2682</v>
      </c>
      <c r="K12" s="34" t="s">
        <v>2683</v>
      </c>
      <c r="L12" s="17" t="s">
        <v>1875</v>
      </c>
      <c r="M12" s="35">
        <v>4</v>
      </c>
      <c r="N12" s="19">
        <v>0</v>
      </c>
      <c r="O12" s="35">
        <f t="shared" si="0"/>
        <v>4</v>
      </c>
      <c r="P12" s="2097"/>
      <c r="Q12" s="2098">
        <f t="shared" si="1"/>
        <v>0</v>
      </c>
      <c r="S12" s="466"/>
    </row>
    <row r="13" spans="1:19" s="64" customFormat="1" ht="45.6" outlineLevel="2" collapsed="1">
      <c r="F13" s="980"/>
      <c r="G13" s="1362"/>
      <c r="H13" s="1365" t="s">
        <v>2615</v>
      </c>
      <c r="I13" s="17"/>
      <c r="J13" s="34" t="s">
        <v>2684</v>
      </c>
      <c r="K13" s="34" t="s">
        <v>2685</v>
      </c>
      <c r="L13" s="17" t="s">
        <v>1875</v>
      </c>
      <c r="M13" s="35">
        <v>1</v>
      </c>
      <c r="N13" s="19">
        <v>0</v>
      </c>
      <c r="O13" s="35">
        <f t="shared" si="0"/>
        <v>1</v>
      </c>
      <c r="P13" s="2097"/>
      <c r="Q13" s="2098">
        <f t="shared" si="1"/>
        <v>0</v>
      </c>
      <c r="S13" s="466"/>
    </row>
    <row r="14" spans="1:19" s="64" customFormat="1" ht="57" outlineLevel="2" collapsed="1">
      <c r="F14" s="980"/>
      <c r="G14" s="1362"/>
      <c r="H14" s="1365" t="s">
        <v>2618</v>
      </c>
      <c r="I14" s="17"/>
      <c r="J14" s="34" t="s">
        <v>2686</v>
      </c>
      <c r="K14" s="34" t="s">
        <v>2687</v>
      </c>
      <c r="L14" s="17" t="s">
        <v>1875</v>
      </c>
      <c r="M14" s="35">
        <v>2</v>
      </c>
      <c r="N14" s="19">
        <v>0</v>
      </c>
      <c r="O14" s="35">
        <f t="shared" si="0"/>
        <v>2</v>
      </c>
      <c r="P14" s="2097"/>
      <c r="Q14" s="2098">
        <f t="shared" si="1"/>
        <v>0</v>
      </c>
      <c r="S14" s="466"/>
    </row>
    <row r="15" spans="1:19" s="64" customFormat="1" ht="45.6" outlineLevel="2" collapsed="1">
      <c r="F15" s="1371"/>
      <c r="G15" s="1372"/>
      <c r="H15" s="1373" t="s">
        <v>2621</v>
      </c>
      <c r="I15" s="17"/>
      <c r="J15" s="1374" t="s">
        <v>2688</v>
      </c>
      <c r="K15" s="1374" t="s">
        <v>2689</v>
      </c>
      <c r="L15" s="1375" t="s">
        <v>1875</v>
      </c>
      <c r="M15" s="1376">
        <v>5</v>
      </c>
      <c r="N15" s="1377">
        <v>0</v>
      </c>
      <c r="O15" s="1376">
        <f t="shared" si="0"/>
        <v>5</v>
      </c>
      <c r="P15" s="2099"/>
      <c r="Q15" s="2100">
        <f>O15*P15</f>
        <v>0</v>
      </c>
      <c r="S15" s="466"/>
    </row>
    <row r="16" spans="1:19" s="25" customFormat="1" ht="16.5" customHeight="1" outlineLevel="1">
      <c r="F16" s="1385" t="s">
        <v>4798</v>
      </c>
      <c r="G16" s="1384" t="s">
        <v>4799</v>
      </c>
      <c r="H16" s="1392"/>
      <c r="I16" s="1343"/>
      <c r="J16" s="1393" t="s">
        <v>2690</v>
      </c>
      <c r="K16" s="1393"/>
      <c r="L16" s="1394"/>
      <c r="M16" s="1395"/>
      <c r="N16" s="1396"/>
      <c r="O16" s="1395"/>
      <c r="P16" s="2101"/>
      <c r="Q16" s="2102"/>
      <c r="S16" s="465"/>
    </row>
    <row r="17" spans="1:19" s="64" customFormat="1" ht="45.6" outlineLevel="2" collapsed="1">
      <c r="A17" s="64" t="s">
        <v>1217</v>
      </c>
      <c r="B17" s="64" t="s">
        <v>1114</v>
      </c>
      <c r="C17" s="64" t="s">
        <v>1182</v>
      </c>
      <c r="D17" s="64" t="s">
        <v>1183</v>
      </c>
      <c r="E17" s="64" t="s">
        <v>1184</v>
      </c>
      <c r="F17" s="980"/>
      <c r="G17" s="1362"/>
      <c r="H17" s="1365" t="s">
        <v>2671</v>
      </c>
      <c r="I17" s="17"/>
      <c r="J17" s="34" t="s">
        <v>2672</v>
      </c>
      <c r="K17" s="34" t="s">
        <v>2673</v>
      </c>
      <c r="L17" s="17" t="s">
        <v>1875</v>
      </c>
      <c r="M17" s="35">
        <v>3</v>
      </c>
      <c r="N17" s="19">
        <v>0</v>
      </c>
      <c r="O17" s="35">
        <f>M17*(1+N17/100)</f>
        <v>3</v>
      </c>
      <c r="P17" s="2097"/>
      <c r="Q17" s="2098">
        <f>O17*P17</f>
        <v>0</v>
      </c>
      <c r="S17" s="466"/>
    </row>
    <row r="18" spans="1:19" s="64" customFormat="1" ht="57" outlineLevel="2" collapsed="1">
      <c r="F18" s="980"/>
      <c r="G18" s="1362"/>
      <c r="H18" s="1365" t="s">
        <v>2454</v>
      </c>
      <c r="I18" s="17"/>
      <c r="J18" s="34" t="s">
        <v>2674</v>
      </c>
      <c r="K18" s="34" t="s">
        <v>2675</v>
      </c>
      <c r="L18" s="17" t="s">
        <v>1875</v>
      </c>
      <c r="M18" s="35">
        <v>2</v>
      </c>
      <c r="N18" s="19">
        <v>0</v>
      </c>
      <c r="O18" s="35">
        <f t="shared" ref="O18:O27" si="2">M18*(1+N18/100)</f>
        <v>2</v>
      </c>
      <c r="P18" s="2097"/>
      <c r="Q18" s="2098">
        <f t="shared" ref="Q18:Q25" si="3">O18*P18</f>
        <v>0</v>
      </c>
      <c r="S18" s="466"/>
    </row>
    <row r="19" spans="1:19" s="64" customFormat="1" ht="57" outlineLevel="2" collapsed="1">
      <c r="F19" s="980"/>
      <c r="G19" s="1362"/>
      <c r="H19" s="1365" t="s">
        <v>2465</v>
      </c>
      <c r="I19" s="17"/>
      <c r="J19" s="34" t="s">
        <v>2676</v>
      </c>
      <c r="K19" s="34" t="s">
        <v>2677</v>
      </c>
      <c r="L19" s="17" t="s">
        <v>1875</v>
      </c>
      <c r="M19" s="35">
        <v>2</v>
      </c>
      <c r="N19" s="19">
        <v>0</v>
      </c>
      <c r="O19" s="35">
        <f t="shared" si="2"/>
        <v>2</v>
      </c>
      <c r="P19" s="2097"/>
      <c r="Q19" s="2098">
        <f t="shared" si="3"/>
        <v>0</v>
      </c>
      <c r="S19" s="466"/>
    </row>
    <row r="20" spans="1:19" s="64" customFormat="1" ht="57" outlineLevel="2" collapsed="1">
      <c r="F20" s="980"/>
      <c r="G20" s="1362"/>
      <c r="H20" s="1365" t="s">
        <v>2468</v>
      </c>
      <c r="I20" s="17"/>
      <c r="J20" s="34" t="s">
        <v>2676</v>
      </c>
      <c r="K20" s="34" t="s">
        <v>2677</v>
      </c>
      <c r="L20" s="17" t="s">
        <v>1875</v>
      </c>
      <c r="M20" s="35">
        <v>8</v>
      </c>
      <c r="N20" s="19">
        <v>0</v>
      </c>
      <c r="O20" s="35">
        <f t="shared" si="2"/>
        <v>8</v>
      </c>
      <c r="P20" s="2097"/>
      <c r="Q20" s="2098">
        <f t="shared" si="3"/>
        <v>0</v>
      </c>
      <c r="S20" s="466"/>
    </row>
    <row r="21" spans="1:19" s="64" customFormat="1" ht="45.6" outlineLevel="2" collapsed="1">
      <c r="F21" s="980"/>
      <c r="G21" s="1362"/>
      <c r="H21" s="1365" t="s">
        <v>2609</v>
      </c>
      <c r="I21" s="17"/>
      <c r="J21" s="34" t="s">
        <v>2678</v>
      </c>
      <c r="K21" s="34" t="s">
        <v>2679</v>
      </c>
      <c r="L21" s="17" t="s">
        <v>1875</v>
      </c>
      <c r="M21" s="35">
        <v>2</v>
      </c>
      <c r="N21" s="19">
        <v>0</v>
      </c>
      <c r="O21" s="35">
        <f t="shared" si="2"/>
        <v>2</v>
      </c>
      <c r="P21" s="2097"/>
      <c r="Q21" s="2098">
        <f t="shared" si="3"/>
        <v>0</v>
      </c>
      <c r="S21" s="466"/>
    </row>
    <row r="22" spans="1:19" s="64" customFormat="1" ht="45.6" outlineLevel="2" collapsed="1">
      <c r="F22" s="980"/>
      <c r="G22" s="1362"/>
      <c r="H22" s="1365" t="s">
        <v>2612</v>
      </c>
      <c r="I22" s="17"/>
      <c r="J22" s="34" t="s">
        <v>2680</v>
      </c>
      <c r="K22" s="34" t="s">
        <v>2681</v>
      </c>
      <c r="L22" s="17" t="s">
        <v>1875</v>
      </c>
      <c r="M22" s="35">
        <v>2</v>
      </c>
      <c r="N22" s="19">
        <v>0</v>
      </c>
      <c r="O22" s="35">
        <f t="shared" si="2"/>
        <v>2</v>
      </c>
      <c r="P22" s="2097"/>
      <c r="Q22" s="2098">
        <f t="shared" si="3"/>
        <v>0</v>
      </c>
      <c r="S22" s="466"/>
    </row>
    <row r="23" spans="1:19" s="64" customFormat="1" ht="45.6" outlineLevel="2" collapsed="1">
      <c r="F23" s="980"/>
      <c r="G23" s="1362"/>
      <c r="H23" s="1365" t="s">
        <v>2615</v>
      </c>
      <c r="I23" s="17"/>
      <c r="J23" s="34" t="s">
        <v>2682</v>
      </c>
      <c r="K23" s="34" t="s">
        <v>2683</v>
      </c>
      <c r="L23" s="17" t="s">
        <v>1875</v>
      </c>
      <c r="M23" s="35">
        <v>4</v>
      </c>
      <c r="N23" s="19">
        <v>0</v>
      </c>
      <c r="O23" s="35">
        <f t="shared" si="2"/>
        <v>4</v>
      </c>
      <c r="P23" s="2097"/>
      <c r="Q23" s="2098">
        <f t="shared" si="3"/>
        <v>0</v>
      </c>
      <c r="S23" s="466"/>
    </row>
    <row r="24" spans="1:19" s="64" customFormat="1" ht="45.6" outlineLevel="2" collapsed="1">
      <c r="F24" s="980"/>
      <c r="G24" s="1362"/>
      <c r="H24" s="1365" t="s">
        <v>2618</v>
      </c>
      <c r="I24" s="17"/>
      <c r="J24" s="34" t="s">
        <v>2684</v>
      </c>
      <c r="K24" s="34" t="s">
        <v>2685</v>
      </c>
      <c r="L24" s="17" t="s">
        <v>1875</v>
      </c>
      <c r="M24" s="35">
        <v>1</v>
      </c>
      <c r="N24" s="19">
        <v>0</v>
      </c>
      <c r="O24" s="35">
        <f t="shared" si="2"/>
        <v>1</v>
      </c>
      <c r="P24" s="2097"/>
      <c r="Q24" s="2098">
        <f t="shared" si="3"/>
        <v>0</v>
      </c>
      <c r="S24" s="466"/>
    </row>
    <row r="25" spans="1:19" s="64" customFormat="1" ht="57" outlineLevel="2" collapsed="1">
      <c r="F25" s="980"/>
      <c r="G25" s="1362"/>
      <c r="H25" s="1365" t="s">
        <v>2621</v>
      </c>
      <c r="I25" s="17"/>
      <c r="J25" s="34" t="s">
        <v>2686</v>
      </c>
      <c r="K25" s="34" t="s">
        <v>2687</v>
      </c>
      <c r="L25" s="17" t="s">
        <v>1875</v>
      </c>
      <c r="M25" s="35">
        <v>2</v>
      </c>
      <c r="N25" s="19">
        <v>0</v>
      </c>
      <c r="O25" s="35">
        <f t="shared" si="2"/>
        <v>2</v>
      </c>
      <c r="P25" s="2097"/>
      <c r="Q25" s="2098">
        <f t="shared" si="3"/>
        <v>0</v>
      </c>
      <c r="S25" s="466"/>
    </row>
    <row r="26" spans="1:19" s="64" customFormat="1" ht="57" outlineLevel="2" collapsed="1">
      <c r="F26" s="980"/>
      <c r="G26" s="1362"/>
      <c r="H26" s="1365" t="s">
        <v>2624</v>
      </c>
      <c r="I26" s="17"/>
      <c r="J26" s="34" t="s">
        <v>2691</v>
      </c>
      <c r="K26" s="34" t="s">
        <v>2692</v>
      </c>
      <c r="L26" s="17" t="s">
        <v>1875</v>
      </c>
      <c r="M26" s="35">
        <v>1</v>
      </c>
      <c r="N26" s="19">
        <v>0</v>
      </c>
      <c r="O26" s="35">
        <f t="shared" si="2"/>
        <v>1</v>
      </c>
      <c r="P26" s="2097"/>
      <c r="Q26" s="2098">
        <f>O26*P26</f>
        <v>0</v>
      </c>
      <c r="S26" s="466"/>
    </row>
    <row r="27" spans="1:19" s="161" customFormat="1" ht="57" outlineLevel="2" collapsed="1">
      <c r="F27" s="1371"/>
      <c r="G27" s="1372"/>
      <c r="H27" s="1378" t="s">
        <v>2627</v>
      </c>
      <c r="I27" s="162"/>
      <c r="J27" s="1379" t="s">
        <v>2693</v>
      </c>
      <c r="K27" s="1379" t="s">
        <v>2694</v>
      </c>
      <c r="L27" s="1380" t="s">
        <v>1875</v>
      </c>
      <c r="M27" s="1376">
        <v>7</v>
      </c>
      <c r="N27" s="1381">
        <v>0</v>
      </c>
      <c r="O27" s="1376">
        <f t="shared" si="2"/>
        <v>7</v>
      </c>
      <c r="P27" s="2099"/>
      <c r="Q27" s="2103">
        <f>O27*P27</f>
        <v>0</v>
      </c>
      <c r="S27" s="467"/>
    </row>
    <row r="28" spans="1:19" s="25" customFormat="1" ht="16.5" customHeight="1" outlineLevel="1">
      <c r="F28" s="1385" t="s">
        <v>4798</v>
      </c>
      <c r="G28" s="1384" t="s">
        <v>4800</v>
      </c>
      <c r="H28" s="1392"/>
      <c r="I28" s="1343"/>
      <c r="J28" s="1393" t="s">
        <v>2695</v>
      </c>
      <c r="K28" s="1393"/>
      <c r="L28" s="1394"/>
      <c r="M28" s="1395"/>
      <c r="N28" s="1396"/>
      <c r="O28" s="1395"/>
      <c r="P28" s="2101"/>
      <c r="Q28" s="2102"/>
      <c r="S28" s="465"/>
    </row>
    <row r="29" spans="1:19" s="64" customFormat="1" ht="57" outlineLevel="2" collapsed="1">
      <c r="F29" s="980"/>
      <c r="G29" s="1362"/>
      <c r="H29" s="1365" t="s">
        <v>2671</v>
      </c>
      <c r="I29" s="17"/>
      <c r="J29" s="34" t="s">
        <v>2676</v>
      </c>
      <c r="K29" s="34" t="s">
        <v>2677</v>
      </c>
      <c r="L29" s="17" t="s">
        <v>1875</v>
      </c>
      <c r="M29" s="35">
        <v>1</v>
      </c>
      <c r="N29" s="19">
        <v>0</v>
      </c>
      <c r="O29" s="35">
        <f>M29*(1+N29/100)</f>
        <v>1</v>
      </c>
      <c r="P29" s="2097"/>
      <c r="Q29" s="2098">
        <f>O29*P29</f>
        <v>0</v>
      </c>
      <c r="S29" s="466"/>
    </row>
    <row r="30" spans="1:19" s="64" customFormat="1" ht="45.6" outlineLevel="2" collapsed="1">
      <c r="F30" s="1371"/>
      <c r="G30" s="1372"/>
      <c r="H30" s="1373" t="s">
        <v>2454</v>
      </c>
      <c r="I30" s="17"/>
      <c r="J30" s="1374" t="s">
        <v>2682</v>
      </c>
      <c r="K30" s="1374" t="s">
        <v>2683</v>
      </c>
      <c r="L30" s="1375" t="s">
        <v>1875</v>
      </c>
      <c r="M30" s="1376">
        <v>1</v>
      </c>
      <c r="N30" s="1377">
        <v>0</v>
      </c>
      <c r="O30" s="1376">
        <f>M30*(1+N30/100)</f>
        <v>1</v>
      </c>
      <c r="P30" s="2099"/>
      <c r="Q30" s="2100">
        <f>O30*P30</f>
        <v>0</v>
      </c>
      <c r="S30" s="466"/>
    </row>
    <row r="31" spans="1:19" s="25" customFormat="1" ht="16.5" customHeight="1" outlineLevel="1">
      <c r="F31" s="1385" t="s">
        <v>4798</v>
      </c>
      <c r="G31" s="1384" t="s">
        <v>4801</v>
      </c>
      <c r="H31" s="1392"/>
      <c r="I31" s="1343"/>
      <c r="J31" s="1393" t="s">
        <v>2696</v>
      </c>
      <c r="K31" s="1393"/>
      <c r="L31" s="1394"/>
      <c r="M31" s="1395"/>
      <c r="N31" s="1396"/>
      <c r="O31" s="1395"/>
      <c r="P31" s="2101"/>
      <c r="Q31" s="2102"/>
      <c r="S31" s="465"/>
    </row>
    <row r="32" spans="1:19" s="64" customFormat="1" ht="57" outlineLevel="2" collapsed="1">
      <c r="F32" s="980"/>
      <c r="G32" s="1362"/>
      <c r="H32" s="1365" t="s">
        <v>2671</v>
      </c>
      <c r="I32" s="17"/>
      <c r="J32" s="34" t="s">
        <v>2676</v>
      </c>
      <c r="K32" s="34" t="s">
        <v>2677</v>
      </c>
      <c r="L32" s="17" t="s">
        <v>1875</v>
      </c>
      <c r="M32" s="35">
        <v>1</v>
      </c>
      <c r="N32" s="19">
        <v>0</v>
      </c>
      <c r="O32" s="35">
        <f>M32*(1+N32/100)</f>
        <v>1</v>
      </c>
      <c r="P32" s="2097"/>
      <c r="Q32" s="2098">
        <f>O32*P32</f>
        <v>0</v>
      </c>
      <c r="S32" s="466"/>
    </row>
    <row r="33" spans="1:19" s="64" customFormat="1" ht="45.6" outlineLevel="2" collapsed="1">
      <c r="F33" s="1371"/>
      <c r="G33" s="1372"/>
      <c r="H33" s="1373" t="s">
        <v>2454</v>
      </c>
      <c r="I33" s="17"/>
      <c r="J33" s="1374" t="s">
        <v>2688</v>
      </c>
      <c r="K33" s="1374" t="s">
        <v>2689</v>
      </c>
      <c r="L33" s="1375" t="s">
        <v>1875</v>
      </c>
      <c r="M33" s="1376">
        <v>1</v>
      </c>
      <c r="N33" s="1377">
        <v>0</v>
      </c>
      <c r="O33" s="1376">
        <f>M33*(1+N33/100)</f>
        <v>1</v>
      </c>
      <c r="P33" s="2099"/>
      <c r="Q33" s="2100">
        <f>O33*P33</f>
        <v>0</v>
      </c>
      <c r="S33" s="466"/>
    </row>
    <row r="34" spans="1:19" s="25" customFormat="1" ht="16.5" customHeight="1" outlineLevel="1">
      <c r="F34" s="1385" t="s">
        <v>4798</v>
      </c>
      <c r="G34" s="1384" t="s">
        <v>4802</v>
      </c>
      <c r="H34" s="1392"/>
      <c r="I34" s="1343"/>
      <c r="J34" s="1393" t="s">
        <v>2697</v>
      </c>
      <c r="K34" s="1393"/>
      <c r="L34" s="1394"/>
      <c r="M34" s="1395"/>
      <c r="N34" s="1396"/>
      <c r="O34" s="1395"/>
      <c r="P34" s="2101"/>
      <c r="Q34" s="2102"/>
      <c r="S34" s="465"/>
    </row>
    <row r="35" spans="1:19" s="64" customFormat="1" ht="34.200000000000003" outlineLevel="2" collapsed="1">
      <c r="F35" s="980"/>
      <c r="G35" s="1362"/>
      <c r="H35" s="1365" t="s">
        <v>2671</v>
      </c>
      <c r="I35" s="17"/>
      <c r="J35" s="34" t="s">
        <v>2698</v>
      </c>
      <c r="K35" s="34" t="s">
        <v>2699</v>
      </c>
      <c r="L35" s="17" t="s">
        <v>1875</v>
      </c>
      <c r="M35" s="35">
        <v>32</v>
      </c>
      <c r="N35" s="19">
        <v>0</v>
      </c>
      <c r="O35" s="35">
        <f t="shared" ref="O35:O40" si="4">M35*(1+N35/100)</f>
        <v>32</v>
      </c>
      <c r="P35" s="2097"/>
      <c r="Q35" s="2098">
        <f t="shared" ref="Q35:Q40" si="5">O35*P35</f>
        <v>0</v>
      </c>
      <c r="S35" s="466" t="s">
        <v>4533</v>
      </c>
    </row>
    <row r="36" spans="1:19" s="64" customFormat="1" ht="34.200000000000003" outlineLevel="2">
      <c r="F36" s="980"/>
      <c r="G36" s="1362"/>
      <c r="H36" s="1365" t="s">
        <v>2454</v>
      </c>
      <c r="I36" s="17"/>
      <c r="J36" s="34" t="s">
        <v>2700</v>
      </c>
      <c r="K36" s="34" t="s">
        <v>2701</v>
      </c>
      <c r="L36" s="17" t="s">
        <v>1875</v>
      </c>
      <c r="M36" s="35">
        <v>32</v>
      </c>
      <c r="N36" s="19">
        <v>0</v>
      </c>
      <c r="O36" s="35">
        <f t="shared" si="4"/>
        <v>32</v>
      </c>
      <c r="P36" s="2097"/>
      <c r="Q36" s="2098">
        <f t="shared" si="5"/>
        <v>0</v>
      </c>
      <c r="S36" s="466" t="s">
        <v>4533</v>
      </c>
    </row>
    <row r="37" spans="1:19" s="64" customFormat="1" ht="26.4" outlineLevel="2">
      <c r="F37" s="980"/>
      <c r="G37" s="1362"/>
      <c r="H37" s="1365" t="s">
        <v>2465</v>
      </c>
      <c r="I37" s="17"/>
      <c r="J37" s="163" t="s">
        <v>2702</v>
      </c>
      <c r="K37" s="34"/>
      <c r="L37" s="17" t="s">
        <v>1875</v>
      </c>
      <c r="M37" s="35">
        <v>32</v>
      </c>
      <c r="N37" s="19">
        <v>0</v>
      </c>
      <c r="O37" s="35">
        <f t="shared" si="4"/>
        <v>32</v>
      </c>
      <c r="P37" s="2097"/>
      <c r="Q37" s="2098">
        <f t="shared" si="5"/>
        <v>0</v>
      </c>
      <c r="S37" s="466" t="s">
        <v>4533</v>
      </c>
    </row>
    <row r="38" spans="1:19" s="64" customFormat="1" outlineLevel="2">
      <c r="F38" s="980"/>
      <c r="G38" s="1362"/>
      <c r="H38" s="1365" t="s">
        <v>2468</v>
      </c>
      <c r="I38" s="17"/>
      <c r="J38" s="163" t="s">
        <v>2703</v>
      </c>
      <c r="K38" s="34"/>
      <c r="L38" s="17" t="s">
        <v>1875</v>
      </c>
      <c r="M38" s="35">
        <v>1</v>
      </c>
      <c r="N38" s="19">
        <v>0</v>
      </c>
      <c r="O38" s="35">
        <f t="shared" si="4"/>
        <v>1</v>
      </c>
      <c r="P38" s="2097"/>
      <c r="Q38" s="2098">
        <f t="shared" si="5"/>
        <v>0</v>
      </c>
      <c r="S38" s="466"/>
    </row>
    <row r="39" spans="1:19" s="64" customFormat="1" outlineLevel="2">
      <c r="F39" s="980"/>
      <c r="G39" s="1362"/>
      <c r="H39" s="1365" t="s">
        <v>2609</v>
      </c>
      <c r="I39" s="17"/>
      <c r="J39" s="163" t="s">
        <v>2704</v>
      </c>
      <c r="K39" s="34"/>
      <c r="L39" s="17" t="s">
        <v>1875</v>
      </c>
      <c r="M39" s="35">
        <v>32</v>
      </c>
      <c r="N39" s="19">
        <v>0</v>
      </c>
      <c r="O39" s="35">
        <f t="shared" si="4"/>
        <v>32</v>
      </c>
      <c r="P39" s="2097"/>
      <c r="Q39" s="2098">
        <f t="shared" si="5"/>
        <v>0</v>
      </c>
      <c r="S39" s="466" t="s">
        <v>4533</v>
      </c>
    </row>
    <row r="40" spans="1:19" s="64" customFormat="1" outlineLevel="2">
      <c r="F40" s="1371"/>
      <c r="G40" s="1372"/>
      <c r="H40" s="1373" t="s">
        <v>2612</v>
      </c>
      <c r="I40" s="17"/>
      <c r="J40" s="1382" t="s">
        <v>2705</v>
      </c>
      <c r="K40" s="1374"/>
      <c r="L40" s="1375" t="s">
        <v>1875</v>
      </c>
      <c r="M40" s="1376">
        <v>32</v>
      </c>
      <c r="N40" s="1377">
        <v>0</v>
      </c>
      <c r="O40" s="1376">
        <f t="shared" si="4"/>
        <v>32</v>
      </c>
      <c r="P40" s="2099"/>
      <c r="Q40" s="2100">
        <f t="shared" si="5"/>
        <v>0</v>
      </c>
      <c r="S40" s="466" t="s">
        <v>4533</v>
      </c>
    </row>
    <row r="41" spans="1:19" s="25" customFormat="1" ht="16.5" customHeight="1" outlineLevel="1">
      <c r="F41" s="1385" t="s">
        <v>4798</v>
      </c>
      <c r="G41" s="1384" t="s">
        <v>4803</v>
      </c>
      <c r="H41" s="1392"/>
      <c r="I41" s="1343"/>
      <c r="J41" s="1393" t="s">
        <v>2706</v>
      </c>
      <c r="K41" s="1393"/>
      <c r="L41" s="1394"/>
      <c r="M41" s="1395"/>
      <c r="N41" s="1396"/>
      <c r="O41" s="1395"/>
      <c r="P41" s="2101"/>
      <c r="Q41" s="2102"/>
      <c r="S41" s="465"/>
    </row>
    <row r="42" spans="1:19" s="64" customFormat="1" ht="45.6" outlineLevel="2" collapsed="1">
      <c r="A42" s="64" t="s">
        <v>1217</v>
      </c>
      <c r="B42" s="64" t="s">
        <v>1114</v>
      </c>
      <c r="C42" s="64" t="s">
        <v>1182</v>
      </c>
      <c r="D42" s="64" t="s">
        <v>1183</v>
      </c>
      <c r="E42" s="64" t="s">
        <v>1184</v>
      </c>
      <c r="F42" s="980"/>
      <c r="G42" s="1362"/>
      <c r="H42" s="1365" t="s">
        <v>2671</v>
      </c>
      <c r="I42" s="17"/>
      <c r="J42" s="34" t="s">
        <v>2672</v>
      </c>
      <c r="K42" s="34" t="s">
        <v>2673</v>
      </c>
      <c r="L42" s="17" t="s">
        <v>1875</v>
      </c>
      <c r="M42" s="35">
        <v>3</v>
      </c>
      <c r="N42" s="19">
        <v>0</v>
      </c>
      <c r="O42" s="35">
        <f>M42*(1+N42/100)</f>
        <v>3</v>
      </c>
      <c r="P42" s="2097"/>
      <c r="Q42" s="2098">
        <f>O42*P42</f>
        <v>0</v>
      </c>
      <c r="S42" s="466"/>
    </row>
    <row r="43" spans="1:19" s="64" customFormat="1" ht="57" outlineLevel="2" collapsed="1">
      <c r="F43" s="980"/>
      <c r="G43" s="1362"/>
      <c r="H43" s="1365" t="s">
        <v>2454</v>
      </c>
      <c r="I43" s="17"/>
      <c r="J43" s="34" t="s">
        <v>2674</v>
      </c>
      <c r="K43" s="34" t="s">
        <v>2675</v>
      </c>
      <c r="L43" s="17" t="s">
        <v>1875</v>
      </c>
      <c r="M43" s="35">
        <v>2</v>
      </c>
      <c r="N43" s="19">
        <v>0</v>
      </c>
      <c r="O43" s="35">
        <f t="shared" ref="O43:O58" si="6">M43*(1+N43/100)</f>
        <v>2</v>
      </c>
      <c r="P43" s="2097"/>
      <c r="Q43" s="2098">
        <f t="shared" ref="Q43:Q49" si="7">O43*P43</f>
        <v>0</v>
      </c>
      <c r="S43" s="466"/>
    </row>
    <row r="44" spans="1:19" s="64" customFormat="1" ht="57" outlineLevel="2" collapsed="1">
      <c r="F44" s="980"/>
      <c r="G44" s="1362"/>
      <c r="H44" s="1365" t="s">
        <v>2465</v>
      </c>
      <c r="I44" s="17"/>
      <c r="J44" s="34" t="s">
        <v>2676</v>
      </c>
      <c r="K44" s="34" t="s">
        <v>2677</v>
      </c>
      <c r="L44" s="17" t="s">
        <v>1875</v>
      </c>
      <c r="M44" s="35">
        <v>2</v>
      </c>
      <c r="N44" s="19">
        <v>0</v>
      </c>
      <c r="O44" s="35">
        <f t="shared" si="6"/>
        <v>2</v>
      </c>
      <c r="P44" s="2097"/>
      <c r="Q44" s="2098">
        <f t="shared" si="7"/>
        <v>0</v>
      </c>
      <c r="S44" s="466"/>
    </row>
    <row r="45" spans="1:19" s="64" customFormat="1" ht="45.6" outlineLevel="2" collapsed="1">
      <c r="F45" s="980"/>
      <c r="G45" s="1362"/>
      <c r="H45" s="1365" t="s">
        <v>2468</v>
      </c>
      <c r="I45" s="17"/>
      <c r="J45" s="34" t="s">
        <v>2678</v>
      </c>
      <c r="K45" s="34" t="s">
        <v>2679</v>
      </c>
      <c r="L45" s="17" t="s">
        <v>1875</v>
      </c>
      <c r="M45" s="35">
        <v>2</v>
      </c>
      <c r="N45" s="19">
        <v>0</v>
      </c>
      <c r="O45" s="35">
        <f t="shared" si="6"/>
        <v>2</v>
      </c>
      <c r="P45" s="2097"/>
      <c r="Q45" s="2098">
        <f t="shared" si="7"/>
        <v>0</v>
      </c>
      <c r="S45" s="466"/>
    </row>
    <row r="46" spans="1:19" s="64" customFormat="1" ht="45.6" outlineLevel="2" collapsed="1">
      <c r="F46" s="980"/>
      <c r="G46" s="1362"/>
      <c r="H46" s="1365" t="s">
        <v>2609</v>
      </c>
      <c r="I46" s="17"/>
      <c r="J46" s="34" t="s">
        <v>2680</v>
      </c>
      <c r="K46" s="34" t="s">
        <v>2681</v>
      </c>
      <c r="L46" s="17" t="s">
        <v>1875</v>
      </c>
      <c r="M46" s="35">
        <v>2</v>
      </c>
      <c r="N46" s="19">
        <v>0</v>
      </c>
      <c r="O46" s="35">
        <f t="shared" si="6"/>
        <v>2</v>
      </c>
      <c r="P46" s="2097"/>
      <c r="Q46" s="2098">
        <f t="shared" si="7"/>
        <v>0</v>
      </c>
      <c r="S46" s="466"/>
    </row>
    <row r="47" spans="1:19" s="64" customFormat="1" ht="45.6" outlineLevel="2" collapsed="1">
      <c r="F47" s="980"/>
      <c r="G47" s="1362"/>
      <c r="H47" s="1365" t="s">
        <v>2612</v>
      </c>
      <c r="I47" s="17"/>
      <c r="J47" s="34" t="s">
        <v>2682</v>
      </c>
      <c r="K47" s="34" t="s">
        <v>2683</v>
      </c>
      <c r="L47" s="17" t="s">
        <v>1875</v>
      </c>
      <c r="M47" s="35">
        <v>4</v>
      </c>
      <c r="N47" s="19">
        <v>0</v>
      </c>
      <c r="O47" s="35">
        <f t="shared" si="6"/>
        <v>4</v>
      </c>
      <c r="P47" s="2097"/>
      <c r="Q47" s="2098">
        <f t="shared" si="7"/>
        <v>0</v>
      </c>
      <c r="S47" s="466"/>
    </row>
    <row r="48" spans="1:19" s="64" customFormat="1" ht="45.6" outlineLevel="2" collapsed="1">
      <c r="F48" s="980"/>
      <c r="G48" s="1362"/>
      <c r="H48" s="1365" t="s">
        <v>2615</v>
      </c>
      <c r="I48" s="17"/>
      <c r="J48" s="34" t="s">
        <v>2684</v>
      </c>
      <c r="K48" s="34" t="s">
        <v>2685</v>
      </c>
      <c r="L48" s="17" t="s">
        <v>1875</v>
      </c>
      <c r="M48" s="35">
        <v>1</v>
      </c>
      <c r="N48" s="19">
        <v>0</v>
      </c>
      <c r="O48" s="35">
        <f t="shared" si="6"/>
        <v>1</v>
      </c>
      <c r="P48" s="2097"/>
      <c r="Q48" s="2098">
        <f t="shared" si="7"/>
        <v>0</v>
      </c>
      <c r="S48" s="466"/>
    </row>
    <row r="49" spans="1:19" s="64" customFormat="1" ht="60" customHeight="1" outlineLevel="2" collapsed="1">
      <c r="F49" s="1371"/>
      <c r="G49" s="1372"/>
      <c r="H49" s="1373" t="s">
        <v>2618</v>
      </c>
      <c r="I49" s="17"/>
      <c r="J49" s="1374" t="s">
        <v>2686</v>
      </c>
      <c r="K49" s="1374" t="s">
        <v>2687</v>
      </c>
      <c r="L49" s="1375" t="s">
        <v>1875</v>
      </c>
      <c r="M49" s="1376">
        <v>2</v>
      </c>
      <c r="N49" s="1377">
        <v>0</v>
      </c>
      <c r="O49" s="1376">
        <f t="shared" si="6"/>
        <v>2</v>
      </c>
      <c r="P49" s="2099"/>
      <c r="Q49" s="2100">
        <f t="shared" si="7"/>
        <v>0</v>
      </c>
      <c r="S49" s="466"/>
    </row>
    <row r="50" spans="1:19" s="25" customFormat="1" ht="16.5" customHeight="1" outlineLevel="1">
      <c r="F50" s="1385" t="s">
        <v>4798</v>
      </c>
      <c r="G50" s="1384" t="s">
        <v>4804</v>
      </c>
      <c r="H50" s="1392"/>
      <c r="I50" s="1343"/>
      <c r="J50" s="1393" t="s">
        <v>2707</v>
      </c>
      <c r="K50" s="1393"/>
      <c r="L50" s="1394"/>
      <c r="M50" s="1395"/>
      <c r="N50" s="1396"/>
      <c r="O50" s="1395"/>
      <c r="P50" s="2101"/>
      <c r="Q50" s="2102"/>
      <c r="S50" s="465"/>
    </row>
    <row r="51" spans="1:19" s="64" customFormat="1" ht="34.200000000000003" outlineLevel="2" collapsed="1">
      <c r="F51" s="980"/>
      <c r="G51" s="1362"/>
      <c r="H51" s="1365" t="s">
        <v>2671</v>
      </c>
      <c r="I51" s="17"/>
      <c r="J51" s="34" t="s">
        <v>2708</v>
      </c>
      <c r="K51" s="34" t="s">
        <v>2699</v>
      </c>
      <c r="L51" s="17" t="s">
        <v>1875</v>
      </c>
      <c r="M51" s="35">
        <v>13</v>
      </c>
      <c r="N51" s="19">
        <v>0</v>
      </c>
      <c r="O51" s="35">
        <f t="shared" si="6"/>
        <v>13</v>
      </c>
      <c r="P51" s="2097"/>
      <c r="Q51" s="2098">
        <f t="shared" ref="Q51:Q58" si="8">O51*P51</f>
        <v>0</v>
      </c>
      <c r="S51" s="466" t="s">
        <v>4533</v>
      </c>
    </row>
    <row r="52" spans="1:19" s="64" customFormat="1" ht="22.8" outlineLevel="2">
      <c r="F52" s="980"/>
      <c r="G52" s="1362"/>
      <c r="H52" s="1365" t="s">
        <v>2454</v>
      </c>
      <c r="I52" s="17"/>
      <c r="J52" s="34" t="s">
        <v>2709</v>
      </c>
      <c r="K52" s="34" t="s">
        <v>2701</v>
      </c>
      <c r="L52" s="17" t="s">
        <v>1875</v>
      </c>
      <c r="M52" s="35">
        <v>13</v>
      </c>
      <c r="N52" s="19">
        <v>0</v>
      </c>
      <c r="O52" s="35">
        <f t="shared" si="6"/>
        <v>13</v>
      </c>
      <c r="P52" s="2097"/>
      <c r="Q52" s="2098">
        <f t="shared" si="8"/>
        <v>0</v>
      </c>
      <c r="S52" s="466" t="s">
        <v>4533</v>
      </c>
    </row>
    <row r="53" spans="1:19" s="64" customFormat="1" ht="26.4" outlineLevel="2">
      <c r="F53" s="980"/>
      <c r="G53" s="1362"/>
      <c r="H53" s="1365" t="s">
        <v>2465</v>
      </c>
      <c r="I53" s="17"/>
      <c r="J53" s="163" t="s">
        <v>2702</v>
      </c>
      <c r="K53" s="34" t="s">
        <v>2549</v>
      </c>
      <c r="L53" s="17" t="s">
        <v>1875</v>
      </c>
      <c r="M53" s="35">
        <v>13</v>
      </c>
      <c r="N53" s="19">
        <v>0</v>
      </c>
      <c r="O53" s="35">
        <f t="shared" si="6"/>
        <v>13</v>
      </c>
      <c r="P53" s="2097"/>
      <c r="Q53" s="2098">
        <f t="shared" si="8"/>
        <v>0</v>
      </c>
      <c r="S53" s="466" t="s">
        <v>4533</v>
      </c>
    </row>
    <row r="54" spans="1:19" s="64" customFormat="1" ht="22.8" outlineLevel="2">
      <c r="F54" s="980"/>
      <c r="G54" s="1362"/>
      <c r="H54" s="1365" t="s">
        <v>2468</v>
      </c>
      <c r="I54" s="17"/>
      <c r="J54" s="163" t="s">
        <v>2710</v>
      </c>
      <c r="K54" s="34" t="s">
        <v>2711</v>
      </c>
      <c r="L54" s="17" t="s">
        <v>1875</v>
      </c>
      <c r="M54" s="35">
        <v>13</v>
      </c>
      <c r="N54" s="19">
        <v>0</v>
      </c>
      <c r="O54" s="35">
        <f t="shared" si="6"/>
        <v>13</v>
      </c>
      <c r="P54" s="2097"/>
      <c r="Q54" s="2098">
        <f t="shared" si="8"/>
        <v>0</v>
      </c>
      <c r="S54" s="466" t="s">
        <v>4533</v>
      </c>
    </row>
    <row r="55" spans="1:19" s="64" customFormat="1" outlineLevel="2">
      <c r="F55" s="980"/>
      <c r="G55" s="1362"/>
      <c r="H55" s="1365" t="s">
        <v>2609</v>
      </c>
      <c r="I55" s="17"/>
      <c r="J55" s="163" t="s">
        <v>2703</v>
      </c>
      <c r="K55" s="34"/>
      <c r="L55" s="17" t="s">
        <v>1875</v>
      </c>
      <c r="M55" s="35">
        <v>1</v>
      </c>
      <c r="N55" s="19">
        <v>0</v>
      </c>
      <c r="O55" s="35">
        <f t="shared" si="6"/>
        <v>1</v>
      </c>
      <c r="P55" s="2097"/>
      <c r="Q55" s="2098">
        <f t="shared" si="8"/>
        <v>0</v>
      </c>
      <c r="S55" s="466"/>
    </row>
    <row r="56" spans="1:19" s="64" customFormat="1" outlineLevel="2">
      <c r="F56" s="980"/>
      <c r="G56" s="1362"/>
      <c r="H56" s="1365" t="s">
        <v>2612</v>
      </c>
      <c r="I56" s="17"/>
      <c r="J56" s="163" t="s">
        <v>2704</v>
      </c>
      <c r="K56" s="34"/>
      <c r="L56" s="17" t="s">
        <v>1875</v>
      </c>
      <c r="M56" s="35">
        <v>13</v>
      </c>
      <c r="N56" s="19">
        <v>0</v>
      </c>
      <c r="O56" s="35">
        <f t="shared" si="6"/>
        <v>13</v>
      </c>
      <c r="P56" s="2097"/>
      <c r="Q56" s="2098">
        <f t="shared" si="8"/>
        <v>0</v>
      </c>
      <c r="S56" s="466" t="s">
        <v>4533</v>
      </c>
    </row>
    <row r="57" spans="1:19" s="64" customFormat="1" outlineLevel="2">
      <c r="F57" s="980"/>
      <c r="G57" s="1362"/>
      <c r="H57" s="1365" t="s">
        <v>2615</v>
      </c>
      <c r="I57" s="17"/>
      <c r="J57" s="163" t="s">
        <v>2705</v>
      </c>
      <c r="K57" s="34"/>
      <c r="L57" s="17" t="s">
        <v>1875</v>
      </c>
      <c r="M57" s="35">
        <v>13</v>
      </c>
      <c r="N57" s="19">
        <v>0</v>
      </c>
      <c r="O57" s="35">
        <f>M57*(1+N57/100)</f>
        <v>13</v>
      </c>
      <c r="P57" s="2097"/>
      <c r="Q57" s="2098">
        <f>O57*P57</f>
        <v>0</v>
      </c>
      <c r="S57" s="466" t="s">
        <v>4533</v>
      </c>
    </row>
    <row r="58" spans="1:19" s="64" customFormat="1" outlineLevel="2">
      <c r="F58" s="1371"/>
      <c r="G58" s="1372"/>
      <c r="H58" s="1378" t="s">
        <v>2618</v>
      </c>
      <c r="I58" s="162"/>
      <c r="J58" s="1382" t="s">
        <v>4534</v>
      </c>
      <c r="K58" s="1379"/>
      <c r="L58" s="1380" t="s">
        <v>1875</v>
      </c>
      <c r="M58" s="1376">
        <v>5</v>
      </c>
      <c r="N58" s="1381">
        <v>0</v>
      </c>
      <c r="O58" s="1376">
        <f t="shared" si="6"/>
        <v>5</v>
      </c>
      <c r="P58" s="2099"/>
      <c r="Q58" s="2103">
        <f t="shared" si="8"/>
        <v>0</v>
      </c>
      <c r="S58" s="466" t="s">
        <v>4533</v>
      </c>
    </row>
    <row r="59" spans="1:19" s="25" customFormat="1" ht="16.5" customHeight="1" outlineLevel="1">
      <c r="F59" s="1385" t="s">
        <v>4798</v>
      </c>
      <c r="G59" s="1384" t="s">
        <v>4805</v>
      </c>
      <c r="H59" s="1392"/>
      <c r="I59" s="1343"/>
      <c r="J59" s="1393" t="s">
        <v>2712</v>
      </c>
      <c r="K59" s="1393"/>
      <c r="L59" s="1394"/>
      <c r="M59" s="1395"/>
      <c r="N59" s="1396"/>
      <c r="O59" s="1395"/>
      <c r="P59" s="2101"/>
      <c r="Q59" s="2102"/>
      <c r="S59" s="465"/>
    </row>
    <row r="60" spans="1:19" s="64" customFormat="1" ht="50.4" customHeight="1" outlineLevel="2" collapsed="1">
      <c r="A60" s="64" t="s">
        <v>1217</v>
      </c>
      <c r="B60" s="64" t="s">
        <v>1114</v>
      </c>
      <c r="C60" s="64" t="s">
        <v>1182</v>
      </c>
      <c r="D60" s="64" t="s">
        <v>1183</v>
      </c>
      <c r="E60" s="64" t="s">
        <v>1184</v>
      </c>
      <c r="F60" s="980"/>
      <c r="G60" s="1362"/>
      <c r="H60" s="1365" t="s">
        <v>2671</v>
      </c>
      <c r="I60" s="17"/>
      <c r="J60" s="34" t="s">
        <v>2672</v>
      </c>
      <c r="K60" s="34" t="s">
        <v>2673</v>
      </c>
      <c r="L60" s="17" t="s">
        <v>1875</v>
      </c>
      <c r="M60" s="35">
        <v>3</v>
      </c>
      <c r="N60" s="19">
        <v>0</v>
      </c>
      <c r="O60" s="35">
        <f>M60*(1+N60/100)</f>
        <v>3</v>
      </c>
      <c r="P60" s="2097"/>
      <c r="Q60" s="2098">
        <f>O60*P60</f>
        <v>0</v>
      </c>
      <c r="S60" s="466"/>
    </row>
    <row r="61" spans="1:19" s="64" customFormat="1" ht="65.400000000000006" customHeight="1" outlineLevel="2" collapsed="1">
      <c r="F61" s="980"/>
      <c r="G61" s="1362"/>
      <c r="H61" s="1365" t="s">
        <v>2454</v>
      </c>
      <c r="I61" s="17"/>
      <c r="J61" s="34" t="s">
        <v>2674</v>
      </c>
      <c r="K61" s="34" t="s">
        <v>2675</v>
      </c>
      <c r="L61" s="17" t="s">
        <v>1875</v>
      </c>
      <c r="M61" s="35">
        <v>2</v>
      </c>
      <c r="N61" s="19">
        <v>0</v>
      </c>
      <c r="O61" s="35">
        <f t="shared" ref="O61:O70" si="9">M61*(1+N61/100)</f>
        <v>2</v>
      </c>
      <c r="P61" s="2097"/>
      <c r="Q61" s="2098">
        <f t="shared" ref="Q61:Q70" si="10">O61*P61</f>
        <v>0</v>
      </c>
      <c r="S61" s="466"/>
    </row>
    <row r="62" spans="1:19" s="64" customFormat="1" ht="61.95" customHeight="1" outlineLevel="2" collapsed="1">
      <c r="F62" s="980"/>
      <c r="G62" s="1362"/>
      <c r="H62" s="1365" t="s">
        <v>2465</v>
      </c>
      <c r="I62" s="17"/>
      <c r="J62" s="34" t="s">
        <v>2676</v>
      </c>
      <c r="K62" s="34" t="s">
        <v>2677</v>
      </c>
      <c r="L62" s="17" t="s">
        <v>1875</v>
      </c>
      <c r="M62" s="35">
        <v>2</v>
      </c>
      <c r="N62" s="19">
        <v>0</v>
      </c>
      <c r="O62" s="35">
        <f t="shared" si="9"/>
        <v>2</v>
      </c>
      <c r="P62" s="2097"/>
      <c r="Q62" s="2098">
        <f t="shared" si="10"/>
        <v>0</v>
      </c>
      <c r="S62" s="466"/>
    </row>
    <row r="63" spans="1:19" s="64" customFormat="1" ht="62.4" customHeight="1" outlineLevel="2" collapsed="1">
      <c r="F63" s="980"/>
      <c r="G63" s="1362"/>
      <c r="H63" s="1365" t="s">
        <v>2468</v>
      </c>
      <c r="I63" s="17"/>
      <c r="J63" s="34" t="s">
        <v>2676</v>
      </c>
      <c r="K63" s="34" t="s">
        <v>2677</v>
      </c>
      <c r="L63" s="17" t="s">
        <v>1875</v>
      </c>
      <c r="M63" s="35">
        <v>4</v>
      </c>
      <c r="N63" s="19">
        <v>0</v>
      </c>
      <c r="O63" s="35">
        <f>M63*(1+N63/100)</f>
        <v>4</v>
      </c>
      <c r="P63" s="2097"/>
      <c r="Q63" s="2098">
        <f>O63*P63</f>
        <v>0</v>
      </c>
      <c r="S63" s="466"/>
    </row>
    <row r="64" spans="1:19" s="64" customFormat="1" ht="49.2" customHeight="1" outlineLevel="2" collapsed="1">
      <c r="F64" s="980"/>
      <c r="G64" s="1362"/>
      <c r="H64" s="1365" t="s">
        <v>2609</v>
      </c>
      <c r="I64" s="17"/>
      <c r="J64" s="34" t="s">
        <v>2678</v>
      </c>
      <c r="K64" s="34" t="s">
        <v>2679</v>
      </c>
      <c r="L64" s="17" t="s">
        <v>1875</v>
      </c>
      <c r="M64" s="35">
        <v>2</v>
      </c>
      <c r="N64" s="19">
        <v>0</v>
      </c>
      <c r="O64" s="35">
        <f t="shared" si="9"/>
        <v>2</v>
      </c>
      <c r="P64" s="2097"/>
      <c r="Q64" s="2098">
        <f t="shared" si="10"/>
        <v>0</v>
      </c>
      <c r="S64" s="466"/>
    </row>
    <row r="65" spans="1:19" s="64" customFormat="1" ht="51.6" customHeight="1" outlineLevel="2" collapsed="1">
      <c r="F65" s="980"/>
      <c r="G65" s="1362"/>
      <c r="H65" s="1365" t="s">
        <v>2612</v>
      </c>
      <c r="I65" s="17"/>
      <c r="J65" s="34" t="s">
        <v>2680</v>
      </c>
      <c r="K65" s="34" t="s">
        <v>2681</v>
      </c>
      <c r="L65" s="17" t="s">
        <v>1875</v>
      </c>
      <c r="M65" s="35">
        <v>2</v>
      </c>
      <c r="N65" s="19">
        <v>0</v>
      </c>
      <c r="O65" s="35">
        <f t="shared" si="9"/>
        <v>2</v>
      </c>
      <c r="P65" s="2097"/>
      <c r="Q65" s="2098">
        <f t="shared" si="10"/>
        <v>0</v>
      </c>
      <c r="S65" s="466"/>
    </row>
    <row r="66" spans="1:19" s="64" customFormat="1" ht="49.95" customHeight="1" outlineLevel="2" collapsed="1">
      <c r="F66" s="980"/>
      <c r="G66" s="1362"/>
      <c r="H66" s="1365" t="s">
        <v>2615</v>
      </c>
      <c r="I66" s="17"/>
      <c r="J66" s="34" t="s">
        <v>2682</v>
      </c>
      <c r="K66" s="34" t="s">
        <v>2683</v>
      </c>
      <c r="L66" s="17" t="s">
        <v>1875</v>
      </c>
      <c r="M66" s="35">
        <v>4</v>
      </c>
      <c r="N66" s="19">
        <v>0</v>
      </c>
      <c r="O66" s="35">
        <f t="shared" si="9"/>
        <v>4</v>
      </c>
      <c r="P66" s="2097"/>
      <c r="Q66" s="2098">
        <f t="shared" si="10"/>
        <v>0</v>
      </c>
      <c r="S66" s="466"/>
    </row>
    <row r="67" spans="1:19" s="64" customFormat="1" ht="50.4" customHeight="1" outlineLevel="2" collapsed="1">
      <c r="F67" s="980"/>
      <c r="G67" s="1362"/>
      <c r="H67" s="1365" t="s">
        <v>2618</v>
      </c>
      <c r="I67" s="17"/>
      <c r="J67" s="34" t="s">
        <v>2684</v>
      </c>
      <c r="K67" s="34" t="s">
        <v>2685</v>
      </c>
      <c r="L67" s="17" t="s">
        <v>1875</v>
      </c>
      <c r="M67" s="35">
        <v>1</v>
      </c>
      <c r="N67" s="19">
        <v>0</v>
      </c>
      <c r="O67" s="35">
        <f t="shared" si="9"/>
        <v>1</v>
      </c>
      <c r="P67" s="2097"/>
      <c r="Q67" s="2098">
        <f t="shared" si="10"/>
        <v>0</v>
      </c>
      <c r="S67" s="466"/>
    </row>
    <row r="68" spans="1:19" s="64" customFormat="1" ht="60.6" customHeight="1" outlineLevel="2" collapsed="1">
      <c r="F68" s="980"/>
      <c r="G68" s="1362"/>
      <c r="H68" s="1365" t="s">
        <v>2621</v>
      </c>
      <c r="I68" s="17"/>
      <c r="J68" s="34" t="s">
        <v>2686</v>
      </c>
      <c r="K68" s="34" t="s">
        <v>2687</v>
      </c>
      <c r="L68" s="17" t="s">
        <v>1875</v>
      </c>
      <c r="M68" s="35">
        <v>2</v>
      </c>
      <c r="N68" s="19">
        <v>0</v>
      </c>
      <c r="O68" s="35">
        <f t="shared" si="9"/>
        <v>2</v>
      </c>
      <c r="P68" s="2097"/>
      <c r="Q68" s="2098">
        <f t="shared" si="10"/>
        <v>0</v>
      </c>
      <c r="S68" s="466"/>
    </row>
    <row r="69" spans="1:19" s="64" customFormat="1" ht="63.6" customHeight="1" outlineLevel="2" collapsed="1">
      <c r="F69" s="980"/>
      <c r="G69" s="1362"/>
      <c r="H69" s="1365" t="s">
        <v>2624</v>
      </c>
      <c r="I69" s="17"/>
      <c r="J69" s="34" t="s">
        <v>2691</v>
      </c>
      <c r="K69" s="34" t="s">
        <v>2692</v>
      </c>
      <c r="L69" s="17" t="s">
        <v>1875</v>
      </c>
      <c r="M69" s="35">
        <v>1</v>
      </c>
      <c r="N69" s="19">
        <v>0</v>
      </c>
      <c r="O69" s="35">
        <f t="shared" si="9"/>
        <v>1</v>
      </c>
      <c r="P69" s="2097"/>
      <c r="Q69" s="2098">
        <f t="shared" si="10"/>
        <v>0</v>
      </c>
      <c r="S69" s="466"/>
    </row>
    <row r="70" spans="1:19" s="64" customFormat="1" ht="61.95" customHeight="1" outlineLevel="2" collapsed="1">
      <c r="F70" s="1371"/>
      <c r="G70" s="1372"/>
      <c r="H70" s="1373" t="s">
        <v>2627</v>
      </c>
      <c r="I70" s="17"/>
      <c r="J70" s="1379" t="s">
        <v>2693</v>
      </c>
      <c r="K70" s="1379" t="s">
        <v>2694</v>
      </c>
      <c r="L70" s="1380" t="s">
        <v>1875</v>
      </c>
      <c r="M70" s="1376">
        <v>5</v>
      </c>
      <c r="N70" s="1377">
        <v>0</v>
      </c>
      <c r="O70" s="1376">
        <f t="shared" si="9"/>
        <v>5</v>
      </c>
      <c r="P70" s="2099"/>
      <c r="Q70" s="2100">
        <f t="shared" si="10"/>
        <v>0</v>
      </c>
      <c r="S70" s="466" t="s">
        <v>4533</v>
      </c>
    </row>
    <row r="71" spans="1:19" s="25" customFormat="1" ht="16.5" customHeight="1" outlineLevel="1">
      <c r="F71" s="1385" t="s">
        <v>4798</v>
      </c>
      <c r="G71" s="1384" t="s">
        <v>4806</v>
      </c>
      <c r="H71" s="1392"/>
      <c r="I71" s="1343"/>
      <c r="J71" s="1393" t="s">
        <v>2713</v>
      </c>
      <c r="K71" s="1393"/>
      <c r="L71" s="1394"/>
      <c r="M71" s="1395"/>
      <c r="N71" s="1396"/>
      <c r="O71" s="1395"/>
      <c r="P71" s="2101"/>
      <c r="Q71" s="2102"/>
      <c r="S71" s="465"/>
    </row>
    <row r="72" spans="1:19" s="64" customFormat="1" ht="47.4" customHeight="1" outlineLevel="2" collapsed="1">
      <c r="A72" s="64" t="s">
        <v>1217</v>
      </c>
      <c r="B72" s="64" t="s">
        <v>1114</v>
      </c>
      <c r="C72" s="64" t="s">
        <v>1182</v>
      </c>
      <c r="D72" s="64" t="s">
        <v>1183</v>
      </c>
      <c r="E72" s="64" t="s">
        <v>1184</v>
      </c>
      <c r="F72" s="980"/>
      <c r="G72" s="1362"/>
      <c r="H72" s="1365" t="s">
        <v>2671</v>
      </c>
      <c r="I72" s="17"/>
      <c r="J72" s="34" t="s">
        <v>2672</v>
      </c>
      <c r="K72" s="34" t="s">
        <v>2673</v>
      </c>
      <c r="L72" s="17" t="s">
        <v>1875</v>
      </c>
      <c r="M72" s="35">
        <v>1</v>
      </c>
      <c r="N72" s="19">
        <v>0</v>
      </c>
      <c r="O72" s="35">
        <f>M72*(1+N72/100)</f>
        <v>1</v>
      </c>
      <c r="P72" s="2097"/>
      <c r="Q72" s="2098">
        <f>O72*P72</f>
        <v>0</v>
      </c>
      <c r="S72" s="466"/>
    </row>
    <row r="73" spans="1:19" s="64" customFormat="1" ht="29.4" customHeight="1" outlineLevel="2" collapsed="1">
      <c r="F73" s="1371"/>
      <c r="G73" s="1372"/>
      <c r="H73" s="1373" t="s">
        <v>2454</v>
      </c>
      <c r="I73" s="17"/>
      <c r="J73" s="1347" t="s">
        <v>2714</v>
      </c>
      <c r="K73" s="1348" t="s">
        <v>2715</v>
      </c>
      <c r="L73" s="1375" t="s">
        <v>1875</v>
      </c>
      <c r="M73" s="1376">
        <v>1</v>
      </c>
      <c r="N73" s="1377">
        <v>0</v>
      </c>
      <c r="O73" s="1376">
        <f>M73*(1+N73/100)</f>
        <v>1</v>
      </c>
      <c r="P73" s="2099"/>
      <c r="Q73" s="2100">
        <f>O73*P73</f>
        <v>0</v>
      </c>
      <c r="S73" s="466"/>
    </row>
    <row r="74" spans="1:19" s="25" customFormat="1" ht="16.5" customHeight="1" outlineLevel="1">
      <c r="F74" s="1385" t="s">
        <v>4798</v>
      </c>
      <c r="G74" s="1384" t="s">
        <v>4807</v>
      </c>
      <c r="H74" s="1392"/>
      <c r="I74" s="1343"/>
      <c r="J74" s="1393" t="s">
        <v>2716</v>
      </c>
      <c r="K74" s="1393"/>
      <c r="L74" s="1394"/>
      <c r="M74" s="1395"/>
      <c r="N74" s="1396"/>
      <c r="O74" s="1395"/>
      <c r="P74" s="2101"/>
      <c r="Q74" s="2102"/>
      <c r="S74" s="465"/>
    </row>
    <row r="75" spans="1:19" s="64" customFormat="1" ht="29.4" customHeight="1" outlineLevel="2" collapsed="1">
      <c r="F75" s="1371"/>
      <c r="G75" s="1372"/>
      <c r="H75" s="1373" t="s">
        <v>2671</v>
      </c>
      <c r="I75" s="17"/>
      <c r="J75" s="1347" t="s">
        <v>2714</v>
      </c>
      <c r="K75" s="1348" t="s">
        <v>2715</v>
      </c>
      <c r="L75" s="1375" t="s">
        <v>1875</v>
      </c>
      <c r="M75" s="1376">
        <v>2</v>
      </c>
      <c r="N75" s="1377">
        <v>0</v>
      </c>
      <c r="O75" s="1376">
        <f>M75*(1+N75/100)</f>
        <v>2</v>
      </c>
      <c r="P75" s="2099"/>
      <c r="Q75" s="2100">
        <f>O75*P75</f>
        <v>0</v>
      </c>
      <c r="S75" s="466"/>
    </row>
    <row r="76" spans="1:19" s="25" customFormat="1" ht="16.5" customHeight="1" outlineLevel="1">
      <c r="F76" s="1385" t="s">
        <v>4798</v>
      </c>
      <c r="G76" s="1384" t="s">
        <v>4808</v>
      </c>
      <c r="H76" s="1392"/>
      <c r="I76" s="1343"/>
      <c r="J76" s="1393" t="s">
        <v>2717</v>
      </c>
      <c r="K76" s="1393"/>
      <c r="L76" s="1394"/>
      <c r="M76" s="1395"/>
      <c r="N76" s="1396"/>
      <c r="O76" s="1395"/>
      <c r="P76" s="2101"/>
      <c r="Q76" s="2102"/>
      <c r="S76" s="465"/>
    </row>
    <row r="77" spans="1:19" s="64" customFormat="1" ht="26.4" outlineLevel="2" collapsed="1">
      <c r="F77" s="1371"/>
      <c r="G77" s="1372"/>
      <c r="H77" s="1373" t="s">
        <v>2671</v>
      </c>
      <c r="I77" s="17"/>
      <c r="J77" s="1347" t="s">
        <v>2714</v>
      </c>
      <c r="K77" s="1348" t="s">
        <v>2715</v>
      </c>
      <c r="L77" s="1375" t="s">
        <v>1875</v>
      </c>
      <c r="M77" s="1376">
        <v>2</v>
      </c>
      <c r="N77" s="1377">
        <v>0</v>
      </c>
      <c r="O77" s="1376">
        <f>M77*(1+N77/100)</f>
        <v>2</v>
      </c>
      <c r="P77" s="2099"/>
      <c r="Q77" s="2100">
        <f>O77*P77</f>
        <v>0</v>
      </c>
      <c r="S77" s="466"/>
    </row>
    <row r="78" spans="1:19" s="25" customFormat="1" ht="16.5" customHeight="1" outlineLevel="1">
      <c r="F78" s="1385" t="s">
        <v>4798</v>
      </c>
      <c r="G78" s="1397" t="s">
        <v>4809</v>
      </c>
      <c r="H78" s="1392"/>
      <c r="I78" s="1343"/>
      <c r="J78" s="1393" t="s">
        <v>2718</v>
      </c>
      <c r="K78" s="1393"/>
      <c r="L78" s="1394"/>
      <c r="M78" s="1395"/>
      <c r="N78" s="1396"/>
      <c r="O78" s="1395"/>
      <c r="P78" s="2101"/>
      <c r="Q78" s="2102"/>
      <c r="S78" s="465"/>
    </row>
    <row r="79" spans="1:19" s="64" customFormat="1" ht="50.4" customHeight="1" outlineLevel="2" collapsed="1">
      <c r="A79" s="64" t="s">
        <v>1217</v>
      </c>
      <c r="B79" s="64" t="s">
        <v>1114</v>
      </c>
      <c r="C79" s="64" t="s">
        <v>1182</v>
      </c>
      <c r="D79" s="64" t="s">
        <v>1183</v>
      </c>
      <c r="E79" s="64" t="s">
        <v>1184</v>
      </c>
      <c r="F79" s="980"/>
      <c r="G79" s="1362"/>
      <c r="H79" s="1365" t="s">
        <v>2671</v>
      </c>
      <c r="I79" s="17"/>
      <c r="J79" s="34" t="s">
        <v>2672</v>
      </c>
      <c r="K79" s="34" t="s">
        <v>2673</v>
      </c>
      <c r="L79" s="17" t="s">
        <v>1875</v>
      </c>
      <c r="M79" s="35">
        <v>3</v>
      </c>
      <c r="N79" s="19">
        <v>0</v>
      </c>
      <c r="O79" s="35">
        <f>M79*(1+N79/100)</f>
        <v>3</v>
      </c>
      <c r="P79" s="2097"/>
      <c r="Q79" s="2098">
        <f>O79*P79</f>
        <v>0</v>
      </c>
      <c r="S79" s="466"/>
    </row>
    <row r="80" spans="1:19" s="64" customFormat="1" ht="61.95" customHeight="1" outlineLevel="2" collapsed="1">
      <c r="F80" s="980"/>
      <c r="G80" s="1362"/>
      <c r="H80" s="1365" t="s">
        <v>2454</v>
      </c>
      <c r="I80" s="17"/>
      <c r="J80" s="34" t="s">
        <v>2674</v>
      </c>
      <c r="K80" s="34" t="s">
        <v>2675</v>
      </c>
      <c r="L80" s="17" t="s">
        <v>1875</v>
      </c>
      <c r="M80" s="35">
        <v>2</v>
      </c>
      <c r="N80" s="19">
        <v>0</v>
      </c>
      <c r="O80" s="35">
        <f t="shared" ref="O80:O86" si="11">M80*(1+N80/100)</f>
        <v>2</v>
      </c>
      <c r="P80" s="2097"/>
      <c r="Q80" s="2098">
        <f t="shared" ref="Q80:Q86" si="12">O80*P80</f>
        <v>0</v>
      </c>
      <c r="S80" s="466"/>
    </row>
    <row r="81" spans="6:19" s="64" customFormat="1" ht="61.95" customHeight="1" outlineLevel="2" collapsed="1">
      <c r="F81" s="980"/>
      <c r="G81" s="1362"/>
      <c r="H81" s="1365" t="s">
        <v>2465</v>
      </c>
      <c r="I81" s="17"/>
      <c r="J81" s="34" t="s">
        <v>2676</v>
      </c>
      <c r="K81" s="34" t="s">
        <v>2677</v>
      </c>
      <c r="L81" s="17" t="s">
        <v>1875</v>
      </c>
      <c r="M81" s="35">
        <v>2</v>
      </c>
      <c r="N81" s="19">
        <v>0</v>
      </c>
      <c r="O81" s="35">
        <f t="shared" si="11"/>
        <v>2</v>
      </c>
      <c r="P81" s="2097"/>
      <c r="Q81" s="2098">
        <f t="shared" si="12"/>
        <v>0</v>
      </c>
      <c r="S81" s="466"/>
    </row>
    <row r="82" spans="6:19" s="64" customFormat="1" ht="49.95" customHeight="1" outlineLevel="2" collapsed="1">
      <c r="F82" s="980"/>
      <c r="G82" s="1362"/>
      <c r="H82" s="1365" t="s">
        <v>2468</v>
      </c>
      <c r="I82" s="17"/>
      <c r="J82" s="34" t="s">
        <v>2678</v>
      </c>
      <c r="K82" s="34" t="s">
        <v>2679</v>
      </c>
      <c r="L82" s="17" t="s">
        <v>1875</v>
      </c>
      <c r="M82" s="35">
        <v>2</v>
      </c>
      <c r="N82" s="19">
        <v>0</v>
      </c>
      <c r="O82" s="35">
        <f t="shared" si="11"/>
        <v>2</v>
      </c>
      <c r="P82" s="2097"/>
      <c r="Q82" s="2098">
        <f t="shared" si="12"/>
        <v>0</v>
      </c>
      <c r="S82" s="466"/>
    </row>
    <row r="83" spans="6:19" s="64" customFormat="1" ht="52.2" customHeight="1" outlineLevel="2" collapsed="1">
      <c r="F83" s="980"/>
      <c r="G83" s="1362"/>
      <c r="H83" s="1365" t="s">
        <v>2609</v>
      </c>
      <c r="I83" s="17"/>
      <c r="J83" s="34" t="s">
        <v>2680</v>
      </c>
      <c r="K83" s="34" t="s">
        <v>2681</v>
      </c>
      <c r="L83" s="17" t="s">
        <v>1875</v>
      </c>
      <c r="M83" s="35">
        <v>2</v>
      </c>
      <c r="N83" s="19">
        <v>0</v>
      </c>
      <c r="O83" s="35">
        <f t="shared" si="11"/>
        <v>2</v>
      </c>
      <c r="P83" s="2097"/>
      <c r="Q83" s="2098">
        <f t="shared" si="12"/>
        <v>0</v>
      </c>
      <c r="S83" s="466"/>
    </row>
    <row r="84" spans="6:19" s="64" customFormat="1" ht="48.6" customHeight="1" outlineLevel="2" collapsed="1">
      <c r="F84" s="980"/>
      <c r="G84" s="1362"/>
      <c r="H84" s="1365" t="s">
        <v>2612</v>
      </c>
      <c r="I84" s="17"/>
      <c r="J84" s="34" t="s">
        <v>2682</v>
      </c>
      <c r="K84" s="34" t="s">
        <v>2683</v>
      </c>
      <c r="L84" s="17" t="s">
        <v>1875</v>
      </c>
      <c r="M84" s="35">
        <v>4</v>
      </c>
      <c r="N84" s="19">
        <v>0</v>
      </c>
      <c r="O84" s="35">
        <f t="shared" si="11"/>
        <v>4</v>
      </c>
      <c r="P84" s="2097"/>
      <c r="Q84" s="2098">
        <f t="shared" si="12"/>
        <v>0</v>
      </c>
      <c r="S84" s="466"/>
    </row>
    <row r="85" spans="6:19" s="64" customFormat="1" ht="50.4" customHeight="1" outlineLevel="2" collapsed="1">
      <c r="F85" s="980"/>
      <c r="G85" s="1362"/>
      <c r="H85" s="1365" t="s">
        <v>2615</v>
      </c>
      <c r="I85" s="17"/>
      <c r="J85" s="34" t="s">
        <v>2684</v>
      </c>
      <c r="K85" s="34" t="s">
        <v>2685</v>
      </c>
      <c r="L85" s="17" t="s">
        <v>1875</v>
      </c>
      <c r="M85" s="35">
        <v>1</v>
      </c>
      <c r="N85" s="19">
        <v>0</v>
      </c>
      <c r="O85" s="35">
        <f t="shared" si="11"/>
        <v>1</v>
      </c>
      <c r="P85" s="2097"/>
      <c r="Q85" s="2098">
        <f t="shared" si="12"/>
        <v>0</v>
      </c>
      <c r="S85" s="466"/>
    </row>
    <row r="86" spans="6:19" s="64" customFormat="1" ht="61.2" customHeight="1" outlineLevel="2" collapsed="1">
      <c r="F86" s="1371"/>
      <c r="G86" s="1372"/>
      <c r="H86" s="1373" t="s">
        <v>2618</v>
      </c>
      <c r="I86" s="17"/>
      <c r="J86" s="1374" t="s">
        <v>2686</v>
      </c>
      <c r="K86" s="1374" t="s">
        <v>2687</v>
      </c>
      <c r="L86" s="1375" t="s">
        <v>1875</v>
      </c>
      <c r="M86" s="1376">
        <v>2</v>
      </c>
      <c r="N86" s="1377">
        <v>0</v>
      </c>
      <c r="O86" s="1376">
        <f t="shared" si="11"/>
        <v>2</v>
      </c>
      <c r="P86" s="2099"/>
      <c r="Q86" s="2100">
        <f t="shared" si="12"/>
        <v>0</v>
      </c>
      <c r="S86" s="466"/>
    </row>
    <row r="87" spans="6:19" s="25" customFormat="1" ht="16.5" customHeight="1" outlineLevel="1">
      <c r="F87" s="1385" t="s">
        <v>4798</v>
      </c>
      <c r="G87" s="1397" t="s">
        <v>4810</v>
      </c>
      <c r="H87" s="1392"/>
      <c r="I87" s="1343"/>
      <c r="J87" s="1393" t="s">
        <v>2719</v>
      </c>
      <c r="K87" s="1393"/>
      <c r="L87" s="1394"/>
      <c r="M87" s="1395"/>
      <c r="N87" s="1396"/>
      <c r="O87" s="1395"/>
      <c r="P87" s="2101"/>
      <c r="Q87" s="2102"/>
      <c r="S87" s="465"/>
    </row>
    <row r="88" spans="6:19" s="64" customFormat="1" ht="34.200000000000003" outlineLevel="2" collapsed="1">
      <c r="F88" s="980"/>
      <c r="G88" s="1362"/>
      <c r="H88" s="1365" t="s">
        <v>2671</v>
      </c>
      <c r="I88" s="17"/>
      <c r="J88" s="34" t="s">
        <v>2708</v>
      </c>
      <c r="K88" s="34" t="s">
        <v>2699</v>
      </c>
      <c r="L88" s="17" t="s">
        <v>1875</v>
      </c>
      <c r="M88" s="35">
        <v>34</v>
      </c>
      <c r="N88" s="19">
        <v>0</v>
      </c>
      <c r="O88" s="35">
        <f t="shared" ref="O88:O93" si="13">M88*(1+N88/100)</f>
        <v>34</v>
      </c>
      <c r="P88" s="2097"/>
      <c r="Q88" s="2098">
        <f t="shared" ref="Q88:Q93" si="14">O88*P88</f>
        <v>0</v>
      </c>
      <c r="S88" s="466" t="s">
        <v>4533</v>
      </c>
    </row>
    <row r="89" spans="6:19" s="64" customFormat="1" ht="22.8" outlineLevel="2">
      <c r="F89" s="980"/>
      <c r="G89" s="1362"/>
      <c r="H89" s="1365" t="s">
        <v>2454</v>
      </c>
      <c r="I89" s="17"/>
      <c r="J89" s="34" t="s">
        <v>2709</v>
      </c>
      <c r="K89" s="34" t="s">
        <v>2701</v>
      </c>
      <c r="L89" s="17" t="s">
        <v>1875</v>
      </c>
      <c r="M89" s="35">
        <v>34</v>
      </c>
      <c r="N89" s="19">
        <v>0</v>
      </c>
      <c r="O89" s="35">
        <f t="shared" si="13"/>
        <v>34</v>
      </c>
      <c r="P89" s="2097"/>
      <c r="Q89" s="2098">
        <f t="shared" si="14"/>
        <v>0</v>
      </c>
      <c r="S89" s="466" t="s">
        <v>4533</v>
      </c>
    </row>
    <row r="90" spans="6:19" s="64" customFormat="1" ht="26.4" outlineLevel="2">
      <c r="F90" s="980"/>
      <c r="G90" s="1362"/>
      <c r="H90" s="1365" t="s">
        <v>2465</v>
      </c>
      <c r="I90" s="17"/>
      <c r="J90" s="163" t="s">
        <v>2702</v>
      </c>
      <c r="K90" s="34" t="s">
        <v>2549</v>
      </c>
      <c r="L90" s="17" t="s">
        <v>1875</v>
      </c>
      <c r="M90" s="35">
        <v>34</v>
      </c>
      <c r="N90" s="19">
        <v>0</v>
      </c>
      <c r="O90" s="35">
        <f t="shared" si="13"/>
        <v>34</v>
      </c>
      <c r="P90" s="2097"/>
      <c r="Q90" s="2098">
        <f t="shared" si="14"/>
        <v>0</v>
      </c>
      <c r="S90" s="466" t="s">
        <v>4533</v>
      </c>
    </row>
    <row r="91" spans="6:19" s="64" customFormat="1" ht="22.8" outlineLevel="2">
      <c r="F91" s="980"/>
      <c r="G91" s="1362"/>
      <c r="H91" s="1365" t="s">
        <v>2468</v>
      </c>
      <c r="I91" s="17"/>
      <c r="J91" s="163" t="s">
        <v>2710</v>
      </c>
      <c r="K91" s="34" t="s">
        <v>2711</v>
      </c>
      <c r="L91" s="17" t="s">
        <v>1875</v>
      </c>
      <c r="M91" s="35">
        <v>34</v>
      </c>
      <c r="N91" s="19">
        <v>0</v>
      </c>
      <c r="O91" s="35">
        <f t="shared" si="13"/>
        <v>34</v>
      </c>
      <c r="P91" s="2097"/>
      <c r="Q91" s="2098">
        <f t="shared" si="14"/>
        <v>0</v>
      </c>
      <c r="S91" s="466" t="s">
        <v>4533</v>
      </c>
    </row>
    <row r="92" spans="6:19" s="64" customFormat="1" outlineLevel="2">
      <c r="F92" s="980"/>
      <c r="G92" s="1362"/>
      <c r="H92" s="1365" t="s">
        <v>2609</v>
      </c>
      <c r="I92" s="17"/>
      <c r="J92" s="163" t="s">
        <v>2703</v>
      </c>
      <c r="K92" s="34"/>
      <c r="L92" s="17" t="s">
        <v>1875</v>
      </c>
      <c r="M92" s="35">
        <v>2</v>
      </c>
      <c r="N92" s="19">
        <v>0</v>
      </c>
      <c r="O92" s="35">
        <f t="shared" si="13"/>
        <v>2</v>
      </c>
      <c r="P92" s="2097"/>
      <c r="Q92" s="2098">
        <f t="shared" si="14"/>
        <v>0</v>
      </c>
      <c r="S92" s="466"/>
    </row>
    <row r="93" spans="6:19" s="64" customFormat="1" outlineLevel="2">
      <c r="F93" s="980"/>
      <c r="G93" s="1362"/>
      <c r="H93" s="1365" t="s">
        <v>2612</v>
      </c>
      <c r="I93" s="17"/>
      <c r="J93" s="163" t="s">
        <v>2704</v>
      </c>
      <c r="K93" s="34"/>
      <c r="L93" s="17" t="s">
        <v>1875</v>
      </c>
      <c r="M93" s="35">
        <v>34</v>
      </c>
      <c r="N93" s="19">
        <v>0</v>
      </c>
      <c r="O93" s="35">
        <f t="shared" si="13"/>
        <v>34</v>
      </c>
      <c r="P93" s="2097"/>
      <c r="Q93" s="2098">
        <f t="shared" si="14"/>
        <v>0</v>
      </c>
      <c r="S93" s="466" t="s">
        <v>4533</v>
      </c>
    </row>
    <row r="94" spans="6:19" s="64" customFormat="1" outlineLevel="2">
      <c r="F94" s="980"/>
      <c r="G94" s="1362"/>
      <c r="H94" s="1365" t="s">
        <v>2615</v>
      </c>
      <c r="I94" s="17"/>
      <c r="J94" s="163" t="s">
        <v>2705</v>
      </c>
      <c r="K94" s="34"/>
      <c r="L94" s="17" t="s">
        <v>1875</v>
      </c>
      <c r="M94" s="35">
        <v>34</v>
      </c>
      <c r="N94" s="19">
        <v>0</v>
      </c>
      <c r="O94" s="35">
        <f>M94*(1+N94/100)</f>
        <v>34</v>
      </c>
      <c r="P94" s="2097"/>
      <c r="Q94" s="2098">
        <f>O94*P94</f>
        <v>0</v>
      </c>
      <c r="S94" s="466" t="s">
        <v>4533</v>
      </c>
    </row>
    <row r="95" spans="6:19" s="64" customFormat="1" outlineLevel="2">
      <c r="F95" s="1371"/>
      <c r="G95" s="1372"/>
      <c r="H95" s="1378" t="s">
        <v>2618</v>
      </c>
      <c r="I95" s="162"/>
      <c r="J95" s="1382" t="s">
        <v>4534</v>
      </c>
      <c r="K95" s="1379"/>
      <c r="L95" s="1380" t="s">
        <v>1875</v>
      </c>
      <c r="M95" s="1376">
        <v>5</v>
      </c>
      <c r="N95" s="1381">
        <v>0</v>
      </c>
      <c r="O95" s="1376">
        <f>M95*(1+N95/100)</f>
        <v>5</v>
      </c>
      <c r="P95" s="2099"/>
      <c r="Q95" s="2103">
        <f>O95*P95</f>
        <v>0</v>
      </c>
      <c r="S95" s="466" t="s">
        <v>4533</v>
      </c>
    </row>
    <row r="96" spans="6:19" s="25" customFormat="1" ht="16.5" customHeight="1" outlineLevel="1">
      <c r="F96" s="1385" t="s">
        <v>4798</v>
      </c>
      <c r="G96" s="1397" t="s">
        <v>4811</v>
      </c>
      <c r="H96" s="1392"/>
      <c r="I96" s="1343"/>
      <c r="J96" s="1393" t="s">
        <v>2720</v>
      </c>
      <c r="K96" s="1393"/>
      <c r="L96" s="1394"/>
      <c r="M96" s="1395"/>
      <c r="N96" s="1396"/>
      <c r="O96" s="1395"/>
      <c r="P96" s="2101"/>
      <c r="Q96" s="2102"/>
      <c r="S96" s="465"/>
    </row>
    <row r="97" spans="1:19" s="64" customFormat="1" ht="51" customHeight="1" outlineLevel="2" collapsed="1">
      <c r="A97" s="64" t="s">
        <v>1217</v>
      </c>
      <c r="B97" s="64" t="s">
        <v>1114</v>
      </c>
      <c r="C97" s="64" t="s">
        <v>1182</v>
      </c>
      <c r="D97" s="64" t="s">
        <v>1183</v>
      </c>
      <c r="E97" s="64" t="s">
        <v>1184</v>
      </c>
      <c r="F97" s="980"/>
      <c r="G97" s="1362"/>
      <c r="H97" s="1365" t="s">
        <v>2671</v>
      </c>
      <c r="I97" s="17"/>
      <c r="J97" s="34" t="s">
        <v>2672</v>
      </c>
      <c r="K97" s="34" t="s">
        <v>2673</v>
      </c>
      <c r="L97" s="17" t="s">
        <v>1875</v>
      </c>
      <c r="M97" s="35">
        <v>4</v>
      </c>
      <c r="N97" s="19">
        <v>0</v>
      </c>
      <c r="O97" s="35">
        <f t="shared" ref="O97:O103" si="15">M97*(1+N97/100)</f>
        <v>4</v>
      </c>
      <c r="P97" s="2097"/>
      <c r="Q97" s="2098">
        <f t="shared" ref="Q97:Q103" si="16">O97*P97</f>
        <v>0</v>
      </c>
      <c r="S97" s="466"/>
    </row>
    <row r="98" spans="1:19" s="64" customFormat="1" ht="61.95" customHeight="1" outlineLevel="2" collapsed="1">
      <c r="F98" s="980"/>
      <c r="G98" s="1362"/>
      <c r="H98" s="1365" t="s">
        <v>2454</v>
      </c>
      <c r="I98" s="17"/>
      <c r="J98" s="34" t="s">
        <v>2676</v>
      </c>
      <c r="K98" s="34" t="s">
        <v>2677</v>
      </c>
      <c r="L98" s="17" t="s">
        <v>1875</v>
      </c>
      <c r="M98" s="35">
        <v>2</v>
      </c>
      <c r="N98" s="19">
        <v>0</v>
      </c>
      <c r="O98" s="35">
        <f t="shared" si="15"/>
        <v>2</v>
      </c>
      <c r="P98" s="2097"/>
      <c r="Q98" s="2098">
        <f t="shared" si="16"/>
        <v>0</v>
      </c>
      <c r="S98" s="466"/>
    </row>
    <row r="99" spans="1:19" s="64" customFormat="1" ht="52.95" customHeight="1" outlineLevel="2" collapsed="1">
      <c r="F99" s="980"/>
      <c r="G99" s="1362"/>
      <c r="H99" s="1365" t="s">
        <v>2465</v>
      </c>
      <c r="I99" s="17"/>
      <c r="J99" s="34" t="s">
        <v>2678</v>
      </c>
      <c r="K99" s="34" t="s">
        <v>2679</v>
      </c>
      <c r="L99" s="17" t="s">
        <v>1875</v>
      </c>
      <c r="M99" s="35">
        <v>2</v>
      </c>
      <c r="N99" s="19">
        <v>0</v>
      </c>
      <c r="O99" s="35">
        <f t="shared" si="15"/>
        <v>2</v>
      </c>
      <c r="P99" s="2097"/>
      <c r="Q99" s="2098">
        <f t="shared" si="16"/>
        <v>0</v>
      </c>
      <c r="S99" s="466"/>
    </row>
    <row r="100" spans="1:19" s="161" customFormat="1" ht="42" customHeight="1" outlineLevel="2">
      <c r="F100" s="980"/>
      <c r="G100" s="1362"/>
      <c r="H100" s="1366" t="s">
        <v>2468</v>
      </c>
      <c r="I100" s="162"/>
      <c r="J100" s="55" t="s">
        <v>2721</v>
      </c>
      <c r="K100" s="55" t="s">
        <v>2722</v>
      </c>
      <c r="L100" s="162" t="s">
        <v>1875</v>
      </c>
      <c r="M100" s="35">
        <v>2</v>
      </c>
      <c r="N100" s="63">
        <v>0</v>
      </c>
      <c r="O100" s="35">
        <f t="shared" si="15"/>
        <v>2</v>
      </c>
      <c r="P100" s="2097"/>
      <c r="Q100" s="2104">
        <f>O100*P100</f>
        <v>0</v>
      </c>
      <c r="S100" s="467"/>
    </row>
    <row r="101" spans="1:19" s="64" customFormat="1" ht="48" customHeight="1" outlineLevel="2" collapsed="1">
      <c r="F101" s="980"/>
      <c r="G101" s="1362"/>
      <c r="H101" s="1365" t="s">
        <v>2609</v>
      </c>
      <c r="I101" s="17"/>
      <c r="J101" s="34" t="s">
        <v>2680</v>
      </c>
      <c r="K101" s="34" t="s">
        <v>2681</v>
      </c>
      <c r="L101" s="17" t="s">
        <v>1875</v>
      </c>
      <c r="M101" s="35">
        <v>2</v>
      </c>
      <c r="N101" s="19">
        <v>0</v>
      </c>
      <c r="O101" s="35">
        <f t="shared" si="15"/>
        <v>2</v>
      </c>
      <c r="P101" s="2097"/>
      <c r="Q101" s="2098">
        <f t="shared" si="16"/>
        <v>0</v>
      </c>
      <c r="S101" s="466"/>
    </row>
    <row r="102" spans="1:19" s="64" customFormat="1" ht="49.95" customHeight="1" outlineLevel="2" collapsed="1">
      <c r="F102" s="980"/>
      <c r="G102" s="1362"/>
      <c r="H102" s="1365" t="s">
        <v>2612</v>
      </c>
      <c r="I102" s="17"/>
      <c r="J102" s="34" t="s">
        <v>2682</v>
      </c>
      <c r="K102" s="34" t="s">
        <v>2683</v>
      </c>
      <c r="L102" s="17" t="s">
        <v>1875</v>
      </c>
      <c r="M102" s="35">
        <v>4</v>
      </c>
      <c r="N102" s="19">
        <v>0</v>
      </c>
      <c r="O102" s="35">
        <f t="shared" si="15"/>
        <v>4</v>
      </c>
      <c r="P102" s="2097"/>
      <c r="Q102" s="2098">
        <f t="shared" si="16"/>
        <v>0</v>
      </c>
      <c r="S102" s="466"/>
    </row>
    <row r="103" spans="1:19" s="64" customFormat="1" ht="62.4" customHeight="1" outlineLevel="2" collapsed="1">
      <c r="F103" s="1371"/>
      <c r="G103" s="1372"/>
      <c r="H103" s="1373" t="s">
        <v>2615</v>
      </c>
      <c r="I103" s="17"/>
      <c r="J103" s="1374" t="s">
        <v>2686</v>
      </c>
      <c r="K103" s="1374" t="s">
        <v>2687</v>
      </c>
      <c r="L103" s="1375" t="s">
        <v>1875</v>
      </c>
      <c r="M103" s="1376">
        <v>2</v>
      </c>
      <c r="N103" s="1377">
        <v>0</v>
      </c>
      <c r="O103" s="1376">
        <f t="shared" si="15"/>
        <v>2</v>
      </c>
      <c r="P103" s="2099"/>
      <c r="Q103" s="2100">
        <f t="shared" si="16"/>
        <v>0</v>
      </c>
      <c r="S103" s="466"/>
    </row>
    <row r="104" spans="1:19" s="25" customFormat="1" ht="16.5" customHeight="1" outlineLevel="1">
      <c r="F104" s="1385" t="s">
        <v>4798</v>
      </c>
      <c r="G104" s="1397" t="s">
        <v>4812</v>
      </c>
      <c r="H104" s="1392"/>
      <c r="I104" s="1343"/>
      <c r="J104" s="1393" t="s">
        <v>2723</v>
      </c>
      <c r="K104" s="1393"/>
      <c r="L104" s="1394"/>
      <c r="M104" s="1395"/>
      <c r="N104" s="1396"/>
      <c r="O104" s="1395"/>
      <c r="P104" s="2101"/>
      <c r="Q104" s="2102"/>
      <c r="S104" s="465"/>
    </row>
    <row r="105" spans="1:19" s="64" customFormat="1" ht="28.95" customHeight="1" outlineLevel="2" collapsed="1">
      <c r="F105" s="980"/>
      <c r="G105" s="1362"/>
      <c r="H105" s="1365" t="s">
        <v>2671</v>
      </c>
      <c r="I105" s="17"/>
      <c r="J105" s="34" t="s">
        <v>2724</v>
      </c>
      <c r="K105" s="34" t="s">
        <v>2699</v>
      </c>
      <c r="L105" s="17" t="s">
        <v>1875</v>
      </c>
      <c r="M105" s="35">
        <v>2</v>
      </c>
      <c r="N105" s="19">
        <v>0</v>
      </c>
      <c r="O105" s="35">
        <f t="shared" ref="O105:O111" si="17">M105*(1+N105/100)</f>
        <v>2</v>
      </c>
      <c r="P105" s="2097"/>
      <c r="Q105" s="2098">
        <f>O105*P105</f>
        <v>0</v>
      </c>
      <c r="S105" s="466"/>
    </row>
    <row r="106" spans="1:19" s="64" customFormat="1" ht="27" customHeight="1" outlineLevel="2">
      <c r="F106" s="980"/>
      <c r="G106" s="1362"/>
      <c r="H106" s="1365" t="s">
        <v>2454</v>
      </c>
      <c r="I106" s="17"/>
      <c r="J106" s="34" t="s">
        <v>2709</v>
      </c>
      <c r="K106" s="34" t="s">
        <v>2701</v>
      </c>
      <c r="L106" s="17" t="s">
        <v>1875</v>
      </c>
      <c r="M106" s="35">
        <v>2</v>
      </c>
      <c r="N106" s="19">
        <v>0</v>
      </c>
      <c r="O106" s="35">
        <f t="shared" si="17"/>
        <v>2</v>
      </c>
      <c r="P106" s="2097"/>
      <c r="Q106" s="2098">
        <f>O106*P106</f>
        <v>0</v>
      </c>
      <c r="S106" s="466"/>
    </row>
    <row r="107" spans="1:19" s="64" customFormat="1" ht="27.6" customHeight="1" outlineLevel="2">
      <c r="F107" s="980"/>
      <c r="G107" s="1362"/>
      <c r="H107" s="1365" t="s">
        <v>2465</v>
      </c>
      <c r="I107" s="17"/>
      <c r="J107" s="163" t="s">
        <v>2702</v>
      </c>
      <c r="K107" s="34" t="s">
        <v>2549</v>
      </c>
      <c r="L107" s="17" t="s">
        <v>1875</v>
      </c>
      <c r="M107" s="35">
        <v>2</v>
      </c>
      <c r="N107" s="19">
        <v>0</v>
      </c>
      <c r="O107" s="35">
        <f t="shared" si="17"/>
        <v>2</v>
      </c>
      <c r="P107" s="2097"/>
      <c r="Q107" s="2098">
        <f>O107*P107</f>
        <v>0</v>
      </c>
      <c r="S107" s="466"/>
    </row>
    <row r="108" spans="1:19" s="64" customFormat="1" ht="25.95" customHeight="1" outlineLevel="2">
      <c r="F108" s="980"/>
      <c r="G108" s="1362"/>
      <c r="H108" s="1365" t="s">
        <v>2468</v>
      </c>
      <c r="I108" s="17"/>
      <c r="J108" s="163" t="s">
        <v>2710</v>
      </c>
      <c r="K108" s="34" t="s">
        <v>2711</v>
      </c>
      <c r="L108" s="17" t="s">
        <v>1875</v>
      </c>
      <c r="M108" s="35">
        <v>2</v>
      </c>
      <c r="N108" s="19">
        <v>0</v>
      </c>
      <c r="O108" s="35">
        <f t="shared" si="17"/>
        <v>2</v>
      </c>
      <c r="P108" s="2097"/>
      <c r="Q108" s="2098">
        <f>O108*P108</f>
        <v>0</v>
      </c>
      <c r="S108" s="466"/>
    </row>
    <row r="109" spans="1:19" s="64" customFormat="1" ht="15.6" customHeight="1" outlineLevel="2">
      <c r="F109" s="2108" t="s">
        <v>4985</v>
      </c>
      <c r="G109" s="1362"/>
      <c r="H109" s="1365" t="s">
        <v>2609</v>
      </c>
      <c r="I109" s="17"/>
      <c r="J109" s="163" t="s">
        <v>2703</v>
      </c>
      <c r="K109" s="34"/>
      <c r="L109" s="17" t="s">
        <v>1875</v>
      </c>
      <c r="M109" s="2107">
        <v>2</v>
      </c>
      <c r="N109" s="19">
        <v>0</v>
      </c>
      <c r="O109" s="35">
        <f t="shared" si="17"/>
        <v>2</v>
      </c>
      <c r="P109" s="2097"/>
      <c r="Q109" s="2098">
        <v>0</v>
      </c>
      <c r="S109" s="466"/>
    </row>
    <row r="110" spans="1:19" s="64" customFormat="1" ht="16.95" customHeight="1" outlineLevel="2">
      <c r="F110" s="980"/>
      <c r="G110" s="1362"/>
      <c r="H110" s="1365" t="s">
        <v>2612</v>
      </c>
      <c r="I110" s="17"/>
      <c r="J110" s="163" t="s">
        <v>2704</v>
      </c>
      <c r="K110" s="34"/>
      <c r="L110" s="17" t="s">
        <v>1875</v>
      </c>
      <c r="M110" s="35">
        <v>2</v>
      </c>
      <c r="N110" s="19">
        <v>0</v>
      </c>
      <c r="O110" s="35">
        <f t="shared" si="17"/>
        <v>2</v>
      </c>
      <c r="P110" s="2097"/>
      <c r="Q110" s="2098">
        <f>O110*P110</f>
        <v>0</v>
      </c>
      <c r="S110" s="466"/>
    </row>
    <row r="111" spans="1:19" s="64" customFormat="1" ht="15.6" customHeight="1" outlineLevel="2">
      <c r="F111" s="1371"/>
      <c r="G111" s="1372"/>
      <c r="H111" s="1373" t="s">
        <v>2615</v>
      </c>
      <c r="I111" s="17"/>
      <c r="J111" s="1382" t="s">
        <v>2705</v>
      </c>
      <c r="K111" s="1374"/>
      <c r="L111" s="1375" t="s">
        <v>1875</v>
      </c>
      <c r="M111" s="1376">
        <v>2</v>
      </c>
      <c r="N111" s="1377">
        <v>0</v>
      </c>
      <c r="O111" s="1376">
        <f t="shared" si="17"/>
        <v>2</v>
      </c>
      <c r="P111" s="2099"/>
      <c r="Q111" s="2100">
        <f>O111*P111</f>
        <v>0</v>
      </c>
      <c r="S111" s="466"/>
    </row>
    <row r="112" spans="1:19" s="25" customFormat="1" ht="16.5" customHeight="1" outlineLevel="1">
      <c r="F112" s="1385" t="s">
        <v>4798</v>
      </c>
      <c r="G112" s="1397" t="s">
        <v>4813</v>
      </c>
      <c r="H112" s="1392"/>
      <c r="I112" s="1343"/>
      <c r="J112" s="1393" t="s">
        <v>2725</v>
      </c>
      <c r="K112" s="1393"/>
      <c r="L112" s="1394"/>
      <c r="M112" s="1395"/>
      <c r="N112" s="1396"/>
      <c r="O112" s="1395"/>
      <c r="P112" s="2101"/>
      <c r="Q112" s="2102"/>
      <c r="S112" s="465"/>
    </row>
    <row r="113" spans="6:19" s="64" customFormat="1" ht="52.95" customHeight="1" outlineLevel="2" collapsed="1">
      <c r="F113" s="980"/>
      <c r="G113" s="1362"/>
      <c r="H113" s="1365" t="s">
        <v>2671</v>
      </c>
      <c r="I113" s="17"/>
      <c r="J113" s="34" t="s">
        <v>2672</v>
      </c>
      <c r="K113" s="34" t="s">
        <v>2673</v>
      </c>
      <c r="L113" s="17" t="s">
        <v>1875</v>
      </c>
      <c r="M113" s="35">
        <v>4</v>
      </c>
      <c r="N113" s="19">
        <v>0</v>
      </c>
      <c r="O113" s="35">
        <f t="shared" ref="O113:O119" si="18">M113*(1+N113/100)</f>
        <v>4</v>
      </c>
      <c r="P113" s="2097"/>
      <c r="Q113" s="2098">
        <f t="shared" ref="Q113:Q119" si="19">O113*P113</f>
        <v>0</v>
      </c>
      <c r="S113" s="466"/>
    </row>
    <row r="114" spans="6:19" s="64" customFormat="1" ht="65.400000000000006" customHeight="1" outlineLevel="2" collapsed="1">
      <c r="F114" s="980"/>
      <c r="G114" s="1362"/>
      <c r="H114" s="1365" t="s">
        <v>2454</v>
      </c>
      <c r="I114" s="17"/>
      <c r="J114" s="34" t="s">
        <v>2676</v>
      </c>
      <c r="K114" s="34" t="s">
        <v>2677</v>
      </c>
      <c r="L114" s="17" t="s">
        <v>1875</v>
      </c>
      <c r="M114" s="35">
        <v>2</v>
      </c>
      <c r="N114" s="19">
        <v>0</v>
      </c>
      <c r="O114" s="35">
        <f t="shared" si="18"/>
        <v>2</v>
      </c>
      <c r="P114" s="2097"/>
      <c r="Q114" s="2098">
        <f t="shared" si="19"/>
        <v>0</v>
      </c>
      <c r="S114" s="466"/>
    </row>
    <row r="115" spans="6:19" s="64" customFormat="1" ht="51" customHeight="1" outlineLevel="2" collapsed="1">
      <c r="F115" s="980"/>
      <c r="G115" s="1362"/>
      <c r="H115" s="1365" t="s">
        <v>2465</v>
      </c>
      <c r="I115" s="17"/>
      <c r="J115" s="34" t="s">
        <v>2678</v>
      </c>
      <c r="K115" s="34" t="s">
        <v>2679</v>
      </c>
      <c r="L115" s="17" t="s">
        <v>1875</v>
      </c>
      <c r="M115" s="35">
        <v>2</v>
      </c>
      <c r="N115" s="19">
        <v>0</v>
      </c>
      <c r="O115" s="35">
        <f t="shared" si="18"/>
        <v>2</v>
      </c>
      <c r="P115" s="2097"/>
      <c r="Q115" s="2098">
        <f t="shared" si="19"/>
        <v>0</v>
      </c>
      <c r="S115" s="466"/>
    </row>
    <row r="116" spans="6:19" s="64" customFormat="1" ht="52.95" customHeight="1" outlineLevel="2" collapsed="1">
      <c r="F116" s="980"/>
      <c r="G116" s="1362"/>
      <c r="H116" s="1365" t="s">
        <v>2468</v>
      </c>
      <c r="I116" s="17"/>
      <c r="J116" s="34" t="s">
        <v>2680</v>
      </c>
      <c r="K116" s="34" t="s">
        <v>2681</v>
      </c>
      <c r="L116" s="17" t="s">
        <v>1875</v>
      </c>
      <c r="M116" s="35">
        <v>2</v>
      </c>
      <c r="N116" s="19">
        <v>0</v>
      </c>
      <c r="O116" s="35">
        <f t="shared" si="18"/>
        <v>2</v>
      </c>
      <c r="P116" s="2097"/>
      <c r="Q116" s="2098">
        <f t="shared" si="19"/>
        <v>0</v>
      </c>
      <c r="S116" s="466"/>
    </row>
    <row r="117" spans="6:19" s="64" customFormat="1" ht="45.6" outlineLevel="2" collapsed="1">
      <c r="F117" s="980"/>
      <c r="G117" s="1362"/>
      <c r="H117" s="1365" t="s">
        <v>2609</v>
      </c>
      <c r="I117" s="17"/>
      <c r="J117" s="34" t="s">
        <v>2682</v>
      </c>
      <c r="K117" s="34" t="s">
        <v>2683</v>
      </c>
      <c r="L117" s="17" t="s">
        <v>1875</v>
      </c>
      <c r="M117" s="35">
        <v>4</v>
      </c>
      <c r="N117" s="19">
        <v>0</v>
      </c>
      <c r="O117" s="35">
        <f t="shared" si="18"/>
        <v>4</v>
      </c>
      <c r="P117" s="2097"/>
      <c r="Q117" s="2098">
        <f t="shared" si="19"/>
        <v>0</v>
      </c>
      <c r="S117" s="466"/>
    </row>
    <row r="118" spans="6:19" s="64" customFormat="1" ht="57" outlineLevel="2" collapsed="1">
      <c r="F118" s="980"/>
      <c r="G118" s="1362"/>
      <c r="H118" s="1365" t="s">
        <v>2612</v>
      </c>
      <c r="I118" s="17"/>
      <c r="J118" s="34" t="s">
        <v>2686</v>
      </c>
      <c r="K118" s="34" t="s">
        <v>2687</v>
      </c>
      <c r="L118" s="17" t="s">
        <v>1875</v>
      </c>
      <c r="M118" s="35">
        <v>2</v>
      </c>
      <c r="N118" s="19">
        <v>0</v>
      </c>
      <c r="O118" s="35">
        <f t="shared" si="18"/>
        <v>2</v>
      </c>
      <c r="P118" s="2097"/>
      <c r="Q118" s="2098">
        <f t="shared" si="19"/>
        <v>0</v>
      </c>
      <c r="S118" s="466"/>
    </row>
    <row r="119" spans="6:19" s="64" customFormat="1" ht="57" outlineLevel="2" collapsed="1">
      <c r="F119" s="1371"/>
      <c r="G119" s="1372"/>
      <c r="H119" s="1373" t="s">
        <v>2615</v>
      </c>
      <c r="I119" s="17"/>
      <c r="J119" s="1374" t="s">
        <v>2691</v>
      </c>
      <c r="K119" s="1374" t="s">
        <v>2692</v>
      </c>
      <c r="L119" s="1375" t="s">
        <v>1875</v>
      </c>
      <c r="M119" s="1376">
        <v>1</v>
      </c>
      <c r="N119" s="1377">
        <v>0</v>
      </c>
      <c r="O119" s="1376">
        <f t="shared" si="18"/>
        <v>1</v>
      </c>
      <c r="P119" s="2099"/>
      <c r="Q119" s="2100">
        <f t="shared" si="19"/>
        <v>0</v>
      </c>
      <c r="S119" s="466"/>
    </row>
    <row r="120" spans="6:19" s="25" customFormat="1" ht="16.5" customHeight="1" outlineLevel="1">
      <c r="F120" s="1385" t="s">
        <v>4798</v>
      </c>
      <c r="G120" s="1397" t="s">
        <v>4814</v>
      </c>
      <c r="H120" s="1392"/>
      <c r="I120" s="1343"/>
      <c r="J120" s="1393" t="s">
        <v>2726</v>
      </c>
      <c r="K120" s="1393"/>
      <c r="L120" s="1394"/>
      <c r="M120" s="1395"/>
      <c r="N120" s="1396"/>
      <c r="O120" s="1395"/>
      <c r="P120" s="2101"/>
      <c r="Q120" s="2102"/>
      <c r="S120" s="465"/>
    </row>
    <row r="121" spans="6:19" s="64" customFormat="1" ht="31.2" customHeight="1" outlineLevel="2" collapsed="1">
      <c r="F121" s="980"/>
      <c r="G121" s="1362"/>
      <c r="H121" s="1365" t="s">
        <v>2671</v>
      </c>
      <c r="I121" s="17"/>
      <c r="J121" s="1347" t="s">
        <v>2714</v>
      </c>
      <c r="K121" s="1348" t="s">
        <v>2715</v>
      </c>
      <c r="L121" s="17" t="s">
        <v>1875</v>
      </c>
      <c r="M121" s="35">
        <v>3</v>
      </c>
      <c r="N121" s="19">
        <v>0</v>
      </c>
      <c r="O121" s="35">
        <f>M121*(1+N121/100)</f>
        <v>3</v>
      </c>
      <c r="P121" s="2097"/>
      <c r="Q121" s="2098">
        <f>O121*P121</f>
        <v>0</v>
      </c>
      <c r="S121" s="466"/>
    </row>
    <row r="122" spans="6:19" s="64" customFormat="1" ht="51" customHeight="1" outlineLevel="2" collapsed="1">
      <c r="F122" s="980"/>
      <c r="G122" s="1362"/>
      <c r="H122" s="1365" t="s">
        <v>2454</v>
      </c>
      <c r="I122" s="17"/>
      <c r="J122" s="34" t="s">
        <v>2682</v>
      </c>
      <c r="K122" s="34" t="s">
        <v>2683</v>
      </c>
      <c r="L122" s="17" t="s">
        <v>1875</v>
      </c>
      <c r="M122" s="35">
        <v>3</v>
      </c>
      <c r="N122" s="19">
        <v>0</v>
      </c>
      <c r="O122" s="35">
        <f>M122*(1+N122/100)</f>
        <v>3</v>
      </c>
      <c r="P122" s="2097"/>
      <c r="Q122" s="2098">
        <f>O122*P122</f>
        <v>0</v>
      </c>
      <c r="S122" s="466"/>
    </row>
    <row r="123" spans="6:19" s="64" customFormat="1" ht="49.2" customHeight="1" outlineLevel="2" collapsed="1">
      <c r="F123" s="1371"/>
      <c r="G123" s="1372"/>
      <c r="H123" s="1373" t="s">
        <v>2465</v>
      </c>
      <c r="I123" s="17"/>
      <c r="J123" s="1374" t="s">
        <v>2688</v>
      </c>
      <c r="K123" s="1374" t="s">
        <v>2689</v>
      </c>
      <c r="L123" s="1375" t="s">
        <v>1875</v>
      </c>
      <c r="M123" s="1376">
        <v>3</v>
      </c>
      <c r="N123" s="1377">
        <v>0</v>
      </c>
      <c r="O123" s="1376">
        <f>M123*(1+N123/100)</f>
        <v>3</v>
      </c>
      <c r="P123" s="2099"/>
      <c r="Q123" s="2100">
        <f>O123*P123</f>
        <v>0</v>
      </c>
      <c r="S123" s="466"/>
    </row>
    <row r="124" spans="6:19" s="25" customFormat="1" ht="16.5" customHeight="1" outlineLevel="1">
      <c r="F124" s="1385" t="s">
        <v>4798</v>
      </c>
      <c r="G124" s="1397" t="s">
        <v>4815</v>
      </c>
      <c r="H124" s="1392"/>
      <c r="I124" s="1343"/>
      <c r="J124" s="1393" t="s">
        <v>2727</v>
      </c>
      <c r="K124" s="1393"/>
      <c r="L124" s="1394"/>
      <c r="M124" s="1395"/>
      <c r="N124" s="1396"/>
      <c r="O124" s="1395"/>
      <c r="P124" s="2101"/>
      <c r="Q124" s="2102"/>
      <c r="S124" s="465"/>
    </row>
    <row r="125" spans="6:19" s="64" customFormat="1" ht="26.4" outlineLevel="2" collapsed="1">
      <c r="F125" s="980"/>
      <c r="G125" s="1362"/>
      <c r="H125" s="1365" t="s">
        <v>2671</v>
      </c>
      <c r="I125" s="17"/>
      <c r="J125" s="1347" t="s">
        <v>2728</v>
      </c>
      <c r="K125" s="1348" t="s">
        <v>2729</v>
      </c>
      <c r="L125" s="17" t="s">
        <v>1875</v>
      </c>
      <c r="M125" s="35">
        <v>25</v>
      </c>
      <c r="N125" s="19">
        <v>0</v>
      </c>
      <c r="O125" s="35">
        <f>M125*(1+N125/100)</f>
        <v>25</v>
      </c>
      <c r="P125" s="2097"/>
      <c r="Q125" s="2098">
        <f>O125*P125</f>
        <v>0</v>
      </c>
      <c r="S125" s="466"/>
    </row>
    <row r="126" spans="6:19" s="64" customFormat="1" ht="49.2" customHeight="1" outlineLevel="2" collapsed="1">
      <c r="F126" s="1371"/>
      <c r="G126" s="1372"/>
      <c r="H126" s="1373" t="s">
        <v>2454</v>
      </c>
      <c r="I126" s="17"/>
      <c r="J126" s="1374" t="s">
        <v>2688</v>
      </c>
      <c r="K126" s="1374" t="s">
        <v>2689</v>
      </c>
      <c r="L126" s="1375" t="s">
        <v>1875</v>
      </c>
      <c r="M126" s="1376">
        <v>25</v>
      </c>
      <c r="N126" s="1377">
        <v>0</v>
      </c>
      <c r="O126" s="1376">
        <f>M126*(1+N126/100)</f>
        <v>25</v>
      </c>
      <c r="P126" s="2099"/>
      <c r="Q126" s="2100">
        <f>O126*P126</f>
        <v>0</v>
      </c>
      <c r="S126" s="466"/>
    </row>
    <row r="127" spans="6:19" s="25" customFormat="1" ht="16.5" customHeight="1" outlineLevel="1">
      <c r="F127" s="1385" t="s">
        <v>4798</v>
      </c>
      <c r="G127" s="1397" t="s">
        <v>4816</v>
      </c>
      <c r="H127" s="1392"/>
      <c r="I127" s="1343"/>
      <c r="J127" s="1393" t="s">
        <v>2730</v>
      </c>
      <c r="K127" s="1393"/>
      <c r="L127" s="1394"/>
      <c r="M127" s="1395"/>
      <c r="N127" s="1396"/>
      <c r="O127" s="1395"/>
      <c r="P127" s="2101"/>
      <c r="Q127" s="2102"/>
      <c r="S127" s="465"/>
    </row>
    <row r="128" spans="6:19" s="64" customFormat="1" ht="52.8" outlineLevel="2" collapsed="1">
      <c r="F128" s="980"/>
      <c r="G128" s="1362"/>
      <c r="H128" s="1365" t="s">
        <v>2671</v>
      </c>
      <c r="I128" s="17"/>
      <c r="J128" s="1347" t="s">
        <v>2731</v>
      </c>
      <c r="K128" s="1348" t="s">
        <v>2732</v>
      </c>
      <c r="L128" s="17" t="s">
        <v>1875</v>
      </c>
      <c r="M128" s="35">
        <v>1</v>
      </c>
      <c r="N128" s="19">
        <v>0</v>
      </c>
      <c r="O128" s="35">
        <f t="shared" ref="O128:O134" si="20">M128*(1+N128/100)</f>
        <v>1</v>
      </c>
      <c r="P128" s="2097"/>
      <c r="Q128" s="2098">
        <f t="shared" ref="Q128:Q134" si="21">O128*P128</f>
        <v>0</v>
      </c>
      <c r="S128" s="466"/>
    </row>
    <row r="129" spans="6:19" s="64" customFormat="1" ht="34.200000000000003" outlineLevel="2" collapsed="1">
      <c r="F129" s="980"/>
      <c r="G129" s="1362"/>
      <c r="H129" s="1365" t="s">
        <v>2454</v>
      </c>
      <c r="I129" s="17"/>
      <c r="J129" s="34" t="s">
        <v>2733</v>
      </c>
      <c r="K129" s="34" t="s">
        <v>2734</v>
      </c>
      <c r="L129" s="17" t="s">
        <v>1875</v>
      </c>
      <c r="M129" s="35">
        <v>22</v>
      </c>
      <c r="N129" s="19">
        <v>0</v>
      </c>
      <c r="O129" s="35">
        <f t="shared" si="20"/>
        <v>22</v>
      </c>
      <c r="P129" s="2097"/>
      <c r="Q129" s="2098">
        <f t="shared" si="21"/>
        <v>0</v>
      </c>
      <c r="S129" s="466"/>
    </row>
    <row r="130" spans="6:19" s="64" customFormat="1" ht="22.8" outlineLevel="2">
      <c r="F130" s="980"/>
      <c r="G130" s="1362"/>
      <c r="H130" s="1365" t="s">
        <v>2465</v>
      </c>
      <c r="I130" s="17"/>
      <c r="J130" s="34" t="s">
        <v>2735</v>
      </c>
      <c r="K130" s="34" t="s">
        <v>2736</v>
      </c>
      <c r="L130" s="17" t="s">
        <v>1875</v>
      </c>
      <c r="M130" s="35">
        <v>4</v>
      </c>
      <c r="N130" s="19">
        <v>0</v>
      </c>
      <c r="O130" s="35">
        <f t="shared" si="20"/>
        <v>4</v>
      </c>
      <c r="P130" s="2097"/>
      <c r="Q130" s="2098">
        <f t="shared" si="21"/>
        <v>0</v>
      </c>
      <c r="S130" s="466"/>
    </row>
    <row r="131" spans="6:19" s="64" customFormat="1" ht="27.6" customHeight="1" outlineLevel="2">
      <c r="F131" s="980"/>
      <c r="G131" s="1362"/>
      <c r="H131" s="1365" t="s">
        <v>2468</v>
      </c>
      <c r="I131" s="17"/>
      <c r="J131" s="34" t="s">
        <v>2737</v>
      </c>
      <c r="K131" s="34" t="s">
        <v>2738</v>
      </c>
      <c r="L131" s="17" t="s">
        <v>1875</v>
      </c>
      <c r="M131" s="35">
        <v>2</v>
      </c>
      <c r="N131" s="19">
        <v>0</v>
      </c>
      <c r="O131" s="35">
        <f t="shared" si="20"/>
        <v>2</v>
      </c>
      <c r="P131" s="2097"/>
      <c r="Q131" s="2098">
        <f t="shared" si="21"/>
        <v>0</v>
      </c>
      <c r="S131" s="466"/>
    </row>
    <row r="132" spans="6:19" s="64" customFormat="1" ht="18" customHeight="1" outlineLevel="2">
      <c r="F132" s="980"/>
      <c r="G132" s="1362"/>
      <c r="H132" s="1365" t="s">
        <v>2609</v>
      </c>
      <c r="I132" s="17"/>
      <c r="J132" s="34" t="s">
        <v>2739</v>
      </c>
      <c r="K132" s="34" t="s">
        <v>2740</v>
      </c>
      <c r="L132" s="17" t="s">
        <v>1875</v>
      </c>
      <c r="M132" s="35">
        <v>2</v>
      </c>
      <c r="N132" s="19">
        <v>0</v>
      </c>
      <c r="O132" s="35">
        <f t="shared" si="20"/>
        <v>2</v>
      </c>
      <c r="P132" s="2097"/>
      <c r="Q132" s="2098">
        <f t="shared" si="21"/>
        <v>0</v>
      </c>
      <c r="S132" s="466"/>
    </row>
    <row r="133" spans="6:19" s="64" customFormat="1" ht="22.8" outlineLevel="2">
      <c r="F133" s="980"/>
      <c r="G133" s="1362"/>
      <c r="H133" s="1365" t="s">
        <v>2612</v>
      </c>
      <c r="I133" s="17"/>
      <c r="J133" s="34" t="s">
        <v>2741</v>
      </c>
      <c r="K133" s="34" t="s">
        <v>2742</v>
      </c>
      <c r="L133" s="17" t="s">
        <v>1875</v>
      </c>
      <c r="M133" s="35">
        <v>2</v>
      </c>
      <c r="N133" s="19">
        <v>0</v>
      </c>
      <c r="O133" s="35">
        <f t="shared" si="20"/>
        <v>2</v>
      </c>
      <c r="P133" s="2097"/>
      <c r="Q133" s="2098">
        <f t="shared" si="21"/>
        <v>0</v>
      </c>
      <c r="S133" s="466"/>
    </row>
    <row r="134" spans="6:19" s="64" customFormat="1" ht="34.200000000000003" outlineLevel="2">
      <c r="F134" s="1371"/>
      <c r="G134" s="1372"/>
      <c r="H134" s="1373" t="s">
        <v>2615</v>
      </c>
      <c r="I134" s="17"/>
      <c r="J134" s="1374" t="s">
        <v>2743</v>
      </c>
      <c r="K134" s="1374" t="s">
        <v>2744</v>
      </c>
      <c r="L134" s="1375" t="s">
        <v>1875</v>
      </c>
      <c r="M134" s="1376">
        <v>1</v>
      </c>
      <c r="N134" s="1377">
        <v>0</v>
      </c>
      <c r="O134" s="1376">
        <f t="shared" si="20"/>
        <v>1</v>
      </c>
      <c r="P134" s="2099"/>
      <c r="Q134" s="2100">
        <f t="shared" si="21"/>
        <v>0</v>
      </c>
      <c r="S134" s="466"/>
    </row>
    <row r="135" spans="6:19" s="25" customFormat="1" ht="16.5" customHeight="1" outlineLevel="1">
      <c r="F135" s="1385" t="s">
        <v>4798</v>
      </c>
      <c r="G135" s="1397" t="s">
        <v>4817</v>
      </c>
      <c r="H135" s="1392"/>
      <c r="I135" s="1343"/>
      <c r="J135" s="1393" t="s">
        <v>2745</v>
      </c>
      <c r="K135" s="1393"/>
      <c r="L135" s="1394"/>
      <c r="M135" s="1395"/>
      <c r="N135" s="1396"/>
      <c r="O135" s="1395"/>
      <c r="P135" s="2101"/>
      <c r="Q135" s="2102"/>
      <c r="S135" s="465"/>
    </row>
    <row r="136" spans="6:19" s="64" customFormat="1" ht="52.8" outlineLevel="2" collapsed="1">
      <c r="F136" s="980"/>
      <c r="G136" s="1362"/>
      <c r="H136" s="1365" t="s">
        <v>2671</v>
      </c>
      <c r="I136" s="17"/>
      <c r="J136" s="1347" t="s">
        <v>2731</v>
      </c>
      <c r="K136" s="1348" t="s">
        <v>2732</v>
      </c>
      <c r="L136" s="17" t="s">
        <v>1875</v>
      </c>
      <c r="M136" s="35">
        <v>1</v>
      </c>
      <c r="N136" s="19">
        <v>0</v>
      </c>
      <c r="O136" s="35">
        <f t="shared" ref="O136:O142" si="22">M136*(1+N136/100)</f>
        <v>1</v>
      </c>
      <c r="P136" s="2097"/>
      <c r="Q136" s="2098">
        <f t="shared" ref="Q136:Q142" si="23">O136*P136</f>
        <v>0</v>
      </c>
      <c r="S136" s="466"/>
    </row>
    <row r="137" spans="6:19" s="64" customFormat="1" ht="34.200000000000003" outlineLevel="2" collapsed="1">
      <c r="F137" s="980"/>
      <c r="G137" s="1362"/>
      <c r="H137" s="1365" t="s">
        <v>2454</v>
      </c>
      <c r="I137" s="17"/>
      <c r="J137" s="34" t="s">
        <v>2733</v>
      </c>
      <c r="K137" s="34" t="s">
        <v>2734</v>
      </c>
      <c r="L137" s="17" t="s">
        <v>1875</v>
      </c>
      <c r="M137" s="35">
        <v>21</v>
      </c>
      <c r="N137" s="19">
        <v>0</v>
      </c>
      <c r="O137" s="35">
        <f t="shared" si="22"/>
        <v>21</v>
      </c>
      <c r="P137" s="2097"/>
      <c r="Q137" s="2098">
        <f t="shared" si="23"/>
        <v>0</v>
      </c>
      <c r="S137" s="466"/>
    </row>
    <row r="138" spans="6:19" s="64" customFormat="1" ht="25.95" customHeight="1" outlineLevel="2">
      <c r="F138" s="980"/>
      <c r="G138" s="1362"/>
      <c r="H138" s="1365" t="s">
        <v>2465</v>
      </c>
      <c r="I138" s="17"/>
      <c r="J138" s="34" t="s">
        <v>2735</v>
      </c>
      <c r="K138" s="34" t="s">
        <v>2736</v>
      </c>
      <c r="L138" s="17" t="s">
        <v>1875</v>
      </c>
      <c r="M138" s="35">
        <v>4</v>
      </c>
      <c r="N138" s="19">
        <v>0</v>
      </c>
      <c r="O138" s="35">
        <f t="shared" si="22"/>
        <v>4</v>
      </c>
      <c r="P138" s="2097"/>
      <c r="Q138" s="2098">
        <f t="shared" si="23"/>
        <v>0</v>
      </c>
      <c r="S138" s="466"/>
    </row>
    <row r="139" spans="6:19" s="64" customFormat="1" ht="24.6" customHeight="1" outlineLevel="2">
      <c r="F139" s="980"/>
      <c r="G139" s="1362"/>
      <c r="H139" s="1365" t="s">
        <v>2468</v>
      </c>
      <c r="I139" s="17"/>
      <c r="J139" s="34" t="s">
        <v>2737</v>
      </c>
      <c r="K139" s="34" t="s">
        <v>2738</v>
      </c>
      <c r="L139" s="17" t="s">
        <v>1875</v>
      </c>
      <c r="M139" s="35">
        <v>7</v>
      </c>
      <c r="N139" s="19">
        <v>0</v>
      </c>
      <c r="O139" s="35">
        <f t="shared" si="22"/>
        <v>7</v>
      </c>
      <c r="P139" s="2097"/>
      <c r="Q139" s="2098">
        <f t="shared" si="23"/>
        <v>0</v>
      </c>
      <c r="S139" s="466"/>
    </row>
    <row r="140" spans="6:19" s="64" customFormat="1" ht="16.2" customHeight="1" outlineLevel="2">
      <c r="F140" s="980"/>
      <c r="G140" s="1362"/>
      <c r="H140" s="1365" t="s">
        <v>2609</v>
      </c>
      <c r="I140" s="17"/>
      <c r="J140" s="34" t="s">
        <v>2739</v>
      </c>
      <c r="K140" s="34" t="s">
        <v>2740</v>
      </c>
      <c r="L140" s="17" t="s">
        <v>1875</v>
      </c>
      <c r="M140" s="35">
        <v>7</v>
      </c>
      <c r="N140" s="19">
        <v>0</v>
      </c>
      <c r="O140" s="35">
        <f t="shared" si="22"/>
        <v>7</v>
      </c>
      <c r="P140" s="2097"/>
      <c r="Q140" s="2098">
        <f t="shared" si="23"/>
        <v>0</v>
      </c>
      <c r="S140" s="466"/>
    </row>
    <row r="141" spans="6:19" s="64" customFormat="1" ht="22.8" outlineLevel="2">
      <c r="F141" s="980"/>
      <c r="G141" s="1362"/>
      <c r="H141" s="1365" t="s">
        <v>2612</v>
      </c>
      <c r="I141" s="17"/>
      <c r="J141" s="34" t="s">
        <v>2741</v>
      </c>
      <c r="K141" s="34" t="s">
        <v>2742</v>
      </c>
      <c r="L141" s="17" t="s">
        <v>1875</v>
      </c>
      <c r="M141" s="35">
        <v>1</v>
      </c>
      <c r="N141" s="19">
        <v>0</v>
      </c>
      <c r="O141" s="35">
        <f t="shared" si="22"/>
        <v>1</v>
      </c>
      <c r="P141" s="2097"/>
      <c r="Q141" s="2098">
        <f t="shared" si="23"/>
        <v>0</v>
      </c>
      <c r="S141" s="466"/>
    </row>
    <row r="142" spans="6:19" s="64" customFormat="1" ht="34.200000000000003" outlineLevel="2">
      <c r="F142" s="1371"/>
      <c r="G142" s="1372"/>
      <c r="H142" s="1373" t="s">
        <v>2615</v>
      </c>
      <c r="I142" s="17"/>
      <c r="J142" s="1374" t="s">
        <v>2743</v>
      </c>
      <c r="K142" s="1374" t="s">
        <v>2744</v>
      </c>
      <c r="L142" s="1375" t="s">
        <v>1875</v>
      </c>
      <c r="M142" s="1376">
        <v>1</v>
      </c>
      <c r="N142" s="1377">
        <v>0</v>
      </c>
      <c r="O142" s="1376">
        <f t="shared" si="22"/>
        <v>1</v>
      </c>
      <c r="P142" s="2099"/>
      <c r="Q142" s="2100">
        <f t="shared" si="23"/>
        <v>0</v>
      </c>
      <c r="S142" s="466"/>
    </row>
    <row r="143" spans="6:19" s="25" customFormat="1" ht="16.5" customHeight="1" outlineLevel="1">
      <c r="F143" s="1385" t="s">
        <v>4798</v>
      </c>
      <c r="G143" s="1397" t="s">
        <v>4818</v>
      </c>
      <c r="H143" s="1392"/>
      <c r="I143" s="1343"/>
      <c r="J143" s="1393" t="s">
        <v>2746</v>
      </c>
      <c r="K143" s="1393"/>
      <c r="L143" s="1394"/>
      <c r="M143" s="1395"/>
      <c r="N143" s="1396"/>
      <c r="O143" s="1395"/>
      <c r="P143" s="2101"/>
      <c r="Q143" s="2102"/>
      <c r="S143" s="465"/>
    </row>
    <row r="144" spans="6:19" s="64" customFormat="1" ht="38.4" customHeight="1" outlineLevel="2" collapsed="1">
      <c r="F144" s="980"/>
      <c r="G144" s="1362"/>
      <c r="H144" s="1365" t="s">
        <v>2671</v>
      </c>
      <c r="I144" s="17"/>
      <c r="J144" s="1347" t="s">
        <v>2747</v>
      </c>
      <c r="K144" s="1348" t="s">
        <v>2748</v>
      </c>
      <c r="L144" s="17" t="s">
        <v>1875</v>
      </c>
      <c r="M144" s="35">
        <v>14</v>
      </c>
      <c r="N144" s="19">
        <v>0</v>
      </c>
      <c r="O144" s="35">
        <f>M144*(1+N144/100)</f>
        <v>14</v>
      </c>
      <c r="P144" s="2097"/>
      <c r="Q144" s="2098">
        <f>O144*P144</f>
        <v>0</v>
      </c>
      <c r="S144" s="466"/>
    </row>
    <row r="145" spans="6:19" s="64" customFormat="1" ht="28.2" customHeight="1" outlineLevel="2" collapsed="1">
      <c r="F145" s="1371"/>
      <c r="G145" s="1372"/>
      <c r="H145" s="1373" t="s">
        <v>2454</v>
      </c>
      <c r="I145" s="17"/>
      <c r="J145" s="1374" t="s">
        <v>2749</v>
      </c>
      <c r="K145" s="1374" t="s">
        <v>2750</v>
      </c>
      <c r="L145" s="1375" t="s">
        <v>1875</v>
      </c>
      <c r="M145" s="1376">
        <v>11</v>
      </c>
      <c r="N145" s="1377">
        <v>0</v>
      </c>
      <c r="O145" s="1376">
        <f>M145*(1+N145/100)</f>
        <v>11</v>
      </c>
      <c r="P145" s="2099"/>
      <c r="Q145" s="2100">
        <f>O145*P145</f>
        <v>0</v>
      </c>
      <c r="S145" s="466"/>
    </row>
    <row r="146" spans="6:19" s="25" customFormat="1" ht="16.5" customHeight="1" outlineLevel="1">
      <c r="F146" s="1385" t="s">
        <v>4798</v>
      </c>
      <c r="G146" s="1397" t="s">
        <v>4819</v>
      </c>
      <c r="H146" s="1392"/>
      <c r="I146" s="1343"/>
      <c r="J146" s="1393" t="s">
        <v>2751</v>
      </c>
      <c r="K146" s="1393"/>
      <c r="L146" s="1394"/>
      <c r="M146" s="1395"/>
      <c r="N146" s="1396"/>
      <c r="O146" s="1395"/>
      <c r="P146" s="2101"/>
      <c r="Q146" s="2102"/>
      <c r="S146" s="465"/>
    </row>
    <row r="147" spans="6:19" s="64" customFormat="1" ht="132" outlineLevel="2" collapsed="1">
      <c r="F147" s="980"/>
      <c r="G147" s="1362"/>
      <c r="H147" s="1365" t="s">
        <v>2671</v>
      </c>
      <c r="I147" s="17"/>
      <c r="J147" s="1347" t="s">
        <v>2752</v>
      </c>
      <c r="K147" s="1348" t="s">
        <v>2753</v>
      </c>
      <c r="L147" s="17" t="s">
        <v>1875</v>
      </c>
      <c r="M147" s="35">
        <v>7</v>
      </c>
      <c r="N147" s="19">
        <v>0</v>
      </c>
      <c r="O147" s="35">
        <f>M147*(1+N147/100)</f>
        <v>7</v>
      </c>
      <c r="P147" s="2097"/>
      <c r="Q147" s="2098">
        <f>O147*P147</f>
        <v>0</v>
      </c>
      <c r="S147" s="466"/>
    </row>
    <row r="148" spans="6:19" s="64" customFormat="1" ht="159.6" outlineLevel="2" collapsed="1">
      <c r="F148" s="1371"/>
      <c r="G148" s="1372"/>
      <c r="H148" s="1373" t="s">
        <v>2454</v>
      </c>
      <c r="I148" s="17"/>
      <c r="J148" s="1379" t="s">
        <v>4535</v>
      </c>
      <c r="K148" s="1379" t="s">
        <v>2754</v>
      </c>
      <c r="L148" s="1380" t="s">
        <v>23</v>
      </c>
      <c r="M148" s="1376">
        <v>1</v>
      </c>
      <c r="N148" s="1377">
        <v>0</v>
      </c>
      <c r="O148" s="1376">
        <f>M148*(1+N148/100)</f>
        <v>1</v>
      </c>
      <c r="P148" s="2099"/>
      <c r="Q148" s="2100">
        <f>O148*P148</f>
        <v>0</v>
      </c>
      <c r="S148" s="466" t="s">
        <v>4533</v>
      </c>
    </row>
    <row r="149" spans="6:19" s="25" customFormat="1" ht="16.5" customHeight="1" outlineLevel="1">
      <c r="F149" s="1385" t="s">
        <v>4798</v>
      </c>
      <c r="G149" s="1397" t="s">
        <v>4820</v>
      </c>
      <c r="H149" s="1392"/>
      <c r="I149" s="1343"/>
      <c r="J149" s="1393" t="s">
        <v>2755</v>
      </c>
      <c r="K149" s="1393"/>
      <c r="L149" s="1394"/>
      <c r="M149" s="1395"/>
      <c r="N149" s="1396"/>
      <c r="O149" s="1395"/>
      <c r="P149" s="2101"/>
      <c r="Q149" s="2102"/>
      <c r="S149" s="465"/>
    </row>
    <row r="150" spans="6:19" s="64" customFormat="1" ht="132" outlineLevel="2" collapsed="1">
      <c r="F150" s="980"/>
      <c r="G150" s="1362"/>
      <c r="H150" s="1365" t="s">
        <v>2671</v>
      </c>
      <c r="I150" s="17"/>
      <c r="J150" s="1347" t="s">
        <v>2756</v>
      </c>
      <c r="K150" s="1348" t="s">
        <v>2753</v>
      </c>
      <c r="L150" s="162" t="s">
        <v>1875</v>
      </c>
      <c r="M150" s="35">
        <v>2</v>
      </c>
      <c r="N150" s="19">
        <v>0</v>
      </c>
      <c r="O150" s="35">
        <f>M150*(1+N150/100)</f>
        <v>2</v>
      </c>
      <c r="P150" s="2097"/>
      <c r="Q150" s="2098">
        <f>O150*P150</f>
        <v>0</v>
      </c>
      <c r="S150" s="466"/>
    </row>
    <row r="151" spans="6:19" s="64" customFormat="1" ht="159.6" outlineLevel="2" collapsed="1">
      <c r="F151" s="1371"/>
      <c r="G151" s="1372"/>
      <c r="H151" s="1373" t="s">
        <v>2454</v>
      </c>
      <c r="I151" s="17"/>
      <c r="J151" s="1379" t="s">
        <v>4536</v>
      </c>
      <c r="K151" s="1379" t="s">
        <v>2754</v>
      </c>
      <c r="L151" s="1380" t="s">
        <v>23</v>
      </c>
      <c r="M151" s="1376">
        <v>1</v>
      </c>
      <c r="N151" s="1377">
        <v>0</v>
      </c>
      <c r="O151" s="1376">
        <f>M151*(1+N151/100)</f>
        <v>1</v>
      </c>
      <c r="P151" s="2099"/>
      <c r="Q151" s="2100">
        <f>O151*P151</f>
        <v>0</v>
      </c>
      <c r="S151" s="466" t="s">
        <v>4533</v>
      </c>
    </row>
    <row r="152" spans="6:19" s="25" customFormat="1" ht="16.5" customHeight="1" outlineLevel="1">
      <c r="F152" s="1385" t="s">
        <v>4798</v>
      </c>
      <c r="G152" s="1397" t="s">
        <v>4821</v>
      </c>
      <c r="H152" s="1392"/>
      <c r="I152" s="1343"/>
      <c r="J152" s="1393" t="s">
        <v>2757</v>
      </c>
      <c r="K152" s="1393"/>
      <c r="L152" s="1394"/>
      <c r="M152" s="1395"/>
      <c r="N152" s="1396"/>
      <c r="O152" s="1395"/>
      <c r="P152" s="2101"/>
      <c r="Q152" s="2102"/>
      <c r="S152" s="465"/>
    </row>
    <row r="153" spans="6:19" s="64" customFormat="1" outlineLevel="2" collapsed="1">
      <c r="F153" s="980"/>
      <c r="G153" s="1362"/>
      <c r="H153" s="1365" t="s">
        <v>2671</v>
      </c>
      <c r="I153" s="17"/>
      <c r="J153" s="34" t="s">
        <v>2758</v>
      </c>
      <c r="K153" s="34"/>
      <c r="L153" s="17" t="s">
        <v>1875</v>
      </c>
      <c r="M153" s="35">
        <v>1</v>
      </c>
      <c r="N153" s="19">
        <v>0</v>
      </c>
      <c r="O153" s="35">
        <f>M153*(1+N153/100)</f>
        <v>1</v>
      </c>
      <c r="P153" s="2097"/>
      <c r="Q153" s="2098">
        <f>O153*P153</f>
        <v>0</v>
      </c>
      <c r="S153" s="466"/>
    </row>
    <row r="154" spans="6:19" s="64" customFormat="1" ht="22.8" outlineLevel="2" collapsed="1">
      <c r="F154" s="980"/>
      <c r="G154" s="1362"/>
      <c r="H154" s="1365" t="s">
        <v>2454</v>
      </c>
      <c r="I154" s="17"/>
      <c r="J154" s="55" t="s">
        <v>4537</v>
      </c>
      <c r="K154" s="34"/>
      <c r="L154" s="17" t="s">
        <v>23</v>
      </c>
      <c r="M154" s="35">
        <v>1</v>
      </c>
      <c r="N154" s="19">
        <v>0</v>
      </c>
      <c r="O154" s="35">
        <f t="shared" ref="O154:O159" si="24">M154*(1+N154/100)</f>
        <v>1</v>
      </c>
      <c r="P154" s="2097"/>
      <c r="Q154" s="2098">
        <f t="shared" ref="Q154:Q159" si="25">O154*P154</f>
        <v>0</v>
      </c>
      <c r="S154" s="466" t="s">
        <v>4533</v>
      </c>
    </row>
    <row r="155" spans="6:19" s="64" customFormat="1" outlineLevel="2" collapsed="1">
      <c r="F155" s="980"/>
      <c r="G155" s="1362"/>
      <c r="H155" s="1365" t="s">
        <v>2465</v>
      </c>
      <c r="I155" s="17"/>
      <c r="J155" s="34" t="s">
        <v>2759</v>
      </c>
      <c r="K155" s="34"/>
      <c r="L155" s="17" t="s">
        <v>23</v>
      </c>
      <c r="M155" s="35">
        <v>1</v>
      </c>
      <c r="N155" s="19">
        <v>0</v>
      </c>
      <c r="O155" s="35">
        <f t="shared" si="24"/>
        <v>1</v>
      </c>
      <c r="P155" s="2097"/>
      <c r="Q155" s="2098">
        <f t="shared" si="25"/>
        <v>0</v>
      </c>
      <c r="S155" s="466"/>
    </row>
    <row r="156" spans="6:19" s="64" customFormat="1" outlineLevel="2" collapsed="1">
      <c r="F156" s="980"/>
      <c r="G156" s="1362"/>
      <c r="H156" s="1365" t="s">
        <v>2468</v>
      </c>
      <c r="I156" s="17"/>
      <c r="J156" s="34" t="s">
        <v>2760</v>
      </c>
      <c r="K156" s="34"/>
      <c r="L156" s="17" t="s">
        <v>23</v>
      </c>
      <c r="M156" s="35">
        <v>1</v>
      </c>
      <c r="N156" s="19">
        <v>0</v>
      </c>
      <c r="O156" s="35">
        <f t="shared" si="24"/>
        <v>1</v>
      </c>
      <c r="P156" s="2097"/>
      <c r="Q156" s="2098">
        <f t="shared" si="25"/>
        <v>0</v>
      </c>
      <c r="S156" s="466"/>
    </row>
    <row r="157" spans="6:19" s="64" customFormat="1" ht="45.6" outlineLevel="2" collapsed="1">
      <c r="F157" s="980"/>
      <c r="G157" s="1362"/>
      <c r="H157" s="1365" t="s">
        <v>2609</v>
      </c>
      <c r="I157" s="17"/>
      <c r="J157" s="34" t="s">
        <v>2761</v>
      </c>
      <c r="K157" s="34"/>
      <c r="L157" s="17" t="s">
        <v>23</v>
      </c>
      <c r="M157" s="35">
        <v>1</v>
      </c>
      <c r="N157" s="19">
        <v>0</v>
      </c>
      <c r="O157" s="35">
        <f t="shared" si="24"/>
        <v>1</v>
      </c>
      <c r="P157" s="2097"/>
      <c r="Q157" s="2098">
        <f t="shared" si="25"/>
        <v>0</v>
      </c>
      <c r="S157" s="466"/>
    </row>
    <row r="158" spans="6:19" s="161" customFormat="1" ht="34.200000000000003" outlineLevel="2">
      <c r="F158" s="980"/>
      <c r="G158" s="1362"/>
      <c r="H158" s="1366" t="s">
        <v>2612</v>
      </c>
      <c r="I158" s="162"/>
      <c r="J158" s="55" t="s">
        <v>2762</v>
      </c>
      <c r="K158" s="55" t="s">
        <v>2763</v>
      </c>
      <c r="L158" s="162" t="s">
        <v>23</v>
      </c>
      <c r="M158" s="35">
        <v>1</v>
      </c>
      <c r="N158" s="63">
        <v>0</v>
      </c>
      <c r="O158" s="35">
        <f t="shared" si="24"/>
        <v>1</v>
      </c>
      <c r="P158" s="2097"/>
      <c r="Q158" s="2104">
        <f t="shared" si="25"/>
        <v>0</v>
      </c>
      <c r="S158" s="467"/>
    </row>
    <row r="159" spans="6:19" s="64" customFormat="1" outlineLevel="2" collapsed="1">
      <c r="F159" s="1371"/>
      <c r="G159" s="1372"/>
      <c r="H159" s="1373" t="s">
        <v>2615</v>
      </c>
      <c r="I159" s="17"/>
      <c r="J159" s="1374" t="s">
        <v>2764</v>
      </c>
      <c r="K159" s="1374"/>
      <c r="L159" s="1375" t="s">
        <v>23</v>
      </c>
      <c r="M159" s="1376">
        <v>1</v>
      </c>
      <c r="N159" s="1377">
        <v>0</v>
      </c>
      <c r="O159" s="1376">
        <f t="shared" si="24"/>
        <v>1</v>
      </c>
      <c r="P159" s="2099"/>
      <c r="Q159" s="2100">
        <f t="shared" si="25"/>
        <v>0</v>
      </c>
      <c r="S159" s="466"/>
    </row>
    <row r="160" spans="6:19" s="25" customFormat="1" ht="16.5" customHeight="1" outlineLevel="1">
      <c r="F160" s="1385" t="s">
        <v>4798</v>
      </c>
      <c r="G160" s="1397" t="s">
        <v>4822</v>
      </c>
      <c r="H160" s="1392"/>
      <c r="I160" s="1343"/>
      <c r="J160" s="1393" t="s">
        <v>2765</v>
      </c>
      <c r="K160" s="1393"/>
      <c r="L160" s="1394"/>
      <c r="M160" s="1395"/>
      <c r="N160" s="1396"/>
      <c r="O160" s="1395"/>
      <c r="P160" s="2101"/>
      <c r="Q160" s="2102"/>
      <c r="S160" s="465"/>
    </row>
    <row r="161" spans="6:19" s="64" customFormat="1" ht="48" customHeight="1" outlineLevel="2" collapsed="1">
      <c r="F161" s="980"/>
      <c r="G161" s="1362"/>
      <c r="H161" s="1365" t="s">
        <v>2671</v>
      </c>
      <c r="I161" s="17"/>
      <c r="J161" s="34" t="s">
        <v>2766</v>
      </c>
      <c r="K161" s="34" t="s">
        <v>2767</v>
      </c>
      <c r="L161" s="17" t="s">
        <v>6</v>
      </c>
      <c r="M161" s="35">
        <v>10000</v>
      </c>
      <c r="N161" s="19">
        <v>5</v>
      </c>
      <c r="O161" s="35">
        <f>M161*(1+N161/100)</f>
        <v>10500</v>
      </c>
      <c r="P161" s="2097"/>
      <c r="Q161" s="2098">
        <f>O161*P161</f>
        <v>0</v>
      </c>
      <c r="S161" s="466"/>
    </row>
    <row r="162" spans="6:19" s="64" customFormat="1" ht="48.6" customHeight="1" outlineLevel="2" collapsed="1">
      <c r="F162" s="980"/>
      <c r="G162" s="1362"/>
      <c r="H162" s="1365" t="s">
        <v>2454</v>
      </c>
      <c r="I162" s="17"/>
      <c r="J162" s="34" t="s">
        <v>2768</v>
      </c>
      <c r="K162" s="34" t="s">
        <v>2769</v>
      </c>
      <c r="L162" s="17" t="s">
        <v>6</v>
      </c>
      <c r="M162" s="35">
        <v>12900</v>
      </c>
      <c r="N162" s="19">
        <v>5</v>
      </c>
      <c r="O162" s="35">
        <f t="shared" ref="O162:O182" si="26">M162*(1+N162/100)</f>
        <v>13545</v>
      </c>
      <c r="P162" s="2097"/>
      <c r="Q162" s="2098">
        <f t="shared" ref="Q162:Q182" si="27">O162*P162</f>
        <v>0</v>
      </c>
      <c r="S162" s="466"/>
    </row>
    <row r="163" spans="6:19" s="64" customFormat="1" ht="48.6" customHeight="1" outlineLevel="2" collapsed="1">
      <c r="F163" s="980"/>
      <c r="G163" s="1362"/>
      <c r="H163" s="1365" t="s">
        <v>2465</v>
      </c>
      <c r="I163" s="17"/>
      <c r="J163" s="34" t="s">
        <v>2770</v>
      </c>
      <c r="K163" s="34" t="s">
        <v>2771</v>
      </c>
      <c r="L163" s="17" t="s">
        <v>6</v>
      </c>
      <c r="M163" s="35">
        <v>9500</v>
      </c>
      <c r="N163" s="19">
        <v>5</v>
      </c>
      <c r="O163" s="35">
        <f t="shared" si="26"/>
        <v>9975</v>
      </c>
      <c r="P163" s="2097"/>
      <c r="Q163" s="2098">
        <f t="shared" si="27"/>
        <v>0</v>
      </c>
      <c r="S163" s="466"/>
    </row>
    <row r="164" spans="6:19" s="64" customFormat="1" ht="60.6" customHeight="1" outlineLevel="2">
      <c r="F164" s="980"/>
      <c r="G164" s="1362"/>
      <c r="H164" s="1365" t="s">
        <v>2468</v>
      </c>
      <c r="I164" s="17"/>
      <c r="J164" s="34" t="s">
        <v>2772</v>
      </c>
      <c r="K164" s="34" t="s">
        <v>2773</v>
      </c>
      <c r="L164" s="17" t="s">
        <v>6</v>
      </c>
      <c r="M164" s="35">
        <v>4100</v>
      </c>
      <c r="N164" s="19">
        <v>5</v>
      </c>
      <c r="O164" s="35">
        <f>M164*(1+N164/100)</f>
        <v>4305</v>
      </c>
      <c r="P164" s="2097"/>
      <c r="Q164" s="2098">
        <f>O164*P164</f>
        <v>0</v>
      </c>
      <c r="S164" s="466"/>
    </row>
    <row r="165" spans="6:19" s="64" customFormat="1" ht="60.6" customHeight="1" outlineLevel="2">
      <c r="F165" s="980"/>
      <c r="G165" s="1362"/>
      <c r="H165" s="1365" t="s">
        <v>2609</v>
      </c>
      <c r="I165" s="17"/>
      <c r="J165" s="34" t="s">
        <v>2774</v>
      </c>
      <c r="K165" s="34" t="s">
        <v>2775</v>
      </c>
      <c r="L165" s="17" t="s">
        <v>6</v>
      </c>
      <c r="M165" s="35">
        <v>1400</v>
      </c>
      <c r="N165" s="19">
        <v>5</v>
      </c>
      <c r="O165" s="35">
        <f>M165*(1+N165/100)</f>
        <v>1470</v>
      </c>
      <c r="P165" s="2097"/>
      <c r="Q165" s="2098">
        <f>O165*P165</f>
        <v>0</v>
      </c>
      <c r="S165" s="466"/>
    </row>
    <row r="166" spans="6:19" s="64" customFormat="1" ht="60.6" customHeight="1" outlineLevel="2">
      <c r="F166" s="980"/>
      <c r="G166" s="1362"/>
      <c r="H166" s="1365" t="s">
        <v>2612</v>
      </c>
      <c r="I166" s="17"/>
      <c r="J166" s="34" t="s">
        <v>2776</v>
      </c>
      <c r="K166" s="34" t="s">
        <v>2777</v>
      </c>
      <c r="L166" s="17" t="s">
        <v>6</v>
      </c>
      <c r="M166" s="35">
        <v>1300</v>
      </c>
      <c r="N166" s="19">
        <v>5</v>
      </c>
      <c r="O166" s="35">
        <f>M166*(1+N166/100)</f>
        <v>1365</v>
      </c>
      <c r="P166" s="2097"/>
      <c r="Q166" s="2098">
        <f>O166*P166</f>
        <v>0</v>
      </c>
      <c r="S166" s="466"/>
    </row>
    <row r="167" spans="6:19" s="64" customFormat="1" ht="57" outlineLevel="2" collapsed="1">
      <c r="F167" s="980"/>
      <c r="G167" s="1362"/>
      <c r="H167" s="1365" t="s">
        <v>2615</v>
      </c>
      <c r="I167" s="17"/>
      <c r="J167" s="34" t="s">
        <v>2778</v>
      </c>
      <c r="K167" s="34" t="s">
        <v>2779</v>
      </c>
      <c r="L167" s="17" t="s">
        <v>6</v>
      </c>
      <c r="M167" s="35">
        <v>300</v>
      </c>
      <c r="N167" s="19">
        <v>5</v>
      </c>
      <c r="O167" s="35">
        <f>M167*(1+N167/100)</f>
        <v>315</v>
      </c>
      <c r="P167" s="2097"/>
      <c r="Q167" s="2098">
        <f>O167*P167</f>
        <v>0</v>
      </c>
      <c r="S167" s="466"/>
    </row>
    <row r="168" spans="6:19" s="64" customFormat="1" ht="72.599999999999994" customHeight="1" outlineLevel="2" collapsed="1">
      <c r="F168" s="980"/>
      <c r="G168" s="1362"/>
      <c r="H168" s="1365" t="s">
        <v>2618</v>
      </c>
      <c r="I168" s="17"/>
      <c r="J168" s="34" t="s">
        <v>2780</v>
      </c>
      <c r="K168" s="34" t="s">
        <v>2779</v>
      </c>
      <c r="L168" s="17" t="s">
        <v>6</v>
      </c>
      <c r="M168" s="35">
        <v>200</v>
      </c>
      <c r="N168" s="19">
        <v>5</v>
      </c>
      <c r="O168" s="35">
        <f t="shared" si="26"/>
        <v>210</v>
      </c>
      <c r="P168" s="2097"/>
      <c r="Q168" s="2098">
        <f t="shared" si="27"/>
        <v>0</v>
      </c>
      <c r="S168" s="466"/>
    </row>
    <row r="169" spans="6:19" s="64" customFormat="1" ht="72.599999999999994" customHeight="1" outlineLevel="2">
      <c r="F169" s="980"/>
      <c r="G169" s="1362"/>
      <c r="H169" s="1365" t="s">
        <v>2621</v>
      </c>
      <c r="I169" s="17"/>
      <c r="J169" s="34" t="s">
        <v>2781</v>
      </c>
      <c r="K169" s="34" t="s">
        <v>2782</v>
      </c>
      <c r="L169" s="17" t="s">
        <v>6</v>
      </c>
      <c r="M169" s="35">
        <v>200</v>
      </c>
      <c r="N169" s="19">
        <v>5</v>
      </c>
      <c r="O169" s="35">
        <f t="shared" si="26"/>
        <v>210</v>
      </c>
      <c r="P169" s="2097"/>
      <c r="Q169" s="2098">
        <f t="shared" si="27"/>
        <v>0</v>
      </c>
      <c r="S169" s="466"/>
    </row>
    <row r="170" spans="6:19" s="64" customFormat="1" ht="72.599999999999994" customHeight="1" outlineLevel="2">
      <c r="F170" s="980"/>
      <c r="G170" s="1362"/>
      <c r="H170" s="1365" t="s">
        <v>2624</v>
      </c>
      <c r="I170" s="17"/>
      <c r="J170" s="34" t="s">
        <v>2783</v>
      </c>
      <c r="K170" s="34" t="s">
        <v>2784</v>
      </c>
      <c r="L170" s="17"/>
      <c r="M170" s="35">
        <v>4200</v>
      </c>
      <c r="N170" s="19">
        <v>5</v>
      </c>
      <c r="O170" s="35">
        <f>M170*(1+N170/100)</f>
        <v>4410</v>
      </c>
      <c r="P170" s="2097"/>
      <c r="Q170" s="2098">
        <f>O170*P170</f>
        <v>0</v>
      </c>
      <c r="S170" s="466"/>
    </row>
    <row r="171" spans="6:19" s="64" customFormat="1" ht="72.599999999999994" customHeight="1" outlineLevel="2">
      <c r="F171" s="980"/>
      <c r="G171" s="1362"/>
      <c r="H171" s="1365" t="s">
        <v>2627</v>
      </c>
      <c r="I171" s="17"/>
      <c r="J171" s="34" t="s">
        <v>2785</v>
      </c>
      <c r="K171" s="34" t="s">
        <v>2786</v>
      </c>
      <c r="L171" s="17"/>
      <c r="M171" s="35">
        <v>400</v>
      </c>
      <c r="N171" s="19">
        <v>5</v>
      </c>
      <c r="O171" s="35">
        <f>M171*(1+N171/100)</f>
        <v>420</v>
      </c>
      <c r="P171" s="2097"/>
      <c r="Q171" s="2098">
        <f>O171*P171</f>
        <v>0</v>
      </c>
      <c r="S171" s="466"/>
    </row>
    <row r="172" spans="6:19" s="64" customFormat="1" ht="72.599999999999994" customHeight="1" outlineLevel="2">
      <c r="F172" s="980"/>
      <c r="G172" s="1362"/>
      <c r="H172" s="1365" t="s">
        <v>2630</v>
      </c>
      <c r="I172" s="17"/>
      <c r="J172" s="34" t="s">
        <v>2787</v>
      </c>
      <c r="K172" s="34" t="s">
        <v>2788</v>
      </c>
      <c r="L172" s="17"/>
      <c r="M172" s="35">
        <v>2400</v>
      </c>
      <c r="N172" s="19">
        <v>5</v>
      </c>
      <c r="O172" s="35">
        <f>M172*(1+N172/100)</f>
        <v>2520</v>
      </c>
      <c r="P172" s="2097"/>
      <c r="Q172" s="2098">
        <f>O172*P172</f>
        <v>0</v>
      </c>
      <c r="S172" s="466"/>
    </row>
    <row r="173" spans="6:19" s="64" customFormat="1" ht="72.599999999999994" customHeight="1" outlineLevel="2">
      <c r="F173" s="980"/>
      <c r="G173" s="1362"/>
      <c r="H173" s="1365" t="s">
        <v>2633</v>
      </c>
      <c r="I173" s="17"/>
      <c r="J173" s="34" t="s">
        <v>2789</v>
      </c>
      <c r="K173" s="34" t="s">
        <v>2790</v>
      </c>
      <c r="L173" s="17" t="s">
        <v>6</v>
      </c>
      <c r="M173" s="35">
        <v>2300</v>
      </c>
      <c r="N173" s="19">
        <v>5</v>
      </c>
      <c r="O173" s="35">
        <f t="shared" si="26"/>
        <v>2415</v>
      </c>
      <c r="P173" s="2097"/>
      <c r="Q173" s="2098">
        <f t="shared" si="27"/>
        <v>0</v>
      </c>
      <c r="S173" s="466"/>
    </row>
    <row r="174" spans="6:19" s="64" customFormat="1" ht="72.599999999999994" customHeight="1" outlineLevel="2">
      <c r="F174" s="980"/>
      <c r="G174" s="1362"/>
      <c r="H174" s="1365" t="s">
        <v>2635</v>
      </c>
      <c r="I174" s="17"/>
      <c r="J174" s="34" t="s">
        <v>2791</v>
      </c>
      <c r="K174" s="34" t="s">
        <v>2792</v>
      </c>
      <c r="L174" s="17" t="s">
        <v>6</v>
      </c>
      <c r="M174" s="35">
        <v>100</v>
      </c>
      <c r="N174" s="19">
        <v>5</v>
      </c>
      <c r="O174" s="35">
        <f t="shared" si="26"/>
        <v>105</v>
      </c>
      <c r="P174" s="2097"/>
      <c r="Q174" s="2098">
        <f t="shared" si="27"/>
        <v>0</v>
      </c>
      <c r="S174" s="466"/>
    </row>
    <row r="175" spans="6:19" s="64" customFormat="1" ht="72.599999999999994" customHeight="1" outlineLevel="2">
      <c r="F175" s="980"/>
      <c r="G175" s="1362"/>
      <c r="H175" s="1365" t="s">
        <v>2638</v>
      </c>
      <c r="I175" s="17"/>
      <c r="J175" s="34" t="s">
        <v>2793</v>
      </c>
      <c r="K175" s="34" t="s">
        <v>2794</v>
      </c>
      <c r="L175" s="17" t="s">
        <v>6</v>
      </c>
      <c r="M175" s="35">
        <v>250</v>
      </c>
      <c r="N175" s="19">
        <v>5</v>
      </c>
      <c r="O175" s="35">
        <f t="shared" si="26"/>
        <v>262.5</v>
      </c>
      <c r="P175" s="2097"/>
      <c r="Q175" s="2098">
        <f t="shared" si="27"/>
        <v>0</v>
      </c>
      <c r="S175" s="466"/>
    </row>
    <row r="176" spans="6:19" s="64" customFormat="1" ht="72.599999999999994" customHeight="1" outlineLevel="2">
      <c r="F176" s="980"/>
      <c r="G176" s="1362"/>
      <c r="H176" s="1365" t="s">
        <v>2641</v>
      </c>
      <c r="I176" s="17"/>
      <c r="J176" s="34" t="s">
        <v>2795</v>
      </c>
      <c r="K176" s="34" t="s">
        <v>2796</v>
      </c>
      <c r="L176" s="17" t="s">
        <v>6</v>
      </c>
      <c r="M176" s="35">
        <v>250</v>
      </c>
      <c r="N176" s="19">
        <v>5</v>
      </c>
      <c r="O176" s="35">
        <f t="shared" si="26"/>
        <v>262.5</v>
      </c>
      <c r="P176" s="2097"/>
      <c r="Q176" s="2098">
        <f t="shared" si="27"/>
        <v>0</v>
      </c>
      <c r="S176" s="466"/>
    </row>
    <row r="177" spans="6:19" s="64" customFormat="1" ht="72.599999999999994" customHeight="1" outlineLevel="2">
      <c r="F177" s="980"/>
      <c r="G177" s="1362"/>
      <c r="H177" s="1365" t="s">
        <v>2644</v>
      </c>
      <c r="I177" s="17"/>
      <c r="J177" s="34" t="s">
        <v>2797</v>
      </c>
      <c r="K177" s="34" t="s">
        <v>2798</v>
      </c>
      <c r="L177" s="17" t="s">
        <v>6</v>
      </c>
      <c r="M177" s="35">
        <v>5000</v>
      </c>
      <c r="N177" s="19">
        <v>5</v>
      </c>
      <c r="O177" s="35">
        <f t="shared" si="26"/>
        <v>5250</v>
      </c>
      <c r="P177" s="2097"/>
      <c r="Q177" s="2098">
        <f t="shared" si="27"/>
        <v>0</v>
      </c>
      <c r="S177" s="466"/>
    </row>
    <row r="178" spans="6:19" s="64" customFormat="1" outlineLevel="2">
      <c r="F178" s="980"/>
      <c r="G178" s="1362"/>
      <c r="H178" s="1365" t="s">
        <v>2647</v>
      </c>
      <c r="I178" s="17"/>
      <c r="J178" s="34" t="s">
        <v>2799</v>
      </c>
      <c r="K178" s="34"/>
      <c r="L178" s="17" t="s">
        <v>23</v>
      </c>
      <c r="M178" s="35">
        <v>1</v>
      </c>
      <c r="N178" s="19">
        <v>0</v>
      </c>
      <c r="O178" s="35">
        <f t="shared" si="26"/>
        <v>1</v>
      </c>
      <c r="P178" s="2097"/>
      <c r="Q178" s="2098">
        <f t="shared" si="27"/>
        <v>0</v>
      </c>
      <c r="S178" s="466"/>
    </row>
    <row r="179" spans="6:19" s="64" customFormat="1" outlineLevel="2">
      <c r="F179" s="980"/>
      <c r="G179" s="1362"/>
      <c r="H179" s="1365" t="s">
        <v>2650</v>
      </c>
      <c r="I179" s="17"/>
      <c r="J179" s="34" t="s">
        <v>2800</v>
      </c>
      <c r="K179" s="34"/>
      <c r="L179" s="17" t="s">
        <v>23</v>
      </c>
      <c r="M179" s="35">
        <v>1</v>
      </c>
      <c r="N179" s="19">
        <v>0</v>
      </c>
      <c r="O179" s="35">
        <f t="shared" si="26"/>
        <v>1</v>
      </c>
      <c r="P179" s="2097"/>
      <c r="Q179" s="2098">
        <f t="shared" si="27"/>
        <v>0</v>
      </c>
      <c r="S179" s="466"/>
    </row>
    <row r="180" spans="6:19" s="64" customFormat="1" outlineLevel="2">
      <c r="F180" s="980"/>
      <c r="G180" s="1362"/>
      <c r="H180" s="1365" t="s">
        <v>2653</v>
      </c>
      <c r="I180" s="17"/>
      <c r="J180" s="34" t="s">
        <v>2801</v>
      </c>
      <c r="K180" s="34"/>
      <c r="L180" s="17" t="s">
        <v>23</v>
      </c>
      <c r="M180" s="35">
        <v>1</v>
      </c>
      <c r="N180" s="19">
        <v>0</v>
      </c>
      <c r="O180" s="35">
        <f t="shared" si="26"/>
        <v>1</v>
      </c>
      <c r="P180" s="2097"/>
      <c r="Q180" s="2098">
        <f t="shared" si="27"/>
        <v>0</v>
      </c>
      <c r="S180" s="466"/>
    </row>
    <row r="181" spans="6:19" s="64" customFormat="1" ht="25.2" customHeight="1" outlineLevel="2">
      <c r="F181" s="980"/>
      <c r="G181" s="1362"/>
      <c r="H181" s="1365" t="s">
        <v>2802</v>
      </c>
      <c r="I181" s="17"/>
      <c r="J181" s="34" t="s">
        <v>2803</v>
      </c>
      <c r="K181" s="34"/>
      <c r="L181" s="17" t="s">
        <v>23</v>
      </c>
      <c r="M181" s="35">
        <v>1</v>
      </c>
      <c r="N181" s="19">
        <v>0</v>
      </c>
      <c r="O181" s="35">
        <f t="shared" si="26"/>
        <v>1</v>
      </c>
      <c r="P181" s="2097"/>
      <c r="Q181" s="2098">
        <f t="shared" si="27"/>
        <v>0</v>
      </c>
      <c r="S181" s="466"/>
    </row>
    <row r="182" spans="6:19" s="64" customFormat="1" ht="25.2" customHeight="1" outlineLevel="2">
      <c r="F182" s="980"/>
      <c r="G182" s="1362"/>
      <c r="H182" s="1365" t="s">
        <v>2804</v>
      </c>
      <c r="I182" s="17"/>
      <c r="J182" s="55" t="s">
        <v>4538</v>
      </c>
      <c r="K182" s="34"/>
      <c r="L182" s="17" t="s">
        <v>23</v>
      </c>
      <c r="M182" s="35">
        <v>1</v>
      </c>
      <c r="N182" s="19">
        <v>0</v>
      </c>
      <c r="O182" s="35">
        <f t="shared" si="26"/>
        <v>1</v>
      </c>
      <c r="P182" s="2097"/>
      <c r="Q182" s="2098">
        <f t="shared" si="27"/>
        <v>0</v>
      </c>
      <c r="S182" s="466" t="s">
        <v>4533</v>
      </c>
    </row>
    <row r="183" spans="6:19" s="64" customFormat="1" ht="52.2" customHeight="1" outlineLevel="2">
      <c r="F183" s="1371"/>
      <c r="G183" s="1372"/>
      <c r="H183" s="1373" t="s">
        <v>4539</v>
      </c>
      <c r="I183" s="1349"/>
      <c r="J183" s="1350" t="s">
        <v>4540</v>
      </c>
      <c r="K183" s="1351"/>
      <c r="L183" s="1375" t="s">
        <v>23</v>
      </c>
      <c r="M183" s="1376">
        <v>1</v>
      </c>
      <c r="N183" s="1377">
        <v>0</v>
      </c>
      <c r="O183" s="1376">
        <f>M183*(1+N183/100)</f>
        <v>1</v>
      </c>
      <c r="P183" s="2099"/>
      <c r="Q183" s="2100">
        <f>O183*P183</f>
        <v>0</v>
      </c>
      <c r="S183" s="466" t="s">
        <v>4533</v>
      </c>
    </row>
    <row r="184" spans="6:19" s="25" customFormat="1" ht="16.5" customHeight="1" outlineLevel="1">
      <c r="F184" s="1385" t="s">
        <v>4798</v>
      </c>
      <c r="G184" s="1397" t="s">
        <v>4823</v>
      </c>
      <c r="H184" s="1392"/>
      <c r="I184" s="1343"/>
      <c r="J184" s="1393" t="s">
        <v>2805</v>
      </c>
      <c r="K184" s="1393"/>
      <c r="L184" s="1394"/>
      <c r="M184" s="1395"/>
      <c r="N184" s="1396"/>
      <c r="O184" s="1395"/>
      <c r="P184" s="2101"/>
      <c r="Q184" s="2102"/>
      <c r="S184" s="465"/>
    </row>
    <row r="185" spans="6:19" s="64" customFormat="1" outlineLevel="2" collapsed="1">
      <c r="F185" s="980"/>
      <c r="G185" s="1362"/>
      <c r="H185" s="1365" t="s">
        <v>2671</v>
      </c>
      <c r="I185" s="17"/>
      <c r="J185" s="34" t="s">
        <v>2806</v>
      </c>
      <c r="K185" s="34"/>
      <c r="L185" s="35" t="s">
        <v>23</v>
      </c>
      <c r="M185" s="35">
        <v>1</v>
      </c>
      <c r="N185" s="19">
        <v>0</v>
      </c>
      <c r="O185" s="35">
        <f t="shared" ref="O185:O193" si="28">M185*(1+N185/100)</f>
        <v>1</v>
      </c>
      <c r="P185" s="2097"/>
      <c r="Q185" s="2098">
        <f>O185*P185</f>
        <v>0</v>
      </c>
      <c r="S185" s="466"/>
    </row>
    <row r="186" spans="6:19" s="64" customFormat="1" outlineLevel="2" collapsed="1">
      <c r="F186" s="980"/>
      <c r="G186" s="1362"/>
      <c r="H186" s="1365" t="s">
        <v>2454</v>
      </c>
      <c r="I186" s="17"/>
      <c r="J186" s="34" t="s">
        <v>2807</v>
      </c>
      <c r="K186" s="34"/>
      <c r="L186" s="35" t="s">
        <v>23</v>
      </c>
      <c r="M186" s="35">
        <v>1</v>
      </c>
      <c r="N186" s="19">
        <v>0</v>
      </c>
      <c r="O186" s="35">
        <f t="shared" si="28"/>
        <v>1</v>
      </c>
      <c r="P186" s="2097"/>
      <c r="Q186" s="2098">
        <f t="shared" ref="Q186:Q193" si="29">O186*P186</f>
        <v>0</v>
      </c>
      <c r="S186" s="466"/>
    </row>
    <row r="187" spans="6:19" s="64" customFormat="1" outlineLevel="2" collapsed="1">
      <c r="F187" s="980"/>
      <c r="G187" s="1362"/>
      <c r="H187" s="1365" t="s">
        <v>2465</v>
      </c>
      <c r="I187" s="17"/>
      <c r="J187" s="34" t="s">
        <v>2808</v>
      </c>
      <c r="K187" s="34"/>
      <c r="L187" s="35" t="s">
        <v>23</v>
      </c>
      <c r="M187" s="35">
        <v>1</v>
      </c>
      <c r="N187" s="19">
        <v>0</v>
      </c>
      <c r="O187" s="35">
        <f t="shared" si="28"/>
        <v>1</v>
      </c>
      <c r="P187" s="2097"/>
      <c r="Q187" s="2098">
        <f t="shared" si="29"/>
        <v>0</v>
      </c>
      <c r="S187" s="466"/>
    </row>
    <row r="188" spans="6:19" s="64" customFormat="1" outlineLevel="2" collapsed="1">
      <c r="F188" s="980"/>
      <c r="G188" s="1362"/>
      <c r="H188" s="1365" t="s">
        <v>2468</v>
      </c>
      <c r="I188" s="17"/>
      <c r="J188" s="34" t="s">
        <v>2809</v>
      </c>
      <c r="K188" s="34"/>
      <c r="L188" s="35" t="s">
        <v>23</v>
      </c>
      <c r="M188" s="35">
        <v>1</v>
      </c>
      <c r="N188" s="19">
        <v>0</v>
      </c>
      <c r="O188" s="35">
        <f t="shared" si="28"/>
        <v>1</v>
      </c>
      <c r="P188" s="2097"/>
      <c r="Q188" s="2098">
        <f t="shared" si="29"/>
        <v>0</v>
      </c>
      <c r="S188" s="466"/>
    </row>
    <row r="189" spans="6:19" s="64" customFormat="1" outlineLevel="2" collapsed="1">
      <c r="F189" s="980"/>
      <c r="G189" s="1362"/>
      <c r="H189" s="1365" t="s">
        <v>2609</v>
      </c>
      <c r="I189" s="17"/>
      <c r="J189" s="34" t="s">
        <v>2810</v>
      </c>
      <c r="K189" s="34"/>
      <c r="L189" s="35" t="s">
        <v>23</v>
      </c>
      <c r="M189" s="35">
        <v>1</v>
      </c>
      <c r="N189" s="19">
        <v>0</v>
      </c>
      <c r="O189" s="35">
        <f t="shared" si="28"/>
        <v>1</v>
      </c>
      <c r="P189" s="2097"/>
      <c r="Q189" s="2098">
        <f t="shared" si="29"/>
        <v>0</v>
      </c>
      <c r="S189" s="466"/>
    </row>
    <row r="190" spans="6:19" s="64" customFormat="1" outlineLevel="2">
      <c r="F190" s="980"/>
      <c r="G190" s="1362"/>
      <c r="H190" s="1365" t="s">
        <v>2612</v>
      </c>
      <c r="I190" s="17"/>
      <c r="J190" s="34" t="s">
        <v>2811</v>
      </c>
      <c r="K190" s="34"/>
      <c r="L190" s="35" t="s">
        <v>23</v>
      </c>
      <c r="M190" s="35">
        <v>1</v>
      </c>
      <c r="N190" s="19">
        <v>0</v>
      </c>
      <c r="O190" s="35">
        <f t="shared" si="28"/>
        <v>1</v>
      </c>
      <c r="P190" s="2097"/>
      <c r="Q190" s="2098">
        <f t="shared" si="29"/>
        <v>0</v>
      </c>
      <c r="S190" s="466"/>
    </row>
    <row r="191" spans="6:19" s="64" customFormat="1" outlineLevel="2" collapsed="1">
      <c r="F191" s="980"/>
      <c r="G191" s="1362"/>
      <c r="H191" s="1365" t="s">
        <v>2615</v>
      </c>
      <c r="I191" s="17"/>
      <c r="J191" s="34" t="s">
        <v>2812</v>
      </c>
      <c r="K191" s="34"/>
      <c r="L191" s="35" t="s">
        <v>23</v>
      </c>
      <c r="M191" s="35">
        <v>1</v>
      </c>
      <c r="N191" s="19">
        <v>0</v>
      </c>
      <c r="O191" s="35">
        <f t="shared" si="28"/>
        <v>1</v>
      </c>
      <c r="P191" s="2097"/>
      <c r="Q191" s="2098">
        <f t="shared" si="29"/>
        <v>0</v>
      </c>
      <c r="S191" s="466"/>
    </row>
    <row r="192" spans="6:19" s="64" customFormat="1" outlineLevel="2" collapsed="1">
      <c r="F192" s="980"/>
      <c r="G192" s="1362"/>
      <c r="H192" s="1365" t="s">
        <v>2618</v>
      </c>
      <c r="I192" s="17"/>
      <c r="J192" s="34" t="s">
        <v>2813</v>
      </c>
      <c r="K192" s="34"/>
      <c r="L192" s="35" t="s">
        <v>23</v>
      </c>
      <c r="M192" s="35">
        <v>1</v>
      </c>
      <c r="N192" s="19">
        <v>0</v>
      </c>
      <c r="O192" s="35">
        <f t="shared" si="28"/>
        <v>1</v>
      </c>
      <c r="P192" s="2097"/>
      <c r="Q192" s="2098">
        <f t="shared" si="29"/>
        <v>0</v>
      </c>
      <c r="S192" s="466"/>
    </row>
    <row r="193" spans="6:19" s="64" customFormat="1" ht="13.8" outlineLevel="2" collapsed="1" thickBot="1">
      <c r="F193" s="980"/>
      <c r="G193" s="1363"/>
      <c r="H193" s="1367" t="s">
        <v>2621</v>
      </c>
      <c r="I193" s="1075"/>
      <c r="J193" s="1074" t="s">
        <v>2814</v>
      </c>
      <c r="K193" s="1074"/>
      <c r="L193" s="948" t="s">
        <v>23</v>
      </c>
      <c r="M193" s="948">
        <v>1</v>
      </c>
      <c r="N193" s="949">
        <v>0</v>
      </c>
      <c r="O193" s="948">
        <f t="shared" si="28"/>
        <v>1</v>
      </c>
      <c r="P193" s="2105"/>
      <c r="Q193" s="2106">
        <f t="shared" si="29"/>
        <v>0</v>
      </c>
      <c r="S193" s="466"/>
    </row>
    <row r="199" spans="6:19">
      <c r="J199" s="4"/>
      <c r="K199" s="4"/>
    </row>
  </sheetData>
  <sheetProtection algorithmName="SHA-512" hashValue="X62mYu4Een3jBPNrEUhhB7Fe5Grl9+AmullrWWrNYNKGokKkZ4RMMrE+Tw/IWscndOKhpaX4F/3Hj/4ongRlZA==" saltValue="FgDqpLBr7D3TJLgJcGXUDw==" spinCount="100000" sheet="1" objects="1" scenarios="1"/>
  <autoFilter ref="F3:Q193"/>
  <printOptions gridLines="1"/>
  <pageMargins left="0.86614173228346458" right="0.39370078740157483" top="0.86614173228346458" bottom="0.35433070866141736" header="0.39370078740157483" footer="0.19685039370078741"/>
  <pageSetup paperSize="9" scale="56" fitToHeight="0" orientation="portrait" r:id="rId1"/>
  <headerFooter>
    <oddHeader>&amp;R&amp;F
&amp;A</oddHeader>
    <oddFooter>&amp;R&amp;P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92D050"/>
    <pageSetUpPr fitToPage="1"/>
  </sheetPr>
  <dimension ref="A1:V42"/>
  <sheetViews>
    <sheetView zoomScale="115" zoomScaleNormal="115" workbookViewId="0">
      <pane xSplit="4" ySplit="10" topLeftCell="E11" activePane="bottomRight" state="frozen"/>
      <selection activeCell="F113" sqref="F113"/>
      <selection pane="topRight" activeCell="F113" sqref="F113"/>
      <selection pane="bottomLeft" activeCell="F113" sqref="F113"/>
      <selection pane="bottomRight" activeCell="F113" sqref="F113"/>
    </sheetView>
  </sheetViews>
  <sheetFormatPr defaultColWidth="9.109375" defaultRowHeight="13.2"/>
  <cols>
    <col min="1" max="1" width="5.5546875" style="264" customWidth="1"/>
    <col min="2" max="2" width="50.109375" style="264" customWidth="1"/>
    <col min="3" max="3" width="10" style="264" customWidth="1"/>
    <col min="4" max="4" width="9.5546875" style="298" customWidth="1"/>
    <col min="5" max="5" width="8.5546875" style="264" customWidth="1"/>
    <col min="6" max="6" width="21.88671875" style="270" customWidth="1"/>
    <col min="7" max="7" width="8.5546875" style="264" customWidth="1"/>
    <col min="8" max="9" width="13.6640625" style="710" customWidth="1"/>
    <col min="10" max="10" width="18.6640625" style="711" customWidth="1"/>
    <col min="11" max="11" width="2" style="270" customWidth="1"/>
    <col min="13" max="13" width="9.109375" style="270"/>
    <col min="14" max="16384" width="9.109375" style="264"/>
  </cols>
  <sheetData>
    <row r="1" spans="1:22" customFormat="1" ht="21.6" customHeight="1">
      <c r="A1" s="952"/>
      <c r="B1" s="818" t="s">
        <v>1711</v>
      </c>
      <c r="C1" s="975"/>
      <c r="D1" s="975"/>
      <c r="E1" s="975"/>
      <c r="F1" s="1071"/>
      <c r="H1" s="1189" t="s">
        <v>4754</v>
      </c>
      <c r="I1" s="1185"/>
      <c r="J1" s="1187"/>
      <c r="K1" s="273"/>
      <c r="M1" s="319"/>
      <c r="N1" s="319"/>
      <c r="O1" s="319"/>
      <c r="P1" s="319"/>
      <c r="Q1" s="319"/>
      <c r="R1" s="319"/>
      <c r="S1" s="319"/>
      <c r="T1" s="319"/>
      <c r="U1" s="15"/>
      <c r="V1" s="13"/>
    </row>
    <row r="2" spans="1:22" customFormat="1" ht="21.6" customHeight="1" thickBot="1">
      <c r="A2" s="953"/>
      <c r="B2" s="2076" t="s">
        <v>4779</v>
      </c>
      <c r="C2" s="1048"/>
      <c r="D2" s="1048"/>
      <c r="E2" s="1048"/>
      <c r="F2" s="1072"/>
      <c r="H2" s="1190" t="s">
        <v>4752</v>
      </c>
      <c r="I2" s="1186"/>
      <c r="J2" s="1188"/>
      <c r="K2" s="273"/>
      <c r="M2" s="319"/>
      <c r="N2" s="319"/>
      <c r="O2" s="319"/>
      <c r="P2" s="319"/>
      <c r="Q2" s="319"/>
      <c r="R2" s="319"/>
      <c r="S2" s="319"/>
      <c r="T2" s="319"/>
      <c r="U2" s="15"/>
      <c r="V2" s="13"/>
    </row>
    <row r="3" spans="1:22" ht="15.75" hidden="1" customHeight="1">
      <c r="A3" s="2632" t="s">
        <v>3187</v>
      </c>
      <c r="B3" s="2633"/>
      <c r="C3" s="2633"/>
      <c r="D3" s="2633"/>
      <c r="E3" s="269"/>
      <c r="F3" s="692"/>
      <c r="G3"/>
      <c r="H3" s="1139"/>
      <c r="I3" s="1140"/>
      <c r="J3" s="1141"/>
      <c r="K3" s="273"/>
      <c r="L3" s="264"/>
    </row>
    <row r="4" spans="1:22" ht="15.6" hidden="1">
      <c r="A4" s="2634" t="s">
        <v>3214</v>
      </c>
      <c r="B4" s="2635"/>
      <c r="C4" s="2635"/>
      <c r="D4" s="2635"/>
      <c r="E4" s="271"/>
      <c r="F4" s="693"/>
      <c r="G4"/>
      <c r="H4" s="1142"/>
      <c r="I4" s="704"/>
      <c r="J4" s="1143"/>
      <c r="K4" s="273"/>
      <c r="L4" s="264"/>
      <c r="M4" s="273"/>
    </row>
    <row r="5" spans="1:22" ht="7.5" hidden="1" customHeight="1" thickBot="1">
      <c r="A5" s="274"/>
      <c r="B5" s="275"/>
      <c r="C5" s="275"/>
      <c r="D5" s="276"/>
      <c r="E5" s="277"/>
      <c r="F5" s="693"/>
      <c r="G5"/>
      <c r="H5" s="1142"/>
      <c r="I5" s="704"/>
      <c r="J5" s="1143"/>
      <c r="K5" s="273"/>
      <c r="L5" s="264"/>
      <c r="M5" s="273"/>
    </row>
    <row r="6" spans="1:22" ht="13.8" thickTop="1">
      <c r="A6" s="278"/>
      <c r="B6" s="1156" t="s">
        <v>3188</v>
      </c>
      <c r="C6" s="279"/>
      <c r="D6" s="280" t="s">
        <v>3189</v>
      </c>
      <c r="E6" s="281" t="s">
        <v>3190</v>
      </c>
      <c r="F6" s="1158" t="s">
        <v>4744</v>
      </c>
      <c r="G6"/>
      <c r="H6" s="2052" t="s">
        <v>3191</v>
      </c>
      <c r="I6" s="2053" t="s">
        <v>3215</v>
      </c>
      <c r="J6" s="2054" t="s">
        <v>3193</v>
      </c>
      <c r="K6" s="273"/>
      <c r="L6" s="264"/>
      <c r="M6" s="244"/>
    </row>
    <row r="7" spans="1:22">
      <c r="A7" s="282"/>
      <c r="B7" s="1157" t="s">
        <v>3194</v>
      </c>
      <c r="C7" s="283"/>
      <c r="D7" s="284" t="s">
        <v>3195</v>
      </c>
      <c r="E7" s="233" t="s">
        <v>3196</v>
      </c>
      <c r="F7" s="1159" t="s">
        <v>2662</v>
      </c>
      <c r="G7"/>
      <c r="H7" s="2055" t="s">
        <v>3197</v>
      </c>
      <c r="I7" s="2056" t="s">
        <v>3197</v>
      </c>
      <c r="J7" s="2057" t="s">
        <v>2662</v>
      </c>
      <c r="K7" s="273"/>
      <c r="L7" s="264"/>
      <c r="M7" s="273"/>
    </row>
    <row r="8" spans="1:22" ht="5.25" customHeight="1" thickBot="1">
      <c r="A8" s="286"/>
      <c r="B8" s="287"/>
      <c r="C8" s="287"/>
      <c r="D8" s="288"/>
      <c r="E8" s="238"/>
      <c r="F8" s="1160"/>
      <c r="G8"/>
      <c r="H8" s="2058"/>
      <c r="I8" s="2059"/>
      <c r="J8" s="2060"/>
      <c r="L8" s="264"/>
    </row>
    <row r="9" spans="1:22" s="358" customFormat="1" ht="22.2" thickTop="1" thickBot="1">
      <c r="A9" s="352"/>
      <c r="B9" s="1079" t="s">
        <v>4780</v>
      </c>
      <c r="C9" s="353"/>
      <c r="D9" s="354"/>
      <c r="E9" s="355"/>
      <c r="F9" s="2082"/>
      <c r="G9"/>
      <c r="H9" s="2061"/>
      <c r="I9" s="2062"/>
      <c r="J9" s="2063">
        <f>J11+J22+J31</f>
        <v>0</v>
      </c>
    </row>
    <row r="10" spans="1:22" ht="6.75" customHeight="1">
      <c r="A10" s="259"/>
      <c r="B10" s="240"/>
      <c r="C10" s="241"/>
      <c r="D10" s="262"/>
      <c r="E10" s="247"/>
      <c r="F10" s="2350"/>
      <c r="G10"/>
      <c r="H10" s="2064"/>
      <c r="I10" s="2065"/>
      <c r="J10" s="2066"/>
      <c r="L10" s="264"/>
    </row>
    <row r="11" spans="1:22" s="258" customFormat="1">
      <c r="A11" s="1134" t="s">
        <v>2671</v>
      </c>
      <c r="B11" s="1135" t="s">
        <v>3216</v>
      </c>
      <c r="C11" s="1135"/>
      <c r="D11" s="1136"/>
      <c r="E11" s="1137"/>
      <c r="F11" s="2351"/>
      <c r="G11"/>
      <c r="H11" s="2067"/>
      <c r="I11" s="2067"/>
      <c r="J11" s="2068">
        <f>SUM(J12:J21)</f>
        <v>0</v>
      </c>
      <c r="K11" s="291"/>
      <c r="M11" s="291"/>
    </row>
    <row r="12" spans="1:22">
      <c r="A12" s="259" t="s">
        <v>3199</v>
      </c>
      <c r="B12" s="260" t="s">
        <v>3217</v>
      </c>
      <c r="C12" s="260"/>
      <c r="D12" s="261" t="s">
        <v>6</v>
      </c>
      <c r="E12" s="262">
        <f>300*3</f>
        <v>900</v>
      </c>
      <c r="F12" s="2347"/>
      <c r="G12"/>
      <c r="H12" s="2074"/>
      <c r="I12" s="2074"/>
      <c r="J12" s="2069">
        <f t="shared" ref="J12:J20" si="0">(I12+H12)*E12</f>
        <v>0</v>
      </c>
      <c r="L12" s="264"/>
      <c r="M12" s="292"/>
    </row>
    <row r="13" spans="1:22">
      <c r="A13" s="259" t="s">
        <v>3200</v>
      </c>
      <c r="B13" s="249" t="s">
        <v>3218</v>
      </c>
      <c r="C13" s="250"/>
      <c r="D13" s="251" t="s">
        <v>3219</v>
      </c>
      <c r="E13" s="252">
        <v>2</v>
      </c>
      <c r="F13" s="2347"/>
      <c r="G13"/>
      <c r="H13" s="2074"/>
      <c r="I13" s="2074"/>
      <c r="J13" s="2069">
        <f t="shared" si="0"/>
        <v>0</v>
      </c>
      <c r="L13" s="264"/>
      <c r="M13" s="253"/>
    </row>
    <row r="14" spans="1:22">
      <c r="A14" s="259" t="s">
        <v>3201</v>
      </c>
      <c r="B14" s="249" t="s">
        <v>3220</v>
      </c>
      <c r="C14" s="250"/>
      <c r="D14" s="251" t="s">
        <v>3219</v>
      </c>
      <c r="E14" s="252">
        <v>2</v>
      </c>
      <c r="F14" s="2347"/>
      <c r="G14"/>
      <c r="H14" s="2074"/>
      <c r="I14" s="2074"/>
      <c r="J14" s="2069">
        <f t="shared" si="0"/>
        <v>0</v>
      </c>
      <c r="L14" s="264"/>
      <c r="M14" s="253"/>
    </row>
    <row r="15" spans="1:22">
      <c r="A15" s="259" t="s">
        <v>3221</v>
      </c>
      <c r="B15" s="249" t="s">
        <v>3222</v>
      </c>
      <c r="C15" s="250"/>
      <c r="D15" s="251" t="s">
        <v>3219</v>
      </c>
      <c r="E15" s="252">
        <v>2</v>
      </c>
      <c r="F15" s="2347"/>
      <c r="G15"/>
      <c r="H15" s="2074"/>
      <c r="I15" s="2074"/>
      <c r="J15" s="2069">
        <f>(I15+H15)*E15</f>
        <v>0</v>
      </c>
      <c r="L15" s="264"/>
      <c r="M15" s="253"/>
    </row>
    <row r="16" spans="1:22">
      <c r="A16" s="259" t="s">
        <v>3223</v>
      </c>
      <c r="B16" s="260" t="s">
        <v>3224</v>
      </c>
      <c r="C16" s="260"/>
      <c r="D16" s="261" t="s">
        <v>6</v>
      </c>
      <c r="E16" s="262">
        <v>200</v>
      </c>
      <c r="F16" s="2347"/>
      <c r="G16"/>
      <c r="H16" s="2074"/>
      <c r="I16" s="2074"/>
      <c r="J16" s="2069">
        <f t="shared" si="0"/>
        <v>0</v>
      </c>
      <c r="L16" s="264"/>
      <c r="M16" s="292"/>
    </row>
    <row r="17" spans="1:16">
      <c r="A17" s="259" t="s">
        <v>3225</v>
      </c>
      <c r="B17" s="260" t="s">
        <v>3226</v>
      </c>
      <c r="C17" s="260"/>
      <c r="D17" s="261" t="s">
        <v>1875</v>
      </c>
      <c r="E17" s="262">
        <v>20</v>
      </c>
      <c r="F17" s="2347"/>
      <c r="G17"/>
      <c r="H17" s="2074"/>
      <c r="I17" s="2074"/>
      <c r="J17" s="2069">
        <f t="shared" si="0"/>
        <v>0</v>
      </c>
      <c r="L17" s="264"/>
      <c r="M17" s="263"/>
    </row>
    <row r="18" spans="1:16">
      <c r="A18" s="259" t="s">
        <v>3227</v>
      </c>
      <c r="B18" s="260" t="s">
        <v>3228</v>
      </c>
      <c r="C18" s="260"/>
      <c r="D18" s="261" t="s">
        <v>6</v>
      </c>
      <c r="E18" s="262">
        <v>50</v>
      </c>
      <c r="F18" s="2347"/>
      <c r="G18"/>
      <c r="H18" s="2074"/>
      <c r="I18" s="2074"/>
      <c r="J18" s="2069">
        <f t="shared" si="0"/>
        <v>0</v>
      </c>
      <c r="K18" s="293"/>
      <c r="L18" s="264"/>
      <c r="M18" s="263"/>
    </row>
    <row r="19" spans="1:16">
      <c r="A19" s="259" t="s">
        <v>3229</v>
      </c>
      <c r="B19" s="260" t="s">
        <v>3230</v>
      </c>
      <c r="C19" s="260"/>
      <c r="D19" s="261" t="s">
        <v>6</v>
      </c>
      <c r="E19" s="262">
        <v>200</v>
      </c>
      <c r="F19" s="2347"/>
      <c r="G19"/>
      <c r="H19" s="2074"/>
      <c r="I19" s="2074"/>
      <c r="J19" s="2069">
        <f t="shared" si="0"/>
        <v>0</v>
      </c>
      <c r="K19" s="293"/>
      <c r="L19" s="264"/>
      <c r="M19" s="263"/>
    </row>
    <row r="20" spans="1:16">
      <c r="A20" s="259" t="s">
        <v>3231</v>
      </c>
      <c r="B20" s="260" t="s">
        <v>3232</v>
      </c>
      <c r="C20" s="260"/>
      <c r="D20" s="261" t="s">
        <v>6</v>
      </c>
      <c r="E20" s="262">
        <v>200</v>
      </c>
      <c r="F20" s="2347"/>
      <c r="G20"/>
      <c r="H20" s="2074"/>
      <c r="I20" s="2074"/>
      <c r="J20" s="2069">
        <f t="shared" si="0"/>
        <v>0</v>
      </c>
      <c r="K20" s="293"/>
      <c r="L20" s="264"/>
      <c r="M20" s="263"/>
    </row>
    <row r="21" spans="1:16">
      <c r="A21" s="259"/>
      <c r="B21" s="260"/>
      <c r="C21" s="260"/>
      <c r="D21" s="261"/>
      <c r="E21" s="262"/>
      <c r="F21" s="2347"/>
      <c r="G21"/>
      <c r="H21" s="2064"/>
      <c r="I21" s="2064"/>
      <c r="J21" s="2069"/>
      <c r="L21" s="264"/>
      <c r="M21" s="263"/>
    </row>
    <row r="22" spans="1:16" s="474" customFormat="1">
      <c r="A22" s="1134" t="s">
        <v>2454</v>
      </c>
      <c r="B22" s="1135" t="s">
        <v>3233</v>
      </c>
      <c r="C22" s="1135"/>
      <c r="D22" s="1136"/>
      <c r="E22" s="1137"/>
      <c r="F22" s="2351"/>
      <c r="G22"/>
      <c r="H22" s="2067"/>
      <c r="I22" s="2067"/>
      <c r="J22" s="2068">
        <f>SUM(J23:J30)</f>
        <v>0</v>
      </c>
      <c r="K22" s="472"/>
      <c r="M22" s="473"/>
    </row>
    <row r="23" spans="1:16">
      <c r="A23" s="259" t="s">
        <v>3204</v>
      </c>
      <c r="B23" s="260" t="s">
        <v>3234</v>
      </c>
      <c r="C23" s="260"/>
      <c r="D23" s="261" t="s">
        <v>3235</v>
      </c>
      <c r="E23" s="296">
        <v>0.2</v>
      </c>
      <c r="F23" s="2347"/>
      <c r="G23"/>
      <c r="H23" s="2064"/>
      <c r="I23" s="2074"/>
      <c r="J23" s="2069">
        <f t="shared" ref="J23:J29" si="1">(H23+I23)*E23</f>
        <v>0</v>
      </c>
      <c r="L23" s="264"/>
      <c r="M23" s="263"/>
    </row>
    <row r="24" spans="1:16">
      <c r="A24" s="259" t="s">
        <v>3206</v>
      </c>
      <c r="B24" s="260" t="s">
        <v>3236</v>
      </c>
      <c r="C24" s="260"/>
      <c r="D24" s="261" t="s">
        <v>17</v>
      </c>
      <c r="E24" s="297">
        <v>10</v>
      </c>
      <c r="F24" s="2347"/>
      <c r="G24"/>
      <c r="H24" s="2074"/>
      <c r="I24" s="2074"/>
      <c r="J24" s="2069">
        <f t="shared" si="1"/>
        <v>0</v>
      </c>
      <c r="L24" s="264"/>
      <c r="M24" s="263"/>
    </row>
    <row r="25" spans="1:16">
      <c r="A25" s="259" t="s">
        <v>3207</v>
      </c>
      <c r="B25" s="260" t="s">
        <v>3237</v>
      </c>
      <c r="C25" s="260"/>
      <c r="D25" s="261" t="s">
        <v>6</v>
      </c>
      <c r="E25" s="297">
        <v>200</v>
      </c>
      <c r="F25" s="2347"/>
      <c r="G25"/>
      <c r="H25" s="2074"/>
      <c r="I25" s="2074"/>
      <c r="J25" s="2069">
        <f t="shared" si="1"/>
        <v>0</v>
      </c>
      <c r="L25" s="264"/>
      <c r="M25" s="263"/>
      <c r="N25" s="263"/>
      <c r="O25" s="263"/>
      <c r="P25" s="263"/>
    </row>
    <row r="26" spans="1:16">
      <c r="A26" s="259" t="s">
        <v>3208</v>
      </c>
      <c r="B26" s="260" t="s">
        <v>3238</v>
      </c>
      <c r="C26" s="260"/>
      <c r="D26" s="261" t="s">
        <v>6</v>
      </c>
      <c r="E26" s="297">
        <v>200</v>
      </c>
      <c r="F26" s="2347"/>
      <c r="G26"/>
      <c r="H26" s="2074"/>
      <c r="I26" s="2074"/>
      <c r="J26" s="2069">
        <f t="shared" si="1"/>
        <v>0</v>
      </c>
      <c r="L26" s="264"/>
      <c r="M26" s="263"/>
      <c r="N26" s="263"/>
      <c r="O26" s="263"/>
      <c r="P26" s="263"/>
    </row>
    <row r="27" spans="1:16">
      <c r="A27" s="259" t="s">
        <v>3210</v>
      </c>
      <c r="B27" s="260" t="s">
        <v>3239</v>
      </c>
      <c r="C27" s="260"/>
      <c r="D27" s="261" t="s">
        <v>6</v>
      </c>
      <c r="E27" s="297">
        <v>200</v>
      </c>
      <c r="F27" s="2347"/>
      <c r="G27"/>
      <c r="H27" s="2074"/>
      <c r="I27" s="2074"/>
      <c r="J27" s="2069">
        <f t="shared" si="1"/>
        <v>0</v>
      </c>
      <c r="L27" s="264"/>
      <c r="M27" s="263"/>
      <c r="N27" s="263"/>
      <c r="O27" s="263"/>
      <c r="P27" s="263"/>
    </row>
    <row r="28" spans="1:16">
      <c r="A28" s="259" t="s">
        <v>3212</v>
      </c>
      <c r="B28" s="260" t="s">
        <v>3240</v>
      </c>
      <c r="C28" s="260"/>
      <c r="D28" s="261" t="s">
        <v>16</v>
      </c>
      <c r="E28" s="297">
        <v>200</v>
      </c>
      <c r="F28" s="2347"/>
      <c r="G28"/>
      <c r="H28" s="2074"/>
      <c r="I28" s="2074"/>
      <c r="J28" s="2069">
        <f t="shared" si="1"/>
        <v>0</v>
      </c>
      <c r="L28" s="264"/>
      <c r="M28" s="263"/>
      <c r="N28" s="263"/>
      <c r="O28" s="263"/>
      <c r="P28" s="263"/>
    </row>
    <row r="29" spans="1:16">
      <c r="A29" s="259" t="s">
        <v>3241</v>
      </c>
      <c r="B29" s="260" t="s">
        <v>3242</v>
      </c>
      <c r="C29" s="260"/>
      <c r="D29" s="261" t="s">
        <v>17</v>
      </c>
      <c r="E29" s="297">
        <v>10</v>
      </c>
      <c r="F29" s="2347"/>
      <c r="G29"/>
      <c r="H29" s="2074"/>
      <c r="I29" s="2074"/>
      <c r="J29" s="2069">
        <f t="shared" si="1"/>
        <v>0</v>
      </c>
      <c r="L29" s="264"/>
      <c r="M29" s="263"/>
      <c r="N29" s="263"/>
      <c r="O29" s="263"/>
      <c r="P29" s="263"/>
    </row>
    <row r="30" spans="1:16">
      <c r="A30" s="259"/>
      <c r="B30" s="260"/>
      <c r="C30" s="260"/>
      <c r="D30" s="261"/>
      <c r="E30" s="262"/>
      <c r="F30" s="2347"/>
      <c r="G30"/>
      <c r="H30" s="2064"/>
      <c r="I30" s="2064"/>
      <c r="J30" s="2069"/>
      <c r="L30" s="264"/>
      <c r="M30" s="263"/>
      <c r="N30" s="263"/>
      <c r="O30" s="263"/>
      <c r="P30" s="263"/>
    </row>
    <row r="31" spans="1:16" s="258" customFormat="1">
      <c r="A31" s="1134" t="s">
        <v>2465</v>
      </c>
      <c r="B31" s="1135" t="s">
        <v>3203</v>
      </c>
      <c r="C31" s="1135"/>
      <c r="D31" s="1136"/>
      <c r="E31" s="1137"/>
      <c r="F31" s="2351"/>
      <c r="G31"/>
      <c r="H31" s="2067"/>
      <c r="I31" s="2067"/>
      <c r="J31" s="2068">
        <f>SUM(J32:J38)</f>
        <v>0</v>
      </c>
      <c r="K31" s="291"/>
      <c r="M31" s="263"/>
      <c r="N31" s="263"/>
      <c r="O31" s="263"/>
      <c r="P31" s="263"/>
    </row>
    <row r="32" spans="1:16">
      <c r="A32" s="259" t="s">
        <v>3243</v>
      </c>
      <c r="B32" s="260" t="s">
        <v>3205</v>
      </c>
      <c r="C32" s="260"/>
      <c r="D32" s="261" t="s">
        <v>23</v>
      </c>
      <c r="E32" s="262">
        <v>1</v>
      </c>
      <c r="F32" s="2347"/>
      <c r="G32"/>
      <c r="H32" s="2070"/>
      <c r="I32" s="2071"/>
      <c r="J32" s="2075"/>
      <c r="L32" s="264"/>
      <c r="M32" s="263"/>
      <c r="N32" s="263"/>
      <c r="O32" s="263"/>
      <c r="P32" s="263"/>
    </row>
    <row r="33" spans="1:16" s="270" customFormat="1">
      <c r="A33" s="259" t="s">
        <v>3244</v>
      </c>
      <c r="B33" s="260" t="s">
        <v>3245</v>
      </c>
      <c r="C33" s="260"/>
      <c r="D33" s="261" t="s">
        <v>23</v>
      </c>
      <c r="E33" s="262">
        <v>1</v>
      </c>
      <c r="F33" s="2347"/>
      <c r="G33"/>
      <c r="H33" s="2072"/>
      <c r="I33" s="2073"/>
      <c r="J33" s="2075"/>
      <c r="M33" s="263"/>
      <c r="N33" s="263"/>
      <c r="O33" s="263"/>
      <c r="P33" s="263"/>
    </row>
    <row r="34" spans="1:16" s="270" customFormat="1">
      <c r="A34" s="259" t="s">
        <v>3246</v>
      </c>
      <c r="B34" s="260" t="s">
        <v>2902</v>
      </c>
      <c r="C34" s="260"/>
      <c r="D34" s="261" t="s">
        <v>23</v>
      </c>
      <c r="E34" s="262">
        <v>1</v>
      </c>
      <c r="F34" s="2347"/>
      <c r="G34"/>
      <c r="H34" s="2072"/>
      <c r="I34" s="2073"/>
      <c r="J34" s="2075"/>
      <c r="M34" s="263"/>
      <c r="N34" s="263"/>
      <c r="O34" s="263"/>
      <c r="P34" s="263"/>
    </row>
    <row r="35" spans="1:16" s="270" customFormat="1">
      <c r="A35" s="259" t="s">
        <v>3247</v>
      </c>
      <c r="B35" s="260" t="s">
        <v>3209</v>
      </c>
      <c r="C35" s="260"/>
      <c r="D35" s="261" t="s">
        <v>23</v>
      </c>
      <c r="E35" s="262">
        <v>1</v>
      </c>
      <c r="F35" s="2347"/>
      <c r="G35"/>
      <c r="H35" s="2072"/>
      <c r="I35" s="2073"/>
      <c r="J35" s="2075"/>
      <c r="M35" s="263"/>
      <c r="N35" s="263"/>
      <c r="O35" s="263"/>
      <c r="P35" s="263"/>
    </row>
    <row r="36" spans="1:16">
      <c r="A36" s="259" t="s">
        <v>3248</v>
      </c>
      <c r="B36" s="260" t="s">
        <v>3211</v>
      </c>
      <c r="C36" s="260"/>
      <c r="D36" s="261" t="s">
        <v>23</v>
      </c>
      <c r="E36" s="262">
        <v>1</v>
      </c>
      <c r="F36" s="2347"/>
      <c r="G36"/>
      <c r="H36" s="2072"/>
      <c r="I36" s="2073"/>
      <c r="J36" s="2075"/>
      <c r="K36" s="263"/>
      <c r="L36" s="264"/>
      <c r="M36" s="263"/>
      <c r="N36" s="263"/>
      <c r="O36" s="263"/>
      <c r="P36" s="263"/>
    </row>
    <row r="37" spans="1:16">
      <c r="A37" s="259" t="s">
        <v>3249</v>
      </c>
      <c r="B37" s="260" t="s">
        <v>3213</v>
      </c>
      <c r="C37" s="260"/>
      <c r="D37" s="261" t="s">
        <v>23</v>
      </c>
      <c r="E37" s="262">
        <v>1</v>
      </c>
      <c r="F37" s="2347"/>
      <c r="G37"/>
      <c r="H37" s="2072"/>
      <c r="I37" s="2073"/>
      <c r="J37" s="2075"/>
      <c r="K37" s="263"/>
      <c r="L37" s="264"/>
      <c r="M37" s="263"/>
      <c r="N37" s="263"/>
      <c r="O37" s="263"/>
      <c r="P37" s="263"/>
    </row>
    <row r="38" spans="1:16" s="270" customFormat="1" ht="13.8" thickBot="1">
      <c r="A38" s="1152"/>
      <c r="B38" s="1153"/>
      <c r="C38" s="1153"/>
      <c r="D38" s="1154"/>
      <c r="E38" s="1155"/>
      <c r="F38" s="2348"/>
      <c r="G38"/>
      <c r="H38" s="1150"/>
      <c r="I38" s="1150"/>
      <c r="J38" s="1151"/>
      <c r="M38" s="263"/>
      <c r="N38" s="263"/>
      <c r="O38" s="263"/>
      <c r="P38" s="263"/>
    </row>
    <row r="39" spans="1:16">
      <c r="F39" s="263"/>
      <c r="G39"/>
      <c r="L39" s="264"/>
      <c r="M39" s="263"/>
      <c r="N39" s="263"/>
      <c r="O39" s="263"/>
      <c r="P39" s="263"/>
    </row>
    <row r="40" spans="1:16" s="270" customFormat="1">
      <c r="A40" s="299"/>
      <c r="B40" s="299"/>
      <c r="C40" s="299"/>
      <c r="D40" s="300"/>
      <c r="E40" s="299"/>
      <c r="F40" s="263"/>
      <c r="G40"/>
      <c r="H40" s="712"/>
      <c r="I40" s="712"/>
      <c r="J40" s="713"/>
      <c r="M40" s="263"/>
      <c r="N40" s="263"/>
      <c r="O40" s="263"/>
      <c r="P40" s="263"/>
    </row>
    <row r="41" spans="1:16" s="270" customFormat="1">
      <c r="A41" s="299"/>
      <c r="B41" s="299"/>
      <c r="C41" s="299"/>
      <c r="D41" s="300"/>
      <c r="E41" s="299"/>
      <c r="G41"/>
      <c r="H41" s="714"/>
      <c r="I41" s="714"/>
      <c r="J41" s="715"/>
    </row>
    <row r="42" spans="1:16">
      <c r="G42"/>
    </row>
  </sheetData>
  <sheetProtection algorithmName="SHA-512" hashValue="ZxG9PnMkyyYgHRZRJsAah5XEAoWTx49rIlCMKfQMUVhddbP3OKg0XZEoEgQjbxTJ57faYg4D673CX/rpSqXk8A==" saltValue="maowTZLg5uyllZNPtwCapQ==" spinCount="100000" sheet="1" objects="1" scenarios="1"/>
  <mergeCells count="2">
    <mergeCell ref="A3:D3"/>
    <mergeCell ref="A4:D4"/>
  </mergeCells>
  <printOptions gridLines="1"/>
  <pageMargins left="0.86614173228346458" right="0.39370078740157483" top="0.86614173228346458" bottom="0.35433070866141736" header="0.39370078740157483" footer="0.19685039370078741"/>
  <pageSetup paperSize="9" scale="86" fitToHeight="0" orientation="portrait" r:id="rId1"/>
  <headerFooter>
    <oddHeader>&amp;R&amp;F
&amp;A</oddHeader>
    <oddFooter>&amp;R&amp;P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outlinePr summaryBelow="0"/>
    <pageSetUpPr fitToPage="1"/>
  </sheetPr>
  <dimension ref="A1:J123"/>
  <sheetViews>
    <sheetView tabSelected="1" zoomScaleNormal="100" workbookViewId="0">
      <pane ySplit="3" topLeftCell="A4" activePane="bottomLeft" state="frozen"/>
      <selection activeCell="A111" sqref="A111"/>
      <selection pane="bottomLeft" activeCell="I77" sqref="I77"/>
    </sheetView>
  </sheetViews>
  <sheetFormatPr defaultColWidth="8.88671875" defaultRowHeight="13.2" outlineLevelRow="1"/>
  <cols>
    <col min="1" max="1" width="21.109375" style="2549" customWidth="1"/>
    <col min="2" max="2" width="4.88671875" style="2567" customWidth="1"/>
    <col min="3" max="4" width="6" style="1912" customWidth="1"/>
    <col min="5" max="5" width="73.6640625" style="1914" customWidth="1"/>
    <col min="6" max="6" width="17.33203125" style="1955" customWidth="1"/>
    <col min="7" max="8" width="28.6640625" style="1911" customWidth="1"/>
    <col min="9" max="9" width="19.77734375" style="578" customWidth="1"/>
    <col min="10" max="16384" width="8.88671875" style="578"/>
  </cols>
  <sheetData>
    <row r="1" spans="1:10" ht="22.2" customHeight="1">
      <c r="C1" s="1845"/>
      <c r="D1" s="1846"/>
      <c r="E1" s="1847" t="s">
        <v>2549</v>
      </c>
      <c r="F1" s="1940"/>
      <c r="G1" s="1848"/>
      <c r="H1" s="1849"/>
    </row>
    <row r="2" spans="1:10" ht="25.95" customHeight="1">
      <c r="C2" s="1850"/>
      <c r="D2" s="1851"/>
      <c r="E2" s="1852" t="s">
        <v>4901</v>
      </c>
      <c r="F2" s="1941"/>
      <c r="G2" s="1853" t="s">
        <v>4896</v>
      </c>
      <c r="H2" s="1854" t="s">
        <v>4900</v>
      </c>
    </row>
    <row r="3" spans="1:10" ht="52.2" customHeight="1" thickBot="1">
      <c r="C3" s="1855" t="s">
        <v>4908</v>
      </c>
      <c r="D3" s="2550" t="s">
        <v>5052</v>
      </c>
      <c r="E3" s="1856" t="s">
        <v>99</v>
      </c>
      <c r="F3" s="1942" t="s">
        <v>5071</v>
      </c>
      <c r="G3" s="1857"/>
      <c r="H3" s="1858"/>
      <c r="I3" s="2587" t="s">
        <v>5075</v>
      </c>
    </row>
    <row r="4" spans="1:10" ht="13.8" thickTop="1">
      <c r="C4" s="2557"/>
      <c r="D4" s="1851"/>
      <c r="E4" s="1859"/>
      <c r="F4" s="1943"/>
      <c r="G4" s="1860"/>
      <c r="H4" s="1861"/>
    </row>
    <row r="5" spans="1:10" s="1865" customFormat="1" ht="13.5" customHeight="1">
      <c r="A5" s="2549"/>
      <c r="B5" s="2568">
        <v>0</v>
      </c>
      <c r="C5" s="2558">
        <v>1</v>
      </c>
      <c r="D5" s="2551" t="s">
        <v>5054</v>
      </c>
      <c r="E5" s="1862" t="s">
        <v>3850</v>
      </c>
      <c r="F5" s="1944">
        <f>AST!O5+AST_dvere!O5</f>
        <v>0</v>
      </c>
      <c r="G5" s="1863"/>
      <c r="H5" s="1864"/>
      <c r="J5" s="2160"/>
    </row>
    <row r="6" spans="1:10" s="1869" customFormat="1" ht="15" customHeight="1" outlineLevel="1">
      <c r="A6" s="2549"/>
      <c r="B6" s="2567">
        <v>1</v>
      </c>
      <c r="C6" s="2559">
        <v>2</v>
      </c>
      <c r="D6" s="2552" t="s">
        <v>5054</v>
      </c>
      <c r="E6" s="1866" t="s">
        <v>836</v>
      </c>
      <c r="F6" s="1945">
        <f>AST!O6</f>
        <v>0</v>
      </c>
      <c r="G6" s="1867" t="s">
        <v>4897</v>
      </c>
      <c r="H6" s="1868" t="s">
        <v>4941</v>
      </c>
    </row>
    <row r="7" spans="1:10" s="1869" customFormat="1" ht="15" customHeight="1" outlineLevel="1">
      <c r="A7" s="2549"/>
      <c r="B7" s="2567">
        <v>1</v>
      </c>
      <c r="C7" s="2559">
        <v>3</v>
      </c>
      <c r="D7" s="2552" t="s">
        <v>5054</v>
      </c>
      <c r="E7" s="1866" t="s">
        <v>539</v>
      </c>
      <c r="F7" s="1945">
        <f>AST!O54</f>
        <v>0</v>
      </c>
      <c r="G7" s="1867" t="s">
        <v>4897</v>
      </c>
      <c r="H7" s="1868" t="s">
        <v>4941</v>
      </c>
    </row>
    <row r="8" spans="1:10" s="1869" customFormat="1" ht="15" customHeight="1" outlineLevel="1">
      <c r="A8" s="2549"/>
      <c r="B8" s="2567">
        <v>1</v>
      </c>
      <c r="C8" s="2559">
        <v>4</v>
      </c>
      <c r="D8" s="2552" t="s">
        <v>5054</v>
      </c>
      <c r="E8" s="1866" t="s">
        <v>1587</v>
      </c>
      <c r="F8" s="1945">
        <f>AST!O177</f>
        <v>0</v>
      </c>
      <c r="G8" s="1867" t="s">
        <v>4897</v>
      </c>
      <c r="H8" s="1868" t="s">
        <v>4941</v>
      </c>
    </row>
    <row r="9" spans="1:10" s="1869" customFormat="1" ht="15" customHeight="1" outlineLevel="1">
      <c r="A9" s="2549"/>
      <c r="B9" s="2567">
        <v>1</v>
      </c>
      <c r="C9" s="2559">
        <v>5</v>
      </c>
      <c r="D9" s="2552" t="s">
        <v>5054</v>
      </c>
      <c r="E9" s="1866" t="s">
        <v>1206</v>
      </c>
      <c r="F9" s="1945">
        <f>AST!O195</f>
        <v>0</v>
      </c>
      <c r="G9" s="1867" t="s">
        <v>4897</v>
      </c>
      <c r="H9" s="1868" t="s">
        <v>4941</v>
      </c>
    </row>
    <row r="10" spans="1:10" s="1869" customFormat="1" ht="15" customHeight="1" outlineLevel="1">
      <c r="A10" s="2549"/>
      <c r="B10" s="2567">
        <v>1</v>
      </c>
      <c r="C10" s="2559">
        <v>6</v>
      </c>
      <c r="D10" s="2552" t="s">
        <v>5054</v>
      </c>
      <c r="E10" s="1866" t="s">
        <v>1272</v>
      </c>
      <c r="F10" s="1945">
        <f>AST!O621</f>
        <v>0</v>
      </c>
      <c r="G10" s="1867" t="s">
        <v>4897</v>
      </c>
      <c r="H10" s="1868" t="s">
        <v>4941</v>
      </c>
    </row>
    <row r="11" spans="1:10" s="1869" customFormat="1" ht="15" customHeight="1" outlineLevel="1">
      <c r="A11" s="2549"/>
      <c r="B11" s="2567">
        <v>1</v>
      </c>
      <c r="C11" s="2559">
        <v>7</v>
      </c>
      <c r="D11" s="2552" t="s">
        <v>5054</v>
      </c>
      <c r="E11" s="1866" t="s">
        <v>667</v>
      </c>
      <c r="F11" s="1945">
        <f>AST!O894</f>
        <v>0</v>
      </c>
      <c r="G11" s="1867" t="s">
        <v>4897</v>
      </c>
      <c r="H11" s="1868" t="s">
        <v>4941</v>
      </c>
    </row>
    <row r="12" spans="1:10" s="1869" customFormat="1" ht="15" customHeight="1" outlineLevel="1">
      <c r="A12" s="2549"/>
      <c r="B12" s="2567">
        <v>1</v>
      </c>
      <c r="C12" s="2559">
        <v>8</v>
      </c>
      <c r="D12" s="2552" t="s">
        <v>5054</v>
      </c>
      <c r="E12" s="1866" t="s">
        <v>1090</v>
      </c>
      <c r="F12" s="1945">
        <f>AST!O906</f>
        <v>0</v>
      </c>
      <c r="G12" s="1867" t="s">
        <v>4897</v>
      </c>
      <c r="H12" s="1868" t="s">
        <v>4941</v>
      </c>
    </row>
    <row r="13" spans="1:10" s="1869" customFormat="1" ht="15" customHeight="1" outlineLevel="1">
      <c r="A13" s="2549"/>
      <c r="B13" s="2567">
        <v>1</v>
      </c>
      <c r="C13" s="2559">
        <v>9</v>
      </c>
      <c r="D13" s="2552" t="s">
        <v>5054</v>
      </c>
      <c r="E13" s="1866" t="s">
        <v>1379</v>
      </c>
      <c r="F13" s="1945">
        <f>AST!O1579</f>
        <v>0</v>
      </c>
      <c r="G13" s="1867" t="s">
        <v>4897</v>
      </c>
      <c r="H13" s="1868" t="s">
        <v>4941</v>
      </c>
    </row>
    <row r="14" spans="1:10" s="1869" customFormat="1" ht="15" customHeight="1" outlineLevel="1">
      <c r="A14" s="2549"/>
      <c r="B14" s="2567">
        <v>1</v>
      </c>
      <c r="C14" s="2559">
        <v>10</v>
      </c>
      <c r="D14" s="2552" t="s">
        <v>5054</v>
      </c>
      <c r="E14" s="1866" t="s">
        <v>1091</v>
      </c>
      <c r="F14" s="1945">
        <f>AST!O1655</f>
        <v>0</v>
      </c>
      <c r="G14" s="1867" t="s">
        <v>4897</v>
      </c>
      <c r="H14" s="1868" t="s">
        <v>4941</v>
      </c>
    </row>
    <row r="15" spans="1:10" s="1869" customFormat="1" ht="15" customHeight="1" outlineLevel="1">
      <c r="A15" s="2549"/>
      <c r="B15" s="2567">
        <v>1</v>
      </c>
      <c r="C15" s="2559">
        <v>11</v>
      </c>
      <c r="D15" s="2552" t="s">
        <v>5054</v>
      </c>
      <c r="E15" s="1866" t="s">
        <v>1470</v>
      </c>
      <c r="F15" s="1945">
        <f>AST!O1663</f>
        <v>0</v>
      </c>
      <c r="G15" s="1867" t="s">
        <v>4897</v>
      </c>
      <c r="H15" s="1868" t="s">
        <v>4941</v>
      </c>
    </row>
    <row r="16" spans="1:10" s="1869" customFormat="1" ht="15" customHeight="1" outlineLevel="1">
      <c r="A16" s="2549"/>
      <c r="B16" s="2567">
        <v>1</v>
      </c>
      <c r="C16" s="2559">
        <v>12</v>
      </c>
      <c r="D16" s="2552" t="s">
        <v>5054</v>
      </c>
      <c r="E16" s="1866" t="s">
        <v>1563</v>
      </c>
      <c r="F16" s="1945">
        <f>AST!O1666</f>
        <v>0</v>
      </c>
      <c r="G16" s="1867" t="s">
        <v>4897</v>
      </c>
      <c r="H16" s="1868" t="s">
        <v>4941</v>
      </c>
    </row>
    <row r="17" spans="1:8" s="1869" customFormat="1" ht="15" customHeight="1" outlineLevel="1">
      <c r="A17" s="2549"/>
      <c r="B17" s="2567">
        <v>1</v>
      </c>
      <c r="C17" s="2559">
        <v>13</v>
      </c>
      <c r="D17" s="2552" t="s">
        <v>5054</v>
      </c>
      <c r="E17" s="1866" t="s">
        <v>1215</v>
      </c>
      <c r="F17" s="1945">
        <f>AST!O1739</f>
        <v>0</v>
      </c>
      <c r="G17" s="1867" t="s">
        <v>4897</v>
      </c>
      <c r="H17" s="1868" t="s">
        <v>4941</v>
      </c>
    </row>
    <row r="18" spans="1:8" s="1869" customFormat="1" ht="15" customHeight="1" outlineLevel="1">
      <c r="A18" s="2549"/>
      <c r="B18" s="2567">
        <v>1</v>
      </c>
      <c r="C18" s="2559">
        <v>14</v>
      </c>
      <c r="D18" s="2552" t="s">
        <v>5054</v>
      </c>
      <c r="E18" s="1866" t="s">
        <v>1153</v>
      </c>
      <c r="F18" s="1945">
        <f>AST!O1842</f>
        <v>0</v>
      </c>
      <c r="G18" s="1867" t="s">
        <v>4897</v>
      </c>
      <c r="H18" s="1868" t="s">
        <v>4941</v>
      </c>
    </row>
    <row r="19" spans="1:8" s="1869" customFormat="1" ht="15" customHeight="1" outlineLevel="1">
      <c r="A19" s="2549"/>
      <c r="B19" s="2567">
        <v>1</v>
      </c>
      <c r="C19" s="2559">
        <v>15</v>
      </c>
      <c r="D19" s="2552" t="s">
        <v>5054</v>
      </c>
      <c r="E19" s="1866" t="s">
        <v>1598</v>
      </c>
      <c r="F19" s="1945">
        <f>AST!O1996</f>
        <v>0</v>
      </c>
      <c r="G19" s="1867" t="s">
        <v>4897</v>
      </c>
      <c r="H19" s="1868" t="s">
        <v>4941</v>
      </c>
    </row>
    <row r="20" spans="1:8" s="1869" customFormat="1" ht="15" customHeight="1" outlineLevel="1">
      <c r="A20" s="2549"/>
      <c r="B20" s="2567">
        <v>1</v>
      </c>
      <c r="C20" s="2559">
        <v>16</v>
      </c>
      <c r="D20" s="2552" t="s">
        <v>5054</v>
      </c>
      <c r="E20" s="1866" t="s">
        <v>1274</v>
      </c>
      <c r="F20" s="1945">
        <f>AST!O2034</f>
        <v>0</v>
      </c>
      <c r="G20" s="1867" t="s">
        <v>4897</v>
      </c>
      <c r="H20" s="1868" t="s">
        <v>4941</v>
      </c>
    </row>
    <row r="21" spans="1:8" s="1869" customFormat="1" ht="15" customHeight="1" outlineLevel="1">
      <c r="A21" s="2549"/>
      <c r="B21" s="2567">
        <v>1</v>
      </c>
      <c r="C21" s="2559">
        <v>17</v>
      </c>
      <c r="D21" s="2552" t="s">
        <v>5054</v>
      </c>
      <c r="E21" s="1866" t="s">
        <v>1520</v>
      </c>
      <c r="F21" s="1945">
        <f>AST!O2185</f>
        <v>0</v>
      </c>
      <c r="G21" s="1867" t="s">
        <v>4897</v>
      </c>
      <c r="H21" s="1868" t="s">
        <v>4941</v>
      </c>
    </row>
    <row r="22" spans="1:8" s="1869" customFormat="1" ht="15" customHeight="1" outlineLevel="1">
      <c r="A22" s="2549"/>
      <c r="B22" s="2567">
        <v>1</v>
      </c>
      <c r="C22" s="2559">
        <v>18</v>
      </c>
      <c r="D22" s="2552" t="s">
        <v>5054</v>
      </c>
      <c r="E22" s="1866" t="s">
        <v>1521</v>
      </c>
      <c r="F22" s="1945">
        <f>AST!O2232</f>
        <v>0</v>
      </c>
      <c r="G22" s="1867" t="s">
        <v>4897</v>
      </c>
      <c r="H22" s="1868" t="s">
        <v>4941</v>
      </c>
    </row>
    <row r="23" spans="1:8" s="1869" customFormat="1" ht="15" customHeight="1" outlineLevel="1">
      <c r="A23" s="2549"/>
      <c r="B23" s="2567">
        <v>1</v>
      </c>
      <c r="C23" s="2559">
        <v>19</v>
      </c>
      <c r="D23" s="2553" t="s">
        <v>5053</v>
      </c>
      <c r="E23" s="1866" t="s">
        <v>1178</v>
      </c>
      <c r="F23" s="1945">
        <f>AST_dvere!O5</f>
        <v>0</v>
      </c>
      <c r="G23" s="1870" t="s">
        <v>4899</v>
      </c>
      <c r="H23" s="1871" t="s">
        <v>4941</v>
      </c>
    </row>
    <row r="24" spans="1:8" s="1869" customFormat="1" ht="15" customHeight="1" outlineLevel="1">
      <c r="A24" s="2549"/>
      <c r="B24" s="2567">
        <v>1</v>
      </c>
      <c r="C24" s="2559">
        <v>20</v>
      </c>
      <c r="D24" s="2552" t="s">
        <v>5054</v>
      </c>
      <c r="E24" s="1866" t="s">
        <v>1523</v>
      </c>
      <c r="F24" s="1945">
        <f>SUM(F25:F40)</f>
        <v>0</v>
      </c>
      <c r="G24" s="1872"/>
      <c r="H24" s="1873"/>
    </row>
    <row r="25" spans="1:8" s="1869" customFormat="1" ht="15" customHeight="1" outlineLevel="1">
      <c r="A25" s="2549"/>
      <c r="B25" s="2567">
        <v>2</v>
      </c>
      <c r="C25" s="2560">
        <v>21</v>
      </c>
      <c r="D25" s="2554"/>
      <c r="E25" s="1874" t="s">
        <v>2312</v>
      </c>
      <c r="F25" s="1947">
        <f>AST!O2261</f>
        <v>0</v>
      </c>
      <c r="G25" s="1875" t="s">
        <v>4898</v>
      </c>
      <c r="H25" s="1876" t="s">
        <v>4941</v>
      </c>
    </row>
    <row r="26" spans="1:8" s="1869" customFormat="1" ht="15" customHeight="1" outlineLevel="1">
      <c r="A26" s="2549"/>
      <c r="B26" s="2567">
        <v>2</v>
      </c>
      <c r="C26" s="2560">
        <v>22</v>
      </c>
      <c r="D26" s="2554"/>
      <c r="E26" s="1874" t="s">
        <v>2315</v>
      </c>
      <c r="F26" s="1947">
        <f>AST!O2269</f>
        <v>0</v>
      </c>
      <c r="G26" s="1875" t="s">
        <v>4898</v>
      </c>
      <c r="H26" s="1876" t="s">
        <v>4941</v>
      </c>
    </row>
    <row r="27" spans="1:8" s="1869" customFormat="1" ht="15" customHeight="1" outlineLevel="1">
      <c r="A27" s="2549"/>
      <c r="B27" s="2567">
        <v>2</v>
      </c>
      <c r="C27" s="2560">
        <v>23</v>
      </c>
      <c r="D27" s="2554"/>
      <c r="E27" s="1874" t="s">
        <v>2315</v>
      </c>
      <c r="F27" s="1947">
        <f>AST!O2274</f>
        <v>0</v>
      </c>
      <c r="G27" s="1875" t="s">
        <v>4898</v>
      </c>
      <c r="H27" s="1876" t="s">
        <v>4941</v>
      </c>
    </row>
    <row r="28" spans="1:8" s="1869" customFormat="1" ht="15" customHeight="1" outlineLevel="1">
      <c r="A28" s="2549"/>
      <c r="B28" s="2567">
        <v>2</v>
      </c>
      <c r="C28" s="2560">
        <v>24</v>
      </c>
      <c r="D28" s="2554"/>
      <c r="E28" s="1874" t="s">
        <v>2310</v>
      </c>
      <c r="F28" s="1947">
        <f>AST!O2295</f>
        <v>0</v>
      </c>
      <c r="G28" s="1875" t="s">
        <v>4898</v>
      </c>
      <c r="H28" s="1876" t="s">
        <v>4941</v>
      </c>
    </row>
    <row r="29" spans="1:8" s="1869" customFormat="1" ht="15" customHeight="1" outlineLevel="1">
      <c r="A29" s="2549"/>
      <c r="B29" s="2567">
        <v>2</v>
      </c>
      <c r="C29" s="2560">
        <v>25</v>
      </c>
      <c r="D29" s="2554"/>
      <c r="E29" s="1874" t="s">
        <v>2309</v>
      </c>
      <c r="F29" s="1947">
        <f>AST!O2300</f>
        <v>0</v>
      </c>
      <c r="G29" s="1875" t="s">
        <v>4898</v>
      </c>
      <c r="H29" s="1876" t="s">
        <v>4941</v>
      </c>
    </row>
    <row r="30" spans="1:8" s="1869" customFormat="1" ht="15" customHeight="1" outlineLevel="1">
      <c r="A30" s="2549"/>
      <c r="B30" s="2567">
        <v>2</v>
      </c>
      <c r="C30" s="2560">
        <v>26</v>
      </c>
      <c r="D30" s="2554"/>
      <c r="E30" s="1874" t="s">
        <v>4722</v>
      </c>
      <c r="F30" s="1947">
        <f>AST!O2308</f>
        <v>0</v>
      </c>
      <c r="G30" s="1875" t="s">
        <v>4898</v>
      </c>
      <c r="H30" s="1876" t="s">
        <v>4941</v>
      </c>
    </row>
    <row r="31" spans="1:8" s="1869" customFormat="1" ht="15" customHeight="1" outlineLevel="1">
      <c r="A31" s="2549"/>
      <c r="B31" s="2567">
        <v>2</v>
      </c>
      <c r="C31" s="2560">
        <v>27</v>
      </c>
      <c r="D31" s="2554"/>
      <c r="E31" s="1874" t="s">
        <v>4721</v>
      </c>
      <c r="F31" s="1947">
        <f>AST!O2309</f>
        <v>0</v>
      </c>
      <c r="G31" s="1875" t="s">
        <v>4898</v>
      </c>
      <c r="H31" s="1876" t="s">
        <v>4941</v>
      </c>
    </row>
    <row r="32" spans="1:8" s="1869" customFormat="1" ht="15" customHeight="1" outlineLevel="1">
      <c r="A32" s="2549"/>
      <c r="B32" s="2567">
        <v>2</v>
      </c>
      <c r="C32" s="2560">
        <v>28</v>
      </c>
      <c r="D32" s="2554"/>
      <c r="E32" s="1874" t="s">
        <v>4720</v>
      </c>
      <c r="F32" s="1947">
        <f>AST!O2310</f>
        <v>0</v>
      </c>
      <c r="G32" s="1875" t="s">
        <v>4898</v>
      </c>
      <c r="H32" s="1876" t="s">
        <v>4941</v>
      </c>
    </row>
    <row r="33" spans="1:8" s="1869" customFormat="1" ht="15" customHeight="1" outlineLevel="1">
      <c r="A33" s="2549"/>
      <c r="B33" s="2567">
        <v>2</v>
      </c>
      <c r="C33" s="2560">
        <v>29</v>
      </c>
      <c r="D33" s="2554"/>
      <c r="E33" s="1874" t="s">
        <v>4719</v>
      </c>
      <c r="F33" s="1947">
        <f>AST!O2311</f>
        <v>0</v>
      </c>
      <c r="G33" s="1875" t="s">
        <v>4898</v>
      </c>
      <c r="H33" s="1876" t="s">
        <v>4941</v>
      </c>
    </row>
    <row r="34" spans="1:8" s="1869" customFormat="1" ht="15" customHeight="1" outlineLevel="1">
      <c r="A34" s="2549"/>
      <c r="B34" s="2567">
        <v>2</v>
      </c>
      <c r="C34" s="2560">
        <v>30</v>
      </c>
      <c r="D34" s="2554"/>
      <c r="E34" s="1874" t="s">
        <v>4725</v>
      </c>
      <c r="F34" s="1947">
        <f>AST!O2312</f>
        <v>0</v>
      </c>
      <c r="G34" s="1875" t="s">
        <v>4898</v>
      </c>
      <c r="H34" s="1876" t="s">
        <v>4941</v>
      </c>
    </row>
    <row r="35" spans="1:8" s="1869" customFormat="1" ht="15" customHeight="1" outlineLevel="1">
      <c r="A35" s="2549"/>
      <c r="B35" s="2567">
        <v>2</v>
      </c>
      <c r="C35" s="2560">
        <v>31</v>
      </c>
      <c r="D35" s="2554"/>
      <c r="E35" s="1874" t="s">
        <v>4718</v>
      </c>
      <c r="F35" s="1947">
        <f>AST!O2313</f>
        <v>0</v>
      </c>
      <c r="G35" s="1875" t="s">
        <v>4898</v>
      </c>
      <c r="H35" s="1876" t="s">
        <v>4941</v>
      </c>
    </row>
    <row r="36" spans="1:8" s="1869" customFormat="1" ht="15" customHeight="1" outlineLevel="1">
      <c r="A36" s="2549"/>
      <c r="B36" s="2567">
        <v>2</v>
      </c>
      <c r="C36" s="2560">
        <v>32</v>
      </c>
      <c r="D36" s="2554"/>
      <c r="E36" s="1874" t="s">
        <v>4724</v>
      </c>
      <c r="F36" s="1947">
        <f>AST!O2314</f>
        <v>0</v>
      </c>
      <c r="G36" s="1875" t="s">
        <v>4898</v>
      </c>
      <c r="H36" s="1876" t="s">
        <v>4941</v>
      </c>
    </row>
    <row r="37" spans="1:8" s="1869" customFormat="1" ht="15" customHeight="1" outlineLevel="1">
      <c r="A37" s="2549"/>
      <c r="B37" s="2567">
        <v>2</v>
      </c>
      <c r="C37" s="2560">
        <v>33</v>
      </c>
      <c r="D37" s="2554"/>
      <c r="E37" s="1874" t="s">
        <v>4726</v>
      </c>
      <c r="F37" s="1947">
        <f>AST!O2315</f>
        <v>0</v>
      </c>
      <c r="G37" s="1875" t="s">
        <v>4898</v>
      </c>
      <c r="H37" s="1876" t="s">
        <v>4941</v>
      </c>
    </row>
    <row r="38" spans="1:8" s="1869" customFormat="1" ht="15" customHeight="1" outlineLevel="1">
      <c r="A38" s="2549"/>
      <c r="B38" s="2567">
        <v>2</v>
      </c>
      <c r="C38" s="2560">
        <v>34</v>
      </c>
      <c r="D38" s="2554"/>
      <c r="E38" s="1874" t="s">
        <v>4717</v>
      </c>
      <c r="F38" s="1947">
        <f>AST!O2316</f>
        <v>0</v>
      </c>
      <c r="G38" s="1875" t="s">
        <v>4898</v>
      </c>
      <c r="H38" s="1876" t="s">
        <v>4941</v>
      </c>
    </row>
    <row r="39" spans="1:8" s="1869" customFormat="1" ht="15" customHeight="1" outlineLevel="1">
      <c r="A39" s="2549"/>
      <c r="B39" s="2567">
        <v>2</v>
      </c>
      <c r="C39" s="2560">
        <v>35</v>
      </c>
      <c r="D39" s="2554"/>
      <c r="E39" s="1874" t="s">
        <v>4723</v>
      </c>
      <c r="F39" s="1947">
        <f>AST!O2317</f>
        <v>0</v>
      </c>
      <c r="G39" s="1875" t="s">
        <v>4898</v>
      </c>
      <c r="H39" s="1876" t="s">
        <v>4941</v>
      </c>
    </row>
    <row r="40" spans="1:8" s="1869" customFormat="1" ht="15" customHeight="1" outlineLevel="1">
      <c r="A40" s="2549"/>
      <c r="B40" s="2567">
        <v>2</v>
      </c>
      <c r="C40" s="2560">
        <v>36</v>
      </c>
      <c r="D40" s="2554"/>
      <c r="E40" s="1874" t="s">
        <v>4716</v>
      </c>
      <c r="F40" s="1947">
        <f>AST!O2318</f>
        <v>0</v>
      </c>
      <c r="G40" s="1877" t="s">
        <v>4897</v>
      </c>
      <c r="H40" s="1878" t="s">
        <v>4941</v>
      </c>
    </row>
    <row r="41" spans="1:8" s="1869" customFormat="1" ht="15" customHeight="1" outlineLevel="1">
      <c r="A41" s="2549"/>
      <c r="B41" s="2567">
        <v>1</v>
      </c>
      <c r="C41" s="2559">
        <v>37</v>
      </c>
      <c r="D41" s="2552" t="s">
        <v>5054</v>
      </c>
      <c r="E41" s="1866" t="s">
        <v>4750</v>
      </c>
      <c r="F41" s="1945">
        <f>AST!O2361</f>
        <v>0</v>
      </c>
      <c r="G41" s="1867" t="s">
        <v>4897</v>
      </c>
      <c r="H41" s="1868" t="s">
        <v>4941</v>
      </c>
    </row>
    <row r="42" spans="1:8" s="1869" customFormat="1" ht="15" customHeight="1" outlineLevel="1">
      <c r="A42" s="2549"/>
      <c r="B42" s="2567">
        <v>1</v>
      </c>
      <c r="C42" s="2559">
        <v>38</v>
      </c>
      <c r="D42" s="2552" t="s">
        <v>5054</v>
      </c>
      <c r="E42" s="1866" t="s">
        <v>1522</v>
      </c>
      <c r="F42" s="1945">
        <f>AST!O2376</f>
        <v>0</v>
      </c>
      <c r="G42" s="1867" t="s">
        <v>4897</v>
      </c>
      <c r="H42" s="1868" t="s">
        <v>4941</v>
      </c>
    </row>
    <row r="43" spans="1:8" s="1869" customFormat="1" ht="15" customHeight="1" outlineLevel="1">
      <c r="A43" s="2549"/>
      <c r="B43" s="2567">
        <v>1</v>
      </c>
      <c r="C43" s="2559">
        <v>39</v>
      </c>
      <c r="D43" s="2552" t="s">
        <v>5054</v>
      </c>
      <c r="E43" s="1866" t="s">
        <v>1496</v>
      </c>
      <c r="F43" s="1945">
        <f>AST!O2388</f>
        <v>0</v>
      </c>
      <c r="G43" s="1867" t="s">
        <v>4897</v>
      </c>
      <c r="H43" s="1868" t="s">
        <v>4941</v>
      </c>
    </row>
    <row r="44" spans="1:8" s="1869" customFormat="1" ht="15" customHeight="1" outlineLevel="1">
      <c r="A44" s="2549"/>
      <c r="B44" s="2567">
        <v>1</v>
      </c>
      <c r="C44" s="2559">
        <v>40</v>
      </c>
      <c r="D44" s="2552" t="s">
        <v>5054</v>
      </c>
      <c r="E44" s="1866" t="s">
        <v>1471</v>
      </c>
      <c r="F44" s="1945">
        <f>AST!O2393</f>
        <v>0</v>
      </c>
      <c r="G44" s="1867" t="s">
        <v>4897</v>
      </c>
      <c r="H44" s="1868" t="s">
        <v>4941</v>
      </c>
    </row>
    <row r="45" spans="1:8" s="1869" customFormat="1" ht="15" customHeight="1" outlineLevel="1">
      <c r="A45" s="2549"/>
      <c r="B45" s="2567">
        <v>1</v>
      </c>
      <c r="C45" s="2559">
        <v>41</v>
      </c>
      <c r="D45" s="2552" t="s">
        <v>5054</v>
      </c>
      <c r="E45" s="1866" t="s">
        <v>1275</v>
      </c>
      <c r="F45" s="1945">
        <f>AST!O2412</f>
        <v>0</v>
      </c>
      <c r="G45" s="1867" t="s">
        <v>4897</v>
      </c>
      <c r="H45" s="1868" t="s">
        <v>4941</v>
      </c>
    </row>
    <row r="46" spans="1:8" s="1869" customFormat="1" ht="15" customHeight="1" outlineLevel="1">
      <c r="A46" s="2549"/>
      <c r="B46" s="2567">
        <v>1</v>
      </c>
      <c r="C46" s="2559">
        <v>42</v>
      </c>
      <c r="D46" s="2552" t="s">
        <v>5054</v>
      </c>
      <c r="E46" s="1866" t="s">
        <v>1176</v>
      </c>
      <c r="F46" s="1946">
        <f>F47+F48+F49+F50+F51</f>
        <v>0</v>
      </c>
      <c r="G46" s="1872"/>
      <c r="H46" s="1873"/>
    </row>
    <row r="47" spans="1:8" s="1869" customFormat="1" ht="15" customHeight="1" outlineLevel="1">
      <c r="A47" s="2549"/>
      <c r="B47" s="2567">
        <v>2</v>
      </c>
      <c r="C47" s="2560">
        <v>43</v>
      </c>
      <c r="D47" s="2554"/>
      <c r="E47" s="1874" t="s">
        <v>4727</v>
      </c>
      <c r="F47" s="1947">
        <f>AST!O2424</f>
        <v>0</v>
      </c>
      <c r="G47" s="1875" t="s">
        <v>4898</v>
      </c>
      <c r="H47" s="1876" t="s">
        <v>4941</v>
      </c>
    </row>
    <row r="48" spans="1:8" s="1869" customFormat="1" ht="15" customHeight="1" outlineLevel="1">
      <c r="A48" s="2549"/>
      <c r="B48" s="2567">
        <v>2</v>
      </c>
      <c r="C48" s="2560">
        <v>44</v>
      </c>
      <c r="D48" s="2554"/>
      <c r="E48" s="1874" t="s">
        <v>4728</v>
      </c>
      <c r="F48" s="1947">
        <f>AST!O2425</f>
        <v>0</v>
      </c>
      <c r="G48" s="1875" t="s">
        <v>4898</v>
      </c>
      <c r="H48" s="1876" t="s">
        <v>4941</v>
      </c>
    </row>
    <row r="49" spans="1:8" s="1869" customFormat="1" ht="16.2" customHeight="1" outlineLevel="1">
      <c r="A49" s="2549"/>
      <c r="B49" s="2567">
        <v>2</v>
      </c>
      <c r="C49" s="2560">
        <v>45</v>
      </c>
      <c r="D49" s="2554"/>
      <c r="E49" s="1874" t="s">
        <v>4729</v>
      </c>
      <c r="F49" s="1947">
        <f>AST!O2426</f>
        <v>0</v>
      </c>
      <c r="G49" s="1875" t="s">
        <v>4898</v>
      </c>
      <c r="H49" s="1876" t="s">
        <v>4941</v>
      </c>
    </row>
    <row r="50" spans="1:8" s="1869" customFormat="1" ht="15" customHeight="1" outlineLevel="1">
      <c r="A50" s="2549"/>
      <c r="B50" s="2567">
        <v>2</v>
      </c>
      <c r="C50" s="2560">
        <v>46</v>
      </c>
      <c r="D50" s="2554"/>
      <c r="E50" s="1874" t="s">
        <v>4730</v>
      </c>
      <c r="F50" s="1947">
        <f>AST!O2427</f>
        <v>0</v>
      </c>
      <c r="G50" s="1875" t="s">
        <v>4898</v>
      </c>
      <c r="H50" s="1876" t="s">
        <v>4941</v>
      </c>
    </row>
    <row r="51" spans="1:8" s="1869" customFormat="1" ht="15" customHeight="1" outlineLevel="1">
      <c r="A51" s="2549"/>
      <c r="B51" s="2567">
        <v>2</v>
      </c>
      <c r="C51" s="2560">
        <v>47</v>
      </c>
      <c r="D51" s="2554"/>
      <c r="E51" s="1874" t="s">
        <v>4732</v>
      </c>
      <c r="F51" s="1947">
        <f>AST!O2428</f>
        <v>0</v>
      </c>
      <c r="G51" s="1879" t="s">
        <v>4897</v>
      </c>
      <c r="H51" s="1880" t="s">
        <v>4941</v>
      </c>
    </row>
    <row r="52" spans="1:8" s="1869" customFormat="1" ht="15" customHeight="1" outlineLevel="1">
      <c r="A52" s="2549"/>
      <c r="B52" s="2567">
        <v>1</v>
      </c>
      <c r="C52" s="2559">
        <v>48</v>
      </c>
      <c r="D52" s="2552" t="s">
        <v>5054</v>
      </c>
      <c r="E52" s="1866" t="s">
        <v>1497</v>
      </c>
      <c r="F52" s="1945">
        <f>F53+F54</f>
        <v>0</v>
      </c>
      <c r="G52" s="1872"/>
      <c r="H52" s="1873"/>
    </row>
    <row r="53" spans="1:8" s="1869" customFormat="1" ht="15" customHeight="1" outlineLevel="1">
      <c r="A53" s="2549"/>
      <c r="B53" s="2567">
        <v>2</v>
      </c>
      <c r="C53" s="2560">
        <v>49</v>
      </c>
      <c r="D53" s="2554"/>
      <c r="E53" s="1881" t="s">
        <v>4706</v>
      </c>
      <c r="F53" s="1948">
        <f>AST!O2437</f>
        <v>0</v>
      </c>
      <c r="G53" s="1879" t="s">
        <v>4897</v>
      </c>
      <c r="H53" s="1880" t="s">
        <v>4941</v>
      </c>
    </row>
    <row r="54" spans="1:8" s="1869" customFormat="1" ht="15" customHeight="1" outlineLevel="1">
      <c r="A54" s="2549"/>
      <c r="B54" s="2567">
        <v>2</v>
      </c>
      <c r="C54" s="2560">
        <v>50</v>
      </c>
      <c r="D54" s="2554"/>
      <c r="E54" s="1881" t="s">
        <v>4707</v>
      </c>
      <c r="F54" s="1948">
        <f>AST!O2438</f>
        <v>0</v>
      </c>
      <c r="G54" s="1879" t="s">
        <v>4897</v>
      </c>
      <c r="H54" s="1880" t="s">
        <v>4941</v>
      </c>
    </row>
    <row r="55" spans="1:8" s="1869" customFormat="1" ht="15" customHeight="1" outlineLevel="1">
      <c r="A55" s="2549"/>
      <c r="B55" s="2567">
        <v>1</v>
      </c>
      <c r="C55" s="2559">
        <v>51</v>
      </c>
      <c r="D55" s="2552" t="s">
        <v>5054</v>
      </c>
      <c r="E55" s="1866" t="s">
        <v>1177</v>
      </c>
      <c r="F55" s="1945">
        <f>AST!O2478</f>
        <v>0</v>
      </c>
      <c r="G55" s="1867" t="s">
        <v>4897</v>
      </c>
      <c r="H55" s="1868" t="s">
        <v>4941</v>
      </c>
    </row>
    <row r="56" spans="1:8" s="1869" customFormat="1" ht="15" customHeight="1" outlineLevel="1">
      <c r="A56" s="2549"/>
      <c r="B56" s="2567">
        <v>1</v>
      </c>
      <c r="C56" s="2559">
        <v>52</v>
      </c>
      <c r="D56" s="2552" t="s">
        <v>5054</v>
      </c>
      <c r="E56" s="1882" t="s">
        <v>1216</v>
      </c>
      <c r="F56" s="1945">
        <f>AST!O2486</f>
        <v>0</v>
      </c>
      <c r="G56" s="1867" t="s">
        <v>4897</v>
      </c>
      <c r="H56" s="1868" t="s">
        <v>4941</v>
      </c>
    </row>
    <row r="57" spans="1:8" s="1869" customFormat="1" ht="15" customHeight="1" outlineLevel="1">
      <c r="A57" s="2549"/>
      <c r="B57" s="2567">
        <v>1</v>
      </c>
      <c r="C57" s="2559">
        <v>53</v>
      </c>
      <c r="D57" s="2552" t="s">
        <v>5054</v>
      </c>
      <c r="E57" s="1866" t="s">
        <v>914</v>
      </c>
      <c r="F57" s="1946">
        <f>F58+F59+F60+F61</f>
        <v>0</v>
      </c>
      <c r="G57" s="1872"/>
      <c r="H57" s="1873"/>
    </row>
    <row r="58" spans="1:8" s="1869" customFormat="1" ht="15" customHeight="1" outlineLevel="1">
      <c r="A58" s="2549"/>
      <c r="B58" s="2567">
        <v>2</v>
      </c>
      <c r="C58" s="2560">
        <v>54</v>
      </c>
      <c r="D58" s="2554"/>
      <c r="E58" s="1874" t="s">
        <v>2339</v>
      </c>
      <c r="F58" s="1947">
        <f>AST!O2626</f>
        <v>0</v>
      </c>
      <c r="G58" s="1875" t="s">
        <v>4898</v>
      </c>
      <c r="H58" s="1876" t="s">
        <v>4941</v>
      </c>
    </row>
    <row r="59" spans="1:8" s="1869" customFormat="1" ht="15" customHeight="1" outlineLevel="1">
      <c r="A59" s="2549"/>
      <c r="B59" s="2567">
        <v>2</v>
      </c>
      <c r="C59" s="2560">
        <v>55</v>
      </c>
      <c r="D59" s="2554"/>
      <c r="E59" s="1874" t="s">
        <v>4708</v>
      </c>
      <c r="F59" s="1947">
        <f>AST!O2631</f>
        <v>0</v>
      </c>
      <c r="G59" s="1877" t="s">
        <v>4897</v>
      </c>
      <c r="H59" s="1878" t="s">
        <v>4941</v>
      </c>
    </row>
    <row r="60" spans="1:8" s="1869" customFormat="1" ht="15" customHeight="1" outlineLevel="1">
      <c r="A60" s="2549"/>
      <c r="B60" s="2567">
        <v>2</v>
      </c>
      <c r="C60" s="2560">
        <v>56</v>
      </c>
      <c r="D60" s="2554"/>
      <c r="E60" s="1874" t="s">
        <v>2349</v>
      </c>
      <c r="F60" s="1947">
        <f>AST!O2687</f>
        <v>0</v>
      </c>
      <c r="G60" s="1877" t="s">
        <v>4897</v>
      </c>
      <c r="H60" s="1878" t="s">
        <v>4941</v>
      </c>
    </row>
    <row r="61" spans="1:8" s="1869" customFormat="1" ht="15" customHeight="1" outlineLevel="1">
      <c r="A61" s="2549"/>
      <c r="B61" s="2567">
        <v>2</v>
      </c>
      <c r="C61" s="2560">
        <v>57</v>
      </c>
      <c r="D61" s="2554"/>
      <c r="E61" s="1874" t="s">
        <v>4709</v>
      </c>
      <c r="F61" s="1947">
        <f>AST!O2695</f>
        <v>0</v>
      </c>
      <c r="G61" s="1877" t="s">
        <v>4897</v>
      </c>
      <c r="H61" s="1878" t="s">
        <v>4941</v>
      </c>
    </row>
    <row r="62" spans="1:8" s="1869" customFormat="1" ht="15" customHeight="1" outlineLevel="1">
      <c r="A62" s="2549"/>
      <c r="B62" s="2567">
        <v>1</v>
      </c>
      <c r="C62" s="2559">
        <v>58</v>
      </c>
      <c r="D62" s="2552" t="s">
        <v>5054</v>
      </c>
      <c r="E62" s="1866" t="s">
        <v>564</v>
      </c>
      <c r="F62" s="1945">
        <f>AST!O2703</f>
        <v>0</v>
      </c>
      <c r="G62" s="1883" t="s">
        <v>4897</v>
      </c>
      <c r="H62" s="1884" t="s">
        <v>4941</v>
      </c>
    </row>
    <row r="63" spans="1:8" s="1869" customFormat="1" ht="15" customHeight="1" outlineLevel="1">
      <c r="A63" s="2549"/>
      <c r="B63" s="2567">
        <v>1</v>
      </c>
      <c r="C63" s="2559">
        <v>59</v>
      </c>
      <c r="D63" s="2552" t="s">
        <v>5054</v>
      </c>
      <c r="E63" s="1866" t="s">
        <v>1179</v>
      </c>
      <c r="F63" s="1945">
        <f>AST!O2786</f>
        <v>0</v>
      </c>
      <c r="G63" s="1883" t="s">
        <v>4897</v>
      </c>
      <c r="H63" s="1884" t="s">
        <v>4941</v>
      </c>
    </row>
    <row r="64" spans="1:8" s="1869" customFormat="1" ht="15" customHeight="1" outlineLevel="1">
      <c r="A64" s="2549"/>
      <c r="B64" s="2567">
        <v>1</v>
      </c>
      <c r="C64" s="2559">
        <v>60</v>
      </c>
      <c r="D64" s="2552" t="s">
        <v>5054</v>
      </c>
      <c r="E64" s="1866" t="s">
        <v>459</v>
      </c>
      <c r="F64" s="1945">
        <f>AST!O2840</f>
        <v>0</v>
      </c>
      <c r="G64" s="1883" t="s">
        <v>4897</v>
      </c>
      <c r="H64" s="1884" t="s">
        <v>4941</v>
      </c>
    </row>
    <row r="65" spans="1:8" s="1869" customFormat="1" ht="15" customHeight="1" outlineLevel="1">
      <c r="A65" s="2549"/>
      <c r="B65" s="2567">
        <v>1</v>
      </c>
      <c r="C65" s="2559">
        <v>61</v>
      </c>
      <c r="D65" s="2552" t="s">
        <v>5054</v>
      </c>
      <c r="E65" s="1866" t="s">
        <v>1481</v>
      </c>
      <c r="F65" s="1945">
        <f>AST!O3003</f>
        <v>0</v>
      </c>
      <c r="G65" s="1883" t="s">
        <v>4897</v>
      </c>
      <c r="H65" s="1884" t="s">
        <v>4941</v>
      </c>
    </row>
    <row r="66" spans="1:8" s="1869" customFormat="1" ht="15" customHeight="1" outlineLevel="1">
      <c r="A66" s="2549"/>
      <c r="B66" s="2567">
        <v>1</v>
      </c>
      <c r="C66" s="2559">
        <v>62</v>
      </c>
      <c r="D66" s="2552" t="s">
        <v>5054</v>
      </c>
      <c r="E66" s="1866" t="s">
        <v>1367</v>
      </c>
      <c r="F66" s="1946">
        <f>F67+F68</f>
        <v>0</v>
      </c>
      <c r="G66" s="1872"/>
      <c r="H66" s="1873"/>
    </row>
    <row r="67" spans="1:8" s="1869" customFormat="1" ht="15" customHeight="1" outlineLevel="1">
      <c r="A67" s="2549"/>
      <c r="B67" s="2567">
        <v>2</v>
      </c>
      <c r="C67" s="2560">
        <v>63</v>
      </c>
      <c r="D67" s="2554"/>
      <c r="E67" s="1881" t="s">
        <v>102</v>
      </c>
      <c r="F67" s="1947">
        <f>AST!O3011</f>
        <v>0</v>
      </c>
      <c r="G67" s="1875" t="s">
        <v>4898</v>
      </c>
      <c r="H67" s="1876" t="s">
        <v>4941</v>
      </c>
    </row>
    <row r="68" spans="1:8" s="1869" customFormat="1" ht="15" customHeight="1" outlineLevel="1">
      <c r="A68" s="2549"/>
      <c r="B68" s="2567">
        <v>2</v>
      </c>
      <c r="C68" s="2561">
        <v>64</v>
      </c>
      <c r="D68" s="2555"/>
      <c r="E68" s="1885" t="s">
        <v>1538</v>
      </c>
      <c r="F68" s="1949">
        <f>AST!O3012</f>
        <v>0</v>
      </c>
      <c r="G68" s="1875" t="s">
        <v>4898</v>
      </c>
      <c r="H68" s="1876" t="s">
        <v>4941</v>
      </c>
    </row>
    <row r="69" spans="1:8" s="1865" customFormat="1" ht="13.5" customHeight="1">
      <c r="A69" s="2549"/>
      <c r="B69" s="2568">
        <v>0</v>
      </c>
      <c r="C69" s="2558">
        <v>65</v>
      </c>
      <c r="D69" s="2556"/>
      <c r="E69" s="1862" t="s">
        <v>3851</v>
      </c>
      <c r="F69" s="1944">
        <f>F70+F78+F79+F80+F81+F82+F83+F84+F85+F86+F87+F88+F89</f>
        <v>0</v>
      </c>
      <c r="G69" s="1886"/>
      <c r="H69" s="1887"/>
    </row>
    <row r="70" spans="1:8" s="1869" customFormat="1" ht="15" customHeight="1" outlineLevel="1">
      <c r="A70" s="2549"/>
      <c r="B70" s="2567">
        <v>1</v>
      </c>
      <c r="C70" s="2559">
        <v>66</v>
      </c>
      <c r="D70" s="2581" t="s">
        <v>5055</v>
      </c>
      <c r="E70" s="1866" t="s">
        <v>2450</v>
      </c>
      <c r="F70" s="1945">
        <f>F71+F72+F73+F74+F75+F76+F77</f>
        <v>0</v>
      </c>
      <c r="G70" s="1872"/>
      <c r="H70" s="1873"/>
    </row>
    <row r="71" spans="1:8" s="1869" customFormat="1" ht="15" customHeight="1" outlineLevel="1">
      <c r="A71" s="2549"/>
      <c r="B71" s="2567">
        <v>2</v>
      </c>
      <c r="C71" s="2560">
        <v>67</v>
      </c>
      <c r="D71" s="2582"/>
      <c r="E71" s="1881" t="s">
        <v>2378</v>
      </c>
      <c r="F71" s="1947">
        <f>ZTI!Q6</f>
        <v>0</v>
      </c>
      <c r="G71" s="1888" t="s">
        <v>4897</v>
      </c>
      <c r="H71" s="1889" t="s">
        <v>4941</v>
      </c>
    </row>
    <row r="72" spans="1:8" s="1869" customFormat="1" ht="15" customHeight="1" outlineLevel="1">
      <c r="A72" s="2549"/>
      <c r="B72" s="2567">
        <v>2</v>
      </c>
      <c r="C72" s="2560">
        <v>68</v>
      </c>
      <c r="D72" s="2582"/>
      <c r="E72" s="1881" t="s">
        <v>4736</v>
      </c>
      <c r="F72" s="1947">
        <f>ZTI!Q12</f>
        <v>0</v>
      </c>
      <c r="G72" s="1888" t="s">
        <v>4897</v>
      </c>
      <c r="H72" s="1889" t="s">
        <v>4941</v>
      </c>
    </row>
    <row r="73" spans="1:8" s="1869" customFormat="1" ht="15" customHeight="1" outlineLevel="1">
      <c r="A73" s="2549"/>
      <c r="B73" s="2567">
        <v>2</v>
      </c>
      <c r="C73" s="2560">
        <v>69</v>
      </c>
      <c r="D73" s="2582"/>
      <c r="E73" s="1881" t="s">
        <v>4737</v>
      </c>
      <c r="F73" s="1947">
        <f>ZTI!Q29</f>
        <v>0</v>
      </c>
      <c r="G73" s="1888" t="s">
        <v>4897</v>
      </c>
      <c r="H73" s="1889" t="s">
        <v>4941</v>
      </c>
    </row>
    <row r="74" spans="1:8" s="1869" customFormat="1" ht="15" customHeight="1" outlineLevel="1">
      <c r="A74" s="2549"/>
      <c r="B74" s="2567">
        <v>2</v>
      </c>
      <c r="C74" s="2560">
        <v>70</v>
      </c>
      <c r="D74" s="2582"/>
      <c r="E74" s="1881" t="s">
        <v>4735</v>
      </c>
      <c r="F74" s="1947">
        <f>ZTI!Q34</f>
        <v>0</v>
      </c>
      <c r="G74" s="1888" t="s">
        <v>4897</v>
      </c>
      <c r="H74" s="1889" t="s">
        <v>4941</v>
      </c>
    </row>
    <row r="75" spans="1:8" s="1869" customFormat="1" ht="15" customHeight="1" outlineLevel="1">
      <c r="A75" s="2549"/>
      <c r="B75" s="2567">
        <v>2</v>
      </c>
      <c r="C75" s="2560">
        <v>71</v>
      </c>
      <c r="D75" s="2582"/>
      <c r="E75" s="1881" t="s">
        <v>2417</v>
      </c>
      <c r="F75" s="1947">
        <f>ZTI!Q49</f>
        <v>0</v>
      </c>
      <c r="G75" s="1888" t="s">
        <v>4897</v>
      </c>
      <c r="H75" s="1889" t="s">
        <v>4941</v>
      </c>
    </row>
    <row r="76" spans="1:8" s="1869" customFormat="1" ht="15" customHeight="1" outlineLevel="1">
      <c r="A76" s="2549"/>
      <c r="B76" s="2567">
        <v>2</v>
      </c>
      <c r="C76" s="2560">
        <v>72</v>
      </c>
      <c r="D76" s="2582"/>
      <c r="E76" s="1881" t="s">
        <v>2432</v>
      </c>
      <c r="F76" s="1947">
        <f>ZTI!Q63</f>
        <v>0</v>
      </c>
      <c r="G76" s="1888" t="s">
        <v>4897</v>
      </c>
      <c r="H76" s="1889" t="s">
        <v>4941</v>
      </c>
    </row>
    <row r="77" spans="1:8" s="1869" customFormat="1" ht="15" customHeight="1" outlineLevel="1">
      <c r="A77" s="2549"/>
      <c r="B77" s="2567">
        <v>2</v>
      </c>
      <c r="C77" s="2560">
        <v>73</v>
      </c>
      <c r="D77" s="2582"/>
      <c r="E77" s="1881" t="s">
        <v>2439</v>
      </c>
      <c r="F77" s="1947">
        <f>ZTI!Q70</f>
        <v>0</v>
      </c>
      <c r="G77" s="1888" t="s">
        <v>4897</v>
      </c>
      <c r="H77" s="1889" t="s">
        <v>4941</v>
      </c>
    </row>
    <row r="78" spans="1:8" s="1869" customFormat="1" ht="15" customHeight="1" outlineLevel="1">
      <c r="A78" s="2549"/>
      <c r="B78" s="2567">
        <v>1</v>
      </c>
      <c r="C78" s="2559">
        <v>74</v>
      </c>
      <c r="D78" s="2581" t="s">
        <v>5056</v>
      </c>
      <c r="E78" s="1866" t="s">
        <v>3834</v>
      </c>
      <c r="F78" s="1945">
        <f>TP!M6</f>
        <v>0</v>
      </c>
      <c r="G78" s="1870" t="s">
        <v>4899</v>
      </c>
      <c r="H78" s="1871" t="s">
        <v>4941</v>
      </c>
    </row>
    <row r="79" spans="1:8" s="1869" customFormat="1" ht="15" customHeight="1" outlineLevel="1">
      <c r="A79" s="2549"/>
      <c r="B79" s="2567">
        <v>1</v>
      </c>
      <c r="C79" s="2559">
        <v>75</v>
      </c>
      <c r="D79" s="2581" t="s">
        <v>5058</v>
      </c>
      <c r="E79" s="1866" t="s">
        <v>3848</v>
      </c>
      <c r="F79" s="1945">
        <f>ÚT!P5</f>
        <v>0</v>
      </c>
      <c r="G79" s="1870" t="s">
        <v>4899</v>
      </c>
      <c r="H79" s="1871" t="s">
        <v>4941</v>
      </c>
    </row>
    <row r="80" spans="1:8" s="1869" customFormat="1" ht="15" customHeight="1" outlineLevel="1">
      <c r="A80" s="2549"/>
      <c r="B80" s="2567">
        <v>1</v>
      </c>
      <c r="C80" s="2559">
        <v>76</v>
      </c>
      <c r="D80" s="2581" t="s">
        <v>5057</v>
      </c>
      <c r="E80" s="1866" t="s">
        <v>3938</v>
      </c>
      <c r="F80" s="1945">
        <f>' TČ'!H11</f>
        <v>0</v>
      </c>
      <c r="G80" s="1870" t="s">
        <v>4899</v>
      </c>
      <c r="H80" s="1871" t="s">
        <v>4941</v>
      </c>
    </row>
    <row r="81" spans="1:9" s="1869" customFormat="1" ht="15" customHeight="1" outlineLevel="1">
      <c r="A81" s="2549"/>
      <c r="B81" s="2567">
        <v>1</v>
      </c>
      <c r="C81" s="2559">
        <v>77</v>
      </c>
      <c r="D81" s="2581" t="s">
        <v>5059</v>
      </c>
      <c r="E81" s="1866" t="s">
        <v>4473</v>
      </c>
      <c r="F81" s="1945">
        <f>VZT!P5</f>
        <v>0</v>
      </c>
      <c r="G81" s="1870" t="s">
        <v>4899</v>
      </c>
      <c r="H81" s="1871" t="s">
        <v>4941</v>
      </c>
    </row>
    <row r="82" spans="1:9" s="1869" customFormat="1" ht="15" customHeight="1" outlineLevel="1">
      <c r="A82" s="2549"/>
      <c r="B82" s="2567">
        <v>1</v>
      </c>
      <c r="C82" s="2559">
        <v>78</v>
      </c>
      <c r="D82" s="2581" t="s">
        <v>5069</v>
      </c>
      <c r="E82" s="1866" t="s">
        <v>3556</v>
      </c>
      <c r="F82" s="1945">
        <f>ESI!I10</f>
        <v>0</v>
      </c>
      <c r="G82" s="1870" t="s">
        <v>4899</v>
      </c>
      <c r="H82" s="1871" t="s">
        <v>4941</v>
      </c>
    </row>
    <row r="83" spans="1:9" s="1869" customFormat="1" ht="15" customHeight="1" outlineLevel="1">
      <c r="A83" s="2549"/>
      <c r="B83" s="2567">
        <v>1</v>
      </c>
      <c r="C83" s="2559">
        <v>79</v>
      </c>
      <c r="D83" s="2576" t="s">
        <v>5060</v>
      </c>
      <c r="E83" s="1866" t="s">
        <v>3038</v>
      </c>
      <c r="F83" s="1945">
        <f>EPS!F5</f>
        <v>0</v>
      </c>
      <c r="G83" s="1870" t="s">
        <v>4899</v>
      </c>
      <c r="H83" s="1871" t="s">
        <v>4941</v>
      </c>
    </row>
    <row r="84" spans="1:9" s="1869" customFormat="1" ht="15" customHeight="1" outlineLevel="1">
      <c r="A84" s="2549"/>
      <c r="B84" s="2567">
        <v>1</v>
      </c>
      <c r="C84" s="2559">
        <v>80</v>
      </c>
      <c r="D84" s="2576" t="s">
        <v>5061</v>
      </c>
      <c r="E84" s="1866" t="s">
        <v>3039</v>
      </c>
      <c r="F84" s="1945">
        <f>SKS!G5</f>
        <v>0</v>
      </c>
      <c r="G84" s="1870" t="s">
        <v>4899</v>
      </c>
      <c r="H84" s="1871" t="s">
        <v>4941</v>
      </c>
    </row>
    <row r="85" spans="1:9" s="1869" customFormat="1" ht="15" customHeight="1" outlineLevel="1">
      <c r="A85" s="2549"/>
      <c r="B85" s="2567">
        <v>1</v>
      </c>
      <c r="C85" s="2559">
        <v>81</v>
      </c>
      <c r="D85" s="2576" t="s">
        <v>5062</v>
      </c>
      <c r="E85" s="1866" t="s">
        <v>3040</v>
      </c>
      <c r="F85" s="1945">
        <f>CCTV!I5</f>
        <v>0</v>
      </c>
      <c r="G85" s="1870" t="s">
        <v>4899</v>
      </c>
      <c r="H85" s="1871" t="s">
        <v>4941</v>
      </c>
    </row>
    <row r="86" spans="1:9" s="1869" customFormat="1" ht="15" customHeight="1" outlineLevel="1">
      <c r="A86" s="2549"/>
      <c r="B86" s="2567">
        <v>1</v>
      </c>
      <c r="C86" s="2559">
        <v>82</v>
      </c>
      <c r="D86" s="2576" t="s">
        <v>5063</v>
      </c>
      <c r="E86" s="1866" t="s">
        <v>3041</v>
      </c>
      <c r="F86" s="1945">
        <f>ACS!I5</f>
        <v>0</v>
      </c>
      <c r="G86" s="1870" t="s">
        <v>4899</v>
      </c>
      <c r="H86" s="1871" t="s">
        <v>4941</v>
      </c>
    </row>
    <row r="87" spans="1:9" s="1869" customFormat="1" ht="15" customHeight="1" outlineLevel="1">
      <c r="A87" s="2549"/>
      <c r="B87" s="2567">
        <v>1</v>
      </c>
      <c r="C87" s="2559">
        <v>83</v>
      </c>
      <c r="D87" s="2576" t="s">
        <v>5064</v>
      </c>
      <c r="E87" s="1866" t="s">
        <v>3042</v>
      </c>
      <c r="F87" s="1945">
        <f>PZTS!I5</f>
        <v>0</v>
      </c>
      <c r="G87" s="1870" t="s">
        <v>4899</v>
      </c>
      <c r="H87" s="1871" t="s">
        <v>4941</v>
      </c>
    </row>
    <row r="88" spans="1:9" s="1869" customFormat="1" ht="15" customHeight="1" outlineLevel="1">
      <c r="A88" s="2549"/>
      <c r="B88" s="2567">
        <v>1</v>
      </c>
      <c r="C88" s="2559">
        <v>84</v>
      </c>
      <c r="D88" s="2576" t="s">
        <v>5065</v>
      </c>
      <c r="E88" s="1866" t="s">
        <v>3847</v>
      </c>
      <c r="F88" s="1945">
        <f>ZOTK!O5</f>
        <v>0</v>
      </c>
      <c r="G88" s="1870" t="s">
        <v>4899</v>
      </c>
      <c r="H88" s="1871" t="s">
        <v>4941</v>
      </c>
    </row>
    <row r="89" spans="1:9" s="1869" customFormat="1" ht="15" customHeight="1" outlineLevel="1">
      <c r="A89" s="2549"/>
      <c r="B89" s="2567">
        <v>1</v>
      </c>
      <c r="C89" s="2559">
        <v>85</v>
      </c>
      <c r="D89" s="2576" t="s">
        <v>5066</v>
      </c>
      <c r="E89" s="1866" t="s">
        <v>3560</v>
      </c>
      <c r="F89" s="1945">
        <f>MaR!Q5</f>
        <v>0</v>
      </c>
      <c r="G89" s="1870" t="s">
        <v>4899</v>
      </c>
      <c r="H89" s="1871" t="s">
        <v>4941</v>
      </c>
    </row>
    <row r="90" spans="1:9" s="1865" customFormat="1" ht="13.5" customHeight="1">
      <c r="A90" s="2549"/>
      <c r="B90" s="2569">
        <v>0</v>
      </c>
      <c r="C90" s="2558">
        <v>86</v>
      </c>
      <c r="D90" s="2556"/>
      <c r="E90" s="1862" t="s">
        <v>5045</v>
      </c>
      <c r="F90" s="1944">
        <f>F91+F92+F93+F94+F96+F95</f>
        <v>0</v>
      </c>
      <c r="G90" s="1890"/>
      <c r="H90" s="1891"/>
      <c r="I90" s="2586" t="s">
        <v>5073</v>
      </c>
    </row>
    <row r="91" spans="1:9" s="1869" customFormat="1" ht="15" customHeight="1" outlineLevel="1">
      <c r="A91" s="2585" t="s">
        <v>5040</v>
      </c>
      <c r="B91" s="2567">
        <v>1</v>
      </c>
      <c r="C91" s="2559">
        <v>87</v>
      </c>
      <c r="D91" s="2574" t="s">
        <v>5049</v>
      </c>
      <c r="E91" s="2575" t="s">
        <v>3557</v>
      </c>
      <c r="F91" s="1945">
        <f>VNpříp!F9</f>
        <v>0</v>
      </c>
      <c r="G91" s="1883" t="s">
        <v>4897</v>
      </c>
      <c r="H91" s="1884" t="s">
        <v>4941</v>
      </c>
    </row>
    <row r="92" spans="1:9" s="1869" customFormat="1" ht="15" customHeight="1" outlineLevel="1">
      <c r="A92" s="2585" t="s">
        <v>5040</v>
      </c>
      <c r="B92" s="2567">
        <v>1</v>
      </c>
      <c r="C92" s="2559">
        <v>88</v>
      </c>
      <c r="D92" s="2574" t="s">
        <v>5047</v>
      </c>
      <c r="E92" s="2575" t="s">
        <v>3558</v>
      </c>
      <c r="F92" s="1945">
        <f>NNpříp!F9</f>
        <v>0</v>
      </c>
      <c r="G92" s="1883" t="s">
        <v>4897</v>
      </c>
      <c r="H92" s="1884" t="s">
        <v>4941</v>
      </c>
    </row>
    <row r="93" spans="1:9" s="1869" customFormat="1" ht="15" customHeight="1" outlineLevel="1">
      <c r="A93" s="2585" t="s">
        <v>5040</v>
      </c>
      <c r="B93" s="2567">
        <v>1</v>
      </c>
      <c r="C93" s="2559">
        <v>89</v>
      </c>
      <c r="D93" s="2574" t="s">
        <v>5050</v>
      </c>
      <c r="E93" s="2575" t="s">
        <v>3559</v>
      </c>
      <c r="F93" s="1945">
        <f>VNrozv!F9</f>
        <v>0</v>
      </c>
      <c r="G93" s="1883" t="s">
        <v>4897</v>
      </c>
      <c r="H93" s="1884" t="s">
        <v>4941</v>
      </c>
    </row>
    <row r="94" spans="1:9" s="1869" customFormat="1" ht="15" customHeight="1" outlineLevel="1">
      <c r="A94" s="2585" t="s">
        <v>5039</v>
      </c>
      <c r="B94" s="2567">
        <v>1</v>
      </c>
      <c r="C94" s="2559">
        <v>90</v>
      </c>
      <c r="D94" s="2574" t="s">
        <v>5046</v>
      </c>
      <c r="E94" s="2575" t="s">
        <v>5042</v>
      </c>
      <c r="F94" s="1945">
        <f>'VO+NN'!F9</f>
        <v>0</v>
      </c>
      <c r="G94" s="1883" t="s">
        <v>4897</v>
      </c>
      <c r="H94" s="1884" t="s">
        <v>4941</v>
      </c>
      <c r="I94" s="2586" t="s">
        <v>5044</v>
      </c>
    </row>
    <row r="95" spans="1:9" s="1869" customFormat="1" ht="15" customHeight="1" outlineLevel="1">
      <c r="A95" s="2585" t="s">
        <v>5037</v>
      </c>
      <c r="B95" s="2567">
        <v>1</v>
      </c>
      <c r="C95" s="2562">
        <v>91</v>
      </c>
      <c r="D95" s="2574" t="s">
        <v>5051</v>
      </c>
      <c r="E95" s="2583" t="s">
        <v>5035</v>
      </c>
      <c r="F95" s="1950">
        <f>TI_ZTI!O5</f>
        <v>0</v>
      </c>
      <c r="G95" s="1883" t="s">
        <v>4897</v>
      </c>
      <c r="H95" s="1884" t="s">
        <v>4941</v>
      </c>
      <c r="I95" s="2586" t="s">
        <v>5070</v>
      </c>
    </row>
    <row r="96" spans="1:9" s="1869" customFormat="1" ht="15" customHeight="1" outlineLevel="1">
      <c r="A96" s="2585" t="s">
        <v>5038</v>
      </c>
      <c r="B96" s="2567">
        <v>1</v>
      </c>
      <c r="C96" s="2559">
        <v>92</v>
      </c>
      <c r="D96" s="2574" t="s">
        <v>5048</v>
      </c>
      <c r="E96" s="2575" t="s">
        <v>4942</v>
      </c>
      <c r="F96" s="1945">
        <f>ASD!G5</f>
        <v>0</v>
      </c>
      <c r="G96" s="1870" t="s">
        <v>4899</v>
      </c>
      <c r="H96" s="1871" t="s">
        <v>4941</v>
      </c>
      <c r="I96" s="2586" t="s">
        <v>5072</v>
      </c>
    </row>
    <row r="97" spans="1:8" s="1865" customFormat="1" ht="13.5" customHeight="1">
      <c r="A97" s="2549"/>
      <c r="B97" s="2569">
        <v>0</v>
      </c>
      <c r="C97" s="2558">
        <v>93</v>
      </c>
      <c r="D97" s="2556"/>
      <c r="E97" s="1862" t="s">
        <v>5036</v>
      </c>
      <c r="F97" s="1944">
        <f>F98+F101+F102+F103</f>
        <v>0</v>
      </c>
      <c r="G97" s="1890"/>
      <c r="H97" s="1891"/>
    </row>
    <row r="98" spans="1:8" s="1869" customFormat="1" ht="15" customHeight="1" outlineLevel="1">
      <c r="A98" s="2549"/>
      <c r="B98" s="2570">
        <v>1</v>
      </c>
      <c r="C98" s="2559">
        <v>94</v>
      </c>
      <c r="D98" s="2577" t="s">
        <v>4827</v>
      </c>
      <c r="E98" s="1866" t="s">
        <v>4826</v>
      </c>
      <c r="F98" s="1945">
        <f>F99+F100</f>
        <v>0</v>
      </c>
      <c r="G98" s="1872"/>
      <c r="H98" s="1873"/>
    </row>
    <row r="99" spans="1:8" s="1869" customFormat="1" ht="15" customHeight="1" outlineLevel="1">
      <c r="A99" s="2549"/>
      <c r="B99" s="2570">
        <v>2</v>
      </c>
      <c r="C99" s="2560">
        <v>95</v>
      </c>
      <c r="D99" s="2580"/>
      <c r="E99" s="1892" t="s">
        <v>3561</v>
      </c>
      <c r="F99" s="1947">
        <f>SAD!I5</f>
        <v>0</v>
      </c>
      <c r="G99" s="1877" t="s">
        <v>4897</v>
      </c>
      <c r="H99" s="1878" t="s">
        <v>4941</v>
      </c>
    </row>
    <row r="100" spans="1:8" s="1869" customFormat="1" ht="15" customHeight="1" outlineLevel="1">
      <c r="A100" s="2549"/>
      <c r="B100" s="2570">
        <v>2</v>
      </c>
      <c r="C100" s="2560">
        <v>96</v>
      </c>
      <c r="D100" s="2580"/>
      <c r="E100" s="1892" t="s">
        <v>3605</v>
      </c>
      <c r="F100" s="1947">
        <f>SAD!I36</f>
        <v>0</v>
      </c>
      <c r="G100" s="1877" t="s">
        <v>4897</v>
      </c>
      <c r="H100" s="1878" t="s">
        <v>4941</v>
      </c>
    </row>
    <row r="101" spans="1:8" s="1869" customFormat="1" ht="15" customHeight="1" outlineLevel="1">
      <c r="A101" s="2549"/>
      <c r="B101" s="2570">
        <v>1</v>
      </c>
      <c r="C101" s="2559">
        <v>97</v>
      </c>
      <c r="D101" s="2577" t="s">
        <v>4845</v>
      </c>
      <c r="E101" s="1866" t="s">
        <v>4825</v>
      </c>
      <c r="F101" s="1945">
        <f>AZS!G3</f>
        <v>0</v>
      </c>
      <c r="G101" s="1870" t="s">
        <v>4899</v>
      </c>
      <c r="H101" s="1871" t="s">
        <v>4941</v>
      </c>
    </row>
    <row r="102" spans="1:8" s="1869" customFormat="1" ht="15" customHeight="1" outlineLevel="1">
      <c r="A102" s="2549"/>
      <c r="B102" s="2570">
        <v>1</v>
      </c>
      <c r="C102" s="2559">
        <v>98</v>
      </c>
      <c r="D102" s="2577" t="s">
        <v>5067</v>
      </c>
      <c r="E102" s="1866" t="s">
        <v>3849</v>
      </c>
      <c r="F102" s="1945">
        <f>DOP!P5</f>
        <v>0</v>
      </c>
      <c r="G102" s="1870" t="s">
        <v>4899</v>
      </c>
      <c r="H102" s="1871" t="s">
        <v>4941</v>
      </c>
    </row>
    <row r="103" spans="1:8" s="1869" customFormat="1" ht="15" customHeight="1" outlineLevel="1">
      <c r="A103" s="2549"/>
      <c r="B103" s="2571">
        <v>1</v>
      </c>
      <c r="C103" s="2563">
        <v>99</v>
      </c>
      <c r="D103" s="2577" t="s">
        <v>5068</v>
      </c>
      <c r="E103" s="1893" t="s">
        <v>4624</v>
      </c>
      <c r="F103" s="1951">
        <f>DEM_2!N5</f>
        <v>0</v>
      </c>
      <c r="G103" s="1894" t="s">
        <v>4897</v>
      </c>
      <c r="H103" s="1895" t="s">
        <v>4941</v>
      </c>
    </row>
    <row r="104" spans="1:8" s="1865" customFormat="1" ht="13.5" customHeight="1">
      <c r="A104" s="2549"/>
      <c r="B104" s="2568">
        <v>0</v>
      </c>
      <c r="C104" s="2564">
        <v>100</v>
      </c>
      <c r="D104" s="2578" t="s">
        <v>4756</v>
      </c>
      <c r="E104" s="1896" t="s">
        <v>4943</v>
      </c>
      <c r="F104" s="1952">
        <f>F105+F106+F107+F108+F109+F110</f>
        <v>0</v>
      </c>
      <c r="G104" s="1890"/>
      <c r="H104" s="1891"/>
    </row>
    <row r="105" spans="1:8" outlineLevel="1">
      <c r="B105" s="2567">
        <v>1</v>
      </c>
      <c r="C105" s="2559">
        <v>101</v>
      </c>
      <c r="D105" s="2579"/>
      <c r="E105" s="1897" t="s">
        <v>4944</v>
      </c>
      <c r="F105" s="1945">
        <f>VRN!M10</f>
        <v>0</v>
      </c>
      <c r="G105" s="1883" t="s">
        <v>4897</v>
      </c>
      <c r="H105" s="1884" t="s">
        <v>4941</v>
      </c>
    </row>
    <row r="106" spans="1:8" ht="36" customHeight="1" outlineLevel="1">
      <c r="B106" s="2567">
        <v>1</v>
      </c>
      <c r="C106" s="2559">
        <v>102</v>
      </c>
      <c r="D106" s="2579"/>
      <c r="E106" s="1897" t="s">
        <v>4945</v>
      </c>
      <c r="F106" s="1945">
        <f>VRN!M11</f>
        <v>0</v>
      </c>
      <c r="G106" s="1883" t="s">
        <v>4897</v>
      </c>
      <c r="H106" s="1884" t="s">
        <v>4941</v>
      </c>
    </row>
    <row r="107" spans="1:8" ht="22.8" outlineLevel="1">
      <c r="B107" s="2567">
        <v>1</v>
      </c>
      <c r="C107" s="2559">
        <v>103</v>
      </c>
      <c r="D107" s="2579"/>
      <c r="E107" s="1897" t="s">
        <v>4946</v>
      </c>
      <c r="F107" s="1945">
        <f>VRN!M12</f>
        <v>0</v>
      </c>
      <c r="G107" s="1883" t="s">
        <v>4897</v>
      </c>
      <c r="H107" s="1884" t="s">
        <v>4941</v>
      </c>
    </row>
    <row r="108" spans="1:8" outlineLevel="1">
      <c r="B108" s="2567">
        <v>1</v>
      </c>
      <c r="C108" s="2559">
        <v>104</v>
      </c>
      <c r="D108" s="2579"/>
      <c r="E108" s="1897" t="s">
        <v>4947</v>
      </c>
      <c r="F108" s="1945">
        <f>VRN!M13</f>
        <v>0</v>
      </c>
      <c r="G108" s="1883" t="s">
        <v>4897</v>
      </c>
      <c r="H108" s="1884" t="s">
        <v>4941</v>
      </c>
    </row>
    <row r="109" spans="1:8" ht="22.8" outlineLevel="1">
      <c r="B109" s="2567">
        <v>1</v>
      </c>
      <c r="C109" s="2559">
        <v>105</v>
      </c>
      <c r="D109" s="2579"/>
      <c r="E109" s="1897" t="s">
        <v>4904</v>
      </c>
      <c r="F109" s="1945">
        <f>VRN!M14</f>
        <v>0</v>
      </c>
      <c r="G109" s="1883" t="s">
        <v>4897</v>
      </c>
      <c r="H109" s="1884" t="s">
        <v>4941</v>
      </c>
    </row>
    <row r="110" spans="1:8" outlineLevel="1">
      <c r="B110" s="2567">
        <v>1</v>
      </c>
      <c r="C110" s="2559">
        <v>106</v>
      </c>
      <c r="D110" s="2579"/>
      <c r="E110" s="1897" t="s">
        <v>4939</v>
      </c>
      <c r="F110" s="1945">
        <f>VRN!M15</f>
        <v>0</v>
      </c>
      <c r="G110" s="1883" t="s">
        <v>4897</v>
      </c>
      <c r="H110" s="1884" t="s">
        <v>4941</v>
      </c>
    </row>
    <row r="111" spans="1:8" s="1865" customFormat="1" ht="13.5" customHeight="1">
      <c r="A111" s="2549"/>
      <c r="B111" s="2568">
        <v>0</v>
      </c>
      <c r="C111" s="2565">
        <v>107</v>
      </c>
      <c r="D111" s="2578" t="s">
        <v>4961</v>
      </c>
      <c r="E111" s="1898" t="s">
        <v>4948</v>
      </c>
      <c r="F111" s="1953">
        <f>VRN!M23</f>
        <v>0</v>
      </c>
      <c r="G111" s="1899" t="s">
        <v>4897</v>
      </c>
      <c r="H111" s="1900" t="s">
        <v>4941</v>
      </c>
    </row>
    <row r="112" spans="1:8" s="1901" customFormat="1" ht="33" customHeight="1">
      <c r="A112" s="2549"/>
      <c r="B112" s="2572">
        <v>0</v>
      </c>
      <c r="C112" s="2614">
        <v>108</v>
      </c>
      <c r="D112" s="2615" t="s">
        <v>4909</v>
      </c>
      <c r="E112" s="2616" t="s">
        <v>4949</v>
      </c>
      <c r="F112" s="2617">
        <f>VRN!M28+VRN!M52+VRN!M16</f>
        <v>0</v>
      </c>
      <c r="G112" s="2618" t="s">
        <v>4897</v>
      </c>
      <c r="H112" s="2619" t="s">
        <v>4971</v>
      </c>
    </row>
    <row r="113" spans="1:9" s="2589" customFormat="1" ht="33" customHeight="1">
      <c r="A113" s="2588"/>
      <c r="B113" s="2607">
        <f>SUM(B114:B114)</f>
        <v>0</v>
      </c>
      <c r="C113" s="2608">
        <v>109</v>
      </c>
      <c r="D113" s="2609"/>
      <c r="E113" s="2610" t="s">
        <v>5076</v>
      </c>
      <c r="F113" s="2611">
        <f>F112+F111+F104+F97+F90+F69+F5</f>
        <v>0</v>
      </c>
      <c r="G113" s="2612"/>
      <c r="H113" s="2613"/>
      <c r="I113" s="2586" t="s">
        <v>5074</v>
      </c>
    </row>
    <row r="114" spans="1:9" s="1904" customFormat="1" ht="32.4" customHeight="1">
      <c r="A114" s="2549"/>
      <c r="B114" s="2600">
        <v>0</v>
      </c>
      <c r="C114" s="2601">
        <v>110</v>
      </c>
      <c r="D114" s="2602" t="s">
        <v>4950</v>
      </c>
      <c r="E114" s="2603" t="s">
        <v>4951</v>
      </c>
      <c r="F114" s="2604">
        <v>24400000</v>
      </c>
      <c r="G114" s="2605" t="s">
        <v>4952</v>
      </c>
      <c r="H114" s="2606"/>
    </row>
    <row r="115" spans="1:9" s="1869" customFormat="1" ht="32.4" customHeight="1" outlineLevel="1">
      <c r="A115" s="2549"/>
      <c r="B115" s="2567">
        <v>1</v>
      </c>
      <c r="C115" s="2590">
        <v>111</v>
      </c>
      <c r="D115" s="2591" t="s">
        <v>4953</v>
      </c>
      <c r="E115" s="2592" t="s">
        <v>4954</v>
      </c>
      <c r="F115" s="2593"/>
      <c r="G115" s="2594" t="s">
        <v>4967</v>
      </c>
      <c r="H115" s="2595"/>
    </row>
    <row r="116" spans="1:9" s="1869" customFormat="1" ht="32.4" customHeight="1" outlineLevel="1">
      <c r="A116" s="2549"/>
      <c r="B116" s="2567">
        <v>1</v>
      </c>
      <c r="C116" s="2590">
        <v>112</v>
      </c>
      <c r="D116" s="2591" t="s">
        <v>4955</v>
      </c>
      <c r="E116" s="2592" t="s">
        <v>4956</v>
      </c>
      <c r="F116" s="2596"/>
      <c r="G116" s="2594" t="s">
        <v>4968</v>
      </c>
      <c r="H116" s="2595"/>
    </row>
    <row r="117" spans="1:9" s="1869" customFormat="1" ht="32.4" customHeight="1" outlineLevel="1">
      <c r="A117" s="2549"/>
      <c r="B117" s="2567">
        <v>1</v>
      </c>
      <c r="C117" s="2590">
        <v>113</v>
      </c>
      <c r="D117" s="2591" t="s">
        <v>4957</v>
      </c>
      <c r="E117" s="2592" t="s">
        <v>4958</v>
      </c>
      <c r="F117" s="2596"/>
      <c r="G117" s="2594" t="s">
        <v>4969</v>
      </c>
      <c r="H117" s="2595"/>
    </row>
    <row r="118" spans="1:9" s="1869" customFormat="1" ht="32.4" customHeight="1" outlineLevel="1">
      <c r="A118" s="2549"/>
      <c r="B118" s="2567">
        <v>1</v>
      </c>
      <c r="C118" s="2590">
        <v>114</v>
      </c>
      <c r="D118" s="2591" t="s">
        <v>4959</v>
      </c>
      <c r="E118" s="2592" t="s">
        <v>4749</v>
      </c>
      <c r="F118" s="2597"/>
      <c r="G118" s="2598" t="s">
        <v>4970</v>
      </c>
      <c r="H118" s="2599"/>
    </row>
    <row r="119" spans="1:9" s="1904" customFormat="1" ht="32.4" customHeight="1">
      <c r="A119" s="2549"/>
      <c r="B119" s="2573">
        <f>SUM(B120:B120)</f>
        <v>0</v>
      </c>
      <c r="C119" s="2566">
        <v>115</v>
      </c>
      <c r="D119" s="1902"/>
      <c r="E119" s="1903" t="s">
        <v>4986</v>
      </c>
      <c r="F119" s="2620">
        <f>F113+F114</f>
        <v>24400000</v>
      </c>
      <c r="G119" s="1911"/>
      <c r="H119" s="1911"/>
    </row>
    <row r="120" spans="1:9" s="1907" customFormat="1" ht="22.2" customHeight="1">
      <c r="A120" s="2549"/>
      <c r="B120" s="2567">
        <v>0</v>
      </c>
      <c r="C120" s="2557">
        <v>116</v>
      </c>
      <c r="D120" s="1905"/>
      <c r="E120" s="1906" t="s">
        <v>1749</v>
      </c>
      <c r="F120" s="1954">
        <f>F119/100*21</f>
        <v>5124000</v>
      </c>
      <c r="G120" s="1911"/>
      <c r="H120" s="1911"/>
    </row>
    <row r="121" spans="1:9" s="1904" customFormat="1" ht="32.4" customHeight="1">
      <c r="A121" s="2549"/>
      <c r="B121" s="2573">
        <v>0</v>
      </c>
      <c r="C121" s="2566">
        <v>117</v>
      </c>
      <c r="D121" s="1902"/>
      <c r="E121" s="1903" t="s">
        <v>4987</v>
      </c>
      <c r="F121" s="2621">
        <f>SUM(F119:F120)</f>
        <v>29524000</v>
      </c>
      <c r="G121" s="1911"/>
      <c r="H121" s="1911"/>
    </row>
    <row r="122" spans="1:9">
      <c r="C122" s="1908"/>
      <c r="D122" s="1909"/>
      <c r="E122" s="1910"/>
      <c r="F122" s="2622"/>
    </row>
    <row r="123" spans="1:9" ht="54.6" customHeight="1">
      <c r="E123" s="1913" t="s">
        <v>4960</v>
      </c>
    </row>
  </sheetData>
  <sheetProtection algorithmName="SHA-512" hashValue="FzkQXUPSQSy1zRr41J9uRN43KoK0PemG9ycofKOOYrxUxi02yBZoUy24Vf56B+B1Z1ovpetCssnM0h0rItcKNw==" saltValue="bsB0WUeHEW/7N6Ww5n0l9w==" spinCount="100000" sheet="1" objects="1" scenarios="1"/>
  <autoFilter ref="B3:H123"/>
  <printOptions gridLines="1"/>
  <pageMargins left="0.86614173228346458" right="0.39370078740157483" top="0.86614173228346458" bottom="0.35433070866141736" header="0.39370078740157483" footer="0.19685039370078741"/>
  <pageSetup paperSize="9" scale="84" fitToHeight="0" orientation="landscape" horizontalDpi="4294967293" verticalDpi="4294967293" r:id="rId1"/>
  <headerFooter>
    <oddHeader>&amp;R&amp;F
&amp;A</oddHeader>
    <oddFooter>&amp;R&amp;P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92D050"/>
    <pageSetUpPr fitToPage="1"/>
  </sheetPr>
  <dimension ref="A1:DKK41"/>
  <sheetViews>
    <sheetView zoomScale="115" zoomScaleNormal="115" workbookViewId="0">
      <pane xSplit="4" ySplit="10" topLeftCell="E11" activePane="bottomRight" state="frozen"/>
      <selection activeCell="F113" sqref="F113"/>
      <selection pane="topRight" activeCell="F113" sqref="F113"/>
      <selection pane="bottomLeft" activeCell="F113" sqref="F113"/>
      <selection pane="bottomRight" activeCell="F113" sqref="F113"/>
    </sheetView>
  </sheetViews>
  <sheetFormatPr defaultColWidth="9.109375" defaultRowHeight="13.2"/>
  <cols>
    <col min="1" max="1" width="5.5546875" style="264" customWidth="1"/>
    <col min="2" max="2" width="50.109375" style="264" customWidth="1"/>
    <col min="3" max="3" width="10" style="264" customWidth="1"/>
    <col min="4" max="4" width="9.5546875" style="298" customWidth="1"/>
    <col min="5" max="5" width="8.5546875" style="264" customWidth="1"/>
    <col min="6" max="6" width="18.6640625" style="698" customWidth="1"/>
    <col min="7" max="7" width="8.5546875" style="264" customWidth="1"/>
    <col min="8" max="9" width="13.6640625" style="710" customWidth="1"/>
    <col min="10" max="10" width="18.6640625" style="711" customWidth="1"/>
    <col min="11" max="11" width="2" style="270" customWidth="1"/>
    <col min="13" max="13" width="9.109375" style="270"/>
    <col min="14" max="16384" width="9.109375" style="264"/>
  </cols>
  <sheetData>
    <row r="1" spans="1:22" customFormat="1" ht="21.6" customHeight="1">
      <c r="A1" s="952"/>
      <c r="B1" s="818" t="s">
        <v>1711</v>
      </c>
      <c r="C1" s="975"/>
      <c r="D1" s="975"/>
      <c r="E1" s="975"/>
      <c r="F1" s="1071"/>
      <c r="H1" s="1189" t="s">
        <v>4754</v>
      </c>
      <c r="I1" s="1185"/>
      <c r="J1" s="1187"/>
      <c r="M1" s="319"/>
      <c r="N1" s="319"/>
      <c r="O1" s="319"/>
      <c r="P1" s="319"/>
      <c r="Q1" s="319"/>
      <c r="R1" s="319"/>
      <c r="S1" s="319"/>
      <c r="T1" s="319"/>
      <c r="U1" s="15"/>
      <c r="V1" s="13"/>
    </row>
    <row r="2" spans="1:22" customFormat="1" ht="21.6" customHeight="1" thickBot="1">
      <c r="A2" s="953"/>
      <c r="B2" s="755" t="s">
        <v>4782</v>
      </c>
      <c r="C2" s="1048"/>
      <c r="D2" s="1048"/>
      <c r="E2" s="1048"/>
      <c r="F2" s="1072"/>
      <c r="H2" s="1190" t="s">
        <v>4752</v>
      </c>
      <c r="I2" s="1186"/>
      <c r="J2" s="1188"/>
      <c r="M2" s="319"/>
      <c r="N2" s="319"/>
      <c r="O2" s="319"/>
      <c r="P2" s="319"/>
      <c r="Q2" s="319"/>
      <c r="R2" s="319"/>
      <c r="S2" s="319"/>
      <c r="T2" s="319"/>
      <c r="U2" s="15"/>
      <c r="V2" s="13"/>
    </row>
    <row r="3" spans="1:22" ht="15.75" hidden="1" customHeight="1">
      <c r="A3" s="2632" t="s">
        <v>3254</v>
      </c>
      <c r="B3" s="2633"/>
      <c r="C3" s="2633"/>
      <c r="D3" s="2633"/>
      <c r="E3" s="269"/>
      <c r="F3" s="290"/>
      <c r="G3"/>
      <c r="H3" s="702"/>
      <c r="I3" s="702"/>
      <c r="J3" s="703"/>
    </row>
    <row r="4" spans="1:22" ht="16.2" hidden="1" thickBot="1">
      <c r="A4" s="2634" t="s">
        <v>3250</v>
      </c>
      <c r="B4" s="2635"/>
      <c r="C4" s="2635"/>
      <c r="D4" s="2635"/>
      <c r="E4" s="271"/>
      <c r="F4" s="1161"/>
      <c r="G4"/>
      <c r="H4" s="704"/>
      <c r="I4" s="704"/>
      <c r="J4" s="705"/>
      <c r="M4" s="273"/>
    </row>
    <row r="5" spans="1:22" ht="7.5" hidden="1" customHeight="1" thickBot="1">
      <c r="A5" s="274"/>
      <c r="B5" s="275"/>
      <c r="C5" s="275"/>
      <c r="D5" s="276"/>
      <c r="E5" s="277"/>
      <c r="F5" s="1161"/>
      <c r="G5"/>
      <c r="H5" s="704"/>
      <c r="I5" s="704"/>
      <c r="J5" s="705"/>
      <c r="M5" s="273"/>
    </row>
    <row r="6" spans="1:22" ht="13.8" thickTop="1">
      <c r="A6" s="278"/>
      <c r="B6" s="279" t="s">
        <v>3188</v>
      </c>
      <c r="C6" s="279"/>
      <c r="D6" s="280" t="s">
        <v>3189</v>
      </c>
      <c r="E6" s="281" t="s">
        <v>3190</v>
      </c>
      <c r="F6" s="1158" t="s">
        <v>4744</v>
      </c>
      <c r="G6"/>
      <c r="H6" s="1162" t="s">
        <v>3191</v>
      </c>
      <c r="I6" s="1163" t="s">
        <v>3215</v>
      </c>
      <c r="J6" s="1164" t="s">
        <v>3193</v>
      </c>
      <c r="K6" s="273"/>
      <c r="M6" s="244"/>
    </row>
    <row r="7" spans="1:22">
      <c r="A7" s="282"/>
      <c r="B7" s="283" t="s">
        <v>3194</v>
      </c>
      <c r="C7" s="283"/>
      <c r="D7" s="284" t="s">
        <v>3195</v>
      </c>
      <c r="E7" s="233" t="s">
        <v>3196</v>
      </c>
      <c r="F7" s="1159" t="s">
        <v>2662</v>
      </c>
      <c r="G7"/>
      <c r="H7" s="1144" t="s">
        <v>3197</v>
      </c>
      <c r="I7" s="706" t="s">
        <v>3197</v>
      </c>
      <c r="J7" s="1145" t="s">
        <v>2662</v>
      </c>
      <c r="K7" s="273"/>
      <c r="M7" s="273"/>
    </row>
    <row r="8" spans="1:22" ht="5.25" customHeight="1" thickBot="1">
      <c r="A8" s="286"/>
      <c r="B8" s="287"/>
      <c r="C8" s="287"/>
      <c r="D8" s="288"/>
      <c r="E8" s="238"/>
      <c r="F8" s="1160"/>
      <c r="G8"/>
      <c r="H8" s="1146"/>
      <c r="I8" s="707"/>
      <c r="J8" s="1147"/>
    </row>
    <row r="9" spans="1:22" s="358" customFormat="1" ht="18.600000000000001" thickTop="1" thickBot="1">
      <c r="A9" s="352"/>
      <c r="B9" s="1079" t="s">
        <v>4783</v>
      </c>
      <c r="C9" s="353"/>
      <c r="D9" s="354"/>
      <c r="E9" s="355"/>
      <c r="F9" s="2082"/>
      <c r="H9" s="1165"/>
      <c r="J9" s="2171">
        <f>J28+J19+J11</f>
        <v>6</v>
      </c>
    </row>
    <row r="10" spans="1:22" ht="6.75" customHeight="1">
      <c r="A10" s="259"/>
      <c r="B10" s="240"/>
      <c r="C10" s="241"/>
      <c r="D10" s="262"/>
      <c r="E10" s="247"/>
      <c r="F10" s="697"/>
      <c r="G10"/>
      <c r="H10" s="708"/>
      <c r="I10" s="709"/>
      <c r="J10" s="2172"/>
    </row>
    <row r="11" spans="1:22" s="258" customFormat="1">
      <c r="A11" s="1134" t="s">
        <v>2671</v>
      </c>
      <c r="B11" s="1135" t="s">
        <v>3216</v>
      </c>
      <c r="C11" s="1135"/>
      <c r="D11" s="1136"/>
      <c r="E11" s="1137"/>
      <c r="F11" s="2349"/>
      <c r="G11"/>
      <c r="H11" s="1149"/>
      <c r="I11" s="1149"/>
      <c r="J11" s="2173">
        <f>SUM(J12:J18)</f>
        <v>0</v>
      </c>
      <c r="K11" s="291"/>
      <c r="M11" s="291"/>
    </row>
    <row r="12" spans="1:22">
      <c r="A12" s="259" t="s">
        <v>3199</v>
      </c>
      <c r="B12" s="260" t="s">
        <v>3251</v>
      </c>
      <c r="C12" s="260"/>
      <c r="D12" s="261" t="s">
        <v>6</v>
      </c>
      <c r="E12" s="262">
        <f>11*60+25*11</f>
        <v>935</v>
      </c>
      <c r="F12" s="2347"/>
      <c r="G12"/>
      <c r="H12" s="2077"/>
      <c r="I12" s="2077"/>
      <c r="J12" s="2174">
        <f t="shared" ref="J12:J17" si="0">(I12+H12)*E12</f>
        <v>0</v>
      </c>
      <c r="M12" s="292"/>
    </row>
    <row r="13" spans="1:22">
      <c r="A13" s="259" t="s">
        <v>3200</v>
      </c>
      <c r="B13" s="249" t="s">
        <v>3252</v>
      </c>
      <c r="C13" s="250"/>
      <c r="D13" s="251" t="s">
        <v>1875</v>
      </c>
      <c r="E13" s="252">
        <v>22</v>
      </c>
      <c r="F13" s="2347"/>
      <c r="G13"/>
      <c r="H13" s="2077"/>
      <c r="I13" s="2077"/>
      <c r="J13" s="2174">
        <f t="shared" si="0"/>
        <v>0</v>
      </c>
      <c r="M13" s="253"/>
    </row>
    <row r="14" spans="1:22">
      <c r="A14" s="259" t="s">
        <v>3223</v>
      </c>
      <c r="B14" s="260" t="s">
        <v>3224</v>
      </c>
      <c r="C14" s="260"/>
      <c r="D14" s="261" t="s">
        <v>6</v>
      </c>
      <c r="E14" s="262">
        <v>80</v>
      </c>
      <c r="F14" s="2347"/>
      <c r="G14"/>
      <c r="H14" s="2077"/>
      <c r="I14" s="2077"/>
      <c r="J14" s="2174">
        <f t="shared" si="0"/>
        <v>0</v>
      </c>
      <c r="M14" s="292"/>
    </row>
    <row r="15" spans="1:22">
      <c r="A15" s="259" t="s">
        <v>3225</v>
      </c>
      <c r="B15" s="260" t="s">
        <v>3226</v>
      </c>
      <c r="C15" s="260"/>
      <c r="D15" s="261" t="s">
        <v>1875</v>
      </c>
      <c r="E15" s="262">
        <v>20</v>
      </c>
      <c r="F15" s="2347"/>
      <c r="G15"/>
      <c r="H15" s="2077"/>
      <c r="I15" s="2077"/>
      <c r="J15" s="2174">
        <f t="shared" si="0"/>
        <v>0</v>
      </c>
      <c r="M15" s="263"/>
    </row>
    <row r="16" spans="1:22">
      <c r="A16" s="259" t="s">
        <v>3227</v>
      </c>
      <c r="B16" s="260" t="s">
        <v>3253</v>
      </c>
      <c r="C16" s="260"/>
      <c r="D16" s="261" t="s">
        <v>6</v>
      </c>
      <c r="E16" s="262">
        <f>50*3+20*3</f>
        <v>210</v>
      </c>
      <c r="F16" s="2347"/>
      <c r="G16"/>
      <c r="H16" s="2077"/>
      <c r="I16" s="2077"/>
      <c r="J16" s="2174">
        <f t="shared" si="0"/>
        <v>0</v>
      </c>
      <c r="K16" s="293"/>
      <c r="M16" s="263"/>
    </row>
    <row r="17" spans="1:3001">
      <c r="A17" s="259" t="s">
        <v>3229</v>
      </c>
      <c r="B17" s="260" t="s">
        <v>3230</v>
      </c>
      <c r="C17" s="260"/>
      <c r="D17" s="261" t="s">
        <v>6</v>
      </c>
      <c r="E17" s="262">
        <v>50</v>
      </c>
      <c r="F17" s="2347"/>
      <c r="G17"/>
      <c r="H17" s="2077"/>
      <c r="I17" s="2077"/>
      <c r="J17" s="2174">
        <f t="shared" si="0"/>
        <v>0</v>
      </c>
      <c r="K17" s="293"/>
      <c r="M17" s="263"/>
    </row>
    <row r="18" spans="1:3001">
      <c r="A18" s="259"/>
      <c r="B18" s="260"/>
      <c r="C18" s="260"/>
      <c r="D18" s="261"/>
      <c r="E18" s="262"/>
      <c r="F18" s="2347"/>
      <c r="G18"/>
      <c r="H18" s="708"/>
      <c r="I18" s="708"/>
      <c r="J18" s="2174"/>
      <c r="M18" s="263"/>
    </row>
    <row r="19" spans="1:3001" s="295" customFormat="1">
      <c r="A19" s="1134" t="s">
        <v>2454</v>
      </c>
      <c r="B19" s="1135" t="s">
        <v>3233</v>
      </c>
      <c r="C19" s="1135"/>
      <c r="D19" s="1136"/>
      <c r="E19" s="1137"/>
      <c r="F19" s="2347"/>
      <c r="G19"/>
      <c r="H19" s="1149"/>
      <c r="I19" s="1149"/>
      <c r="J19" s="2173">
        <f>SUM(J20:J27)</f>
        <v>0</v>
      </c>
      <c r="K19" s="472"/>
      <c r="L19" s="474"/>
      <c r="M19" s="473"/>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c r="DJ19" s="474"/>
      <c r="DK19" s="474"/>
      <c r="DL19" s="474"/>
      <c r="DM19" s="474"/>
      <c r="DN19" s="474"/>
      <c r="DO19" s="474"/>
      <c r="DP19" s="474"/>
      <c r="DQ19" s="474"/>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c r="FI19" s="474"/>
      <c r="FJ19" s="474"/>
      <c r="FK19" s="474"/>
      <c r="FL19" s="474"/>
      <c r="FM19" s="474"/>
      <c r="FN19" s="474"/>
      <c r="FO19" s="474"/>
      <c r="FP19" s="474"/>
      <c r="FQ19" s="474"/>
      <c r="FR19" s="474"/>
      <c r="FS19" s="474"/>
      <c r="FT19" s="474"/>
      <c r="FU19" s="474"/>
      <c r="FV19" s="474"/>
      <c r="FW19" s="474"/>
      <c r="FX19" s="474"/>
      <c r="FY19" s="474"/>
      <c r="FZ19" s="474"/>
      <c r="GA19" s="474"/>
      <c r="GB19" s="474"/>
      <c r="GC19" s="474"/>
      <c r="GD19" s="474"/>
      <c r="GE19" s="474"/>
      <c r="GF19" s="474"/>
      <c r="GG19" s="474"/>
      <c r="GH19" s="474"/>
      <c r="GI19" s="474"/>
      <c r="GJ19" s="474"/>
      <c r="GK19" s="474"/>
      <c r="GL19" s="474"/>
      <c r="GM19" s="474"/>
      <c r="GN19" s="474"/>
      <c r="GO19" s="474"/>
      <c r="GP19" s="474"/>
      <c r="GQ19" s="474"/>
      <c r="GR19" s="474"/>
      <c r="GS19" s="474"/>
      <c r="GT19" s="474"/>
      <c r="GU19" s="474"/>
      <c r="GV19" s="474"/>
      <c r="GW19" s="474"/>
      <c r="GX19" s="474"/>
      <c r="GY19" s="474"/>
      <c r="GZ19" s="474"/>
      <c r="HA19" s="474"/>
      <c r="HB19" s="474"/>
      <c r="HC19" s="474"/>
      <c r="HD19" s="474"/>
      <c r="HE19" s="474"/>
      <c r="HF19" s="474"/>
      <c r="HG19" s="474"/>
      <c r="HH19" s="474"/>
      <c r="HI19" s="474"/>
      <c r="HJ19" s="474"/>
      <c r="HK19" s="474"/>
      <c r="HL19" s="474"/>
      <c r="HM19" s="474"/>
      <c r="HN19" s="474"/>
      <c r="HO19" s="474"/>
      <c r="HP19" s="474"/>
      <c r="HQ19" s="474"/>
      <c r="HR19" s="474"/>
      <c r="HS19" s="474"/>
      <c r="HT19" s="474"/>
      <c r="HU19" s="474"/>
      <c r="HV19" s="474"/>
      <c r="HW19" s="474"/>
      <c r="HX19" s="474"/>
      <c r="HY19" s="474"/>
      <c r="HZ19" s="474"/>
      <c r="IA19" s="474"/>
      <c r="IB19" s="474"/>
      <c r="IC19" s="474"/>
      <c r="ID19" s="474"/>
      <c r="IE19" s="474"/>
      <c r="IF19" s="474"/>
      <c r="IG19" s="474"/>
      <c r="IH19" s="474"/>
      <c r="II19" s="474"/>
      <c r="IJ19" s="474"/>
      <c r="IK19" s="474"/>
      <c r="IL19" s="474"/>
      <c r="IM19" s="474"/>
      <c r="IN19" s="474"/>
      <c r="IO19" s="474"/>
      <c r="IP19" s="474"/>
      <c r="IQ19" s="474"/>
      <c r="IR19" s="474"/>
      <c r="IS19" s="474"/>
      <c r="IT19" s="474"/>
      <c r="IU19" s="474"/>
      <c r="IV19" s="474"/>
      <c r="IW19" s="474"/>
      <c r="IX19" s="474"/>
      <c r="IY19" s="474"/>
      <c r="IZ19" s="474"/>
      <c r="JA19" s="474"/>
      <c r="JB19" s="474"/>
      <c r="JC19" s="474"/>
      <c r="JD19" s="474"/>
      <c r="JE19" s="474"/>
      <c r="JF19" s="474"/>
      <c r="JG19" s="474"/>
      <c r="JH19" s="474"/>
      <c r="JI19" s="474"/>
      <c r="JJ19" s="474"/>
      <c r="JK19" s="474"/>
      <c r="JL19" s="474"/>
      <c r="JM19" s="474"/>
      <c r="JN19" s="474"/>
      <c r="JO19" s="474"/>
      <c r="JP19" s="474"/>
      <c r="JQ19" s="474"/>
      <c r="JR19" s="474"/>
      <c r="JS19" s="474"/>
      <c r="JT19" s="474"/>
      <c r="JU19" s="474"/>
      <c r="JV19" s="474"/>
      <c r="JW19" s="474"/>
      <c r="JX19" s="474"/>
      <c r="JY19" s="474"/>
      <c r="JZ19" s="474"/>
      <c r="KA19" s="474"/>
      <c r="KB19" s="474"/>
      <c r="KC19" s="474"/>
      <c r="KD19" s="474"/>
      <c r="KE19" s="474"/>
      <c r="KF19" s="474"/>
      <c r="KG19" s="474"/>
      <c r="KH19" s="474"/>
      <c r="KI19" s="474"/>
      <c r="KJ19" s="474"/>
      <c r="KK19" s="474"/>
      <c r="KL19" s="474"/>
      <c r="KM19" s="474"/>
      <c r="KN19" s="474"/>
      <c r="KO19" s="474"/>
      <c r="KP19" s="474"/>
      <c r="KQ19" s="474"/>
      <c r="KR19" s="474"/>
      <c r="KS19" s="474"/>
      <c r="KT19" s="474"/>
      <c r="KU19" s="474"/>
      <c r="KV19" s="474"/>
      <c r="KW19" s="474"/>
      <c r="KX19" s="474"/>
      <c r="KY19" s="474"/>
      <c r="KZ19" s="474"/>
      <c r="LA19" s="474"/>
      <c r="LB19" s="474"/>
      <c r="LC19" s="474"/>
      <c r="LD19" s="474"/>
      <c r="LE19" s="474"/>
      <c r="LF19" s="474"/>
      <c r="LG19" s="474"/>
      <c r="LH19" s="474"/>
      <c r="LI19" s="474"/>
      <c r="LJ19" s="474"/>
      <c r="LK19" s="474"/>
      <c r="LL19" s="474"/>
      <c r="LM19" s="474"/>
      <c r="LN19" s="474"/>
      <c r="LO19" s="474"/>
      <c r="LP19" s="474"/>
      <c r="LQ19" s="474"/>
      <c r="LR19" s="474"/>
      <c r="LS19" s="474"/>
      <c r="LT19" s="474"/>
      <c r="LU19" s="474"/>
      <c r="LV19" s="474"/>
      <c r="LW19" s="474"/>
      <c r="LX19" s="474"/>
      <c r="LY19" s="474"/>
      <c r="LZ19" s="474"/>
      <c r="MA19" s="474"/>
      <c r="MB19" s="474"/>
      <c r="MC19" s="474"/>
      <c r="MD19" s="474"/>
      <c r="ME19" s="474"/>
      <c r="MF19" s="474"/>
      <c r="MG19" s="474"/>
      <c r="MH19" s="474"/>
      <c r="MI19" s="474"/>
      <c r="MJ19" s="474"/>
      <c r="MK19" s="474"/>
      <c r="ML19" s="474"/>
      <c r="MM19" s="474"/>
      <c r="MN19" s="474"/>
      <c r="MO19" s="474"/>
      <c r="MP19" s="474"/>
      <c r="MQ19" s="474"/>
      <c r="MR19" s="474"/>
      <c r="MS19" s="474"/>
      <c r="MT19" s="474"/>
      <c r="MU19" s="474"/>
      <c r="MV19" s="474"/>
      <c r="MW19" s="474"/>
      <c r="MX19" s="474"/>
      <c r="MY19" s="474"/>
      <c r="MZ19" s="474"/>
      <c r="NA19" s="474"/>
      <c r="NB19" s="474"/>
      <c r="NC19" s="474"/>
      <c r="ND19" s="474"/>
      <c r="NE19" s="474"/>
      <c r="NF19" s="474"/>
      <c r="NG19" s="474"/>
      <c r="NH19" s="474"/>
      <c r="NI19" s="474"/>
      <c r="NJ19" s="474"/>
      <c r="NK19" s="474"/>
      <c r="NL19" s="474"/>
      <c r="NM19" s="474"/>
      <c r="NN19" s="474"/>
      <c r="NO19" s="474"/>
      <c r="NP19" s="474"/>
      <c r="NQ19" s="474"/>
      <c r="NR19" s="474"/>
      <c r="NS19" s="474"/>
      <c r="NT19" s="474"/>
      <c r="NU19" s="474"/>
      <c r="NV19" s="474"/>
      <c r="NW19" s="474"/>
      <c r="NX19" s="474"/>
      <c r="NY19" s="474"/>
      <c r="NZ19" s="474"/>
      <c r="OA19" s="474"/>
      <c r="OB19" s="474"/>
      <c r="OC19" s="474"/>
      <c r="OD19" s="474"/>
      <c r="OE19" s="474"/>
      <c r="OF19" s="474"/>
      <c r="OG19" s="474"/>
      <c r="OH19" s="474"/>
      <c r="OI19" s="474"/>
      <c r="OJ19" s="474"/>
      <c r="OK19" s="474"/>
      <c r="OL19" s="474"/>
      <c r="OM19" s="474"/>
      <c r="ON19" s="474"/>
      <c r="OO19" s="474"/>
      <c r="OP19" s="474"/>
      <c r="OQ19" s="474"/>
      <c r="OR19" s="474"/>
      <c r="OS19" s="474"/>
      <c r="OT19" s="474"/>
      <c r="OU19" s="474"/>
      <c r="OV19" s="474"/>
      <c r="OW19" s="474"/>
      <c r="OX19" s="474"/>
      <c r="OY19" s="474"/>
      <c r="OZ19" s="474"/>
      <c r="PA19" s="474"/>
      <c r="PB19" s="474"/>
      <c r="PC19" s="474"/>
      <c r="PD19" s="474"/>
      <c r="PE19" s="474"/>
      <c r="PF19" s="474"/>
      <c r="PG19" s="474"/>
      <c r="PH19" s="474"/>
      <c r="PI19" s="474"/>
      <c r="PJ19" s="474"/>
      <c r="PK19" s="474"/>
      <c r="PL19" s="474"/>
      <c r="PM19" s="474"/>
      <c r="PN19" s="474"/>
      <c r="PO19" s="474"/>
      <c r="PP19" s="474"/>
      <c r="PQ19" s="474"/>
      <c r="PR19" s="474"/>
      <c r="PS19" s="474"/>
      <c r="PT19" s="474"/>
      <c r="PU19" s="474"/>
      <c r="PV19" s="474"/>
      <c r="PW19" s="474"/>
      <c r="PX19" s="474"/>
      <c r="PY19" s="474"/>
      <c r="PZ19" s="474"/>
      <c r="QA19" s="474"/>
      <c r="QB19" s="474"/>
      <c r="QC19" s="474"/>
      <c r="QD19" s="474"/>
      <c r="QE19" s="474"/>
      <c r="QF19" s="474"/>
      <c r="QG19" s="474"/>
      <c r="QH19" s="474"/>
      <c r="QI19" s="474"/>
      <c r="QJ19" s="474"/>
      <c r="QK19" s="474"/>
      <c r="QL19" s="474"/>
      <c r="QM19" s="474"/>
      <c r="QN19" s="474"/>
      <c r="QO19" s="474"/>
      <c r="QP19" s="474"/>
      <c r="QQ19" s="474"/>
      <c r="QR19" s="474"/>
      <c r="QS19" s="474"/>
      <c r="QT19" s="474"/>
      <c r="QU19" s="474"/>
      <c r="QV19" s="474"/>
      <c r="QW19" s="474"/>
      <c r="QX19" s="474"/>
      <c r="QY19" s="474"/>
      <c r="QZ19" s="474"/>
      <c r="RA19" s="474"/>
      <c r="RB19" s="474"/>
      <c r="RC19" s="474"/>
      <c r="RD19" s="474"/>
      <c r="RE19" s="474"/>
      <c r="RF19" s="474"/>
      <c r="RG19" s="474"/>
      <c r="RH19" s="474"/>
      <c r="RI19" s="474"/>
      <c r="RJ19" s="474"/>
      <c r="RK19" s="474"/>
      <c r="RL19" s="474"/>
      <c r="RM19" s="474"/>
      <c r="RN19" s="474"/>
      <c r="RO19" s="474"/>
      <c r="RP19" s="474"/>
      <c r="RQ19" s="474"/>
      <c r="RR19" s="474"/>
      <c r="RS19" s="474"/>
      <c r="RT19" s="474"/>
      <c r="RU19" s="474"/>
      <c r="RV19" s="474"/>
      <c r="RW19" s="474"/>
      <c r="RX19" s="474"/>
      <c r="RY19" s="474"/>
      <c r="RZ19" s="474"/>
      <c r="SA19" s="474"/>
      <c r="SB19" s="474"/>
      <c r="SC19" s="474"/>
      <c r="SD19" s="474"/>
      <c r="SE19" s="474"/>
      <c r="SF19" s="474"/>
      <c r="SG19" s="474"/>
      <c r="SH19" s="474"/>
      <c r="SI19" s="474"/>
      <c r="SJ19" s="474"/>
      <c r="SK19" s="474"/>
      <c r="SL19" s="474"/>
      <c r="SM19" s="474"/>
      <c r="SN19" s="474"/>
      <c r="SO19" s="474"/>
      <c r="SP19" s="474"/>
      <c r="SQ19" s="474"/>
      <c r="SR19" s="474"/>
      <c r="SS19" s="474"/>
      <c r="ST19" s="474"/>
      <c r="SU19" s="474"/>
      <c r="SV19" s="474"/>
      <c r="SW19" s="474"/>
      <c r="SX19" s="474"/>
      <c r="SY19" s="474"/>
      <c r="SZ19" s="474"/>
      <c r="TA19" s="474"/>
      <c r="TB19" s="474"/>
      <c r="TC19" s="474"/>
      <c r="TD19" s="474"/>
      <c r="TE19" s="474"/>
      <c r="TF19" s="474"/>
      <c r="TG19" s="474"/>
      <c r="TH19" s="474"/>
      <c r="TI19" s="474"/>
      <c r="TJ19" s="474"/>
      <c r="TK19" s="474"/>
      <c r="TL19" s="474"/>
      <c r="TM19" s="474"/>
      <c r="TN19" s="474"/>
      <c r="TO19" s="474"/>
      <c r="TP19" s="474"/>
      <c r="TQ19" s="474"/>
      <c r="TR19" s="474"/>
      <c r="TS19" s="474"/>
      <c r="TT19" s="474"/>
      <c r="TU19" s="474"/>
      <c r="TV19" s="474"/>
      <c r="TW19" s="474"/>
      <c r="TX19" s="474"/>
      <c r="TY19" s="474"/>
      <c r="TZ19" s="474"/>
      <c r="UA19" s="474"/>
      <c r="UB19" s="474"/>
      <c r="UC19" s="474"/>
      <c r="UD19" s="474"/>
      <c r="UE19" s="474"/>
      <c r="UF19" s="474"/>
      <c r="UG19" s="474"/>
      <c r="UH19" s="474"/>
      <c r="UI19" s="474"/>
      <c r="UJ19" s="474"/>
      <c r="UK19" s="474"/>
      <c r="UL19" s="474"/>
      <c r="UM19" s="474"/>
      <c r="UN19" s="474"/>
      <c r="UO19" s="474"/>
      <c r="UP19" s="474"/>
      <c r="UQ19" s="474"/>
      <c r="UR19" s="474"/>
      <c r="US19" s="474"/>
      <c r="UT19" s="474"/>
      <c r="UU19" s="474"/>
      <c r="UV19" s="474"/>
      <c r="UW19" s="474"/>
      <c r="UX19" s="474"/>
      <c r="UY19" s="474"/>
      <c r="UZ19" s="474"/>
      <c r="VA19" s="474"/>
      <c r="VB19" s="474"/>
      <c r="VC19" s="474"/>
      <c r="VD19" s="474"/>
      <c r="VE19" s="474"/>
      <c r="VF19" s="474"/>
      <c r="VG19" s="474"/>
      <c r="VH19" s="474"/>
      <c r="VI19" s="474"/>
      <c r="VJ19" s="474"/>
      <c r="VK19" s="474"/>
      <c r="VL19" s="474"/>
      <c r="VM19" s="474"/>
      <c r="VN19" s="474"/>
      <c r="VO19" s="474"/>
      <c r="VP19" s="474"/>
      <c r="VQ19" s="474"/>
      <c r="VR19" s="474"/>
      <c r="VS19" s="474"/>
      <c r="VT19" s="474"/>
      <c r="VU19" s="474"/>
      <c r="VV19" s="474"/>
      <c r="VW19" s="474"/>
      <c r="VX19" s="474"/>
      <c r="VY19" s="474"/>
      <c r="VZ19" s="474"/>
      <c r="WA19" s="474"/>
      <c r="WB19" s="474"/>
      <c r="WC19" s="474"/>
      <c r="WD19" s="474"/>
      <c r="WE19" s="474"/>
      <c r="WF19" s="474"/>
      <c r="WG19" s="474"/>
      <c r="WH19" s="474"/>
      <c r="WI19" s="474"/>
      <c r="WJ19" s="474"/>
      <c r="WK19" s="474"/>
      <c r="WL19" s="474"/>
      <c r="WM19" s="474"/>
      <c r="WN19" s="474"/>
      <c r="WO19" s="474"/>
      <c r="WP19" s="474"/>
      <c r="WQ19" s="474"/>
      <c r="WR19" s="474"/>
      <c r="WS19" s="474"/>
      <c r="WT19" s="474"/>
      <c r="WU19" s="474"/>
      <c r="WV19" s="474"/>
      <c r="WW19" s="474"/>
      <c r="WX19" s="474"/>
      <c r="WY19" s="474"/>
      <c r="WZ19" s="474"/>
      <c r="XA19" s="474"/>
      <c r="XB19" s="474"/>
      <c r="XC19" s="474"/>
      <c r="XD19" s="474"/>
      <c r="XE19" s="474"/>
      <c r="XF19" s="474"/>
      <c r="XG19" s="474"/>
      <c r="XH19" s="474"/>
      <c r="XI19" s="474"/>
      <c r="XJ19" s="474"/>
      <c r="XK19" s="474"/>
      <c r="XL19" s="474"/>
      <c r="XM19" s="474"/>
      <c r="XN19" s="474"/>
      <c r="XO19" s="474"/>
      <c r="XP19" s="474"/>
      <c r="XQ19" s="474"/>
      <c r="XR19" s="474"/>
      <c r="XS19" s="474"/>
      <c r="XT19" s="474"/>
      <c r="XU19" s="474"/>
      <c r="XV19" s="474"/>
      <c r="XW19" s="474"/>
      <c r="XX19" s="474"/>
      <c r="XY19" s="474"/>
      <c r="XZ19" s="474"/>
      <c r="YA19" s="474"/>
      <c r="YB19" s="474"/>
      <c r="YC19" s="474"/>
      <c r="YD19" s="474"/>
      <c r="YE19" s="474"/>
      <c r="YF19" s="474"/>
      <c r="YG19" s="474"/>
      <c r="YH19" s="474"/>
      <c r="YI19" s="474"/>
      <c r="YJ19" s="474"/>
      <c r="YK19" s="474"/>
      <c r="YL19" s="474"/>
      <c r="YM19" s="474"/>
      <c r="YN19" s="474"/>
      <c r="YO19" s="474"/>
      <c r="YP19" s="474"/>
      <c r="YQ19" s="474"/>
      <c r="YR19" s="474"/>
      <c r="YS19" s="474"/>
      <c r="YT19" s="474"/>
      <c r="YU19" s="474"/>
      <c r="YV19" s="474"/>
      <c r="YW19" s="474"/>
      <c r="YX19" s="474"/>
      <c r="YY19" s="474"/>
      <c r="YZ19" s="474"/>
      <c r="ZA19" s="474"/>
      <c r="ZB19" s="474"/>
      <c r="ZC19" s="474"/>
      <c r="ZD19" s="474"/>
      <c r="ZE19" s="474"/>
      <c r="ZF19" s="474"/>
      <c r="ZG19" s="474"/>
      <c r="ZH19" s="474"/>
      <c r="ZI19" s="474"/>
      <c r="ZJ19" s="474"/>
      <c r="ZK19" s="474"/>
      <c r="ZL19" s="474"/>
      <c r="ZM19" s="474"/>
      <c r="ZN19" s="474"/>
      <c r="ZO19" s="474"/>
      <c r="ZP19" s="474"/>
      <c r="ZQ19" s="474"/>
      <c r="ZR19" s="474"/>
      <c r="ZS19" s="474"/>
      <c r="ZT19" s="474"/>
      <c r="ZU19" s="474"/>
      <c r="ZV19" s="474"/>
      <c r="ZW19" s="474"/>
      <c r="ZX19" s="474"/>
      <c r="ZY19" s="474"/>
      <c r="ZZ19" s="474"/>
      <c r="AAA19" s="474"/>
      <c r="AAB19" s="474"/>
      <c r="AAC19" s="474"/>
      <c r="AAD19" s="474"/>
      <c r="AAE19" s="474"/>
      <c r="AAF19" s="474"/>
      <c r="AAG19" s="474"/>
      <c r="AAH19" s="474"/>
      <c r="AAI19" s="474"/>
      <c r="AAJ19" s="474"/>
      <c r="AAK19" s="474"/>
      <c r="AAL19" s="474"/>
      <c r="AAM19" s="474"/>
      <c r="AAN19" s="474"/>
      <c r="AAO19" s="474"/>
      <c r="AAP19" s="474"/>
      <c r="AAQ19" s="474"/>
      <c r="AAR19" s="474"/>
      <c r="AAS19" s="474"/>
      <c r="AAT19" s="474"/>
      <c r="AAU19" s="474"/>
      <c r="AAV19" s="474"/>
      <c r="AAW19" s="474"/>
      <c r="AAX19" s="474"/>
      <c r="AAY19" s="474"/>
      <c r="AAZ19" s="474"/>
      <c r="ABA19" s="474"/>
      <c r="ABB19" s="474"/>
      <c r="ABC19" s="474"/>
      <c r="ABD19" s="474"/>
      <c r="ABE19" s="474"/>
      <c r="ABF19" s="474"/>
      <c r="ABG19" s="474"/>
      <c r="ABH19" s="474"/>
      <c r="ABI19" s="474"/>
      <c r="ABJ19" s="474"/>
      <c r="ABK19" s="474"/>
      <c r="ABL19" s="474"/>
      <c r="ABM19" s="474"/>
      <c r="ABN19" s="474"/>
      <c r="ABO19" s="474"/>
      <c r="ABP19" s="474"/>
      <c r="ABQ19" s="474"/>
      <c r="ABR19" s="474"/>
      <c r="ABS19" s="474"/>
      <c r="ABT19" s="474"/>
      <c r="ABU19" s="474"/>
      <c r="ABV19" s="474"/>
      <c r="ABW19" s="474"/>
      <c r="ABX19" s="474"/>
      <c r="ABY19" s="474"/>
      <c r="ABZ19" s="474"/>
      <c r="ACA19" s="474"/>
      <c r="ACB19" s="474"/>
      <c r="ACC19" s="474"/>
      <c r="ACD19" s="474"/>
      <c r="ACE19" s="474"/>
      <c r="ACF19" s="474"/>
      <c r="ACG19" s="474"/>
      <c r="ACH19" s="474"/>
      <c r="ACI19" s="474"/>
      <c r="ACJ19" s="474"/>
      <c r="ACK19" s="474"/>
      <c r="ACL19" s="474"/>
      <c r="ACM19" s="474"/>
      <c r="ACN19" s="474"/>
      <c r="ACO19" s="474"/>
      <c r="ACP19" s="474"/>
      <c r="ACQ19" s="474"/>
      <c r="ACR19" s="474"/>
      <c r="ACS19" s="474"/>
      <c r="ACT19" s="474"/>
      <c r="ACU19" s="474"/>
      <c r="ACV19" s="474"/>
      <c r="ACW19" s="474"/>
      <c r="ACX19" s="474"/>
      <c r="ACY19" s="474"/>
      <c r="ACZ19" s="474"/>
      <c r="ADA19" s="474"/>
      <c r="ADB19" s="474"/>
      <c r="ADC19" s="474"/>
      <c r="ADD19" s="474"/>
      <c r="ADE19" s="474"/>
      <c r="ADF19" s="474"/>
      <c r="ADG19" s="474"/>
      <c r="ADH19" s="474"/>
      <c r="ADI19" s="474"/>
      <c r="ADJ19" s="474"/>
      <c r="ADK19" s="474"/>
      <c r="ADL19" s="474"/>
      <c r="ADM19" s="474"/>
      <c r="ADN19" s="474"/>
      <c r="ADO19" s="474"/>
      <c r="ADP19" s="474"/>
      <c r="ADQ19" s="474"/>
      <c r="ADR19" s="474"/>
      <c r="ADS19" s="474"/>
      <c r="ADT19" s="474"/>
      <c r="ADU19" s="474"/>
      <c r="ADV19" s="474"/>
      <c r="ADW19" s="474"/>
      <c r="ADX19" s="474"/>
      <c r="ADY19" s="474"/>
      <c r="ADZ19" s="474"/>
      <c r="AEA19" s="474"/>
      <c r="AEB19" s="474"/>
      <c r="AEC19" s="474"/>
      <c r="AED19" s="474"/>
      <c r="AEE19" s="474"/>
      <c r="AEF19" s="474"/>
      <c r="AEG19" s="474"/>
      <c r="AEH19" s="474"/>
      <c r="AEI19" s="474"/>
      <c r="AEJ19" s="474"/>
      <c r="AEK19" s="474"/>
      <c r="AEL19" s="474"/>
      <c r="AEM19" s="474"/>
      <c r="AEN19" s="474"/>
      <c r="AEO19" s="474"/>
      <c r="AEP19" s="474"/>
      <c r="AEQ19" s="474"/>
      <c r="AER19" s="474"/>
      <c r="AES19" s="474"/>
      <c r="AET19" s="474"/>
      <c r="AEU19" s="474"/>
      <c r="AEV19" s="474"/>
      <c r="AEW19" s="474"/>
      <c r="AEX19" s="474"/>
      <c r="AEY19" s="474"/>
      <c r="AEZ19" s="474"/>
      <c r="AFA19" s="474"/>
      <c r="AFB19" s="474"/>
      <c r="AFC19" s="474"/>
      <c r="AFD19" s="474"/>
      <c r="AFE19" s="474"/>
      <c r="AFF19" s="474"/>
      <c r="AFG19" s="474"/>
      <c r="AFH19" s="474"/>
      <c r="AFI19" s="474"/>
      <c r="AFJ19" s="474"/>
      <c r="AFK19" s="474"/>
      <c r="AFL19" s="474"/>
      <c r="AFM19" s="474"/>
      <c r="AFN19" s="474"/>
      <c r="AFO19" s="474"/>
      <c r="AFP19" s="474"/>
      <c r="AFQ19" s="474"/>
      <c r="AFR19" s="474"/>
      <c r="AFS19" s="474"/>
      <c r="AFT19" s="474"/>
      <c r="AFU19" s="474"/>
      <c r="AFV19" s="474"/>
      <c r="AFW19" s="474"/>
      <c r="AFX19" s="474"/>
      <c r="AFY19" s="474"/>
      <c r="AFZ19" s="474"/>
      <c r="AGA19" s="474"/>
      <c r="AGB19" s="474"/>
      <c r="AGC19" s="474"/>
      <c r="AGD19" s="474"/>
      <c r="AGE19" s="474"/>
      <c r="AGF19" s="474"/>
      <c r="AGG19" s="474"/>
      <c r="AGH19" s="474"/>
      <c r="AGI19" s="474"/>
      <c r="AGJ19" s="474"/>
      <c r="AGK19" s="474"/>
      <c r="AGL19" s="474"/>
      <c r="AGM19" s="474"/>
      <c r="AGN19" s="474"/>
      <c r="AGO19" s="474"/>
      <c r="AGP19" s="474"/>
      <c r="AGQ19" s="474"/>
      <c r="AGR19" s="474"/>
      <c r="AGS19" s="474"/>
      <c r="AGT19" s="474"/>
      <c r="AGU19" s="474"/>
      <c r="AGV19" s="474"/>
      <c r="AGW19" s="474"/>
      <c r="AGX19" s="474"/>
      <c r="AGY19" s="474"/>
      <c r="AGZ19" s="474"/>
      <c r="AHA19" s="474"/>
      <c r="AHB19" s="474"/>
      <c r="AHC19" s="474"/>
      <c r="AHD19" s="474"/>
      <c r="AHE19" s="474"/>
      <c r="AHF19" s="474"/>
      <c r="AHG19" s="474"/>
      <c r="AHH19" s="474"/>
      <c r="AHI19" s="474"/>
      <c r="AHJ19" s="474"/>
      <c r="AHK19" s="474"/>
      <c r="AHL19" s="474"/>
      <c r="AHM19" s="474"/>
      <c r="AHN19" s="474"/>
      <c r="AHO19" s="474"/>
      <c r="AHP19" s="474"/>
      <c r="AHQ19" s="474"/>
      <c r="AHR19" s="474"/>
      <c r="AHS19" s="474"/>
      <c r="AHT19" s="474"/>
      <c r="AHU19" s="474"/>
      <c r="AHV19" s="474"/>
      <c r="AHW19" s="474"/>
      <c r="AHX19" s="474"/>
      <c r="AHY19" s="474"/>
      <c r="AHZ19" s="474"/>
      <c r="AIA19" s="474"/>
      <c r="AIB19" s="474"/>
      <c r="AIC19" s="474"/>
      <c r="AID19" s="474"/>
      <c r="AIE19" s="474"/>
      <c r="AIF19" s="474"/>
      <c r="AIG19" s="474"/>
      <c r="AIH19" s="474"/>
      <c r="AII19" s="474"/>
      <c r="AIJ19" s="474"/>
      <c r="AIK19" s="474"/>
      <c r="AIL19" s="474"/>
      <c r="AIM19" s="474"/>
      <c r="AIN19" s="474"/>
      <c r="AIO19" s="474"/>
      <c r="AIP19" s="474"/>
      <c r="AIQ19" s="474"/>
      <c r="AIR19" s="474"/>
      <c r="AIS19" s="474"/>
      <c r="AIT19" s="474"/>
      <c r="AIU19" s="474"/>
      <c r="AIV19" s="474"/>
      <c r="AIW19" s="474"/>
      <c r="AIX19" s="474"/>
      <c r="AIY19" s="474"/>
      <c r="AIZ19" s="474"/>
      <c r="AJA19" s="474"/>
      <c r="AJB19" s="474"/>
      <c r="AJC19" s="474"/>
      <c r="AJD19" s="474"/>
      <c r="AJE19" s="474"/>
      <c r="AJF19" s="474"/>
      <c r="AJG19" s="474"/>
      <c r="AJH19" s="474"/>
      <c r="AJI19" s="474"/>
      <c r="AJJ19" s="474"/>
      <c r="AJK19" s="474"/>
      <c r="AJL19" s="474"/>
      <c r="AJM19" s="474"/>
      <c r="AJN19" s="474"/>
      <c r="AJO19" s="474"/>
      <c r="AJP19" s="474"/>
      <c r="AJQ19" s="474"/>
      <c r="AJR19" s="474"/>
      <c r="AJS19" s="474"/>
      <c r="AJT19" s="474"/>
      <c r="AJU19" s="474"/>
      <c r="AJV19" s="474"/>
      <c r="AJW19" s="474"/>
      <c r="AJX19" s="474"/>
      <c r="AJY19" s="474"/>
      <c r="AJZ19" s="474"/>
      <c r="AKA19" s="474"/>
      <c r="AKB19" s="474"/>
      <c r="AKC19" s="474"/>
      <c r="AKD19" s="474"/>
      <c r="AKE19" s="474"/>
      <c r="AKF19" s="474"/>
      <c r="AKG19" s="474"/>
      <c r="AKH19" s="474"/>
      <c r="AKI19" s="474"/>
      <c r="AKJ19" s="474"/>
      <c r="AKK19" s="474"/>
      <c r="AKL19" s="474"/>
      <c r="AKM19" s="474"/>
      <c r="AKN19" s="474"/>
      <c r="AKO19" s="474"/>
      <c r="AKP19" s="474"/>
      <c r="AKQ19" s="474"/>
      <c r="AKR19" s="474"/>
      <c r="AKS19" s="474"/>
      <c r="AKT19" s="474"/>
      <c r="AKU19" s="474"/>
      <c r="AKV19" s="474"/>
      <c r="AKW19" s="474"/>
      <c r="AKX19" s="474"/>
      <c r="AKY19" s="474"/>
      <c r="AKZ19" s="474"/>
      <c r="ALA19" s="474"/>
      <c r="ALB19" s="474"/>
      <c r="ALC19" s="474"/>
      <c r="ALD19" s="474"/>
      <c r="ALE19" s="474"/>
      <c r="ALF19" s="474"/>
      <c r="ALG19" s="474"/>
      <c r="ALH19" s="474"/>
      <c r="ALI19" s="474"/>
      <c r="ALJ19" s="474"/>
      <c r="ALK19" s="474"/>
      <c r="ALL19" s="474"/>
      <c r="ALM19" s="474"/>
      <c r="ALN19" s="474"/>
      <c r="ALO19" s="474"/>
      <c r="ALP19" s="474"/>
      <c r="ALQ19" s="474"/>
      <c r="ALR19" s="474"/>
      <c r="ALS19" s="474"/>
      <c r="ALT19" s="474"/>
      <c r="ALU19" s="474"/>
      <c r="ALV19" s="474"/>
      <c r="ALW19" s="474"/>
      <c r="ALX19" s="474"/>
      <c r="ALY19" s="474"/>
      <c r="ALZ19" s="474"/>
      <c r="AMA19" s="474"/>
      <c r="AMB19" s="474"/>
      <c r="AMC19" s="474"/>
      <c r="AMD19" s="474"/>
      <c r="AME19" s="474"/>
      <c r="AMF19" s="474"/>
      <c r="AMG19" s="474"/>
      <c r="AMH19" s="474"/>
      <c r="AMI19" s="474"/>
      <c r="AMJ19" s="474"/>
      <c r="AMK19" s="474"/>
      <c r="AML19" s="474"/>
      <c r="AMM19" s="474"/>
      <c r="AMN19" s="474"/>
      <c r="AMO19" s="474"/>
      <c r="AMP19" s="474"/>
      <c r="AMQ19" s="474"/>
      <c r="AMR19" s="474"/>
      <c r="AMS19" s="474"/>
      <c r="AMT19" s="474"/>
      <c r="AMU19" s="474"/>
      <c r="AMV19" s="474"/>
      <c r="AMW19" s="474"/>
      <c r="AMX19" s="474"/>
      <c r="AMY19" s="474"/>
      <c r="AMZ19" s="474"/>
      <c r="ANA19" s="474"/>
      <c r="ANB19" s="474"/>
      <c r="ANC19" s="474"/>
      <c r="AND19" s="474"/>
      <c r="ANE19" s="474"/>
      <c r="ANF19" s="474"/>
      <c r="ANG19" s="474"/>
      <c r="ANH19" s="474"/>
      <c r="ANI19" s="474"/>
      <c r="ANJ19" s="474"/>
      <c r="ANK19" s="474"/>
      <c r="ANL19" s="474"/>
      <c r="ANM19" s="474"/>
      <c r="ANN19" s="474"/>
      <c r="ANO19" s="474"/>
      <c r="ANP19" s="474"/>
      <c r="ANQ19" s="474"/>
      <c r="ANR19" s="474"/>
      <c r="ANS19" s="474"/>
      <c r="ANT19" s="474"/>
      <c r="ANU19" s="474"/>
      <c r="ANV19" s="474"/>
      <c r="ANW19" s="474"/>
      <c r="ANX19" s="474"/>
      <c r="ANY19" s="474"/>
      <c r="ANZ19" s="474"/>
      <c r="AOA19" s="474"/>
      <c r="AOB19" s="474"/>
      <c r="AOC19" s="474"/>
      <c r="AOD19" s="474"/>
      <c r="AOE19" s="474"/>
      <c r="AOF19" s="474"/>
      <c r="AOG19" s="474"/>
      <c r="AOH19" s="474"/>
      <c r="AOI19" s="474"/>
      <c r="AOJ19" s="474"/>
      <c r="AOK19" s="474"/>
      <c r="AOL19" s="474"/>
      <c r="AOM19" s="474"/>
      <c r="AON19" s="474"/>
      <c r="AOO19" s="474"/>
      <c r="AOP19" s="474"/>
      <c r="AOQ19" s="474"/>
      <c r="AOR19" s="474"/>
      <c r="AOS19" s="474"/>
      <c r="AOT19" s="474"/>
      <c r="AOU19" s="474"/>
      <c r="AOV19" s="474"/>
      <c r="AOW19" s="474"/>
      <c r="AOX19" s="474"/>
      <c r="AOY19" s="474"/>
      <c r="AOZ19" s="474"/>
      <c r="APA19" s="474"/>
      <c r="APB19" s="474"/>
      <c r="APC19" s="474"/>
      <c r="APD19" s="474"/>
      <c r="APE19" s="474"/>
      <c r="APF19" s="474"/>
      <c r="APG19" s="474"/>
      <c r="APH19" s="474"/>
      <c r="API19" s="474"/>
      <c r="APJ19" s="474"/>
      <c r="APK19" s="474"/>
      <c r="APL19" s="474"/>
      <c r="APM19" s="474"/>
      <c r="APN19" s="474"/>
      <c r="APO19" s="474"/>
      <c r="APP19" s="474"/>
      <c r="APQ19" s="474"/>
      <c r="APR19" s="474"/>
      <c r="APS19" s="474"/>
      <c r="APT19" s="474"/>
      <c r="APU19" s="474"/>
      <c r="APV19" s="474"/>
      <c r="APW19" s="474"/>
      <c r="APX19" s="474"/>
      <c r="APY19" s="474"/>
      <c r="APZ19" s="474"/>
      <c r="AQA19" s="474"/>
      <c r="AQB19" s="474"/>
      <c r="AQC19" s="474"/>
      <c r="AQD19" s="474"/>
      <c r="AQE19" s="474"/>
      <c r="AQF19" s="474"/>
      <c r="AQG19" s="474"/>
      <c r="AQH19" s="474"/>
      <c r="AQI19" s="474"/>
      <c r="AQJ19" s="474"/>
      <c r="AQK19" s="474"/>
      <c r="AQL19" s="474"/>
      <c r="AQM19" s="474"/>
      <c r="AQN19" s="474"/>
      <c r="AQO19" s="474"/>
      <c r="AQP19" s="474"/>
      <c r="AQQ19" s="474"/>
      <c r="AQR19" s="474"/>
      <c r="AQS19" s="474"/>
      <c r="AQT19" s="474"/>
      <c r="AQU19" s="474"/>
      <c r="AQV19" s="474"/>
      <c r="AQW19" s="474"/>
      <c r="AQX19" s="474"/>
      <c r="AQY19" s="474"/>
      <c r="AQZ19" s="474"/>
      <c r="ARA19" s="474"/>
      <c r="ARB19" s="474"/>
      <c r="ARC19" s="474"/>
      <c r="ARD19" s="474"/>
      <c r="ARE19" s="474"/>
      <c r="ARF19" s="474"/>
      <c r="ARG19" s="474"/>
      <c r="ARH19" s="474"/>
      <c r="ARI19" s="474"/>
      <c r="ARJ19" s="474"/>
      <c r="ARK19" s="474"/>
      <c r="ARL19" s="474"/>
      <c r="ARM19" s="474"/>
      <c r="ARN19" s="474"/>
      <c r="ARO19" s="474"/>
      <c r="ARP19" s="474"/>
      <c r="ARQ19" s="474"/>
      <c r="ARR19" s="474"/>
      <c r="ARS19" s="474"/>
      <c r="ART19" s="474"/>
      <c r="ARU19" s="474"/>
      <c r="ARV19" s="474"/>
      <c r="ARW19" s="474"/>
      <c r="ARX19" s="474"/>
      <c r="ARY19" s="474"/>
      <c r="ARZ19" s="474"/>
      <c r="ASA19" s="474"/>
      <c r="ASB19" s="474"/>
      <c r="ASC19" s="474"/>
      <c r="ASD19" s="474"/>
      <c r="ASE19" s="474"/>
      <c r="ASF19" s="474"/>
      <c r="ASG19" s="474"/>
      <c r="ASH19" s="474"/>
      <c r="ASI19" s="474"/>
      <c r="ASJ19" s="474"/>
      <c r="ASK19" s="474"/>
      <c r="ASL19" s="474"/>
      <c r="ASM19" s="474"/>
      <c r="ASN19" s="474"/>
      <c r="ASO19" s="474"/>
      <c r="ASP19" s="474"/>
      <c r="ASQ19" s="474"/>
      <c r="ASR19" s="474"/>
      <c r="ASS19" s="474"/>
      <c r="AST19" s="474"/>
      <c r="ASU19" s="474"/>
      <c r="ASV19" s="474"/>
      <c r="ASW19" s="474"/>
      <c r="ASX19" s="474"/>
      <c r="ASY19" s="474"/>
      <c r="ASZ19" s="474"/>
      <c r="ATA19" s="474"/>
      <c r="ATB19" s="474"/>
      <c r="ATC19" s="474"/>
      <c r="ATD19" s="474"/>
      <c r="ATE19" s="474"/>
      <c r="ATF19" s="474"/>
      <c r="ATG19" s="474"/>
      <c r="ATH19" s="474"/>
      <c r="ATI19" s="474"/>
      <c r="ATJ19" s="474"/>
      <c r="ATK19" s="474"/>
      <c r="ATL19" s="474"/>
      <c r="ATM19" s="474"/>
      <c r="ATN19" s="474"/>
      <c r="ATO19" s="474"/>
      <c r="ATP19" s="474"/>
      <c r="ATQ19" s="474"/>
      <c r="ATR19" s="474"/>
      <c r="ATS19" s="474"/>
      <c r="ATT19" s="474"/>
      <c r="ATU19" s="474"/>
      <c r="ATV19" s="474"/>
      <c r="ATW19" s="474"/>
      <c r="ATX19" s="474"/>
      <c r="ATY19" s="474"/>
      <c r="ATZ19" s="474"/>
      <c r="AUA19" s="474"/>
      <c r="AUB19" s="474"/>
      <c r="AUC19" s="474"/>
      <c r="AUD19" s="474"/>
      <c r="AUE19" s="474"/>
      <c r="AUF19" s="474"/>
      <c r="AUG19" s="474"/>
      <c r="AUH19" s="474"/>
      <c r="AUI19" s="474"/>
      <c r="AUJ19" s="474"/>
      <c r="AUK19" s="474"/>
      <c r="AUL19" s="474"/>
      <c r="AUM19" s="474"/>
      <c r="AUN19" s="474"/>
      <c r="AUO19" s="474"/>
      <c r="AUP19" s="474"/>
      <c r="AUQ19" s="474"/>
      <c r="AUR19" s="474"/>
      <c r="AUS19" s="474"/>
      <c r="AUT19" s="474"/>
      <c r="AUU19" s="474"/>
      <c r="AUV19" s="474"/>
      <c r="AUW19" s="474"/>
      <c r="AUX19" s="474"/>
      <c r="AUY19" s="474"/>
      <c r="AUZ19" s="474"/>
      <c r="AVA19" s="474"/>
      <c r="AVB19" s="474"/>
      <c r="AVC19" s="474"/>
      <c r="AVD19" s="474"/>
      <c r="AVE19" s="474"/>
      <c r="AVF19" s="474"/>
      <c r="AVG19" s="474"/>
      <c r="AVH19" s="474"/>
      <c r="AVI19" s="474"/>
      <c r="AVJ19" s="474"/>
      <c r="AVK19" s="474"/>
      <c r="AVL19" s="474"/>
      <c r="AVM19" s="474"/>
      <c r="AVN19" s="474"/>
      <c r="AVO19" s="474"/>
      <c r="AVP19" s="474"/>
      <c r="AVQ19" s="474"/>
      <c r="AVR19" s="474"/>
      <c r="AVS19" s="474"/>
      <c r="AVT19" s="474"/>
      <c r="AVU19" s="474"/>
      <c r="AVV19" s="474"/>
      <c r="AVW19" s="474"/>
      <c r="AVX19" s="474"/>
      <c r="AVY19" s="474"/>
      <c r="AVZ19" s="474"/>
      <c r="AWA19" s="474"/>
      <c r="AWB19" s="474"/>
      <c r="AWC19" s="474"/>
      <c r="AWD19" s="474"/>
      <c r="AWE19" s="474"/>
      <c r="AWF19" s="474"/>
      <c r="AWG19" s="474"/>
      <c r="AWH19" s="474"/>
      <c r="AWI19" s="474"/>
      <c r="AWJ19" s="474"/>
      <c r="AWK19" s="474"/>
      <c r="AWL19" s="474"/>
      <c r="AWM19" s="474"/>
      <c r="AWN19" s="474"/>
      <c r="AWO19" s="474"/>
      <c r="AWP19" s="474"/>
      <c r="AWQ19" s="474"/>
      <c r="AWR19" s="474"/>
      <c r="AWS19" s="474"/>
      <c r="AWT19" s="474"/>
      <c r="AWU19" s="474"/>
      <c r="AWV19" s="474"/>
      <c r="AWW19" s="474"/>
      <c r="AWX19" s="474"/>
      <c r="AWY19" s="474"/>
      <c r="AWZ19" s="474"/>
      <c r="AXA19" s="474"/>
      <c r="AXB19" s="474"/>
      <c r="AXC19" s="474"/>
      <c r="AXD19" s="474"/>
      <c r="AXE19" s="474"/>
      <c r="AXF19" s="474"/>
      <c r="AXG19" s="474"/>
      <c r="AXH19" s="474"/>
      <c r="AXI19" s="474"/>
      <c r="AXJ19" s="474"/>
      <c r="AXK19" s="474"/>
      <c r="AXL19" s="474"/>
      <c r="AXM19" s="474"/>
      <c r="AXN19" s="474"/>
      <c r="AXO19" s="474"/>
      <c r="AXP19" s="474"/>
      <c r="AXQ19" s="474"/>
      <c r="AXR19" s="474"/>
      <c r="AXS19" s="474"/>
      <c r="AXT19" s="474"/>
      <c r="AXU19" s="474"/>
      <c r="AXV19" s="474"/>
      <c r="AXW19" s="474"/>
      <c r="AXX19" s="474"/>
      <c r="AXY19" s="474"/>
      <c r="AXZ19" s="474"/>
      <c r="AYA19" s="474"/>
      <c r="AYB19" s="474"/>
      <c r="AYC19" s="474"/>
      <c r="AYD19" s="474"/>
      <c r="AYE19" s="474"/>
      <c r="AYF19" s="474"/>
      <c r="AYG19" s="474"/>
      <c r="AYH19" s="474"/>
      <c r="AYI19" s="474"/>
      <c r="AYJ19" s="474"/>
      <c r="AYK19" s="474"/>
      <c r="AYL19" s="474"/>
      <c r="AYM19" s="474"/>
      <c r="AYN19" s="474"/>
      <c r="AYO19" s="474"/>
      <c r="AYP19" s="474"/>
      <c r="AYQ19" s="474"/>
      <c r="AYR19" s="474"/>
      <c r="AYS19" s="474"/>
      <c r="AYT19" s="474"/>
      <c r="AYU19" s="474"/>
      <c r="AYV19" s="474"/>
      <c r="AYW19" s="474"/>
      <c r="AYX19" s="474"/>
      <c r="AYY19" s="474"/>
      <c r="AYZ19" s="474"/>
      <c r="AZA19" s="474"/>
      <c r="AZB19" s="474"/>
      <c r="AZC19" s="474"/>
      <c r="AZD19" s="474"/>
      <c r="AZE19" s="474"/>
      <c r="AZF19" s="474"/>
      <c r="AZG19" s="474"/>
      <c r="AZH19" s="474"/>
      <c r="AZI19" s="474"/>
      <c r="AZJ19" s="474"/>
      <c r="AZK19" s="474"/>
      <c r="AZL19" s="474"/>
      <c r="AZM19" s="474"/>
      <c r="AZN19" s="474"/>
      <c r="AZO19" s="474"/>
      <c r="AZP19" s="474"/>
      <c r="AZQ19" s="474"/>
      <c r="AZR19" s="474"/>
      <c r="AZS19" s="474"/>
      <c r="AZT19" s="474"/>
      <c r="AZU19" s="474"/>
      <c r="AZV19" s="474"/>
      <c r="AZW19" s="474"/>
      <c r="AZX19" s="474"/>
      <c r="AZY19" s="474"/>
      <c r="AZZ19" s="474"/>
      <c r="BAA19" s="474"/>
      <c r="BAB19" s="474"/>
      <c r="BAC19" s="474"/>
      <c r="BAD19" s="474"/>
      <c r="BAE19" s="474"/>
      <c r="BAF19" s="474"/>
      <c r="BAG19" s="474"/>
      <c r="BAH19" s="474"/>
      <c r="BAI19" s="474"/>
      <c r="BAJ19" s="474"/>
      <c r="BAK19" s="474"/>
      <c r="BAL19" s="474"/>
      <c r="BAM19" s="474"/>
      <c r="BAN19" s="474"/>
      <c r="BAO19" s="474"/>
      <c r="BAP19" s="474"/>
      <c r="BAQ19" s="474"/>
      <c r="BAR19" s="474"/>
      <c r="BAS19" s="474"/>
      <c r="BAT19" s="474"/>
      <c r="BAU19" s="474"/>
      <c r="BAV19" s="474"/>
      <c r="BAW19" s="474"/>
      <c r="BAX19" s="474"/>
      <c r="BAY19" s="474"/>
      <c r="BAZ19" s="474"/>
      <c r="BBA19" s="474"/>
      <c r="BBB19" s="474"/>
      <c r="BBC19" s="474"/>
      <c r="BBD19" s="474"/>
      <c r="BBE19" s="474"/>
      <c r="BBF19" s="474"/>
      <c r="BBG19" s="474"/>
      <c r="BBH19" s="474"/>
      <c r="BBI19" s="474"/>
      <c r="BBJ19" s="474"/>
      <c r="BBK19" s="474"/>
      <c r="BBL19" s="474"/>
      <c r="BBM19" s="474"/>
      <c r="BBN19" s="474"/>
      <c r="BBO19" s="474"/>
      <c r="BBP19" s="474"/>
      <c r="BBQ19" s="474"/>
      <c r="BBR19" s="474"/>
      <c r="BBS19" s="474"/>
      <c r="BBT19" s="474"/>
      <c r="BBU19" s="474"/>
      <c r="BBV19" s="474"/>
      <c r="BBW19" s="474"/>
      <c r="BBX19" s="474"/>
      <c r="BBY19" s="474"/>
      <c r="BBZ19" s="474"/>
      <c r="BCA19" s="474"/>
      <c r="BCB19" s="474"/>
      <c r="BCC19" s="474"/>
      <c r="BCD19" s="474"/>
      <c r="BCE19" s="474"/>
      <c r="BCF19" s="474"/>
      <c r="BCG19" s="474"/>
      <c r="BCH19" s="474"/>
      <c r="BCI19" s="474"/>
      <c r="BCJ19" s="474"/>
      <c r="BCK19" s="474"/>
      <c r="BCL19" s="474"/>
      <c r="BCM19" s="474"/>
      <c r="BCN19" s="474"/>
      <c r="BCO19" s="474"/>
      <c r="BCP19" s="474"/>
      <c r="BCQ19" s="474"/>
      <c r="BCR19" s="474"/>
      <c r="BCS19" s="474"/>
      <c r="BCT19" s="474"/>
      <c r="BCU19" s="474"/>
      <c r="BCV19" s="474"/>
      <c r="BCW19" s="474"/>
      <c r="BCX19" s="474"/>
      <c r="BCY19" s="474"/>
      <c r="BCZ19" s="474"/>
      <c r="BDA19" s="474"/>
      <c r="BDB19" s="474"/>
      <c r="BDC19" s="474"/>
      <c r="BDD19" s="474"/>
      <c r="BDE19" s="474"/>
      <c r="BDF19" s="474"/>
      <c r="BDG19" s="474"/>
      <c r="BDH19" s="474"/>
      <c r="BDI19" s="474"/>
      <c r="BDJ19" s="474"/>
      <c r="BDK19" s="474"/>
      <c r="BDL19" s="474"/>
      <c r="BDM19" s="474"/>
      <c r="BDN19" s="474"/>
      <c r="BDO19" s="474"/>
      <c r="BDP19" s="474"/>
      <c r="BDQ19" s="474"/>
      <c r="BDR19" s="474"/>
      <c r="BDS19" s="474"/>
      <c r="BDT19" s="474"/>
      <c r="BDU19" s="474"/>
      <c r="BDV19" s="474"/>
      <c r="BDW19" s="474"/>
      <c r="BDX19" s="474"/>
      <c r="BDY19" s="474"/>
      <c r="BDZ19" s="474"/>
      <c r="BEA19" s="474"/>
      <c r="BEB19" s="474"/>
      <c r="BEC19" s="474"/>
      <c r="BED19" s="474"/>
      <c r="BEE19" s="474"/>
      <c r="BEF19" s="474"/>
      <c r="BEG19" s="474"/>
      <c r="BEH19" s="474"/>
      <c r="BEI19" s="474"/>
      <c r="BEJ19" s="474"/>
      <c r="BEK19" s="474"/>
      <c r="BEL19" s="474"/>
      <c r="BEM19" s="474"/>
      <c r="BEN19" s="474"/>
      <c r="BEO19" s="474"/>
      <c r="BEP19" s="474"/>
      <c r="BEQ19" s="474"/>
      <c r="BER19" s="474"/>
      <c r="BES19" s="474"/>
      <c r="BET19" s="474"/>
      <c r="BEU19" s="474"/>
      <c r="BEV19" s="474"/>
      <c r="BEW19" s="474"/>
      <c r="BEX19" s="474"/>
      <c r="BEY19" s="474"/>
      <c r="BEZ19" s="474"/>
      <c r="BFA19" s="474"/>
      <c r="BFB19" s="474"/>
      <c r="BFC19" s="474"/>
      <c r="BFD19" s="474"/>
      <c r="BFE19" s="474"/>
      <c r="BFF19" s="474"/>
      <c r="BFG19" s="474"/>
      <c r="BFH19" s="474"/>
      <c r="BFI19" s="474"/>
      <c r="BFJ19" s="474"/>
      <c r="BFK19" s="474"/>
      <c r="BFL19" s="474"/>
      <c r="BFM19" s="474"/>
      <c r="BFN19" s="474"/>
      <c r="BFO19" s="474"/>
      <c r="BFP19" s="474"/>
      <c r="BFQ19" s="474"/>
      <c r="BFR19" s="474"/>
      <c r="BFS19" s="474"/>
      <c r="BFT19" s="474"/>
      <c r="BFU19" s="474"/>
      <c r="BFV19" s="474"/>
      <c r="BFW19" s="474"/>
      <c r="BFX19" s="474"/>
      <c r="BFY19" s="474"/>
      <c r="BFZ19" s="474"/>
      <c r="BGA19" s="474"/>
      <c r="BGB19" s="474"/>
      <c r="BGC19" s="474"/>
      <c r="BGD19" s="474"/>
      <c r="BGE19" s="474"/>
      <c r="BGF19" s="474"/>
      <c r="BGG19" s="474"/>
      <c r="BGH19" s="474"/>
      <c r="BGI19" s="474"/>
      <c r="BGJ19" s="474"/>
      <c r="BGK19" s="474"/>
      <c r="BGL19" s="474"/>
      <c r="BGM19" s="474"/>
      <c r="BGN19" s="474"/>
      <c r="BGO19" s="474"/>
      <c r="BGP19" s="474"/>
      <c r="BGQ19" s="474"/>
      <c r="BGR19" s="474"/>
      <c r="BGS19" s="474"/>
      <c r="BGT19" s="474"/>
      <c r="BGU19" s="474"/>
      <c r="BGV19" s="474"/>
      <c r="BGW19" s="474"/>
      <c r="BGX19" s="474"/>
      <c r="BGY19" s="474"/>
      <c r="BGZ19" s="474"/>
      <c r="BHA19" s="474"/>
      <c r="BHB19" s="474"/>
      <c r="BHC19" s="474"/>
      <c r="BHD19" s="474"/>
      <c r="BHE19" s="474"/>
      <c r="BHF19" s="474"/>
      <c r="BHG19" s="474"/>
      <c r="BHH19" s="474"/>
      <c r="BHI19" s="474"/>
      <c r="BHJ19" s="474"/>
      <c r="BHK19" s="474"/>
      <c r="BHL19" s="474"/>
      <c r="BHM19" s="474"/>
      <c r="BHN19" s="474"/>
      <c r="BHO19" s="474"/>
      <c r="BHP19" s="474"/>
      <c r="BHQ19" s="474"/>
      <c r="BHR19" s="474"/>
      <c r="BHS19" s="474"/>
      <c r="BHT19" s="474"/>
      <c r="BHU19" s="474"/>
      <c r="BHV19" s="474"/>
      <c r="BHW19" s="474"/>
      <c r="BHX19" s="474"/>
      <c r="BHY19" s="474"/>
      <c r="BHZ19" s="474"/>
      <c r="BIA19" s="474"/>
      <c r="BIB19" s="474"/>
      <c r="BIC19" s="474"/>
      <c r="BID19" s="474"/>
      <c r="BIE19" s="474"/>
      <c r="BIF19" s="474"/>
      <c r="BIG19" s="474"/>
      <c r="BIH19" s="474"/>
      <c r="BII19" s="474"/>
      <c r="BIJ19" s="474"/>
      <c r="BIK19" s="474"/>
      <c r="BIL19" s="474"/>
      <c r="BIM19" s="474"/>
      <c r="BIN19" s="474"/>
      <c r="BIO19" s="474"/>
      <c r="BIP19" s="474"/>
      <c r="BIQ19" s="474"/>
      <c r="BIR19" s="474"/>
      <c r="BIS19" s="474"/>
      <c r="BIT19" s="474"/>
      <c r="BIU19" s="474"/>
      <c r="BIV19" s="474"/>
      <c r="BIW19" s="474"/>
      <c r="BIX19" s="474"/>
      <c r="BIY19" s="474"/>
      <c r="BIZ19" s="474"/>
      <c r="BJA19" s="474"/>
      <c r="BJB19" s="474"/>
      <c r="BJC19" s="474"/>
      <c r="BJD19" s="474"/>
      <c r="BJE19" s="474"/>
      <c r="BJF19" s="474"/>
      <c r="BJG19" s="474"/>
      <c r="BJH19" s="474"/>
      <c r="BJI19" s="474"/>
      <c r="BJJ19" s="474"/>
      <c r="BJK19" s="474"/>
      <c r="BJL19" s="474"/>
      <c r="BJM19" s="474"/>
      <c r="BJN19" s="474"/>
      <c r="BJO19" s="474"/>
      <c r="BJP19" s="474"/>
      <c r="BJQ19" s="474"/>
      <c r="BJR19" s="474"/>
      <c r="BJS19" s="474"/>
      <c r="BJT19" s="474"/>
      <c r="BJU19" s="474"/>
      <c r="BJV19" s="474"/>
      <c r="BJW19" s="474"/>
      <c r="BJX19" s="474"/>
      <c r="BJY19" s="474"/>
      <c r="BJZ19" s="474"/>
      <c r="BKA19" s="474"/>
      <c r="BKB19" s="474"/>
      <c r="BKC19" s="474"/>
      <c r="BKD19" s="474"/>
      <c r="BKE19" s="474"/>
      <c r="BKF19" s="474"/>
      <c r="BKG19" s="474"/>
      <c r="BKH19" s="474"/>
      <c r="BKI19" s="474"/>
      <c r="BKJ19" s="474"/>
      <c r="BKK19" s="474"/>
      <c r="BKL19" s="474"/>
      <c r="BKM19" s="474"/>
      <c r="BKN19" s="474"/>
      <c r="BKO19" s="474"/>
      <c r="BKP19" s="474"/>
      <c r="BKQ19" s="474"/>
      <c r="BKR19" s="474"/>
      <c r="BKS19" s="474"/>
      <c r="BKT19" s="474"/>
      <c r="BKU19" s="474"/>
      <c r="BKV19" s="474"/>
      <c r="BKW19" s="474"/>
      <c r="BKX19" s="474"/>
      <c r="BKY19" s="474"/>
      <c r="BKZ19" s="474"/>
      <c r="BLA19" s="474"/>
      <c r="BLB19" s="474"/>
      <c r="BLC19" s="474"/>
      <c r="BLD19" s="474"/>
      <c r="BLE19" s="474"/>
      <c r="BLF19" s="474"/>
      <c r="BLG19" s="474"/>
      <c r="BLH19" s="474"/>
      <c r="BLI19" s="474"/>
      <c r="BLJ19" s="474"/>
      <c r="BLK19" s="474"/>
      <c r="BLL19" s="474"/>
      <c r="BLM19" s="474"/>
      <c r="BLN19" s="474"/>
      <c r="BLO19" s="474"/>
      <c r="BLP19" s="474"/>
      <c r="BLQ19" s="474"/>
      <c r="BLR19" s="474"/>
      <c r="BLS19" s="474"/>
      <c r="BLT19" s="474"/>
      <c r="BLU19" s="474"/>
      <c r="BLV19" s="474"/>
      <c r="BLW19" s="474"/>
      <c r="BLX19" s="474"/>
      <c r="BLY19" s="474"/>
      <c r="BLZ19" s="474"/>
      <c r="BMA19" s="474"/>
      <c r="BMB19" s="474"/>
      <c r="BMC19" s="474"/>
      <c r="BMD19" s="474"/>
      <c r="BME19" s="474"/>
      <c r="BMF19" s="474"/>
      <c r="BMG19" s="474"/>
      <c r="BMH19" s="474"/>
      <c r="BMI19" s="474"/>
      <c r="BMJ19" s="474"/>
      <c r="BMK19" s="474"/>
      <c r="BML19" s="474"/>
      <c r="BMM19" s="474"/>
      <c r="BMN19" s="474"/>
      <c r="BMO19" s="474"/>
      <c r="BMP19" s="474"/>
      <c r="BMQ19" s="474"/>
      <c r="BMR19" s="474"/>
      <c r="BMS19" s="474"/>
      <c r="BMT19" s="474"/>
      <c r="BMU19" s="474"/>
      <c r="BMV19" s="474"/>
      <c r="BMW19" s="474"/>
      <c r="BMX19" s="474"/>
      <c r="BMY19" s="474"/>
      <c r="BMZ19" s="474"/>
      <c r="BNA19" s="474"/>
      <c r="BNB19" s="474"/>
      <c r="BNC19" s="474"/>
      <c r="BND19" s="474"/>
      <c r="BNE19" s="474"/>
      <c r="BNF19" s="474"/>
      <c r="BNG19" s="474"/>
      <c r="BNH19" s="474"/>
      <c r="BNI19" s="474"/>
      <c r="BNJ19" s="474"/>
      <c r="BNK19" s="474"/>
      <c r="BNL19" s="474"/>
      <c r="BNM19" s="474"/>
      <c r="BNN19" s="474"/>
      <c r="BNO19" s="474"/>
      <c r="BNP19" s="474"/>
      <c r="BNQ19" s="474"/>
      <c r="BNR19" s="474"/>
      <c r="BNS19" s="474"/>
      <c r="BNT19" s="474"/>
      <c r="BNU19" s="474"/>
      <c r="BNV19" s="474"/>
      <c r="BNW19" s="474"/>
      <c r="BNX19" s="474"/>
      <c r="BNY19" s="474"/>
      <c r="BNZ19" s="474"/>
      <c r="BOA19" s="474"/>
      <c r="BOB19" s="474"/>
      <c r="BOC19" s="474"/>
      <c r="BOD19" s="474"/>
      <c r="BOE19" s="474"/>
      <c r="BOF19" s="474"/>
      <c r="BOG19" s="474"/>
      <c r="BOH19" s="474"/>
      <c r="BOI19" s="474"/>
      <c r="BOJ19" s="474"/>
      <c r="BOK19" s="474"/>
      <c r="BOL19" s="474"/>
      <c r="BOM19" s="474"/>
      <c r="BON19" s="474"/>
      <c r="BOO19" s="474"/>
      <c r="BOP19" s="474"/>
      <c r="BOQ19" s="474"/>
      <c r="BOR19" s="474"/>
      <c r="BOS19" s="474"/>
      <c r="BOT19" s="474"/>
      <c r="BOU19" s="474"/>
      <c r="BOV19" s="474"/>
      <c r="BOW19" s="474"/>
      <c r="BOX19" s="474"/>
      <c r="BOY19" s="474"/>
      <c r="BOZ19" s="474"/>
      <c r="BPA19" s="474"/>
      <c r="BPB19" s="474"/>
      <c r="BPC19" s="474"/>
      <c r="BPD19" s="474"/>
      <c r="BPE19" s="474"/>
      <c r="BPF19" s="474"/>
      <c r="BPG19" s="474"/>
      <c r="BPH19" s="474"/>
      <c r="BPI19" s="474"/>
      <c r="BPJ19" s="474"/>
      <c r="BPK19" s="474"/>
      <c r="BPL19" s="474"/>
      <c r="BPM19" s="474"/>
      <c r="BPN19" s="474"/>
      <c r="BPO19" s="474"/>
      <c r="BPP19" s="474"/>
      <c r="BPQ19" s="474"/>
      <c r="BPR19" s="474"/>
      <c r="BPS19" s="474"/>
      <c r="BPT19" s="474"/>
      <c r="BPU19" s="474"/>
      <c r="BPV19" s="474"/>
      <c r="BPW19" s="474"/>
      <c r="BPX19" s="474"/>
      <c r="BPY19" s="474"/>
      <c r="BPZ19" s="474"/>
      <c r="BQA19" s="474"/>
      <c r="BQB19" s="474"/>
      <c r="BQC19" s="474"/>
      <c r="BQD19" s="474"/>
      <c r="BQE19" s="474"/>
      <c r="BQF19" s="474"/>
      <c r="BQG19" s="474"/>
      <c r="BQH19" s="474"/>
      <c r="BQI19" s="474"/>
      <c r="BQJ19" s="474"/>
      <c r="BQK19" s="474"/>
      <c r="BQL19" s="474"/>
      <c r="BQM19" s="474"/>
      <c r="BQN19" s="474"/>
      <c r="BQO19" s="474"/>
      <c r="BQP19" s="474"/>
      <c r="BQQ19" s="474"/>
      <c r="BQR19" s="474"/>
      <c r="BQS19" s="474"/>
      <c r="BQT19" s="474"/>
      <c r="BQU19" s="474"/>
      <c r="BQV19" s="474"/>
      <c r="BQW19" s="474"/>
      <c r="BQX19" s="474"/>
      <c r="BQY19" s="474"/>
      <c r="BQZ19" s="474"/>
      <c r="BRA19" s="474"/>
      <c r="BRB19" s="474"/>
      <c r="BRC19" s="474"/>
      <c r="BRD19" s="474"/>
      <c r="BRE19" s="474"/>
      <c r="BRF19" s="474"/>
      <c r="BRG19" s="474"/>
      <c r="BRH19" s="474"/>
      <c r="BRI19" s="474"/>
      <c r="BRJ19" s="474"/>
      <c r="BRK19" s="474"/>
      <c r="BRL19" s="474"/>
      <c r="BRM19" s="474"/>
      <c r="BRN19" s="474"/>
      <c r="BRO19" s="474"/>
      <c r="BRP19" s="474"/>
      <c r="BRQ19" s="474"/>
      <c r="BRR19" s="474"/>
      <c r="BRS19" s="474"/>
      <c r="BRT19" s="474"/>
      <c r="BRU19" s="474"/>
      <c r="BRV19" s="474"/>
      <c r="BRW19" s="474"/>
      <c r="BRX19" s="474"/>
      <c r="BRY19" s="474"/>
      <c r="BRZ19" s="474"/>
      <c r="BSA19" s="474"/>
      <c r="BSB19" s="474"/>
      <c r="BSC19" s="474"/>
      <c r="BSD19" s="474"/>
      <c r="BSE19" s="474"/>
      <c r="BSF19" s="474"/>
      <c r="BSG19" s="474"/>
      <c r="BSH19" s="474"/>
      <c r="BSI19" s="474"/>
      <c r="BSJ19" s="474"/>
      <c r="BSK19" s="474"/>
      <c r="BSL19" s="474"/>
      <c r="BSM19" s="474"/>
      <c r="BSN19" s="474"/>
      <c r="BSO19" s="474"/>
      <c r="BSP19" s="474"/>
      <c r="BSQ19" s="474"/>
      <c r="BSR19" s="474"/>
      <c r="BSS19" s="474"/>
      <c r="BST19" s="474"/>
      <c r="BSU19" s="474"/>
      <c r="BSV19" s="474"/>
      <c r="BSW19" s="474"/>
      <c r="BSX19" s="474"/>
      <c r="BSY19" s="474"/>
      <c r="BSZ19" s="474"/>
      <c r="BTA19" s="474"/>
      <c r="BTB19" s="474"/>
      <c r="BTC19" s="474"/>
      <c r="BTD19" s="474"/>
      <c r="BTE19" s="474"/>
      <c r="BTF19" s="474"/>
      <c r="BTG19" s="474"/>
      <c r="BTH19" s="474"/>
      <c r="BTI19" s="474"/>
      <c r="BTJ19" s="474"/>
      <c r="BTK19" s="474"/>
      <c r="BTL19" s="474"/>
      <c r="BTM19" s="474"/>
      <c r="BTN19" s="474"/>
      <c r="BTO19" s="474"/>
      <c r="BTP19" s="474"/>
      <c r="BTQ19" s="474"/>
      <c r="BTR19" s="474"/>
      <c r="BTS19" s="474"/>
      <c r="BTT19" s="474"/>
      <c r="BTU19" s="474"/>
      <c r="BTV19" s="474"/>
      <c r="BTW19" s="474"/>
      <c r="BTX19" s="474"/>
      <c r="BTY19" s="474"/>
      <c r="BTZ19" s="474"/>
      <c r="BUA19" s="474"/>
      <c r="BUB19" s="474"/>
      <c r="BUC19" s="474"/>
      <c r="BUD19" s="474"/>
      <c r="BUE19" s="474"/>
      <c r="BUF19" s="474"/>
      <c r="BUG19" s="474"/>
      <c r="BUH19" s="474"/>
      <c r="BUI19" s="474"/>
      <c r="BUJ19" s="474"/>
      <c r="BUK19" s="474"/>
      <c r="BUL19" s="474"/>
      <c r="BUM19" s="474"/>
      <c r="BUN19" s="474"/>
      <c r="BUO19" s="474"/>
      <c r="BUP19" s="474"/>
      <c r="BUQ19" s="474"/>
      <c r="BUR19" s="474"/>
      <c r="BUS19" s="474"/>
      <c r="BUT19" s="474"/>
      <c r="BUU19" s="474"/>
      <c r="BUV19" s="474"/>
      <c r="BUW19" s="474"/>
      <c r="BUX19" s="474"/>
      <c r="BUY19" s="474"/>
      <c r="BUZ19" s="474"/>
      <c r="BVA19" s="474"/>
      <c r="BVB19" s="474"/>
      <c r="BVC19" s="474"/>
      <c r="BVD19" s="474"/>
      <c r="BVE19" s="474"/>
      <c r="BVF19" s="474"/>
      <c r="BVG19" s="474"/>
      <c r="BVH19" s="474"/>
      <c r="BVI19" s="474"/>
      <c r="BVJ19" s="474"/>
      <c r="BVK19" s="474"/>
      <c r="BVL19" s="474"/>
      <c r="BVM19" s="474"/>
      <c r="BVN19" s="474"/>
      <c r="BVO19" s="474"/>
      <c r="BVP19" s="474"/>
      <c r="BVQ19" s="474"/>
      <c r="BVR19" s="474"/>
      <c r="BVS19" s="474"/>
      <c r="BVT19" s="474"/>
      <c r="BVU19" s="474"/>
      <c r="BVV19" s="474"/>
      <c r="BVW19" s="474"/>
      <c r="BVX19" s="474"/>
      <c r="BVY19" s="474"/>
      <c r="BVZ19" s="474"/>
      <c r="BWA19" s="474"/>
      <c r="BWB19" s="474"/>
      <c r="BWC19" s="474"/>
      <c r="BWD19" s="474"/>
      <c r="BWE19" s="474"/>
      <c r="BWF19" s="474"/>
      <c r="BWG19" s="474"/>
      <c r="BWH19" s="474"/>
      <c r="BWI19" s="474"/>
      <c r="BWJ19" s="474"/>
      <c r="BWK19" s="474"/>
      <c r="BWL19" s="474"/>
      <c r="BWM19" s="474"/>
      <c r="BWN19" s="474"/>
      <c r="BWO19" s="474"/>
      <c r="BWP19" s="474"/>
      <c r="BWQ19" s="474"/>
      <c r="BWR19" s="474"/>
      <c r="BWS19" s="474"/>
      <c r="BWT19" s="474"/>
      <c r="BWU19" s="474"/>
      <c r="BWV19" s="474"/>
      <c r="BWW19" s="474"/>
      <c r="BWX19" s="474"/>
      <c r="BWY19" s="474"/>
      <c r="BWZ19" s="474"/>
      <c r="BXA19" s="474"/>
      <c r="BXB19" s="474"/>
      <c r="BXC19" s="474"/>
      <c r="BXD19" s="474"/>
      <c r="BXE19" s="474"/>
      <c r="BXF19" s="474"/>
      <c r="BXG19" s="474"/>
      <c r="BXH19" s="474"/>
      <c r="BXI19" s="474"/>
      <c r="BXJ19" s="474"/>
      <c r="BXK19" s="474"/>
      <c r="BXL19" s="474"/>
      <c r="BXM19" s="474"/>
      <c r="BXN19" s="474"/>
      <c r="BXO19" s="474"/>
      <c r="BXP19" s="474"/>
      <c r="BXQ19" s="474"/>
      <c r="BXR19" s="474"/>
      <c r="BXS19" s="474"/>
      <c r="BXT19" s="474"/>
      <c r="BXU19" s="474"/>
      <c r="BXV19" s="474"/>
      <c r="BXW19" s="474"/>
      <c r="BXX19" s="474"/>
      <c r="BXY19" s="474"/>
      <c r="BXZ19" s="474"/>
      <c r="BYA19" s="474"/>
      <c r="BYB19" s="474"/>
      <c r="BYC19" s="474"/>
      <c r="BYD19" s="474"/>
      <c r="BYE19" s="474"/>
      <c r="BYF19" s="474"/>
      <c r="BYG19" s="474"/>
      <c r="BYH19" s="474"/>
      <c r="BYI19" s="474"/>
      <c r="BYJ19" s="474"/>
      <c r="BYK19" s="474"/>
      <c r="BYL19" s="474"/>
      <c r="BYM19" s="474"/>
      <c r="BYN19" s="474"/>
      <c r="BYO19" s="474"/>
      <c r="BYP19" s="474"/>
      <c r="BYQ19" s="474"/>
      <c r="BYR19" s="474"/>
      <c r="BYS19" s="474"/>
      <c r="BYT19" s="474"/>
      <c r="BYU19" s="474"/>
      <c r="BYV19" s="474"/>
      <c r="BYW19" s="474"/>
      <c r="BYX19" s="474"/>
      <c r="BYY19" s="474"/>
      <c r="BYZ19" s="474"/>
      <c r="BZA19" s="474"/>
      <c r="BZB19" s="474"/>
      <c r="BZC19" s="474"/>
      <c r="BZD19" s="474"/>
      <c r="BZE19" s="474"/>
      <c r="BZF19" s="474"/>
      <c r="BZG19" s="474"/>
      <c r="BZH19" s="474"/>
      <c r="BZI19" s="474"/>
      <c r="BZJ19" s="474"/>
      <c r="BZK19" s="474"/>
      <c r="BZL19" s="474"/>
      <c r="BZM19" s="474"/>
      <c r="BZN19" s="474"/>
      <c r="BZO19" s="474"/>
      <c r="BZP19" s="474"/>
      <c r="BZQ19" s="474"/>
      <c r="BZR19" s="474"/>
      <c r="BZS19" s="474"/>
      <c r="BZT19" s="474"/>
      <c r="BZU19" s="474"/>
      <c r="BZV19" s="474"/>
      <c r="BZW19" s="474"/>
      <c r="BZX19" s="474"/>
      <c r="BZY19" s="474"/>
      <c r="BZZ19" s="474"/>
      <c r="CAA19" s="474"/>
      <c r="CAB19" s="474"/>
      <c r="CAC19" s="474"/>
      <c r="CAD19" s="474"/>
      <c r="CAE19" s="474"/>
      <c r="CAF19" s="474"/>
      <c r="CAG19" s="474"/>
      <c r="CAH19" s="474"/>
      <c r="CAI19" s="474"/>
      <c r="CAJ19" s="474"/>
      <c r="CAK19" s="474"/>
      <c r="CAL19" s="474"/>
      <c r="CAM19" s="474"/>
      <c r="CAN19" s="474"/>
      <c r="CAO19" s="474"/>
      <c r="CAP19" s="474"/>
      <c r="CAQ19" s="474"/>
      <c r="CAR19" s="474"/>
      <c r="CAS19" s="474"/>
      <c r="CAT19" s="474"/>
      <c r="CAU19" s="474"/>
      <c r="CAV19" s="474"/>
      <c r="CAW19" s="474"/>
      <c r="CAX19" s="474"/>
      <c r="CAY19" s="474"/>
      <c r="CAZ19" s="474"/>
      <c r="CBA19" s="474"/>
      <c r="CBB19" s="474"/>
      <c r="CBC19" s="474"/>
      <c r="CBD19" s="474"/>
      <c r="CBE19" s="474"/>
      <c r="CBF19" s="474"/>
      <c r="CBG19" s="474"/>
      <c r="CBH19" s="474"/>
      <c r="CBI19" s="474"/>
      <c r="CBJ19" s="474"/>
      <c r="CBK19" s="474"/>
      <c r="CBL19" s="474"/>
      <c r="CBM19" s="474"/>
      <c r="CBN19" s="474"/>
      <c r="CBO19" s="474"/>
      <c r="CBP19" s="474"/>
      <c r="CBQ19" s="474"/>
      <c r="CBR19" s="474"/>
      <c r="CBS19" s="474"/>
      <c r="CBT19" s="474"/>
      <c r="CBU19" s="474"/>
      <c r="CBV19" s="474"/>
      <c r="CBW19" s="474"/>
      <c r="CBX19" s="474"/>
      <c r="CBY19" s="474"/>
      <c r="CBZ19" s="474"/>
      <c r="CCA19" s="474"/>
      <c r="CCB19" s="474"/>
      <c r="CCC19" s="474"/>
      <c r="CCD19" s="474"/>
      <c r="CCE19" s="474"/>
      <c r="CCF19" s="474"/>
      <c r="CCG19" s="474"/>
      <c r="CCH19" s="474"/>
      <c r="CCI19" s="474"/>
      <c r="CCJ19" s="474"/>
      <c r="CCK19" s="474"/>
      <c r="CCL19" s="474"/>
      <c r="CCM19" s="474"/>
      <c r="CCN19" s="474"/>
      <c r="CCO19" s="474"/>
      <c r="CCP19" s="474"/>
      <c r="CCQ19" s="474"/>
      <c r="CCR19" s="474"/>
      <c r="CCS19" s="474"/>
      <c r="CCT19" s="474"/>
      <c r="CCU19" s="474"/>
      <c r="CCV19" s="474"/>
      <c r="CCW19" s="474"/>
      <c r="CCX19" s="474"/>
      <c r="CCY19" s="474"/>
      <c r="CCZ19" s="474"/>
      <c r="CDA19" s="474"/>
      <c r="CDB19" s="474"/>
      <c r="CDC19" s="474"/>
      <c r="CDD19" s="474"/>
      <c r="CDE19" s="474"/>
      <c r="CDF19" s="474"/>
      <c r="CDG19" s="474"/>
      <c r="CDH19" s="474"/>
      <c r="CDI19" s="474"/>
      <c r="CDJ19" s="474"/>
      <c r="CDK19" s="474"/>
      <c r="CDL19" s="474"/>
      <c r="CDM19" s="474"/>
      <c r="CDN19" s="474"/>
      <c r="CDO19" s="474"/>
      <c r="CDP19" s="474"/>
      <c r="CDQ19" s="474"/>
      <c r="CDR19" s="474"/>
      <c r="CDS19" s="474"/>
      <c r="CDT19" s="474"/>
      <c r="CDU19" s="474"/>
      <c r="CDV19" s="474"/>
      <c r="CDW19" s="474"/>
      <c r="CDX19" s="474"/>
      <c r="CDY19" s="474"/>
      <c r="CDZ19" s="474"/>
      <c r="CEA19" s="474"/>
      <c r="CEB19" s="474"/>
      <c r="CEC19" s="474"/>
      <c r="CED19" s="474"/>
      <c r="CEE19" s="474"/>
      <c r="CEF19" s="474"/>
      <c r="CEG19" s="474"/>
      <c r="CEH19" s="474"/>
      <c r="CEI19" s="474"/>
      <c r="CEJ19" s="474"/>
      <c r="CEK19" s="474"/>
      <c r="CEL19" s="474"/>
      <c r="CEM19" s="474"/>
      <c r="CEN19" s="474"/>
      <c r="CEO19" s="474"/>
      <c r="CEP19" s="474"/>
      <c r="CEQ19" s="474"/>
      <c r="CER19" s="474"/>
      <c r="CES19" s="474"/>
      <c r="CET19" s="474"/>
      <c r="CEU19" s="474"/>
      <c r="CEV19" s="474"/>
      <c r="CEW19" s="474"/>
      <c r="CEX19" s="474"/>
      <c r="CEY19" s="474"/>
      <c r="CEZ19" s="474"/>
      <c r="CFA19" s="474"/>
      <c r="CFB19" s="474"/>
      <c r="CFC19" s="474"/>
      <c r="CFD19" s="474"/>
      <c r="CFE19" s="474"/>
      <c r="CFF19" s="474"/>
      <c r="CFG19" s="474"/>
      <c r="CFH19" s="474"/>
      <c r="CFI19" s="474"/>
      <c r="CFJ19" s="474"/>
      <c r="CFK19" s="474"/>
      <c r="CFL19" s="474"/>
      <c r="CFM19" s="474"/>
      <c r="CFN19" s="474"/>
      <c r="CFO19" s="474"/>
      <c r="CFP19" s="474"/>
      <c r="CFQ19" s="474"/>
      <c r="CFR19" s="474"/>
      <c r="CFS19" s="474"/>
      <c r="CFT19" s="474"/>
      <c r="CFU19" s="474"/>
      <c r="CFV19" s="474"/>
      <c r="CFW19" s="474"/>
      <c r="CFX19" s="474"/>
      <c r="CFY19" s="474"/>
      <c r="CFZ19" s="474"/>
      <c r="CGA19" s="474"/>
      <c r="CGB19" s="474"/>
      <c r="CGC19" s="474"/>
      <c r="CGD19" s="474"/>
      <c r="CGE19" s="474"/>
      <c r="CGF19" s="474"/>
      <c r="CGG19" s="474"/>
      <c r="CGH19" s="474"/>
      <c r="CGI19" s="474"/>
      <c r="CGJ19" s="474"/>
      <c r="CGK19" s="474"/>
      <c r="CGL19" s="474"/>
      <c r="CGM19" s="474"/>
      <c r="CGN19" s="474"/>
      <c r="CGO19" s="474"/>
      <c r="CGP19" s="474"/>
      <c r="CGQ19" s="474"/>
      <c r="CGR19" s="474"/>
      <c r="CGS19" s="474"/>
      <c r="CGT19" s="474"/>
      <c r="CGU19" s="474"/>
      <c r="CGV19" s="474"/>
      <c r="CGW19" s="474"/>
      <c r="CGX19" s="474"/>
      <c r="CGY19" s="474"/>
      <c r="CGZ19" s="474"/>
      <c r="CHA19" s="474"/>
      <c r="CHB19" s="474"/>
      <c r="CHC19" s="474"/>
      <c r="CHD19" s="474"/>
      <c r="CHE19" s="474"/>
      <c r="CHF19" s="474"/>
      <c r="CHG19" s="474"/>
      <c r="CHH19" s="474"/>
      <c r="CHI19" s="474"/>
      <c r="CHJ19" s="474"/>
      <c r="CHK19" s="474"/>
      <c r="CHL19" s="474"/>
      <c r="CHM19" s="474"/>
      <c r="CHN19" s="474"/>
      <c r="CHO19" s="474"/>
      <c r="CHP19" s="474"/>
      <c r="CHQ19" s="474"/>
      <c r="CHR19" s="474"/>
      <c r="CHS19" s="474"/>
      <c r="CHT19" s="474"/>
      <c r="CHU19" s="474"/>
      <c r="CHV19" s="474"/>
      <c r="CHW19" s="474"/>
      <c r="CHX19" s="474"/>
      <c r="CHY19" s="474"/>
      <c r="CHZ19" s="474"/>
      <c r="CIA19" s="474"/>
      <c r="CIB19" s="474"/>
      <c r="CIC19" s="474"/>
      <c r="CID19" s="474"/>
      <c r="CIE19" s="474"/>
      <c r="CIF19" s="474"/>
      <c r="CIG19" s="474"/>
      <c r="CIH19" s="474"/>
      <c r="CII19" s="474"/>
      <c r="CIJ19" s="474"/>
      <c r="CIK19" s="474"/>
      <c r="CIL19" s="474"/>
      <c r="CIM19" s="474"/>
      <c r="CIN19" s="474"/>
      <c r="CIO19" s="474"/>
      <c r="CIP19" s="474"/>
      <c r="CIQ19" s="474"/>
      <c r="CIR19" s="474"/>
      <c r="CIS19" s="474"/>
      <c r="CIT19" s="474"/>
      <c r="CIU19" s="474"/>
      <c r="CIV19" s="474"/>
      <c r="CIW19" s="474"/>
      <c r="CIX19" s="474"/>
      <c r="CIY19" s="474"/>
      <c r="CIZ19" s="474"/>
      <c r="CJA19" s="474"/>
      <c r="CJB19" s="474"/>
      <c r="CJC19" s="474"/>
      <c r="CJD19" s="474"/>
      <c r="CJE19" s="474"/>
      <c r="CJF19" s="474"/>
      <c r="CJG19" s="474"/>
      <c r="CJH19" s="474"/>
      <c r="CJI19" s="474"/>
      <c r="CJJ19" s="474"/>
      <c r="CJK19" s="474"/>
      <c r="CJL19" s="474"/>
      <c r="CJM19" s="474"/>
      <c r="CJN19" s="474"/>
      <c r="CJO19" s="474"/>
      <c r="CJP19" s="474"/>
      <c r="CJQ19" s="474"/>
      <c r="CJR19" s="474"/>
      <c r="CJS19" s="474"/>
      <c r="CJT19" s="474"/>
      <c r="CJU19" s="474"/>
      <c r="CJV19" s="474"/>
      <c r="CJW19" s="474"/>
      <c r="CJX19" s="474"/>
      <c r="CJY19" s="474"/>
      <c r="CJZ19" s="474"/>
      <c r="CKA19" s="474"/>
      <c r="CKB19" s="474"/>
      <c r="CKC19" s="474"/>
      <c r="CKD19" s="474"/>
      <c r="CKE19" s="474"/>
      <c r="CKF19" s="474"/>
      <c r="CKG19" s="474"/>
      <c r="CKH19" s="474"/>
      <c r="CKI19" s="474"/>
      <c r="CKJ19" s="474"/>
      <c r="CKK19" s="474"/>
      <c r="CKL19" s="474"/>
      <c r="CKM19" s="474"/>
      <c r="CKN19" s="474"/>
      <c r="CKO19" s="474"/>
      <c r="CKP19" s="474"/>
      <c r="CKQ19" s="474"/>
      <c r="CKR19" s="474"/>
      <c r="CKS19" s="474"/>
      <c r="CKT19" s="474"/>
      <c r="CKU19" s="474"/>
      <c r="CKV19" s="474"/>
      <c r="CKW19" s="474"/>
      <c r="CKX19" s="474"/>
      <c r="CKY19" s="474"/>
      <c r="CKZ19" s="474"/>
      <c r="CLA19" s="474"/>
      <c r="CLB19" s="474"/>
      <c r="CLC19" s="474"/>
      <c r="CLD19" s="474"/>
      <c r="CLE19" s="474"/>
      <c r="CLF19" s="474"/>
      <c r="CLG19" s="474"/>
      <c r="CLH19" s="474"/>
      <c r="CLI19" s="474"/>
      <c r="CLJ19" s="474"/>
      <c r="CLK19" s="474"/>
      <c r="CLL19" s="474"/>
      <c r="CLM19" s="474"/>
      <c r="CLN19" s="474"/>
      <c r="CLO19" s="474"/>
      <c r="CLP19" s="474"/>
      <c r="CLQ19" s="474"/>
      <c r="CLR19" s="474"/>
      <c r="CLS19" s="474"/>
      <c r="CLT19" s="474"/>
      <c r="CLU19" s="474"/>
      <c r="CLV19" s="474"/>
      <c r="CLW19" s="474"/>
      <c r="CLX19" s="474"/>
      <c r="CLY19" s="474"/>
      <c r="CLZ19" s="474"/>
      <c r="CMA19" s="474"/>
      <c r="CMB19" s="474"/>
      <c r="CMC19" s="474"/>
      <c r="CMD19" s="474"/>
      <c r="CME19" s="474"/>
      <c r="CMF19" s="474"/>
      <c r="CMG19" s="474"/>
      <c r="CMH19" s="474"/>
      <c r="CMI19" s="474"/>
      <c r="CMJ19" s="474"/>
      <c r="CMK19" s="474"/>
      <c r="CML19" s="474"/>
      <c r="CMM19" s="474"/>
      <c r="CMN19" s="474"/>
      <c r="CMO19" s="474"/>
      <c r="CMP19" s="474"/>
      <c r="CMQ19" s="474"/>
      <c r="CMR19" s="474"/>
      <c r="CMS19" s="474"/>
      <c r="CMT19" s="474"/>
      <c r="CMU19" s="474"/>
      <c r="CMV19" s="474"/>
      <c r="CMW19" s="474"/>
      <c r="CMX19" s="474"/>
      <c r="CMY19" s="474"/>
      <c r="CMZ19" s="474"/>
      <c r="CNA19" s="474"/>
      <c r="CNB19" s="474"/>
      <c r="CNC19" s="474"/>
      <c r="CND19" s="474"/>
      <c r="CNE19" s="474"/>
      <c r="CNF19" s="474"/>
      <c r="CNG19" s="474"/>
      <c r="CNH19" s="474"/>
      <c r="CNI19" s="474"/>
      <c r="CNJ19" s="474"/>
      <c r="CNK19" s="474"/>
      <c r="CNL19" s="474"/>
      <c r="CNM19" s="474"/>
      <c r="CNN19" s="474"/>
      <c r="CNO19" s="474"/>
      <c r="CNP19" s="474"/>
      <c r="CNQ19" s="474"/>
      <c r="CNR19" s="474"/>
      <c r="CNS19" s="474"/>
      <c r="CNT19" s="474"/>
      <c r="CNU19" s="474"/>
      <c r="CNV19" s="474"/>
      <c r="CNW19" s="474"/>
      <c r="CNX19" s="474"/>
      <c r="CNY19" s="474"/>
      <c r="CNZ19" s="474"/>
      <c r="COA19" s="474"/>
      <c r="COB19" s="474"/>
      <c r="COC19" s="474"/>
      <c r="COD19" s="474"/>
      <c r="COE19" s="474"/>
      <c r="COF19" s="474"/>
      <c r="COG19" s="474"/>
      <c r="COH19" s="474"/>
      <c r="COI19" s="474"/>
      <c r="COJ19" s="474"/>
      <c r="COK19" s="474"/>
      <c r="COL19" s="474"/>
      <c r="COM19" s="474"/>
      <c r="CON19" s="474"/>
      <c r="COO19" s="474"/>
      <c r="COP19" s="474"/>
      <c r="COQ19" s="474"/>
      <c r="COR19" s="474"/>
      <c r="COS19" s="474"/>
      <c r="COT19" s="474"/>
      <c r="COU19" s="474"/>
      <c r="COV19" s="474"/>
      <c r="COW19" s="474"/>
      <c r="COX19" s="474"/>
      <c r="COY19" s="474"/>
      <c r="COZ19" s="474"/>
      <c r="CPA19" s="474"/>
      <c r="CPB19" s="474"/>
      <c r="CPC19" s="474"/>
      <c r="CPD19" s="474"/>
      <c r="CPE19" s="474"/>
      <c r="CPF19" s="474"/>
      <c r="CPG19" s="474"/>
      <c r="CPH19" s="474"/>
      <c r="CPI19" s="474"/>
      <c r="CPJ19" s="474"/>
      <c r="CPK19" s="474"/>
      <c r="CPL19" s="474"/>
      <c r="CPM19" s="474"/>
      <c r="CPN19" s="474"/>
      <c r="CPO19" s="474"/>
      <c r="CPP19" s="474"/>
      <c r="CPQ19" s="474"/>
      <c r="CPR19" s="474"/>
      <c r="CPS19" s="474"/>
      <c r="CPT19" s="474"/>
      <c r="CPU19" s="474"/>
      <c r="CPV19" s="474"/>
      <c r="CPW19" s="474"/>
      <c r="CPX19" s="474"/>
      <c r="CPY19" s="474"/>
      <c r="CPZ19" s="474"/>
      <c r="CQA19" s="474"/>
      <c r="CQB19" s="474"/>
      <c r="CQC19" s="474"/>
      <c r="CQD19" s="474"/>
      <c r="CQE19" s="474"/>
      <c r="CQF19" s="474"/>
      <c r="CQG19" s="474"/>
      <c r="CQH19" s="474"/>
      <c r="CQI19" s="474"/>
      <c r="CQJ19" s="474"/>
      <c r="CQK19" s="474"/>
      <c r="CQL19" s="474"/>
      <c r="CQM19" s="474"/>
      <c r="CQN19" s="474"/>
      <c r="CQO19" s="474"/>
      <c r="CQP19" s="474"/>
      <c r="CQQ19" s="474"/>
      <c r="CQR19" s="474"/>
      <c r="CQS19" s="474"/>
      <c r="CQT19" s="474"/>
      <c r="CQU19" s="474"/>
      <c r="CQV19" s="474"/>
      <c r="CQW19" s="474"/>
      <c r="CQX19" s="474"/>
      <c r="CQY19" s="474"/>
      <c r="CQZ19" s="474"/>
      <c r="CRA19" s="474"/>
      <c r="CRB19" s="474"/>
      <c r="CRC19" s="474"/>
      <c r="CRD19" s="474"/>
      <c r="CRE19" s="474"/>
      <c r="CRF19" s="474"/>
      <c r="CRG19" s="474"/>
      <c r="CRH19" s="474"/>
      <c r="CRI19" s="474"/>
      <c r="CRJ19" s="474"/>
      <c r="CRK19" s="474"/>
      <c r="CRL19" s="474"/>
      <c r="CRM19" s="474"/>
      <c r="CRN19" s="474"/>
      <c r="CRO19" s="474"/>
      <c r="CRP19" s="474"/>
      <c r="CRQ19" s="474"/>
      <c r="CRR19" s="474"/>
      <c r="CRS19" s="474"/>
      <c r="CRT19" s="474"/>
      <c r="CRU19" s="474"/>
      <c r="CRV19" s="474"/>
      <c r="CRW19" s="474"/>
      <c r="CRX19" s="474"/>
      <c r="CRY19" s="474"/>
      <c r="CRZ19" s="474"/>
      <c r="CSA19" s="474"/>
      <c r="CSB19" s="474"/>
      <c r="CSC19" s="474"/>
      <c r="CSD19" s="474"/>
      <c r="CSE19" s="474"/>
      <c r="CSF19" s="474"/>
      <c r="CSG19" s="474"/>
      <c r="CSH19" s="474"/>
      <c r="CSI19" s="474"/>
      <c r="CSJ19" s="474"/>
      <c r="CSK19" s="474"/>
      <c r="CSL19" s="474"/>
      <c r="CSM19" s="474"/>
      <c r="CSN19" s="474"/>
      <c r="CSO19" s="474"/>
      <c r="CSP19" s="474"/>
      <c r="CSQ19" s="474"/>
      <c r="CSR19" s="474"/>
      <c r="CSS19" s="474"/>
      <c r="CST19" s="474"/>
      <c r="CSU19" s="474"/>
      <c r="CSV19" s="474"/>
      <c r="CSW19" s="474"/>
      <c r="CSX19" s="474"/>
      <c r="CSY19" s="474"/>
      <c r="CSZ19" s="474"/>
      <c r="CTA19" s="474"/>
      <c r="CTB19" s="474"/>
      <c r="CTC19" s="474"/>
      <c r="CTD19" s="474"/>
      <c r="CTE19" s="474"/>
      <c r="CTF19" s="474"/>
      <c r="CTG19" s="474"/>
      <c r="CTH19" s="474"/>
      <c r="CTI19" s="474"/>
      <c r="CTJ19" s="474"/>
      <c r="CTK19" s="474"/>
      <c r="CTL19" s="474"/>
      <c r="CTM19" s="474"/>
      <c r="CTN19" s="474"/>
      <c r="CTO19" s="474"/>
      <c r="CTP19" s="474"/>
      <c r="CTQ19" s="474"/>
      <c r="CTR19" s="474"/>
      <c r="CTS19" s="474"/>
      <c r="CTT19" s="474"/>
      <c r="CTU19" s="474"/>
      <c r="CTV19" s="474"/>
      <c r="CTW19" s="474"/>
      <c r="CTX19" s="474"/>
      <c r="CTY19" s="474"/>
      <c r="CTZ19" s="474"/>
      <c r="CUA19" s="474"/>
      <c r="CUB19" s="474"/>
      <c r="CUC19" s="474"/>
      <c r="CUD19" s="474"/>
      <c r="CUE19" s="474"/>
      <c r="CUF19" s="474"/>
      <c r="CUG19" s="474"/>
      <c r="CUH19" s="474"/>
      <c r="CUI19" s="474"/>
      <c r="CUJ19" s="474"/>
      <c r="CUK19" s="474"/>
      <c r="CUL19" s="474"/>
      <c r="CUM19" s="474"/>
      <c r="CUN19" s="474"/>
      <c r="CUO19" s="474"/>
      <c r="CUP19" s="474"/>
      <c r="CUQ19" s="474"/>
      <c r="CUR19" s="474"/>
      <c r="CUS19" s="474"/>
      <c r="CUT19" s="474"/>
      <c r="CUU19" s="474"/>
      <c r="CUV19" s="474"/>
      <c r="CUW19" s="474"/>
      <c r="CUX19" s="474"/>
      <c r="CUY19" s="474"/>
      <c r="CUZ19" s="474"/>
      <c r="CVA19" s="474"/>
      <c r="CVB19" s="474"/>
      <c r="CVC19" s="474"/>
      <c r="CVD19" s="474"/>
      <c r="CVE19" s="474"/>
      <c r="CVF19" s="474"/>
      <c r="CVG19" s="474"/>
      <c r="CVH19" s="474"/>
      <c r="CVI19" s="474"/>
      <c r="CVJ19" s="474"/>
      <c r="CVK19" s="474"/>
      <c r="CVL19" s="474"/>
      <c r="CVM19" s="474"/>
      <c r="CVN19" s="474"/>
      <c r="CVO19" s="474"/>
      <c r="CVP19" s="474"/>
      <c r="CVQ19" s="474"/>
      <c r="CVR19" s="474"/>
      <c r="CVS19" s="474"/>
      <c r="CVT19" s="474"/>
      <c r="CVU19" s="474"/>
      <c r="CVV19" s="474"/>
      <c r="CVW19" s="474"/>
      <c r="CVX19" s="474"/>
      <c r="CVY19" s="474"/>
      <c r="CVZ19" s="474"/>
      <c r="CWA19" s="474"/>
      <c r="CWB19" s="474"/>
      <c r="CWC19" s="474"/>
      <c r="CWD19" s="474"/>
      <c r="CWE19" s="474"/>
      <c r="CWF19" s="474"/>
      <c r="CWG19" s="474"/>
      <c r="CWH19" s="474"/>
      <c r="CWI19" s="474"/>
      <c r="CWJ19" s="474"/>
      <c r="CWK19" s="474"/>
      <c r="CWL19" s="474"/>
      <c r="CWM19" s="474"/>
      <c r="CWN19" s="474"/>
      <c r="CWO19" s="474"/>
      <c r="CWP19" s="474"/>
      <c r="CWQ19" s="474"/>
      <c r="CWR19" s="474"/>
      <c r="CWS19" s="474"/>
      <c r="CWT19" s="474"/>
      <c r="CWU19" s="474"/>
      <c r="CWV19" s="474"/>
      <c r="CWW19" s="474"/>
      <c r="CWX19" s="474"/>
      <c r="CWY19" s="474"/>
      <c r="CWZ19" s="474"/>
      <c r="CXA19" s="474"/>
      <c r="CXB19" s="474"/>
      <c r="CXC19" s="474"/>
      <c r="CXD19" s="474"/>
      <c r="CXE19" s="474"/>
      <c r="CXF19" s="474"/>
      <c r="CXG19" s="474"/>
      <c r="CXH19" s="474"/>
      <c r="CXI19" s="474"/>
      <c r="CXJ19" s="474"/>
      <c r="CXK19" s="474"/>
      <c r="CXL19" s="474"/>
      <c r="CXM19" s="474"/>
      <c r="CXN19" s="474"/>
      <c r="CXO19" s="474"/>
      <c r="CXP19" s="474"/>
      <c r="CXQ19" s="474"/>
      <c r="CXR19" s="474"/>
      <c r="CXS19" s="474"/>
      <c r="CXT19" s="474"/>
      <c r="CXU19" s="474"/>
      <c r="CXV19" s="474"/>
      <c r="CXW19" s="474"/>
      <c r="CXX19" s="474"/>
      <c r="CXY19" s="474"/>
      <c r="CXZ19" s="474"/>
      <c r="CYA19" s="474"/>
      <c r="CYB19" s="474"/>
      <c r="CYC19" s="474"/>
      <c r="CYD19" s="474"/>
      <c r="CYE19" s="474"/>
      <c r="CYF19" s="474"/>
      <c r="CYG19" s="474"/>
      <c r="CYH19" s="474"/>
      <c r="CYI19" s="474"/>
      <c r="CYJ19" s="474"/>
      <c r="CYK19" s="474"/>
      <c r="CYL19" s="474"/>
      <c r="CYM19" s="474"/>
      <c r="CYN19" s="474"/>
      <c r="CYO19" s="474"/>
      <c r="CYP19" s="474"/>
      <c r="CYQ19" s="474"/>
      <c r="CYR19" s="474"/>
      <c r="CYS19" s="474"/>
      <c r="CYT19" s="474"/>
      <c r="CYU19" s="474"/>
      <c r="CYV19" s="474"/>
      <c r="CYW19" s="474"/>
      <c r="CYX19" s="474"/>
      <c r="CYY19" s="474"/>
      <c r="CYZ19" s="474"/>
      <c r="CZA19" s="474"/>
      <c r="CZB19" s="474"/>
      <c r="CZC19" s="474"/>
      <c r="CZD19" s="474"/>
      <c r="CZE19" s="474"/>
      <c r="CZF19" s="474"/>
      <c r="CZG19" s="474"/>
      <c r="CZH19" s="474"/>
      <c r="CZI19" s="474"/>
      <c r="CZJ19" s="474"/>
      <c r="CZK19" s="474"/>
      <c r="CZL19" s="474"/>
      <c r="CZM19" s="474"/>
      <c r="CZN19" s="474"/>
      <c r="CZO19" s="474"/>
      <c r="CZP19" s="474"/>
      <c r="CZQ19" s="474"/>
      <c r="CZR19" s="474"/>
      <c r="CZS19" s="474"/>
      <c r="CZT19" s="474"/>
      <c r="CZU19" s="474"/>
      <c r="CZV19" s="474"/>
      <c r="CZW19" s="474"/>
      <c r="CZX19" s="474"/>
      <c r="CZY19" s="474"/>
      <c r="CZZ19" s="474"/>
      <c r="DAA19" s="474"/>
      <c r="DAB19" s="474"/>
      <c r="DAC19" s="474"/>
      <c r="DAD19" s="474"/>
      <c r="DAE19" s="474"/>
      <c r="DAF19" s="474"/>
      <c r="DAG19" s="474"/>
      <c r="DAH19" s="474"/>
      <c r="DAI19" s="474"/>
      <c r="DAJ19" s="474"/>
      <c r="DAK19" s="474"/>
      <c r="DAL19" s="474"/>
      <c r="DAM19" s="474"/>
      <c r="DAN19" s="474"/>
      <c r="DAO19" s="474"/>
      <c r="DAP19" s="474"/>
      <c r="DAQ19" s="474"/>
      <c r="DAR19" s="474"/>
      <c r="DAS19" s="474"/>
      <c r="DAT19" s="474"/>
      <c r="DAU19" s="474"/>
      <c r="DAV19" s="474"/>
      <c r="DAW19" s="474"/>
      <c r="DAX19" s="474"/>
      <c r="DAY19" s="474"/>
      <c r="DAZ19" s="474"/>
      <c r="DBA19" s="474"/>
      <c r="DBB19" s="474"/>
      <c r="DBC19" s="474"/>
      <c r="DBD19" s="474"/>
      <c r="DBE19" s="474"/>
      <c r="DBF19" s="474"/>
      <c r="DBG19" s="474"/>
      <c r="DBH19" s="474"/>
      <c r="DBI19" s="474"/>
      <c r="DBJ19" s="474"/>
      <c r="DBK19" s="474"/>
      <c r="DBL19" s="474"/>
      <c r="DBM19" s="474"/>
      <c r="DBN19" s="474"/>
      <c r="DBO19" s="474"/>
      <c r="DBP19" s="474"/>
      <c r="DBQ19" s="474"/>
      <c r="DBR19" s="474"/>
      <c r="DBS19" s="474"/>
      <c r="DBT19" s="474"/>
      <c r="DBU19" s="474"/>
      <c r="DBV19" s="474"/>
      <c r="DBW19" s="474"/>
      <c r="DBX19" s="474"/>
      <c r="DBY19" s="474"/>
      <c r="DBZ19" s="474"/>
      <c r="DCA19" s="474"/>
      <c r="DCB19" s="474"/>
      <c r="DCC19" s="474"/>
      <c r="DCD19" s="474"/>
      <c r="DCE19" s="474"/>
      <c r="DCF19" s="474"/>
      <c r="DCG19" s="474"/>
      <c r="DCH19" s="474"/>
      <c r="DCI19" s="474"/>
      <c r="DCJ19" s="474"/>
      <c r="DCK19" s="474"/>
      <c r="DCL19" s="474"/>
      <c r="DCM19" s="474"/>
      <c r="DCN19" s="474"/>
      <c r="DCO19" s="474"/>
      <c r="DCP19" s="474"/>
      <c r="DCQ19" s="474"/>
      <c r="DCR19" s="474"/>
      <c r="DCS19" s="474"/>
      <c r="DCT19" s="474"/>
      <c r="DCU19" s="474"/>
      <c r="DCV19" s="474"/>
      <c r="DCW19" s="474"/>
      <c r="DCX19" s="474"/>
      <c r="DCY19" s="474"/>
      <c r="DCZ19" s="474"/>
      <c r="DDA19" s="474"/>
      <c r="DDB19" s="474"/>
      <c r="DDC19" s="474"/>
      <c r="DDD19" s="474"/>
      <c r="DDE19" s="474"/>
      <c r="DDF19" s="474"/>
      <c r="DDG19" s="474"/>
      <c r="DDH19" s="474"/>
      <c r="DDI19" s="474"/>
      <c r="DDJ19" s="474"/>
      <c r="DDK19" s="474"/>
      <c r="DDL19" s="474"/>
      <c r="DDM19" s="474"/>
      <c r="DDN19" s="474"/>
      <c r="DDO19" s="474"/>
      <c r="DDP19" s="474"/>
      <c r="DDQ19" s="474"/>
      <c r="DDR19" s="474"/>
      <c r="DDS19" s="474"/>
      <c r="DDT19" s="474"/>
      <c r="DDU19" s="474"/>
      <c r="DDV19" s="474"/>
      <c r="DDW19" s="474"/>
      <c r="DDX19" s="474"/>
      <c r="DDY19" s="474"/>
      <c r="DDZ19" s="474"/>
      <c r="DEA19" s="474"/>
      <c r="DEB19" s="474"/>
      <c r="DEC19" s="474"/>
      <c r="DED19" s="474"/>
      <c r="DEE19" s="474"/>
      <c r="DEF19" s="474"/>
      <c r="DEG19" s="474"/>
      <c r="DEH19" s="474"/>
      <c r="DEI19" s="474"/>
      <c r="DEJ19" s="474"/>
      <c r="DEK19" s="474"/>
      <c r="DEL19" s="474"/>
      <c r="DEM19" s="474"/>
      <c r="DEN19" s="474"/>
      <c r="DEO19" s="474"/>
      <c r="DEP19" s="474"/>
      <c r="DEQ19" s="474"/>
      <c r="DER19" s="474"/>
      <c r="DES19" s="474"/>
      <c r="DET19" s="474"/>
      <c r="DEU19" s="474"/>
      <c r="DEV19" s="474"/>
      <c r="DEW19" s="474"/>
      <c r="DEX19" s="474"/>
      <c r="DEY19" s="474"/>
      <c r="DEZ19" s="474"/>
      <c r="DFA19" s="474"/>
      <c r="DFB19" s="474"/>
      <c r="DFC19" s="474"/>
      <c r="DFD19" s="474"/>
      <c r="DFE19" s="474"/>
      <c r="DFF19" s="474"/>
      <c r="DFG19" s="474"/>
      <c r="DFH19" s="474"/>
      <c r="DFI19" s="474"/>
      <c r="DFJ19" s="474"/>
      <c r="DFK19" s="474"/>
      <c r="DFL19" s="474"/>
      <c r="DFM19" s="474"/>
      <c r="DFN19" s="474"/>
      <c r="DFO19" s="474"/>
      <c r="DFP19" s="474"/>
      <c r="DFQ19" s="474"/>
      <c r="DFR19" s="474"/>
      <c r="DFS19" s="474"/>
      <c r="DFT19" s="474"/>
      <c r="DFU19" s="474"/>
      <c r="DFV19" s="474"/>
      <c r="DFW19" s="474"/>
      <c r="DFX19" s="474"/>
      <c r="DFY19" s="474"/>
      <c r="DFZ19" s="474"/>
      <c r="DGA19" s="474"/>
      <c r="DGB19" s="474"/>
      <c r="DGC19" s="474"/>
      <c r="DGD19" s="474"/>
      <c r="DGE19" s="474"/>
      <c r="DGF19" s="474"/>
      <c r="DGG19" s="474"/>
      <c r="DGH19" s="474"/>
      <c r="DGI19" s="474"/>
      <c r="DGJ19" s="474"/>
      <c r="DGK19" s="474"/>
      <c r="DGL19" s="474"/>
      <c r="DGM19" s="474"/>
      <c r="DGN19" s="474"/>
      <c r="DGO19" s="474"/>
      <c r="DGP19" s="474"/>
      <c r="DGQ19" s="474"/>
      <c r="DGR19" s="474"/>
      <c r="DGS19" s="474"/>
      <c r="DGT19" s="474"/>
      <c r="DGU19" s="474"/>
      <c r="DGV19" s="474"/>
      <c r="DGW19" s="474"/>
      <c r="DGX19" s="474"/>
      <c r="DGY19" s="474"/>
      <c r="DGZ19" s="474"/>
      <c r="DHA19" s="474"/>
      <c r="DHB19" s="474"/>
      <c r="DHC19" s="474"/>
      <c r="DHD19" s="474"/>
      <c r="DHE19" s="474"/>
      <c r="DHF19" s="474"/>
      <c r="DHG19" s="474"/>
      <c r="DHH19" s="474"/>
      <c r="DHI19" s="474"/>
      <c r="DHJ19" s="474"/>
      <c r="DHK19" s="474"/>
      <c r="DHL19" s="474"/>
      <c r="DHM19" s="474"/>
      <c r="DHN19" s="474"/>
      <c r="DHO19" s="474"/>
      <c r="DHP19" s="474"/>
      <c r="DHQ19" s="474"/>
      <c r="DHR19" s="474"/>
      <c r="DHS19" s="474"/>
      <c r="DHT19" s="474"/>
      <c r="DHU19" s="474"/>
      <c r="DHV19" s="474"/>
      <c r="DHW19" s="474"/>
      <c r="DHX19" s="474"/>
      <c r="DHY19" s="474"/>
      <c r="DHZ19" s="474"/>
      <c r="DIA19" s="474"/>
      <c r="DIB19" s="474"/>
      <c r="DIC19" s="474"/>
      <c r="DID19" s="474"/>
      <c r="DIE19" s="474"/>
      <c r="DIF19" s="474"/>
      <c r="DIG19" s="474"/>
      <c r="DIH19" s="474"/>
      <c r="DII19" s="474"/>
      <c r="DIJ19" s="474"/>
      <c r="DIK19" s="474"/>
      <c r="DIL19" s="474"/>
      <c r="DIM19" s="474"/>
      <c r="DIN19" s="474"/>
      <c r="DIO19" s="474"/>
      <c r="DIP19" s="474"/>
      <c r="DIQ19" s="474"/>
      <c r="DIR19" s="474"/>
      <c r="DIS19" s="474"/>
      <c r="DIT19" s="474"/>
      <c r="DIU19" s="474"/>
      <c r="DIV19" s="474"/>
      <c r="DIW19" s="474"/>
      <c r="DIX19" s="474"/>
      <c r="DIY19" s="474"/>
      <c r="DIZ19" s="474"/>
      <c r="DJA19" s="474"/>
      <c r="DJB19" s="474"/>
      <c r="DJC19" s="474"/>
      <c r="DJD19" s="474"/>
      <c r="DJE19" s="474"/>
      <c r="DJF19" s="474"/>
      <c r="DJG19" s="474"/>
      <c r="DJH19" s="474"/>
      <c r="DJI19" s="474"/>
      <c r="DJJ19" s="474"/>
      <c r="DJK19" s="474"/>
      <c r="DJL19" s="474"/>
      <c r="DJM19" s="474"/>
      <c r="DJN19" s="474"/>
      <c r="DJO19" s="474"/>
      <c r="DJP19" s="474"/>
      <c r="DJQ19" s="474"/>
      <c r="DJR19" s="474"/>
      <c r="DJS19" s="474"/>
      <c r="DJT19" s="474"/>
      <c r="DJU19" s="474"/>
      <c r="DJV19" s="474"/>
      <c r="DJW19" s="474"/>
      <c r="DJX19" s="474"/>
      <c r="DJY19" s="474"/>
      <c r="DJZ19" s="474"/>
      <c r="DKA19" s="474"/>
      <c r="DKB19" s="474"/>
      <c r="DKC19" s="474"/>
      <c r="DKD19" s="474"/>
      <c r="DKE19" s="474"/>
      <c r="DKF19" s="474"/>
      <c r="DKG19" s="474"/>
      <c r="DKH19" s="474"/>
      <c r="DKI19" s="474"/>
      <c r="DKJ19" s="474"/>
      <c r="DKK19" s="474"/>
    </row>
    <row r="20" spans="1:3001">
      <c r="A20" s="259" t="s">
        <v>3204</v>
      </c>
      <c r="B20" s="260" t="s">
        <v>3234</v>
      </c>
      <c r="C20" s="260"/>
      <c r="D20" s="261" t="s">
        <v>3235</v>
      </c>
      <c r="E20" s="296">
        <v>0.05</v>
      </c>
      <c r="F20" s="2347"/>
      <c r="G20"/>
      <c r="H20" s="708"/>
      <c r="I20" s="1837"/>
      <c r="J20" s="2174">
        <f t="shared" ref="J20:J26" si="1">(H20+I20)*E20</f>
        <v>0</v>
      </c>
      <c r="M20" s="263"/>
    </row>
    <row r="21" spans="1:3001">
      <c r="A21" s="259" t="s">
        <v>3206</v>
      </c>
      <c r="B21" s="260" t="s">
        <v>3236</v>
      </c>
      <c r="C21" s="260"/>
      <c r="D21" s="261" t="s">
        <v>17</v>
      </c>
      <c r="E21" s="297">
        <v>5</v>
      </c>
      <c r="F21" s="2347"/>
      <c r="G21"/>
      <c r="H21" s="2077"/>
      <c r="I21" s="1837"/>
      <c r="J21" s="2174">
        <f t="shared" si="1"/>
        <v>0</v>
      </c>
      <c r="M21" s="263"/>
    </row>
    <row r="22" spans="1:3001">
      <c r="A22" s="259" t="s">
        <v>3207</v>
      </c>
      <c r="B22" s="260" t="s">
        <v>3237</v>
      </c>
      <c r="C22" s="260"/>
      <c r="D22" s="261" t="s">
        <v>6</v>
      </c>
      <c r="E22" s="297">
        <v>50</v>
      </c>
      <c r="F22" s="2347"/>
      <c r="G22"/>
      <c r="H22" s="708"/>
      <c r="I22" s="1837"/>
      <c r="J22" s="2174">
        <f t="shared" si="1"/>
        <v>0</v>
      </c>
      <c r="M22" s="248"/>
    </row>
    <row r="23" spans="1:3001">
      <c r="A23" s="259" t="s">
        <v>3208</v>
      </c>
      <c r="B23" s="260" t="s">
        <v>3238</v>
      </c>
      <c r="C23" s="260"/>
      <c r="D23" s="261" t="s">
        <v>6</v>
      </c>
      <c r="E23" s="297">
        <v>50</v>
      </c>
      <c r="F23" s="2347"/>
      <c r="G23"/>
      <c r="H23" s="2077"/>
      <c r="I23" s="1837"/>
      <c r="J23" s="2174">
        <f t="shared" si="1"/>
        <v>0</v>
      </c>
      <c r="M23" s="248"/>
    </row>
    <row r="24" spans="1:3001">
      <c r="A24" s="259" t="s">
        <v>3210</v>
      </c>
      <c r="B24" s="260" t="s">
        <v>3239</v>
      </c>
      <c r="C24" s="260"/>
      <c r="D24" s="261" t="s">
        <v>6</v>
      </c>
      <c r="E24" s="297">
        <v>50</v>
      </c>
      <c r="F24" s="2347"/>
      <c r="G24"/>
      <c r="H24" s="708"/>
      <c r="I24" s="1837"/>
      <c r="J24" s="2174">
        <f t="shared" si="1"/>
        <v>0</v>
      </c>
      <c r="M24" s="248"/>
    </row>
    <row r="25" spans="1:3001">
      <c r="A25" s="259" t="s">
        <v>3212</v>
      </c>
      <c r="B25" s="260" t="s">
        <v>3240</v>
      </c>
      <c r="C25" s="260"/>
      <c r="D25" s="261" t="s">
        <v>16</v>
      </c>
      <c r="E25" s="297">
        <v>25</v>
      </c>
      <c r="F25" s="2347"/>
      <c r="G25"/>
      <c r="H25" s="708"/>
      <c r="I25" s="1837"/>
      <c r="J25" s="2174">
        <f t="shared" si="1"/>
        <v>0</v>
      </c>
      <c r="M25" s="263"/>
    </row>
    <row r="26" spans="1:3001">
      <c r="A26" s="259" t="s">
        <v>3241</v>
      </c>
      <c r="B26" s="260" t="s">
        <v>3242</v>
      </c>
      <c r="C26" s="260"/>
      <c r="D26" s="261" t="s">
        <v>17</v>
      </c>
      <c r="E26" s="297">
        <v>6</v>
      </c>
      <c r="F26" s="2347"/>
      <c r="G26"/>
      <c r="H26" s="708"/>
      <c r="I26" s="1837"/>
      <c r="J26" s="2174">
        <f t="shared" si="1"/>
        <v>0</v>
      </c>
      <c r="M26" s="263"/>
    </row>
    <row r="27" spans="1:3001">
      <c r="A27" s="259"/>
      <c r="B27" s="260"/>
      <c r="C27" s="260"/>
      <c r="D27" s="261"/>
      <c r="E27" s="262"/>
      <c r="F27" s="2347"/>
      <c r="G27"/>
      <c r="H27" s="708"/>
      <c r="I27" s="708"/>
      <c r="J27" s="2174"/>
      <c r="M27" s="1721"/>
    </row>
    <row r="28" spans="1:3001" s="258" customFormat="1">
      <c r="A28" s="1134" t="s">
        <v>2465</v>
      </c>
      <c r="B28" s="1135" t="s">
        <v>3203</v>
      </c>
      <c r="C28" s="1135"/>
      <c r="D28" s="1136"/>
      <c r="E28" s="1137"/>
      <c r="F28" s="2347"/>
      <c r="G28"/>
      <c r="H28" s="1149"/>
      <c r="I28" s="1149"/>
      <c r="J28" s="2173">
        <f>SUM(J29:J34)</f>
        <v>6</v>
      </c>
      <c r="K28" s="291"/>
      <c r="M28" s="473"/>
    </row>
    <row r="29" spans="1:3001">
      <c r="A29" s="259" t="s">
        <v>3243</v>
      </c>
      <c r="B29" s="260" t="s">
        <v>3205</v>
      </c>
      <c r="C29" s="260"/>
      <c r="D29" s="261" t="s">
        <v>23</v>
      </c>
      <c r="E29" s="262">
        <v>1</v>
      </c>
      <c r="F29" s="2347"/>
      <c r="G29"/>
      <c r="H29" s="2078"/>
      <c r="I29" s="2078"/>
      <c r="J29" s="2175">
        <v>1</v>
      </c>
      <c r="M29" s="1721"/>
    </row>
    <row r="30" spans="1:3001" s="270" customFormat="1">
      <c r="A30" s="259" t="s">
        <v>3244</v>
      </c>
      <c r="B30" s="260" t="s">
        <v>3245</v>
      </c>
      <c r="C30" s="260"/>
      <c r="D30" s="261" t="s">
        <v>23</v>
      </c>
      <c r="E30" s="262">
        <v>1</v>
      </c>
      <c r="F30" s="2347"/>
      <c r="G30"/>
      <c r="H30" s="2078"/>
      <c r="I30" s="2078"/>
      <c r="J30" s="2175">
        <v>1</v>
      </c>
      <c r="M30" s="1721"/>
    </row>
    <row r="31" spans="1:3001" s="270" customFormat="1">
      <c r="A31" s="259" t="s">
        <v>3246</v>
      </c>
      <c r="B31" s="260" t="s">
        <v>2902</v>
      </c>
      <c r="C31" s="260"/>
      <c r="D31" s="261" t="s">
        <v>23</v>
      </c>
      <c r="E31" s="262">
        <v>1</v>
      </c>
      <c r="F31" s="2347"/>
      <c r="G31"/>
      <c r="H31" s="2078"/>
      <c r="I31" s="2078"/>
      <c r="J31" s="2175">
        <v>1</v>
      </c>
      <c r="M31" s="263"/>
    </row>
    <row r="32" spans="1:3001" s="270" customFormat="1">
      <c r="A32" s="259" t="s">
        <v>3247</v>
      </c>
      <c r="B32" s="260" t="s">
        <v>3209</v>
      </c>
      <c r="C32" s="260"/>
      <c r="D32" s="261" t="s">
        <v>23</v>
      </c>
      <c r="E32" s="262">
        <v>1</v>
      </c>
      <c r="F32" s="2347"/>
      <c r="G32"/>
      <c r="H32" s="2078"/>
      <c r="I32" s="2078"/>
      <c r="J32" s="2175">
        <v>1</v>
      </c>
      <c r="M32" s="263"/>
    </row>
    <row r="33" spans="1:16">
      <c r="A33" s="259" t="s">
        <v>3248</v>
      </c>
      <c r="B33" s="260" t="s">
        <v>3211</v>
      </c>
      <c r="C33" s="260"/>
      <c r="D33" s="261" t="s">
        <v>23</v>
      </c>
      <c r="E33" s="262">
        <v>1</v>
      </c>
      <c r="F33" s="2347"/>
      <c r="G33"/>
      <c r="H33" s="2078"/>
      <c r="I33" s="2078"/>
      <c r="J33" s="2175">
        <v>1</v>
      </c>
      <c r="K33" s="263"/>
      <c r="M33" s="263"/>
      <c r="N33" s="263"/>
      <c r="O33" s="263"/>
      <c r="P33" s="263"/>
    </row>
    <row r="34" spans="1:16">
      <c r="A34" s="259" t="s">
        <v>3249</v>
      </c>
      <c r="B34" s="260" t="s">
        <v>3213</v>
      </c>
      <c r="C34" s="260"/>
      <c r="D34" s="261" t="s">
        <v>23</v>
      </c>
      <c r="E34" s="262">
        <v>1</v>
      </c>
      <c r="F34" s="2347"/>
      <c r="G34"/>
      <c r="H34" s="2078"/>
      <c r="I34" s="2078"/>
      <c r="J34" s="2175">
        <v>1</v>
      </c>
      <c r="K34" s="263"/>
      <c r="M34" s="263"/>
      <c r="N34" s="263"/>
      <c r="O34" s="263"/>
      <c r="P34" s="263"/>
    </row>
    <row r="35" spans="1:16" s="270" customFormat="1" ht="13.8" thickBot="1">
      <c r="A35" s="1152"/>
      <c r="B35" s="1153"/>
      <c r="C35" s="1153"/>
      <c r="D35" s="1154"/>
      <c r="E35" s="1155"/>
      <c r="F35" s="2348"/>
      <c r="G35"/>
      <c r="H35" s="2079"/>
      <c r="I35" s="2079"/>
      <c r="J35" s="1151"/>
      <c r="M35" s="263"/>
    </row>
    <row r="36" spans="1:16">
      <c r="G36"/>
      <c r="M36" s="263"/>
    </row>
    <row r="37" spans="1:16" s="270" customFormat="1">
      <c r="A37" s="299"/>
      <c r="B37" s="299"/>
      <c r="C37" s="299"/>
      <c r="D37" s="300"/>
      <c r="E37" s="299"/>
      <c r="F37" s="699"/>
      <c r="G37"/>
      <c r="H37" s="712"/>
      <c r="I37" s="712"/>
      <c r="J37" s="713"/>
      <c r="M37" s="263"/>
    </row>
    <row r="38" spans="1:16" s="270" customFormat="1">
      <c r="A38" s="299"/>
      <c r="B38" s="299"/>
      <c r="C38" s="299"/>
      <c r="D38" s="300"/>
      <c r="E38" s="299"/>
      <c r="F38" s="700"/>
      <c r="G38"/>
      <c r="H38" s="714"/>
      <c r="I38" s="714"/>
      <c r="J38" s="715"/>
      <c r="M38" s="263"/>
    </row>
    <row r="39" spans="1:16">
      <c r="G39"/>
      <c r="M39" s="263"/>
    </row>
    <row r="40" spans="1:16" s="270" customFormat="1">
      <c r="A40" s="264"/>
      <c r="B40" s="264"/>
      <c r="C40" s="264"/>
      <c r="D40" s="298"/>
      <c r="E40" s="264"/>
      <c r="F40" s="701"/>
      <c r="G40"/>
      <c r="H40" s="710"/>
      <c r="I40" s="710"/>
      <c r="J40" s="716"/>
      <c r="M40" s="263"/>
    </row>
    <row r="41" spans="1:16">
      <c r="M41" s="263"/>
    </row>
  </sheetData>
  <sheetProtection algorithmName="SHA-512" hashValue="7ySk2IRSgjEFn2/wf824lLUSdD6eQ0QW/9uncGLstZ1NJmo5UM+ztFTfLiSbeGfqzRmiYxnwM9nZutYzIuwVqg==" saltValue="ywNdh52RBGrzPuedBRdx1w==" spinCount="100000" sheet="1" objects="1" scenarios="1"/>
  <mergeCells count="2">
    <mergeCell ref="A3:D3"/>
    <mergeCell ref="A4:D4"/>
  </mergeCells>
  <printOptions gridLines="1"/>
  <pageMargins left="0.86614173228346458" right="0.39370078740157483" top="0.86614173228346458" bottom="0.35433070866141736" header="0.39370078740157483" footer="0.19685039370078741"/>
  <pageSetup paperSize="9" scale="89" fitToHeight="0" orientation="portrait" r:id="rId1"/>
  <headerFooter>
    <oddHeader>&amp;R&amp;F
&amp;A</oddHeader>
    <oddFooter>&amp;R&amp;P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92D050"/>
    <pageSetUpPr fitToPage="1"/>
  </sheetPr>
  <dimension ref="A1:V202"/>
  <sheetViews>
    <sheetView workbookViewId="0">
      <pane xSplit="4" ySplit="10" topLeftCell="E11" activePane="bottomRight" state="frozen"/>
      <selection activeCell="F113" sqref="F113"/>
      <selection pane="topRight" activeCell="F113" sqref="F113"/>
      <selection pane="bottomLeft" activeCell="F113" sqref="F113"/>
      <selection pane="bottomRight" activeCell="F113" sqref="F113"/>
    </sheetView>
  </sheetViews>
  <sheetFormatPr defaultColWidth="9.109375" defaultRowHeight="13.2"/>
  <cols>
    <col min="1" max="1" width="5.5546875" style="221" customWidth="1"/>
    <col min="2" max="2" width="52.109375" style="221" customWidth="1"/>
    <col min="3" max="3" width="12.109375" style="221" customWidth="1"/>
    <col min="4" max="4" width="9.6640625" style="221" customWidth="1"/>
    <col min="5" max="5" width="9.109375" style="221" customWidth="1"/>
    <col min="6" max="6" width="18.6640625" style="268" customWidth="1"/>
    <col min="7" max="7" width="9.109375" style="221" customWidth="1"/>
    <col min="8" max="9" width="13.6640625" style="724" customWidth="1"/>
    <col min="10" max="10" width="18.6640625" style="725" customWidth="1"/>
    <col min="11" max="11" width="3.6640625" style="301" customWidth="1"/>
    <col min="13" max="16384" width="9.109375" style="221"/>
  </cols>
  <sheetData>
    <row r="1" spans="1:22" customFormat="1" ht="21.6" customHeight="1">
      <c r="A1" s="952"/>
      <c r="B1" s="818" t="s">
        <v>1711</v>
      </c>
      <c r="C1" s="975"/>
      <c r="D1" s="975"/>
      <c r="E1" s="975"/>
      <c r="F1" s="1071"/>
      <c r="H1" s="1189" t="s">
        <v>4754</v>
      </c>
      <c r="I1" s="1191"/>
      <c r="J1" s="1187"/>
      <c r="M1" s="319"/>
      <c r="N1" s="319"/>
      <c r="O1" s="319"/>
      <c r="P1" s="319"/>
      <c r="Q1" s="319"/>
      <c r="R1" s="319"/>
      <c r="S1" s="319"/>
      <c r="T1" s="319"/>
      <c r="U1" s="15"/>
      <c r="V1" s="13"/>
    </row>
    <row r="2" spans="1:22" customFormat="1" ht="21.6" customHeight="1" thickBot="1">
      <c r="A2" s="953"/>
      <c r="B2" s="755" t="s">
        <v>4785</v>
      </c>
      <c r="C2" s="1048"/>
      <c r="D2" s="1048"/>
      <c r="E2" s="1048"/>
      <c r="F2" s="1072"/>
      <c r="H2" s="1190" t="s">
        <v>4752</v>
      </c>
      <c r="I2" s="1192"/>
      <c r="J2" s="1193"/>
      <c r="M2" s="319"/>
      <c r="N2" s="319"/>
      <c r="O2" s="319"/>
      <c r="P2" s="319"/>
      <c r="Q2" s="319"/>
      <c r="R2" s="319"/>
      <c r="S2" s="319"/>
      <c r="T2" s="319"/>
      <c r="U2" s="15"/>
      <c r="V2" s="13"/>
    </row>
    <row r="3" spans="1:22" ht="16.2" hidden="1" thickBot="1">
      <c r="A3" s="2636" t="s">
        <v>3187</v>
      </c>
      <c r="B3" s="2637"/>
      <c r="C3" s="2637"/>
      <c r="D3" s="2637"/>
      <c r="E3" s="2637"/>
      <c r="F3" s="290"/>
      <c r="G3"/>
      <c r="H3" s="717"/>
      <c r="I3" s="717"/>
      <c r="J3" s="718"/>
    </row>
    <row r="4" spans="1:22" ht="16.2" hidden="1" thickBot="1">
      <c r="A4" s="2638" t="s">
        <v>3255</v>
      </c>
      <c r="B4" s="2639"/>
      <c r="C4" s="2639"/>
      <c r="D4" s="2639"/>
      <c r="E4" s="2639"/>
      <c r="F4" s="1161"/>
      <c r="G4"/>
      <c r="H4" s="719"/>
      <c r="I4" s="719"/>
      <c r="J4" s="720"/>
    </row>
    <row r="5" spans="1:22" ht="5.25" hidden="1" customHeight="1" thickBot="1">
      <c r="A5" s="222"/>
      <c r="B5" s="223"/>
      <c r="C5" s="223"/>
      <c r="D5" s="223"/>
      <c r="E5" s="224"/>
      <c r="F5" s="1161"/>
      <c r="G5"/>
      <c r="H5" s="719"/>
      <c r="I5" s="719"/>
      <c r="J5" s="720"/>
    </row>
    <row r="6" spans="1:22" ht="13.8" thickTop="1">
      <c r="A6" s="225"/>
      <c r="B6" s="226" t="s">
        <v>3188</v>
      </c>
      <c r="C6" s="226"/>
      <c r="D6" s="227" t="s">
        <v>3189</v>
      </c>
      <c r="E6" s="228" t="s">
        <v>3190</v>
      </c>
      <c r="F6" s="1158" t="s">
        <v>4744</v>
      </c>
      <c r="G6"/>
      <c r="H6" s="1167" t="s">
        <v>3191</v>
      </c>
      <c r="I6" s="1168" t="s">
        <v>3192</v>
      </c>
      <c r="J6" s="1169" t="s">
        <v>3193</v>
      </c>
    </row>
    <row r="7" spans="1:22">
      <c r="A7" s="229"/>
      <c r="B7" s="230" t="s">
        <v>3194</v>
      </c>
      <c r="C7" s="230"/>
      <c r="D7" s="231" t="s">
        <v>3195</v>
      </c>
      <c r="E7" s="232" t="s">
        <v>3196</v>
      </c>
      <c r="F7" s="1159" t="s">
        <v>2662</v>
      </c>
      <c r="G7"/>
      <c r="H7" s="1170" t="s">
        <v>3197</v>
      </c>
      <c r="I7" s="721" t="s">
        <v>3197</v>
      </c>
      <c r="J7" s="1171" t="s">
        <v>2662</v>
      </c>
      <c r="K7" s="302"/>
    </row>
    <row r="8" spans="1:22" ht="5.25" customHeight="1" thickBot="1">
      <c r="A8" s="234"/>
      <c r="B8" s="235"/>
      <c r="C8" s="235"/>
      <c r="D8" s="236"/>
      <c r="E8" s="237"/>
      <c r="F8" s="1160"/>
      <c r="G8"/>
      <c r="H8" s="1146"/>
      <c r="I8" s="707"/>
      <c r="J8" s="1147"/>
      <c r="K8" s="302"/>
    </row>
    <row r="9" spans="1:22" s="358" customFormat="1" ht="18.600000000000001" thickTop="1" thickBot="1">
      <c r="A9" s="352"/>
      <c r="B9" s="1079" t="s">
        <v>4784</v>
      </c>
      <c r="C9" s="353"/>
      <c r="D9" s="354"/>
      <c r="E9" s="355"/>
      <c r="F9" s="2082"/>
      <c r="G9"/>
      <c r="H9" s="1148"/>
      <c r="I9" s="356"/>
      <c r="J9" s="2176">
        <f>J11+J31</f>
        <v>0</v>
      </c>
    </row>
    <row r="10" spans="1:22" ht="6.75" customHeight="1">
      <c r="A10" s="239"/>
      <c r="B10" s="240"/>
      <c r="C10" s="240"/>
      <c r="D10" s="241"/>
      <c r="E10" s="242"/>
      <c r="F10" s="243"/>
      <c r="G10"/>
      <c r="H10" s="722"/>
      <c r="I10" s="722"/>
      <c r="J10" s="2177"/>
    </row>
    <row r="11" spans="1:22" s="245" customFormat="1">
      <c r="A11" s="1129" t="s">
        <v>2671</v>
      </c>
      <c r="B11" s="1130" t="s">
        <v>3198</v>
      </c>
      <c r="C11" s="1130"/>
      <c r="D11" s="1131"/>
      <c r="E11" s="1132"/>
      <c r="F11" s="2349"/>
      <c r="G11"/>
      <c r="H11" s="1172"/>
      <c r="I11" s="1172"/>
      <c r="J11" s="2178">
        <f>SUM(J12:J30)</f>
        <v>0</v>
      </c>
      <c r="K11" s="244"/>
      <c r="M11" s="303"/>
    </row>
    <row r="12" spans="1:22">
      <c r="A12" s="239" t="s">
        <v>3199</v>
      </c>
      <c r="B12" s="249" t="s">
        <v>3256</v>
      </c>
      <c r="C12" s="246"/>
      <c r="D12" s="241" t="s">
        <v>23</v>
      </c>
      <c r="E12" s="242">
        <v>1</v>
      </c>
      <c r="F12" s="2347"/>
      <c r="G12"/>
      <c r="H12" s="1838"/>
      <c r="I12" s="2080"/>
      <c r="J12" s="2177">
        <f t="shared" ref="J12:J29" si="0">(I12+H12)*E12</f>
        <v>0</v>
      </c>
      <c r="K12" s="248"/>
      <c r="M12" s="304"/>
    </row>
    <row r="13" spans="1:22">
      <c r="A13" s="239" t="s">
        <v>3200</v>
      </c>
      <c r="B13" s="249" t="s">
        <v>3257</v>
      </c>
      <c r="C13" s="246"/>
      <c r="D13" s="241" t="s">
        <v>23</v>
      </c>
      <c r="E13" s="242">
        <v>1</v>
      </c>
      <c r="F13" s="2347"/>
      <c r="G13"/>
      <c r="H13" s="1838"/>
      <c r="I13" s="1838"/>
      <c r="J13" s="2177">
        <f t="shared" si="0"/>
        <v>0</v>
      </c>
      <c r="K13" s="248"/>
      <c r="M13" s="304"/>
    </row>
    <row r="14" spans="1:22">
      <c r="A14" s="239" t="s">
        <v>3201</v>
      </c>
      <c r="B14" s="249" t="s">
        <v>3258</v>
      </c>
      <c r="C14" s="246"/>
      <c r="D14" s="241" t="s">
        <v>23</v>
      </c>
      <c r="E14" s="242">
        <v>1</v>
      </c>
      <c r="F14" s="2347"/>
      <c r="G14"/>
      <c r="H14" s="1838"/>
      <c r="I14" s="1838"/>
      <c r="J14" s="2177">
        <f t="shared" si="0"/>
        <v>0</v>
      </c>
      <c r="K14" s="248"/>
      <c r="M14" s="304"/>
    </row>
    <row r="15" spans="1:22">
      <c r="A15" s="239" t="s">
        <v>3221</v>
      </c>
      <c r="B15" s="249" t="s">
        <v>3259</v>
      </c>
      <c r="C15" s="246"/>
      <c r="D15" s="241" t="s">
        <v>23</v>
      </c>
      <c r="E15" s="242">
        <v>1</v>
      </c>
      <c r="F15" s="2347"/>
      <c r="G15"/>
      <c r="H15" s="1838"/>
      <c r="I15" s="1838"/>
      <c r="J15" s="2177">
        <f t="shared" si="0"/>
        <v>0</v>
      </c>
      <c r="K15" s="248"/>
      <c r="M15" s="304"/>
    </row>
    <row r="16" spans="1:22">
      <c r="A16" s="239" t="s">
        <v>3223</v>
      </c>
      <c r="B16" s="249" t="s">
        <v>3260</v>
      </c>
      <c r="C16" s="246"/>
      <c r="D16" s="241" t="s">
        <v>23</v>
      </c>
      <c r="E16" s="242">
        <v>1</v>
      </c>
      <c r="F16" s="2347"/>
      <c r="G16"/>
      <c r="H16" s="1838"/>
      <c r="I16" s="1838"/>
      <c r="J16" s="2177">
        <f>(I16+H16)*E16</f>
        <v>0</v>
      </c>
      <c r="K16" s="248"/>
      <c r="M16" s="304"/>
    </row>
    <row r="17" spans="1:13">
      <c r="A17" s="239" t="s">
        <v>3225</v>
      </c>
      <c r="B17" s="249" t="s">
        <v>3261</v>
      </c>
      <c r="C17" s="246"/>
      <c r="D17" s="241" t="s">
        <v>6</v>
      </c>
      <c r="E17" s="242">
        <v>30</v>
      </c>
      <c r="F17" s="2347"/>
      <c r="G17"/>
      <c r="H17" s="1838"/>
      <c r="I17" s="1838"/>
      <c r="J17" s="2177">
        <f>(I17+H17)*E17</f>
        <v>0</v>
      </c>
      <c r="K17" s="248"/>
      <c r="M17" s="304"/>
    </row>
    <row r="18" spans="1:13">
      <c r="A18" s="239" t="s">
        <v>3227</v>
      </c>
      <c r="B18" s="249" t="s">
        <v>3262</v>
      </c>
      <c r="C18" s="246"/>
      <c r="D18" s="241" t="s">
        <v>3219</v>
      </c>
      <c r="E18" s="242">
        <v>2</v>
      </c>
      <c r="F18" s="2347"/>
      <c r="G18"/>
      <c r="H18" s="1838"/>
      <c r="I18" s="1838"/>
      <c r="J18" s="2177">
        <f>(I18+H18)*E18</f>
        <v>0</v>
      </c>
      <c r="K18" s="248"/>
      <c r="M18" s="304"/>
    </row>
    <row r="19" spans="1:13">
      <c r="A19" s="239" t="s">
        <v>3229</v>
      </c>
      <c r="B19" s="249" t="s">
        <v>3263</v>
      </c>
      <c r="C19" s="246"/>
      <c r="D19" s="241" t="s">
        <v>3219</v>
      </c>
      <c r="E19" s="242">
        <v>1</v>
      </c>
      <c r="F19" s="2347"/>
      <c r="G19"/>
      <c r="H19" s="1838"/>
      <c r="I19" s="1838"/>
      <c r="J19" s="2177">
        <f>(I19+H19)*E19</f>
        <v>0</v>
      </c>
      <c r="K19" s="248"/>
      <c r="M19" s="304"/>
    </row>
    <row r="20" spans="1:13">
      <c r="A20" s="239" t="s">
        <v>3231</v>
      </c>
      <c r="B20" s="249" t="s">
        <v>3264</v>
      </c>
      <c r="C20" s="250"/>
      <c r="D20" s="251" t="s">
        <v>6</v>
      </c>
      <c r="E20" s="252">
        <v>70</v>
      </c>
      <c r="F20" s="2347"/>
      <c r="G20"/>
      <c r="H20" s="1838"/>
      <c r="I20" s="1838"/>
      <c r="J20" s="2177">
        <f t="shared" si="0"/>
        <v>0</v>
      </c>
      <c r="K20" s="253"/>
      <c r="M20" s="304"/>
    </row>
    <row r="21" spans="1:13">
      <c r="A21" s="239" t="s">
        <v>3265</v>
      </c>
      <c r="B21" s="249" t="s">
        <v>3266</v>
      </c>
      <c r="C21" s="250"/>
      <c r="D21" s="251" t="s">
        <v>1875</v>
      </c>
      <c r="E21" s="252">
        <v>22</v>
      </c>
      <c r="F21" s="2347"/>
      <c r="G21"/>
      <c r="H21" s="1838"/>
      <c r="I21" s="1838"/>
      <c r="J21" s="2177">
        <f t="shared" si="0"/>
        <v>0</v>
      </c>
      <c r="K21" s="253"/>
      <c r="M21" s="304"/>
    </row>
    <row r="22" spans="1:13">
      <c r="A22" s="239" t="s">
        <v>3267</v>
      </c>
      <c r="B22" s="249" t="s">
        <v>3268</v>
      </c>
      <c r="C22" s="305"/>
      <c r="D22" s="241" t="s">
        <v>1875</v>
      </c>
      <c r="E22" s="242">
        <v>10</v>
      </c>
      <c r="F22" s="2347"/>
      <c r="G22"/>
      <c r="H22" s="1838"/>
      <c r="I22" s="1838"/>
      <c r="J22" s="2177">
        <f t="shared" si="0"/>
        <v>0</v>
      </c>
      <c r="K22" s="248"/>
      <c r="M22" s="304"/>
    </row>
    <row r="23" spans="1:13">
      <c r="A23" s="239" t="s">
        <v>3269</v>
      </c>
      <c r="B23" s="249" t="s">
        <v>3270</v>
      </c>
      <c r="C23" s="305"/>
      <c r="D23" s="241" t="s">
        <v>1875</v>
      </c>
      <c r="E23" s="242">
        <v>14</v>
      </c>
      <c r="F23" s="2347"/>
      <c r="G23"/>
      <c r="H23" s="1838"/>
      <c r="I23" s="1838"/>
      <c r="J23" s="2177">
        <f t="shared" si="0"/>
        <v>0</v>
      </c>
      <c r="K23" s="248"/>
      <c r="M23" s="304"/>
    </row>
    <row r="24" spans="1:13">
      <c r="A24" s="239" t="s">
        <v>3271</v>
      </c>
      <c r="B24" s="305" t="s">
        <v>3272</v>
      </c>
      <c r="C24" s="305"/>
      <c r="D24" s="241" t="s">
        <v>23</v>
      </c>
      <c r="E24" s="242">
        <v>1</v>
      </c>
      <c r="F24" s="2347"/>
      <c r="G24"/>
      <c r="H24" s="1838"/>
      <c r="I24" s="1838"/>
      <c r="J24" s="2177">
        <f t="shared" si="0"/>
        <v>0</v>
      </c>
      <c r="K24" s="248"/>
      <c r="M24" s="304"/>
    </row>
    <row r="25" spans="1:13">
      <c r="A25" s="239" t="s">
        <v>3273</v>
      </c>
      <c r="B25" s="249" t="s">
        <v>3274</v>
      </c>
      <c r="C25" s="305"/>
      <c r="D25" s="241" t="s">
        <v>23</v>
      </c>
      <c r="E25" s="242">
        <v>1</v>
      </c>
      <c r="F25" s="2347"/>
      <c r="G25"/>
      <c r="H25" s="1838"/>
      <c r="I25" s="1838"/>
      <c r="J25" s="2177">
        <f t="shared" si="0"/>
        <v>0</v>
      </c>
      <c r="K25" s="248"/>
      <c r="M25" s="304"/>
    </row>
    <row r="26" spans="1:13">
      <c r="A26" s="239" t="s">
        <v>3275</v>
      </c>
      <c r="B26" s="249" t="s">
        <v>3276</v>
      </c>
      <c r="C26" s="305"/>
      <c r="D26" s="241" t="s">
        <v>23</v>
      </c>
      <c r="E26" s="242">
        <v>1</v>
      </c>
      <c r="F26" s="2347"/>
      <c r="G26"/>
      <c r="H26" s="1838"/>
      <c r="I26" s="1838"/>
      <c r="J26" s="2177">
        <f t="shared" si="0"/>
        <v>0</v>
      </c>
      <c r="K26" s="248"/>
      <c r="M26" s="304"/>
    </row>
    <row r="27" spans="1:13">
      <c r="A27" s="239" t="s">
        <v>3277</v>
      </c>
      <c r="B27" s="249" t="s">
        <v>3202</v>
      </c>
      <c r="C27" s="254"/>
      <c r="D27" s="241" t="s">
        <v>6</v>
      </c>
      <c r="E27" s="242">
        <v>100</v>
      </c>
      <c r="F27" s="2347"/>
      <c r="G27"/>
      <c r="H27" s="1838"/>
      <c r="I27" s="1838"/>
      <c r="J27" s="2177">
        <f t="shared" si="0"/>
        <v>0</v>
      </c>
      <c r="K27" s="306"/>
      <c r="M27" s="304"/>
    </row>
    <row r="28" spans="1:13">
      <c r="A28" s="239" t="s">
        <v>3278</v>
      </c>
      <c r="B28" s="249" t="s">
        <v>3279</v>
      </c>
      <c r="C28" s="307"/>
      <c r="D28" s="241" t="s">
        <v>6</v>
      </c>
      <c r="E28" s="242">
        <v>30</v>
      </c>
      <c r="F28" s="2347"/>
      <c r="G28"/>
      <c r="H28" s="2081"/>
      <c r="I28" s="1838"/>
      <c r="J28" s="2177">
        <f>(I28+H28)*E28</f>
        <v>0</v>
      </c>
      <c r="K28" s="306"/>
      <c r="M28" s="304"/>
    </row>
    <row r="29" spans="1:13">
      <c r="A29" s="239" t="s">
        <v>3280</v>
      </c>
      <c r="B29" s="305" t="s">
        <v>3281</v>
      </c>
      <c r="C29" s="305"/>
      <c r="D29" s="261" t="s">
        <v>15</v>
      </c>
      <c r="E29" s="242">
        <v>50</v>
      </c>
      <c r="F29" s="2347"/>
      <c r="G29"/>
      <c r="H29" s="1838"/>
      <c r="I29" s="1838"/>
      <c r="J29" s="2177">
        <f t="shared" si="0"/>
        <v>0</v>
      </c>
      <c r="K29" s="248"/>
    </row>
    <row r="30" spans="1:13">
      <c r="A30" s="255"/>
      <c r="B30" s="1133"/>
      <c r="C30" s="1133"/>
      <c r="D30" s="256"/>
      <c r="E30" s="257"/>
      <c r="F30" s="2347"/>
      <c r="G30"/>
      <c r="H30" s="723"/>
      <c r="I30" s="723"/>
      <c r="J30" s="2179"/>
    </row>
    <row r="31" spans="1:13" s="258" customFormat="1">
      <c r="A31" s="1134" t="s">
        <v>2454</v>
      </c>
      <c r="B31" s="1135" t="s">
        <v>3203</v>
      </c>
      <c r="C31" s="1135"/>
      <c r="D31" s="1136"/>
      <c r="E31" s="1137"/>
      <c r="F31" s="2347"/>
      <c r="G31"/>
      <c r="H31" s="1149"/>
      <c r="I31" s="1149"/>
      <c r="J31" s="2180">
        <f>SUM(J32:J41)</f>
        <v>0</v>
      </c>
      <c r="K31" s="473"/>
    </row>
    <row r="32" spans="1:13" s="264" customFormat="1">
      <c r="A32" s="259" t="s">
        <v>3204</v>
      </c>
      <c r="B32" s="260" t="s">
        <v>3205</v>
      </c>
      <c r="C32" s="260"/>
      <c r="D32" s="261" t="s">
        <v>23</v>
      </c>
      <c r="E32" s="262">
        <v>1</v>
      </c>
      <c r="F32" s="2347"/>
      <c r="G32"/>
      <c r="H32" s="2080"/>
      <c r="I32" s="2080"/>
      <c r="J32" s="2181"/>
      <c r="K32" s="263"/>
    </row>
    <row r="33" spans="1:20" s="264" customFormat="1">
      <c r="A33" s="259" t="s">
        <v>3206</v>
      </c>
      <c r="B33" s="260" t="s">
        <v>3245</v>
      </c>
      <c r="C33" s="260"/>
      <c r="D33" s="261" t="s">
        <v>23</v>
      </c>
      <c r="E33" s="262">
        <v>1</v>
      </c>
      <c r="F33" s="2347"/>
      <c r="G33"/>
      <c r="H33" s="2080"/>
      <c r="I33" s="2080"/>
      <c r="J33" s="2181"/>
      <c r="K33" s="263"/>
    </row>
    <row r="34" spans="1:20" s="264" customFormat="1">
      <c r="A34" s="259" t="s">
        <v>3207</v>
      </c>
      <c r="B34" s="260" t="s">
        <v>3282</v>
      </c>
      <c r="C34" s="260"/>
      <c r="D34" s="261" t="s">
        <v>23</v>
      </c>
      <c r="E34" s="262">
        <v>1</v>
      </c>
      <c r="F34" s="2347"/>
      <c r="G34"/>
      <c r="H34" s="2080"/>
      <c r="I34" s="2080"/>
      <c r="J34" s="2181"/>
      <c r="K34" s="263"/>
    </row>
    <row r="35" spans="1:20" s="264" customFormat="1">
      <c r="A35" s="259" t="s">
        <v>3208</v>
      </c>
      <c r="B35" s="260" t="s">
        <v>2902</v>
      </c>
      <c r="C35" s="260"/>
      <c r="D35" s="261" t="s">
        <v>23</v>
      </c>
      <c r="E35" s="262">
        <v>1</v>
      </c>
      <c r="F35" s="2347"/>
      <c r="G35"/>
      <c r="H35" s="2080"/>
      <c r="I35" s="2080"/>
      <c r="J35" s="2181"/>
      <c r="K35" s="263"/>
    </row>
    <row r="36" spans="1:20" s="264" customFormat="1">
      <c r="A36" s="259" t="s">
        <v>3210</v>
      </c>
      <c r="B36" s="260" t="s">
        <v>3209</v>
      </c>
      <c r="C36" s="260"/>
      <c r="D36" s="261" t="s">
        <v>23</v>
      </c>
      <c r="E36" s="262">
        <v>1</v>
      </c>
      <c r="F36" s="2347"/>
      <c r="G36"/>
      <c r="H36" s="2080"/>
      <c r="I36" s="2080"/>
      <c r="J36" s="2181"/>
      <c r="K36" s="263"/>
    </row>
    <row r="37" spans="1:20" s="264" customFormat="1">
      <c r="A37" s="259" t="s">
        <v>3212</v>
      </c>
      <c r="B37" s="260" t="s">
        <v>3283</v>
      </c>
      <c r="C37" s="260"/>
      <c r="D37" s="261" t="s">
        <v>23</v>
      </c>
      <c r="E37" s="262">
        <v>1</v>
      </c>
      <c r="F37" s="2347"/>
      <c r="G37"/>
      <c r="H37" s="2080"/>
      <c r="I37" s="2080"/>
      <c r="J37" s="2181"/>
      <c r="K37" s="263"/>
    </row>
    <row r="38" spans="1:20" s="264" customFormat="1">
      <c r="A38" s="259" t="s">
        <v>3241</v>
      </c>
      <c r="B38" s="266" t="s">
        <v>3213</v>
      </c>
      <c r="C38" s="260"/>
      <c r="D38" s="261" t="s">
        <v>23</v>
      </c>
      <c r="E38" s="262">
        <v>1</v>
      </c>
      <c r="F38" s="2347"/>
      <c r="G38"/>
      <c r="H38" s="2080"/>
      <c r="I38" s="2080"/>
      <c r="J38" s="2181"/>
      <c r="K38" s="263"/>
    </row>
    <row r="39" spans="1:20" s="264" customFormat="1">
      <c r="A39" s="259" t="s">
        <v>3284</v>
      </c>
      <c r="B39" s="260" t="s">
        <v>3211</v>
      </c>
      <c r="C39" s="260"/>
      <c r="D39" s="261" t="s">
        <v>23</v>
      </c>
      <c r="E39" s="262">
        <v>1</v>
      </c>
      <c r="F39" s="2347"/>
      <c r="G39"/>
      <c r="H39" s="2080"/>
      <c r="I39" s="2080"/>
      <c r="J39" s="2181"/>
      <c r="K39" s="263"/>
      <c r="M39" s="265"/>
    </row>
    <row r="40" spans="1:20" s="264" customFormat="1">
      <c r="A40" s="259" t="s">
        <v>3285</v>
      </c>
      <c r="B40" s="260" t="s">
        <v>3213</v>
      </c>
      <c r="C40" s="260"/>
      <c r="D40" s="261" t="s">
        <v>23</v>
      </c>
      <c r="E40" s="262">
        <v>1</v>
      </c>
      <c r="F40" s="2347"/>
      <c r="G40"/>
      <c r="H40" s="2080"/>
      <c r="I40" s="2080"/>
      <c r="J40" s="2181"/>
      <c r="K40" s="263"/>
      <c r="M40" s="265"/>
    </row>
    <row r="41" spans="1:20" s="264" customFormat="1" ht="13.8" thickBot="1">
      <c r="A41" s="1152"/>
      <c r="B41" s="1166"/>
      <c r="C41" s="1153"/>
      <c r="D41" s="1154"/>
      <c r="E41" s="1155"/>
      <c r="F41" s="2348"/>
      <c r="G41"/>
      <c r="H41" s="723"/>
      <c r="I41" s="723"/>
      <c r="J41" s="2179"/>
      <c r="K41" s="263"/>
    </row>
    <row r="42" spans="1:20">
      <c r="A42" s="267"/>
      <c r="F42" s="724"/>
      <c r="G42"/>
      <c r="J42" s="724"/>
      <c r="K42" s="724"/>
      <c r="M42" s="724"/>
    </row>
    <row r="43" spans="1:20">
      <c r="A43" s="267"/>
      <c r="F43" s="724"/>
      <c r="G43"/>
      <c r="J43" s="724"/>
      <c r="K43" s="724"/>
      <c r="M43" s="724"/>
      <c r="N43" s="724"/>
      <c r="O43" s="724"/>
      <c r="P43" s="724"/>
      <c r="Q43" s="724"/>
      <c r="R43" s="724"/>
      <c r="S43" s="724"/>
      <c r="T43" s="724"/>
    </row>
    <row r="44" spans="1:20">
      <c r="A44" s="267"/>
    </row>
    <row r="45" spans="1:20">
      <c r="A45" s="267"/>
    </row>
    <row r="46" spans="1:20">
      <c r="A46" s="267"/>
    </row>
    <row r="47" spans="1:20">
      <c r="A47" s="267"/>
    </row>
    <row r="48" spans="1:20">
      <c r="A48" s="267"/>
    </row>
    <row r="49" spans="1:1">
      <c r="A49" s="267"/>
    </row>
    <row r="50" spans="1:1">
      <c r="A50" s="267"/>
    </row>
    <row r="51" spans="1:1">
      <c r="A51" s="267"/>
    </row>
    <row r="52" spans="1:1">
      <c r="A52" s="267"/>
    </row>
    <row r="53" spans="1:1">
      <c r="A53" s="267"/>
    </row>
    <row r="54" spans="1:1">
      <c r="A54" s="267"/>
    </row>
    <row r="55" spans="1:1">
      <c r="A55" s="267"/>
    </row>
    <row r="56" spans="1:1">
      <c r="A56" s="267"/>
    </row>
    <row r="57" spans="1:1">
      <c r="A57" s="267"/>
    </row>
    <row r="58" spans="1:1">
      <c r="A58" s="267"/>
    </row>
    <row r="59" spans="1:1">
      <c r="A59" s="267"/>
    </row>
    <row r="60" spans="1:1">
      <c r="A60" s="267"/>
    </row>
    <row r="61" spans="1:1">
      <c r="A61" s="267"/>
    </row>
    <row r="62" spans="1:1">
      <c r="A62" s="267"/>
    </row>
    <row r="63" spans="1:1">
      <c r="A63" s="267"/>
    </row>
    <row r="64" spans="1:1">
      <c r="A64" s="267"/>
    </row>
    <row r="65" spans="1:1">
      <c r="A65" s="267"/>
    </row>
    <row r="66" spans="1:1">
      <c r="A66" s="267"/>
    </row>
    <row r="67" spans="1:1">
      <c r="A67" s="267"/>
    </row>
    <row r="68" spans="1:1">
      <c r="A68" s="267"/>
    </row>
    <row r="69" spans="1:1">
      <c r="A69" s="267"/>
    </row>
    <row r="70" spans="1:1">
      <c r="A70" s="267"/>
    </row>
    <row r="71" spans="1:1">
      <c r="A71" s="267"/>
    </row>
    <row r="72" spans="1:1">
      <c r="A72" s="267"/>
    </row>
    <row r="73" spans="1:1">
      <c r="A73" s="267"/>
    </row>
    <row r="74" spans="1:1">
      <c r="A74" s="267"/>
    </row>
    <row r="75" spans="1:1">
      <c r="A75" s="267"/>
    </row>
    <row r="76" spans="1:1">
      <c r="A76" s="267"/>
    </row>
    <row r="77" spans="1:1">
      <c r="A77" s="267"/>
    </row>
    <row r="78" spans="1:1">
      <c r="A78" s="267"/>
    </row>
    <row r="79" spans="1:1">
      <c r="A79" s="267"/>
    </row>
    <row r="80" spans="1:1">
      <c r="A80" s="267"/>
    </row>
    <row r="81" spans="1:1">
      <c r="A81" s="267"/>
    </row>
    <row r="82" spans="1:1">
      <c r="A82" s="267"/>
    </row>
    <row r="83" spans="1:1">
      <c r="A83" s="267"/>
    </row>
    <row r="84" spans="1:1">
      <c r="A84" s="267"/>
    </row>
    <row r="85" spans="1:1">
      <c r="A85" s="267"/>
    </row>
    <row r="86" spans="1:1">
      <c r="A86" s="267"/>
    </row>
    <row r="87" spans="1:1">
      <c r="A87" s="267"/>
    </row>
    <row r="88" spans="1:1">
      <c r="A88" s="267"/>
    </row>
    <row r="89" spans="1:1">
      <c r="A89" s="267"/>
    </row>
    <row r="90" spans="1:1">
      <c r="A90" s="267"/>
    </row>
    <row r="91" spans="1:1">
      <c r="A91" s="267"/>
    </row>
    <row r="92" spans="1:1">
      <c r="A92" s="267"/>
    </row>
    <row r="93" spans="1:1">
      <c r="A93" s="267"/>
    </row>
    <row r="94" spans="1:1">
      <c r="A94" s="267"/>
    </row>
    <row r="95" spans="1:1">
      <c r="A95" s="267"/>
    </row>
    <row r="96" spans="1:1">
      <c r="A96" s="267"/>
    </row>
    <row r="97" spans="1:1">
      <c r="A97" s="267"/>
    </row>
    <row r="98" spans="1:1">
      <c r="A98" s="267"/>
    </row>
    <row r="99" spans="1:1">
      <c r="A99" s="267"/>
    </row>
    <row r="100" spans="1:1">
      <c r="A100" s="267"/>
    </row>
    <row r="101" spans="1:1">
      <c r="A101" s="267"/>
    </row>
    <row r="102" spans="1:1">
      <c r="A102" s="267"/>
    </row>
    <row r="103" spans="1:1">
      <c r="A103" s="267"/>
    </row>
    <row r="104" spans="1:1">
      <c r="A104" s="267"/>
    </row>
    <row r="105" spans="1:1">
      <c r="A105" s="267"/>
    </row>
    <row r="106" spans="1:1">
      <c r="A106" s="267"/>
    </row>
    <row r="107" spans="1:1">
      <c r="A107" s="267"/>
    </row>
    <row r="108" spans="1:1">
      <c r="A108" s="267"/>
    </row>
    <row r="109" spans="1:1">
      <c r="A109" s="267"/>
    </row>
    <row r="110" spans="1:1">
      <c r="A110" s="267"/>
    </row>
    <row r="111" spans="1:1">
      <c r="A111" s="267"/>
    </row>
    <row r="112" spans="1:1">
      <c r="A112" s="267"/>
    </row>
    <row r="113" spans="1:1">
      <c r="A113" s="267"/>
    </row>
    <row r="114" spans="1:1">
      <c r="A114" s="267"/>
    </row>
    <row r="115" spans="1:1">
      <c r="A115" s="267"/>
    </row>
    <row r="116" spans="1:1">
      <c r="A116" s="267"/>
    </row>
    <row r="117" spans="1:1">
      <c r="A117" s="267"/>
    </row>
    <row r="118" spans="1:1">
      <c r="A118" s="267"/>
    </row>
    <row r="119" spans="1:1">
      <c r="A119" s="267"/>
    </row>
    <row r="120" spans="1:1">
      <c r="A120" s="267"/>
    </row>
    <row r="121" spans="1:1">
      <c r="A121" s="267"/>
    </row>
    <row r="122" spans="1:1">
      <c r="A122" s="267"/>
    </row>
    <row r="123" spans="1:1">
      <c r="A123" s="267"/>
    </row>
    <row r="124" spans="1:1">
      <c r="A124" s="267"/>
    </row>
    <row r="125" spans="1:1">
      <c r="A125" s="267"/>
    </row>
    <row r="126" spans="1:1">
      <c r="A126" s="267"/>
    </row>
    <row r="127" spans="1:1">
      <c r="A127" s="267"/>
    </row>
    <row r="128" spans="1:1">
      <c r="A128" s="267"/>
    </row>
    <row r="129" spans="1:1">
      <c r="A129" s="267"/>
    </row>
    <row r="130" spans="1:1">
      <c r="A130" s="267"/>
    </row>
    <row r="131" spans="1:1">
      <c r="A131" s="267"/>
    </row>
    <row r="132" spans="1:1">
      <c r="A132" s="267"/>
    </row>
    <row r="133" spans="1:1">
      <c r="A133" s="267"/>
    </row>
    <row r="134" spans="1:1">
      <c r="A134" s="267"/>
    </row>
    <row r="135" spans="1:1">
      <c r="A135" s="267"/>
    </row>
    <row r="136" spans="1:1">
      <c r="A136" s="267"/>
    </row>
    <row r="137" spans="1:1">
      <c r="A137" s="267"/>
    </row>
    <row r="138" spans="1:1">
      <c r="A138" s="267"/>
    </row>
    <row r="139" spans="1:1">
      <c r="A139" s="267"/>
    </row>
    <row r="140" spans="1:1">
      <c r="A140" s="267"/>
    </row>
    <row r="141" spans="1:1">
      <c r="A141" s="267"/>
    </row>
    <row r="142" spans="1:1">
      <c r="A142" s="267"/>
    </row>
    <row r="143" spans="1:1">
      <c r="A143" s="267"/>
    </row>
    <row r="144" spans="1:1">
      <c r="A144" s="267"/>
    </row>
    <row r="145" spans="1:1">
      <c r="A145" s="267"/>
    </row>
    <row r="146" spans="1:1">
      <c r="A146" s="267"/>
    </row>
    <row r="147" spans="1:1">
      <c r="A147" s="267"/>
    </row>
    <row r="148" spans="1:1">
      <c r="A148" s="267"/>
    </row>
    <row r="149" spans="1:1">
      <c r="A149" s="267"/>
    </row>
    <row r="150" spans="1:1">
      <c r="A150" s="267"/>
    </row>
    <row r="151" spans="1:1">
      <c r="A151" s="267"/>
    </row>
    <row r="152" spans="1:1">
      <c r="A152" s="267"/>
    </row>
    <row r="153" spans="1:1">
      <c r="A153" s="267"/>
    </row>
    <row r="154" spans="1:1">
      <c r="A154" s="267"/>
    </row>
    <row r="155" spans="1:1">
      <c r="A155" s="267"/>
    </row>
    <row r="156" spans="1:1">
      <c r="A156" s="267"/>
    </row>
    <row r="157" spans="1:1">
      <c r="A157" s="267"/>
    </row>
    <row r="158" spans="1:1">
      <c r="A158" s="267"/>
    </row>
    <row r="159" spans="1:1">
      <c r="A159" s="267"/>
    </row>
    <row r="160" spans="1:1">
      <c r="A160" s="267"/>
    </row>
    <row r="161" spans="1:1">
      <c r="A161" s="267"/>
    </row>
    <row r="162" spans="1:1">
      <c r="A162" s="267"/>
    </row>
    <row r="163" spans="1:1">
      <c r="A163" s="267"/>
    </row>
    <row r="164" spans="1:1">
      <c r="A164" s="267"/>
    </row>
    <row r="165" spans="1:1">
      <c r="A165" s="267"/>
    </row>
    <row r="166" spans="1:1">
      <c r="A166" s="267"/>
    </row>
    <row r="167" spans="1:1">
      <c r="A167" s="267"/>
    </row>
    <row r="168" spans="1:1">
      <c r="A168" s="267"/>
    </row>
    <row r="169" spans="1:1">
      <c r="A169" s="267"/>
    </row>
    <row r="170" spans="1:1">
      <c r="A170" s="267"/>
    </row>
    <row r="171" spans="1:1">
      <c r="A171" s="267"/>
    </row>
    <row r="172" spans="1:1">
      <c r="A172" s="267"/>
    </row>
    <row r="173" spans="1:1">
      <c r="A173" s="267"/>
    </row>
    <row r="174" spans="1:1">
      <c r="A174" s="267"/>
    </row>
    <row r="175" spans="1:1">
      <c r="A175" s="267"/>
    </row>
    <row r="176" spans="1:1">
      <c r="A176" s="267"/>
    </row>
    <row r="177" spans="1:1">
      <c r="A177" s="267"/>
    </row>
    <row r="178" spans="1:1">
      <c r="A178" s="267"/>
    </row>
    <row r="179" spans="1:1">
      <c r="A179" s="267"/>
    </row>
    <row r="180" spans="1:1">
      <c r="A180" s="267"/>
    </row>
    <row r="181" spans="1:1">
      <c r="A181" s="267"/>
    </row>
    <row r="182" spans="1:1">
      <c r="A182" s="267"/>
    </row>
    <row r="183" spans="1:1">
      <c r="A183" s="267"/>
    </row>
    <row r="184" spans="1:1">
      <c r="A184" s="267"/>
    </row>
    <row r="185" spans="1:1">
      <c r="A185" s="267"/>
    </row>
    <row r="186" spans="1:1">
      <c r="A186" s="267"/>
    </row>
    <row r="187" spans="1:1">
      <c r="A187" s="267"/>
    </row>
    <row r="188" spans="1:1">
      <c r="A188" s="267"/>
    </row>
    <row r="189" spans="1:1">
      <c r="A189" s="267"/>
    </row>
    <row r="190" spans="1:1">
      <c r="A190" s="267"/>
    </row>
    <row r="191" spans="1:1">
      <c r="A191" s="267"/>
    </row>
    <row r="192" spans="1:1">
      <c r="A192" s="267"/>
    </row>
    <row r="193" spans="1:1">
      <c r="A193" s="267"/>
    </row>
    <row r="194" spans="1:1">
      <c r="A194" s="267"/>
    </row>
    <row r="195" spans="1:1">
      <c r="A195" s="267"/>
    </row>
    <row r="196" spans="1:1">
      <c r="A196" s="267"/>
    </row>
    <row r="197" spans="1:1">
      <c r="A197" s="267"/>
    </row>
    <row r="198" spans="1:1">
      <c r="A198" s="267"/>
    </row>
    <row r="199" spans="1:1">
      <c r="A199" s="267"/>
    </row>
    <row r="200" spans="1:1">
      <c r="A200" s="267"/>
    </row>
    <row r="201" spans="1:1">
      <c r="A201" s="267"/>
    </row>
    <row r="202" spans="1:1">
      <c r="A202" s="267"/>
    </row>
  </sheetData>
  <sheetProtection algorithmName="SHA-512" hashValue="A/HDc5jPSy07gu2cNbWqDx47Qakqm9OzlmjjjT+/lRhBWBCQubpoBBv/8i25H1kriH3yKr+6kdXDdd6f/siGMA==" saltValue="ipn5JYwnudQ4JjgZMF3EPw==" spinCount="100000" sheet="1" objects="1" scenarios="1"/>
  <mergeCells count="2">
    <mergeCell ref="A3:E3"/>
    <mergeCell ref="A4:E4"/>
  </mergeCells>
  <printOptions gridLines="1"/>
  <pageMargins left="0.86614173228346458" right="0.39370078740157483" top="0.86614173228346458" bottom="0.35433070866141736" header="0.39370078740157483" footer="0.19685039370078741"/>
  <pageSetup paperSize="9" scale="85" fitToHeight="0" orientation="portrait" r:id="rId1"/>
  <headerFooter>
    <oddHeader>&amp;R&amp;F
&amp;A</oddHeader>
    <oddFooter>&amp;R&amp;P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92D050"/>
    <pageSetUpPr fitToPage="1"/>
  </sheetPr>
  <dimension ref="A1:V71"/>
  <sheetViews>
    <sheetView zoomScaleNormal="100" workbookViewId="0">
      <pane xSplit="4" ySplit="9" topLeftCell="E10" activePane="bottomRight" state="frozen"/>
      <selection activeCell="F113" sqref="F113"/>
      <selection pane="topRight" activeCell="F113" sqref="F113"/>
      <selection pane="bottomLeft" activeCell="F113" sqref="F113"/>
      <selection pane="bottomRight" activeCell="F113" sqref="F113"/>
    </sheetView>
  </sheetViews>
  <sheetFormatPr defaultColWidth="9.109375" defaultRowHeight="13.2"/>
  <cols>
    <col min="1" max="1" width="5.5546875" style="264" customWidth="1"/>
    <col min="2" max="2" width="50.109375" style="264" customWidth="1"/>
    <col min="3" max="3" width="10" style="264" customWidth="1"/>
    <col min="4" max="4" width="9.5546875" style="298" customWidth="1"/>
    <col min="5" max="5" width="8.5546875" style="264" customWidth="1"/>
    <col min="6" max="6" width="18.6640625" style="264" customWidth="1"/>
    <col min="7" max="7" width="8.5546875" style="264" customWidth="1"/>
    <col min="8" max="9" width="13.6640625" style="265" customWidth="1"/>
    <col min="10" max="10" width="18.6640625" style="264" customWidth="1"/>
    <col min="11" max="11" width="2" style="264" customWidth="1"/>
    <col min="13" max="13" width="9.109375" style="270"/>
    <col min="14" max="14" width="13.33203125" style="308" bestFit="1" customWidth="1"/>
    <col min="15" max="15" width="9.109375" style="309"/>
    <col min="16" max="16" width="9.109375" style="270"/>
    <col min="17" max="16384" width="9.109375" style="264"/>
  </cols>
  <sheetData>
    <row r="1" spans="1:22" customFormat="1" ht="21.6" customHeight="1">
      <c r="A1" s="952"/>
      <c r="B1" s="818" t="s">
        <v>1711</v>
      </c>
      <c r="C1" s="975"/>
      <c r="D1" s="975"/>
      <c r="E1" s="975"/>
      <c r="F1" s="1071"/>
      <c r="H1" s="1189" t="s">
        <v>4754</v>
      </c>
      <c r="I1" s="1185"/>
      <c r="J1" s="1187"/>
      <c r="M1" s="319"/>
      <c r="N1" s="319"/>
      <c r="O1" s="319"/>
      <c r="P1" s="319"/>
      <c r="Q1" s="319"/>
      <c r="R1" s="319"/>
      <c r="S1" s="319"/>
      <c r="T1" s="319"/>
      <c r="U1" s="15"/>
      <c r="V1" s="13"/>
    </row>
    <row r="2" spans="1:22" customFormat="1" ht="21.6" customHeight="1" thickBot="1">
      <c r="A2" s="953"/>
      <c r="B2" s="755" t="s">
        <v>5043</v>
      </c>
      <c r="C2" s="1048"/>
      <c r="D2" s="1048"/>
      <c r="E2" s="1048"/>
      <c r="F2" s="1072"/>
      <c r="H2" s="1190" t="s">
        <v>4752</v>
      </c>
      <c r="I2" s="1186"/>
      <c r="J2" s="1188"/>
      <c r="M2" s="319"/>
      <c r="N2" s="319"/>
      <c r="O2" s="319"/>
      <c r="P2" s="319"/>
      <c r="Q2" s="319"/>
      <c r="R2" s="319"/>
      <c r="S2" s="319"/>
      <c r="T2" s="319"/>
      <c r="U2" s="15"/>
      <c r="V2" s="13"/>
    </row>
    <row r="3" spans="1:22" ht="15.75" hidden="1" customHeight="1">
      <c r="A3" s="2632" t="s">
        <v>3187</v>
      </c>
      <c r="B3" s="2633"/>
      <c r="C3" s="2633"/>
      <c r="D3" s="2633"/>
      <c r="E3" s="269"/>
      <c r="F3" s="290"/>
      <c r="G3"/>
      <c r="H3" s="1173"/>
      <c r="I3" s="1174"/>
      <c r="J3" s="1175"/>
    </row>
    <row r="4" spans="1:22" ht="15.6" hidden="1">
      <c r="A4" s="2634" t="s">
        <v>3286</v>
      </c>
      <c r="B4" s="2635"/>
      <c r="C4" s="2635"/>
      <c r="D4" s="2635"/>
      <c r="E4" s="271"/>
      <c r="F4" s="1161"/>
      <c r="G4"/>
      <c r="H4" s="1176"/>
      <c r="I4" s="272"/>
      <c r="J4" s="1177"/>
    </row>
    <row r="5" spans="1:22" ht="7.5" hidden="1" customHeight="1" thickBot="1">
      <c r="A5" s="274"/>
      <c r="B5" s="275"/>
      <c r="C5" s="275"/>
      <c r="D5" s="276"/>
      <c r="E5" s="277"/>
      <c r="F5" s="1161"/>
      <c r="G5"/>
      <c r="H5" s="1176"/>
      <c r="I5" s="272"/>
      <c r="J5" s="1177"/>
    </row>
    <row r="6" spans="1:22" ht="13.8" thickTop="1">
      <c r="A6" s="278"/>
      <c r="B6" s="1156" t="s">
        <v>3188</v>
      </c>
      <c r="C6" s="279"/>
      <c r="D6" s="280" t="s">
        <v>3189</v>
      </c>
      <c r="E6" s="281" t="s">
        <v>3190</v>
      </c>
      <c r="F6" s="694" t="s">
        <v>4744</v>
      </c>
      <c r="G6"/>
      <c r="H6" s="1178" t="s">
        <v>3191</v>
      </c>
      <c r="I6" s="281" t="s">
        <v>3215</v>
      </c>
      <c r="J6" s="1179" t="s">
        <v>3193</v>
      </c>
      <c r="M6" s="244"/>
      <c r="N6" s="310"/>
    </row>
    <row r="7" spans="1:22">
      <c r="A7" s="282"/>
      <c r="B7" s="1157" t="s">
        <v>3194</v>
      </c>
      <c r="C7" s="283"/>
      <c r="D7" s="284" t="s">
        <v>3195</v>
      </c>
      <c r="E7" s="233" t="s">
        <v>3196</v>
      </c>
      <c r="F7" s="695" t="s">
        <v>2662</v>
      </c>
      <c r="G7"/>
      <c r="H7" s="1180" t="s">
        <v>3197</v>
      </c>
      <c r="I7" s="285" t="s">
        <v>3197</v>
      </c>
      <c r="J7" s="1181" t="s">
        <v>2662</v>
      </c>
      <c r="M7" s="273"/>
      <c r="N7" s="310"/>
    </row>
    <row r="8" spans="1:22" ht="5.25" customHeight="1" thickBot="1">
      <c r="A8" s="286"/>
      <c r="B8" s="287"/>
      <c r="C8" s="287"/>
      <c r="D8" s="288"/>
      <c r="E8" s="238"/>
      <c r="F8" s="696"/>
      <c r="G8"/>
      <c r="H8" s="1182"/>
      <c r="I8" s="238"/>
      <c r="J8" s="1183"/>
    </row>
    <row r="9" spans="1:22" s="358" customFormat="1" ht="18.600000000000001" thickTop="1" thickBot="1">
      <c r="A9" s="352"/>
      <c r="B9" s="1079" t="s">
        <v>4781</v>
      </c>
      <c r="C9" s="353"/>
      <c r="D9" s="354"/>
      <c r="E9" s="355"/>
      <c r="F9" s="2223"/>
      <c r="G9"/>
      <c r="H9" s="1148"/>
      <c r="I9" s="356"/>
      <c r="J9" s="2216">
        <f>J62+J50+J11</f>
        <v>0</v>
      </c>
    </row>
    <row r="10" spans="1:22" ht="6.75" customHeight="1">
      <c r="A10" s="259"/>
      <c r="B10" s="240"/>
      <c r="C10" s="241"/>
      <c r="D10" s="262"/>
      <c r="E10" s="247"/>
      <c r="F10" s="290"/>
      <c r="G10"/>
      <c r="H10" s="247"/>
      <c r="I10" s="289"/>
      <c r="J10" s="2217"/>
    </row>
    <row r="11" spans="1:22" s="258" customFormat="1">
      <c r="A11" s="1134" t="s">
        <v>2671</v>
      </c>
      <c r="B11" s="1135" t="s">
        <v>3216</v>
      </c>
      <c r="C11" s="1135"/>
      <c r="D11" s="1136"/>
      <c r="E11" s="1137"/>
      <c r="F11" s="2347"/>
      <c r="G11"/>
      <c r="H11" s="1138"/>
      <c r="I11" s="1138"/>
      <c r="J11" s="2218">
        <f>SUM(J12:J49)</f>
        <v>0</v>
      </c>
      <c r="M11" s="291"/>
      <c r="N11" s="311"/>
      <c r="O11" s="312"/>
      <c r="P11" s="291"/>
    </row>
    <row r="12" spans="1:22">
      <c r="A12" s="259" t="s">
        <v>3199</v>
      </c>
      <c r="B12" s="260" t="s">
        <v>3287</v>
      </c>
      <c r="C12" s="260"/>
      <c r="D12" s="261" t="s">
        <v>6</v>
      </c>
      <c r="E12" s="262">
        <v>100</v>
      </c>
      <c r="F12" s="2347"/>
      <c r="G12"/>
      <c r="H12" s="1839"/>
      <c r="I12" s="1839"/>
      <c r="J12" s="2219">
        <f>(I12+H12)*E12</f>
        <v>0</v>
      </c>
      <c r="M12" s="263"/>
    </row>
    <row r="13" spans="1:22">
      <c r="A13" s="259" t="s">
        <v>3200</v>
      </c>
      <c r="B13" s="260" t="s">
        <v>3288</v>
      </c>
      <c r="C13" s="260"/>
      <c r="D13" s="261" t="s">
        <v>6</v>
      </c>
      <c r="E13" s="262">
        <v>400</v>
      </c>
      <c r="F13" s="2347"/>
      <c r="G13"/>
      <c r="H13" s="1839"/>
      <c r="I13" s="1839"/>
      <c r="J13" s="2219">
        <f t="shared" ref="J13:J39" si="0">(I13+H13)*E13</f>
        <v>0</v>
      </c>
      <c r="M13" s="263"/>
    </row>
    <row r="14" spans="1:22">
      <c r="A14" s="259" t="s">
        <v>3201</v>
      </c>
      <c r="B14" s="260" t="s">
        <v>3289</v>
      </c>
      <c r="C14" s="260"/>
      <c r="D14" s="261" t="s">
        <v>6</v>
      </c>
      <c r="E14" s="262">
        <f>200+300</f>
        <v>500</v>
      </c>
      <c r="F14" s="2347"/>
      <c r="G14"/>
      <c r="H14" s="1839"/>
      <c r="I14" s="1839"/>
      <c r="J14" s="2219">
        <f t="shared" si="0"/>
        <v>0</v>
      </c>
      <c r="M14" s="263"/>
    </row>
    <row r="15" spans="1:22">
      <c r="A15" s="259" t="s">
        <v>3221</v>
      </c>
      <c r="B15" s="260" t="s">
        <v>3290</v>
      </c>
      <c r="C15" s="260"/>
      <c r="D15" s="261" t="s">
        <v>6</v>
      </c>
      <c r="E15" s="262">
        <f>150+600</f>
        <v>750</v>
      </c>
      <c r="F15" s="2347"/>
      <c r="G15"/>
      <c r="H15" s="1839"/>
      <c r="I15" s="1839"/>
      <c r="J15" s="2219">
        <f t="shared" si="0"/>
        <v>0</v>
      </c>
      <c r="M15" s="263"/>
    </row>
    <row r="16" spans="1:22">
      <c r="A16" s="259" t="s">
        <v>3223</v>
      </c>
      <c r="B16" s="260" t="s">
        <v>3224</v>
      </c>
      <c r="C16" s="260"/>
      <c r="D16" s="261" t="s">
        <v>6</v>
      </c>
      <c r="E16" s="262">
        <v>800</v>
      </c>
      <c r="F16" s="2347"/>
      <c r="G16"/>
      <c r="H16" s="1839"/>
      <c r="I16" s="1839"/>
      <c r="J16" s="2219">
        <f t="shared" si="0"/>
        <v>0</v>
      </c>
      <c r="M16" s="263"/>
    </row>
    <row r="17" spans="1:13">
      <c r="A17" s="259" t="s">
        <v>3225</v>
      </c>
      <c r="B17" s="260" t="s">
        <v>3226</v>
      </c>
      <c r="C17" s="260"/>
      <c r="D17" s="261" t="s">
        <v>1875</v>
      </c>
      <c r="E17" s="262">
        <v>50</v>
      </c>
      <c r="F17" s="2347"/>
      <c r="G17"/>
      <c r="H17" s="1839"/>
      <c r="I17" s="1839"/>
      <c r="J17" s="2219">
        <f t="shared" si="0"/>
        <v>0</v>
      </c>
      <c r="M17" s="263"/>
    </row>
    <row r="18" spans="1:13">
      <c r="A18" s="259" t="s">
        <v>3227</v>
      </c>
      <c r="B18" s="260" t="s">
        <v>3291</v>
      </c>
      <c r="C18" s="260"/>
      <c r="D18" s="261" t="s">
        <v>1875</v>
      </c>
      <c r="E18" s="262">
        <v>15</v>
      </c>
      <c r="F18" s="2347"/>
      <c r="G18"/>
      <c r="H18" s="1839"/>
      <c r="I18" s="1839"/>
      <c r="J18" s="2219">
        <f t="shared" si="0"/>
        <v>0</v>
      </c>
      <c r="M18" s="263"/>
    </row>
    <row r="19" spans="1:13">
      <c r="A19" s="259" t="s">
        <v>3229</v>
      </c>
      <c r="B19" s="260" t="s">
        <v>3292</v>
      </c>
      <c r="C19" s="260"/>
      <c r="D19" s="261" t="s">
        <v>6</v>
      </c>
      <c r="E19" s="297">
        <v>500</v>
      </c>
      <c r="F19" s="2347"/>
      <c r="G19"/>
      <c r="H19" s="1839"/>
      <c r="I19" s="1839"/>
      <c r="J19" s="2219">
        <f t="shared" si="0"/>
        <v>0</v>
      </c>
      <c r="M19" s="263"/>
    </row>
    <row r="20" spans="1:13">
      <c r="A20" s="259" t="s">
        <v>3231</v>
      </c>
      <c r="B20" s="260" t="s">
        <v>3293</v>
      </c>
      <c r="C20" s="260"/>
      <c r="D20" s="261" t="s">
        <v>6</v>
      </c>
      <c r="E20" s="297">
        <v>500</v>
      </c>
      <c r="F20" s="2347"/>
      <c r="G20"/>
      <c r="H20" s="1839"/>
      <c r="I20" s="1839"/>
      <c r="J20" s="2219">
        <f t="shared" si="0"/>
        <v>0</v>
      </c>
      <c r="M20" s="263"/>
    </row>
    <row r="21" spans="1:13">
      <c r="A21" s="259" t="s">
        <v>3265</v>
      </c>
      <c r="B21" s="260" t="s">
        <v>3294</v>
      </c>
      <c r="C21" s="313" t="s">
        <v>3295</v>
      </c>
      <c r="D21" s="261" t="s">
        <v>1875</v>
      </c>
      <c r="E21" s="297">
        <v>2</v>
      </c>
      <c r="F21" s="2347"/>
      <c r="G21"/>
      <c r="H21" s="1839"/>
      <c r="I21" s="1839"/>
      <c r="J21" s="2219">
        <f t="shared" si="0"/>
        <v>0</v>
      </c>
      <c r="M21" s="263"/>
    </row>
    <row r="22" spans="1:13">
      <c r="A22" s="259" t="s">
        <v>3267</v>
      </c>
      <c r="B22" s="260" t="s">
        <v>3296</v>
      </c>
      <c r="C22" s="313" t="s">
        <v>3297</v>
      </c>
      <c r="D22" s="261" t="s">
        <v>1875</v>
      </c>
      <c r="E22" s="297">
        <v>9</v>
      </c>
      <c r="F22" s="2347"/>
      <c r="G22"/>
      <c r="H22" s="1839"/>
      <c r="I22" s="1839"/>
      <c r="J22" s="2219">
        <f t="shared" si="0"/>
        <v>0</v>
      </c>
      <c r="M22" s="263"/>
    </row>
    <row r="23" spans="1:13">
      <c r="A23" s="259" t="s">
        <v>3269</v>
      </c>
      <c r="B23" s="260" t="s">
        <v>3298</v>
      </c>
      <c r="C23" s="313" t="s">
        <v>3299</v>
      </c>
      <c r="D23" s="261" t="s">
        <v>1875</v>
      </c>
      <c r="E23" s="297">
        <v>5</v>
      </c>
      <c r="F23" s="2347"/>
      <c r="G23"/>
      <c r="H23" s="1839"/>
      <c r="I23" s="1839"/>
      <c r="J23" s="2219">
        <f t="shared" si="0"/>
        <v>0</v>
      </c>
      <c r="M23" s="263"/>
    </row>
    <row r="24" spans="1:13">
      <c r="A24" s="259" t="s">
        <v>3271</v>
      </c>
      <c r="B24" s="260" t="s">
        <v>3300</v>
      </c>
      <c r="C24" s="313" t="s">
        <v>3301</v>
      </c>
      <c r="D24" s="261" t="s">
        <v>1875</v>
      </c>
      <c r="E24" s="297">
        <v>9</v>
      </c>
      <c r="F24" s="2347"/>
      <c r="G24"/>
      <c r="H24" s="1839"/>
      <c r="I24" s="1839"/>
      <c r="J24" s="2219">
        <f t="shared" si="0"/>
        <v>0</v>
      </c>
      <c r="M24" s="263"/>
    </row>
    <row r="25" spans="1:13">
      <c r="A25" s="259" t="s">
        <v>3273</v>
      </c>
      <c r="B25" s="260" t="s">
        <v>3302</v>
      </c>
      <c r="C25" s="313" t="s">
        <v>3303</v>
      </c>
      <c r="D25" s="261" t="s">
        <v>1875</v>
      </c>
      <c r="E25" s="297">
        <v>1</v>
      </c>
      <c r="F25" s="2347"/>
      <c r="G25"/>
      <c r="H25" s="1839"/>
      <c r="I25" s="1839"/>
      <c r="J25" s="2219">
        <f t="shared" si="0"/>
        <v>0</v>
      </c>
      <c r="M25" s="263"/>
    </row>
    <row r="26" spans="1:13">
      <c r="A26" s="259" t="s">
        <v>3275</v>
      </c>
      <c r="B26" s="260" t="s">
        <v>3302</v>
      </c>
      <c r="C26" s="313" t="s">
        <v>3304</v>
      </c>
      <c r="D26" s="261" t="s">
        <v>1875</v>
      </c>
      <c r="E26" s="297">
        <v>7</v>
      </c>
      <c r="F26" s="2347"/>
      <c r="G26"/>
      <c r="H26" s="1839"/>
      <c r="I26" s="1839"/>
      <c r="J26" s="2219">
        <f t="shared" si="0"/>
        <v>0</v>
      </c>
      <c r="M26" s="263"/>
    </row>
    <row r="27" spans="1:13">
      <c r="A27" s="259" t="s">
        <v>3277</v>
      </c>
      <c r="B27" s="260" t="s">
        <v>3300</v>
      </c>
      <c r="C27" s="313" t="s">
        <v>3305</v>
      </c>
      <c r="D27" s="261" t="s">
        <v>1875</v>
      </c>
      <c r="E27" s="297">
        <v>2</v>
      </c>
      <c r="F27" s="2347"/>
      <c r="G27"/>
      <c r="H27" s="1839"/>
      <c r="I27" s="1839"/>
      <c r="J27" s="2219">
        <f t="shared" si="0"/>
        <v>0</v>
      </c>
      <c r="M27" s="263"/>
    </row>
    <row r="28" spans="1:13">
      <c r="A28" s="259" t="s">
        <v>3278</v>
      </c>
      <c r="B28" s="260" t="s">
        <v>3306</v>
      </c>
      <c r="C28" s="313" t="s">
        <v>3307</v>
      </c>
      <c r="D28" s="261" t="s">
        <v>1875</v>
      </c>
      <c r="E28" s="297">
        <v>4</v>
      </c>
      <c r="F28" s="2347"/>
      <c r="G28"/>
      <c r="H28" s="1839"/>
      <c r="I28" s="1839"/>
      <c r="J28" s="2219">
        <f t="shared" si="0"/>
        <v>0</v>
      </c>
      <c r="M28" s="263"/>
    </row>
    <row r="29" spans="1:13">
      <c r="A29" s="259" t="s">
        <v>3280</v>
      </c>
      <c r="B29" s="260" t="s">
        <v>3308</v>
      </c>
      <c r="C29" s="313" t="s">
        <v>3309</v>
      </c>
      <c r="D29" s="261" t="s">
        <v>1875</v>
      </c>
      <c r="E29" s="297">
        <v>6</v>
      </c>
      <c r="F29" s="2347"/>
      <c r="G29"/>
      <c r="H29" s="1839"/>
      <c r="I29" s="1839"/>
      <c r="J29" s="2219">
        <f t="shared" si="0"/>
        <v>0</v>
      </c>
      <c r="M29" s="263"/>
    </row>
    <row r="30" spans="1:13">
      <c r="A30" s="259" t="s">
        <v>3310</v>
      </c>
      <c r="B30" s="260" t="s">
        <v>3311</v>
      </c>
      <c r="C30" s="313" t="s">
        <v>3312</v>
      </c>
      <c r="D30" s="261" t="s">
        <v>1875</v>
      </c>
      <c r="E30" s="297">
        <v>2</v>
      </c>
      <c r="F30" s="2347"/>
      <c r="G30"/>
      <c r="H30" s="1839"/>
      <c r="I30" s="1839"/>
      <c r="J30" s="2219">
        <f t="shared" si="0"/>
        <v>0</v>
      </c>
      <c r="M30" s="263"/>
    </row>
    <row r="31" spans="1:13">
      <c r="A31" s="259" t="s">
        <v>3313</v>
      </c>
      <c r="B31" s="260" t="s">
        <v>3300</v>
      </c>
      <c r="C31" s="313" t="s">
        <v>3314</v>
      </c>
      <c r="D31" s="261" t="s">
        <v>1875</v>
      </c>
      <c r="E31" s="297">
        <v>3</v>
      </c>
      <c r="F31" s="2347"/>
      <c r="G31"/>
      <c r="H31" s="1839"/>
      <c r="I31" s="1839"/>
      <c r="J31" s="2219">
        <f t="shared" si="0"/>
        <v>0</v>
      </c>
      <c r="M31" s="263"/>
    </row>
    <row r="32" spans="1:13">
      <c r="A32" s="259" t="s">
        <v>3315</v>
      </c>
      <c r="B32" s="260" t="s">
        <v>3316</v>
      </c>
      <c r="C32" s="313" t="s">
        <v>3317</v>
      </c>
      <c r="D32" s="261" t="s">
        <v>1875</v>
      </c>
      <c r="E32" s="297">
        <v>7</v>
      </c>
      <c r="F32" s="2347"/>
      <c r="G32"/>
      <c r="H32" s="1839"/>
      <c r="I32" s="1839"/>
      <c r="J32" s="2219">
        <f t="shared" si="0"/>
        <v>0</v>
      </c>
      <c r="M32" s="263"/>
    </row>
    <row r="33" spans="1:14">
      <c r="A33" s="259" t="s">
        <v>3318</v>
      </c>
      <c r="B33" s="260" t="s">
        <v>3319</v>
      </c>
      <c r="C33" s="313" t="s">
        <v>3320</v>
      </c>
      <c r="D33" s="261" t="s">
        <v>1875</v>
      </c>
      <c r="E33" s="297">
        <v>4</v>
      </c>
      <c r="F33" s="2347"/>
      <c r="G33"/>
      <c r="H33" s="1839"/>
      <c r="I33" s="1839"/>
      <c r="J33" s="2219">
        <f t="shared" si="0"/>
        <v>0</v>
      </c>
      <c r="M33" s="263"/>
    </row>
    <row r="34" spans="1:14">
      <c r="A34" s="259" t="s">
        <v>3321</v>
      </c>
      <c r="B34" s="260" t="s">
        <v>3322</v>
      </c>
      <c r="C34" s="313" t="s">
        <v>3323</v>
      </c>
      <c r="D34" s="261" t="s">
        <v>1875</v>
      </c>
      <c r="E34" s="297">
        <v>4</v>
      </c>
      <c r="F34" s="2347"/>
      <c r="G34"/>
      <c r="H34" s="1839"/>
      <c r="I34" s="1839"/>
      <c r="J34" s="2219">
        <f t="shared" si="0"/>
        <v>0</v>
      </c>
      <c r="M34" s="263"/>
    </row>
    <row r="35" spans="1:14">
      <c r="A35" s="259" t="s">
        <v>3324</v>
      </c>
      <c r="B35" s="260" t="s">
        <v>3325</v>
      </c>
      <c r="C35" s="313" t="s">
        <v>3326</v>
      </c>
      <c r="D35" s="261" t="s">
        <v>1875</v>
      </c>
      <c r="E35" s="297">
        <v>4</v>
      </c>
      <c r="F35" s="2347"/>
      <c r="G35"/>
      <c r="H35" s="1839"/>
      <c r="I35" s="1839"/>
      <c r="J35" s="2219">
        <f t="shared" si="0"/>
        <v>0</v>
      </c>
      <c r="M35" s="263"/>
    </row>
    <row r="36" spans="1:14">
      <c r="A36" s="259" t="s">
        <v>3327</v>
      </c>
      <c r="B36" s="260" t="s">
        <v>3328</v>
      </c>
      <c r="C36" s="313" t="s">
        <v>3329</v>
      </c>
      <c r="D36" s="261" t="s">
        <v>1875</v>
      </c>
      <c r="E36" s="297">
        <v>6</v>
      </c>
      <c r="F36" s="2347"/>
      <c r="G36"/>
      <c r="H36" s="1839"/>
      <c r="I36" s="1839"/>
      <c r="J36" s="2219">
        <f t="shared" si="0"/>
        <v>0</v>
      </c>
      <c r="M36" s="263"/>
    </row>
    <row r="37" spans="1:14">
      <c r="A37" s="259" t="s">
        <v>3330</v>
      </c>
      <c r="B37" s="260" t="s">
        <v>3331</v>
      </c>
      <c r="C37" s="313" t="s">
        <v>3332</v>
      </c>
      <c r="D37" s="261" t="s">
        <v>1875</v>
      </c>
      <c r="E37" s="297">
        <v>4</v>
      </c>
      <c r="F37" s="2347"/>
      <c r="G37"/>
      <c r="H37" s="1839"/>
      <c r="I37" s="1839"/>
      <c r="J37" s="2219">
        <f t="shared" si="0"/>
        <v>0</v>
      </c>
      <c r="M37" s="263"/>
    </row>
    <row r="38" spans="1:14">
      <c r="A38" s="259" t="s">
        <v>3333</v>
      </c>
      <c r="B38" s="260" t="s">
        <v>3334</v>
      </c>
      <c r="C38" s="313" t="s">
        <v>3335</v>
      </c>
      <c r="D38" s="261" t="s">
        <v>1875</v>
      </c>
      <c r="E38" s="297">
        <v>3</v>
      </c>
      <c r="F38" s="2347"/>
      <c r="G38"/>
      <c r="H38" s="1839"/>
      <c r="I38" s="1839"/>
      <c r="J38" s="2219">
        <f t="shared" si="0"/>
        <v>0</v>
      </c>
      <c r="M38" s="263"/>
    </row>
    <row r="39" spans="1:14">
      <c r="A39" s="259" t="s">
        <v>3336</v>
      </c>
      <c r="B39" s="260" t="s">
        <v>3337</v>
      </c>
      <c r="C39" s="260"/>
      <c r="D39" s="261" t="s">
        <v>1875</v>
      </c>
      <c r="E39" s="297">
        <v>9</v>
      </c>
      <c r="F39" s="2347"/>
      <c r="G39"/>
      <c r="H39" s="1839"/>
      <c r="I39" s="1839"/>
      <c r="J39" s="2219">
        <f t="shared" si="0"/>
        <v>0</v>
      </c>
      <c r="M39" s="263"/>
    </row>
    <row r="40" spans="1:14">
      <c r="A40" s="259" t="s">
        <v>3338</v>
      </c>
      <c r="B40" s="260" t="s">
        <v>3339</v>
      </c>
      <c r="C40" s="260"/>
      <c r="D40" s="261" t="s">
        <v>1875</v>
      </c>
      <c r="E40" s="297">
        <v>9</v>
      </c>
      <c r="F40" s="2347"/>
      <c r="G40"/>
      <c r="H40" s="1839"/>
      <c r="I40" s="1839"/>
      <c r="J40" s="2219">
        <f t="shared" ref="J40:J48" si="1">(H40+I40)*E40</f>
        <v>0</v>
      </c>
      <c r="M40" s="263"/>
      <c r="N40" s="263"/>
    </row>
    <row r="41" spans="1:14">
      <c r="A41" s="259" t="s">
        <v>3340</v>
      </c>
      <c r="B41" s="260" t="s">
        <v>3341</v>
      </c>
      <c r="C41" s="260"/>
      <c r="D41" s="261" t="s">
        <v>1875</v>
      </c>
      <c r="E41" s="297">
        <v>9</v>
      </c>
      <c r="F41" s="2347"/>
      <c r="G41"/>
      <c r="H41" s="1839"/>
      <c r="I41" s="1839"/>
      <c r="J41" s="2219">
        <f t="shared" si="1"/>
        <v>0</v>
      </c>
      <c r="M41" s="263"/>
      <c r="N41" s="263"/>
    </row>
    <row r="42" spans="1:14">
      <c r="A42" s="259" t="s">
        <v>3342</v>
      </c>
      <c r="B42" s="260" t="s">
        <v>3343</v>
      </c>
      <c r="C42" s="260"/>
      <c r="D42" s="261" t="s">
        <v>1875</v>
      </c>
      <c r="E42" s="297">
        <v>2</v>
      </c>
      <c r="F42" s="2347"/>
      <c r="G42"/>
      <c r="H42" s="1839"/>
      <c r="I42" s="1839"/>
      <c r="J42" s="2219">
        <f t="shared" si="1"/>
        <v>0</v>
      </c>
      <c r="M42" s="263"/>
    </row>
    <row r="43" spans="1:14">
      <c r="A43" s="259" t="s">
        <v>3344</v>
      </c>
      <c r="B43" s="260" t="s">
        <v>3345</v>
      </c>
      <c r="C43" s="260"/>
      <c r="D43" s="261" t="s">
        <v>6</v>
      </c>
      <c r="E43" s="262">
        <v>300</v>
      </c>
      <c r="F43" s="2347"/>
      <c r="G43"/>
      <c r="H43" s="1839"/>
      <c r="I43" s="1839"/>
      <c r="J43" s="2219">
        <f t="shared" si="1"/>
        <v>0</v>
      </c>
      <c r="M43" s="263"/>
    </row>
    <row r="44" spans="1:14">
      <c r="A44" s="259" t="s">
        <v>3346</v>
      </c>
      <c r="B44" s="260" t="s">
        <v>3347</v>
      </c>
      <c r="C44" s="260"/>
      <c r="D44" s="261" t="s">
        <v>1875</v>
      </c>
      <c r="E44" s="262">
        <v>14</v>
      </c>
      <c r="F44" s="2347"/>
      <c r="G44"/>
      <c r="H44" s="1839"/>
      <c r="I44" s="1839"/>
      <c r="J44" s="2219">
        <f t="shared" si="1"/>
        <v>0</v>
      </c>
      <c r="M44" s="263"/>
    </row>
    <row r="45" spans="1:14">
      <c r="A45" s="259" t="s">
        <v>3348</v>
      </c>
      <c r="B45" s="260" t="s">
        <v>3349</v>
      </c>
      <c r="C45" s="260"/>
      <c r="D45" s="261" t="s">
        <v>1875</v>
      </c>
      <c r="E45" s="262">
        <v>1</v>
      </c>
      <c r="F45" s="2347"/>
      <c r="G45"/>
      <c r="H45" s="1839"/>
      <c r="I45" s="1839"/>
      <c r="J45" s="2219">
        <f t="shared" si="1"/>
        <v>0</v>
      </c>
      <c r="M45" s="263"/>
    </row>
    <row r="46" spans="1:14">
      <c r="A46" s="259" t="s">
        <v>3350</v>
      </c>
      <c r="B46" s="260" t="s">
        <v>3351</v>
      </c>
      <c r="C46" s="260"/>
      <c r="D46" s="261" t="s">
        <v>1875</v>
      </c>
      <c r="E46" s="262">
        <v>18</v>
      </c>
      <c r="F46" s="2347"/>
      <c r="G46"/>
      <c r="H46" s="1839"/>
      <c r="I46" s="1839"/>
      <c r="J46" s="2219">
        <f t="shared" si="1"/>
        <v>0</v>
      </c>
      <c r="M46" s="263"/>
    </row>
    <row r="47" spans="1:14">
      <c r="A47" s="259" t="s">
        <v>3352</v>
      </c>
      <c r="B47" s="260" t="s">
        <v>3353</v>
      </c>
      <c r="C47" s="260"/>
      <c r="D47" s="261" t="s">
        <v>1875</v>
      </c>
      <c r="E47" s="262">
        <v>3</v>
      </c>
      <c r="F47" s="2347"/>
      <c r="G47"/>
      <c r="H47" s="1839"/>
      <c r="I47" s="1839"/>
      <c r="J47" s="2219">
        <f t="shared" si="1"/>
        <v>0</v>
      </c>
      <c r="M47" s="263"/>
    </row>
    <row r="48" spans="1:14">
      <c r="A48" s="259" t="s">
        <v>4541</v>
      </c>
      <c r="B48" s="260" t="s">
        <v>4542</v>
      </c>
      <c r="C48" s="260"/>
      <c r="D48" s="261" t="s">
        <v>16</v>
      </c>
      <c r="E48" s="262">
        <v>180</v>
      </c>
      <c r="F48" s="2347"/>
      <c r="G48"/>
      <c r="H48" s="247"/>
      <c r="I48" s="1839"/>
      <c r="J48" s="2219">
        <f t="shared" si="1"/>
        <v>0</v>
      </c>
      <c r="M48" s="263"/>
    </row>
    <row r="49" spans="1:16">
      <c r="A49" s="259"/>
      <c r="B49" s="260"/>
      <c r="C49" s="260"/>
      <c r="D49" s="261"/>
      <c r="E49" s="262"/>
      <c r="F49" s="2347"/>
      <c r="G49"/>
      <c r="H49" s="247"/>
      <c r="I49" s="247"/>
      <c r="J49" s="2219"/>
      <c r="M49" s="263"/>
    </row>
    <row r="50" spans="1:16" s="295" customFormat="1">
      <c r="A50" s="1134" t="s">
        <v>2454</v>
      </c>
      <c r="B50" s="1135" t="s">
        <v>3233</v>
      </c>
      <c r="C50" s="1135"/>
      <c r="D50" s="1136"/>
      <c r="E50" s="1137"/>
      <c r="F50" s="2347"/>
      <c r="G50"/>
      <c r="H50" s="1138"/>
      <c r="I50" s="1138"/>
      <c r="J50" s="2220">
        <f>SUM(J51:J61)</f>
        <v>0</v>
      </c>
      <c r="M50" s="294"/>
      <c r="N50" s="314"/>
      <c r="O50" s="315"/>
      <c r="P50" s="294"/>
    </row>
    <row r="51" spans="1:16">
      <c r="A51" s="259" t="s">
        <v>3204</v>
      </c>
      <c r="B51" s="260" t="s">
        <v>3354</v>
      </c>
      <c r="C51" s="260"/>
      <c r="D51" s="261" t="s">
        <v>3235</v>
      </c>
      <c r="E51" s="296">
        <v>0.4</v>
      </c>
      <c r="F51" s="2347"/>
      <c r="G51"/>
      <c r="H51" s="247"/>
      <c r="I51" s="1839"/>
      <c r="J51" s="2219">
        <f t="shared" ref="J51:J60" si="2">(H51+I51)*E51</f>
        <v>0</v>
      </c>
      <c r="M51" s="263"/>
    </row>
    <row r="52" spans="1:16">
      <c r="A52" s="259" t="s">
        <v>3206</v>
      </c>
      <c r="B52" s="260" t="s">
        <v>3355</v>
      </c>
      <c r="C52" s="260"/>
      <c r="D52" s="261" t="s">
        <v>1875</v>
      </c>
      <c r="E52" s="297">
        <v>14</v>
      </c>
      <c r="F52" s="2347"/>
      <c r="G52"/>
      <c r="H52" s="1839"/>
      <c r="I52" s="1839"/>
      <c r="J52" s="2219">
        <f t="shared" si="2"/>
        <v>0</v>
      </c>
      <c r="M52" s="263"/>
    </row>
    <row r="53" spans="1:16">
      <c r="A53" s="259" t="s">
        <v>3207</v>
      </c>
      <c r="B53" s="260" t="s">
        <v>3356</v>
      </c>
      <c r="C53" s="260"/>
      <c r="D53" s="261" t="s">
        <v>1875</v>
      </c>
      <c r="E53" s="297">
        <v>14</v>
      </c>
      <c r="F53" s="2347"/>
      <c r="G53"/>
      <c r="H53" s="1839"/>
      <c r="I53" s="1839"/>
      <c r="J53" s="2219">
        <f t="shared" si="2"/>
        <v>0</v>
      </c>
      <c r="M53" s="263"/>
    </row>
    <row r="54" spans="1:16">
      <c r="A54" s="259" t="s">
        <v>3208</v>
      </c>
      <c r="B54" s="260" t="s">
        <v>3357</v>
      </c>
      <c r="C54" s="260"/>
      <c r="D54" s="261" t="s">
        <v>17</v>
      </c>
      <c r="E54" s="297">
        <v>4</v>
      </c>
      <c r="F54" s="2347"/>
      <c r="G54"/>
      <c r="H54" s="1839"/>
      <c r="I54" s="1839"/>
      <c r="J54" s="2219">
        <f t="shared" si="2"/>
        <v>0</v>
      </c>
      <c r="M54" s="263"/>
    </row>
    <row r="55" spans="1:16">
      <c r="A55" s="259" t="s">
        <v>3210</v>
      </c>
      <c r="B55" s="260" t="s">
        <v>3358</v>
      </c>
      <c r="C55" s="260"/>
      <c r="D55" s="261" t="s">
        <v>6</v>
      </c>
      <c r="E55" s="297">
        <v>400</v>
      </c>
      <c r="F55" s="2347"/>
      <c r="G55"/>
      <c r="H55" s="2083"/>
      <c r="I55" s="1839"/>
      <c r="J55" s="2219">
        <f t="shared" si="2"/>
        <v>0</v>
      </c>
      <c r="M55" s="248"/>
    </row>
    <row r="56" spans="1:16">
      <c r="A56" s="259" t="s">
        <v>3212</v>
      </c>
      <c r="B56" s="260" t="s">
        <v>3359</v>
      </c>
      <c r="C56" s="260"/>
      <c r="D56" s="261" t="s">
        <v>6</v>
      </c>
      <c r="E56" s="297">
        <v>400</v>
      </c>
      <c r="F56" s="2347"/>
      <c r="G56"/>
      <c r="H56" s="1839"/>
      <c r="I56" s="1839"/>
      <c r="J56" s="2219">
        <f t="shared" si="2"/>
        <v>0</v>
      </c>
      <c r="M56" s="248"/>
    </row>
    <row r="57" spans="1:16">
      <c r="A57" s="259" t="s">
        <v>3241</v>
      </c>
      <c r="B57" s="260" t="s">
        <v>3360</v>
      </c>
      <c r="C57" s="260"/>
      <c r="D57" s="261" t="s">
        <v>6</v>
      </c>
      <c r="E57" s="297">
        <v>400</v>
      </c>
      <c r="F57" s="2347"/>
      <c r="G57"/>
      <c r="H57" s="2084"/>
      <c r="I57" s="1839"/>
      <c r="J57" s="2219">
        <f t="shared" si="2"/>
        <v>0</v>
      </c>
      <c r="M57" s="248"/>
    </row>
    <row r="58" spans="1:16">
      <c r="A58" s="259" t="s">
        <v>3284</v>
      </c>
      <c r="B58" s="260" t="s">
        <v>3361</v>
      </c>
      <c r="C58" s="260"/>
      <c r="D58" s="261" t="s">
        <v>23</v>
      </c>
      <c r="E58" s="297">
        <v>14</v>
      </c>
      <c r="F58" s="2347"/>
      <c r="G58"/>
      <c r="H58" s="2084"/>
      <c r="I58" s="1839"/>
      <c r="J58" s="2219">
        <f t="shared" si="2"/>
        <v>0</v>
      </c>
      <c r="M58" s="263"/>
    </row>
    <row r="59" spans="1:16">
      <c r="A59" s="259" t="s">
        <v>3285</v>
      </c>
      <c r="B59" s="260" t="s">
        <v>3362</v>
      </c>
      <c r="C59" s="260"/>
      <c r="D59" s="261" t="s">
        <v>16</v>
      </c>
      <c r="E59" s="297">
        <v>400</v>
      </c>
      <c r="F59" s="2347"/>
      <c r="G59"/>
      <c r="H59" s="2084"/>
      <c r="I59" s="1839"/>
      <c r="J59" s="2219">
        <f t="shared" si="2"/>
        <v>0</v>
      </c>
      <c r="M59" s="263"/>
    </row>
    <row r="60" spans="1:16">
      <c r="A60" s="259" t="s">
        <v>3363</v>
      </c>
      <c r="B60" s="260" t="s">
        <v>3242</v>
      </c>
      <c r="C60" s="260"/>
      <c r="D60" s="261" t="s">
        <v>17</v>
      </c>
      <c r="E60" s="297">
        <v>8</v>
      </c>
      <c r="F60" s="2347"/>
      <c r="G60"/>
      <c r="H60" s="2084"/>
      <c r="I60" s="1839"/>
      <c r="J60" s="2219">
        <f t="shared" si="2"/>
        <v>0</v>
      </c>
      <c r="M60" s="263"/>
    </row>
    <row r="61" spans="1:16">
      <c r="A61" s="259"/>
      <c r="B61" s="260"/>
      <c r="C61" s="260"/>
      <c r="D61" s="261"/>
      <c r="E61" s="262"/>
      <c r="F61" s="2347"/>
      <c r="G61"/>
      <c r="H61" s="2085"/>
      <c r="I61" s="2085"/>
      <c r="J61" s="2219"/>
    </row>
    <row r="62" spans="1:16" s="258" customFormat="1">
      <c r="A62" s="1134" t="s">
        <v>2465</v>
      </c>
      <c r="B62" s="1135" t="s">
        <v>3203</v>
      </c>
      <c r="C62" s="1135"/>
      <c r="D62" s="1136"/>
      <c r="E62" s="1137"/>
      <c r="F62" s="2347"/>
      <c r="G62"/>
      <c r="H62" s="1138"/>
      <c r="I62" s="1138"/>
      <c r="J62" s="2220">
        <f>SUM(J63:J70)</f>
        <v>0</v>
      </c>
      <c r="M62" s="291"/>
      <c r="N62" s="311"/>
      <c r="O62" s="312"/>
      <c r="P62" s="291"/>
    </row>
    <row r="63" spans="1:16">
      <c r="A63" s="259" t="s">
        <v>3243</v>
      </c>
      <c r="B63" s="260" t="s">
        <v>3205</v>
      </c>
      <c r="C63" s="260"/>
      <c r="D63" s="261" t="s">
        <v>23</v>
      </c>
      <c r="E63" s="262">
        <v>1</v>
      </c>
      <c r="F63" s="2347"/>
      <c r="G63"/>
      <c r="H63" s="2084"/>
      <c r="I63" s="2084"/>
      <c r="J63" s="2221"/>
      <c r="M63" s="263"/>
    </row>
    <row r="64" spans="1:16">
      <c r="A64" s="259" t="s">
        <v>3244</v>
      </c>
      <c r="B64" s="260" t="s">
        <v>3245</v>
      </c>
      <c r="C64" s="260"/>
      <c r="D64" s="261" t="s">
        <v>23</v>
      </c>
      <c r="E64" s="262">
        <v>1</v>
      </c>
      <c r="F64" s="2347"/>
      <c r="G64"/>
      <c r="H64" s="2084"/>
      <c r="I64" s="2084"/>
      <c r="J64" s="2221"/>
      <c r="M64" s="263"/>
    </row>
    <row r="65" spans="1:16">
      <c r="A65" s="259" t="s">
        <v>3246</v>
      </c>
      <c r="B65" s="260" t="s">
        <v>2902</v>
      </c>
      <c r="C65" s="260"/>
      <c r="D65" s="261" t="s">
        <v>23</v>
      </c>
      <c r="E65" s="262">
        <v>1</v>
      </c>
      <c r="F65" s="2347"/>
      <c r="G65"/>
      <c r="H65" s="2084"/>
      <c r="I65" s="2084"/>
      <c r="J65" s="2221"/>
      <c r="M65" s="263"/>
    </row>
    <row r="66" spans="1:16">
      <c r="A66" s="259" t="s">
        <v>3247</v>
      </c>
      <c r="B66" s="260" t="s">
        <v>3209</v>
      </c>
      <c r="C66" s="260"/>
      <c r="D66" s="261" t="s">
        <v>23</v>
      </c>
      <c r="E66" s="262">
        <v>1</v>
      </c>
      <c r="F66" s="2347"/>
      <c r="G66"/>
      <c r="H66" s="2084"/>
      <c r="I66" s="2084"/>
      <c r="J66" s="2221"/>
      <c r="M66" s="263"/>
    </row>
    <row r="67" spans="1:16">
      <c r="A67" s="259" t="s">
        <v>3248</v>
      </c>
      <c r="B67" s="260" t="s">
        <v>3364</v>
      </c>
      <c r="C67" s="260"/>
      <c r="D67" s="261" t="s">
        <v>23</v>
      </c>
      <c r="E67" s="262">
        <v>1</v>
      </c>
      <c r="F67" s="2347"/>
      <c r="G67"/>
      <c r="H67" s="2084"/>
      <c r="I67" s="2084"/>
      <c r="J67" s="2221"/>
      <c r="M67" s="263"/>
    </row>
    <row r="68" spans="1:16">
      <c r="A68" s="259" t="s">
        <v>3249</v>
      </c>
      <c r="B68" s="260" t="s">
        <v>3211</v>
      </c>
      <c r="C68" s="260"/>
      <c r="D68" s="261" t="s">
        <v>23</v>
      </c>
      <c r="E68" s="262">
        <v>1</v>
      </c>
      <c r="F68" s="2347"/>
      <c r="G68"/>
      <c r="H68" s="2084"/>
      <c r="I68" s="2084"/>
      <c r="J68" s="2221"/>
      <c r="K68" s="263"/>
      <c r="M68" s="263"/>
      <c r="N68" s="263"/>
      <c r="O68" s="263"/>
      <c r="P68" s="263"/>
    </row>
    <row r="69" spans="1:16">
      <c r="A69" s="259" t="s">
        <v>3365</v>
      </c>
      <c r="B69" s="260" t="s">
        <v>3213</v>
      </c>
      <c r="C69" s="260"/>
      <c r="D69" s="261" t="s">
        <v>23</v>
      </c>
      <c r="E69" s="262">
        <v>1</v>
      </c>
      <c r="F69" s="2347"/>
      <c r="G69"/>
      <c r="H69" s="2084"/>
      <c r="I69" s="2084"/>
      <c r="J69" s="2221"/>
      <c r="K69" s="263"/>
      <c r="M69" s="263"/>
      <c r="N69" s="263"/>
      <c r="O69" s="263"/>
      <c r="P69" s="263"/>
    </row>
    <row r="70" spans="1:16" ht="13.8" thickBot="1">
      <c r="A70" s="1152"/>
      <c r="B70" s="1153"/>
      <c r="C70" s="1153"/>
      <c r="D70" s="1154"/>
      <c r="E70" s="1155"/>
      <c r="F70" s="2348"/>
      <c r="G70"/>
      <c r="H70" s="1184"/>
      <c r="I70" s="1184"/>
      <c r="J70" s="2222"/>
    </row>
    <row r="71" spans="1:16">
      <c r="G71"/>
    </row>
  </sheetData>
  <sheetProtection algorithmName="SHA-512" hashValue="rH4JfJov9MhKdYj+VKuY7e413fg1CApsvah8s+Vzeuv0l7nQlr+sNUMINbehDU32aTUoPetb86xRtSXmAN6d8Q==" saltValue="fputrXy9tg4BCB32cMd/ig==" spinCount="100000" sheet="1" objects="1" scenarios="1"/>
  <mergeCells count="2">
    <mergeCell ref="A3:D3"/>
    <mergeCell ref="A4:D4"/>
  </mergeCells>
  <printOptions gridLines="1"/>
  <pageMargins left="0.86614173228346458" right="0.39370078740157483" top="0.86614173228346458" bottom="0.35433070866141736" header="0.39370078740157483" footer="0.19685039370078741"/>
  <pageSetup paperSize="9" scale="89" fitToHeight="0" orientation="portrait" r:id="rId1"/>
  <headerFooter>
    <oddHeader>&amp;R&amp;F
&amp;A</oddHeader>
    <oddFooter>&amp;R&amp;P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pageSetUpPr fitToPage="1"/>
  </sheetPr>
  <dimension ref="A1:U64"/>
  <sheetViews>
    <sheetView zoomScaleNormal="100" zoomScaleSheetLayoutView="100" workbookViewId="0">
      <pane xSplit="10"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2"/>
  <cols>
    <col min="1" max="5" width="5" style="2446" hidden="1" customWidth="1"/>
    <col min="6" max="6" width="0" style="2446" hidden="1" customWidth="1"/>
    <col min="7" max="7" width="4.33203125" style="2527" customWidth="1"/>
    <col min="8" max="8" width="14.33203125" style="2527" hidden="1" customWidth="1"/>
    <col min="9" max="9" width="8.109375" style="2528" customWidth="1"/>
    <col min="10" max="10" width="57.109375" style="2529" customWidth="1"/>
    <col min="11" max="11" width="4.33203125" style="2527" customWidth="1"/>
    <col min="12" max="12" width="13.6640625" style="2441" customWidth="1"/>
    <col min="13" max="13" width="6.88671875" style="2530" customWidth="1"/>
    <col min="14" max="14" width="13.44140625" style="2441" customWidth="1"/>
    <col min="15" max="15" width="18.5546875" style="2441" customWidth="1"/>
    <col min="16" max="16" width="13.44140625" style="2441" customWidth="1"/>
    <col min="17" max="17" width="12.44140625" style="2530" customWidth="1"/>
    <col min="18" max="18" width="15.6640625" style="2531" customWidth="1"/>
    <col min="19" max="19" width="11.44140625" style="2532" bestFit="1" customWidth="1"/>
    <col min="20" max="20" width="14.33203125" style="2530" customWidth="1"/>
    <col min="21" max="21" width="9.44140625" style="2446" customWidth="1"/>
    <col min="22" max="256" width="8.88671875" style="2446"/>
    <col min="257" max="261" width="5" style="2446" customWidth="1"/>
    <col min="262" max="262" width="8.88671875" style="2446"/>
    <col min="263" max="263" width="4.33203125" style="2446" customWidth="1"/>
    <col min="264" max="264" width="14.33203125" style="2446" customWidth="1"/>
    <col min="265" max="265" width="5.44140625" style="2446" customWidth="1"/>
    <col min="266" max="266" width="57.109375" style="2446" customWidth="1"/>
    <col min="267" max="267" width="4.33203125" style="2446" customWidth="1"/>
    <col min="268" max="268" width="13.6640625" style="2446" customWidth="1"/>
    <col min="269" max="269" width="6.88671875" style="2446" customWidth="1"/>
    <col min="270" max="270" width="13.44140625" style="2446" customWidth="1"/>
    <col min="271" max="271" width="18.5546875" style="2446" customWidth="1"/>
    <col min="272" max="272" width="13.44140625" style="2446" customWidth="1"/>
    <col min="273" max="273" width="12.44140625" style="2446" customWidth="1"/>
    <col min="274" max="274" width="15.6640625" style="2446" customWidth="1"/>
    <col min="275" max="275" width="11.44140625" style="2446" bestFit="1" customWidth="1"/>
    <col min="276" max="276" width="14.33203125" style="2446" customWidth="1"/>
    <col min="277" max="277" width="9.44140625" style="2446" customWidth="1"/>
    <col min="278" max="512" width="8.88671875" style="2446"/>
    <col min="513" max="517" width="5" style="2446" customWidth="1"/>
    <col min="518" max="518" width="8.88671875" style="2446"/>
    <col min="519" max="519" width="4.33203125" style="2446" customWidth="1"/>
    <col min="520" max="520" width="14.33203125" style="2446" customWidth="1"/>
    <col min="521" max="521" width="5.44140625" style="2446" customWidth="1"/>
    <col min="522" max="522" width="57.109375" style="2446" customWidth="1"/>
    <col min="523" max="523" width="4.33203125" style="2446" customWidth="1"/>
    <col min="524" max="524" width="13.6640625" style="2446" customWidth="1"/>
    <col min="525" max="525" width="6.88671875" style="2446" customWidth="1"/>
    <col min="526" max="526" width="13.44140625" style="2446" customWidth="1"/>
    <col min="527" max="527" width="18.5546875" style="2446" customWidth="1"/>
    <col min="528" max="528" width="13.44140625" style="2446" customWidth="1"/>
    <col min="529" max="529" width="12.44140625" style="2446" customWidth="1"/>
    <col min="530" max="530" width="15.6640625" style="2446" customWidth="1"/>
    <col min="531" max="531" width="11.44140625" style="2446" bestFit="1" customWidth="1"/>
    <col min="532" max="532" width="14.33203125" style="2446" customWidth="1"/>
    <col min="533" max="533" width="9.44140625" style="2446" customWidth="1"/>
    <col min="534" max="768" width="8.88671875" style="2446"/>
    <col min="769" max="773" width="5" style="2446" customWidth="1"/>
    <col min="774" max="774" width="8.88671875" style="2446"/>
    <col min="775" max="775" width="4.33203125" style="2446" customWidth="1"/>
    <col min="776" max="776" width="14.33203125" style="2446" customWidth="1"/>
    <col min="777" max="777" width="5.44140625" style="2446" customWidth="1"/>
    <col min="778" max="778" width="57.109375" style="2446" customWidth="1"/>
    <col min="779" max="779" width="4.33203125" style="2446" customWidth="1"/>
    <col min="780" max="780" width="13.6640625" style="2446" customWidth="1"/>
    <col min="781" max="781" width="6.88671875" style="2446" customWidth="1"/>
    <col min="782" max="782" width="13.44140625" style="2446" customWidth="1"/>
    <col min="783" max="783" width="18.5546875" style="2446" customWidth="1"/>
    <col min="784" max="784" width="13.44140625" style="2446" customWidth="1"/>
    <col min="785" max="785" width="12.44140625" style="2446" customWidth="1"/>
    <col min="786" max="786" width="15.6640625" style="2446" customWidth="1"/>
    <col min="787" max="787" width="11.44140625" style="2446" bestFit="1" customWidth="1"/>
    <col min="788" max="788" width="14.33203125" style="2446" customWidth="1"/>
    <col min="789" max="789" width="9.44140625" style="2446" customWidth="1"/>
    <col min="790" max="1024" width="8.88671875" style="2446"/>
    <col min="1025" max="1029" width="5" style="2446" customWidth="1"/>
    <col min="1030" max="1030" width="8.88671875" style="2446"/>
    <col min="1031" max="1031" width="4.33203125" style="2446" customWidth="1"/>
    <col min="1032" max="1032" width="14.33203125" style="2446" customWidth="1"/>
    <col min="1033" max="1033" width="5.44140625" style="2446" customWidth="1"/>
    <col min="1034" max="1034" width="57.109375" style="2446" customWidth="1"/>
    <col min="1035" max="1035" width="4.33203125" style="2446" customWidth="1"/>
    <col min="1036" max="1036" width="13.6640625" style="2446" customWidth="1"/>
    <col min="1037" max="1037" width="6.88671875" style="2446" customWidth="1"/>
    <col min="1038" max="1038" width="13.44140625" style="2446" customWidth="1"/>
    <col min="1039" max="1039" width="18.5546875" style="2446" customWidth="1"/>
    <col min="1040" max="1040" width="13.44140625" style="2446" customWidth="1"/>
    <col min="1041" max="1041" width="12.44140625" style="2446" customWidth="1"/>
    <col min="1042" max="1042" width="15.6640625" style="2446" customWidth="1"/>
    <col min="1043" max="1043" width="11.44140625" style="2446" bestFit="1" customWidth="1"/>
    <col min="1044" max="1044" width="14.33203125" style="2446" customWidth="1"/>
    <col min="1045" max="1045" width="9.44140625" style="2446" customWidth="1"/>
    <col min="1046" max="1280" width="8.88671875" style="2446"/>
    <col min="1281" max="1285" width="5" style="2446" customWidth="1"/>
    <col min="1286" max="1286" width="8.88671875" style="2446"/>
    <col min="1287" max="1287" width="4.33203125" style="2446" customWidth="1"/>
    <col min="1288" max="1288" width="14.33203125" style="2446" customWidth="1"/>
    <col min="1289" max="1289" width="5.44140625" style="2446" customWidth="1"/>
    <col min="1290" max="1290" width="57.109375" style="2446" customWidth="1"/>
    <col min="1291" max="1291" width="4.33203125" style="2446" customWidth="1"/>
    <col min="1292" max="1292" width="13.6640625" style="2446" customWidth="1"/>
    <col min="1293" max="1293" width="6.88671875" style="2446" customWidth="1"/>
    <col min="1294" max="1294" width="13.44140625" style="2446" customWidth="1"/>
    <col min="1295" max="1295" width="18.5546875" style="2446" customWidth="1"/>
    <col min="1296" max="1296" width="13.44140625" style="2446" customWidth="1"/>
    <col min="1297" max="1297" width="12.44140625" style="2446" customWidth="1"/>
    <col min="1298" max="1298" width="15.6640625" style="2446" customWidth="1"/>
    <col min="1299" max="1299" width="11.44140625" style="2446" bestFit="1" customWidth="1"/>
    <col min="1300" max="1300" width="14.33203125" style="2446" customWidth="1"/>
    <col min="1301" max="1301" width="9.44140625" style="2446" customWidth="1"/>
    <col min="1302" max="1536" width="8.88671875" style="2446"/>
    <col min="1537" max="1541" width="5" style="2446" customWidth="1"/>
    <col min="1542" max="1542" width="8.88671875" style="2446"/>
    <col min="1543" max="1543" width="4.33203125" style="2446" customWidth="1"/>
    <col min="1544" max="1544" width="14.33203125" style="2446" customWidth="1"/>
    <col min="1545" max="1545" width="5.44140625" style="2446" customWidth="1"/>
    <col min="1546" max="1546" width="57.109375" style="2446" customWidth="1"/>
    <col min="1547" max="1547" width="4.33203125" style="2446" customWidth="1"/>
    <col min="1548" max="1548" width="13.6640625" style="2446" customWidth="1"/>
    <col min="1549" max="1549" width="6.88671875" style="2446" customWidth="1"/>
    <col min="1550" max="1550" width="13.44140625" style="2446" customWidth="1"/>
    <col min="1551" max="1551" width="18.5546875" style="2446" customWidth="1"/>
    <col min="1552" max="1552" width="13.44140625" style="2446" customWidth="1"/>
    <col min="1553" max="1553" width="12.44140625" style="2446" customWidth="1"/>
    <col min="1554" max="1554" width="15.6640625" style="2446" customWidth="1"/>
    <col min="1555" max="1555" width="11.44140625" style="2446" bestFit="1" customWidth="1"/>
    <col min="1556" max="1556" width="14.33203125" style="2446" customWidth="1"/>
    <col min="1557" max="1557" width="9.44140625" style="2446" customWidth="1"/>
    <col min="1558" max="1792" width="8.88671875" style="2446"/>
    <col min="1793" max="1797" width="5" style="2446" customWidth="1"/>
    <col min="1798" max="1798" width="8.88671875" style="2446"/>
    <col min="1799" max="1799" width="4.33203125" style="2446" customWidth="1"/>
    <col min="1800" max="1800" width="14.33203125" style="2446" customWidth="1"/>
    <col min="1801" max="1801" width="5.44140625" style="2446" customWidth="1"/>
    <col min="1802" max="1802" width="57.109375" style="2446" customWidth="1"/>
    <col min="1803" max="1803" width="4.33203125" style="2446" customWidth="1"/>
    <col min="1804" max="1804" width="13.6640625" style="2446" customWidth="1"/>
    <col min="1805" max="1805" width="6.88671875" style="2446" customWidth="1"/>
    <col min="1806" max="1806" width="13.44140625" style="2446" customWidth="1"/>
    <col min="1807" max="1807" width="18.5546875" style="2446" customWidth="1"/>
    <col min="1808" max="1808" width="13.44140625" style="2446" customWidth="1"/>
    <col min="1809" max="1809" width="12.44140625" style="2446" customWidth="1"/>
    <col min="1810" max="1810" width="15.6640625" style="2446" customWidth="1"/>
    <col min="1811" max="1811" width="11.44140625" style="2446" bestFit="1" customWidth="1"/>
    <col min="1812" max="1812" width="14.33203125" style="2446" customWidth="1"/>
    <col min="1813" max="1813" width="9.44140625" style="2446" customWidth="1"/>
    <col min="1814" max="2048" width="8.88671875" style="2446"/>
    <col min="2049" max="2053" width="5" style="2446" customWidth="1"/>
    <col min="2054" max="2054" width="8.88671875" style="2446"/>
    <col min="2055" max="2055" width="4.33203125" style="2446" customWidth="1"/>
    <col min="2056" max="2056" width="14.33203125" style="2446" customWidth="1"/>
    <col min="2057" max="2057" width="5.44140625" style="2446" customWidth="1"/>
    <col min="2058" max="2058" width="57.109375" style="2446" customWidth="1"/>
    <col min="2059" max="2059" width="4.33203125" style="2446" customWidth="1"/>
    <col min="2060" max="2060" width="13.6640625" style="2446" customWidth="1"/>
    <col min="2061" max="2061" width="6.88671875" style="2446" customWidth="1"/>
    <col min="2062" max="2062" width="13.44140625" style="2446" customWidth="1"/>
    <col min="2063" max="2063" width="18.5546875" style="2446" customWidth="1"/>
    <col min="2064" max="2064" width="13.44140625" style="2446" customWidth="1"/>
    <col min="2065" max="2065" width="12.44140625" style="2446" customWidth="1"/>
    <col min="2066" max="2066" width="15.6640625" style="2446" customWidth="1"/>
    <col min="2067" max="2067" width="11.44140625" style="2446" bestFit="1" customWidth="1"/>
    <col min="2068" max="2068" width="14.33203125" style="2446" customWidth="1"/>
    <col min="2069" max="2069" width="9.44140625" style="2446" customWidth="1"/>
    <col min="2070" max="2304" width="8.88671875" style="2446"/>
    <col min="2305" max="2309" width="5" style="2446" customWidth="1"/>
    <col min="2310" max="2310" width="8.88671875" style="2446"/>
    <col min="2311" max="2311" width="4.33203125" style="2446" customWidth="1"/>
    <col min="2312" max="2312" width="14.33203125" style="2446" customWidth="1"/>
    <col min="2313" max="2313" width="5.44140625" style="2446" customWidth="1"/>
    <col min="2314" max="2314" width="57.109375" style="2446" customWidth="1"/>
    <col min="2315" max="2315" width="4.33203125" style="2446" customWidth="1"/>
    <col min="2316" max="2316" width="13.6640625" style="2446" customWidth="1"/>
    <col min="2317" max="2317" width="6.88671875" style="2446" customWidth="1"/>
    <col min="2318" max="2318" width="13.44140625" style="2446" customWidth="1"/>
    <col min="2319" max="2319" width="18.5546875" style="2446" customWidth="1"/>
    <col min="2320" max="2320" width="13.44140625" style="2446" customWidth="1"/>
    <col min="2321" max="2321" width="12.44140625" style="2446" customWidth="1"/>
    <col min="2322" max="2322" width="15.6640625" style="2446" customWidth="1"/>
    <col min="2323" max="2323" width="11.44140625" style="2446" bestFit="1" customWidth="1"/>
    <col min="2324" max="2324" width="14.33203125" style="2446" customWidth="1"/>
    <col min="2325" max="2325" width="9.44140625" style="2446" customWidth="1"/>
    <col min="2326" max="2560" width="8.88671875" style="2446"/>
    <col min="2561" max="2565" width="5" style="2446" customWidth="1"/>
    <col min="2566" max="2566" width="8.88671875" style="2446"/>
    <col min="2567" max="2567" width="4.33203125" style="2446" customWidth="1"/>
    <col min="2568" max="2568" width="14.33203125" style="2446" customWidth="1"/>
    <col min="2569" max="2569" width="5.44140625" style="2446" customWidth="1"/>
    <col min="2570" max="2570" width="57.109375" style="2446" customWidth="1"/>
    <col min="2571" max="2571" width="4.33203125" style="2446" customWidth="1"/>
    <col min="2572" max="2572" width="13.6640625" style="2446" customWidth="1"/>
    <col min="2573" max="2573" width="6.88671875" style="2446" customWidth="1"/>
    <col min="2574" max="2574" width="13.44140625" style="2446" customWidth="1"/>
    <col min="2575" max="2575" width="18.5546875" style="2446" customWidth="1"/>
    <col min="2576" max="2576" width="13.44140625" style="2446" customWidth="1"/>
    <col min="2577" max="2577" width="12.44140625" style="2446" customWidth="1"/>
    <col min="2578" max="2578" width="15.6640625" style="2446" customWidth="1"/>
    <col min="2579" max="2579" width="11.44140625" style="2446" bestFit="1" customWidth="1"/>
    <col min="2580" max="2580" width="14.33203125" style="2446" customWidth="1"/>
    <col min="2581" max="2581" width="9.44140625" style="2446" customWidth="1"/>
    <col min="2582" max="2816" width="8.88671875" style="2446"/>
    <col min="2817" max="2821" width="5" style="2446" customWidth="1"/>
    <col min="2822" max="2822" width="8.88671875" style="2446"/>
    <col min="2823" max="2823" width="4.33203125" style="2446" customWidth="1"/>
    <col min="2824" max="2824" width="14.33203125" style="2446" customWidth="1"/>
    <col min="2825" max="2825" width="5.44140625" style="2446" customWidth="1"/>
    <col min="2826" max="2826" width="57.109375" style="2446" customWidth="1"/>
    <col min="2827" max="2827" width="4.33203125" style="2446" customWidth="1"/>
    <col min="2828" max="2828" width="13.6640625" style="2446" customWidth="1"/>
    <col min="2829" max="2829" width="6.88671875" style="2446" customWidth="1"/>
    <col min="2830" max="2830" width="13.44140625" style="2446" customWidth="1"/>
    <col min="2831" max="2831" width="18.5546875" style="2446" customWidth="1"/>
    <col min="2832" max="2832" width="13.44140625" style="2446" customWidth="1"/>
    <col min="2833" max="2833" width="12.44140625" style="2446" customWidth="1"/>
    <col min="2834" max="2834" width="15.6640625" style="2446" customWidth="1"/>
    <col min="2835" max="2835" width="11.44140625" style="2446" bestFit="1" customWidth="1"/>
    <col min="2836" max="2836" width="14.33203125" style="2446" customWidth="1"/>
    <col min="2837" max="2837" width="9.44140625" style="2446" customWidth="1"/>
    <col min="2838" max="3072" width="8.88671875" style="2446"/>
    <col min="3073" max="3077" width="5" style="2446" customWidth="1"/>
    <col min="3078" max="3078" width="8.88671875" style="2446"/>
    <col min="3079" max="3079" width="4.33203125" style="2446" customWidth="1"/>
    <col min="3080" max="3080" width="14.33203125" style="2446" customWidth="1"/>
    <col min="3081" max="3081" width="5.44140625" style="2446" customWidth="1"/>
    <col min="3082" max="3082" width="57.109375" style="2446" customWidth="1"/>
    <col min="3083" max="3083" width="4.33203125" style="2446" customWidth="1"/>
    <col min="3084" max="3084" width="13.6640625" style="2446" customWidth="1"/>
    <col min="3085" max="3085" width="6.88671875" style="2446" customWidth="1"/>
    <col min="3086" max="3086" width="13.44140625" style="2446" customWidth="1"/>
    <col min="3087" max="3087" width="18.5546875" style="2446" customWidth="1"/>
    <col min="3088" max="3088" width="13.44140625" style="2446" customWidth="1"/>
    <col min="3089" max="3089" width="12.44140625" style="2446" customWidth="1"/>
    <col min="3090" max="3090" width="15.6640625" style="2446" customWidth="1"/>
    <col min="3091" max="3091" width="11.44140625" style="2446" bestFit="1" customWidth="1"/>
    <col min="3092" max="3092" width="14.33203125" style="2446" customWidth="1"/>
    <col min="3093" max="3093" width="9.44140625" style="2446" customWidth="1"/>
    <col min="3094" max="3328" width="8.88671875" style="2446"/>
    <col min="3329" max="3333" width="5" style="2446" customWidth="1"/>
    <col min="3334" max="3334" width="8.88671875" style="2446"/>
    <col min="3335" max="3335" width="4.33203125" style="2446" customWidth="1"/>
    <col min="3336" max="3336" width="14.33203125" style="2446" customWidth="1"/>
    <col min="3337" max="3337" width="5.44140625" style="2446" customWidth="1"/>
    <col min="3338" max="3338" width="57.109375" style="2446" customWidth="1"/>
    <col min="3339" max="3339" width="4.33203125" style="2446" customWidth="1"/>
    <col min="3340" max="3340" width="13.6640625" style="2446" customWidth="1"/>
    <col min="3341" max="3341" width="6.88671875" style="2446" customWidth="1"/>
    <col min="3342" max="3342" width="13.44140625" style="2446" customWidth="1"/>
    <col min="3343" max="3343" width="18.5546875" style="2446" customWidth="1"/>
    <col min="3344" max="3344" width="13.44140625" style="2446" customWidth="1"/>
    <col min="3345" max="3345" width="12.44140625" style="2446" customWidth="1"/>
    <col min="3346" max="3346" width="15.6640625" style="2446" customWidth="1"/>
    <col min="3347" max="3347" width="11.44140625" style="2446" bestFit="1" customWidth="1"/>
    <col min="3348" max="3348" width="14.33203125" style="2446" customWidth="1"/>
    <col min="3349" max="3349" width="9.44140625" style="2446" customWidth="1"/>
    <col min="3350" max="3584" width="8.88671875" style="2446"/>
    <col min="3585" max="3589" width="5" style="2446" customWidth="1"/>
    <col min="3590" max="3590" width="8.88671875" style="2446"/>
    <col min="3591" max="3591" width="4.33203125" style="2446" customWidth="1"/>
    <col min="3592" max="3592" width="14.33203125" style="2446" customWidth="1"/>
    <col min="3593" max="3593" width="5.44140625" style="2446" customWidth="1"/>
    <col min="3594" max="3594" width="57.109375" style="2446" customWidth="1"/>
    <col min="3595" max="3595" width="4.33203125" style="2446" customWidth="1"/>
    <col min="3596" max="3596" width="13.6640625" style="2446" customWidth="1"/>
    <col min="3597" max="3597" width="6.88671875" style="2446" customWidth="1"/>
    <col min="3598" max="3598" width="13.44140625" style="2446" customWidth="1"/>
    <col min="3599" max="3599" width="18.5546875" style="2446" customWidth="1"/>
    <col min="3600" max="3600" width="13.44140625" style="2446" customWidth="1"/>
    <col min="3601" max="3601" width="12.44140625" style="2446" customWidth="1"/>
    <col min="3602" max="3602" width="15.6640625" style="2446" customWidth="1"/>
    <col min="3603" max="3603" width="11.44140625" style="2446" bestFit="1" customWidth="1"/>
    <col min="3604" max="3604" width="14.33203125" style="2446" customWidth="1"/>
    <col min="3605" max="3605" width="9.44140625" style="2446" customWidth="1"/>
    <col min="3606" max="3840" width="8.88671875" style="2446"/>
    <col min="3841" max="3845" width="5" style="2446" customWidth="1"/>
    <col min="3846" max="3846" width="8.88671875" style="2446"/>
    <col min="3847" max="3847" width="4.33203125" style="2446" customWidth="1"/>
    <col min="3848" max="3848" width="14.33203125" style="2446" customWidth="1"/>
    <col min="3849" max="3849" width="5.44140625" style="2446" customWidth="1"/>
    <col min="3850" max="3850" width="57.109375" style="2446" customWidth="1"/>
    <col min="3851" max="3851" width="4.33203125" style="2446" customWidth="1"/>
    <col min="3852" max="3852" width="13.6640625" style="2446" customWidth="1"/>
    <col min="3853" max="3853" width="6.88671875" style="2446" customWidth="1"/>
    <col min="3854" max="3854" width="13.44140625" style="2446" customWidth="1"/>
    <col min="3855" max="3855" width="18.5546875" style="2446" customWidth="1"/>
    <col min="3856" max="3856" width="13.44140625" style="2446" customWidth="1"/>
    <col min="3857" max="3857" width="12.44140625" style="2446" customWidth="1"/>
    <col min="3858" max="3858" width="15.6640625" style="2446" customWidth="1"/>
    <col min="3859" max="3859" width="11.44140625" style="2446" bestFit="1" customWidth="1"/>
    <col min="3860" max="3860" width="14.33203125" style="2446" customWidth="1"/>
    <col min="3861" max="3861" width="9.44140625" style="2446" customWidth="1"/>
    <col min="3862" max="4096" width="8.88671875" style="2446"/>
    <col min="4097" max="4101" width="5" style="2446" customWidth="1"/>
    <col min="4102" max="4102" width="8.88671875" style="2446"/>
    <col min="4103" max="4103" width="4.33203125" style="2446" customWidth="1"/>
    <col min="4104" max="4104" width="14.33203125" style="2446" customWidth="1"/>
    <col min="4105" max="4105" width="5.44140625" style="2446" customWidth="1"/>
    <col min="4106" max="4106" width="57.109375" style="2446" customWidth="1"/>
    <col min="4107" max="4107" width="4.33203125" style="2446" customWidth="1"/>
    <col min="4108" max="4108" width="13.6640625" style="2446" customWidth="1"/>
    <col min="4109" max="4109" width="6.88671875" style="2446" customWidth="1"/>
    <col min="4110" max="4110" width="13.44140625" style="2446" customWidth="1"/>
    <col min="4111" max="4111" width="18.5546875" style="2446" customWidth="1"/>
    <col min="4112" max="4112" width="13.44140625" style="2446" customWidth="1"/>
    <col min="4113" max="4113" width="12.44140625" style="2446" customWidth="1"/>
    <col min="4114" max="4114" width="15.6640625" style="2446" customWidth="1"/>
    <col min="4115" max="4115" width="11.44140625" style="2446" bestFit="1" customWidth="1"/>
    <col min="4116" max="4116" width="14.33203125" style="2446" customWidth="1"/>
    <col min="4117" max="4117" width="9.44140625" style="2446" customWidth="1"/>
    <col min="4118" max="4352" width="8.88671875" style="2446"/>
    <col min="4353" max="4357" width="5" style="2446" customWidth="1"/>
    <col min="4358" max="4358" width="8.88671875" style="2446"/>
    <col min="4359" max="4359" width="4.33203125" style="2446" customWidth="1"/>
    <col min="4360" max="4360" width="14.33203125" style="2446" customWidth="1"/>
    <col min="4361" max="4361" width="5.44140625" style="2446" customWidth="1"/>
    <col min="4362" max="4362" width="57.109375" style="2446" customWidth="1"/>
    <col min="4363" max="4363" width="4.33203125" style="2446" customWidth="1"/>
    <col min="4364" max="4364" width="13.6640625" style="2446" customWidth="1"/>
    <col min="4365" max="4365" width="6.88671875" style="2446" customWidth="1"/>
    <col min="4366" max="4366" width="13.44140625" style="2446" customWidth="1"/>
    <col min="4367" max="4367" width="18.5546875" style="2446" customWidth="1"/>
    <col min="4368" max="4368" width="13.44140625" style="2446" customWidth="1"/>
    <col min="4369" max="4369" width="12.44140625" style="2446" customWidth="1"/>
    <col min="4370" max="4370" width="15.6640625" style="2446" customWidth="1"/>
    <col min="4371" max="4371" width="11.44140625" style="2446" bestFit="1" customWidth="1"/>
    <col min="4372" max="4372" width="14.33203125" style="2446" customWidth="1"/>
    <col min="4373" max="4373" width="9.44140625" style="2446" customWidth="1"/>
    <col min="4374" max="4608" width="8.88671875" style="2446"/>
    <col min="4609" max="4613" width="5" style="2446" customWidth="1"/>
    <col min="4614" max="4614" width="8.88671875" style="2446"/>
    <col min="4615" max="4615" width="4.33203125" style="2446" customWidth="1"/>
    <col min="4616" max="4616" width="14.33203125" style="2446" customWidth="1"/>
    <col min="4617" max="4617" width="5.44140625" style="2446" customWidth="1"/>
    <col min="4618" max="4618" width="57.109375" style="2446" customWidth="1"/>
    <col min="4619" max="4619" width="4.33203125" style="2446" customWidth="1"/>
    <col min="4620" max="4620" width="13.6640625" style="2446" customWidth="1"/>
    <col min="4621" max="4621" width="6.88671875" style="2446" customWidth="1"/>
    <col min="4622" max="4622" width="13.44140625" style="2446" customWidth="1"/>
    <col min="4623" max="4623" width="18.5546875" style="2446" customWidth="1"/>
    <col min="4624" max="4624" width="13.44140625" style="2446" customWidth="1"/>
    <col min="4625" max="4625" width="12.44140625" style="2446" customWidth="1"/>
    <col min="4626" max="4626" width="15.6640625" style="2446" customWidth="1"/>
    <col min="4627" max="4627" width="11.44140625" style="2446" bestFit="1" customWidth="1"/>
    <col min="4628" max="4628" width="14.33203125" style="2446" customWidth="1"/>
    <col min="4629" max="4629" width="9.44140625" style="2446" customWidth="1"/>
    <col min="4630" max="4864" width="8.88671875" style="2446"/>
    <col min="4865" max="4869" width="5" style="2446" customWidth="1"/>
    <col min="4870" max="4870" width="8.88671875" style="2446"/>
    <col min="4871" max="4871" width="4.33203125" style="2446" customWidth="1"/>
    <col min="4872" max="4872" width="14.33203125" style="2446" customWidth="1"/>
    <col min="4873" max="4873" width="5.44140625" style="2446" customWidth="1"/>
    <col min="4874" max="4874" width="57.109375" style="2446" customWidth="1"/>
    <col min="4875" max="4875" width="4.33203125" style="2446" customWidth="1"/>
    <col min="4876" max="4876" width="13.6640625" style="2446" customWidth="1"/>
    <col min="4877" max="4877" width="6.88671875" style="2446" customWidth="1"/>
    <col min="4878" max="4878" width="13.44140625" style="2446" customWidth="1"/>
    <col min="4879" max="4879" width="18.5546875" style="2446" customWidth="1"/>
    <col min="4880" max="4880" width="13.44140625" style="2446" customWidth="1"/>
    <col min="4881" max="4881" width="12.44140625" style="2446" customWidth="1"/>
    <col min="4882" max="4882" width="15.6640625" style="2446" customWidth="1"/>
    <col min="4883" max="4883" width="11.44140625" style="2446" bestFit="1" customWidth="1"/>
    <col min="4884" max="4884" width="14.33203125" style="2446" customWidth="1"/>
    <col min="4885" max="4885" width="9.44140625" style="2446" customWidth="1"/>
    <col min="4886" max="5120" width="8.88671875" style="2446"/>
    <col min="5121" max="5125" width="5" style="2446" customWidth="1"/>
    <col min="5126" max="5126" width="8.88671875" style="2446"/>
    <col min="5127" max="5127" width="4.33203125" style="2446" customWidth="1"/>
    <col min="5128" max="5128" width="14.33203125" style="2446" customWidth="1"/>
    <col min="5129" max="5129" width="5.44140625" style="2446" customWidth="1"/>
    <col min="5130" max="5130" width="57.109375" style="2446" customWidth="1"/>
    <col min="5131" max="5131" width="4.33203125" style="2446" customWidth="1"/>
    <col min="5132" max="5132" width="13.6640625" style="2446" customWidth="1"/>
    <col min="5133" max="5133" width="6.88671875" style="2446" customWidth="1"/>
    <col min="5134" max="5134" width="13.44140625" style="2446" customWidth="1"/>
    <col min="5135" max="5135" width="18.5546875" style="2446" customWidth="1"/>
    <col min="5136" max="5136" width="13.44140625" style="2446" customWidth="1"/>
    <col min="5137" max="5137" width="12.44140625" style="2446" customWidth="1"/>
    <col min="5138" max="5138" width="15.6640625" style="2446" customWidth="1"/>
    <col min="5139" max="5139" width="11.44140625" style="2446" bestFit="1" customWidth="1"/>
    <col min="5140" max="5140" width="14.33203125" style="2446" customWidth="1"/>
    <col min="5141" max="5141" width="9.44140625" style="2446" customWidth="1"/>
    <col min="5142" max="5376" width="8.88671875" style="2446"/>
    <col min="5377" max="5381" width="5" style="2446" customWidth="1"/>
    <col min="5382" max="5382" width="8.88671875" style="2446"/>
    <col min="5383" max="5383" width="4.33203125" style="2446" customWidth="1"/>
    <col min="5384" max="5384" width="14.33203125" style="2446" customWidth="1"/>
    <col min="5385" max="5385" width="5.44140625" style="2446" customWidth="1"/>
    <col min="5386" max="5386" width="57.109375" style="2446" customWidth="1"/>
    <col min="5387" max="5387" width="4.33203125" style="2446" customWidth="1"/>
    <col min="5388" max="5388" width="13.6640625" style="2446" customWidth="1"/>
    <col min="5389" max="5389" width="6.88671875" style="2446" customWidth="1"/>
    <col min="5390" max="5390" width="13.44140625" style="2446" customWidth="1"/>
    <col min="5391" max="5391" width="18.5546875" style="2446" customWidth="1"/>
    <col min="5392" max="5392" width="13.44140625" style="2446" customWidth="1"/>
    <col min="5393" max="5393" width="12.44140625" style="2446" customWidth="1"/>
    <col min="5394" max="5394" width="15.6640625" style="2446" customWidth="1"/>
    <col min="5395" max="5395" width="11.44140625" style="2446" bestFit="1" customWidth="1"/>
    <col min="5396" max="5396" width="14.33203125" style="2446" customWidth="1"/>
    <col min="5397" max="5397" width="9.44140625" style="2446" customWidth="1"/>
    <col min="5398" max="5632" width="8.88671875" style="2446"/>
    <col min="5633" max="5637" width="5" style="2446" customWidth="1"/>
    <col min="5638" max="5638" width="8.88671875" style="2446"/>
    <col min="5639" max="5639" width="4.33203125" style="2446" customWidth="1"/>
    <col min="5640" max="5640" width="14.33203125" style="2446" customWidth="1"/>
    <col min="5641" max="5641" width="5.44140625" style="2446" customWidth="1"/>
    <col min="5642" max="5642" width="57.109375" style="2446" customWidth="1"/>
    <col min="5643" max="5643" width="4.33203125" style="2446" customWidth="1"/>
    <col min="5644" max="5644" width="13.6640625" style="2446" customWidth="1"/>
    <col min="5645" max="5645" width="6.88671875" style="2446" customWidth="1"/>
    <col min="5646" max="5646" width="13.44140625" style="2446" customWidth="1"/>
    <col min="5647" max="5647" width="18.5546875" style="2446" customWidth="1"/>
    <col min="5648" max="5648" width="13.44140625" style="2446" customWidth="1"/>
    <col min="5649" max="5649" width="12.44140625" style="2446" customWidth="1"/>
    <col min="5650" max="5650" width="15.6640625" style="2446" customWidth="1"/>
    <col min="5651" max="5651" width="11.44140625" style="2446" bestFit="1" customWidth="1"/>
    <col min="5652" max="5652" width="14.33203125" style="2446" customWidth="1"/>
    <col min="5653" max="5653" width="9.44140625" style="2446" customWidth="1"/>
    <col min="5654" max="5888" width="8.88671875" style="2446"/>
    <col min="5889" max="5893" width="5" style="2446" customWidth="1"/>
    <col min="5894" max="5894" width="8.88671875" style="2446"/>
    <col min="5895" max="5895" width="4.33203125" style="2446" customWidth="1"/>
    <col min="5896" max="5896" width="14.33203125" style="2446" customWidth="1"/>
    <col min="5897" max="5897" width="5.44140625" style="2446" customWidth="1"/>
    <col min="5898" max="5898" width="57.109375" style="2446" customWidth="1"/>
    <col min="5899" max="5899" width="4.33203125" style="2446" customWidth="1"/>
    <col min="5900" max="5900" width="13.6640625" style="2446" customWidth="1"/>
    <col min="5901" max="5901" width="6.88671875" style="2446" customWidth="1"/>
    <col min="5902" max="5902" width="13.44140625" style="2446" customWidth="1"/>
    <col min="5903" max="5903" width="18.5546875" style="2446" customWidth="1"/>
    <col min="5904" max="5904" width="13.44140625" style="2446" customWidth="1"/>
    <col min="5905" max="5905" width="12.44140625" style="2446" customWidth="1"/>
    <col min="5906" max="5906" width="15.6640625" style="2446" customWidth="1"/>
    <col min="5907" max="5907" width="11.44140625" style="2446" bestFit="1" customWidth="1"/>
    <col min="5908" max="5908" width="14.33203125" style="2446" customWidth="1"/>
    <col min="5909" max="5909" width="9.44140625" style="2446" customWidth="1"/>
    <col min="5910" max="6144" width="8.88671875" style="2446"/>
    <col min="6145" max="6149" width="5" style="2446" customWidth="1"/>
    <col min="6150" max="6150" width="8.88671875" style="2446"/>
    <col min="6151" max="6151" width="4.33203125" style="2446" customWidth="1"/>
    <col min="6152" max="6152" width="14.33203125" style="2446" customWidth="1"/>
    <col min="6153" max="6153" width="5.44140625" style="2446" customWidth="1"/>
    <col min="6154" max="6154" width="57.109375" style="2446" customWidth="1"/>
    <col min="6155" max="6155" width="4.33203125" style="2446" customWidth="1"/>
    <col min="6156" max="6156" width="13.6640625" style="2446" customWidth="1"/>
    <col min="6157" max="6157" width="6.88671875" style="2446" customWidth="1"/>
    <col min="6158" max="6158" width="13.44140625" style="2446" customWidth="1"/>
    <col min="6159" max="6159" width="18.5546875" style="2446" customWidth="1"/>
    <col min="6160" max="6160" width="13.44140625" style="2446" customWidth="1"/>
    <col min="6161" max="6161" width="12.44140625" style="2446" customWidth="1"/>
    <col min="6162" max="6162" width="15.6640625" style="2446" customWidth="1"/>
    <col min="6163" max="6163" width="11.44140625" style="2446" bestFit="1" customWidth="1"/>
    <col min="6164" max="6164" width="14.33203125" style="2446" customWidth="1"/>
    <col min="6165" max="6165" width="9.44140625" style="2446" customWidth="1"/>
    <col min="6166" max="6400" width="8.88671875" style="2446"/>
    <col min="6401" max="6405" width="5" style="2446" customWidth="1"/>
    <col min="6406" max="6406" width="8.88671875" style="2446"/>
    <col min="6407" max="6407" width="4.33203125" style="2446" customWidth="1"/>
    <col min="6408" max="6408" width="14.33203125" style="2446" customWidth="1"/>
    <col min="6409" max="6409" width="5.44140625" style="2446" customWidth="1"/>
    <col min="6410" max="6410" width="57.109375" style="2446" customWidth="1"/>
    <col min="6411" max="6411" width="4.33203125" style="2446" customWidth="1"/>
    <col min="6412" max="6412" width="13.6640625" style="2446" customWidth="1"/>
    <col min="6413" max="6413" width="6.88671875" style="2446" customWidth="1"/>
    <col min="6414" max="6414" width="13.44140625" style="2446" customWidth="1"/>
    <col min="6415" max="6415" width="18.5546875" style="2446" customWidth="1"/>
    <col min="6416" max="6416" width="13.44140625" style="2446" customWidth="1"/>
    <col min="6417" max="6417" width="12.44140625" style="2446" customWidth="1"/>
    <col min="6418" max="6418" width="15.6640625" style="2446" customWidth="1"/>
    <col min="6419" max="6419" width="11.44140625" style="2446" bestFit="1" customWidth="1"/>
    <col min="6420" max="6420" width="14.33203125" style="2446" customWidth="1"/>
    <col min="6421" max="6421" width="9.44140625" style="2446" customWidth="1"/>
    <col min="6422" max="6656" width="8.88671875" style="2446"/>
    <col min="6657" max="6661" width="5" style="2446" customWidth="1"/>
    <col min="6662" max="6662" width="8.88671875" style="2446"/>
    <col min="6663" max="6663" width="4.33203125" style="2446" customWidth="1"/>
    <col min="6664" max="6664" width="14.33203125" style="2446" customWidth="1"/>
    <col min="6665" max="6665" width="5.44140625" style="2446" customWidth="1"/>
    <col min="6666" max="6666" width="57.109375" style="2446" customWidth="1"/>
    <col min="6667" max="6667" width="4.33203125" style="2446" customWidth="1"/>
    <col min="6668" max="6668" width="13.6640625" style="2446" customWidth="1"/>
    <col min="6669" max="6669" width="6.88671875" style="2446" customWidth="1"/>
    <col min="6670" max="6670" width="13.44140625" style="2446" customWidth="1"/>
    <col min="6671" max="6671" width="18.5546875" style="2446" customWidth="1"/>
    <col min="6672" max="6672" width="13.44140625" style="2446" customWidth="1"/>
    <col min="6673" max="6673" width="12.44140625" style="2446" customWidth="1"/>
    <col min="6674" max="6674" width="15.6640625" style="2446" customWidth="1"/>
    <col min="6675" max="6675" width="11.44140625" style="2446" bestFit="1" customWidth="1"/>
    <col min="6676" max="6676" width="14.33203125" style="2446" customWidth="1"/>
    <col min="6677" max="6677" width="9.44140625" style="2446" customWidth="1"/>
    <col min="6678" max="6912" width="8.88671875" style="2446"/>
    <col min="6913" max="6917" width="5" style="2446" customWidth="1"/>
    <col min="6918" max="6918" width="8.88671875" style="2446"/>
    <col min="6919" max="6919" width="4.33203125" style="2446" customWidth="1"/>
    <col min="6920" max="6920" width="14.33203125" style="2446" customWidth="1"/>
    <col min="6921" max="6921" width="5.44140625" style="2446" customWidth="1"/>
    <col min="6922" max="6922" width="57.109375" style="2446" customWidth="1"/>
    <col min="6923" max="6923" width="4.33203125" style="2446" customWidth="1"/>
    <col min="6924" max="6924" width="13.6640625" style="2446" customWidth="1"/>
    <col min="6925" max="6925" width="6.88671875" style="2446" customWidth="1"/>
    <col min="6926" max="6926" width="13.44140625" style="2446" customWidth="1"/>
    <col min="6927" max="6927" width="18.5546875" style="2446" customWidth="1"/>
    <col min="6928" max="6928" width="13.44140625" style="2446" customWidth="1"/>
    <col min="6929" max="6929" width="12.44140625" style="2446" customWidth="1"/>
    <col min="6930" max="6930" width="15.6640625" style="2446" customWidth="1"/>
    <col min="6931" max="6931" width="11.44140625" style="2446" bestFit="1" customWidth="1"/>
    <col min="6932" max="6932" width="14.33203125" style="2446" customWidth="1"/>
    <col min="6933" max="6933" width="9.44140625" style="2446" customWidth="1"/>
    <col min="6934" max="7168" width="8.88671875" style="2446"/>
    <col min="7169" max="7173" width="5" style="2446" customWidth="1"/>
    <col min="7174" max="7174" width="8.88671875" style="2446"/>
    <col min="7175" max="7175" width="4.33203125" style="2446" customWidth="1"/>
    <col min="7176" max="7176" width="14.33203125" style="2446" customWidth="1"/>
    <col min="7177" max="7177" width="5.44140625" style="2446" customWidth="1"/>
    <col min="7178" max="7178" width="57.109375" style="2446" customWidth="1"/>
    <col min="7179" max="7179" width="4.33203125" style="2446" customWidth="1"/>
    <col min="7180" max="7180" width="13.6640625" style="2446" customWidth="1"/>
    <col min="7181" max="7181" width="6.88671875" style="2446" customWidth="1"/>
    <col min="7182" max="7182" width="13.44140625" style="2446" customWidth="1"/>
    <col min="7183" max="7183" width="18.5546875" style="2446" customWidth="1"/>
    <col min="7184" max="7184" width="13.44140625" style="2446" customWidth="1"/>
    <col min="7185" max="7185" width="12.44140625" style="2446" customWidth="1"/>
    <col min="7186" max="7186" width="15.6640625" style="2446" customWidth="1"/>
    <col min="7187" max="7187" width="11.44140625" style="2446" bestFit="1" customWidth="1"/>
    <col min="7188" max="7188" width="14.33203125" style="2446" customWidth="1"/>
    <col min="7189" max="7189" width="9.44140625" style="2446" customWidth="1"/>
    <col min="7190" max="7424" width="8.88671875" style="2446"/>
    <col min="7425" max="7429" width="5" style="2446" customWidth="1"/>
    <col min="7430" max="7430" width="8.88671875" style="2446"/>
    <col min="7431" max="7431" width="4.33203125" style="2446" customWidth="1"/>
    <col min="7432" max="7432" width="14.33203125" style="2446" customWidth="1"/>
    <col min="7433" max="7433" width="5.44140625" style="2446" customWidth="1"/>
    <col min="7434" max="7434" width="57.109375" style="2446" customWidth="1"/>
    <col min="7435" max="7435" width="4.33203125" style="2446" customWidth="1"/>
    <col min="7436" max="7436" width="13.6640625" style="2446" customWidth="1"/>
    <col min="7437" max="7437" width="6.88671875" style="2446" customWidth="1"/>
    <col min="7438" max="7438" width="13.44140625" style="2446" customWidth="1"/>
    <col min="7439" max="7439" width="18.5546875" style="2446" customWidth="1"/>
    <col min="7440" max="7440" width="13.44140625" style="2446" customWidth="1"/>
    <col min="7441" max="7441" width="12.44140625" style="2446" customWidth="1"/>
    <col min="7442" max="7442" width="15.6640625" style="2446" customWidth="1"/>
    <col min="7443" max="7443" width="11.44140625" style="2446" bestFit="1" customWidth="1"/>
    <col min="7444" max="7444" width="14.33203125" style="2446" customWidth="1"/>
    <col min="7445" max="7445" width="9.44140625" style="2446" customWidth="1"/>
    <col min="7446" max="7680" width="8.88671875" style="2446"/>
    <col min="7681" max="7685" width="5" style="2446" customWidth="1"/>
    <col min="7686" max="7686" width="8.88671875" style="2446"/>
    <col min="7687" max="7687" width="4.33203125" style="2446" customWidth="1"/>
    <col min="7688" max="7688" width="14.33203125" style="2446" customWidth="1"/>
    <col min="7689" max="7689" width="5.44140625" style="2446" customWidth="1"/>
    <col min="7690" max="7690" width="57.109375" style="2446" customWidth="1"/>
    <col min="7691" max="7691" width="4.33203125" style="2446" customWidth="1"/>
    <col min="7692" max="7692" width="13.6640625" style="2446" customWidth="1"/>
    <col min="7693" max="7693" width="6.88671875" style="2446" customWidth="1"/>
    <col min="7694" max="7694" width="13.44140625" style="2446" customWidth="1"/>
    <col min="7695" max="7695" width="18.5546875" style="2446" customWidth="1"/>
    <col min="7696" max="7696" width="13.44140625" style="2446" customWidth="1"/>
    <col min="7697" max="7697" width="12.44140625" style="2446" customWidth="1"/>
    <col min="7698" max="7698" width="15.6640625" style="2446" customWidth="1"/>
    <col min="7699" max="7699" width="11.44140625" style="2446" bestFit="1" customWidth="1"/>
    <col min="7700" max="7700" width="14.33203125" style="2446" customWidth="1"/>
    <col min="7701" max="7701" width="9.44140625" style="2446" customWidth="1"/>
    <col min="7702" max="7936" width="8.88671875" style="2446"/>
    <col min="7937" max="7941" width="5" style="2446" customWidth="1"/>
    <col min="7942" max="7942" width="8.88671875" style="2446"/>
    <col min="7943" max="7943" width="4.33203125" style="2446" customWidth="1"/>
    <col min="7944" max="7944" width="14.33203125" style="2446" customWidth="1"/>
    <col min="7945" max="7945" width="5.44140625" style="2446" customWidth="1"/>
    <col min="7946" max="7946" width="57.109375" style="2446" customWidth="1"/>
    <col min="7947" max="7947" width="4.33203125" style="2446" customWidth="1"/>
    <col min="7948" max="7948" width="13.6640625" style="2446" customWidth="1"/>
    <col min="7949" max="7949" width="6.88671875" style="2446" customWidth="1"/>
    <col min="7950" max="7950" width="13.44140625" style="2446" customWidth="1"/>
    <col min="7951" max="7951" width="18.5546875" style="2446" customWidth="1"/>
    <col min="7952" max="7952" width="13.44140625" style="2446" customWidth="1"/>
    <col min="7953" max="7953" width="12.44140625" style="2446" customWidth="1"/>
    <col min="7954" max="7954" width="15.6640625" style="2446" customWidth="1"/>
    <col min="7955" max="7955" width="11.44140625" style="2446" bestFit="1" customWidth="1"/>
    <col min="7956" max="7956" width="14.33203125" style="2446" customWidth="1"/>
    <col min="7957" max="7957" width="9.44140625" style="2446" customWidth="1"/>
    <col min="7958" max="8192" width="8.88671875" style="2446"/>
    <col min="8193" max="8197" width="5" style="2446" customWidth="1"/>
    <col min="8198" max="8198" width="8.88671875" style="2446"/>
    <col min="8199" max="8199" width="4.33203125" style="2446" customWidth="1"/>
    <col min="8200" max="8200" width="14.33203125" style="2446" customWidth="1"/>
    <col min="8201" max="8201" width="5.44140625" style="2446" customWidth="1"/>
    <col min="8202" max="8202" width="57.109375" style="2446" customWidth="1"/>
    <col min="8203" max="8203" width="4.33203125" style="2446" customWidth="1"/>
    <col min="8204" max="8204" width="13.6640625" style="2446" customWidth="1"/>
    <col min="8205" max="8205" width="6.88671875" style="2446" customWidth="1"/>
    <col min="8206" max="8206" width="13.44140625" style="2446" customWidth="1"/>
    <col min="8207" max="8207" width="18.5546875" style="2446" customWidth="1"/>
    <col min="8208" max="8208" width="13.44140625" style="2446" customWidth="1"/>
    <col min="8209" max="8209" width="12.44140625" style="2446" customWidth="1"/>
    <col min="8210" max="8210" width="15.6640625" style="2446" customWidth="1"/>
    <col min="8211" max="8211" width="11.44140625" style="2446" bestFit="1" customWidth="1"/>
    <col min="8212" max="8212" width="14.33203125" style="2446" customWidth="1"/>
    <col min="8213" max="8213" width="9.44140625" style="2446" customWidth="1"/>
    <col min="8214" max="8448" width="8.88671875" style="2446"/>
    <col min="8449" max="8453" width="5" style="2446" customWidth="1"/>
    <col min="8454" max="8454" width="8.88671875" style="2446"/>
    <col min="8455" max="8455" width="4.33203125" style="2446" customWidth="1"/>
    <col min="8456" max="8456" width="14.33203125" style="2446" customWidth="1"/>
    <col min="8457" max="8457" width="5.44140625" style="2446" customWidth="1"/>
    <col min="8458" max="8458" width="57.109375" style="2446" customWidth="1"/>
    <col min="8459" max="8459" width="4.33203125" style="2446" customWidth="1"/>
    <col min="8460" max="8460" width="13.6640625" style="2446" customWidth="1"/>
    <col min="8461" max="8461" width="6.88671875" style="2446" customWidth="1"/>
    <col min="8462" max="8462" width="13.44140625" style="2446" customWidth="1"/>
    <col min="8463" max="8463" width="18.5546875" style="2446" customWidth="1"/>
    <col min="8464" max="8464" width="13.44140625" style="2446" customWidth="1"/>
    <col min="8465" max="8465" width="12.44140625" style="2446" customWidth="1"/>
    <col min="8466" max="8466" width="15.6640625" style="2446" customWidth="1"/>
    <col min="8467" max="8467" width="11.44140625" style="2446" bestFit="1" customWidth="1"/>
    <col min="8468" max="8468" width="14.33203125" style="2446" customWidth="1"/>
    <col min="8469" max="8469" width="9.44140625" style="2446" customWidth="1"/>
    <col min="8470" max="8704" width="8.88671875" style="2446"/>
    <col min="8705" max="8709" width="5" style="2446" customWidth="1"/>
    <col min="8710" max="8710" width="8.88671875" style="2446"/>
    <col min="8711" max="8711" width="4.33203125" style="2446" customWidth="1"/>
    <col min="8712" max="8712" width="14.33203125" style="2446" customWidth="1"/>
    <col min="8713" max="8713" width="5.44140625" style="2446" customWidth="1"/>
    <col min="8714" max="8714" width="57.109375" style="2446" customWidth="1"/>
    <col min="8715" max="8715" width="4.33203125" style="2446" customWidth="1"/>
    <col min="8716" max="8716" width="13.6640625" style="2446" customWidth="1"/>
    <col min="8717" max="8717" width="6.88671875" style="2446" customWidth="1"/>
    <col min="8718" max="8718" width="13.44140625" style="2446" customWidth="1"/>
    <col min="8719" max="8719" width="18.5546875" style="2446" customWidth="1"/>
    <col min="8720" max="8720" width="13.44140625" style="2446" customWidth="1"/>
    <col min="8721" max="8721" width="12.44140625" style="2446" customWidth="1"/>
    <col min="8722" max="8722" width="15.6640625" style="2446" customWidth="1"/>
    <col min="8723" max="8723" width="11.44140625" style="2446" bestFit="1" customWidth="1"/>
    <col min="8724" max="8724" width="14.33203125" style="2446" customWidth="1"/>
    <col min="8725" max="8725" width="9.44140625" style="2446" customWidth="1"/>
    <col min="8726" max="8960" width="8.88671875" style="2446"/>
    <col min="8961" max="8965" width="5" style="2446" customWidth="1"/>
    <col min="8966" max="8966" width="8.88671875" style="2446"/>
    <col min="8967" max="8967" width="4.33203125" style="2446" customWidth="1"/>
    <col min="8968" max="8968" width="14.33203125" style="2446" customWidth="1"/>
    <col min="8969" max="8969" width="5.44140625" style="2446" customWidth="1"/>
    <col min="8970" max="8970" width="57.109375" style="2446" customWidth="1"/>
    <col min="8971" max="8971" width="4.33203125" style="2446" customWidth="1"/>
    <col min="8972" max="8972" width="13.6640625" style="2446" customWidth="1"/>
    <col min="8973" max="8973" width="6.88671875" style="2446" customWidth="1"/>
    <col min="8974" max="8974" width="13.44140625" style="2446" customWidth="1"/>
    <col min="8975" max="8975" width="18.5546875" style="2446" customWidth="1"/>
    <col min="8976" max="8976" width="13.44140625" style="2446" customWidth="1"/>
    <col min="8977" max="8977" width="12.44140625" style="2446" customWidth="1"/>
    <col min="8978" max="8978" width="15.6640625" style="2446" customWidth="1"/>
    <col min="8979" max="8979" width="11.44140625" style="2446" bestFit="1" customWidth="1"/>
    <col min="8980" max="8980" width="14.33203125" style="2446" customWidth="1"/>
    <col min="8981" max="8981" width="9.44140625" style="2446" customWidth="1"/>
    <col min="8982" max="9216" width="8.88671875" style="2446"/>
    <col min="9217" max="9221" width="5" style="2446" customWidth="1"/>
    <col min="9222" max="9222" width="8.88671875" style="2446"/>
    <col min="9223" max="9223" width="4.33203125" style="2446" customWidth="1"/>
    <col min="9224" max="9224" width="14.33203125" style="2446" customWidth="1"/>
    <col min="9225" max="9225" width="5.44140625" style="2446" customWidth="1"/>
    <col min="9226" max="9226" width="57.109375" style="2446" customWidth="1"/>
    <col min="9227" max="9227" width="4.33203125" style="2446" customWidth="1"/>
    <col min="9228" max="9228" width="13.6640625" style="2446" customWidth="1"/>
    <col min="9229" max="9229" width="6.88671875" style="2446" customWidth="1"/>
    <col min="9230" max="9230" width="13.44140625" style="2446" customWidth="1"/>
    <col min="9231" max="9231" width="18.5546875" style="2446" customWidth="1"/>
    <col min="9232" max="9232" width="13.44140625" style="2446" customWidth="1"/>
    <col min="9233" max="9233" width="12.44140625" style="2446" customWidth="1"/>
    <col min="9234" max="9234" width="15.6640625" style="2446" customWidth="1"/>
    <col min="9235" max="9235" width="11.44140625" style="2446" bestFit="1" customWidth="1"/>
    <col min="9236" max="9236" width="14.33203125" style="2446" customWidth="1"/>
    <col min="9237" max="9237" width="9.44140625" style="2446" customWidth="1"/>
    <col min="9238" max="9472" width="8.88671875" style="2446"/>
    <col min="9473" max="9477" width="5" style="2446" customWidth="1"/>
    <col min="9478" max="9478" width="8.88671875" style="2446"/>
    <col min="9479" max="9479" width="4.33203125" style="2446" customWidth="1"/>
    <col min="9480" max="9480" width="14.33203125" style="2446" customWidth="1"/>
    <col min="9481" max="9481" width="5.44140625" style="2446" customWidth="1"/>
    <col min="9482" max="9482" width="57.109375" style="2446" customWidth="1"/>
    <col min="9483" max="9483" width="4.33203125" style="2446" customWidth="1"/>
    <col min="9484" max="9484" width="13.6640625" style="2446" customWidth="1"/>
    <col min="9485" max="9485" width="6.88671875" style="2446" customWidth="1"/>
    <col min="9486" max="9486" width="13.44140625" style="2446" customWidth="1"/>
    <col min="9487" max="9487" width="18.5546875" style="2446" customWidth="1"/>
    <col min="9488" max="9488" width="13.44140625" style="2446" customWidth="1"/>
    <col min="9489" max="9489" width="12.44140625" style="2446" customWidth="1"/>
    <col min="9490" max="9490" width="15.6640625" style="2446" customWidth="1"/>
    <col min="9491" max="9491" width="11.44140625" style="2446" bestFit="1" customWidth="1"/>
    <col min="9492" max="9492" width="14.33203125" style="2446" customWidth="1"/>
    <col min="9493" max="9493" width="9.44140625" style="2446" customWidth="1"/>
    <col min="9494" max="9728" width="8.88671875" style="2446"/>
    <col min="9729" max="9733" width="5" style="2446" customWidth="1"/>
    <col min="9734" max="9734" width="8.88671875" style="2446"/>
    <col min="9735" max="9735" width="4.33203125" style="2446" customWidth="1"/>
    <col min="9736" max="9736" width="14.33203125" style="2446" customWidth="1"/>
    <col min="9737" max="9737" width="5.44140625" style="2446" customWidth="1"/>
    <col min="9738" max="9738" width="57.109375" style="2446" customWidth="1"/>
    <col min="9739" max="9739" width="4.33203125" style="2446" customWidth="1"/>
    <col min="9740" max="9740" width="13.6640625" style="2446" customWidth="1"/>
    <col min="9741" max="9741" width="6.88671875" style="2446" customWidth="1"/>
    <col min="9742" max="9742" width="13.44140625" style="2446" customWidth="1"/>
    <col min="9743" max="9743" width="18.5546875" style="2446" customWidth="1"/>
    <col min="9744" max="9744" width="13.44140625" style="2446" customWidth="1"/>
    <col min="9745" max="9745" width="12.44140625" style="2446" customWidth="1"/>
    <col min="9746" max="9746" width="15.6640625" style="2446" customWidth="1"/>
    <col min="9747" max="9747" width="11.44140625" style="2446" bestFit="1" customWidth="1"/>
    <col min="9748" max="9748" width="14.33203125" style="2446" customWidth="1"/>
    <col min="9749" max="9749" width="9.44140625" style="2446" customWidth="1"/>
    <col min="9750" max="9984" width="8.88671875" style="2446"/>
    <col min="9985" max="9989" width="5" style="2446" customWidth="1"/>
    <col min="9990" max="9990" width="8.88671875" style="2446"/>
    <col min="9991" max="9991" width="4.33203125" style="2446" customWidth="1"/>
    <col min="9992" max="9992" width="14.33203125" style="2446" customWidth="1"/>
    <col min="9993" max="9993" width="5.44140625" style="2446" customWidth="1"/>
    <col min="9994" max="9994" width="57.109375" style="2446" customWidth="1"/>
    <col min="9995" max="9995" width="4.33203125" style="2446" customWidth="1"/>
    <col min="9996" max="9996" width="13.6640625" style="2446" customWidth="1"/>
    <col min="9997" max="9997" width="6.88671875" style="2446" customWidth="1"/>
    <col min="9998" max="9998" width="13.44140625" style="2446" customWidth="1"/>
    <col min="9999" max="9999" width="18.5546875" style="2446" customWidth="1"/>
    <col min="10000" max="10000" width="13.44140625" style="2446" customWidth="1"/>
    <col min="10001" max="10001" width="12.44140625" style="2446" customWidth="1"/>
    <col min="10002" max="10002" width="15.6640625" style="2446" customWidth="1"/>
    <col min="10003" max="10003" width="11.44140625" style="2446" bestFit="1" customWidth="1"/>
    <col min="10004" max="10004" width="14.33203125" style="2446" customWidth="1"/>
    <col min="10005" max="10005" width="9.44140625" style="2446" customWidth="1"/>
    <col min="10006" max="10240" width="8.88671875" style="2446"/>
    <col min="10241" max="10245" width="5" style="2446" customWidth="1"/>
    <col min="10246" max="10246" width="8.88671875" style="2446"/>
    <col min="10247" max="10247" width="4.33203125" style="2446" customWidth="1"/>
    <col min="10248" max="10248" width="14.33203125" style="2446" customWidth="1"/>
    <col min="10249" max="10249" width="5.44140625" style="2446" customWidth="1"/>
    <col min="10250" max="10250" width="57.109375" style="2446" customWidth="1"/>
    <col min="10251" max="10251" width="4.33203125" style="2446" customWidth="1"/>
    <col min="10252" max="10252" width="13.6640625" style="2446" customWidth="1"/>
    <col min="10253" max="10253" width="6.88671875" style="2446" customWidth="1"/>
    <col min="10254" max="10254" width="13.44140625" style="2446" customWidth="1"/>
    <col min="10255" max="10255" width="18.5546875" style="2446" customWidth="1"/>
    <col min="10256" max="10256" width="13.44140625" style="2446" customWidth="1"/>
    <col min="10257" max="10257" width="12.44140625" style="2446" customWidth="1"/>
    <col min="10258" max="10258" width="15.6640625" style="2446" customWidth="1"/>
    <col min="10259" max="10259" width="11.44140625" style="2446" bestFit="1" customWidth="1"/>
    <col min="10260" max="10260" width="14.33203125" style="2446" customWidth="1"/>
    <col min="10261" max="10261" width="9.44140625" style="2446" customWidth="1"/>
    <col min="10262" max="10496" width="8.88671875" style="2446"/>
    <col min="10497" max="10501" width="5" style="2446" customWidth="1"/>
    <col min="10502" max="10502" width="8.88671875" style="2446"/>
    <col min="10503" max="10503" width="4.33203125" style="2446" customWidth="1"/>
    <col min="10504" max="10504" width="14.33203125" style="2446" customWidth="1"/>
    <col min="10505" max="10505" width="5.44140625" style="2446" customWidth="1"/>
    <col min="10506" max="10506" width="57.109375" style="2446" customWidth="1"/>
    <col min="10507" max="10507" width="4.33203125" style="2446" customWidth="1"/>
    <col min="10508" max="10508" width="13.6640625" style="2446" customWidth="1"/>
    <col min="10509" max="10509" width="6.88671875" style="2446" customWidth="1"/>
    <col min="10510" max="10510" width="13.44140625" style="2446" customWidth="1"/>
    <col min="10511" max="10511" width="18.5546875" style="2446" customWidth="1"/>
    <col min="10512" max="10512" width="13.44140625" style="2446" customWidth="1"/>
    <col min="10513" max="10513" width="12.44140625" style="2446" customWidth="1"/>
    <col min="10514" max="10514" width="15.6640625" style="2446" customWidth="1"/>
    <col min="10515" max="10515" width="11.44140625" style="2446" bestFit="1" customWidth="1"/>
    <col min="10516" max="10516" width="14.33203125" style="2446" customWidth="1"/>
    <col min="10517" max="10517" width="9.44140625" style="2446" customWidth="1"/>
    <col min="10518" max="10752" width="8.88671875" style="2446"/>
    <col min="10753" max="10757" width="5" style="2446" customWidth="1"/>
    <col min="10758" max="10758" width="8.88671875" style="2446"/>
    <col min="10759" max="10759" width="4.33203125" style="2446" customWidth="1"/>
    <col min="10760" max="10760" width="14.33203125" style="2446" customWidth="1"/>
    <col min="10761" max="10761" width="5.44140625" style="2446" customWidth="1"/>
    <col min="10762" max="10762" width="57.109375" style="2446" customWidth="1"/>
    <col min="10763" max="10763" width="4.33203125" style="2446" customWidth="1"/>
    <col min="10764" max="10764" width="13.6640625" style="2446" customWidth="1"/>
    <col min="10765" max="10765" width="6.88671875" style="2446" customWidth="1"/>
    <col min="10766" max="10766" width="13.44140625" style="2446" customWidth="1"/>
    <col min="10767" max="10767" width="18.5546875" style="2446" customWidth="1"/>
    <col min="10768" max="10768" width="13.44140625" style="2446" customWidth="1"/>
    <col min="10769" max="10769" width="12.44140625" style="2446" customWidth="1"/>
    <col min="10770" max="10770" width="15.6640625" style="2446" customWidth="1"/>
    <col min="10771" max="10771" width="11.44140625" style="2446" bestFit="1" customWidth="1"/>
    <col min="10772" max="10772" width="14.33203125" style="2446" customWidth="1"/>
    <col min="10773" max="10773" width="9.44140625" style="2446" customWidth="1"/>
    <col min="10774" max="11008" width="8.88671875" style="2446"/>
    <col min="11009" max="11013" width="5" style="2446" customWidth="1"/>
    <col min="11014" max="11014" width="8.88671875" style="2446"/>
    <col min="11015" max="11015" width="4.33203125" style="2446" customWidth="1"/>
    <col min="11016" max="11016" width="14.33203125" style="2446" customWidth="1"/>
    <col min="11017" max="11017" width="5.44140625" style="2446" customWidth="1"/>
    <col min="11018" max="11018" width="57.109375" style="2446" customWidth="1"/>
    <col min="11019" max="11019" width="4.33203125" style="2446" customWidth="1"/>
    <col min="11020" max="11020" width="13.6640625" style="2446" customWidth="1"/>
    <col min="11021" max="11021" width="6.88671875" style="2446" customWidth="1"/>
    <col min="11022" max="11022" width="13.44140625" style="2446" customWidth="1"/>
    <col min="11023" max="11023" width="18.5546875" style="2446" customWidth="1"/>
    <col min="11024" max="11024" width="13.44140625" style="2446" customWidth="1"/>
    <col min="11025" max="11025" width="12.44140625" style="2446" customWidth="1"/>
    <col min="11026" max="11026" width="15.6640625" style="2446" customWidth="1"/>
    <col min="11027" max="11027" width="11.44140625" style="2446" bestFit="1" customWidth="1"/>
    <col min="11028" max="11028" width="14.33203125" style="2446" customWidth="1"/>
    <col min="11029" max="11029" width="9.44140625" style="2446" customWidth="1"/>
    <col min="11030" max="11264" width="8.88671875" style="2446"/>
    <col min="11265" max="11269" width="5" style="2446" customWidth="1"/>
    <col min="11270" max="11270" width="8.88671875" style="2446"/>
    <col min="11271" max="11271" width="4.33203125" style="2446" customWidth="1"/>
    <col min="11272" max="11272" width="14.33203125" style="2446" customWidth="1"/>
    <col min="11273" max="11273" width="5.44140625" style="2446" customWidth="1"/>
    <col min="11274" max="11274" width="57.109375" style="2446" customWidth="1"/>
    <col min="11275" max="11275" width="4.33203125" style="2446" customWidth="1"/>
    <col min="11276" max="11276" width="13.6640625" style="2446" customWidth="1"/>
    <col min="11277" max="11277" width="6.88671875" style="2446" customWidth="1"/>
    <col min="11278" max="11278" width="13.44140625" style="2446" customWidth="1"/>
    <col min="11279" max="11279" width="18.5546875" style="2446" customWidth="1"/>
    <col min="11280" max="11280" width="13.44140625" style="2446" customWidth="1"/>
    <col min="11281" max="11281" width="12.44140625" style="2446" customWidth="1"/>
    <col min="11282" max="11282" width="15.6640625" style="2446" customWidth="1"/>
    <col min="11283" max="11283" width="11.44140625" style="2446" bestFit="1" customWidth="1"/>
    <col min="11284" max="11284" width="14.33203125" style="2446" customWidth="1"/>
    <col min="11285" max="11285" width="9.44140625" style="2446" customWidth="1"/>
    <col min="11286" max="11520" width="8.88671875" style="2446"/>
    <col min="11521" max="11525" width="5" style="2446" customWidth="1"/>
    <col min="11526" max="11526" width="8.88671875" style="2446"/>
    <col min="11527" max="11527" width="4.33203125" style="2446" customWidth="1"/>
    <col min="11528" max="11528" width="14.33203125" style="2446" customWidth="1"/>
    <col min="11529" max="11529" width="5.44140625" style="2446" customWidth="1"/>
    <col min="11530" max="11530" width="57.109375" style="2446" customWidth="1"/>
    <col min="11531" max="11531" width="4.33203125" style="2446" customWidth="1"/>
    <col min="11532" max="11532" width="13.6640625" style="2446" customWidth="1"/>
    <col min="11533" max="11533" width="6.88671875" style="2446" customWidth="1"/>
    <col min="11534" max="11534" width="13.44140625" style="2446" customWidth="1"/>
    <col min="11535" max="11535" width="18.5546875" style="2446" customWidth="1"/>
    <col min="11536" max="11536" width="13.44140625" style="2446" customWidth="1"/>
    <col min="11537" max="11537" width="12.44140625" style="2446" customWidth="1"/>
    <col min="11538" max="11538" width="15.6640625" style="2446" customWidth="1"/>
    <col min="11539" max="11539" width="11.44140625" style="2446" bestFit="1" customWidth="1"/>
    <col min="11540" max="11540" width="14.33203125" style="2446" customWidth="1"/>
    <col min="11541" max="11541" width="9.44140625" style="2446" customWidth="1"/>
    <col min="11542" max="11776" width="8.88671875" style="2446"/>
    <col min="11777" max="11781" width="5" style="2446" customWidth="1"/>
    <col min="11782" max="11782" width="8.88671875" style="2446"/>
    <col min="11783" max="11783" width="4.33203125" style="2446" customWidth="1"/>
    <col min="11784" max="11784" width="14.33203125" style="2446" customWidth="1"/>
    <col min="11785" max="11785" width="5.44140625" style="2446" customWidth="1"/>
    <col min="11786" max="11786" width="57.109375" style="2446" customWidth="1"/>
    <col min="11787" max="11787" width="4.33203125" style="2446" customWidth="1"/>
    <col min="11788" max="11788" width="13.6640625" style="2446" customWidth="1"/>
    <col min="11789" max="11789" width="6.88671875" style="2446" customWidth="1"/>
    <col min="11790" max="11790" width="13.44140625" style="2446" customWidth="1"/>
    <col min="11791" max="11791" width="18.5546875" style="2446" customWidth="1"/>
    <col min="11792" max="11792" width="13.44140625" style="2446" customWidth="1"/>
    <col min="11793" max="11793" width="12.44140625" style="2446" customWidth="1"/>
    <col min="11794" max="11794" width="15.6640625" style="2446" customWidth="1"/>
    <col min="11795" max="11795" width="11.44140625" style="2446" bestFit="1" customWidth="1"/>
    <col min="11796" max="11796" width="14.33203125" style="2446" customWidth="1"/>
    <col min="11797" max="11797" width="9.44140625" style="2446" customWidth="1"/>
    <col min="11798" max="12032" width="8.88671875" style="2446"/>
    <col min="12033" max="12037" width="5" style="2446" customWidth="1"/>
    <col min="12038" max="12038" width="8.88671875" style="2446"/>
    <col min="12039" max="12039" width="4.33203125" style="2446" customWidth="1"/>
    <col min="12040" max="12040" width="14.33203125" style="2446" customWidth="1"/>
    <col min="12041" max="12041" width="5.44140625" style="2446" customWidth="1"/>
    <col min="12042" max="12042" width="57.109375" style="2446" customWidth="1"/>
    <col min="12043" max="12043" width="4.33203125" style="2446" customWidth="1"/>
    <col min="12044" max="12044" width="13.6640625" style="2446" customWidth="1"/>
    <col min="12045" max="12045" width="6.88671875" style="2446" customWidth="1"/>
    <col min="12046" max="12046" width="13.44140625" style="2446" customWidth="1"/>
    <col min="12047" max="12047" width="18.5546875" style="2446" customWidth="1"/>
    <col min="12048" max="12048" width="13.44140625" style="2446" customWidth="1"/>
    <col min="12049" max="12049" width="12.44140625" style="2446" customWidth="1"/>
    <col min="12050" max="12050" width="15.6640625" style="2446" customWidth="1"/>
    <col min="12051" max="12051" width="11.44140625" style="2446" bestFit="1" customWidth="1"/>
    <col min="12052" max="12052" width="14.33203125" style="2446" customWidth="1"/>
    <col min="12053" max="12053" width="9.44140625" style="2446" customWidth="1"/>
    <col min="12054" max="12288" width="8.88671875" style="2446"/>
    <col min="12289" max="12293" width="5" style="2446" customWidth="1"/>
    <col min="12294" max="12294" width="8.88671875" style="2446"/>
    <col min="12295" max="12295" width="4.33203125" style="2446" customWidth="1"/>
    <col min="12296" max="12296" width="14.33203125" style="2446" customWidth="1"/>
    <col min="12297" max="12297" width="5.44140625" style="2446" customWidth="1"/>
    <col min="12298" max="12298" width="57.109375" style="2446" customWidth="1"/>
    <col min="12299" max="12299" width="4.33203125" style="2446" customWidth="1"/>
    <col min="12300" max="12300" width="13.6640625" style="2446" customWidth="1"/>
    <col min="12301" max="12301" width="6.88671875" style="2446" customWidth="1"/>
    <col min="12302" max="12302" width="13.44140625" style="2446" customWidth="1"/>
    <col min="12303" max="12303" width="18.5546875" style="2446" customWidth="1"/>
    <col min="12304" max="12304" width="13.44140625" style="2446" customWidth="1"/>
    <col min="12305" max="12305" width="12.44140625" style="2446" customWidth="1"/>
    <col min="12306" max="12306" width="15.6640625" style="2446" customWidth="1"/>
    <col min="12307" max="12307" width="11.44140625" style="2446" bestFit="1" customWidth="1"/>
    <col min="12308" max="12308" width="14.33203125" style="2446" customWidth="1"/>
    <col min="12309" max="12309" width="9.44140625" style="2446" customWidth="1"/>
    <col min="12310" max="12544" width="8.88671875" style="2446"/>
    <col min="12545" max="12549" width="5" style="2446" customWidth="1"/>
    <col min="12550" max="12550" width="8.88671875" style="2446"/>
    <col min="12551" max="12551" width="4.33203125" style="2446" customWidth="1"/>
    <col min="12552" max="12552" width="14.33203125" style="2446" customWidth="1"/>
    <col min="12553" max="12553" width="5.44140625" style="2446" customWidth="1"/>
    <col min="12554" max="12554" width="57.109375" style="2446" customWidth="1"/>
    <col min="12555" max="12555" width="4.33203125" style="2446" customWidth="1"/>
    <col min="12556" max="12556" width="13.6640625" style="2446" customWidth="1"/>
    <col min="12557" max="12557" width="6.88671875" style="2446" customWidth="1"/>
    <col min="12558" max="12558" width="13.44140625" style="2446" customWidth="1"/>
    <col min="12559" max="12559" width="18.5546875" style="2446" customWidth="1"/>
    <col min="12560" max="12560" width="13.44140625" style="2446" customWidth="1"/>
    <col min="12561" max="12561" width="12.44140625" style="2446" customWidth="1"/>
    <col min="12562" max="12562" width="15.6640625" style="2446" customWidth="1"/>
    <col min="12563" max="12563" width="11.44140625" style="2446" bestFit="1" customWidth="1"/>
    <col min="12564" max="12564" width="14.33203125" style="2446" customWidth="1"/>
    <col min="12565" max="12565" width="9.44140625" style="2446" customWidth="1"/>
    <col min="12566" max="12800" width="8.88671875" style="2446"/>
    <col min="12801" max="12805" width="5" style="2446" customWidth="1"/>
    <col min="12806" max="12806" width="8.88671875" style="2446"/>
    <col min="12807" max="12807" width="4.33203125" style="2446" customWidth="1"/>
    <col min="12808" max="12808" width="14.33203125" style="2446" customWidth="1"/>
    <col min="12809" max="12809" width="5.44140625" style="2446" customWidth="1"/>
    <col min="12810" max="12810" width="57.109375" style="2446" customWidth="1"/>
    <col min="12811" max="12811" width="4.33203125" style="2446" customWidth="1"/>
    <col min="12812" max="12812" width="13.6640625" style="2446" customWidth="1"/>
    <col min="12813" max="12813" width="6.88671875" style="2446" customWidth="1"/>
    <col min="12814" max="12814" width="13.44140625" style="2446" customWidth="1"/>
    <col min="12815" max="12815" width="18.5546875" style="2446" customWidth="1"/>
    <col min="12816" max="12816" width="13.44140625" style="2446" customWidth="1"/>
    <col min="12817" max="12817" width="12.44140625" style="2446" customWidth="1"/>
    <col min="12818" max="12818" width="15.6640625" style="2446" customWidth="1"/>
    <col min="12819" max="12819" width="11.44140625" style="2446" bestFit="1" customWidth="1"/>
    <col min="12820" max="12820" width="14.33203125" style="2446" customWidth="1"/>
    <col min="12821" max="12821" width="9.44140625" style="2446" customWidth="1"/>
    <col min="12822" max="13056" width="8.88671875" style="2446"/>
    <col min="13057" max="13061" width="5" style="2446" customWidth="1"/>
    <col min="13062" max="13062" width="8.88671875" style="2446"/>
    <col min="13063" max="13063" width="4.33203125" style="2446" customWidth="1"/>
    <col min="13064" max="13064" width="14.33203125" style="2446" customWidth="1"/>
    <col min="13065" max="13065" width="5.44140625" style="2446" customWidth="1"/>
    <col min="13066" max="13066" width="57.109375" style="2446" customWidth="1"/>
    <col min="13067" max="13067" width="4.33203125" style="2446" customWidth="1"/>
    <col min="13068" max="13068" width="13.6640625" style="2446" customWidth="1"/>
    <col min="13069" max="13069" width="6.88671875" style="2446" customWidth="1"/>
    <col min="13070" max="13070" width="13.44140625" style="2446" customWidth="1"/>
    <col min="13071" max="13071" width="18.5546875" style="2446" customWidth="1"/>
    <col min="13072" max="13072" width="13.44140625" style="2446" customWidth="1"/>
    <col min="13073" max="13073" width="12.44140625" style="2446" customWidth="1"/>
    <col min="13074" max="13074" width="15.6640625" style="2446" customWidth="1"/>
    <col min="13075" max="13075" width="11.44140625" style="2446" bestFit="1" customWidth="1"/>
    <col min="13076" max="13076" width="14.33203125" style="2446" customWidth="1"/>
    <col min="13077" max="13077" width="9.44140625" style="2446" customWidth="1"/>
    <col min="13078" max="13312" width="8.88671875" style="2446"/>
    <col min="13313" max="13317" width="5" style="2446" customWidth="1"/>
    <col min="13318" max="13318" width="8.88671875" style="2446"/>
    <col min="13319" max="13319" width="4.33203125" style="2446" customWidth="1"/>
    <col min="13320" max="13320" width="14.33203125" style="2446" customWidth="1"/>
    <col min="13321" max="13321" width="5.44140625" style="2446" customWidth="1"/>
    <col min="13322" max="13322" width="57.109375" style="2446" customWidth="1"/>
    <col min="13323" max="13323" width="4.33203125" style="2446" customWidth="1"/>
    <col min="13324" max="13324" width="13.6640625" style="2446" customWidth="1"/>
    <col min="13325" max="13325" width="6.88671875" style="2446" customWidth="1"/>
    <col min="13326" max="13326" width="13.44140625" style="2446" customWidth="1"/>
    <col min="13327" max="13327" width="18.5546875" style="2446" customWidth="1"/>
    <col min="13328" max="13328" width="13.44140625" style="2446" customWidth="1"/>
    <col min="13329" max="13329" width="12.44140625" style="2446" customWidth="1"/>
    <col min="13330" max="13330" width="15.6640625" style="2446" customWidth="1"/>
    <col min="13331" max="13331" width="11.44140625" style="2446" bestFit="1" customWidth="1"/>
    <col min="13332" max="13332" width="14.33203125" style="2446" customWidth="1"/>
    <col min="13333" max="13333" width="9.44140625" style="2446" customWidth="1"/>
    <col min="13334" max="13568" width="8.88671875" style="2446"/>
    <col min="13569" max="13573" width="5" style="2446" customWidth="1"/>
    <col min="13574" max="13574" width="8.88671875" style="2446"/>
    <col min="13575" max="13575" width="4.33203125" style="2446" customWidth="1"/>
    <col min="13576" max="13576" width="14.33203125" style="2446" customWidth="1"/>
    <col min="13577" max="13577" width="5.44140625" style="2446" customWidth="1"/>
    <col min="13578" max="13578" width="57.109375" style="2446" customWidth="1"/>
    <col min="13579" max="13579" width="4.33203125" style="2446" customWidth="1"/>
    <col min="13580" max="13580" width="13.6640625" style="2446" customWidth="1"/>
    <col min="13581" max="13581" width="6.88671875" style="2446" customWidth="1"/>
    <col min="13582" max="13582" width="13.44140625" style="2446" customWidth="1"/>
    <col min="13583" max="13583" width="18.5546875" style="2446" customWidth="1"/>
    <col min="13584" max="13584" width="13.44140625" style="2446" customWidth="1"/>
    <col min="13585" max="13585" width="12.44140625" style="2446" customWidth="1"/>
    <col min="13586" max="13586" width="15.6640625" style="2446" customWidth="1"/>
    <col min="13587" max="13587" width="11.44140625" style="2446" bestFit="1" customWidth="1"/>
    <col min="13588" max="13588" width="14.33203125" style="2446" customWidth="1"/>
    <col min="13589" max="13589" width="9.44140625" style="2446" customWidth="1"/>
    <col min="13590" max="13824" width="8.88671875" style="2446"/>
    <col min="13825" max="13829" width="5" style="2446" customWidth="1"/>
    <col min="13830" max="13830" width="8.88671875" style="2446"/>
    <col min="13831" max="13831" width="4.33203125" style="2446" customWidth="1"/>
    <col min="13832" max="13832" width="14.33203125" style="2446" customWidth="1"/>
    <col min="13833" max="13833" width="5.44140625" style="2446" customWidth="1"/>
    <col min="13834" max="13834" width="57.109375" style="2446" customWidth="1"/>
    <col min="13835" max="13835" width="4.33203125" style="2446" customWidth="1"/>
    <col min="13836" max="13836" width="13.6640625" style="2446" customWidth="1"/>
    <col min="13837" max="13837" width="6.88671875" style="2446" customWidth="1"/>
    <col min="13838" max="13838" width="13.44140625" style="2446" customWidth="1"/>
    <col min="13839" max="13839" width="18.5546875" style="2446" customWidth="1"/>
    <col min="13840" max="13840" width="13.44140625" style="2446" customWidth="1"/>
    <col min="13841" max="13841" width="12.44140625" style="2446" customWidth="1"/>
    <col min="13842" max="13842" width="15.6640625" style="2446" customWidth="1"/>
    <col min="13843" max="13843" width="11.44140625" style="2446" bestFit="1" customWidth="1"/>
    <col min="13844" max="13844" width="14.33203125" style="2446" customWidth="1"/>
    <col min="13845" max="13845" width="9.44140625" style="2446" customWidth="1"/>
    <col min="13846" max="14080" width="8.88671875" style="2446"/>
    <col min="14081" max="14085" width="5" style="2446" customWidth="1"/>
    <col min="14086" max="14086" width="8.88671875" style="2446"/>
    <col min="14087" max="14087" width="4.33203125" style="2446" customWidth="1"/>
    <col min="14088" max="14088" width="14.33203125" style="2446" customWidth="1"/>
    <col min="14089" max="14089" width="5.44140625" style="2446" customWidth="1"/>
    <col min="14090" max="14090" width="57.109375" style="2446" customWidth="1"/>
    <col min="14091" max="14091" width="4.33203125" style="2446" customWidth="1"/>
    <col min="14092" max="14092" width="13.6640625" style="2446" customWidth="1"/>
    <col min="14093" max="14093" width="6.88671875" style="2446" customWidth="1"/>
    <col min="14094" max="14094" width="13.44140625" style="2446" customWidth="1"/>
    <col min="14095" max="14095" width="18.5546875" style="2446" customWidth="1"/>
    <col min="14096" max="14096" width="13.44140625" style="2446" customWidth="1"/>
    <col min="14097" max="14097" width="12.44140625" style="2446" customWidth="1"/>
    <col min="14098" max="14098" width="15.6640625" style="2446" customWidth="1"/>
    <col min="14099" max="14099" width="11.44140625" style="2446" bestFit="1" customWidth="1"/>
    <col min="14100" max="14100" width="14.33203125" style="2446" customWidth="1"/>
    <col min="14101" max="14101" width="9.44140625" style="2446" customWidth="1"/>
    <col min="14102" max="14336" width="8.88671875" style="2446"/>
    <col min="14337" max="14341" width="5" style="2446" customWidth="1"/>
    <col min="14342" max="14342" width="8.88671875" style="2446"/>
    <col min="14343" max="14343" width="4.33203125" style="2446" customWidth="1"/>
    <col min="14344" max="14344" width="14.33203125" style="2446" customWidth="1"/>
    <col min="14345" max="14345" width="5.44140625" style="2446" customWidth="1"/>
    <col min="14346" max="14346" width="57.109375" style="2446" customWidth="1"/>
    <col min="14347" max="14347" width="4.33203125" style="2446" customWidth="1"/>
    <col min="14348" max="14348" width="13.6640625" style="2446" customWidth="1"/>
    <col min="14349" max="14349" width="6.88671875" style="2446" customWidth="1"/>
    <col min="14350" max="14350" width="13.44140625" style="2446" customWidth="1"/>
    <col min="14351" max="14351" width="18.5546875" style="2446" customWidth="1"/>
    <col min="14352" max="14352" width="13.44140625" style="2446" customWidth="1"/>
    <col min="14353" max="14353" width="12.44140625" style="2446" customWidth="1"/>
    <col min="14354" max="14354" width="15.6640625" style="2446" customWidth="1"/>
    <col min="14355" max="14355" width="11.44140625" style="2446" bestFit="1" customWidth="1"/>
    <col min="14356" max="14356" width="14.33203125" style="2446" customWidth="1"/>
    <col min="14357" max="14357" width="9.44140625" style="2446" customWidth="1"/>
    <col min="14358" max="14592" width="8.88671875" style="2446"/>
    <col min="14593" max="14597" width="5" style="2446" customWidth="1"/>
    <col min="14598" max="14598" width="8.88671875" style="2446"/>
    <col min="14599" max="14599" width="4.33203125" style="2446" customWidth="1"/>
    <col min="14600" max="14600" width="14.33203125" style="2446" customWidth="1"/>
    <col min="14601" max="14601" width="5.44140625" style="2446" customWidth="1"/>
    <col min="14602" max="14602" width="57.109375" style="2446" customWidth="1"/>
    <col min="14603" max="14603" width="4.33203125" style="2446" customWidth="1"/>
    <col min="14604" max="14604" width="13.6640625" style="2446" customWidth="1"/>
    <col min="14605" max="14605" width="6.88671875" style="2446" customWidth="1"/>
    <col min="14606" max="14606" width="13.44140625" style="2446" customWidth="1"/>
    <col min="14607" max="14607" width="18.5546875" style="2446" customWidth="1"/>
    <col min="14608" max="14608" width="13.44140625" style="2446" customWidth="1"/>
    <col min="14609" max="14609" width="12.44140625" style="2446" customWidth="1"/>
    <col min="14610" max="14610" width="15.6640625" style="2446" customWidth="1"/>
    <col min="14611" max="14611" width="11.44140625" style="2446" bestFit="1" customWidth="1"/>
    <col min="14612" max="14612" width="14.33203125" style="2446" customWidth="1"/>
    <col min="14613" max="14613" width="9.44140625" style="2446" customWidth="1"/>
    <col min="14614" max="14848" width="8.88671875" style="2446"/>
    <col min="14849" max="14853" width="5" style="2446" customWidth="1"/>
    <col min="14854" max="14854" width="8.88671875" style="2446"/>
    <col min="14855" max="14855" width="4.33203125" style="2446" customWidth="1"/>
    <col min="14856" max="14856" width="14.33203125" style="2446" customWidth="1"/>
    <col min="14857" max="14857" width="5.44140625" style="2446" customWidth="1"/>
    <col min="14858" max="14858" width="57.109375" style="2446" customWidth="1"/>
    <col min="14859" max="14859" width="4.33203125" style="2446" customWidth="1"/>
    <col min="14860" max="14860" width="13.6640625" style="2446" customWidth="1"/>
    <col min="14861" max="14861" width="6.88671875" style="2446" customWidth="1"/>
    <col min="14862" max="14862" width="13.44140625" style="2446" customWidth="1"/>
    <col min="14863" max="14863" width="18.5546875" style="2446" customWidth="1"/>
    <col min="14864" max="14864" width="13.44140625" style="2446" customWidth="1"/>
    <col min="14865" max="14865" width="12.44140625" style="2446" customWidth="1"/>
    <col min="14866" max="14866" width="15.6640625" style="2446" customWidth="1"/>
    <col min="14867" max="14867" width="11.44140625" style="2446" bestFit="1" customWidth="1"/>
    <col min="14868" max="14868" width="14.33203125" style="2446" customWidth="1"/>
    <col min="14869" max="14869" width="9.44140625" style="2446" customWidth="1"/>
    <col min="14870" max="15104" width="8.88671875" style="2446"/>
    <col min="15105" max="15109" width="5" style="2446" customWidth="1"/>
    <col min="15110" max="15110" width="8.88671875" style="2446"/>
    <col min="15111" max="15111" width="4.33203125" style="2446" customWidth="1"/>
    <col min="15112" max="15112" width="14.33203125" style="2446" customWidth="1"/>
    <col min="15113" max="15113" width="5.44140625" style="2446" customWidth="1"/>
    <col min="15114" max="15114" width="57.109375" style="2446" customWidth="1"/>
    <col min="15115" max="15115" width="4.33203125" style="2446" customWidth="1"/>
    <col min="15116" max="15116" width="13.6640625" style="2446" customWidth="1"/>
    <col min="15117" max="15117" width="6.88671875" style="2446" customWidth="1"/>
    <col min="15118" max="15118" width="13.44140625" style="2446" customWidth="1"/>
    <col min="15119" max="15119" width="18.5546875" style="2446" customWidth="1"/>
    <col min="15120" max="15120" width="13.44140625" style="2446" customWidth="1"/>
    <col min="15121" max="15121" width="12.44140625" style="2446" customWidth="1"/>
    <col min="15122" max="15122" width="15.6640625" style="2446" customWidth="1"/>
    <col min="15123" max="15123" width="11.44140625" style="2446" bestFit="1" customWidth="1"/>
    <col min="15124" max="15124" width="14.33203125" style="2446" customWidth="1"/>
    <col min="15125" max="15125" width="9.44140625" style="2446" customWidth="1"/>
    <col min="15126" max="15360" width="8.88671875" style="2446"/>
    <col min="15361" max="15365" width="5" style="2446" customWidth="1"/>
    <col min="15366" max="15366" width="8.88671875" style="2446"/>
    <col min="15367" max="15367" width="4.33203125" style="2446" customWidth="1"/>
    <col min="15368" max="15368" width="14.33203125" style="2446" customWidth="1"/>
    <col min="15369" max="15369" width="5.44140625" style="2446" customWidth="1"/>
    <col min="15370" max="15370" width="57.109375" style="2446" customWidth="1"/>
    <col min="15371" max="15371" width="4.33203125" style="2446" customWidth="1"/>
    <col min="15372" max="15372" width="13.6640625" style="2446" customWidth="1"/>
    <col min="15373" max="15373" width="6.88671875" style="2446" customWidth="1"/>
    <col min="15374" max="15374" width="13.44140625" style="2446" customWidth="1"/>
    <col min="15375" max="15375" width="18.5546875" style="2446" customWidth="1"/>
    <col min="15376" max="15376" width="13.44140625" style="2446" customWidth="1"/>
    <col min="15377" max="15377" width="12.44140625" style="2446" customWidth="1"/>
    <col min="15378" max="15378" width="15.6640625" style="2446" customWidth="1"/>
    <col min="15379" max="15379" width="11.44140625" style="2446" bestFit="1" customWidth="1"/>
    <col min="15380" max="15380" width="14.33203125" style="2446" customWidth="1"/>
    <col min="15381" max="15381" width="9.44140625" style="2446" customWidth="1"/>
    <col min="15382" max="15616" width="8.88671875" style="2446"/>
    <col min="15617" max="15621" width="5" style="2446" customWidth="1"/>
    <col min="15622" max="15622" width="8.88671875" style="2446"/>
    <col min="15623" max="15623" width="4.33203125" style="2446" customWidth="1"/>
    <col min="15624" max="15624" width="14.33203125" style="2446" customWidth="1"/>
    <col min="15625" max="15625" width="5.44140625" style="2446" customWidth="1"/>
    <col min="15626" max="15626" width="57.109375" style="2446" customWidth="1"/>
    <col min="15627" max="15627" width="4.33203125" style="2446" customWidth="1"/>
    <col min="15628" max="15628" width="13.6640625" style="2446" customWidth="1"/>
    <col min="15629" max="15629" width="6.88671875" style="2446" customWidth="1"/>
    <col min="15630" max="15630" width="13.44140625" style="2446" customWidth="1"/>
    <col min="15631" max="15631" width="18.5546875" style="2446" customWidth="1"/>
    <col min="15632" max="15632" width="13.44140625" style="2446" customWidth="1"/>
    <col min="15633" max="15633" width="12.44140625" style="2446" customWidth="1"/>
    <col min="15634" max="15634" width="15.6640625" style="2446" customWidth="1"/>
    <col min="15635" max="15635" width="11.44140625" style="2446" bestFit="1" customWidth="1"/>
    <col min="15636" max="15636" width="14.33203125" style="2446" customWidth="1"/>
    <col min="15637" max="15637" width="9.44140625" style="2446" customWidth="1"/>
    <col min="15638" max="15872" width="8.88671875" style="2446"/>
    <col min="15873" max="15877" width="5" style="2446" customWidth="1"/>
    <col min="15878" max="15878" width="8.88671875" style="2446"/>
    <col min="15879" max="15879" width="4.33203125" style="2446" customWidth="1"/>
    <col min="15880" max="15880" width="14.33203125" style="2446" customWidth="1"/>
    <col min="15881" max="15881" width="5.44140625" style="2446" customWidth="1"/>
    <col min="15882" max="15882" width="57.109375" style="2446" customWidth="1"/>
    <col min="15883" max="15883" width="4.33203125" style="2446" customWidth="1"/>
    <col min="15884" max="15884" width="13.6640625" style="2446" customWidth="1"/>
    <col min="15885" max="15885" width="6.88671875" style="2446" customWidth="1"/>
    <col min="15886" max="15886" width="13.44140625" style="2446" customWidth="1"/>
    <col min="15887" max="15887" width="18.5546875" style="2446" customWidth="1"/>
    <col min="15888" max="15888" width="13.44140625" style="2446" customWidth="1"/>
    <col min="15889" max="15889" width="12.44140625" style="2446" customWidth="1"/>
    <col min="15890" max="15890" width="15.6640625" style="2446" customWidth="1"/>
    <col min="15891" max="15891" width="11.44140625" style="2446" bestFit="1" customWidth="1"/>
    <col min="15892" max="15892" width="14.33203125" style="2446" customWidth="1"/>
    <col min="15893" max="15893" width="9.44140625" style="2446" customWidth="1"/>
    <col min="15894" max="16128" width="8.88671875" style="2446"/>
    <col min="16129" max="16133" width="5" style="2446" customWidth="1"/>
    <col min="16134" max="16134" width="8.88671875" style="2446"/>
    <col min="16135" max="16135" width="4.33203125" style="2446" customWidth="1"/>
    <col min="16136" max="16136" width="14.33203125" style="2446" customWidth="1"/>
    <col min="16137" max="16137" width="5.44140625" style="2446" customWidth="1"/>
    <col min="16138" max="16138" width="57.109375" style="2446" customWidth="1"/>
    <col min="16139" max="16139" width="4.33203125" style="2446" customWidth="1"/>
    <col min="16140" max="16140" width="13.6640625" style="2446" customWidth="1"/>
    <col min="16141" max="16141" width="6.88671875" style="2446" customWidth="1"/>
    <col min="16142" max="16142" width="13.44140625" style="2446" customWidth="1"/>
    <col min="16143" max="16143" width="18.5546875" style="2446" customWidth="1"/>
    <col min="16144" max="16144" width="13.44140625" style="2446" customWidth="1"/>
    <col min="16145" max="16145" width="12.44140625" style="2446" customWidth="1"/>
    <col min="16146" max="16146" width="15.6640625" style="2446" customWidth="1"/>
    <col min="16147" max="16147" width="11.44140625" style="2446" bestFit="1" customWidth="1"/>
    <col min="16148" max="16148" width="14.33203125" style="2446" customWidth="1"/>
    <col min="16149" max="16149" width="9.44140625" style="2446" customWidth="1"/>
    <col min="16150" max="16384" width="8.88671875" style="2446"/>
  </cols>
  <sheetData>
    <row r="1" spans="7:20" ht="15.6">
      <c r="G1" s="2437"/>
      <c r="H1" s="2533"/>
      <c r="I1" s="2437"/>
      <c r="J1" s="2438" t="s">
        <v>1711</v>
      </c>
      <c r="K1" s="2439"/>
      <c r="L1" s="2439"/>
      <c r="M1" s="2439"/>
      <c r="N1" s="2439"/>
      <c r="O1" s="2440"/>
      <c r="Q1" s="2442" t="s">
        <v>4754</v>
      </c>
      <c r="R1" s="2443"/>
      <c r="S1" s="2444"/>
      <c r="T1" s="2445"/>
    </row>
    <row r="2" spans="7:20" ht="21.6" customHeight="1">
      <c r="G2" s="2447"/>
      <c r="H2" s="2534"/>
      <c r="I2" s="2542"/>
      <c r="J2" s="2448" t="s">
        <v>4995</v>
      </c>
      <c r="K2" s="2448"/>
      <c r="L2" s="2449"/>
      <c r="M2" s="2450"/>
      <c r="N2" s="2449"/>
      <c r="O2" s="2451"/>
      <c r="P2" s="2452"/>
      <c r="Q2" s="2453" t="s">
        <v>4752</v>
      </c>
      <c r="R2" s="2454"/>
      <c r="S2" s="2454"/>
      <c r="T2" s="2455"/>
    </row>
    <row r="3" spans="7:20" s="2463" customFormat="1" ht="16.2" thickBot="1">
      <c r="G3" s="2456" t="s">
        <v>22</v>
      </c>
      <c r="H3" s="2535" t="s">
        <v>20</v>
      </c>
      <c r="I3" s="2543" t="s">
        <v>189</v>
      </c>
      <c r="J3" s="2458" t="s">
        <v>99</v>
      </c>
      <c r="K3" s="2457" t="s">
        <v>10</v>
      </c>
      <c r="L3" s="2457" t="s">
        <v>1347</v>
      </c>
      <c r="M3" s="2457" t="s">
        <v>179</v>
      </c>
      <c r="N3" s="2457" t="s">
        <v>509</v>
      </c>
      <c r="O3" s="2459" t="s">
        <v>4705</v>
      </c>
      <c r="P3" s="2452"/>
      <c r="Q3" s="2460" t="s">
        <v>461</v>
      </c>
      <c r="R3" s="2461" t="s">
        <v>33</v>
      </c>
      <c r="S3" s="2461" t="s">
        <v>565</v>
      </c>
      <c r="T3" s="2462" t="s">
        <v>198</v>
      </c>
    </row>
    <row r="4" spans="7:20" ht="11.25" customHeight="1" thickTop="1">
      <c r="G4" s="2456"/>
      <c r="H4" s="2535"/>
      <c r="I4" s="2544"/>
      <c r="J4" s="2465"/>
      <c r="K4" s="2466"/>
      <c r="L4" s="2464"/>
      <c r="M4" s="2464"/>
      <c r="N4" s="2464"/>
      <c r="O4" s="2467"/>
      <c r="P4" s="2452"/>
      <c r="Q4" s="2468"/>
      <c r="R4" s="2469"/>
      <c r="S4" s="2469"/>
      <c r="T4" s="2470"/>
    </row>
    <row r="5" spans="7:20" s="2481" customFormat="1" ht="18.75" customHeight="1">
      <c r="G5" s="2471"/>
      <c r="H5" s="2536"/>
      <c r="I5" s="2545"/>
      <c r="J5" s="2472" t="s">
        <v>4995</v>
      </c>
      <c r="K5" s="2473"/>
      <c r="L5" s="2474"/>
      <c r="M5" s="2475"/>
      <c r="N5" s="2474"/>
      <c r="O5" s="2476"/>
      <c r="P5" s="2452"/>
      <c r="Q5" s="2477"/>
      <c r="R5" s="2478">
        <f>R6+R20+R30+R33+R41+R53</f>
        <v>0</v>
      </c>
      <c r="S5" s="2479"/>
      <c r="T5" s="2480">
        <f>SUBTOTAL(9,T6:T7)</f>
        <v>0</v>
      </c>
    </row>
    <row r="6" spans="7:20" s="2491" customFormat="1" ht="16.5" customHeight="1" outlineLevel="1">
      <c r="G6" s="2456"/>
      <c r="H6" s="2537" t="s">
        <v>4996</v>
      </c>
      <c r="I6" s="2546" t="str">
        <f>H6</f>
        <v>D.2.2.4</v>
      </c>
      <c r="J6" s="2482" t="s">
        <v>4997</v>
      </c>
      <c r="K6" s="2483"/>
      <c r="L6" s="2484"/>
      <c r="M6" s="2485"/>
      <c r="N6" s="2484"/>
      <c r="O6" s="2486"/>
      <c r="P6" s="2452"/>
      <c r="Q6" s="2487"/>
      <c r="R6" s="2488">
        <f>SUM(R7:R18)</f>
        <v>0</v>
      </c>
      <c r="S6" s="2489"/>
      <c r="T6" s="2490">
        <f>SUBTOTAL(9,T7:T7)</f>
        <v>0</v>
      </c>
    </row>
    <row r="7" spans="7:20" s="2501" customFormat="1" ht="39.6" outlineLevel="2" collapsed="1">
      <c r="G7" s="2492"/>
      <c r="H7" s="2538"/>
      <c r="I7" s="2547">
        <v>1</v>
      </c>
      <c r="J7" s="2494" t="s">
        <v>4998</v>
      </c>
      <c r="K7" s="2493" t="s">
        <v>6</v>
      </c>
      <c r="L7" s="2495">
        <v>183</v>
      </c>
      <c r="M7" s="2496">
        <v>0</v>
      </c>
      <c r="N7" s="2495">
        <f t="shared" ref="N7:N27" si="0">L7*(1+M7/100)</f>
        <v>183</v>
      </c>
      <c r="O7" s="2497"/>
      <c r="P7" s="2452"/>
      <c r="Q7" s="1978"/>
      <c r="R7" s="2498">
        <f t="shared" ref="R7:R18" si="1">N7*Q7</f>
        <v>0</v>
      </c>
      <c r="S7" s="2499">
        <v>0</v>
      </c>
      <c r="T7" s="2500">
        <f t="shared" ref="T7:T18" si="2">N7*S7</f>
        <v>0</v>
      </c>
    </row>
    <row r="8" spans="7:20" s="2501" customFormat="1" ht="39.6" outlineLevel="2">
      <c r="G8" s="2492"/>
      <c r="H8" s="2538"/>
      <c r="I8" s="2547">
        <f>I7+1</f>
        <v>2</v>
      </c>
      <c r="J8" s="2517" t="s">
        <v>4999</v>
      </c>
      <c r="K8" s="2493" t="s">
        <v>6</v>
      </c>
      <c r="L8" s="2495">
        <v>30</v>
      </c>
      <c r="M8" s="2496">
        <v>0</v>
      </c>
      <c r="N8" s="2495">
        <f t="shared" si="0"/>
        <v>30</v>
      </c>
      <c r="O8" s="2497"/>
      <c r="P8" s="2452"/>
      <c r="Q8" s="1978"/>
      <c r="R8" s="2498">
        <f t="shared" si="1"/>
        <v>0</v>
      </c>
      <c r="S8" s="2499">
        <v>0</v>
      </c>
      <c r="T8" s="2500">
        <f t="shared" si="2"/>
        <v>0</v>
      </c>
    </row>
    <row r="9" spans="7:20" s="2501" customFormat="1" ht="15.6" outlineLevel="2">
      <c r="G9" s="2492"/>
      <c r="H9" s="2538"/>
      <c r="I9" s="2547">
        <f t="shared" ref="I9:I62" si="3">I8+1</f>
        <v>3</v>
      </c>
      <c r="J9" s="2502" t="s">
        <v>5000</v>
      </c>
      <c r="K9" s="2503" t="s">
        <v>17</v>
      </c>
      <c r="L9" s="2495">
        <v>493</v>
      </c>
      <c r="M9" s="2496">
        <v>0</v>
      </c>
      <c r="N9" s="2495">
        <f t="shared" si="0"/>
        <v>493</v>
      </c>
      <c r="O9" s="2497"/>
      <c r="P9" s="2452"/>
      <c r="Q9" s="1978"/>
      <c r="R9" s="2498">
        <f t="shared" si="1"/>
        <v>0</v>
      </c>
      <c r="S9" s="2499">
        <v>0</v>
      </c>
      <c r="T9" s="2500">
        <f t="shared" si="2"/>
        <v>0</v>
      </c>
    </row>
    <row r="10" spans="7:20" s="2505" customFormat="1" ht="23.25" customHeight="1">
      <c r="G10" s="2504"/>
      <c r="H10" s="2539"/>
      <c r="I10" s="2547">
        <f t="shared" si="3"/>
        <v>4</v>
      </c>
      <c r="J10" s="2502" t="s">
        <v>2397</v>
      </c>
      <c r="K10" s="2503" t="s">
        <v>17</v>
      </c>
      <c r="L10" s="2495">
        <v>120.3</v>
      </c>
      <c r="M10" s="2496">
        <v>0</v>
      </c>
      <c r="N10" s="2495">
        <f t="shared" si="0"/>
        <v>120.3</v>
      </c>
      <c r="O10" s="2497"/>
      <c r="P10" s="2452"/>
      <c r="Q10" s="1978"/>
      <c r="R10" s="2498">
        <f t="shared" si="1"/>
        <v>0</v>
      </c>
      <c r="S10" s="2499">
        <v>0</v>
      </c>
      <c r="T10" s="2500">
        <f t="shared" si="2"/>
        <v>0</v>
      </c>
    </row>
    <row r="11" spans="7:20">
      <c r="G11" s="2506"/>
      <c r="H11" s="2540"/>
      <c r="I11" s="2547">
        <f t="shared" si="3"/>
        <v>5</v>
      </c>
      <c r="J11" s="2502" t="s">
        <v>2398</v>
      </c>
      <c r="K11" s="2503" t="s">
        <v>17</v>
      </c>
      <c r="L11" s="2495">
        <v>256.60000000000002</v>
      </c>
      <c r="M11" s="2496">
        <v>0</v>
      </c>
      <c r="N11" s="2495">
        <f t="shared" si="0"/>
        <v>256.60000000000002</v>
      </c>
      <c r="O11" s="2497"/>
      <c r="P11" s="2507"/>
      <c r="Q11" s="1978"/>
      <c r="R11" s="2498">
        <f t="shared" si="1"/>
        <v>0</v>
      </c>
      <c r="S11" s="2499">
        <v>0</v>
      </c>
      <c r="T11" s="2500">
        <f t="shared" si="2"/>
        <v>0</v>
      </c>
    </row>
    <row r="12" spans="7:20">
      <c r="G12" s="2506"/>
      <c r="H12" s="2540"/>
      <c r="I12" s="2547">
        <f t="shared" si="3"/>
        <v>6</v>
      </c>
      <c r="J12" s="2502" t="s">
        <v>2399</v>
      </c>
      <c r="K12" s="2503" t="s">
        <v>17</v>
      </c>
      <c r="L12" s="2495">
        <v>299.39999999999998</v>
      </c>
      <c r="M12" s="2496">
        <v>0</v>
      </c>
      <c r="N12" s="2495">
        <f t="shared" si="0"/>
        <v>299.39999999999998</v>
      </c>
      <c r="O12" s="2497"/>
      <c r="P12" s="2507"/>
      <c r="Q12" s="1978"/>
      <c r="R12" s="2498">
        <f t="shared" si="1"/>
        <v>0</v>
      </c>
      <c r="S12" s="2499">
        <v>0</v>
      </c>
      <c r="T12" s="2500">
        <f t="shared" si="2"/>
        <v>0</v>
      </c>
    </row>
    <row r="13" spans="7:20">
      <c r="G13" s="2506"/>
      <c r="H13" s="2540"/>
      <c r="I13" s="2547">
        <f t="shared" si="3"/>
        <v>7</v>
      </c>
      <c r="J13" s="2502" t="s">
        <v>5001</v>
      </c>
      <c r="K13" s="2503" t="s">
        <v>16</v>
      </c>
      <c r="L13" s="2495">
        <v>852</v>
      </c>
      <c r="M13" s="2496">
        <v>0</v>
      </c>
      <c r="N13" s="2495">
        <f t="shared" si="0"/>
        <v>852</v>
      </c>
      <c r="O13" s="2497"/>
      <c r="P13" s="2507"/>
      <c r="Q13" s="1978"/>
      <c r="R13" s="2498">
        <f t="shared" si="1"/>
        <v>0</v>
      </c>
      <c r="S13" s="2499">
        <v>0</v>
      </c>
      <c r="T13" s="2500">
        <f t="shared" si="2"/>
        <v>0</v>
      </c>
    </row>
    <row r="14" spans="7:20" ht="26.4">
      <c r="G14" s="2506"/>
      <c r="H14" s="2540"/>
      <c r="I14" s="2547">
        <f t="shared" si="3"/>
        <v>8</v>
      </c>
      <c r="J14" s="2494" t="s">
        <v>5002</v>
      </c>
      <c r="K14" s="2503" t="s">
        <v>1875</v>
      </c>
      <c r="L14" s="2495">
        <v>1</v>
      </c>
      <c r="M14" s="2496">
        <v>0</v>
      </c>
      <c r="N14" s="2495">
        <f t="shared" si="0"/>
        <v>1</v>
      </c>
      <c r="O14" s="2497"/>
      <c r="P14" s="2507"/>
      <c r="Q14" s="1978"/>
      <c r="R14" s="2498">
        <f t="shared" si="1"/>
        <v>0</v>
      </c>
      <c r="S14" s="2499">
        <v>0</v>
      </c>
      <c r="T14" s="2500">
        <f t="shared" si="2"/>
        <v>0</v>
      </c>
    </row>
    <row r="15" spans="7:20">
      <c r="G15" s="2506"/>
      <c r="H15" s="2540"/>
      <c r="I15" s="2547">
        <f t="shared" si="3"/>
        <v>9</v>
      </c>
      <c r="J15" s="2494" t="s">
        <v>5003</v>
      </c>
      <c r="K15" s="2503" t="s">
        <v>17</v>
      </c>
      <c r="L15" s="2495">
        <v>21</v>
      </c>
      <c r="M15" s="2496">
        <v>0</v>
      </c>
      <c r="N15" s="2495">
        <f t="shared" si="0"/>
        <v>21</v>
      </c>
      <c r="O15" s="2497"/>
      <c r="P15" s="2507"/>
      <c r="Q15" s="1978"/>
      <c r="R15" s="2498">
        <f t="shared" si="1"/>
        <v>0</v>
      </c>
      <c r="S15" s="2499">
        <v>0</v>
      </c>
      <c r="T15" s="2500">
        <f t="shared" si="2"/>
        <v>0</v>
      </c>
    </row>
    <row r="16" spans="7:20">
      <c r="G16" s="2506"/>
      <c r="H16" s="2540"/>
      <c r="I16" s="2547">
        <f t="shared" si="3"/>
        <v>10</v>
      </c>
      <c r="J16" s="2508" t="s">
        <v>5004</v>
      </c>
      <c r="K16" s="2503" t="s">
        <v>6</v>
      </c>
      <c r="L16" s="2495">
        <v>14</v>
      </c>
      <c r="M16" s="2496">
        <v>0</v>
      </c>
      <c r="N16" s="2495">
        <f t="shared" si="0"/>
        <v>14</v>
      </c>
      <c r="O16" s="2497"/>
      <c r="P16" s="2507"/>
      <c r="Q16" s="1978"/>
      <c r="R16" s="2498">
        <f t="shared" si="1"/>
        <v>0</v>
      </c>
      <c r="S16" s="2499">
        <v>0</v>
      </c>
      <c r="T16" s="2500">
        <f t="shared" si="2"/>
        <v>0</v>
      </c>
    </row>
    <row r="17" spans="7:21" ht="26.4">
      <c r="G17" s="2506"/>
      <c r="H17" s="2540"/>
      <c r="I17" s="2547">
        <f t="shared" si="3"/>
        <v>11</v>
      </c>
      <c r="J17" s="2502" t="s">
        <v>5005</v>
      </c>
      <c r="K17" s="2503" t="s">
        <v>1875</v>
      </c>
      <c r="L17" s="2495">
        <v>7</v>
      </c>
      <c r="M17" s="2496">
        <v>0</v>
      </c>
      <c r="N17" s="2495">
        <f t="shared" si="0"/>
        <v>7</v>
      </c>
      <c r="O17" s="2497"/>
      <c r="P17" s="2507"/>
      <c r="Q17" s="1978"/>
      <c r="R17" s="2498">
        <f t="shared" si="1"/>
        <v>0</v>
      </c>
      <c r="S17" s="2499">
        <v>0</v>
      </c>
      <c r="T17" s="2500">
        <f t="shared" si="2"/>
        <v>0</v>
      </c>
    </row>
    <row r="18" spans="7:21" ht="26.4">
      <c r="G18" s="2506"/>
      <c r="H18" s="2540"/>
      <c r="I18" s="2547">
        <f t="shared" si="3"/>
        <v>12</v>
      </c>
      <c r="J18" s="2502" t="s">
        <v>5006</v>
      </c>
      <c r="K18" s="2503" t="s">
        <v>6</v>
      </c>
      <c r="L18" s="2495">
        <v>1</v>
      </c>
      <c r="M18" s="2496">
        <v>0</v>
      </c>
      <c r="N18" s="2495">
        <f t="shared" si="0"/>
        <v>1</v>
      </c>
      <c r="O18" s="2497"/>
      <c r="P18" s="2507"/>
      <c r="Q18" s="1978"/>
      <c r="R18" s="2498">
        <f t="shared" si="1"/>
        <v>0</v>
      </c>
      <c r="S18" s="2499">
        <v>0</v>
      </c>
      <c r="T18" s="2500">
        <f t="shared" si="2"/>
        <v>0</v>
      </c>
    </row>
    <row r="19" spans="7:21">
      <c r="G19" s="2506"/>
      <c r="H19" s="2540"/>
      <c r="I19" s="2547"/>
      <c r="J19" s="2502"/>
      <c r="K19" s="2503"/>
      <c r="L19" s="2495"/>
      <c r="M19" s="2496"/>
      <c r="N19" s="2495"/>
      <c r="O19" s="2497"/>
      <c r="P19" s="2507"/>
      <c r="Q19" s="2509"/>
      <c r="R19" s="2510"/>
      <c r="S19" s="2511"/>
      <c r="T19" s="2512"/>
    </row>
    <row r="20" spans="7:21" ht="13.8">
      <c r="G20" s="2506"/>
      <c r="H20" s="2537" t="s">
        <v>5007</v>
      </c>
      <c r="I20" s="2546" t="str">
        <f>H20</f>
        <v>D.2.2.3</v>
      </c>
      <c r="J20" s="2482" t="s">
        <v>5008</v>
      </c>
      <c r="K20" s="2483"/>
      <c r="L20" s="2484"/>
      <c r="M20" s="2485"/>
      <c r="N20" s="2484"/>
      <c r="O20" s="2513"/>
      <c r="P20" s="2507"/>
      <c r="Q20" s="2487"/>
      <c r="R20" s="2488">
        <f>SUM(R21:R28)</f>
        <v>0</v>
      </c>
      <c r="S20" s="2489"/>
      <c r="T20" s="2490">
        <f>SUBTOTAL(9,T21:T21)</f>
        <v>0</v>
      </c>
      <c r="U20" s="2514"/>
    </row>
    <row r="21" spans="7:21" ht="36.75" customHeight="1">
      <c r="G21" s="2506"/>
      <c r="H21" s="2540"/>
      <c r="I21" s="2547">
        <f>I18+1</f>
        <v>13</v>
      </c>
      <c r="J21" s="2515" t="s">
        <v>5009</v>
      </c>
      <c r="K21" s="2503" t="s">
        <v>6</v>
      </c>
      <c r="L21" s="2495">
        <v>12</v>
      </c>
      <c r="M21" s="2496">
        <v>0</v>
      </c>
      <c r="N21" s="2495">
        <f t="shared" si="0"/>
        <v>12</v>
      </c>
      <c r="O21" s="2497"/>
      <c r="P21" s="2507"/>
      <c r="Q21" s="1978"/>
      <c r="R21" s="2498">
        <f t="shared" ref="R21:R28" si="4">N21*Q21</f>
        <v>0</v>
      </c>
      <c r="S21" s="2499">
        <v>0</v>
      </c>
      <c r="T21" s="2500">
        <f t="shared" ref="T21:T28" si="5">N21*S21</f>
        <v>0</v>
      </c>
    </row>
    <row r="22" spans="7:21" ht="39" customHeight="1">
      <c r="G22" s="2506"/>
      <c r="H22" s="2540"/>
      <c r="I22" s="2547">
        <f t="shared" si="3"/>
        <v>14</v>
      </c>
      <c r="J22" s="2516" t="s">
        <v>5010</v>
      </c>
      <c r="K22" s="2503" t="s">
        <v>17</v>
      </c>
      <c r="L22" s="2495">
        <v>4.8</v>
      </c>
      <c r="M22" s="2496">
        <v>0</v>
      </c>
      <c r="N22" s="2495">
        <f t="shared" si="0"/>
        <v>4.8</v>
      </c>
      <c r="O22" s="2497"/>
      <c r="P22" s="2507"/>
      <c r="Q22" s="1978"/>
      <c r="R22" s="2498">
        <f t="shared" si="4"/>
        <v>0</v>
      </c>
      <c r="S22" s="2499">
        <v>0</v>
      </c>
      <c r="T22" s="2500">
        <f t="shared" si="5"/>
        <v>0</v>
      </c>
    </row>
    <row r="23" spans="7:21">
      <c r="G23" s="2506"/>
      <c r="H23" s="2540"/>
      <c r="I23" s="2547">
        <f t="shared" si="3"/>
        <v>15</v>
      </c>
      <c r="J23" s="2502" t="s">
        <v>5011</v>
      </c>
      <c r="K23" s="2503" t="s">
        <v>17</v>
      </c>
      <c r="L23" s="2495">
        <v>30</v>
      </c>
      <c r="M23" s="2496">
        <v>0</v>
      </c>
      <c r="N23" s="2495">
        <f t="shared" si="0"/>
        <v>30</v>
      </c>
      <c r="O23" s="2497"/>
      <c r="P23" s="2507"/>
      <c r="Q23" s="1978"/>
      <c r="R23" s="2498">
        <f t="shared" si="4"/>
        <v>0</v>
      </c>
      <c r="S23" s="2499">
        <v>0</v>
      </c>
      <c r="T23" s="2500">
        <f t="shared" si="5"/>
        <v>0</v>
      </c>
    </row>
    <row r="24" spans="7:21">
      <c r="G24" s="2506"/>
      <c r="H24" s="2540"/>
      <c r="I24" s="2547">
        <f t="shared" si="3"/>
        <v>16</v>
      </c>
      <c r="J24" s="2502" t="s">
        <v>2398</v>
      </c>
      <c r="K24" s="2503" t="s">
        <v>17</v>
      </c>
      <c r="L24" s="2495">
        <v>4.8</v>
      </c>
      <c r="M24" s="2496">
        <v>0</v>
      </c>
      <c r="N24" s="2495">
        <f t="shared" si="0"/>
        <v>4.8</v>
      </c>
      <c r="O24" s="2497"/>
      <c r="P24" s="2507"/>
      <c r="Q24" s="1978"/>
      <c r="R24" s="2498">
        <f t="shared" si="4"/>
        <v>0</v>
      </c>
      <c r="S24" s="2499">
        <v>0</v>
      </c>
      <c r="T24" s="2500">
        <f t="shared" si="5"/>
        <v>0</v>
      </c>
    </row>
    <row r="25" spans="7:21">
      <c r="G25" s="2506"/>
      <c r="H25" s="2540"/>
      <c r="I25" s="2547">
        <f t="shared" si="3"/>
        <v>17</v>
      </c>
      <c r="J25" s="2502" t="s">
        <v>5012</v>
      </c>
      <c r="K25" s="2503" t="s">
        <v>17</v>
      </c>
      <c r="L25" s="2495">
        <v>25.2</v>
      </c>
      <c r="M25" s="2496">
        <v>0</v>
      </c>
      <c r="N25" s="2495">
        <f t="shared" si="0"/>
        <v>25.2</v>
      </c>
      <c r="O25" s="2497"/>
      <c r="P25" s="2507"/>
      <c r="Q25" s="1978"/>
      <c r="R25" s="2498">
        <f t="shared" si="4"/>
        <v>0</v>
      </c>
      <c r="S25" s="2499">
        <v>0</v>
      </c>
      <c r="T25" s="2500">
        <f t="shared" si="5"/>
        <v>0</v>
      </c>
    </row>
    <row r="26" spans="7:21">
      <c r="G26" s="2506"/>
      <c r="H26" s="2540"/>
      <c r="I26" s="2547">
        <f t="shared" si="3"/>
        <v>18</v>
      </c>
      <c r="J26" s="2502" t="s">
        <v>5001</v>
      </c>
      <c r="K26" s="2503" t="s">
        <v>16</v>
      </c>
      <c r="L26" s="2495">
        <v>60</v>
      </c>
      <c r="M26" s="2496">
        <v>0</v>
      </c>
      <c r="N26" s="2495">
        <f t="shared" si="0"/>
        <v>60</v>
      </c>
      <c r="O26" s="2497"/>
      <c r="P26" s="2507"/>
      <c r="Q26" s="1978"/>
      <c r="R26" s="2498">
        <f t="shared" si="4"/>
        <v>0</v>
      </c>
      <c r="S26" s="2499">
        <v>0</v>
      </c>
      <c r="T26" s="2500">
        <f t="shared" si="5"/>
        <v>0</v>
      </c>
    </row>
    <row r="27" spans="7:21">
      <c r="G27" s="2506"/>
      <c r="H27" s="2540"/>
      <c r="I27" s="2547">
        <f t="shared" si="3"/>
        <v>19</v>
      </c>
      <c r="J27" s="2502" t="s">
        <v>5013</v>
      </c>
      <c r="K27" s="2503" t="s">
        <v>1875</v>
      </c>
      <c r="L27" s="2495">
        <v>1</v>
      </c>
      <c r="M27" s="2496">
        <v>0</v>
      </c>
      <c r="N27" s="2495">
        <f t="shared" si="0"/>
        <v>1</v>
      </c>
      <c r="O27" s="2497"/>
      <c r="P27" s="2507"/>
      <c r="Q27" s="1978"/>
      <c r="R27" s="2498">
        <f t="shared" si="4"/>
        <v>0</v>
      </c>
      <c r="S27" s="2499">
        <v>0</v>
      </c>
      <c r="T27" s="2500">
        <f t="shared" si="5"/>
        <v>0</v>
      </c>
    </row>
    <row r="28" spans="7:21">
      <c r="G28" s="2506"/>
      <c r="H28" s="2540"/>
      <c r="I28" s="2547">
        <f t="shared" si="3"/>
        <v>20</v>
      </c>
      <c r="J28" s="2502" t="s">
        <v>5014</v>
      </c>
      <c r="K28" s="2503" t="s">
        <v>23</v>
      </c>
      <c r="L28" s="2495">
        <v>1</v>
      </c>
      <c r="M28" s="2496">
        <v>0</v>
      </c>
      <c r="N28" s="2495">
        <f>L28*(1+M28/100)</f>
        <v>1</v>
      </c>
      <c r="O28" s="2497"/>
      <c r="P28" s="2507"/>
      <c r="Q28" s="1978"/>
      <c r="R28" s="2498">
        <f t="shared" si="4"/>
        <v>0</v>
      </c>
      <c r="S28" s="2499">
        <v>0</v>
      </c>
      <c r="T28" s="2500">
        <f t="shared" si="5"/>
        <v>0</v>
      </c>
    </row>
    <row r="29" spans="7:21">
      <c r="G29" s="2506"/>
      <c r="H29" s="2540"/>
      <c r="I29" s="2547"/>
      <c r="J29" s="2502"/>
      <c r="K29" s="2503"/>
      <c r="L29" s="2495"/>
      <c r="M29" s="2496"/>
      <c r="N29" s="2495"/>
      <c r="O29" s="2497"/>
      <c r="P29" s="2507"/>
      <c r="Q29" s="2509"/>
      <c r="R29" s="2510"/>
      <c r="S29" s="2511"/>
      <c r="T29" s="2512"/>
    </row>
    <row r="30" spans="7:21" ht="13.8">
      <c r="G30" s="2506"/>
      <c r="H30" s="2537" t="s">
        <v>5015</v>
      </c>
      <c r="I30" s="2546" t="s">
        <v>5015</v>
      </c>
      <c r="J30" s="2482" t="s">
        <v>5041</v>
      </c>
      <c r="K30" s="2483"/>
      <c r="L30" s="2484"/>
      <c r="M30" s="2485"/>
      <c r="N30" s="2484"/>
      <c r="O30" s="2513"/>
      <c r="Q30" s="2487"/>
      <c r="R30" s="2488">
        <f>SUM(R31)</f>
        <v>0</v>
      </c>
      <c r="S30" s="2489"/>
      <c r="T30" s="2490">
        <f>SUBTOTAL(9,T31:T31)</f>
        <v>0</v>
      </c>
    </row>
    <row r="31" spans="7:21" ht="52.8">
      <c r="G31" s="2506"/>
      <c r="H31" s="2540"/>
      <c r="I31" s="2547">
        <f>I28+1</f>
        <v>21</v>
      </c>
      <c r="J31" s="2494" t="s">
        <v>5016</v>
      </c>
      <c r="K31" s="2503" t="s">
        <v>1875</v>
      </c>
      <c r="L31" s="2495">
        <v>1</v>
      </c>
      <c r="M31" s="2496">
        <v>0</v>
      </c>
      <c r="N31" s="2495">
        <f t="shared" ref="N31:N39" si="6">L31*(1+M31/100)</f>
        <v>1</v>
      </c>
      <c r="O31" s="2497"/>
      <c r="P31" s="2507"/>
      <c r="Q31" s="1978"/>
      <c r="R31" s="2498">
        <f>N31*Q31</f>
        <v>0</v>
      </c>
      <c r="S31" s="2499">
        <v>0</v>
      </c>
      <c r="T31" s="2500">
        <f>N31*S31</f>
        <v>0</v>
      </c>
    </row>
    <row r="32" spans="7:21">
      <c r="G32" s="2506"/>
      <c r="H32" s="2540"/>
      <c r="I32" s="2547"/>
      <c r="J32" s="2494"/>
      <c r="K32" s="2503"/>
      <c r="L32" s="2495"/>
      <c r="M32" s="2496"/>
      <c r="N32" s="2495"/>
      <c r="O32" s="2497"/>
      <c r="P32" s="2507"/>
      <c r="Q32" s="2509"/>
      <c r="R32" s="2510"/>
      <c r="S32" s="2511"/>
      <c r="T32" s="2512"/>
    </row>
    <row r="33" spans="7:20" ht="13.8">
      <c r="G33" s="2506"/>
      <c r="H33" s="2537" t="s">
        <v>5017</v>
      </c>
      <c r="I33" s="2546" t="str">
        <f>H33</f>
        <v>D.2.2.5</v>
      </c>
      <c r="J33" s="2482" t="s">
        <v>5018</v>
      </c>
      <c r="K33" s="2483"/>
      <c r="L33" s="2484"/>
      <c r="M33" s="2485"/>
      <c r="N33" s="2484"/>
      <c r="O33" s="2513"/>
      <c r="P33" s="2507"/>
      <c r="Q33" s="2487"/>
      <c r="R33" s="2488">
        <f>SUM(R34:R39)</f>
        <v>0</v>
      </c>
      <c r="S33" s="2489"/>
      <c r="T33" s="2490">
        <f>SUBTOTAL(9,T34:T34)</f>
        <v>0</v>
      </c>
    </row>
    <row r="34" spans="7:20" ht="52.8">
      <c r="G34" s="2506"/>
      <c r="H34" s="2540"/>
      <c r="I34" s="2547">
        <f>I31+1</f>
        <v>22</v>
      </c>
      <c r="J34" s="2517" t="s">
        <v>5019</v>
      </c>
      <c r="K34" s="2503" t="s">
        <v>6</v>
      </c>
      <c r="L34" s="2495">
        <v>65.3</v>
      </c>
      <c r="M34" s="2496">
        <v>0</v>
      </c>
      <c r="N34" s="2495">
        <f t="shared" si="6"/>
        <v>65.3</v>
      </c>
      <c r="O34" s="2497"/>
      <c r="P34" s="2507"/>
      <c r="Q34" s="1978"/>
      <c r="R34" s="2498">
        <f t="shared" ref="R34:R39" si="7">N34*Q34</f>
        <v>0</v>
      </c>
      <c r="S34" s="2499">
        <v>0</v>
      </c>
      <c r="T34" s="2500">
        <f t="shared" ref="T34:T39" si="8">N34*S34</f>
        <v>0</v>
      </c>
    </row>
    <row r="35" spans="7:20">
      <c r="G35" s="2506"/>
      <c r="H35" s="2540"/>
      <c r="I35" s="2547">
        <f t="shared" si="3"/>
        <v>23</v>
      </c>
      <c r="J35" s="2502" t="s">
        <v>5020</v>
      </c>
      <c r="K35" s="2503" t="s">
        <v>17</v>
      </c>
      <c r="L35" s="2495">
        <v>88.81</v>
      </c>
      <c r="M35" s="2496">
        <v>0</v>
      </c>
      <c r="N35" s="2495">
        <f t="shared" si="6"/>
        <v>88.81</v>
      </c>
      <c r="O35" s="2497"/>
      <c r="P35" s="2507"/>
      <c r="Q35" s="1978"/>
      <c r="R35" s="2498">
        <f t="shared" si="7"/>
        <v>0</v>
      </c>
      <c r="S35" s="2499">
        <v>0</v>
      </c>
      <c r="T35" s="2500">
        <f t="shared" si="8"/>
        <v>0</v>
      </c>
    </row>
    <row r="36" spans="7:20">
      <c r="G36" s="2506"/>
      <c r="H36" s="2540"/>
      <c r="I36" s="2547">
        <f t="shared" si="3"/>
        <v>24</v>
      </c>
      <c r="J36" s="2502" t="s">
        <v>2398</v>
      </c>
      <c r="K36" s="2503" t="s">
        <v>17</v>
      </c>
      <c r="L36" s="2495">
        <v>26.02</v>
      </c>
      <c r="M36" s="2496">
        <v>0</v>
      </c>
      <c r="N36" s="2495">
        <f t="shared" si="6"/>
        <v>26.02</v>
      </c>
      <c r="O36" s="2497"/>
      <c r="P36" s="2507"/>
      <c r="Q36" s="1978"/>
      <c r="R36" s="2498">
        <f t="shared" si="7"/>
        <v>0</v>
      </c>
      <c r="S36" s="2499">
        <v>0</v>
      </c>
      <c r="T36" s="2500">
        <f t="shared" si="8"/>
        <v>0</v>
      </c>
    </row>
    <row r="37" spans="7:20">
      <c r="G37" s="2506"/>
      <c r="H37" s="2540"/>
      <c r="I37" s="2547">
        <f t="shared" si="3"/>
        <v>25</v>
      </c>
      <c r="J37" s="2502" t="s">
        <v>5012</v>
      </c>
      <c r="K37" s="2503" t="s">
        <v>17</v>
      </c>
      <c r="L37" s="2495">
        <v>26.02</v>
      </c>
      <c r="M37" s="2496">
        <v>0</v>
      </c>
      <c r="N37" s="2495">
        <f t="shared" si="6"/>
        <v>26.02</v>
      </c>
      <c r="O37" s="2497"/>
      <c r="P37" s="2507"/>
      <c r="Q37" s="1978"/>
      <c r="R37" s="2498">
        <f t="shared" si="7"/>
        <v>0</v>
      </c>
      <c r="S37" s="2499">
        <v>0</v>
      </c>
      <c r="T37" s="2500">
        <f t="shared" si="8"/>
        <v>0</v>
      </c>
    </row>
    <row r="38" spans="7:20">
      <c r="G38" s="2506"/>
      <c r="H38" s="2540"/>
      <c r="I38" s="2547">
        <f t="shared" si="3"/>
        <v>26</v>
      </c>
      <c r="J38" s="2502" t="s">
        <v>5021</v>
      </c>
      <c r="K38" s="2503" t="s">
        <v>17</v>
      </c>
      <c r="L38" s="2495">
        <v>62.79</v>
      </c>
      <c r="M38" s="2496">
        <v>0</v>
      </c>
      <c r="N38" s="2495">
        <f>L38*(1+M38/100)</f>
        <v>62.79</v>
      </c>
      <c r="O38" s="2497"/>
      <c r="P38" s="2507"/>
      <c r="Q38" s="1978"/>
      <c r="R38" s="2498">
        <f t="shared" si="7"/>
        <v>0</v>
      </c>
      <c r="S38" s="2499">
        <v>0</v>
      </c>
      <c r="T38" s="2500">
        <f t="shared" si="8"/>
        <v>0</v>
      </c>
    </row>
    <row r="39" spans="7:20">
      <c r="G39" s="2506"/>
      <c r="H39" s="2540"/>
      <c r="I39" s="2547">
        <f t="shared" si="3"/>
        <v>27</v>
      </c>
      <c r="J39" s="2502" t="s">
        <v>5001</v>
      </c>
      <c r="K39" s="2503" t="s">
        <v>16</v>
      </c>
      <c r="L39" s="2495">
        <v>222</v>
      </c>
      <c r="M39" s="2496">
        <v>0</v>
      </c>
      <c r="N39" s="2495">
        <f t="shared" si="6"/>
        <v>222</v>
      </c>
      <c r="O39" s="2497"/>
      <c r="P39" s="2507"/>
      <c r="Q39" s="1978"/>
      <c r="R39" s="2498">
        <f t="shared" si="7"/>
        <v>0</v>
      </c>
      <c r="S39" s="2499">
        <v>0</v>
      </c>
      <c r="T39" s="2500">
        <f t="shared" si="8"/>
        <v>0</v>
      </c>
    </row>
    <row r="40" spans="7:20">
      <c r="G40" s="2506"/>
      <c r="H40" s="2540"/>
      <c r="I40" s="2547"/>
      <c r="J40" s="2502"/>
      <c r="K40" s="2503"/>
      <c r="L40" s="2495"/>
      <c r="M40" s="2496"/>
      <c r="N40" s="2495"/>
      <c r="O40" s="2497"/>
      <c r="P40" s="2507"/>
      <c r="Q40" s="2509"/>
      <c r="R40" s="2510"/>
      <c r="S40" s="2511"/>
      <c r="T40" s="2512"/>
    </row>
    <row r="41" spans="7:20" ht="13.8">
      <c r="G41" s="2506"/>
      <c r="H41" s="2537" t="s">
        <v>5022</v>
      </c>
      <c r="I41" s="2546" t="str">
        <f>H41</f>
        <v>D.2.2.6</v>
      </c>
      <c r="J41" s="2482" t="s">
        <v>5023</v>
      </c>
      <c r="K41" s="2483"/>
      <c r="L41" s="2484"/>
      <c r="M41" s="2485"/>
      <c r="N41" s="2484"/>
      <c r="O41" s="2513"/>
      <c r="P41" s="2507"/>
      <c r="Q41" s="2487"/>
      <c r="R41" s="2488">
        <f>SUM(R42:R51)</f>
        <v>0</v>
      </c>
      <c r="S41" s="2489"/>
      <c r="T41" s="2490">
        <f>SUBTOTAL(9,T42:T42)</f>
        <v>0</v>
      </c>
    </row>
    <row r="42" spans="7:20" ht="26.4">
      <c r="G42" s="2506"/>
      <c r="H42" s="2540"/>
      <c r="I42" s="2547">
        <f>I39+1</f>
        <v>28</v>
      </c>
      <c r="J42" s="2517" t="s">
        <v>5024</v>
      </c>
      <c r="K42" s="2503" t="s">
        <v>6</v>
      </c>
      <c r="L42" s="2495">
        <v>20</v>
      </c>
      <c r="M42" s="2496">
        <v>0</v>
      </c>
      <c r="N42" s="2495">
        <f t="shared" ref="N42:N50" si="9">L42*(1+M42/100)</f>
        <v>20</v>
      </c>
      <c r="O42" s="2497"/>
      <c r="P42" s="2507"/>
      <c r="Q42" s="1978"/>
      <c r="R42" s="2498">
        <f t="shared" ref="R42:R51" si="10">N42*Q42</f>
        <v>0</v>
      </c>
      <c r="S42" s="2499">
        <v>0</v>
      </c>
      <c r="T42" s="2500">
        <f t="shared" ref="T42:T51" si="11">N42*S42</f>
        <v>0</v>
      </c>
    </row>
    <row r="43" spans="7:20" ht="39.6">
      <c r="G43" s="2506"/>
      <c r="H43" s="2540"/>
      <c r="I43" s="2547">
        <f t="shared" si="3"/>
        <v>29</v>
      </c>
      <c r="J43" s="2517" t="s">
        <v>5025</v>
      </c>
      <c r="K43" s="2503" t="s">
        <v>1875</v>
      </c>
      <c r="L43" s="2495">
        <v>1</v>
      </c>
      <c r="M43" s="2496">
        <v>0</v>
      </c>
      <c r="N43" s="2495">
        <f>L43*(1+M43/100)</f>
        <v>1</v>
      </c>
      <c r="O43" s="2497"/>
      <c r="P43" s="2507"/>
      <c r="Q43" s="1978"/>
      <c r="R43" s="2498">
        <f t="shared" si="10"/>
        <v>0</v>
      </c>
      <c r="S43" s="2499">
        <v>0</v>
      </c>
      <c r="T43" s="2500">
        <f t="shared" si="11"/>
        <v>0</v>
      </c>
    </row>
    <row r="44" spans="7:20">
      <c r="G44" s="2506"/>
      <c r="H44" s="2540"/>
      <c r="I44" s="2547">
        <f t="shared" si="3"/>
        <v>30</v>
      </c>
      <c r="J44" s="2517" t="s">
        <v>5026</v>
      </c>
      <c r="K44" s="2503" t="s">
        <v>6</v>
      </c>
      <c r="L44" s="2495">
        <v>15</v>
      </c>
      <c r="M44" s="2496">
        <v>0</v>
      </c>
      <c r="N44" s="2495">
        <f>L44*(1+M44/100)</f>
        <v>15</v>
      </c>
      <c r="O44" s="2497"/>
      <c r="P44" s="2507"/>
      <c r="Q44" s="1978"/>
      <c r="R44" s="2498">
        <f t="shared" si="10"/>
        <v>0</v>
      </c>
      <c r="S44" s="2499">
        <v>0</v>
      </c>
      <c r="T44" s="2500">
        <f t="shared" si="11"/>
        <v>0</v>
      </c>
    </row>
    <row r="45" spans="7:20">
      <c r="G45" s="2506"/>
      <c r="H45" s="2540"/>
      <c r="I45" s="2547">
        <f t="shared" si="3"/>
        <v>31</v>
      </c>
      <c r="J45" s="2517" t="s">
        <v>5027</v>
      </c>
      <c r="K45" s="2503" t="s">
        <v>1875</v>
      </c>
      <c r="L45" s="2495">
        <v>1</v>
      </c>
      <c r="M45" s="2496">
        <v>0</v>
      </c>
      <c r="N45" s="2495">
        <f>L45*(1+M45/100)</f>
        <v>1</v>
      </c>
      <c r="O45" s="2497"/>
      <c r="P45" s="2507"/>
      <c r="Q45" s="1978"/>
      <c r="R45" s="2498">
        <f t="shared" si="10"/>
        <v>0</v>
      </c>
      <c r="S45" s="2499">
        <v>0</v>
      </c>
      <c r="T45" s="2500">
        <f t="shared" si="11"/>
        <v>0</v>
      </c>
    </row>
    <row r="46" spans="7:20">
      <c r="G46" s="2506"/>
      <c r="H46" s="2540"/>
      <c r="I46" s="2547">
        <f t="shared" si="3"/>
        <v>32</v>
      </c>
      <c r="J46" s="2502" t="s">
        <v>5020</v>
      </c>
      <c r="K46" s="2503" t="s">
        <v>17</v>
      </c>
      <c r="L46" s="2495">
        <v>27.2</v>
      </c>
      <c r="M46" s="2496">
        <v>0</v>
      </c>
      <c r="N46" s="2495">
        <f t="shared" si="9"/>
        <v>27.2</v>
      </c>
      <c r="O46" s="2497"/>
      <c r="P46" s="2507"/>
      <c r="Q46" s="1978"/>
      <c r="R46" s="2498">
        <f t="shared" si="10"/>
        <v>0</v>
      </c>
      <c r="S46" s="2499">
        <v>0</v>
      </c>
      <c r="T46" s="2500">
        <f t="shared" si="11"/>
        <v>0</v>
      </c>
    </row>
    <row r="47" spans="7:20">
      <c r="G47" s="2506"/>
      <c r="H47" s="2540"/>
      <c r="I47" s="2547">
        <f t="shared" si="3"/>
        <v>33</v>
      </c>
      <c r="J47" s="2502" t="s">
        <v>2398</v>
      </c>
      <c r="K47" s="2503" t="s">
        <v>17</v>
      </c>
      <c r="L47" s="2495">
        <v>8.16</v>
      </c>
      <c r="M47" s="2496">
        <v>0</v>
      </c>
      <c r="N47" s="2495">
        <f t="shared" si="9"/>
        <v>8.16</v>
      </c>
      <c r="O47" s="2497"/>
      <c r="P47" s="2507"/>
      <c r="Q47" s="1978"/>
      <c r="R47" s="2498">
        <f t="shared" si="10"/>
        <v>0</v>
      </c>
      <c r="S47" s="2499">
        <v>0</v>
      </c>
      <c r="T47" s="2500">
        <f t="shared" si="11"/>
        <v>0</v>
      </c>
    </row>
    <row r="48" spans="7:20">
      <c r="G48" s="2506"/>
      <c r="H48" s="2540"/>
      <c r="I48" s="2547">
        <f t="shared" si="3"/>
        <v>34</v>
      </c>
      <c r="J48" s="2502" t="s">
        <v>5012</v>
      </c>
      <c r="K48" s="2503" t="s">
        <v>17</v>
      </c>
      <c r="L48" s="2495">
        <v>7.97</v>
      </c>
      <c r="M48" s="2496">
        <v>0</v>
      </c>
      <c r="N48" s="2495">
        <f t="shared" si="9"/>
        <v>7.97</v>
      </c>
      <c r="O48" s="2497"/>
      <c r="P48" s="2507"/>
      <c r="Q48" s="1978"/>
      <c r="R48" s="2498">
        <f t="shared" si="10"/>
        <v>0</v>
      </c>
      <c r="S48" s="2499">
        <v>0</v>
      </c>
      <c r="T48" s="2500">
        <f t="shared" si="11"/>
        <v>0</v>
      </c>
    </row>
    <row r="49" spans="7:20">
      <c r="G49" s="2506"/>
      <c r="H49" s="2540"/>
      <c r="I49" s="2547">
        <f t="shared" si="3"/>
        <v>35</v>
      </c>
      <c r="J49" s="2502" t="s">
        <v>5021</v>
      </c>
      <c r="K49" s="2503" t="s">
        <v>17</v>
      </c>
      <c r="L49" s="2495">
        <v>19.04</v>
      </c>
      <c r="M49" s="2496">
        <v>0</v>
      </c>
      <c r="N49" s="2495">
        <f t="shared" si="9"/>
        <v>19.04</v>
      </c>
      <c r="O49" s="2497"/>
      <c r="P49" s="2507"/>
      <c r="Q49" s="1978"/>
      <c r="R49" s="2498">
        <f t="shared" si="10"/>
        <v>0</v>
      </c>
      <c r="S49" s="2499">
        <v>0</v>
      </c>
      <c r="T49" s="2500">
        <f t="shared" si="11"/>
        <v>0</v>
      </c>
    </row>
    <row r="50" spans="7:20">
      <c r="G50" s="2506"/>
      <c r="H50" s="2540"/>
      <c r="I50" s="2547">
        <f t="shared" si="3"/>
        <v>36</v>
      </c>
      <c r="J50" s="2502" t="s">
        <v>5001</v>
      </c>
      <c r="K50" s="2503" t="s">
        <v>16</v>
      </c>
      <c r="L50" s="2495">
        <v>68</v>
      </c>
      <c r="M50" s="2496">
        <v>0</v>
      </c>
      <c r="N50" s="2495">
        <f t="shared" si="9"/>
        <v>68</v>
      </c>
      <c r="O50" s="2497"/>
      <c r="P50" s="2507"/>
      <c r="Q50" s="1978"/>
      <c r="R50" s="2498">
        <f t="shared" si="10"/>
        <v>0</v>
      </c>
      <c r="S50" s="2499">
        <v>0</v>
      </c>
      <c r="T50" s="2500">
        <f t="shared" si="11"/>
        <v>0</v>
      </c>
    </row>
    <row r="51" spans="7:20">
      <c r="G51" s="2506"/>
      <c r="H51" s="2540"/>
      <c r="I51" s="2547">
        <f t="shared" si="3"/>
        <v>37</v>
      </c>
      <c r="J51" s="2502" t="s">
        <v>5028</v>
      </c>
      <c r="K51" s="2503" t="s">
        <v>1875</v>
      </c>
      <c r="L51" s="2495">
        <v>1</v>
      </c>
      <c r="M51" s="2496">
        <v>0</v>
      </c>
      <c r="N51" s="2495">
        <f>L51*(1+M51/100)</f>
        <v>1</v>
      </c>
      <c r="O51" s="2497"/>
      <c r="P51" s="2507"/>
      <c r="Q51" s="1978"/>
      <c r="R51" s="2498">
        <f t="shared" si="10"/>
        <v>0</v>
      </c>
      <c r="S51" s="2499">
        <v>0</v>
      </c>
      <c r="T51" s="2500">
        <f t="shared" si="11"/>
        <v>0</v>
      </c>
    </row>
    <row r="52" spans="7:20">
      <c r="G52" s="2506"/>
      <c r="H52" s="2540"/>
      <c r="I52" s="2547"/>
      <c r="J52" s="2502"/>
      <c r="K52" s="2503"/>
      <c r="L52" s="2495"/>
      <c r="M52" s="2496"/>
      <c r="N52" s="2495"/>
      <c r="O52" s="2497"/>
      <c r="P52" s="2507"/>
      <c r="Q52" s="2509"/>
      <c r="R52" s="2510"/>
      <c r="S52" s="2511"/>
      <c r="T52" s="2512"/>
    </row>
    <row r="53" spans="7:20" ht="13.8">
      <c r="G53" s="2506"/>
      <c r="H53" s="2540" t="s">
        <v>5029</v>
      </c>
      <c r="I53" s="2546" t="str">
        <f>H53</f>
        <v>D.2.2.1</v>
      </c>
      <c r="J53" s="2482" t="s">
        <v>5030</v>
      </c>
      <c r="K53" s="2483"/>
      <c r="L53" s="2484"/>
      <c r="M53" s="2485"/>
      <c r="N53" s="2484"/>
      <c r="O53" s="2513"/>
      <c r="Q53" s="2487"/>
      <c r="R53" s="2488">
        <f>SUM(R54:R62)</f>
        <v>0</v>
      </c>
      <c r="S53" s="2489"/>
      <c r="T53" s="2490">
        <f>SUBTOTAL(9,T54:T54)</f>
        <v>0</v>
      </c>
    </row>
    <row r="54" spans="7:20" ht="52.8">
      <c r="G54" s="2506"/>
      <c r="H54" s="2540"/>
      <c r="I54" s="2547">
        <f>I51+1</f>
        <v>38</v>
      </c>
      <c r="J54" s="2517" t="s">
        <v>5031</v>
      </c>
      <c r="K54" s="2503" t="s">
        <v>6</v>
      </c>
      <c r="L54" s="2495">
        <v>56</v>
      </c>
      <c r="M54" s="2496">
        <v>0</v>
      </c>
      <c r="N54" s="2495">
        <f>L54*(1+M54/100)</f>
        <v>56</v>
      </c>
      <c r="O54" s="2497"/>
      <c r="P54" s="2507"/>
      <c r="Q54" s="1978"/>
      <c r="R54" s="2498">
        <f t="shared" ref="R54:R62" si="12">N54*Q54</f>
        <v>0</v>
      </c>
      <c r="S54" s="2499">
        <v>0</v>
      </c>
      <c r="T54" s="2500">
        <f t="shared" ref="T54:T62" si="13">N54*S54</f>
        <v>0</v>
      </c>
    </row>
    <row r="55" spans="7:20" ht="26.4">
      <c r="G55" s="2506"/>
      <c r="H55" s="2540"/>
      <c r="I55" s="2547">
        <f t="shared" si="3"/>
        <v>39</v>
      </c>
      <c r="J55" s="2517" t="s">
        <v>5024</v>
      </c>
      <c r="K55" s="2503" t="s">
        <v>6</v>
      </c>
      <c r="L55" s="2495">
        <v>7</v>
      </c>
      <c r="M55" s="2496">
        <v>0</v>
      </c>
      <c r="N55" s="2495">
        <f>L55*(1+M55/100)</f>
        <v>7</v>
      </c>
      <c r="O55" s="2497"/>
      <c r="P55" s="2507"/>
      <c r="Q55" s="1978"/>
      <c r="R55" s="2498">
        <f t="shared" si="12"/>
        <v>0</v>
      </c>
      <c r="S55" s="2499">
        <v>0</v>
      </c>
      <c r="T55" s="2500">
        <f t="shared" si="13"/>
        <v>0</v>
      </c>
    </row>
    <row r="56" spans="7:20">
      <c r="G56" s="2506"/>
      <c r="H56" s="2540"/>
      <c r="I56" s="2547">
        <f t="shared" si="3"/>
        <v>40</v>
      </c>
      <c r="J56" s="2502" t="s">
        <v>5032</v>
      </c>
      <c r="K56" s="2503" t="s">
        <v>1875</v>
      </c>
      <c r="L56" s="2495">
        <v>1</v>
      </c>
      <c r="M56" s="2496">
        <v>0</v>
      </c>
      <c r="N56" s="2495">
        <f t="shared" ref="N56:N62" si="14">L56*(1+M56/100)</f>
        <v>1</v>
      </c>
      <c r="O56" s="2497"/>
      <c r="P56" s="2507"/>
      <c r="Q56" s="1978"/>
      <c r="R56" s="2498">
        <f t="shared" si="12"/>
        <v>0</v>
      </c>
      <c r="S56" s="2499">
        <v>0</v>
      </c>
      <c r="T56" s="2500">
        <f t="shared" si="13"/>
        <v>0</v>
      </c>
    </row>
    <row r="57" spans="7:20">
      <c r="G57" s="2506"/>
      <c r="H57" s="2540"/>
      <c r="I57" s="2547">
        <f t="shared" si="3"/>
        <v>41</v>
      </c>
      <c r="J57" s="2502" t="s">
        <v>5033</v>
      </c>
      <c r="K57" s="2503" t="s">
        <v>1875</v>
      </c>
      <c r="L57" s="2495">
        <v>1</v>
      </c>
      <c r="M57" s="2496">
        <v>0</v>
      </c>
      <c r="N57" s="2495">
        <f t="shared" si="14"/>
        <v>1</v>
      </c>
      <c r="O57" s="2497"/>
      <c r="P57" s="2507"/>
      <c r="Q57" s="1978"/>
      <c r="R57" s="2498">
        <f t="shared" si="12"/>
        <v>0</v>
      </c>
      <c r="S57" s="2499">
        <v>0</v>
      </c>
      <c r="T57" s="2500">
        <f t="shared" si="13"/>
        <v>0</v>
      </c>
    </row>
    <row r="58" spans="7:20">
      <c r="G58" s="2506"/>
      <c r="H58" s="2540"/>
      <c r="I58" s="2547">
        <f t="shared" si="3"/>
        <v>42</v>
      </c>
      <c r="J58" s="2502" t="s">
        <v>5020</v>
      </c>
      <c r="K58" s="2503" t="s">
        <v>17</v>
      </c>
      <c r="L58" s="2495">
        <v>85.68</v>
      </c>
      <c r="M58" s="2496">
        <v>0</v>
      </c>
      <c r="N58" s="2495">
        <f t="shared" si="14"/>
        <v>85.68</v>
      </c>
      <c r="O58" s="2497"/>
      <c r="P58" s="2507"/>
      <c r="Q58" s="1978"/>
      <c r="R58" s="2498">
        <f t="shared" si="12"/>
        <v>0</v>
      </c>
      <c r="S58" s="2499">
        <v>0</v>
      </c>
      <c r="T58" s="2500">
        <f t="shared" si="13"/>
        <v>0</v>
      </c>
    </row>
    <row r="59" spans="7:20">
      <c r="G59" s="2506"/>
      <c r="H59" s="2540"/>
      <c r="I59" s="2547">
        <f t="shared" si="3"/>
        <v>43</v>
      </c>
      <c r="J59" s="2502" t="s">
        <v>2398</v>
      </c>
      <c r="K59" s="2503" t="s">
        <v>17</v>
      </c>
      <c r="L59" s="2495">
        <v>25.7</v>
      </c>
      <c r="M59" s="2496">
        <v>0</v>
      </c>
      <c r="N59" s="2495">
        <f t="shared" si="14"/>
        <v>25.7</v>
      </c>
      <c r="O59" s="2497"/>
      <c r="P59" s="2507"/>
      <c r="Q59" s="1978"/>
      <c r="R59" s="2498">
        <f t="shared" si="12"/>
        <v>0</v>
      </c>
      <c r="S59" s="2499">
        <v>0</v>
      </c>
      <c r="T59" s="2500">
        <f t="shared" si="13"/>
        <v>0</v>
      </c>
    </row>
    <row r="60" spans="7:20">
      <c r="G60" s="2506"/>
      <c r="H60" s="2540"/>
      <c r="I60" s="2547">
        <f t="shared" si="3"/>
        <v>44</v>
      </c>
      <c r="J60" s="2502" t="s">
        <v>5012</v>
      </c>
      <c r="K60" s="2503" t="s">
        <v>17</v>
      </c>
      <c r="L60" s="2495">
        <v>25.11</v>
      </c>
      <c r="M60" s="2496">
        <v>0</v>
      </c>
      <c r="N60" s="2495">
        <f t="shared" si="14"/>
        <v>25.11</v>
      </c>
      <c r="O60" s="2497"/>
      <c r="P60" s="2507"/>
      <c r="Q60" s="1978"/>
      <c r="R60" s="2498">
        <f t="shared" si="12"/>
        <v>0</v>
      </c>
      <c r="S60" s="2499">
        <v>0</v>
      </c>
      <c r="T60" s="2500">
        <f t="shared" si="13"/>
        <v>0</v>
      </c>
    </row>
    <row r="61" spans="7:20">
      <c r="G61" s="2506"/>
      <c r="H61" s="2540"/>
      <c r="I61" s="2547">
        <f t="shared" si="3"/>
        <v>45</v>
      </c>
      <c r="J61" s="2502" t="s">
        <v>5021</v>
      </c>
      <c r="K61" s="2503" t="s">
        <v>17</v>
      </c>
      <c r="L61" s="2495">
        <v>59.98</v>
      </c>
      <c r="M61" s="2496">
        <v>0</v>
      </c>
      <c r="N61" s="2495">
        <f t="shared" si="14"/>
        <v>59.98</v>
      </c>
      <c r="O61" s="2497"/>
      <c r="P61" s="2507"/>
      <c r="Q61" s="1978"/>
      <c r="R61" s="2498">
        <f t="shared" si="12"/>
        <v>0</v>
      </c>
      <c r="S61" s="2499">
        <v>0</v>
      </c>
      <c r="T61" s="2500">
        <f t="shared" si="13"/>
        <v>0</v>
      </c>
    </row>
    <row r="62" spans="7:20" ht="13.8" thickBot="1">
      <c r="G62" s="2518"/>
      <c r="H62" s="2541"/>
      <c r="I62" s="2548">
        <f t="shared" si="3"/>
        <v>46</v>
      </c>
      <c r="J62" s="2520" t="s">
        <v>5001</v>
      </c>
      <c r="K62" s="2519" t="s">
        <v>16</v>
      </c>
      <c r="L62" s="2521">
        <v>214.2</v>
      </c>
      <c r="M62" s="2522">
        <v>0</v>
      </c>
      <c r="N62" s="2521">
        <f t="shared" si="14"/>
        <v>214.2</v>
      </c>
      <c r="O62" s="2523"/>
      <c r="P62" s="2507"/>
      <c r="Q62" s="2009"/>
      <c r="R62" s="2524">
        <f t="shared" si="12"/>
        <v>0</v>
      </c>
      <c r="S62" s="2525">
        <v>0</v>
      </c>
      <c r="T62" s="2526">
        <f t="shared" si="13"/>
        <v>0</v>
      </c>
    </row>
    <row r="64" spans="7:20">
      <c r="N64" s="2441" t="s">
        <v>5034</v>
      </c>
    </row>
  </sheetData>
  <sheetProtection algorithmName="SHA-512" hashValue="GrIE5XrMt+ZECSEy+OL0NXtiDAHF7jIMzkb+iRoss8n60vBfieQiJn+y3Qn+c8CewrlaBPDiZJ+mpwZ6eHoq/A==" saltValue="OoUN8l9Se+QxY4c+pnrBFA==" spinCount="100000" sheet="1"/>
  <printOptions gridLines="1"/>
  <pageMargins left="0.86614173228346458" right="0.39370078740157483" top="0.86614173228346458" bottom="0.35433070866141736" header="0.39370078740157483" footer="0.19685039370078741"/>
  <pageSetup paperSize="9" scale="74" fitToHeight="0" orientation="portrait" r:id="rId1"/>
  <headerFooter>
    <oddHeader>&amp;R&amp;F
&amp;A</oddHeader>
    <oddFooter>&amp;R&amp;P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rgb="FF92D050"/>
    <pageSetUpPr fitToPage="1"/>
  </sheetPr>
  <dimension ref="B1:J46"/>
  <sheetViews>
    <sheetView zoomScale="115" zoomScaleNormal="115" zoomScaleSheetLayoutView="100" workbookViewId="0">
      <pane xSplit="3" ySplit="5" topLeftCell="D6" activePane="bottomRight" state="frozen"/>
      <selection activeCell="F113" sqref="F113"/>
      <selection pane="topRight" activeCell="F113" sqref="F113"/>
      <selection pane="bottomLeft" activeCell="F113" sqref="F113"/>
      <selection pane="bottomRight" activeCell="F113" sqref="F113"/>
    </sheetView>
  </sheetViews>
  <sheetFormatPr defaultColWidth="8.88671875" defaultRowHeight="13.2"/>
  <cols>
    <col min="1" max="1" width="8.88671875" style="1669"/>
    <col min="2" max="2" width="7.33203125" style="1671" customWidth="1"/>
    <col min="3" max="3" width="55.5546875" style="1671" customWidth="1"/>
    <col min="4" max="4" width="4.5546875" style="1671" customWidth="1"/>
    <col min="5" max="5" width="8.88671875" style="1670" customWidth="1"/>
    <col min="6" max="7" width="13.33203125" style="1669" customWidth="1"/>
    <col min="8" max="8" width="2.44140625" style="1669" customWidth="1"/>
    <col min="9" max="9" width="35.6640625" style="1669" customWidth="1"/>
    <col min="10" max="16384" width="8.88671875" style="1669"/>
  </cols>
  <sheetData>
    <row r="1" spans="2:10" ht="15.6">
      <c r="B1" s="952"/>
      <c r="C1" s="818" t="s">
        <v>1711</v>
      </c>
      <c r="D1" s="975"/>
      <c r="E1" s="975"/>
      <c r="F1" s="975"/>
      <c r="G1" s="1279"/>
      <c r="H1" s="975"/>
      <c r="I1" s="1718"/>
      <c r="J1" s="942"/>
    </row>
    <row r="2" spans="2:10" ht="15.6">
      <c r="B2" s="953"/>
      <c r="C2" s="755" t="s">
        <v>4927</v>
      </c>
      <c r="D2" s="1048"/>
      <c r="E2" s="1048"/>
      <c r="F2" s="1048"/>
      <c r="G2" s="1303"/>
      <c r="H2" s="765"/>
      <c r="I2" s="1719"/>
      <c r="J2" s="765"/>
    </row>
    <row r="3" spans="2:10" ht="27.6">
      <c r="B3" s="2334" t="s">
        <v>4791</v>
      </c>
      <c r="C3" s="2335" t="s">
        <v>2815</v>
      </c>
      <c r="D3" s="2323" t="s">
        <v>2816</v>
      </c>
      <c r="E3" s="2324" t="s">
        <v>2817</v>
      </c>
      <c r="F3" s="2325" t="s">
        <v>4745</v>
      </c>
      <c r="G3" s="2336" t="s">
        <v>4746</v>
      </c>
      <c r="H3" s="2333"/>
      <c r="I3" s="2326" t="s">
        <v>692</v>
      </c>
      <c r="J3" s="765"/>
    </row>
    <row r="4" spans="2:10" ht="12.75" customHeight="1" thickBot="1">
      <c r="B4" s="2343"/>
      <c r="C4" s="2344"/>
      <c r="D4" s="2329"/>
      <c r="E4" s="2330"/>
      <c r="F4" s="2331" t="s">
        <v>3051</v>
      </c>
      <c r="G4" s="2345" t="s">
        <v>3051</v>
      </c>
      <c r="H4" s="2346"/>
      <c r="I4" s="2332"/>
    </row>
    <row r="5" spans="2:10" ht="16.2" thickTop="1">
      <c r="B5" s="2337"/>
      <c r="C5" s="2338" t="s">
        <v>2910</v>
      </c>
      <c r="D5" s="2339"/>
      <c r="E5" s="2340"/>
      <c r="F5" s="2341"/>
      <c r="G5" s="2342">
        <f>SUM(G6:G46)</f>
        <v>0</v>
      </c>
    </row>
    <row r="6" spans="2:10" ht="13.8">
      <c r="B6" s="1702"/>
      <c r="C6" s="1703" t="s">
        <v>4926</v>
      </c>
      <c r="D6" s="1697"/>
      <c r="E6" s="1705"/>
      <c r="F6" s="2089"/>
      <c r="G6" s="1283"/>
      <c r="I6" s="1227"/>
    </row>
    <row r="7" spans="2:10" ht="13.8">
      <c r="B7" s="1699">
        <v>1</v>
      </c>
      <c r="C7" s="1701" t="s">
        <v>4925</v>
      </c>
      <c r="D7" s="1700" t="s">
        <v>6</v>
      </c>
      <c r="E7" s="1706">
        <v>180</v>
      </c>
      <c r="F7" s="1817"/>
      <c r="G7" s="1283">
        <f>E7*F7</f>
        <v>0</v>
      </c>
      <c r="I7" s="1227"/>
    </row>
    <row r="8" spans="2:10" ht="13.8">
      <c r="B8" s="1699">
        <v>2</v>
      </c>
      <c r="C8" s="1701" t="s">
        <v>4924</v>
      </c>
      <c r="D8" s="1700" t="s">
        <v>6</v>
      </c>
      <c r="E8" s="1706">
        <v>100</v>
      </c>
      <c r="F8" s="1817"/>
      <c r="G8" s="1283">
        <f t="shared" ref="G8:G35" si="0">E8*F8</f>
        <v>0</v>
      </c>
      <c r="I8" s="1227"/>
    </row>
    <row r="9" spans="2:10" ht="13.8">
      <c r="B9" s="1699"/>
      <c r="C9" s="1698"/>
      <c r="D9" s="1697"/>
      <c r="E9" s="1705"/>
      <c r="F9" s="2089"/>
      <c r="G9" s="1283"/>
      <c r="I9" s="1227"/>
    </row>
    <row r="10" spans="2:10" s="1672" customFormat="1" ht="13.8">
      <c r="B10" s="1679"/>
      <c r="C10" s="1696" t="s">
        <v>4923</v>
      </c>
      <c r="D10" s="1693"/>
      <c r="E10" s="1707"/>
      <c r="F10" s="2089"/>
      <c r="G10" s="1283"/>
      <c r="I10" s="1227"/>
    </row>
    <row r="11" spans="2:10" s="1695" customFormat="1" ht="27.6">
      <c r="B11" s="1691">
        <v>1</v>
      </c>
      <c r="C11" s="1690" t="s">
        <v>4922</v>
      </c>
      <c r="D11" s="1689" t="s">
        <v>23</v>
      </c>
      <c r="E11" s="1708">
        <v>7</v>
      </c>
      <c r="F11" s="1817"/>
      <c r="G11" s="1283">
        <f t="shared" si="0"/>
        <v>0</v>
      </c>
      <c r="I11" s="1227"/>
    </row>
    <row r="12" spans="2:10" s="1695" customFormat="1" ht="27.6">
      <c r="B12" s="1691">
        <v>2</v>
      </c>
      <c r="C12" s="1690" t="s">
        <v>4921</v>
      </c>
      <c r="D12" s="1689" t="s">
        <v>23</v>
      </c>
      <c r="E12" s="1708">
        <v>2</v>
      </c>
      <c r="F12" s="1817"/>
      <c r="G12" s="1283">
        <f t="shared" si="0"/>
        <v>0</v>
      </c>
      <c r="I12" s="1227"/>
    </row>
    <row r="13" spans="2:10" s="1695" customFormat="1" ht="15.6">
      <c r="B13" s="1691">
        <v>3</v>
      </c>
      <c r="C13" s="1690" t="s">
        <v>4932</v>
      </c>
      <c r="D13" s="1689" t="s">
        <v>6</v>
      </c>
      <c r="E13" s="1708">
        <v>80</v>
      </c>
      <c r="F13" s="1817"/>
      <c r="G13" s="1283">
        <f t="shared" si="0"/>
        <v>0</v>
      </c>
      <c r="I13" s="1227"/>
    </row>
    <row r="14" spans="2:10" s="1695" customFormat="1" ht="15.6">
      <c r="B14" s="1691">
        <v>4</v>
      </c>
      <c r="C14" s="1690" t="s">
        <v>4933</v>
      </c>
      <c r="D14" s="1689" t="s">
        <v>6</v>
      </c>
      <c r="E14" s="1708">
        <v>150</v>
      </c>
      <c r="F14" s="1817"/>
      <c r="G14" s="1283">
        <f t="shared" si="0"/>
        <v>0</v>
      </c>
      <c r="I14" s="1227"/>
    </row>
    <row r="15" spans="2:10" s="1695" customFormat="1" ht="13.8">
      <c r="B15" s="1691">
        <v>5</v>
      </c>
      <c r="C15" s="1717" t="s">
        <v>4930</v>
      </c>
      <c r="D15" s="1689" t="s">
        <v>6</v>
      </c>
      <c r="E15" s="1708">
        <v>1800</v>
      </c>
      <c r="F15" s="1817"/>
      <c r="G15" s="1283">
        <f t="shared" si="0"/>
        <v>0</v>
      </c>
      <c r="I15" s="1227"/>
    </row>
    <row r="16" spans="2:10" s="1695" customFormat="1" ht="13.8">
      <c r="B16" s="1691">
        <v>6</v>
      </c>
      <c r="C16" s="1690" t="s">
        <v>4931</v>
      </c>
      <c r="D16" s="1689" t="s">
        <v>6</v>
      </c>
      <c r="E16" s="1708">
        <v>1600</v>
      </c>
      <c r="F16" s="1817"/>
      <c r="G16" s="1283">
        <f t="shared" si="0"/>
        <v>0</v>
      </c>
      <c r="I16" s="1227"/>
    </row>
    <row r="17" spans="2:9" s="1695" customFormat="1" ht="13.8">
      <c r="B17" s="1691">
        <v>7</v>
      </c>
      <c r="C17" s="1690" t="s">
        <v>4929</v>
      </c>
      <c r="D17" s="1689" t="s">
        <v>23</v>
      </c>
      <c r="E17" s="1708">
        <v>12</v>
      </c>
      <c r="F17" s="1817"/>
      <c r="G17" s="1283">
        <f t="shared" si="0"/>
        <v>0</v>
      </c>
      <c r="I17" s="1227"/>
    </row>
    <row r="18" spans="2:9" s="1695" customFormat="1" ht="13.8">
      <c r="B18" s="1691">
        <v>8</v>
      </c>
      <c r="C18" s="1690" t="s">
        <v>4928</v>
      </c>
      <c r="D18" s="1689" t="s">
        <v>23</v>
      </c>
      <c r="E18" s="1708">
        <v>10</v>
      </c>
      <c r="F18" s="1817"/>
      <c r="G18" s="1283">
        <f t="shared" si="0"/>
        <v>0</v>
      </c>
      <c r="I18" s="1227"/>
    </row>
    <row r="19" spans="2:9" s="1695" customFormat="1" ht="13.8">
      <c r="B19" s="1691"/>
      <c r="C19" s="1690"/>
      <c r="D19" s="1689"/>
      <c r="E19" s="1708"/>
      <c r="F19" s="2089"/>
      <c r="G19" s="1283"/>
      <c r="I19" s="1227"/>
    </row>
    <row r="20" spans="2:9" s="1672" customFormat="1" ht="13.8">
      <c r="B20" s="1679"/>
      <c r="C20" s="1682"/>
      <c r="D20" s="1680"/>
      <c r="E20" s="1707"/>
      <c r="F20" s="2089"/>
      <c r="G20" s="1283"/>
      <c r="I20" s="1227"/>
    </row>
    <row r="21" spans="2:9" s="1692" customFormat="1" ht="13.8">
      <c r="B21" s="1678"/>
      <c r="C21" s="1694" t="s">
        <v>4920</v>
      </c>
      <c r="D21" s="1693"/>
      <c r="E21" s="1709"/>
      <c r="F21" s="2089"/>
      <c r="G21" s="1283"/>
      <c r="I21" s="1227"/>
    </row>
    <row r="22" spans="2:9" s="1671" customFormat="1" ht="82.8">
      <c r="B22" s="1691">
        <v>1</v>
      </c>
      <c r="C22" s="1690" t="s">
        <v>4919</v>
      </c>
      <c r="D22" s="1689" t="s">
        <v>23</v>
      </c>
      <c r="E22" s="1710">
        <v>18</v>
      </c>
      <c r="F22" s="1817"/>
      <c r="G22" s="1283">
        <f t="shared" si="0"/>
        <v>0</v>
      </c>
      <c r="I22" s="1227"/>
    </row>
    <row r="23" spans="2:9" s="1671" customFormat="1" ht="27.6">
      <c r="B23" s="1691">
        <v>2</v>
      </c>
      <c r="C23" s="1690" t="s">
        <v>4918</v>
      </c>
      <c r="D23" s="1689" t="s">
        <v>23</v>
      </c>
      <c r="E23" s="1710">
        <v>12</v>
      </c>
      <c r="F23" s="1817"/>
      <c r="G23" s="1283">
        <f t="shared" si="0"/>
        <v>0</v>
      </c>
      <c r="I23" s="1227"/>
    </row>
    <row r="24" spans="2:9" s="1671" customFormat="1" ht="13.8">
      <c r="B24" s="1691">
        <v>3</v>
      </c>
      <c r="C24" s="1690" t="s">
        <v>4917</v>
      </c>
      <c r="D24" s="1689" t="s">
        <v>1875</v>
      </c>
      <c r="E24" s="1710">
        <v>12</v>
      </c>
      <c r="F24" s="1817"/>
      <c r="G24" s="1283">
        <f t="shared" si="0"/>
        <v>0</v>
      </c>
      <c r="I24" s="1227"/>
    </row>
    <row r="25" spans="2:9" s="1671" customFormat="1" ht="13.8">
      <c r="B25" s="1691">
        <v>4</v>
      </c>
      <c r="C25" s="1690" t="s">
        <v>4916</v>
      </c>
      <c r="D25" s="1689" t="s">
        <v>1875</v>
      </c>
      <c r="E25" s="1710">
        <v>12</v>
      </c>
      <c r="F25" s="1817"/>
      <c r="G25" s="1283">
        <f t="shared" si="0"/>
        <v>0</v>
      </c>
      <c r="I25" s="1227"/>
    </row>
    <row r="26" spans="2:9" s="1671" customFormat="1" ht="27.6">
      <c r="B26" s="1691">
        <v>5</v>
      </c>
      <c r="C26" s="1690" t="s">
        <v>4915</v>
      </c>
      <c r="D26" s="1689" t="s">
        <v>23</v>
      </c>
      <c r="E26" s="1710">
        <v>1</v>
      </c>
      <c r="F26" s="1817"/>
      <c r="G26" s="1283">
        <f t="shared" si="0"/>
        <v>0</v>
      </c>
      <c r="I26" s="1227"/>
    </row>
    <row r="27" spans="2:9" s="1671" customFormat="1" ht="13.8">
      <c r="B27" s="1691">
        <v>6</v>
      </c>
      <c r="C27" s="1690" t="s">
        <v>2988</v>
      </c>
      <c r="D27" s="1689" t="s">
        <v>1875</v>
      </c>
      <c r="E27" s="1710">
        <v>12</v>
      </c>
      <c r="F27" s="1817"/>
      <c r="G27" s="1283">
        <f t="shared" si="0"/>
        <v>0</v>
      </c>
      <c r="I27" s="1227"/>
    </row>
    <row r="28" spans="2:9" s="1671" customFormat="1" ht="41.4">
      <c r="B28" s="1691">
        <v>7</v>
      </c>
      <c r="C28" s="1690" t="s">
        <v>4914</v>
      </c>
      <c r="D28" s="1689" t="s">
        <v>23</v>
      </c>
      <c r="E28" s="1710">
        <v>6</v>
      </c>
      <c r="F28" s="1817"/>
      <c r="G28" s="1283">
        <f t="shared" si="0"/>
        <v>0</v>
      </c>
      <c r="I28" s="1227"/>
    </row>
    <row r="29" spans="2:9" s="1672" customFormat="1" ht="13.8">
      <c r="B29" s="1679"/>
      <c r="C29" s="1682"/>
      <c r="D29" s="1680"/>
      <c r="E29" s="1707"/>
      <c r="F29" s="2089"/>
      <c r="G29" s="1283"/>
      <c r="I29" s="1227"/>
    </row>
    <row r="30" spans="2:9" s="1683" customFormat="1" ht="13.8">
      <c r="B30" s="1686"/>
      <c r="C30" s="1688" t="s">
        <v>4913</v>
      </c>
      <c r="D30" s="1687"/>
      <c r="E30" s="1711"/>
      <c r="F30" s="2089"/>
      <c r="G30" s="1283"/>
      <c r="I30" s="1227"/>
    </row>
    <row r="31" spans="2:9" s="1683" customFormat="1" ht="27.6">
      <c r="B31" s="1686">
        <v>1</v>
      </c>
      <c r="C31" s="1685" t="s">
        <v>2992</v>
      </c>
      <c r="D31" s="1684" t="s">
        <v>23</v>
      </c>
      <c r="E31" s="1712">
        <v>3</v>
      </c>
      <c r="F31" s="1817"/>
      <c r="G31" s="1283">
        <f t="shared" si="0"/>
        <v>0</v>
      </c>
      <c r="I31" s="1227"/>
    </row>
    <row r="32" spans="2:9" s="1683" customFormat="1" ht="13.8">
      <c r="B32" s="1686">
        <v>2</v>
      </c>
      <c r="C32" s="1685" t="s">
        <v>2995</v>
      </c>
      <c r="D32" s="1684" t="s">
        <v>23</v>
      </c>
      <c r="E32" s="1712">
        <v>3</v>
      </c>
      <c r="F32" s="1817"/>
      <c r="G32" s="1283">
        <f t="shared" si="0"/>
        <v>0</v>
      </c>
      <c r="I32" s="1227"/>
    </row>
    <row r="33" spans="2:9" s="1683" customFormat="1" ht="27.6">
      <c r="B33" s="1686">
        <v>3</v>
      </c>
      <c r="C33" s="1685" t="s">
        <v>4912</v>
      </c>
      <c r="D33" s="1684" t="s">
        <v>23</v>
      </c>
      <c r="E33" s="1712">
        <v>4</v>
      </c>
      <c r="F33" s="1817"/>
      <c r="G33" s="1283">
        <f t="shared" si="0"/>
        <v>0</v>
      </c>
      <c r="I33" s="1227"/>
    </row>
    <row r="34" spans="2:9" s="1683" customFormat="1" ht="27.6">
      <c r="B34" s="1686">
        <v>4</v>
      </c>
      <c r="C34" s="1685" t="s">
        <v>3005</v>
      </c>
      <c r="D34" s="1684" t="s">
        <v>1875</v>
      </c>
      <c r="E34" s="1712">
        <v>3</v>
      </c>
      <c r="F34" s="1817"/>
      <c r="G34" s="1283">
        <f t="shared" si="0"/>
        <v>0</v>
      </c>
      <c r="I34" s="1227"/>
    </row>
    <row r="35" spans="2:9" s="1683" customFormat="1" ht="27.6">
      <c r="B35" s="1686">
        <v>5</v>
      </c>
      <c r="C35" s="1685" t="s">
        <v>3008</v>
      </c>
      <c r="D35" s="1684" t="s">
        <v>1875</v>
      </c>
      <c r="E35" s="1712">
        <v>3</v>
      </c>
      <c r="F35" s="1817"/>
      <c r="G35" s="1283">
        <f t="shared" si="0"/>
        <v>0</v>
      </c>
      <c r="I35" s="1227"/>
    </row>
    <row r="36" spans="2:9" s="1672" customFormat="1" ht="13.8">
      <c r="B36" s="1679"/>
      <c r="C36" s="1682"/>
      <c r="D36" s="1680"/>
      <c r="E36" s="1707"/>
      <c r="F36" s="2089"/>
      <c r="G36" s="1283"/>
      <c r="I36" s="1227"/>
    </row>
    <row r="37" spans="2:9" s="1672" customFormat="1" ht="13.8">
      <c r="B37" s="1679"/>
      <c r="C37" s="1682"/>
      <c r="D37" s="1680"/>
      <c r="E37" s="1707"/>
      <c r="F37" s="2089"/>
      <c r="G37" s="1283"/>
      <c r="I37" s="1227"/>
    </row>
    <row r="38" spans="2:9" s="1672" customFormat="1" ht="13.8">
      <c r="B38" s="1678"/>
      <c r="C38" s="1681" t="s">
        <v>4911</v>
      </c>
      <c r="D38" s="1680"/>
      <c r="E38" s="1707"/>
      <c r="F38" s="2089"/>
      <c r="G38" s="1283"/>
      <c r="I38" s="1227"/>
    </row>
    <row r="39" spans="2:9" s="1672" customFormat="1" ht="13.8">
      <c r="B39" s="1678">
        <v>1</v>
      </c>
      <c r="C39" s="1677" t="s">
        <v>2955</v>
      </c>
      <c r="D39" s="1676" t="s">
        <v>23</v>
      </c>
      <c r="E39" s="1713">
        <v>1</v>
      </c>
      <c r="F39" s="1817"/>
      <c r="G39" s="1283">
        <f t="shared" ref="G39:G46" si="1">E39*F39</f>
        <v>0</v>
      </c>
      <c r="I39" s="1227"/>
    </row>
    <row r="40" spans="2:9" s="1672" customFormat="1" ht="13.8">
      <c r="B40" s="1679">
        <v>2</v>
      </c>
      <c r="C40" s="1677" t="s">
        <v>2905</v>
      </c>
      <c r="D40" s="1676" t="s">
        <v>23</v>
      </c>
      <c r="E40" s="1713">
        <v>1</v>
      </c>
      <c r="F40" s="1817"/>
      <c r="G40" s="1283">
        <f t="shared" si="1"/>
        <v>0</v>
      </c>
      <c r="I40" s="1227"/>
    </row>
    <row r="41" spans="2:9" s="1672" customFormat="1" ht="13.8">
      <c r="B41" s="1678">
        <v>3</v>
      </c>
      <c r="C41" s="1677" t="s">
        <v>2956</v>
      </c>
      <c r="D41" s="1676" t="s">
        <v>23</v>
      </c>
      <c r="E41" s="1713">
        <v>1</v>
      </c>
      <c r="F41" s="1817"/>
      <c r="G41" s="1283">
        <f t="shared" si="1"/>
        <v>0</v>
      </c>
      <c r="I41" s="1227"/>
    </row>
    <row r="42" spans="2:9" s="1672" customFormat="1" ht="13.8">
      <c r="B42" s="1679">
        <v>4</v>
      </c>
      <c r="C42" s="1677" t="s">
        <v>2957</v>
      </c>
      <c r="D42" s="1676" t="s">
        <v>23</v>
      </c>
      <c r="E42" s="1713">
        <v>1</v>
      </c>
      <c r="F42" s="1817"/>
      <c r="G42" s="1283">
        <f t="shared" si="1"/>
        <v>0</v>
      </c>
      <c r="I42" s="1227"/>
    </row>
    <row r="43" spans="2:9" s="1672" customFormat="1" ht="13.8">
      <c r="B43" s="1678">
        <v>5</v>
      </c>
      <c r="C43" s="1677" t="s">
        <v>2958</v>
      </c>
      <c r="D43" s="1676" t="s">
        <v>23</v>
      </c>
      <c r="E43" s="1713">
        <v>1</v>
      </c>
      <c r="F43" s="1817"/>
      <c r="G43" s="1283">
        <f t="shared" si="1"/>
        <v>0</v>
      </c>
      <c r="I43" s="1227"/>
    </row>
    <row r="44" spans="2:9" s="1672" customFormat="1" ht="13.8">
      <c r="B44" s="1679">
        <v>6</v>
      </c>
      <c r="C44" s="1677" t="s">
        <v>2959</v>
      </c>
      <c r="D44" s="1676" t="s">
        <v>23</v>
      </c>
      <c r="E44" s="1713">
        <v>1</v>
      </c>
      <c r="F44" s="1817"/>
      <c r="G44" s="1283">
        <f t="shared" si="1"/>
        <v>0</v>
      </c>
      <c r="I44" s="1227"/>
    </row>
    <row r="45" spans="2:9" s="1672" customFormat="1" ht="13.8">
      <c r="B45" s="1678">
        <v>7</v>
      </c>
      <c r="C45" s="1677" t="s">
        <v>2960</v>
      </c>
      <c r="D45" s="1676" t="s">
        <v>23</v>
      </c>
      <c r="E45" s="1713">
        <v>1</v>
      </c>
      <c r="F45" s="1817"/>
      <c r="G45" s="1283">
        <f t="shared" si="1"/>
        <v>0</v>
      </c>
      <c r="I45" s="1227"/>
    </row>
    <row r="46" spans="2:9" s="1672" customFormat="1" ht="14.4" thickBot="1">
      <c r="B46" s="1675">
        <v>8</v>
      </c>
      <c r="C46" s="1674" t="s">
        <v>2961</v>
      </c>
      <c r="D46" s="1673" t="s">
        <v>23</v>
      </c>
      <c r="E46" s="1714">
        <v>1</v>
      </c>
      <c r="F46" s="1818"/>
      <c r="G46" s="1715">
        <f t="shared" si="1"/>
        <v>0</v>
      </c>
      <c r="I46" s="1716"/>
    </row>
  </sheetData>
  <sheetProtection algorithmName="SHA-512" hashValue="2BxqVCCUcksz1djyftv9SwCs7g9LA0qvqSjFCcDAq3I9M4ryDr8DUztHpA6MNUdu5ewbiK19oCOQv5o4Y1TP8w==" saltValue="2w1z2sVcB9C2qIi5GWDAVw==" spinCount="100000" sheet="1" objects="1" scenarios="1"/>
  <hyperlinks>
    <hyperlink ref="C18" r:id="rId1" display="http://www.aspa.cz/koncovka-mikrotrubicky-10mm-z106832"/>
  </hyperlinks>
  <printOptions gridLines="1"/>
  <pageMargins left="0.86614173228346458" right="0.39370078740157483" top="0.86614173228346458" bottom="0.35433070866141736" header="0.39370078740157483" footer="0.19685039370078741"/>
  <pageSetup paperSize="9" scale="88" fitToHeight="0" orientation="portrait" r:id="rId2"/>
  <headerFooter>
    <oddHeader>&amp;R&amp;F
&amp;A</oddHeader>
    <oddFooter>&amp;R&amp;P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2" tint="-9.9978637043366805E-2"/>
    <pageSetUpPr fitToPage="1"/>
  </sheetPr>
  <dimension ref="A1:IW161"/>
  <sheetViews>
    <sheetView workbookViewId="0">
      <pane xSplit="5" ySplit="4" topLeftCell="F5" activePane="bottomRight" state="frozen"/>
      <selection activeCell="F113" sqref="F113"/>
      <selection pane="topRight" activeCell="F113" sqref="F113"/>
      <selection pane="bottomLeft" activeCell="F113" sqref="F113"/>
      <selection pane="bottomRight" activeCell="F113" sqref="F113"/>
    </sheetView>
  </sheetViews>
  <sheetFormatPr defaultColWidth="9.6640625" defaultRowHeight="11.4"/>
  <cols>
    <col min="1" max="2" width="9.6640625" style="418" customWidth="1"/>
    <col min="3" max="3" width="5.6640625" style="416" customWidth="1"/>
    <col min="4" max="4" width="18.6640625" style="386" customWidth="1"/>
    <col min="5" max="5" width="48.88671875" style="417" customWidth="1"/>
    <col min="6" max="6" width="5.33203125" style="418" customWidth="1"/>
    <col min="7" max="7" width="10.6640625" style="419" customWidth="1"/>
    <col min="8" max="8" width="3.44140625" style="419" hidden="1" customWidth="1"/>
    <col min="9" max="9" width="15.44140625" style="415" customWidth="1"/>
    <col min="10" max="10" width="5.109375" style="386" customWidth="1"/>
    <col min="11" max="11" width="10.6640625" style="420" customWidth="1"/>
    <col min="12" max="12" width="15.44140625" style="420" customWidth="1"/>
    <col min="13" max="13" width="15.44140625" style="421" customWidth="1"/>
    <col min="14" max="14" width="15.44140625" style="420" customWidth="1"/>
    <col min="15" max="16384" width="9.6640625" style="386"/>
  </cols>
  <sheetData>
    <row r="1" spans="1:257" customFormat="1" ht="21.6" customHeight="1">
      <c r="A1" s="790"/>
      <c r="B1" s="1437"/>
      <c r="C1" s="1438"/>
      <c r="D1" s="818" t="s">
        <v>1711</v>
      </c>
      <c r="E1" s="975"/>
      <c r="F1" s="975"/>
      <c r="G1" s="975"/>
      <c r="H1" s="975"/>
      <c r="I1" s="1071"/>
      <c r="J1" s="12"/>
      <c r="K1" s="797" t="s">
        <v>4754</v>
      </c>
      <c r="L1" s="798"/>
      <c r="M1" s="924"/>
      <c r="N1" s="799"/>
      <c r="O1" s="12"/>
      <c r="P1" s="13"/>
      <c r="Q1" s="14"/>
      <c r="R1" s="15"/>
      <c r="S1" s="13"/>
    </row>
    <row r="2" spans="1:257" customFormat="1" ht="21.6" customHeight="1">
      <c r="A2" s="790"/>
      <c r="B2" s="1440"/>
      <c r="C2" s="1441"/>
      <c r="D2" s="1442" t="s">
        <v>4826</v>
      </c>
      <c r="E2" s="1443"/>
      <c r="F2" s="1443"/>
      <c r="G2" s="1443"/>
      <c r="H2" s="1443"/>
      <c r="I2" s="1444"/>
      <c r="J2" s="12"/>
      <c r="K2" s="800" t="s">
        <v>4752</v>
      </c>
      <c r="L2" s="792"/>
      <c r="M2" s="792"/>
      <c r="N2" s="801"/>
      <c r="O2" s="12"/>
      <c r="P2" s="13"/>
      <c r="Q2" s="14"/>
      <c r="R2" s="15"/>
      <c r="S2" s="13"/>
    </row>
    <row r="3" spans="1:257" ht="24" customHeight="1" thickBot="1">
      <c r="B3" s="1445" t="s">
        <v>3780</v>
      </c>
      <c r="C3" s="1446" t="s">
        <v>189</v>
      </c>
      <c r="D3" s="1446"/>
      <c r="E3" s="1447" t="s">
        <v>3939</v>
      </c>
      <c r="F3" s="1446" t="s">
        <v>10</v>
      </c>
      <c r="G3" s="1446" t="s">
        <v>509</v>
      </c>
      <c r="H3" s="1446"/>
      <c r="I3" s="1439" t="s">
        <v>2910</v>
      </c>
      <c r="K3" s="1448" t="s">
        <v>461</v>
      </c>
      <c r="L3" s="1448" t="s">
        <v>2910</v>
      </c>
      <c r="M3" s="1448" t="s">
        <v>565</v>
      </c>
      <c r="N3" s="1448" t="s">
        <v>198</v>
      </c>
    </row>
    <row r="4" spans="1:257" ht="24" customHeight="1">
      <c r="A4" s="748" t="s">
        <v>4689</v>
      </c>
      <c r="B4" s="1418" t="s">
        <v>4827</v>
      </c>
      <c r="C4" s="1419" t="s">
        <v>4748</v>
      </c>
      <c r="D4" s="749"/>
      <c r="E4" s="749"/>
      <c r="F4" s="748"/>
      <c r="G4" s="1420"/>
      <c r="H4" s="1420"/>
      <c r="I4" s="1421">
        <f>I5+I36</f>
        <v>0</v>
      </c>
      <c r="K4" s="1408"/>
      <c r="L4" s="1409">
        <f>L6+L17+L37+L42+L50+L78+L111+L123+L133+L142+L154+L159</f>
        <v>0</v>
      </c>
      <c r="M4" s="1408"/>
      <c r="N4" s="1410"/>
    </row>
    <row r="5" spans="1:257" ht="13.2">
      <c r="A5" s="744" t="s">
        <v>4689</v>
      </c>
      <c r="B5" s="1422" t="s">
        <v>4828</v>
      </c>
      <c r="C5" s="1400" t="s">
        <v>3561</v>
      </c>
      <c r="D5" s="1401"/>
      <c r="E5" s="1402"/>
      <c r="F5" s="1403"/>
      <c r="G5" s="1404"/>
      <c r="H5" s="1404"/>
      <c r="I5" s="1423">
        <f>I6+I17</f>
        <v>0</v>
      </c>
      <c r="J5" s="388"/>
      <c r="K5" s="1411"/>
      <c r="L5" s="1411"/>
      <c r="M5" s="1412"/>
      <c r="N5" s="1413"/>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c r="IW5" s="388"/>
    </row>
    <row r="6" spans="1:257" ht="12">
      <c r="A6" s="746" t="s">
        <v>4</v>
      </c>
      <c r="B6" s="1424" t="s">
        <v>4829</v>
      </c>
      <c r="C6" s="1406" t="s">
        <v>3562</v>
      </c>
      <c r="D6" s="1399"/>
      <c r="E6" s="1399"/>
      <c r="F6" s="1399"/>
      <c r="G6" s="1399"/>
      <c r="H6" s="1399"/>
      <c r="I6" s="1841"/>
      <c r="K6" s="2233"/>
      <c r="L6" s="2240">
        <f>SUM(L7:L16)</f>
        <v>0</v>
      </c>
      <c r="M6" s="2235"/>
      <c r="N6" s="2236"/>
    </row>
    <row r="7" spans="1:257" ht="12">
      <c r="A7" s="413" t="s">
        <v>4688</v>
      </c>
      <c r="B7" s="1425"/>
      <c r="C7" s="396">
        <v>1</v>
      </c>
      <c r="D7" s="394" t="s">
        <v>3563</v>
      </c>
      <c r="E7" s="395" t="s">
        <v>3564</v>
      </c>
      <c r="F7" s="396" t="s">
        <v>16</v>
      </c>
      <c r="G7" s="397">
        <v>165</v>
      </c>
      <c r="H7" s="397"/>
      <c r="I7" s="2362"/>
      <c r="K7" s="2241"/>
      <c r="L7" s="2228">
        <f t="shared" ref="L7:L16" si="0">G7*K7</f>
        <v>0</v>
      </c>
      <c r="M7" s="2229">
        <v>0</v>
      </c>
      <c r="N7" s="2242">
        <v>0</v>
      </c>
    </row>
    <row r="8" spans="1:257" ht="12">
      <c r="A8" s="413" t="s">
        <v>4688</v>
      </c>
      <c r="B8" s="1425"/>
      <c r="C8" s="396">
        <v>2</v>
      </c>
      <c r="D8" s="394" t="s">
        <v>3565</v>
      </c>
      <c r="E8" s="395" t="s">
        <v>3566</v>
      </c>
      <c r="F8" s="396" t="s">
        <v>16</v>
      </c>
      <c r="G8" s="397">
        <v>198</v>
      </c>
      <c r="H8" s="397"/>
      <c r="I8" s="2363"/>
      <c r="K8" s="2241"/>
      <c r="L8" s="2228">
        <f t="shared" si="0"/>
        <v>0</v>
      </c>
      <c r="M8" s="2229">
        <v>2.9999999999999997E-4</v>
      </c>
      <c r="N8" s="2242">
        <v>5.9400000000000001E-2</v>
      </c>
    </row>
    <row r="9" spans="1:257" ht="22.8">
      <c r="A9" s="413" t="s">
        <v>4688</v>
      </c>
      <c r="B9" s="1425"/>
      <c r="C9" s="396">
        <v>3</v>
      </c>
      <c r="D9" s="394" t="s">
        <v>3567</v>
      </c>
      <c r="E9" s="395" t="s">
        <v>3568</v>
      </c>
      <c r="F9" s="400" t="s">
        <v>16</v>
      </c>
      <c r="G9" s="397">
        <v>165</v>
      </c>
      <c r="H9" s="397"/>
      <c r="I9" s="2363"/>
      <c r="K9" s="2241"/>
      <c r="L9" s="2228">
        <f t="shared" si="0"/>
        <v>0</v>
      </c>
      <c r="M9" s="2229">
        <v>0</v>
      </c>
      <c r="N9" s="2242">
        <v>0</v>
      </c>
    </row>
    <row r="10" spans="1:257" ht="12">
      <c r="A10" s="413" t="s">
        <v>4688</v>
      </c>
      <c r="B10" s="1425"/>
      <c r="C10" s="396">
        <v>4</v>
      </c>
      <c r="D10" s="394" t="s">
        <v>3565</v>
      </c>
      <c r="E10" s="395" t="s">
        <v>3569</v>
      </c>
      <c r="F10" s="400" t="s">
        <v>17</v>
      </c>
      <c r="G10" s="397">
        <v>16.5</v>
      </c>
      <c r="H10" s="397"/>
      <c r="I10" s="2363"/>
      <c r="K10" s="2241"/>
      <c r="L10" s="2228">
        <f t="shared" si="0"/>
        <v>0</v>
      </c>
      <c r="M10" s="2229">
        <v>0.32</v>
      </c>
      <c r="N10" s="2242">
        <v>5.28</v>
      </c>
    </row>
    <row r="11" spans="1:257" ht="12">
      <c r="A11" s="413" t="s">
        <v>4688</v>
      </c>
      <c r="B11" s="1425"/>
      <c r="C11" s="396">
        <v>5</v>
      </c>
      <c r="D11" s="394" t="s">
        <v>3570</v>
      </c>
      <c r="E11" s="401" t="s">
        <v>3571</v>
      </c>
      <c r="F11" s="400" t="s">
        <v>16</v>
      </c>
      <c r="G11" s="397">
        <v>165</v>
      </c>
      <c r="H11" s="397"/>
      <c r="I11" s="2363"/>
      <c r="K11" s="2241"/>
      <c r="L11" s="2228">
        <f t="shared" si="0"/>
        <v>0</v>
      </c>
      <c r="M11" s="2229">
        <v>0</v>
      </c>
      <c r="N11" s="2242">
        <v>0</v>
      </c>
    </row>
    <row r="12" spans="1:257" ht="12">
      <c r="A12" s="413" t="s">
        <v>4688</v>
      </c>
      <c r="B12" s="1425"/>
      <c r="C12" s="396">
        <v>6</v>
      </c>
      <c r="D12" s="394" t="s">
        <v>3565</v>
      </c>
      <c r="E12" s="401" t="s">
        <v>3572</v>
      </c>
      <c r="F12" s="400" t="s">
        <v>16</v>
      </c>
      <c r="G12" s="397">
        <v>198</v>
      </c>
      <c r="H12" s="397"/>
      <c r="I12" s="2363"/>
      <c r="K12" s="2241"/>
      <c r="L12" s="2228">
        <f t="shared" si="0"/>
        <v>0</v>
      </c>
      <c r="M12" s="2229">
        <v>1E-4</v>
      </c>
      <c r="N12" s="2242">
        <v>1.9800000000000002E-2</v>
      </c>
    </row>
    <row r="13" spans="1:257" ht="12">
      <c r="A13" s="413" t="s">
        <v>4688</v>
      </c>
      <c r="B13" s="1425"/>
      <c r="C13" s="396">
        <v>7</v>
      </c>
      <c r="D13" s="394" t="s">
        <v>3573</v>
      </c>
      <c r="E13" s="401" t="s">
        <v>3574</v>
      </c>
      <c r="F13" s="400" t="s">
        <v>16</v>
      </c>
      <c r="G13" s="397">
        <v>165</v>
      </c>
      <c r="H13" s="397"/>
      <c r="I13" s="2363"/>
      <c r="K13" s="2241"/>
      <c r="L13" s="2228">
        <f t="shared" si="0"/>
        <v>0</v>
      </c>
      <c r="M13" s="2229">
        <v>0</v>
      </c>
      <c r="N13" s="2242">
        <v>0</v>
      </c>
    </row>
    <row r="14" spans="1:257" ht="22.8">
      <c r="A14" s="413" t="s">
        <v>4688</v>
      </c>
      <c r="B14" s="1425"/>
      <c r="C14" s="396">
        <v>8</v>
      </c>
      <c r="D14" s="394" t="s">
        <v>3565</v>
      </c>
      <c r="E14" s="401" t="s">
        <v>3575</v>
      </c>
      <c r="F14" s="400" t="s">
        <v>7</v>
      </c>
      <c r="G14" s="397">
        <v>85</v>
      </c>
      <c r="H14" s="397"/>
      <c r="I14" s="2363"/>
      <c r="K14" s="2241"/>
      <c r="L14" s="2228">
        <f t="shared" si="0"/>
        <v>0</v>
      </c>
      <c r="M14" s="2229">
        <v>1</v>
      </c>
      <c r="N14" s="2242">
        <v>85</v>
      </c>
    </row>
    <row r="15" spans="1:257" ht="12">
      <c r="A15" s="413" t="s">
        <v>4688</v>
      </c>
      <c r="B15" s="1425"/>
      <c r="C15" s="396">
        <v>9</v>
      </c>
      <c r="D15" s="394" t="s">
        <v>3565</v>
      </c>
      <c r="E15" s="401" t="s">
        <v>3576</v>
      </c>
      <c r="F15" s="400" t="s">
        <v>16</v>
      </c>
      <c r="G15" s="397">
        <v>36</v>
      </c>
      <c r="H15" s="397"/>
      <c r="I15" s="2363"/>
      <c r="K15" s="2241"/>
      <c r="L15" s="2228">
        <f t="shared" si="0"/>
        <v>0</v>
      </c>
      <c r="M15" s="2229">
        <v>4.4000000000000003E-3</v>
      </c>
      <c r="N15" s="2242">
        <v>0.15840000000000001</v>
      </c>
    </row>
    <row r="16" spans="1:257" ht="22.8">
      <c r="A16" s="413" t="s">
        <v>4688</v>
      </c>
      <c r="B16" s="1425"/>
      <c r="C16" s="396">
        <v>10</v>
      </c>
      <c r="D16" s="394" t="s">
        <v>3565</v>
      </c>
      <c r="E16" s="401" t="s">
        <v>3577</v>
      </c>
      <c r="F16" s="400" t="s">
        <v>17</v>
      </c>
      <c r="G16" s="397">
        <v>65</v>
      </c>
      <c r="H16" s="397"/>
      <c r="I16" s="2364"/>
      <c r="K16" s="2243"/>
      <c r="L16" s="2244">
        <f t="shared" si="0"/>
        <v>0</v>
      </c>
      <c r="M16" s="2245">
        <v>1</v>
      </c>
      <c r="N16" s="2246">
        <v>65</v>
      </c>
    </row>
    <row r="17" spans="1:14" ht="12">
      <c r="A17" s="746" t="s">
        <v>4</v>
      </c>
      <c r="B17" s="1424" t="s">
        <v>4830</v>
      </c>
      <c r="C17" s="1407" t="s">
        <v>3578</v>
      </c>
      <c r="D17" s="1398"/>
      <c r="E17" s="1398"/>
      <c r="F17" s="1398"/>
      <c r="G17" s="1398"/>
      <c r="H17" s="1398"/>
      <c r="I17" s="1842"/>
      <c r="K17" s="2237"/>
      <c r="L17" s="2234">
        <f>SUM(L18:L34)</f>
        <v>0</v>
      </c>
      <c r="M17" s="2238"/>
      <c r="N17" s="2239"/>
    </row>
    <row r="18" spans="1:14" ht="12">
      <c r="A18" s="413" t="s">
        <v>4688</v>
      </c>
      <c r="B18" s="1425"/>
      <c r="C18" s="396">
        <v>1</v>
      </c>
      <c r="D18" s="394" t="s">
        <v>3579</v>
      </c>
      <c r="E18" s="395" t="s">
        <v>3580</v>
      </c>
      <c r="F18" s="396" t="s">
        <v>1875</v>
      </c>
      <c r="G18" s="397">
        <v>1811</v>
      </c>
      <c r="H18" s="397"/>
      <c r="I18" s="2365"/>
      <c r="K18" s="2227"/>
      <c r="L18" s="2228">
        <f t="shared" ref="L18:L33" si="1">K18*G18</f>
        <v>0</v>
      </c>
      <c r="M18" s="2229">
        <v>0</v>
      </c>
      <c r="N18" s="2229">
        <v>0</v>
      </c>
    </row>
    <row r="19" spans="1:14" ht="12">
      <c r="A19" s="413" t="s">
        <v>4688</v>
      </c>
      <c r="B19" s="1425"/>
      <c r="C19" s="396">
        <v>2</v>
      </c>
      <c r="D19" s="394" t="s">
        <v>3565</v>
      </c>
      <c r="E19" s="395" t="s">
        <v>3581</v>
      </c>
      <c r="F19" s="396" t="s">
        <v>1875</v>
      </c>
      <c r="G19" s="397">
        <v>1811</v>
      </c>
      <c r="H19" s="397"/>
      <c r="I19" s="2366"/>
      <c r="K19" s="2227"/>
      <c r="L19" s="2228">
        <f t="shared" si="1"/>
        <v>0</v>
      </c>
      <c r="M19" s="2229">
        <v>1E-4</v>
      </c>
      <c r="N19" s="2229">
        <v>0.18110000000000001</v>
      </c>
    </row>
    <row r="20" spans="1:14" ht="12">
      <c r="A20" s="413" t="s">
        <v>4688</v>
      </c>
      <c r="B20" s="1425"/>
      <c r="C20" s="396">
        <v>3</v>
      </c>
      <c r="D20" s="394" t="s">
        <v>3582</v>
      </c>
      <c r="E20" s="395" t="s">
        <v>3583</v>
      </c>
      <c r="F20" s="396" t="s">
        <v>1875</v>
      </c>
      <c r="G20" s="397">
        <v>1207</v>
      </c>
      <c r="H20" s="397"/>
      <c r="I20" s="2366"/>
      <c r="K20" s="2227"/>
      <c r="L20" s="2228">
        <f t="shared" si="1"/>
        <v>0</v>
      </c>
      <c r="M20" s="2229">
        <v>0</v>
      </c>
      <c r="N20" s="2229">
        <v>0</v>
      </c>
    </row>
    <row r="21" spans="1:14" ht="12">
      <c r="A21" s="413" t="s">
        <v>4688</v>
      </c>
      <c r="B21" s="1425"/>
      <c r="C21" s="396">
        <v>4</v>
      </c>
      <c r="D21" s="394" t="s">
        <v>3565</v>
      </c>
      <c r="E21" s="395" t="s">
        <v>3584</v>
      </c>
      <c r="F21" s="396" t="s">
        <v>1875</v>
      </c>
      <c r="G21" s="397">
        <v>1207</v>
      </c>
      <c r="H21" s="397"/>
      <c r="I21" s="2366"/>
      <c r="K21" s="2227"/>
      <c r="L21" s="2228">
        <f t="shared" si="1"/>
        <v>0</v>
      </c>
      <c r="M21" s="2229">
        <v>1E-4</v>
      </c>
      <c r="N21" s="2229">
        <v>0.1207</v>
      </c>
    </row>
    <row r="22" spans="1:14" ht="12">
      <c r="A22" s="413" t="s">
        <v>4688</v>
      </c>
      <c r="B22" s="1425"/>
      <c r="C22" s="396">
        <v>5</v>
      </c>
      <c r="D22" s="394" t="s">
        <v>3585</v>
      </c>
      <c r="E22" s="395" t="s">
        <v>3586</v>
      </c>
      <c r="F22" s="396" t="s">
        <v>1875</v>
      </c>
      <c r="G22" s="397">
        <v>8</v>
      </c>
      <c r="H22" s="397"/>
      <c r="I22" s="2366"/>
      <c r="K22" s="2227"/>
      <c r="L22" s="2228">
        <f t="shared" si="1"/>
        <v>0</v>
      </c>
      <c r="M22" s="2229">
        <v>0</v>
      </c>
      <c r="N22" s="2229">
        <v>0</v>
      </c>
    </row>
    <row r="23" spans="1:14" ht="12">
      <c r="A23" s="413" t="s">
        <v>4688</v>
      </c>
      <c r="B23" s="1425"/>
      <c r="C23" s="396">
        <v>6</v>
      </c>
      <c r="D23" s="394" t="s">
        <v>3587</v>
      </c>
      <c r="E23" s="395" t="s">
        <v>3588</v>
      </c>
      <c r="F23" s="400" t="s">
        <v>1875</v>
      </c>
      <c r="G23" s="397">
        <v>8</v>
      </c>
      <c r="H23" s="397"/>
      <c r="I23" s="2366"/>
      <c r="K23" s="2227"/>
      <c r="L23" s="2228">
        <f t="shared" si="1"/>
        <v>0</v>
      </c>
      <c r="M23" s="2229">
        <v>0</v>
      </c>
      <c r="N23" s="2229">
        <v>0</v>
      </c>
    </row>
    <row r="24" spans="1:14" ht="12">
      <c r="A24" s="413" t="s">
        <v>4688</v>
      </c>
      <c r="B24" s="1425"/>
      <c r="C24" s="396">
        <v>7</v>
      </c>
      <c r="D24" s="394" t="s">
        <v>3565</v>
      </c>
      <c r="E24" s="395" t="s">
        <v>3589</v>
      </c>
      <c r="F24" s="400" t="s">
        <v>1875</v>
      </c>
      <c r="G24" s="397">
        <v>8</v>
      </c>
      <c r="H24" s="397"/>
      <c r="I24" s="2366"/>
      <c r="K24" s="2227"/>
      <c r="L24" s="2228">
        <f t="shared" si="1"/>
        <v>0</v>
      </c>
      <c r="M24" s="2229">
        <v>2.5000000000000001E-4</v>
      </c>
      <c r="N24" s="2229">
        <v>2E-3</v>
      </c>
    </row>
    <row r="25" spans="1:14" ht="12">
      <c r="A25" s="413" t="s">
        <v>4688</v>
      </c>
      <c r="B25" s="1425"/>
      <c r="C25" s="396">
        <v>8</v>
      </c>
      <c r="D25" s="394" t="s">
        <v>3590</v>
      </c>
      <c r="E25" s="395" t="s">
        <v>3591</v>
      </c>
      <c r="F25" s="396" t="s">
        <v>1875</v>
      </c>
      <c r="G25" s="397">
        <v>3</v>
      </c>
      <c r="H25" s="397"/>
      <c r="I25" s="2366"/>
      <c r="K25" s="2227"/>
      <c r="L25" s="2228">
        <f t="shared" si="1"/>
        <v>0</v>
      </c>
      <c r="M25" s="2229">
        <v>0</v>
      </c>
      <c r="N25" s="2229">
        <v>0</v>
      </c>
    </row>
    <row r="26" spans="1:14" ht="12">
      <c r="A26" s="413" t="s">
        <v>4688</v>
      </c>
      <c r="B26" s="1425"/>
      <c r="C26" s="396">
        <v>9</v>
      </c>
      <c r="D26" s="394" t="s">
        <v>3592</v>
      </c>
      <c r="E26" s="395" t="s">
        <v>3593</v>
      </c>
      <c r="F26" s="400" t="s">
        <v>1875</v>
      </c>
      <c r="G26" s="397">
        <v>3</v>
      </c>
      <c r="H26" s="397"/>
      <c r="I26" s="2366"/>
      <c r="K26" s="2227"/>
      <c r="L26" s="2228">
        <f t="shared" si="1"/>
        <v>0</v>
      </c>
      <c r="M26" s="2229">
        <v>0</v>
      </c>
      <c r="N26" s="2229">
        <v>0</v>
      </c>
    </row>
    <row r="27" spans="1:14" ht="15.75" customHeight="1">
      <c r="A27" s="413" t="s">
        <v>4688</v>
      </c>
      <c r="B27" s="1425"/>
      <c r="C27" s="396">
        <v>10</v>
      </c>
      <c r="D27" s="394" t="s">
        <v>3565</v>
      </c>
      <c r="E27" s="402" t="s">
        <v>3594</v>
      </c>
      <c r="F27" s="400" t="s">
        <v>1875</v>
      </c>
      <c r="G27" s="397">
        <v>1</v>
      </c>
      <c r="H27" s="397"/>
      <c r="I27" s="2366"/>
      <c r="K27" s="2227"/>
      <c r="L27" s="2228">
        <f t="shared" si="1"/>
        <v>0</v>
      </c>
      <c r="M27" s="2229">
        <v>6.0000000000000001E-3</v>
      </c>
      <c r="N27" s="2229">
        <v>6.0000000000000001E-3</v>
      </c>
    </row>
    <row r="28" spans="1:14" ht="15.75" customHeight="1">
      <c r="A28" s="413" t="s">
        <v>4688</v>
      </c>
      <c r="B28" s="1425"/>
      <c r="C28" s="396">
        <v>11</v>
      </c>
      <c r="D28" s="394" t="s">
        <v>3565</v>
      </c>
      <c r="E28" s="402" t="s">
        <v>3595</v>
      </c>
      <c r="F28" s="400" t="s">
        <v>1875</v>
      </c>
      <c r="G28" s="397">
        <v>1</v>
      </c>
      <c r="H28" s="397"/>
      <c r="I28" s="2366"/>
      <c r="K28" s="2227"/>
      <c r="L28" s="2228">
        <f t="shared" si="1"/>
        <v>0</v>
      </c>
      <c r="M28" s="2229">
        <v>6.0000000000000001E-3</v>
      </c>
      <c r="N28" s="2229">
        <v>6.0000000000000001E-3</v>
      </c>
    </row>
    <row r="29" spans="1:14" ht="15.75" customHeight="1">
      <c r="A29" s="413" t="s">
        <v>4688</v>
      </c>
      <c r="B29" s="1425"/>
      <c r="C29" s="396">
        <v>12</v>
      </c>
      <c r="D29" s="394" t="s">
        <v>3565</v>
      </c>
      <c r="E29" s="402" t="s">
        <v>3596</v>
      </c>
      <c r="F29" s="400" t="s">
        <v>1875</v>
      </c>
      <c r="G29" s="397">
        <v>1</v>
      </c>
      <c r="H29" s="397"/>
      <c r="I29" s="2366"/>
      <c r="K29" s="2227"/>
      <c r="L29" s="2228">
        <f t="shared" si="1"/>
        <v>0</v>
      </c>
      <c r="M29" s="2229">
        <v>6.0000000000000001E-3</v>
      </c>
      <c r="N29" s="2229">
        <v>6.0000000000000001E-3</v>
      </c>
    </row>
    <row r="30" spans="1:14" ht="22.8">
      <c r="A30" s="413" t="s">
        <v>4688</v>
      </c>
      <c r="B30" s="1425"/>
      <c r="C30" s="396">
        <v>13</v>
      </c>
      <c r="D30" s="394" t="s">
        <v>3597</v>
      </c>
      <c r="E30" s="395" t="s">
        <v>3598</v>
      </c>
      <c r="F30" s="400" t="s">
        <v>1875</v>
      </c>
      <c r="G30" s="397">
        <v>3</v>
      </c>
      <c r="H30" s="397"/>
      <c r="I30" s="2366"/>
      <c r="K30" s="2227"/>
      <c r="L30" s="2228">
        <f t="shared" si="1"/>
        <v>0</v>
      </c>
      <c r="M30" s="2229">
        <v>0</v>
      </c>
      <c r="N30" s="2229">
        <v>0</v>
      </c>
    </row>
    <row r="31" spans="1:14" ht="12">
      <c r="A31" s="413" t="s">
        <v>4688</v>
      </c>
      <c r="B31" s="1425"/>
      <c r="C31" s="396">
        <v>14</v>
      </c>
      <c r="D31" s="394" t="s">
        <v>3565</v>
      </c>
      <c r="E31" s="401" t="s">
        <v>3599</v>
      </c>
      <c r="F31" s="400" t="s">
        <v>1875</v>
      </c>
      <c r="G31" s="397">
        <v>3</v>
      </c>
      <c r="H31" s="397"/>
      <c r="I31" s="2366"/>
      <c r="K31" s="2227"/>
      <c r="L31" s="2228">
        <f t="shared" si="1"/>
        <v>0</v>
      </c>
      <c r="M31" s="2229">
        <v>2E-3</v>
      </c>
      <c r="N31" s="2229">
        <v>6.0000000000000001E-3</v>
      </c>
    </row>
    <row r="32" spans="1:14" ht="12">
      <c r="A32" s="413" t="s">
        <v>4688</v>
      </c>
      <c r="B32" s="1425"/>
      <c r="C32" s="396">
        <v>15</v>
      </c>
      <c r="D32" s="394" t="s">
        <v>3600</v>
      </c>
      <c r="E32" s="401" t="s">
        <v>3601</v>
      </c>
      <c r="F32" s="400" t="s">
        <v>16</v>
      </c>
      <c r="G32" s="397">
        <v>135</v>
      </c>
      <c r="H32" s="397"/>
      <c r="I32" s="2366"/>
      <c r="K32" s="2227"/>
      <c r="L32" s="2228">
        <f t="shared" si="1"/>
        <v>0</v>
      </c>
      <c r="M32" s="2229">
        <v>0</v>
      </c>
      <c r="N32" s="2229">
        <v>0</v>
      </c>
    </row>
    <row r="33" spans="1:14" ht="12">
      <c r="A33" s="413" t="s">
        <v>4688</v>
      </c>
      <c r="B33" s="1425"/>
      <c r="C33" s="396">
        <v>16</v>
      </c>
      <c r="D33" s="394" t="s">
        <v>3565</v>
      </c>
      <c r="E33" s="401" t="s">
        <v>3602</v>
      </c>
      <c r="F33" s="400" t="s">
        <v>7</v>
      </c>
      <c r="G33" s="397">
        <v>10.125</v>
      </c>
      <c r="H33" s="397"/>
      <c r="I33" s="2366"/>
      <c r="K33" s="2227"/>
      <c r="L33" s="2228">
        <f t="shared" si="1"/>
        <v>0</v>
      </c>
      <c r="M33" s="2229">
        <v>1</v>
      </c>
      <c r="N33" s="2229">
        <v>10.125</v>
      </c>
    </row>
    <row r="34" spans="1:14" ht="12">
      <c r="A34" s="413" t="s">
        <v>4688</v>
      </c>
      <c r="B34" s="1425"/>
      <c r="C34" s="396">
        <v>17</v>
      </c>
      <c r="D34" s="394" t="s">
        <v>3603</v>
      </c>
      <c r="E34" s="395" t="s">
        <v>3604</v>
      </c>
      <c r="F34" s="396" t="s">
        <v>7</v>
      </c>
      <c r="G34" s="399">
        <v>0</v>
      </c>
      <c r="H34" s="399"/>
      <c r="I34" s="2367"/>
      <c r="K34" s="2230"/>
      <c r="L34" s="2231">
        <f>K34*G34</f>
        <v>0</v>
      </c>
      <c r="M34" s="2232">
        <v>0</v>
      </c>
      <c r="N34" s="2232">
        <v>0</v>
      </c>
    </row>
    <row r="35" spans="1:14" ht="13.2">
      <c r="A35" s="413"/>
      <c r="B35" s="1425"/>
      <c r="C35" s="765"/>
      <c r="D35" s="765"/>
      <c r="E35" s="765"/>
      <c r="F35" s="765"/>
      <c r="G35" s="765"/>
      <c r="H35" s="765"/>
      <c r="I35" s="1426"/>
      <c r="K35" s="1414"/>
      <c r="L35" s="1414"/>
      <c r="M35" s="1414"/>
      <c r="N35" s="1414"/>
    </row>
    <row r="36" spans="1:14" ht="13.2">
      <c r="A36" s="744" t="s">
        <v>4689</v>
      </c>
      <c r="B36" s="1422" t="s">
        <v>4831</v>
      </c>
      <c r="C36" s="1400" t="s">
        <v>3605</v>
      </c>
      <c r="D36" s="1401"/>
      <c r="E36" s="1402"/>
      <c r="F36" s="1403"/>
      <c r="G36" s="1405"/>
      <c r="H36" s="1405"/>
      <c r="I36" s="1423">
        <f>I37+I42+I50+I78+I111+I123+I133+I142+I154+I159</f>
        <v>0</v>
      </c>
      <c r="K36" s="1413"/>
      <c r="L36" s="1413"/>
      <c r="M36" s="1415"/>
      <c r="N36" s="1413"/>
    </row>
    <row r="37" spans="1:14" ht="12">
      <c r="A37" s="746" t="s">
        <v>4</v>
      </c>
      <c r="B37" s="1424" t="s">
        <v>4832</v>
      </c>
      <c r="C37" s="1406" t="s">
        <v>3240</v>
      </c>
      <c r="D37" s="1399"/>
      <c r="E37" s="1399"/>
      <c r="F37" s="1399"/>
      <c r="G37" s="1399"/>
      <c r="H37" s="1399"/>
      <c r="I37" s="1841"/>
      <c r="K37" s="2247"/>
      <c r="L37" s="2248">
        <f>SUM(L38:L40)</f>
        <v>0</v>
      </c>
      <c r="M37" s="2249"/>
      <c r="N37" s="2250"/>
    </row>
    <row r="38" spans="1:14" ht="22.8">
      <c r="A38" s="413" t="s">
        <v>4688</v>
      </c>
      <c r="B38" s="1425"/>
      <c r="C38" s="396">
        <v>1</v>
      </c>
      <c r="D38" s="394" t="s">
        <v>3606</v>
      </c>
      <c r="E38" s="395" t="s">
        <v>3607</v>
      </c>
      <c r="F38" s="396" t="s">
        <v>16</v>
      </c>
      <c r="G38" s="397">
        <v>1398</v>
      </c>
      <c r="H38" s="397"/>
      <c r="I38" s="2365"/>
      <c r="K38" s="2251"/>
      <c r="L38" s="2252">
        <f>G38*K38</f>
        <v>0</v>
      </c>
      <c r="M38" s="2253">
        <v>0</v>
      </c>
      <c r="N38" s="2254">
        <v>0</v>
      </c>
    </row>
    <row r="39" spans="1:14" ht="22.8">
      <c r="A39" s="413" t="s">
        <v>4688</v>
      </c>
      <c r="B39" s="1425"/>
      <c r="C39" s="396">
        <v>2</v>
      </c>
      <c r="D39" s="394" t="s">
        <v>3608</v>
      </c>
      <c r="E39" s="395" t="s">
        <v>3609</v>
      </c>
      <c r="F39" s="396" t="s">
        <v>16</v>
      </c>
      <c r="G39" s="397">
        <v>2223</v>
      </c>
      <c r="H39" s="397"/>
      <c r="I39" s="2366"/>
      <c r="K39" s="2251"/>
      <c r="L39" s="2252">
        <f>G39*K39</f>
        <v>0</v>
      </c>
      <c r="M39" s="2253">
        <v>0</v>
      </c>
      <c r="N39" s="2254">
        <v>0</v>
      </c>
    </row>
    <row r="40" spans="1:14" ht="12">
      <c r="A40" s="413" t="s">
        <v>4688</v>
      </c>
      <c r="B40" s="1425"/>
      <c r="C40" s="396">
        <v>3</v>
      </c>
      <c r="D40" s="394" t="s">
        <v>3610</v>
      </c>
      <c r="E40" s="395" t="s">
        <v>3611</v>
      </c>
      <c r="F40" s="400" t="s">
        <v>16</v>
      </c>
      <c r="G40" s="397">
        <v>2230</v>
      </c>
      <c r="H40" s="397"/>
      <c r="I40" s="2367"/>
      <c r="K40" s="2255"/>
      <c r="L40" s="2256">
        <f>G40*K40</f>
        <v>0</v>
      </c>
      <c r="M40" s="2257">
        <v>0</v>
      </c>
      <c r="N40" s="2258">
        <v>0</v>
      </c>
    </row>
    <row r="41" spans="1:14">
      <c r="A41" s="413" t="s">
        <v>4688</v>
      </c>
      <c r="B41" s="1425"/>
      <c r="C41" s="391"/>
      <c r="D41" s="392"/>
      <c r="E41" s="389"/>
      <c r="F41" s="390"/>
      <c r="G41" s="393"/>
      <c r="H41" s="393"/>
      <c r="I41" s="1427"/>
      <c r="K41" s="386"/>
      <c r="L41" s="386"/>
      <c r="M41" s="386"/>
      <c r="N41" s="386"/>
    </row>
    <row r="42" spans="1:14" ht="12">
      <c r="A42" s="746" t="s">
        <v>4</v>
      </c>
      <c r="B42" s="1424" t="s">
        <v>4833</v>
      </c>
      <c r="C42" s="1398" t="s">
        <v>3612</v>
      </c>
      <c r="D42" s="1398"/>
      <c r="E42" s="1398"/>
      <c r="F42" s="1398"/>
      <c r="G42" s="1398"/>
      <c r="H42" s="1398"/>
      <c r="I42" s="1842"/>
      <c r="K42" s="2259"/>
      <c r="L42" s="2225">
        <f>SUM(L43:L48)</f>
        <v>0</v>
      </c>
      <c r="M42" s="2226"/>
      <c r="N42" s="2260"/>
    </row>
    <row r="43" spans="1:14" ht="12">
      <c r="A43" s="413" t="s">
        <v>4688</v>
      </c>
      <c r="B43" s="1425"/>
      <c r="C43" s="403">
        <v>4</v>
      </c>
      <c r="D43" s="394" t="s">
        <v>3613</v>
      </c>
      <c r="E43" s="395" t="s">
        <v>3614</v>
      </c>
      <c r="F43" s="400" t="s">
        <v>16</v>
      </c>
      <c r="G43" s="397">
        <v>652</v>
      </c>
      <c r="H43" s="397"/>
      <c r="I43" s="2365"/>
      <c r="K43" s="2227"/>
      <c r="L43" s="2228">
        <f t="shared" ref="L43:L48" si="2">G43*K43</f>
        <v>0</v>
      </c>
      <c r="M43" s="2229">
        <v>0</v>
      </c>
      <c r="N43" s="2229">
        <v>0</v>
      </c>
    </row>
    <row r="44" spans="1:14" ht="17.850000000000001" customHeight="1">
      <c r="A44" s="413" t="s">
        <v>4688</v>
      </c>
      <c r="B44" s="1425"/>
      <c r="C44" s="403">
        <v>5</v>
      </c>
      <c r="D44" s="394" t="s">
        <v>3615</v>
      </c>
      <c r="E44" s="395" t="s">
        <v>3616</v>
      </c>
      <c r="F44" s="400" t="s">
        <v>16</v>
      </c>
      <c r="G44" s="397">
        <v>1700</v>
      </c>
      <c r="H44" s="397"/>
      <c r="I44" s="2366"/>
      <c r="K44" s="2227"/>
      <c r="L44" s="2228">
        <f t="shared" si="2"/>
        <v>0</v>
      </c>
      <c r="M44" s="2229">
        <v>0</v>
      </c>
      <c r="N44" s="2229">
        <v>0</v>
      </c>
    </row>
    <row r="45" spans="1:14" ht="12">
      <c r="A45" s="413" t="s">
        <v>4688</v>
      </c>
      <c r="B45" s="1425"/>
      <c r="C45" s="403">
        <v>6</v>
      </c>
      <c r="D45" s="394" t="s">
        <v>3565</v>
      </c>
      <c r="E45" s="395" t="s">
        <v>3617</v>
      </c>
      <c r="F45" s="400" t="s">
        <v>15</v>
      </c>
      <c r="G45" s="397">
        <v>47</v>
      </c>
      <c r="H45" s="397"/>
      <c r="I45" s="2366"/>
      <c r="K45" s="2227"/>
      <c r="L45" s="2228">
        <f t="shared" si="2"/>
        <v>0</v>
      </c>
      <c r="M45" s="2229">
        <v>1E-3</v>
      </c>
      <c r="N45" s="2229">
        <v>4.7E-2</v>
      </c>
    </row>
    <row r="46" spans="1:14" ht="22.8">
      <c r="A46" s="413" t="s">
        <v>4688</v>
      </c>
      <c r="B46" s="1425"/>
      <c r="C46" s="403">
        <v>7</v>
      </c>
      <c r="D46" s="394" t="s">
        <v>3618</v>
      </c>
      <c r="E46" s="395" t="s">
        <v>3619</v>
      </c>
      <c r="F46" s="400" t="s">
        <v>16</v>
      </c>
      <c r="G46" s="397">
        <v>485</v>
      </c>
      <c r="H46" s="397"/>
      <c r="I46" s="2366"/>
      <c r="K46" s="2227"/>
      <c r="L46" s="2228">
        <f t="shared" si="2"/>
        <v>0</v>
      </c>
      <c r="M46" s="2229">
        <v>0</v>
      </c>
      <c r="N46" s="2229">
        <v>0</v>
      </c>
    </row>
    <row r="47" spans="1:14" ht="12">
      <c r="A47" s="413" t="s">
        <v>4688</v>
      </c>
      <c r="B47" s="1425"/>
      <c r="C47" s="403">
        <v>8</v>
      </c>
      <c r="D47" s="394" t="s">
        <v>3565</v>
      </c>
      <c r="E47" s="395" t="s">
        <v>3617</v>
      </c>
      <c r="F47" s="400" t="s">
        <v>15</v>
      </c>
      <c r="G47" s="397">
        <v>9.6999999999999993</v>
      </c>
      <c r="H47" s="397"/>
      <c r="I47" s="2366"/>
      <c r="K47" s="2227"/>
      <c r="L47" s="2228">
        <f t="shared" si="2"/>
        <v>0</v>
      </c>
      <c r="M47" s="2229">
        <v>2.0009999999999999</v>
      </c>
      <c r="N47" s="2229">
        <v>19.409700000000001</v>
      </c>
    </row>
    <row r="48" spans="1:14" ht="12">
      <c r="A48" s="413" t="s">
        <v>4688</v>
      </c>
      <c r="B48" s="1425"/>
      <c r="C48" s="403">
        <v>9</v>
      </c>
      <c r="D48" s="394" t="s">
        <v>3565</v>
      </c>
      <c r="E48" s="395" t="s">
        <v>3620</v>
      </c>
      <c r="F48" s="400" t="s">
        <v>7</v>
      </c>
      <c r="G48" s="397">
        <v>26</v>
      </c>
      <c r="H48" s="397"/>
      <c r="I48" s="2367"/>
      <c r="K48" s="2261"/>
      <c r="L48" s="2244">
        <f t="shared" si="2"/>
        <v>0</v>
      </c>
      <c r="M48" s="2245">
        <v>1</v>
      </c>
      <c r="N48" s="2245">
        <v>26</v>
      </c>
    </row>
    <row r="49" spans="1:14">
      <c r="A49" s="413" t="s">
        <v>4688</v>
      </c>
      <c r="B49" s="1425"/>
      <c r="C49" s="391"/>
      <c r="D49" s="392"/>
      <c r="E49" s="389"/>
      <c r="F49" s="390"/>
      <c r="G49" s="393"/>
      <c r="H49" s="393"/>
      <c r="I49" s="1427"/>
      <c r="K49" s="386"/>
      <c r="L49" s="386"/>
      <c r="M49" s="386"/>
      <c r="N49" s="386"/>
    </row>
    <row r="50" spans="1:14" ht="12">
      <c r="A50" s="746" t="s">
        <v>4</v>
      </c>
      <c r="B50" s="1424" t="s">
        <v>4834</v>
      </c>
      <c r="C50" s="1398" t="s">
        <v>3621</v>
      </c>
      <c r="D50" s="1398"/>
      <c r="E50" s="1398"/>
      <c r="F50" s="1398"/>
      <c r="G50" s="1398"/>
      <c r="H50" s="1398"/>
      <c r="I50" s="1842"/>
      <c r="K50" s="2259"/>
      <c r="L50" s="2225">
        <f>SUM(L51:L76)</f>
        <v>0</v>
      </c>
      <c r="M50" s="2226"/>
      <c r="N50" s="2260"/>
    </row>
    <row r="51" spans="1:14" ht="12">
      <c r="A51" s="413" t="s">
        <v>4688</v>
      </c>
      <c r="B51" s="1425"/>
      <c r="C51" s="403">
        <v>10</v>
      </c>
      <c r="D51" s="394" t="s">
        <v>3622</v>
      </c>
      <c r="E51" s="395" t="s">
        <v>3623</v>
      </c>
      <c r="F51" s="396" t="s">
        <v>1875</v>
      </c>
      <c r="G51" s="397">
        <v>22</v>
      </c>
      <c r="H51" s="397"/>
      <c r="I51" s="2365"/>
      <c r="K51" s="2227"/>
      <c r="L51" s="2228">
        <f t="shared" ref="L51:L76" si="3">G51*K51</f>
        <v>0</v>
      </c>
      <c r="M51" s="2229">
        <v>0</v>
      </c>
      <c r="N51" s="2229">
        <v>0</v>
      </c>
    </row>
    <row r="52" spans="1:14" ht="12">
      <c r="A52" s="413" t="s">
        <v>4688</v>
      </c>
      <c r="B52" s="1425"/>
      <c r="C52" s="403">
        <v>11</v>
      </c>
      <c r="D52" s="394" t="s">
        <v>3565</v>
      </c>
      <c r="E52" s="395" t="s">
        <v>3624</v>
      </c>
      <c r="F52" s="396" t="s">
        <v>7</v>
      </c>
      <c r="G52" s="397">
        <v>11.5</v>
      </c>
      <c r="H52" s="397"/>
      <c r="I52" s="2366"/>
      <c r="K52" s="2227"/>
      <c r="L52" s="2228">
        <f t="shared" si="3"/>
        <v>0</v>
      </c>
      <c r="M52" s="2229">
        <v>1</v>
      </c>
      <c r="N52" s="2229">
        <v>11.5</v>
      </c>
    </row>
    <row r="53" spans="1:14" ht="12">
      <c r="A53" s="413" t="s">
        <v>4688</v>
      </c>
      <c r="B53" s="1425"/>
      <c r="C53" s="403">
        <v>12</v>
      </c>
      <c r="D53" s="394" t="s">
        <v>3592</v>
      </c>
      <c r="E53" s="395" t="s">
        <v>3593</v>
      </c>
      <c r="F53" s="400" t="s">
        <v>1875</v>
      </c>
      <c r="G53" s="397">
        <v>5</v>
      </c>
      <c r="H53" s="397"/>
      <c r="I53" s="2366"/>
      <c r="K53" s="2227"/>
      <c r="L53" s="2228">
        <f t="shared" si="3"/>
        <v>0</v>
      </c>
      <c r="M53" s="2229">
        <v>0</v>
      </c>
      <c r="N53" s="2229">
        <v>0</v>
      </c>
    </row>
    <row r="54" spans="1:14" ht="12">
      <c r="A54" s="413" t="s">
        <v>4688</v>
      </c>
      <c r="B54" s="1425"/>
      <c r="C54" s="403">
        <v>13</v>
      </c>
      <c r="D54" s="394" t="s">
        <v>3565</v>
      </c>
      <c r="E54" s="402" t="s">
        <v>3594</v>
      </c>
      <c r="F54" s="400" t="s">
        <v>1875</v>
      </c>
      <c r="G54" s="397">
        <v>3</v>
      </c>
      <c r="H54" s="397"/>
      <c r="I54" s="2366"/>
      <c r="K54" s="2227"/>
      <c r="L54" s="2228">
        <f t="shared" si="3"/>
        <v>0</v>
      </c>
      <c r="M54" s="2229">
        <v>0.05</v>
      </c>
      <c r="N54" s="2229">
        <v>0.15</v>
      </c>
    </row>
    <row r="55" spans="1:14" ht="12">
      <c r="A55" s="413" t="s">
        <v>4688</v>
      </c>
      <c r="B55" s="1425"/>
      <c r="C55" s="403">
        <v>14</v>
      </c>
      <c r="D55" s="394" t="s">
        <v>3565</v>
      </c>
      <c r="E55" s="402" t="s">
        <v>3595</v>
      </c>
      <c r="F55" s="400" t="s">
        <v>1875</v>
      </c>
      <c r="G55" s="397">
        <v>1</v>
      </c>
      <c r="H55" s="397"/>
      <c r="I55" s="2366"/>
      <c r="K55" s="2227"/>
      <c r="L55" s="2228">
        <f t="shared" si="3"/>
        <v>0</v>
      </c>
      <c r="M55" s="2229">
        <v>0.05</v>
      </c>
      <c r="N55" s="2229">
        <v>0.05</v>
      </c>
    </row>
    <row r="56" spans="1:14" ht="12">
      <c r="A56" s="413" t="s">
        <v>4688</v>
      </c>
      <c r="B56" s="1425"/>
      <c r="C56" s="403">
        <v>15</v>
      </c>
      <c r="D56" s="394" t="s">
        <v>3565</v>
      </c>
      <c r="E56" s="402" t="s">
        <v>3596</v>
      </c>
      <c r="F56" s="400" t="s">
        <v>1875</v>
      </c>
      <c r="G56" s="397">
        <v>1</v>
      </c>
      <c r="H56" s="397"/>
      <c r="I56" s="2366"/>
      <c r="K56" s="2227"/>
      <c r="L56" s="2228">
        <f t="shared" si="3"/>
        <v>0</v>
      </c>
      <c r="M56" s="2229">
        <v>0.05</v>
      </c>
      <c r="N56" s="2229">
        <v>0.05</v>
      </c>
    </row>
    <row r="57" spans="1:14" ht="12">
      <c r="A57" s="413" t="s">
        <v>4688</v>
      </c>
      <c r="B57" s="1425"/>
      <c r="C57" s="403">
        <v>16</v>
      </c>
      <c r="D57" s="394" t="s">
        <v>3625</v>
      </c>
      <c r="E57" s="395" t="s">
        <v>3626</v>
      </c>
      <c r="F57" s="400" t="s">
        <v>1875</v>
      </c>
      <c r="G57" s="397">
        <v>5</v>
      </c>
      <c r="H57" s="397"/>
      <c r="I57" s="2366"/>
      <c r="K57" s="2227"/>
      <c r="L57" s="2228">
        <f t="shared" si="3"/>
        <v>0</v>
      </c>
      <c r="M57" s="2229">
        <v>0</v>
      </c>
      <c r="N57" s="2229">
        <v>0</v>
      </c>
    </row>
    <row r="58" spans="1:14" ht="22.8">
      <c r="A58" s="413" t="s">
        <v>4688</v>
      </c>
      <c r="B58" s="1425"/>
      <c r="C58" s="403">
        <v>17</v>
      </c>
      <c r="D58" s="394" t="s">
        <v>3565</v>
      </c>
      <c r="E58" s="404" t="s">
        <v>3627</v>
      </c>
      <c r="F58" s="400" t="s">
        <v>1875</v>
      </c>
      <c r="G58" s="397">
        <v>5</v>
      </c>
      <c r="H58" s="397"/>
      <c r="I58" s="2366"/>
      <c r="K58" s="2227"/>
      <c r="L58" s="2228">
        <f t="shared" si="3"/>
        <v>0</v>
      </c>
      <c r="M58" s="2229">
        <v>2E-3</v>
      </c>
      <c r="N58" s="2229">
        <v>0.01</v>
      </c>
    </row>
    <row r="59" spans="1:14" ht="12">
      <c r="A59" s="413" t="s">
        <v>4688</v>
      </c>
      <c r="B59" s="1425"/>
      <c r="C59" s="403">
        <v>18</v>
      </c>
      <c r="D59" s="394" t="s">
        <v>3592</v>
      </c>
      <c r="E59" s="395" t="s">
        <v>3593</v>
      </c>
      <c r="F59" s="400" t="s">
        <v>1875</v>
      </c>
      <c r="G59" s="397">
        <v>17</v>
      </c>
      <c r="H59" s="397"/>
      <c r="I59" s="2366"/>
      <c r="K59" s="2227"/>
      <c r="L59" s="2228">
        <f t="shared" si="3"/>
        <v>0</v>
      </c>
      <c r="M59" s="2229">
        <v>0</v>
      </c>
      <c r="N59" s="2229">
        <v>0</v>
      </c>
    </row>
    <row r="60" spans="1:14" ht="12">
      <c r="A60" s="413" t="s">
        <v>4688</v>
      </c>
      <c r="B60" s="1425"/>
      <c r="C60" s="403">
        <v>19</v>
      </c>
      <c r="D60" s="394" t="s">
        <v>3565</v>
      </c>
      <c r="E60" s="402" t="s">
        <v>3628</v>
      </c>
      <c r="F60" s="400" t="s">
        <v>1875</v>
      </c>
      <c r="G60" s="397">
        <v>6</v>
      </c>
      <c r="H60" s="397"/>
      <c r="I60" s="2366"/>
      <c r="K60" s="2227"/>
      <c r="L60" s="2228">
        <f t="shared" si="3"/>
        <v>0</v>
      </c>
      <c r="M60" s="2229">
        <v>0.05</v>
      </c>
      <c r="N60" s="2229">
        <v>0.3</v>
      </c>
    </row>
    <row r="61" spans="1:14" ht="12">
      <c r="A61" s="413" t="s">
        <v>4688</v>
      </c>
      <c r="B61" s="1425"/>
      <c r="C61" s="403">
        <v>20</v>
      </c>
      <c r="D61" s="394" t="s">
        <v>3565</v>
      </c>
      <c r="E61" s="402" t="s">
        <v>3629</v>
      </c>
      <c r="F61" s="400" t="s">
        <v>1875</v>
      </c>
      <c r="G61" s="397">
        <v>2</v>
      </c>
      <c r="H61" s="397"/>
      <c r="I61" s="2366"/>
      <c r="K61" s="2227"/>
      <c r="L61" s="2228">
        <f t="shared" si="3"/>
        <v>0</v>
      </c>
      <c r="M61" s="2229">
        <v>0.05</v>
      </c>
      <c r="N61" s="2229">
        <v>0.1</v>
      </c>
    </row>
    <row r="62" spans="1:14" ht="12">
      <c r="A62" s="413" t="s">
        <v>4688</v>
      </c>
      <c r="B62" s="1425"/>
      <c r="C62" s="403">
        <v>21</v>
      </c>
      <c r="D62" s="394" t="s">
        <v>3565</v>
      </c>
      <c r="E62" s="402" t="s">
        <v>3630</v>
      </c>
      <c r="F62" s="400" t="s">
        <v>1875</v>
      </c>
      <c r="G62" s="397">
        <v>9</v>
      </c>
      <c r="H62" s="397"/>
      <c r="I62" s="2366"/>
      <c r="K62" s="2227"/>
      <c r="L62" s="2228">
        <f t="shared" si="3"/>
        <v>0</v>
      </c>
      <c r="M62" s="2229">
        <v>0.05</v>
      </c>
      <c r="N62" s="2229">
        <v>0.45</v>
      </c>
    </row>
    <row r="63" spans="1:14" ht="12">
      <c r="A63" s="413" t="s">
        <v>4688</v>
      </c>
      <c r="B63" s="1425"/>
      <c r="C63" s="403">
        <v>22</v>
      </c>
      <c r="D63" s="394" t="s">
        <v>3631</v>
      </c>
      <c r="E63" s="395" t="s">
        <v>3632</v>
      </c>
      <c r="F63" s="400" t="s">
        <v>1875</v>
      </c>
      <c r="G63" s="397">
        <v>17</v>
      </c>
      <c r="H63" s="397"/>
      <c r="I63" s="2366"/>
      <c r="K63" s="2227"/>
      <c r="L63" s="2228">
        <f t="shared" si="3"/>
        <v>0</v>
      </c>
      <c r="M63" s="2229">
        <v>0</v>
      </c>
      <c r="N63" s="2229">
        <v>0</v>
      </c>
    </row>
    <row r="64" spans="1:14" ht="22.8">
      <c r="A64" s="413" t="s">
        <v>4688</v>
      </c>
      <c r="B64" s="1425"/>
      <c r="C64" s="403">
        <v>23</v>
      </c>
      <c r="D64" s="394" t="s">
        <v>3565</v>
      </c>
      <c r="E64" s="404" t="s">
        <v>3633</v>
      </c>
      <c r="F64" s="400" t="s">
        <v>1875</v>
      </c>
      <c r="G64" s="397">
        <v>51</v>
      </c>
      <c r="H64" s="397"/>
      <c r="I64" s="2366"/>
      <c r="K64" s="2227"/>
      <c r="L64" s="2228">
        <f t="shared" si="3"/>
        <v>0</v>
      </c>
      <c r="M64" s="2229">
        <v>2E-3</v>
      </c>
      <c r="N64" s="2229">
        <v>0.10199999999999999</v>
      </c>
    </row>
    <row r="65" spans="1:14" ht="22.8">
      <c r="A65" s="413" t="s">
        <v>4688</v>
      </c>
      <c r="B65" s="1425"/>
      <c r="C65" s="403">
        <v>24</v>
      </c>
      <c r="D65" s="394" t="s">
        <v>3565</v>
      </c>
      <c r="E65" s="404" t="s">
        <v>3634</v>
      </c>
      <c r="F65" s="400" t="s">
        <v>1875</v>
      </c>
      <c r="G65" s="397">
        <v>51</v>
      </c>
      <c r="H65" s="397"/>
      <c r="I65" s="2366"/>
      <c r="K65" s="2227"/>
      <c r="L65" s="2228">
        <f t="shared" si="3"/>
        <v>0</v>
      </c>
      <c r="M65" s="2229">
        <v>5.0000000000000001E-4</v>
      </c>
      <c r="N65" s="2229">
        <v>2.5499999999999998E-2</v>
      </c>
    </row>
    <row r="66" spans="1:14" ht="12">
      <c r="A66" s="413" t="s">
        <v>4688</v>
      </c>
      <c r="B66" s="1425"/>
      <c r="C66" s="403">
        <v>25</v>
      </c>
      <c r="D66" s="394" t="s">
        <v>3635</v>
      </c>
      <c r="E66" s="401" t="s">
        <v>3636</v>
      </c>
      <c r="F66" s="400" t="s">
        <v>7</v>
      </c>
      <c r="G66" s="405">
        <v>1E-3</v>
      </c>
      <c r="H66" s="405"/>
      <c r="I66" s="2366"/>
      <c r="K66" s="2227"/>
      <c r="L66" s="2228">
        <f t="shared" si="3"/>
        <v>0</v>
      </c>
      <c r="M66" s="2229">
        <v>0</v>
      </c>
      <c r="N66" s="2229">
        <v>0</v>
      </c>
    </row>
    <row r="67" spans="1:14" ht="12">
      <c r="A67" s="413" t="s">
        <v>4688</v>
      </c>
      <c r="B67" s="1425"/>
      <c r="C67" s="403">
        <v>26</v>
      </c>
      <c r="D67" s="394" t="s">
        <v>3565</v>
      </c>
      <c r="E67" s="401" t="s">
        <v>3637</v>
      </c>
      <c r="F67" s="396" t="s">
        <v>15</v>
      </c>
      <c r="G67" s="398">
        <v>1.02</v>
      </c>
      <c r="H67" s="398"/>
      <c r="I67" s="2366"/>
      <c r="K67" s="2227"/>
      <c r="L67" s="2228">
        <f t="shared" si="3"/>
        <v>0</v>
      </c>
      <c r="M67" s="2229">
        <v>1E-3</v>
      </c>
      <c r="N67" s="2229">
        <v>1.0200000000000001E-3</v>
      </c>
    </row>
    <row r="68" spans="1:14" ht="22.8">
      <c r="A68" s="413" t="s">
        <v>4688</v>
      </c>
      <c r="B68" s="1425"/>
      <c r="C68" s="403">
        <v>27</v>
      </c>
      <c r="D68" s="406" t="s">
        <v>3638</v>
      </c>
      <c r="E68" s="407" t="s">
        <v>3639</v>
      </c>
      <c r="F68" s="403" t="s">
        <v>1875</v>
      </c>
      <c r="G68" s="397">
        <v>17</v>
      </c>
      <c r="H68" s="397"/>
      <c r="I68" s="2366"/>
      <c r="K68" s="2227"/>
      <c r="L68" s="2228">
        <f t="shared" si="3"/>
        <v>0</v>
      </c>
      <c r="M68" s="2229">
        <v>0</v>
      </c>
      <c r="N68" s="2229">
        <v>0</v>
      </c>
    </row>
    <row r="69" spans="1:14" ht="12">
      <c r="A69" s="413" t="s">
        <v>4688</v>
      </c>
      <c r="B69" s="1425"/>
      <c r="C69" s="403">
        <v>28</v>
      </c>
      <c r="D69" s="406" t="s">
        <v>3565</v>
      </c>
      <c r="E69" s="407" t="s">
        <v>3640</v>
      </c>
      <c r="F69" s="397" t="s">
        <v>3641</v>
      </c>
      <c r="G69" s="408">
        <v>0.85</v>
      </c>
      <c r="H69" s="408"/>
      <c r="I69" s="2366"/>
      <c r="K69" s="2227"/>
      <c r="L69" s="2228">
        <f t="shared" si="3"/>
        <v>0</v>
      </c>
      <c r="M69" s="2229">
        <v>1E-3</v>
      </c>
      <c r="N69" s="2229">
        <v>8.4999999999999995E-4</v>
      </c>
    </row>
    <row r="70" spans="1:14" ht="12">
      <c r="A70" s="413" t="s">
        <v>4688</v>
      </c>
      <c r="B70" s="1425"/>
      <c r="C70" s="403">
        <v>29</v>
      </c>
      <c r="D70" s="406" t="s">
        <v>3565</v>
      </c>
      <c r="E70" s="407" t="s">
        <v>3642</v>
      </c>
      <c r="F70" s="397" t="s">
        <v>15</v>
      </c>
      <c r="G70" s="408">
        <v>5.0999999999999996</v>
      </c>
      <c r="H70" s="408"/>
      <c r="I70" s="2366"/>
      <c r="K70" s="2227"/>
      <c r="L70" s="2228">
        <f t="shared" si="3"/>
        <v>0</v>
      </c>
      <c r="M70" s="2229">
        <v>1E-3</v>
      </c>
      <c r="N70" s="2229">
        <v>5.1000000000000004E-3</v>
      </c>
    </row>
    <row r="71" spans="1:14" ht="22.8">
      <c r="A71" s="413" t="s">
        <v>4688</v>
      </c>
      <c r="B71" s="1425"/>
      <c r="C71" s="403">
        <v>30</v>
      </c>
      <c r="D71" s="406" t="s">
        <v>3643</v>
      </c>
      <c r="E71" s="407" t="s">
        <v>3644</v>
      </c>
      <c r="F71" s="403" t="s">
        <v>16</v>
      </c>
      <c r="G71" s="397">
        <v>17</v>
      </c>
      <c r="H71" s="397"/>
      <c r="I71" s="2366"/>
      <c r="K71" s="2227"/>
      <c r="L71" s="2228">
        <f t="shared" si="3"/>
        <v>0</v>
      </c>
      <c r="M71" s="2229">
        <v>0</v>
      </c>
      <c r="N71" s="2229">
        <v>0</v>
      </c>
    </row>
    <row r="72" spans="1:14" ht="12">
      <c r="A72" s="413" t="s">
        <v>4688</v>
      </c>
      <c r="B72" s="1425"/>
      <c r="C72" s="403">
        <v>31</v>
      </c>
      <c r="D72" s="406" t="s">
        <v>3565</v>
      </c>
      <c r="E72" s="407" t="s">
        <v>3645</v>
      </c>
      <c r="F72" s="403" t="s">
        <v>17</v>
      </c>
      <c r="G72" s="397">
        <v>0.85</v>
      </c>
      <c r="H72" s="397"/>
      <c r="I72" s="2366"/>
      <c r="K72" s="2227"/>
      <c r="L72" s="2228">
        <f t="shared" si="3"/>
        <v>0</v>
      </c>
      <c r="M72" s="2229">
        <v>0.6</v>
      </c>
      <c r="N72" s="2229">
        <v>0.51</v>
      </c>
    </row>
    <row r="73" spans="1:14" ht="12">
      <c r="A73" s="413" t="s">
        <v>4688</v>
      </c>
      <c r="B73" s="1425"/>
      <c r="C73" s="403">
        <v>32</v>
      </c>
      <c r="D73" s="406" t="s">
        <v>3646</v>
      </c>
      <c r="E73" s="407" t="s">
        <v>3647</v>
      </c>
      <c r="F73" s="403" t="s">
        <v>17</v>
      </c>
      <c r="G73" s="397">
        <v>2.21</v>
      </c>
      <c r="H73" s="397"/>
      <c r="I73" s="2366"/>
      <c r="K73" s="2227"/>
      <c r="L73" s="2228">
        <f t="shared" si="3"/>
        <v>0</v>
      </c>
      <c r="M73" s="2229">
        <v>0</v>
      </c>
      <c r="N73" s="2229">
        <v>0</v>
      </c>
    </row>
    <row r="74" spans="1:14" ht="12">
      <c r="A74" s="413" t="s">
        <v>4688</v>
      </c>
      <c r="B74" s="1425"/>
      <c r="C74" s="403">
        <v>33</v>
      </c>
      <c r="D74" s="406" t="s">
        <v>3648</v>
      </c>
      <c r="E74" s="407" t="s">
        <v>3649</v>
      </c>
      <c r="F74" s="403" t="s">
        <v>17</v>
      </c>
      <c r="G74" s="397">
        <v>4.42</v>
      </c>
      <c r="H74" s="397"/>
      <c r="I74" s="2366"/>
      <c r="K74" s="2227"/>
      <c r="L74" s="2228">
        <f t="shared" si="3"/>
        <v>0</v>
      </c>
      <c r="M74" s="2229">
        <v>0</v>
      </c>
      <c r="N74" s="2229">
        <v>0</v>
      </c>
    </row>
    <row r="75" spans="1:14" ht="12">
      <c r="A75" s="413" t="s">
        <v>4688</v>
      </c>
      <c r="B75" s="1425"/>
      <c r="C75" s="403">
        <v>34</v>
      </c>
      <c r="D75" s="406" t="s">
        <v>3565</v>
      </c>
      <c r="E75" s="407" t="s">
        <v>3650</v>
      </c>
      <c r="F75" s="403" t="s">
        <v>17</v>
      </c>
      <c r="G75" s="397">
        <v>4.42</v>
      </c>
      <c r="H75" s="397"/>
      <c r="I75" s="2366"/>
      <c r="K75" s="2227"/>
      <c r="L75" s="2228">
        <f t="shared" si="3"/>
        <v>0</v>
      </c>
      <c r="M75" s="2229">
        <v>1</v>
      </c>
      <c r="N75" s="2229">
        <v>4.42</v>
      </c>
    </row>
    <row r="76" spans="1:14" ht="12">
      <c r="A76" s="413" t="s">
        <v>4688</v>
      </c>
      <c r="B76" s="1425"/>
      <c r="C76" s="403">
        <v>35</v>
      </c>
      <c r="D76" s="406" t="s">
        <v>3651</v>
      </c>
      <c r="E76" s="407" t="s">
        <v>3652</v>
      </c>
      <c r="F76" s="403" t="s">
        <v>1875</v>
      </c>
      <c r="G76" s="397">
        <v>17</v>
      </c>
      <c r="H76" s="397"/>
      <c r="I76" s="2367"/>
      <c r="K76" s="2261"/>
      <c r="L76" s="2244">
        <f t="shared" si="3"/>
        <v>0</v>
      </c>
      <c r="M76" s="2245">
        <v>0</v>
      </c>
      <c r="N76" s="2245">
        <v>0</v>
      </c>
    </row>
    <row r="77" spans="1:14">
      <c r="A77" s="413" t="s">
        <v>4688</v>
      </c>
      <c r="B77" s="1425"/>
      <c r="C77" s="391"/>
      <c r="D77" s="392"/>
      <c r="E77" s="389"/>
      <c r="F77" s="390"/>
      <c r="G77" s="393"/>
      <c r="H77" s="393"/>
      <c r="I77" s="1428"/>
      <c r="K77" s="386"/>
      <c r="L77" s="386"/>
      <c r="M77" s="386"/>
      <c r="N77" s="386"/>
    </row>
    <row r="78" spans="1:14" s="745" customFormat="1" ht="12">
      <c r="A78" s="747" t="s">
        <v>4</v>
      </c>
      <c r="B78" s="1424" t="s">
        <v>4835</v>
      </c>
      <c r="C78" s="1398" t="s">
        <v>3653</v>
      </c>
      <c r="D78" s="1398"/>
      <c r="E78" s="1398"/>
      <c r="F78" s="1398"/>
      <c r="G78" s="1398"/>
      <c r="H78" s="1398"/>
      <c r="I78" s="1842"/>
      <c r="K78" s="2262"/>
      <c r="L78" s="2263">
        <f>SUM(L79:L109)</f>
        <v>0</v>
      </c>
      <c r="M78" s="2264"/>
      <c r="N78" s="2264"/>
    </row>
    <row r="79" spans="1:14" ht="12">
      <c r="A79" s="413" t="s">
        <v>4688</v>
      </c>
      <c r="B79" s="1425"/>
      <c r="C79" s="409">
        <v>36</v>
      </c>
      <c r="D79" s="406" t="s">
        <v>3654</v>
      </c>
      <c r="E79" s="407" t="s">
        <v>3655</v>
      </c>
      <c r="F79" s="403" t="s">
        <v>16</v>
      </c>
      <c r="G79" s="397">
        <v>492</v>
      </c>
      <c r="H79" s="397"/>
      <c r="I79" s="2365"/>
      <c r="K79" s="2227"/>
      <c r="L79" s="2228">
        <f t="shared" ref="L79:L109" si="4">G79*K79</f>
        <v>0</v>
      </c>
      <c r="M79" s="2229">
        <v>0</v>
      </c>
      <c r="N79" s="2229">
        <v>0</v>
      </c>
    </row>
    <row r="80" spans="1:14" ht="12">
      <c r="A80" s="413" t="s">
        <v>4688</v>
      </c>
      <c r="B80" s="1425"/>
      <c r="C80" s="409">
        <v>37</v>
      </c>
      <c r="D80" s="394" t="s">
        <v>3585</v>
      </c>
      <c r="E80" s="395" t="s">
        <v>3586</v>
      </c>
      <c r="F80" s="396" t="s">
        <v>1875</v>
      </c>
      <c r="G80" s="397">
        <v>935</v>
      </c>
      <c r="H80" s="397"/>
      <c r="I80" s="2366"/>
      <c r="K80" s="2227"/>
      <c r="L80" s="2228">
        <f t="shared" si="4"/>
        <v>0</v>
      </c>
      <c r="M80" s="2229">
        <v>0</v>
      </c>
      <c r="N80" s="2229">
        <v>0</v>
      </c>
    </row>
    <row r="81" spans="1:14" ht="12">
      <c r="A81" s="413" t="s">
        <v>4688</v>
      </c>
      <c r="B81" s="1425"/>
      <c r="C81" s="409">
        <v>38</v>
      </c>
      <c r="D81" s="394" t="s">
        <v>3656</v>
      </c>
      <c r="E81" s="395" t="s">
        <v>3657</v>
      </c>
      <c r="F81" s="396" t="s">
        <v>1875</v>
      </c>
      <c r="G81" s="397">
        <v>25</v>
      </c>
      <c r="H81" s="397"/>
      <c r="I81" s="2366"/>
      <c r="K81" s="2227"/>
      <c r="L81" s="2228">
        <f t="shared" si="4"/>
        <v>0</v>
      </c>
      <c r="M81" s="2229">
        <v>0</v>
      </c>
      <c r="N81" s="2229">
        <v>0</v>
      </c>
    </row>
    <row r="82" spans="1:14" ht="12">
      <c r="A82" s="413" t="s">
        <v>4688</v>
      </c>
      <c r="B82" s="1425"/>
      <c r="C82" s="409">
        <v>39</v>
      </c>
      <c r="D82" s="394" t="s">
        <v>3565</v>
      </c>
      <c r="E82" s="402" t="s">
        <v>3658</v>
      </c>
      <c r="F82" s="396" t="s">
        <v>1875</v>
      </c>
      <c r="G82" s="397">
        <v>25</v>
      </c>
      <c r="H82" s="397"/>
      <c r="I82" s="2366"/>
      <c r="K82" s="2227"/>
      <c r="L82" s="2228">
        <f t="shared" si="4"/>
        <v>0</v>
      </c>
      <c r="M82" s="2229">
        <v>2.0000000000000001E-4</v>
      </c>
      <c r="N82" s="2229">
        <v>5.0000000000000001E-3</v>
      </c>
    </row>
    <row r="83" spans="1:14" ht="12">
      <c r="A83" s="413" t="s">
        <v>4688</v>
      </c>
      <c r="B83" s="1425"/>
      <c r="C83" s="409">
        <v>40</v>
      </c>
      <c r="D83" s="394" t="s">
        <v>3659</v>
      </c>
      <c r="E83" s="401" t="s">
        <v>3660</v>
      </c>
      <c r="F83" s="400" t="s">
        <v>1875</v>
      </c>
      <c r="G83" s="397">
        <v>910</v>
      </c>
      <c r="H83" s="397"/>
      <c r="I83" s="2366"/>
      <c r="K83" s="2227"/>
      <c r="L83" s="2228">
        <f t="shared" si="4"/>
        <v>0</v>
      </c>
      <c r="M83" s="2229">
        <v>0</v>
      </c>
      <c r="N83" s="2229">
        <v>0</v>
      </c>
    </row>
    <row r="84" spans="1:14" ht="12">
      <c r="A84" s="413" t="s">
        <v>4688</v>
      </c>
      <c r="B84" s="1425"/>
      <c r="C84" s="409">
        <v>41</v>
      </c>
      <c r="D84" s="394" t="s">
        <v>3565</v>
      </c>
      <c r="E84" s="410" t="s">
        <v>3661</v>
      </c>
      <c r="F84" s="400" t="s">
        <v>1875</v>
      </c>
      <c r="G84" s="397">
        <v>100</v>
      </c>
      <c r="H84" s="397"/>
      <c r="I84" s="2366"/>
      <c r="K84" s="2227"/>
      <c r="L84" s="2228">
        <f t="shared" si="4"/>
        <v>0</v>
      </c>
      <c r="M84" s="2229">
        <v>2.9999999999999997E-4</v>
      </c>
      <c r="N84" s="2229">
        <v>0.03</v>
      </c>
    </row>
    <row r="85" spans="1:14" ht="12">
      <c r="A85" s="413" t="s">
        <v>4688</v>
      </c>
      <c r="B85" s="1425"/>
      <c r="C85" s="409">
        <v>42</v>
      </c>
      <c r="D85" s="394" t="s">
        <v>3565</v>
      </c>
      <c r="E85" s="410" t="s">
        <v>3662</v>
      </c>
      <c r="F85" s="400" t="s">
        <v>1875</v>
      </c>
      <c r="G85" s="397">
        <v>150</v>
      </c>
      <c r="H85" s="397"/>
      <c r="I85" s="2366"/>
      <c r="K85" s="2227"/>
      <c r="L85" s="2228">
        <f t="shared" si="4"/>
        <v>0</v>
      </c>
      <c r="M85" s="2229">
        <v>2.9999999999999997E-4</v>
      </c>
      <c r="N85" s="2229">
        <v>4.4999999999999998E-2</v>
      </c>
    </row>
    <row r="86" spans="1:14" ht="12">
      <c r="A86" s="413" t="s">
        <v>4688</v>
      </c>
      <c r="B86" s="1425"/>
      <c r="C86" s="409">
        <v>43</v>
      </c>
      <c r="D86" s="394" t="s">
        <v>3565</v>
      </c>
      <c r="E86" s="410" t="s">
        <v>3663</v>
      </c>
      <c r="F86" s="400" t="s">
        <v>1875</v>
      </c>
      <c r="G86" s="397">
        <v>70</v>
      </c>
      <c r="H86" s="397"/>
      <c r="I86" s="2366"/>
      <c r="K86" s="2227"/>
      <c r="L86" s="2228">
        <f t="shared" si="4"/>
        <v>0</v>
      </c>
      <c r="M86" s="2229">
        <v>2.9999999999999997E-4</v>
      </c>
      <c r="N86" s="2229">
        <v>2.1000000000000001E-2</v>
      </c>
    </row>
    <row r="87" spans="1:14" ht="12">
      <c r="A87" s="413" t="s">
        <v>4688</v>
      </c>
      <c r="B87" s="1425"/>
      <c r="C87" s="409">
        <v>44</v>
      </c>
      <c r="D87" s="394" t="s">
        <v>3565</v>
      </c>
      <c r="E87" s="410" t="s">
        <v>3664</v>
      </c>
      <c r="F87" s="400" t="s">
        <v>1875</v>
      </c>
      <c r="G87" s="397">
        <v>120</v>
      </c>
      <c r="H87" s="397"/>
      <c r="I87" s="2366"/>
      <c r="K87" s="2227"/>
      <c r="L87" s="2228">
        <f t="shared" si="4"/>
        <v>0</v>
      </c>
      <c r="M87" s="2229">
        <v>2.9999999999999997E-4</v>
      </c>
      <c r="N87" s="2229">
        <v>3.5999999999999997E-2</v>
      </c>
    </row>
    <row r="88" spans="1:14" ht="12">
      <c r="A88" s="413" t="s">
        <v>4688</v>
      </c>
      <c r="B88" s="1425"/>
      <c r="C88" s="409">
        <v>45</v>
      </c>
      <c r="D88" s="394" t="s">
        <v>3565</v>
      </c>
      <c r="E88" s="410" t="s">
        <v>3665</v>
      </c>
      <c r="F88" s="400" t="s">
        <v>1875</v>
      </c>
      <c r="G88" s="397">
        <v>150</v>
      </c>
      <c r="H88" s="397"/>
      <c r="I88" s="2366"/>
      <c r="K88" s="2227"/>
      <c r="L88" s="2228">
        <f t="shared" si="4"/>
        <v>0</v>
      </c>
      <c r="M88" s="2229">
        <v>2.9999999999999997E-4</v>
      </c>
      <c r="N88" s="2229">
        <v>4.4999999999999998E-2</v>
      </c>
    </row>
    <row r="89" spans="1:14" ht="12">
      <c r="A89" s="413" t="s">
        <v>4688</v>
      </c>
      <c r="B89" s="1425"/>
      <c r="C89" s="409">
        <v>46</v>
      </c>
      <c r="D89" s="394" t="s">
        <v>3565</v>
      </c>
      <c r="E89" s="410" t="s">
        <v>3666</v>
      </c>
      <c r="F89" s="400" t="s">
        <v>1875</v>
      </c>
      <c r="G89" s="397">
        <v>150</v>
      </c>
      <c r="H89" s="397"/>
      <c r="I89" s="2366"/>
      <c r="K89" s="2227"/>
      <c r="L89" s="2228">
        <f t="shared" si="4"/>
        <v>0</v>
      </c>
      <c r="M89" s="2229">
        <v>2.9999999999999997E-4</v>
      </c>
      <c r="N89" s="2229">
        <v>4.4999999999999998E-2</v>
      </c>
    </row>
    <row r="90" spans="1:14" ht="12">
      <c r="A90" s="413" t="s">
        <v>4688</v>
      </c>
      <c r="B90" s="1425"/>
      <c r="C90" s="409">
        <v>47</v>
      </c>
      <c r="D90" s="394" t="s">
        <v>3565</v>
      </c>
      <c r="E90" s="410" t="s">
        <v>3667</v>
      </c>
      <c r="F90" s="400" t="s">
        <v>1875</v>
      </c>
      <c r="G90" s="397">
        <v>70</v>
      </c>
      <c r="H90" s="397"/>
      <c r="I90" s="2366"/>
      <c r="K90" s="2227"/>
      <c r="L90" s="2228">
        <f t="shared" si="4"/>
        <v>0</v>
      </c>
      <c r="M90" s="2229">
        <v>2.9999999999999997E-4</v>
      </c>
      <c r="N90" s="2229">
        <v>2.1000000000000001E-2</v>
      </c>
    </row>
    <row r="91" spans="1:14" ht="12">
      <c r="A91" s="413" t="s">
        <v>4688</v>
      </c>
      <c r="B91" s="1425"/>
      <c r="C91" s="409">
        <v>48</v>
      </c>
      <c r="D91" s="394" t="s">
        <v>3565</v>
      </c>
      <c r="E91" s="402" t="s">
        <v>3668</v>
      </c>
      <c r="F91" s="400" t="s">
        <v>1875</v>
      </c>
      <c r="G91" s="397">
        <v>100</v>
      </c>
      <c r="H91" s="397"/>
      <c r="I91" s="2366"/>
      <c r="K91" s="2227"/>
      <c r="L91" s="2228">
        <f t="shared" si="4"/>
        <v>0</v>
      </c>
      <c r="M91" s="2229">
        <v>2.9999999999999997E-4</v>
      </c>
      <c r="N91" s="2229">
        <v>0.03</v>
      </c>
    </row>
    <row r="92" spans="1:14" ht="12">
      <c r="A92" s="413" t="s">
        <v>4688</v>
      </c>
      <c r="B92" s="1425"/>
      <c r="C92" s="409">
        <v>49</v>
      </c>
      <c r="D92" s="394" t="s">
        <v>3669</v>
      </c>
      <c r="E92" s="395" t="s">
        <v>3670</v>
      </c>
      <c r="F92" s="396" t="s">
        <v>1875</v>
      </c>
      <c r="G92" s="397">
        <v>164</v>
      </c>
      <c r="H92" s="397"/>
      <c r="I92" s="2366"/>
      <c r="K92" s="2227"/>
      <c r="L92" s="2228">
        <f t="shared" si="4"/>
        <v>0</v>
      </c>
      <c r="M92" s="2229">
        <v>0</v>
      </c>
      <c r="N92" s="2229">
        <v>0</v>
      </c>
    </row>
    <row r="93" spans="1:14" ht="12">
      <c r="A93" s="413" t="s">
        <v>4688</v>
      </c>
      <c r="B93" s="1425"/>
      <c r="C93" s="409">
        <v>50</v>
      </c>
      <c r="D93" s="394" t="s">
        <v>3587</v>
      </c>
      <c r="E93" s="401" t="s">
        <v>3671</v>
      </c>
      <c r="F93" s="400" t="s">
        <v>1875</v>
      </c>
      <c r="G93" s="397">
        <v>164</v>
      </c>
      <c r="H93" s="397"/>
      <c r="I93" s="2366"/>
      <c r="K93" s="2227"/>
      <c r="L93" s="2228">
        <f t="shared" si="4"/>
        <v>0</v>
      </c>
      <c r="M93" s="2229">
        <v>0</v>
      </c>
      <c r="N93" s="2229">
        <v>0</v>
      </c>
    </row>
    <row r="94" spans="1:14" ht="12">
      <c r="A94" s="413" t="s">
        <v>4688</v>
      </c>
      <c r="B94" s="1425"/>
      <c r="C94" s="409">
        <v>51</v>
      </c>
      <c r="D94" s="394" t="s">
        <v>3565</v>
      </c>
      <c r="E94" s="410" t="s">
        <v>3672</v>
      </c>
      <c r="F94" s="400" t="s">
        <v>1875</v>
      </c>
      <c r="G94" s="397">
        <v>50</v>
      </c>
      <c r="H94" s="397"/>
      <c r="I94" s="2366"/>
      <c r="K94" s="2227"/>
      <c r="L94" s="2228">
        <f t="shared" si="4"/>
        <v>0</v>
      </c>
      <c r="M94" s="2229">
        <v>4.0000000000000002E-4</v>
      </c>
      <c r="N94" s="2229">
        <v>0.02</v>
      </c>
    </row>
    <row r="95" spans="1:14" ht="12">
      <c r="A95" s="413" t="s">
        <v>4688</v>
      </c>
      <c r="B95" s="1425"/>
      <c r="C95" s="409">
        <v>52</v>
      </c>
      <c r="D95" s="394" t="s">
        <v>3565</v>
      </c>
      <c r="E95" s="410" t="s">
        <v>3673</v>
      </c>
      <c r="F95" s="400" t="s">
        <v>1875</v>
      </c>
      <c r="G95" s="397">
        <v>6</v>
      </c>
      <c r="H95" s="397"/>
      <c r="I95" s="2366"/>
      <c r="K95" s="2227"/>
      <c r="L95" s="2228">
        <f t="shared" si="4"/>
        <v>0</v>
      </c>
      <c r="M95" s="2229">
        <v>4.0000000000000002E-4</v>
      </c>
      <c r="N95" s="2229">
        <v>2.3999999999999998E-3</v>
      </c>
    </row>
    <row r="96" spans="1:14" ht="12">
      <c r="A96" s="413" t="s">
        <v>4688</v>
      </c>
      <c r="B96" s="1425"/>
      <c r="C96" s="409">
        <v>53</v>
      </c>
      <c r="D96" s="394" t="s">
        <v>3565</v>
      </c>
      <c r="E96" s="410" t="s">
        <v>3674</v>
      </c>
      <c r="F96" s="400" t="s">
        <v>1875</v>
      </c>
      <c r="G96" s="397">
        <v>47</v>
      </c>
      <c r="H96" s="397"/>
      <c r="I96" s="2366"/>
      <c r="K96" s="2227"/>
      <c r="L96" s="2228">
        <f t="shared" si="4"/>
        <v>0</v>
      </c>
      <c r="M96" s="2229">
        <v>4.0000000000000002E-4</v>
      </c>
      <c r="N96" s="2229">
        <v>1.8800000000000001E-2</v>
      </c>
    </row>
    <row r="97" spans="1:14" ht="12">
      <c r="A97" s="413" t="s">
        <v>4688</v>
      </c>
      <c r="B97" s="1425"/>
      <c r="C97" s="409">
        <v>54</v>
      </c>
      <c r="D97" s="394" t="s">
        <v>3565</v>
      </c>
      <c r="E97" s="410" t="s">
        <v>3675</v>
      </c>
      <c r="F97" s="400" t="s">
        <v>1875</v>
      </c>
      <c r="G97" s="397">
        <v>20</v>
      </c>
      <c r="H97" s="397"/>
      <c r="I97" s="2366"/>
      <c r="K97" s="2227"/>
      <c r="L97" s="2228">
        <f t="shared" si="4"/>
        <v>0</v>
      </c>
      <c r="M97" s="2229">
        <v>4.0000000000000002E-4</v>
      </c>
      <c r="N97" s="2229">
        <v>8.0000000000000002E-3</v>
      </c>
    </row>
    <row r="98" spans="1:14" ht="12">
      <c r="A98" s="413" t="s">
        <v>4688</v>
      </c>
      <c r="B98" s="1425"/>
      <c r="C98" s="409">
        <v>55</v>
      </c>
      <c r="D98" s="394" t="s">
        <v>3565</v>
      </c>
      <c r="E98" s="410" t="s">
        <v>3676</v>
      </c>
      <c r="F98" s="400" t="s">
        <v>1875</v>
      </c>
      <c r="G98" s="397">
        <v>10</v>
      </c>
      <c r="H98" s="397"/>
      <c r="I98" s="2366"/>
      <c r="K98" s="2227"/>
      <c r="L98" s="2228">
        <f t="shared" si="4"/>
        <v>0</v>
      </c>
      <c r="M98" s="2229">
        <v>4.0000000000000002E-4</v>
      </c>
      <c r="N98" s="2229">
        <v>4.0000000000000001E-3</v>
      </c>
    </row>
    <row r="99" spans="1:14" ht="12">
      <c r="A99" s="413" t="s">
        <v>4688</v>
      </c>
      <c r="B99" s="1425"/>
      <c r="C99" s="409">
        <v>56</v>
      </c>
      <c r="D99" s="394" t="s">
        <v>3565</v>
      </c>
      <c r="E99" s="410" t="s">
        <v>3677</v>
      </c>
      <c r="F99" s="400" t="s">
        <v>1875</v>
      </c>
      <c r="G99" s="397">
        <v>10</v>
      </c>
      <c r="H99" s="397"/>
      <c r="I99" s="2366"/>
      <c r="K99" s="2227"/>
      <c r="L99" s="2228">
        <f t="shared" si="4"/>
        <v>0</v>
      </c>
      <c r="M99" s="2229">
        <v>4.0000000000000002E-4</v>
      </c>
      <c r="N99" s="2229">
        <v>4.0000000000000001E-3</v>
      </c>
    </row>
    <row r="100" spans="1:14" ht="12">
      <c r="A100" s="413" t="s">
        <v>4688</v>
      </c>
      <c r="B100" s="1425"/>
      <c r="C100" s="409">
        <v>57</v>
      </c>
      <c r="D100" s="394" t="s">
        <v>3565</v>
      </c>
      <c r="E100" s="410" t="s">
        <v>3678</v>
      </c>
      <c r="F100" s="400" t="s">
        <v>1875</v>
      </c>
      <c r="G100" s="397">
        <v>6</v>
      </c>
      <c r="H100" s="397"/>
      <c r="I100" s="2366"/>
      <c r="K100" s="2227"/>
      <c r="L100" s="2228">
        <f t="shared" si="4"/>
        <v>0</v>
      </c>
      <c r="M100" s="2229">
        <v>4.0000000000000002E-4</v>
      </c>
      <c r="N100" s="2229">
        <v>2.3999999999999998E-3</v>
      </c>
    </row>
    <row r="101" spans="1:14" ht="12">
      <c r="A101" s="413" t="s">
        <v>4688</v>
      </c>
      <c r="B101" s="1425"/>
      <c r="C101" s="409">
        <v>58</v>
      </c>
      <c r="D101" s="394" t="s">
        <v>3565</v>
      </c>
      <c r="E101" s="410" t="s">
        <v>3679</v>
      </c>
      <c r="F101" s="400" t="s">
        <v>1875</v>
      </c>
      <c r="G101" s="397">
        <v>15</v>
      </c>
      <c r="H101" s="397"/>
      <c r="I101" s="2366"/>
      <c r="K101" s="2227"/>
      <c r="L101" s="2228">
        <f t="shared" si="4"/>
        <v>0</v>
      </c>
      <c r="M101" s="2229">
        <v>4.0000000000000002E-4</v>
      </c>
      <c r="N101" s="2229">
        <v>6.0000000000000001E-3</v>
      </c>
    </row>
    <row r="102" spans="1:14" ht="16.350000000000001" customHeight="1">
      <c r="A102" s="413" t="s">
        <v>4688</v>
      </c>
      <c r="B102" s="1425"/>
      <c r="C102" s="409">
        <v>59</v>
      </c>
      <c r="D102" s="394" t="s">
        <v>3635</v>
      </c>
      <c r="E102" s="401" t="s">
        <v>3680</v>
      </c>
      <c r="F102" s="400" t="s">
        <v>7</v>
      </c>
      <c r="G102" s="405">
        <v>2.1999999999999999E-2</v>
      </c>
      <c r="H102" s="405"/>
      <c r="I102" s="2366"/>
      <c r="K102" s="2227"/>
      <c r="L102" s="2228">
        <f t="shared" si="4"/>
        <v>0</v>
      </c>
      <c r="M102" s="2229">
        <v>0</v>
      </c>
      <c r="N102" s="2229">
        <v>0</v>
      </c>
    </row>
    <row r="103" spans="1:14" ht="12">
      <c r="A103" s="413" t="s">
        <v>4688</v>
      </c>
      <c r="B103" s="1425"/>
      <c r="C103" s="409">
        <v>60</v>
      </c>
      <c r="D103" s="394" t="s">
        <v>3565</v>
      </c>
      <c r="E103" s="401" t="s">
        <v>3681</v>
      </c>
      <c r="F103" s="396" t="s">
        <v>15</v>
      </c>
      <c r="G103" s="398">
        <v>21.98</v>
      </c>
      <c r="H103" s="398"/>
      <c r="I103" s="2366"/>
      <c r="K103" s="2227"/>
      <c r="L103" s="2228">
        <f t="shared" si="4"/>
        <v>0</v>
      </c>
      <c r="M103" s="2229">
        <v>1E-3</v>
      </c>
      <c r="N103" s="2229">
        <v>2.198E-2</v>
      </c>
    </row>
    <row r="104" spans="1:14" ht="12">
      <c r="A104" s="413" t="s">
        <v>4688</v>
      </c>
      <c r="B104" s="1425"/>
      <c r="C104" s="409">
        <v>61</v>
      </c>
      <c r="D104" s="394" t="s">
        <v>3682</v>
      </c>
      <c r="E104" s="401" t="s">
        <v>3683</v>
      </c>
      <c r="F104" s="400" t="s">
        <v>17</v>
      </c>
      <c r="G104" s="397">
        <v>11</v>
      </c>
      <c r="H104" s="397"/>
      <c r="I104" s="2366"/>
      <c r="K104" s="2227"/>
      <c r="L104" s="2228">
        <f t="shared" si="4"/>
        <v>0</v>
      </c>
      <c r="M104" s="2229">
        <v>0</v>
      </c>
      <c r="N104" s="2229">
        <v>0</v>
      </c>
    </row>
    <row r="105" spans="1:14" ht="12">
      <c r="A105" s="413" t="s">
        <v>4688</v>
      </c>
      <c r="B105" s="1425"/>
      <c r="C105" s="409">
        <v>62</v>
      </c>
      <c r="D105" s="394" t="s">
        <v>3684</v>
      </c>
      <c r="E105" s="401" t="s">
        <v>3649</v>
      </c>
      <c r="F105" s="400" t="s">
        <v>17</v>
      </c>
      <c r="G105" s="397">
        <v>22</v>
      </c>
      <c r="H105" s="397"/>
      <c r="I105" s="2366"/>
      <c r="K105" s="2227"/>
      <c r="L105" s="2228">
        <f t="shared" si="4"/>
        <v>0</v>
      </c>
      <c r="M105" s="2229">
        <v>0</v>
      </c>
      <c r="N105" s="2229">
        <v>0</v>
      </c>
    </row>
    <row r="106" spans="1:14" ht="12">
      <c r="A106" s="413" t="s">
        <v>4688</v>
      </c>
      <c r="B106" s="1425"/>
      <c r="C106" s="409">
        <v>63</v>
      </c>
      <c r="D106" s="394" t="s">
        <v>3565</v>
      </c>
      <c r="E106" s="401" t="s">
        <v>3650</v>
      </c>
      <c r="F106" s="400" t="s">
        <v>17</v>
      </c>
      <c r="G106" s="397">
        <v>22</v>
      </c>
      <c r="H106" s="397"/>
      <c r="I106" s="2366"/>
      <c r="K106" s="2227"/>
      <c r="L106" s="2228">
        <f t="shared" si="4"/>
        <v>0</v>
      </c>
      <c r="M106" s="2229">
        <v>1</v>
      </c>
      <c r="N106" s="2229">
        <v>22</v>
      </c>
    </row>
    <row r="107" spans="1:14" ht="12">
      <c r="A107" s="413" t="s">
        <v>4688</v>
      </c>
      <c r="B107" s="1425"/>
      <c r="C107" s="409">
        <v>64</v>
      </c>
      <c r="D107" s="394" t="s">
        <v>3685</v>
      </c>
      <c r="E107" s="401" t="s">
        <v>3686</v>
      </c>
      <c r="F107" s="400" t="s">
        <v>16</v>
      </c>
      <c r="G107" s="397">
        <v>492</v>
      </c>
      <c r="H107" s="397"/>
      <c r="I107" s="2366"/>
      <c r="K107" s="2227"/>
      <c r="L107" s="2228">
        <f t="shared" si="4"/>
        <v>0</v>
      </c>
      <c r="M107" s="2229">
        <v>0</v>
      </c>
      <c r="N107" s="2229">
        <v>0</v>
      </c>
    </row>
    <row r="108" spans="1:14" ht="12">
      <c r="A108" s="413" t="s">
        <v>4688</v>
      </c>
      <c r="B108" s="1425"/>
      <c r="C108" s="409">
        <v>65</v>
      </c>
      <c r="D108" s="394" t="s">
        <v>3687</v>
      </c>
      <c r="E108" s="401" t="s">
        <v>3688</v>
      </c>
      <c r="F108" s="400" t="s">
        <v>16</v>
      </c>
      <c r="G108" s="397">
        <v>492</v>
      </c>
      <c r="H108" s="397"/>
      <c r="I108" s="2366"/>
      <c r="K108" s="2227"/>
      <c r="L108" s="2228">
        <f t="shared" si="4"/>
        <v>0</v>
      </c>
      <c r="M108" s="2229">
        <v>0</v>
      </c>
      <c r="N108" s="2229">
        <v>0</v>
      </c>
    </row>
    <row r="109" spans="1:14" ht="12">
      <c r="A109" s="413" t="s">
        <v>4688</v>
      </c>
      <c r="B109" s="1425"/>
      <c r="C109" s="409">
        <v>66</v>
      </c>
      <c r="D109" s="394" t="s">
        <v>3565</v>
      </c>
      <c r="E109" s="407" t="s">
        <v>3689</v>
      </c>
      <c r="F109" s="400" t="s">
        <v>17</v>
      </c>
      <c r="G109" s="397">
        <v>24.6</v>
      </c>
      <c r="H109" s="397"/>
      <c r="I109" s="2367"/>
      <c r="K109" s="2261"/>
      <c r="L109" s="2244">
        <f t="shared" si="4"/>
        <v>0</v>
      </c>
      <c r="M109" s="2245">
        <v>0.06</v>
      </c>
      <c r="N109" s="2245">
        <v>1.476</v>
      </c>
    </row>
    <row r="110" spans="1:14">
      <c r="A110" s="413" t="s">
        <v>4688</v>
      </c>
      <c r="B110" s="1425"/>
      <c r="C110" s="391"/>
      <c r="D110" s="392"/>
      <c r="E110" s="389"/>
      <c r="F110" s="390"/>
      <c r="G110" s="393"/>
      <c r="H110" s="393"/>
      <c r="I110" s="1427"/>
      <c r="K110" s="386"/>
      <c r="L110" s="386"/>
      <c r="M110" s="386"/>
      <c r="N110" s="386"/>
    </row>
    <row r="111" spans="1:14" s="745" customFormat="1" ht="12">
      <c r="A111" s="747" t="s">
        <v>4</v>
      </c>
      <c r="B111" s="1424" t="s">
        <v>4836</v>
      </c>
      <c r="C111" s="1398" t="s">
        <v>3690</v>
      </c>
      <c r="D111" s="1398"/>
      <c r="E111" s="1398"/>
      <c r="F111" s="1398"/>
      <c r="G111" s="1398"/>
      <c r="H111" s="1398"/>
      <c r="I111" s="1842"/>
      <c r="K111" s="2265"/>
      <c r="L111" s="2266">
        <f>SUM(L112:L121)</f>
        <v>0</v>
      </c>
      <c r="M111" s="2267"/>
      <c r="N111" s="2268"/>
    </row>
    <row r="112" spans="1:14" ht="12">
      <c r="A112" s="413" t="s">
        <v>4688</v>
      </c>
      <c r="B112" s="1425"/>
      <c r="C112" s="409">
        <v>67</v>
      </c>
      <c r="D112" s="394" t="s">
        <v>3691</v>
      </c>
      <c r="E112" s="401" t="s">
        <v>3692</v>
      </c>
      <c r="F112" s="400" t="s">
        <v>17</v>
      </c>
      <c r="G112" s="397">
        <v>135</v>
      </c>
      <c r="H112" s="397"/>
      <c r="I112" s="2365"/>
      <c r="K112" s="2269"/>
      <c r="L112" s="2270">
        <f t="shared" ref="L112:L121" si="5">G112*K112</f>
        <v>0</v>
      </c>
      <c r="M112" s="2271">
        <v>0</v>
      </c>
      <c r="N112" s="2271">
        <v>0</v>
      </c>
    </row>
    <row r="113" spans="1:14" ht="12">
      <c r="A113" s="413" t="s">
        <v>4688</v>
      </c>
      <c r="B113" s="1425"/>
      <c r="C113" s="409">
        <v>68</v>
      </c>
      <c r="D113" s="394" t="s">
        <v>3638</v>
      </c>
      <c r="E113" s="401" t="s">
        <v>3693</v>
      </c>
      <c r="F113" s="400" t="s">
        <v>17</v>
      </c>
      <c r="G113" s="397">
        <v>108</v>
      </c>
      <c r="H113" s="397"/>
      <c r="I113" s="2366"/>
      <c r="K113" s="2269"/>
      <c r="L113" s="2270">
        <f t="shared" si="5"/>
        <v>0</v>
      </c>
      <c r="M113" s="2271">
        <v>0</v>
      </c>
      <c r="N113" s="2271">
        <v>0</v>
      </c>
    </row>
    <row r="114" spans="1:14" ht="12">
      <c r="A114" s="413" t="s">
        <v>4688</v>
      </c>
      <c r="B114" s="1425"/>
      <c r="C114" s="409">
        <v>69</v>
      </c>
      <c r="D114" s="394" t="s">
        <v>3565</v>
      </c>
      <c r="E114" s="401" t="s">
        <v>3694</v>
      </c>
      <c r="F114" s="400" t="s">
        <v>16</v>
      </c>
      <c r="G114" s="397">
        <v>420</v>
      </c>
      <c r="H114" s="397"/>
      <c r="I114" s="2366"/>
      <c r="K114" s="2269"/>
      <c r="L114" s="2270">
        <f t="shared" si="5"/>
        <v>0</v>
      </c>
      <c r="M114" s="2271">
        <v>1E-4</v>
      </c>
      <c r="N114" s="2271">
        <v>4.2000000000000003E-2</v>
      </c>
    </row>
    <row r="115" spans="1:14" ht="12">
      <c r="A115" s="413" t="s">
        <v>4688</v>
      </c>
      <c r="B115" s="1425"/>
      <c r="C115" s="409">
        <v>70</v>
      </c>
      <c r="D115" s="394" t="s">
        <v>3565</v>
      </c>
      <c r="E115" s="401" t="s">
        <v>3695</v>
      </c>
      <c r="F115" s="400" t="s">
        <v>7</v>
      </c>
      <c r="G115" s="397">
        <v>140</v>
      </c>
      <c r="H115" s="397"/>
      <c r="I115" s="2366"/>
      <c r="K115" s="2269"/>
      <c r="L115" s="2270">
        <f t="shared" si="5"/>
        <v>0</v>
      </c>
      <c r="M115" s="2271">
        <v>1</v>
      </c>
      <c r="N115" s="2271">
        <v>140</v>
      </c>
    </row>
    <row r="116" spans="1:14" ht="12">
      <c r="A116" s="413" t="s">
        <v>4688</v>
      </c>
      <c r="B116" s="1425"/>
      <c r="C116" s="409">
        <v>71</v>
      </c>
      <c r="D116" s="394" t="s">
        <v>3696</v>
      </c>
      <c r="E116" s="401" t="s">
        <v>3697</v>
      </c>
      <c r="F116" s="400" t="s">
        <v>16</v>
      </c>
      <c r="G116" s="397">
        <v>90</v>
      </c>
      <c r="H116" s="397"/>
      <c r="I116" s="2366"/>
      <c r="K116" s="2269"/>
      <c r="L116" s="2270">
        <f t="shared" si="5"/>
        <v>0</v>
      </c>
      <c r="M116" s="2271">
        <v>0</v>
      </c>
      <c r="N116" s="2271">
        <v>0</v>
      </c>
    </row>
    <row r="117" spans="1:14" ht="12">
      <c r="A117" s="413" t="s">
        <v>4688</v>
      </c>
      <c r="B117" s="1425"/>
      <c r="C117" s="409">
        <v>72</v>
      </c>
      <c r="D117" s="394" t="s">
        <v>3565</v>
      </c>
      <c r="E117" s="401" t="s">
        <v>3698</v>
      </c>
      <c r="F117" s="400" t="s">
        <v>7</v>
      </c>
      <c r="G117" s="397">
        <v>35.1</v>
      </c>
      <c r="H117" s="397"/>
      <c r="I117" s="2366"/>
      <c r="K117" s="2269"/>
      <c r="L117" s="2270">
        <f t="shared" si="5"/>
        <v>0</v>
      </c>
      <c r="M117" s="2271">
        <v>1</v>
      </c>
      <c r="N117" s="2271">
        <v>35.1</v>
      </c>
    </row>
    <row r="118" spans="1:14" ht="12">
      <c r="A118" s="413" t="s">
        <v>4688</v>
      </c>
      <c r="B118" s="1425"/>
      <c r="C118" s="409">
        <v>73</v>
      </c>
      <c r="D118" s="394" t="s">
        <v>3582</v>
      </c>
      <c r="E118" s="395" t="s">
        <v>3583</v>
      </c>
      <c r="F118" s="396" t="s">
        <v>1875</v>
      </c>
      <c r="G118" s="397">
        <v>560</v>
      </c>
      <c r="H118" s="397"/>
      <c r="I118" s="2366"/>
      <c r="K118" s="2269"/>
      <c r="L118" s="2270">
        <f t="shared" si="5"/>
        <v>0</v>
      </c>
      <c r="M118" s="2271">
        <v>0</v>
      </c>
      <c r="N118" s="2271">
        <v>0</v>
      </c>
    </row>
    <row r="119" spans="1:14" ht="12">
      <c r="A119" s="413" t="s">
        <v>4688</v>
      </c>
      <c r="B119" s="1425"/>
      <c r="C119" s="409">
        <v>74</v>
      </c>
      <c r="D119" s="394" t="s">
        <v>3565</v>
      </c>
      <c r="E119" s="395" t="s">
        <v>3584</v>
      </c>
      <c r="F119" s="396" t="s">
        <v>1875</v>
      </c>
      <c r="G119" s="397">
        <v>560</v>
      </c>
      <c r="H119" s="397"/>
      <c r="I119" s="2366"/>
      <c r="K119" s="2269"/>
      <c r="L119" s="2270">
        <f t="shared" si="5"/>
        <v>0</v>
      </c>
      <c r="M119" s="2271">
        <v>2.0000000000000001E-4</v>
      </c>
      <c r="N119" s="2271">
        <v>0.112</v>
      </c>
    </row>
    <row r="120" spans="1:14" ht="12">
      <c r="A120" s="413" t="s">
        <v>4688</v>
      </c>
      <c r="B120" s="1425"/>
      <c r="C120" s="409">
        <v>75</v>
      </c>
      <c r="D120" s="394" t="s">
        <v>3600</v>
      </c>
      <c r="E120" s="401" t="s">
        <v>3601</v>
      </c>
      <c r="F120" s="400" t="s">
        <v>16</v>
      </c>
      <c r="G120" s="397">
        <v>90</v>
      </c>
      <c r="H120" s="397"/>
      <c r="I120" s="2366"/>
      <c r="K120" s="2269"/>
      <c r="L120" s="2270">
        <f t="shared" si="5"/>
        <v>0</v>
      </c>
      <c r="M120" s="2271">
        <v>0</v>
      </c>
      <c r="N120" s="2271">
        <v>0</v>
      </c>
    </row>
    <row r="121" spans="1:14" ht="12">
      <c r="A121" s="413" t="s">
        <v>4688</v>
      </c>
      <c r="B121" s="1425"/>
      <c r="C121" s="409">
        <v>76</v>
      </c>
      <c r="D121" s="394" t="s">
        <v>3565</v>
      </c>
      <c r="E121" s="401" t="s">
        <v>3699</v>
      </c>
      <c r="F121" s="400" t="s">
        <v>7</v>
      </c>
      <c r="G121" s="397">
        <v>6.75</v>
      </c>
      <c r="H121" s="397"/>
      <c r="I121" s="2367"/>
      <c r="K121" s="2272"/>
      <c r="L121" s="2273">
        <f t="shared" si="5"/>
        <v>0</v>
      </c>
      <c r="M121" s="2274">
        <v>1</v>
      </c>
      <c r="N121" s="2274">
        <v>6.75</v>
      </c>
    </row>
    <row r="122" spans="1:14">
      <c r="A122" s="413" t="s">
        <v>4688</v>
      </c>
      <c r="B122" s="1425"/>
      <c r="C122" s="391"/>
      <c r="D122" s="392"/>
      <c r="E122" s="389"/>
      <c r="F122" s="390"/>
      <c r="G122" s="393"/>
      <c r="H122" s="393"/>
      <c r="I122" s="1427"/>
      <c r="K122" s="386"/>
      <c r="L122" s="386"/>
      <c r="M122" s="386"/>
      <c r="N122" s="386"/>
    </row>
    <row r="123" spans="1:14" s="745" customFormat="1" ht="12">
      <c r="A123" s="747" t="s">
        <v>4</v>
      </c>
      <c r="B123" s="1424" t="s">
        <v>4837</v>
      </c>
      <c r="C123" s="1398" t="s">
        <v>3700</v>
      </c>
      <c r="D123" s="1398"/>
      <c r="E123" s="1398"/>
      <c r="F123" s="1398"/>
      <c r="G123" s="1398"/>
      <c r="H123" s="1398"/>
      <c r="I123" s="1842"/>
      <c r="K123" s="2259"/>
      <c r="L123" s="2225">
        <f>SUM(L124:L131)</f>
        <v>0</v>
      </c>
      <c r="M123" s="2226"/>
      <c r="N123" s="2260"/>
    </row>
    <row r="124" spans="1:14" ht="12">
      <c r="A124" s="413" t="s">
        <v>4688</v>
      </c>
      <c r="B124" s="1425"/>
      <c r="C124" s="409">
        <v>77</v>
      </c>
      <c r="D124" s="394" t="s">
        <v>3696</v>
      </c>
      <c r="E124" s="401" t="s">
        <v>3697</v>
      </c>
      <c r="F124" s="400" t="s">
        <v>16</v>
      </c>
      <c r="G124" s="397">
        <v>83.5</v>
      </c>
      <c r="H124" s="397"/>
      <c r="I124" s="2365"/>
      <c r="K124" s="2227"/>
      <c r="L124" s="2228">
        <f t="shared" ref="L124:L131" si="6">G124*K124</f>
        <v>0</v>
      </c>
      <c r="M124" s="2229">
        <v>0</v>
      </c>
      <c r="N124" s="2229">
        <v>0</v>
      </c>
    </row>
    <row r="125" spans="1:14" ht="12">
      <c r="A125" s="413" t="s">
        <v>4688</v>
      </c>
      <c r="B125" s="1425"/>
      <c r="C125" s="409">
        <v>78</v>
      </c>
      <c r="D125" s="394" t="s">
        <v>3565</v>
      </c>
      <c r="E125" s="401" t="s">
        <v>3701</v>
      </c>
      <c r="F125" s="400" t="s">
        <v>7</v>
      </c>
      <c r="G125" s="397">
        <v>32.5</v>
      </c>
      <c r="H125" s="397"/>
      <c r="I125" s="2366"/>
      <c r="K125" s="2227"/>
      <c r="L125" s="2228">
        <f t="shared" si="6"/>
        <v>0</v>
      </c>
      <c r="M125" s="2229">
        <v>1</v>
      </c>
      <c r="N125" s="2229">
        <v>32.5</v>
      </c>
    </row>
    <row r="126" spans="1:14" ht="12">
      <c r="A126" s="413" t="s">
        <v>4688</v>
      </c>
      <c r="B126" s="1425"/>
      <c r="C126" s="409">
        <v>79</v>
      </c>
      <c r="D126" s="394" t="s">
        <v>3582</v>
      </c>
      <c r="E126" s="395" t="s">
        <v>3583</v>
      </c>
      <c r="F126" s="396" t="s">
        <v>1875</v>
      </c>
      <c r="G126" s="397">
        <v>750</v>
      </c>
      <c r="H126" s="397"/>
      <c r="I126" s="2366"/>
      <c r="K126" s="2227"/>
      <c r="L126" s="2228">
        <f t="shared" si="6"/>
        <v>0</v>
      </c>
      <c r="M126" s="2229">
        <v>0</v>
      </c>
      <c r="N126" s="2229">
        <v>0</v>
      </c>
    </row>
    <row r="127" spans="1:14" ht="12">
      <c r="A127" s="413" t="s">
        <v>4688</v>
      </c>
      <c r="B127" s="1425"/>
      <c r="C127" s="409">
        <v>80</v>
      </c>
      <c r="D127" s="394" t="s">
        <v>3565</v>
      </c>
      <c r="E127" s="395" t="s">
        <v>3584</v>
      </c>
      <c r="F127" s="396" t="s">
        <v>1875</v>
      </c>
      <c r="G127" s="397">
        <v>750</v>
      </c>
      <c r="H127" s="397"/>
      <c r="I127" s="2366"/>
      <c r="K127" s="2227"/>
      <c r="L127" s="2228">
        <f t="shared" si="6"/>
        <v>0</v>
      </c>
      <c r="M127" s="2229">
        <v>2.0000000000000001E-4</v>
      </c>
      <c r="N127" s="2229">
        <v>0.15</v>
      </c>
    </row>
    <row r="128" spans="1:14" ht="12">
      <c r="A128" s="413" t="s">
        <v>4688</v>
      </c>
      <c r="B128" s="1425"/>
      <c r="C128" s="409">
        <v>81</v>
      </c>
      <c r="D128" s="394" t="s">
        <v>3579</v>
      </c>
      <c r="E128" s="395" t="s">
        <v>3580</v>
      </c>
      <c r="F128" s="396" t="s">
        <v>1875</v>
      </c>
      <c r="G128" s="397">
        <v>1085</v>
      </c>
      <c r="H128" s="397"/>
      <c r="I128" s="2366"/>
      <c r="K128" s="2227"/>
      <c r="L128" s="2228">
        <f t="shared" si="6"/>
        <v>0</v>
      </c>
      <c r="M128" s="2229">
        <v>0</v>
      </c>
      <c r="N128" s="2229">
        <v>0</v>
      </c>
    </row>
    <row r="129" spans="1:14" ht="12">
      <c r="A129" s="413" t="s">
        <v>4688</v>
      </c>
      <c r="B129" s="1425"/>
      <c r="C129" s="409">
        <v>82</v>
      </c>
      <c r="D129" s="394" t="s">
        <v>3565</v>
      </c>
      <c r="E129" s="395" t="s">
        <v>3581</v>
      </c>
      <c r="F129" s="396" t="s">
        <v>1875</v>
      </c>
      <c r="G129" s="397">
        <v>1085</v>
      </c>
      <c r="H129" s="397"/>
      <c r="I129" s="2366"/>
      <c r="K129" s="2227"/>
      <c r="L129" s="2228">
        <f t="shared" si="6"/>
        <v>0</v>
      </c>
      <c r="M129" s="2229">
        <v>1E-4</v>
      </c>
      <c r="N129" s="2229">
        <v>0.1085</v>
      </c>
    </row>
    <row r="130" spans="1:14" ht="12">
      <c r="A130" s="413" t="s">
        <v>4688</v>
      </c>
      <c r="B130" s="1425"/>
      <c r="C130" s="409">
        <v>83</v>
      </c>
      <c r="D130" s="394" t="s">
        <v>3600</v>
      </c>
      <c r="E130" s="401" t="s">
        <v>3601</v>
      </c>
      <c r="F130" s="400" t="s">
        <v>16</v>
      </c>
      <c r="G130" s="397">
        <v>105.4</v>
      </c>
      <c r="H130" s="397"/>
      <c r="I130" s="2366"/>
      <c r="K130" s="2227"/>
      <c r="L130" s="2228">
        <f t="shared" si="6"/>
        <v>0</v>
      </c>
      <c r="M130" s="2229">
        <v>0</v>
      </c>
      <c r="N130" s="2229">
        <v>0</v>
      </c>
    </row>
    <row r="131" spans="1:14" ht="12">
      <c r="A131" s="413" t="s">
        <v>4688</v>
      </c>
      <c r="B131" s="1425"/>
      <c r="C131" s="409">
        <v>84</v>
      </c>
      <c r="D131" s="394" t="s">
        <v>3565</v>
      </c>
      <c r="E131" s="401" t="s">
        <v>3702</v>
      </c>
      <c r="F131" s="400" t="s">
        <v>7</v>
      </c>
      <c r="G131" s="397">
        <v>6.85</v>
      </c>
      <c r="H131" s="397"/>
      <c r="I131" s="2367"/>
      <c r="K131" s="2230"/>
      <c r="L131" s="2231">
        <f t="shared" si="6"/>
        <v>0</v>
      </c>
      <c r="M131" s="2232">
        <v>1</v>
      </c>
      <c r="N131" s="2232">
        <v>6.85</v>
      </c>
    </row>
    <row r="132" spans="1:14">
      <c r="A132" s="413" t="s">
        <v>4688</v>
      </c>
      <c r="B132" s="1425"/>
      <c r="C132" s="391"/>
      <c r="D132" s="392"/>
      <c r="E132" s="389"/>
      <c r="F132" s="390"/>
      <c r="G132" s="393"/>
      <c r="H132" s="393"/>
      <c r="I132" s="1427"/>
      <c r="K132" s="386"/>
      <c r="L132" s="386"/>
      <c r="M132" s="386"/>
      <c r="N132" s="386"/>
    </row>
    <row r="133" spans="1:14" s="745" customFormat="1" ht="12">
      <c r="A133" s="747" t="s">
        <v>4</v>
      </c>
      <c r="B133" s="1424" t="s">
        <v>4838</v>
      </c>
      <c r="C133" s="1398" t="s">
        <v>3703</v>
      </c>
      <c r="D133" s="1398"/>
      <c r="E133" s="1398"/>
      <c r="F133" s="1398"/>
      <c r="G133" s="1398"/>
      <c r="H133" s="1398"/>
      <c r="I133" s="1842"/>
      <c r="K133" s="2259"/>
      <c r="L133" s="2225">
        <f>SUM(L134:L139)</f>
        <v>0</v>
      </c>
      <c r="M133" s="2226"/>
      <c r="N133" s="2260"/>
    </row>
    <row r="134" spans="1:14" ht="12">
      <c r="A134" s="413" t="s">
        <v>4688</v>
      </c>
      <c r="B134" s="1425"/>
      <c r="C134" s="409">
        <v>85</v>
      </c>
      <c r="D134" s="394" t="s">
        <v>3696</v>
      </c>
      <c r="E134" s="401" t="s">
        <v>3697</v>
      </c>
      <c r="F134" s="400" t="s">
        <v>16</v>
      </c>
      <c r="G134" s="397">
        <v>11.5</v>
      </c>
      <c r="H134" s="397"/>
      <c r="I134" s="2365"/>
      <c r="K134" s="2227"/>
      <c r="L134" s="2228">
        <f t="shared" ref="L134:L139" si="7">G134*K134</f>
        <v>0</v>
      </c>
      <c r="M134" s="2229">
        <v>0</v>
      </c>
      <c r="N134" s="2229">
        <v>0</v>
      </c>
    </row>
    <row r="135" spans="1:14" ht="12">
      <c r="A135" s="413" t="s">
        <v>4688</v>
      </c>
      <c r="B135" s="1425"/>
      <c r="C135" s="409">
        <v>86</v>
      </c>
      <c r="D135" s="394" t="s">
        <v>3565</v>
      </c>
      <c r="E135" s="401" t="s">
        <v>3704</v>
      </c>
      <c r="F135" s="400" t="s">
        <v>7</v>
      </c>
      <c r="G135" s="397">
        <v>4.49</v>
      </c>
      <c r="H135" s="397"/>
      <c r="I135" s="2366"/>
      <c r="K135" s="2227"/>
      <c r="L135" s="2228">
        <f t="shared" si="7"/>
        <v>0</v>
      </c>
      <c r="M135" s="2229">
        <v>1</v>
      </c>
      <c r="N135" s="2229">
        <v>4.49</v>
      </c>
    </row>
    <row r="136" spans="1:14" ht="12">
      <c r="A136" s="413" t="s">
        <v>4688</v>
      </c>
      <c r="B136" s="1425"/>
      <c r="C136" s="409">
        <v>87</v>
      </c>
      <c r="D136" s="394" t="s">
        <v>3582</v>
      </c>
      <c r="E136" s="395" t="s">
        <v>3583</v>
      </c>
      <c r="F136" s="396" t="s">
        <v>1875</v>
      </c>
      <c r="G136" s="397">
        <v>100</v>
      </c>
      <c r="H136" s="397"/>
      <c r="I136" s="2366"/>
      <c r="K136" s="2227"/>
      <c r="L136" s="2228">
        <f t="shared" si="7"/>
        <v>0</v>
      </c>
      <c r="M136" s="2229">
        <v>0</v>
      </c>
      <c r="N136" s="2229">
        <v>0</v>
      </c>
    </row>
    <row r="137" spans="1:14" ht="12">
      <c r="A137" s="413" t="s">
        <v>4688</v>
      </c>
      <c r="B137" s="1425"/>
      <c r="C137" s="409">
        <v>88</v>
      </c>
      <c r="D137" s="394" t="s">
        <v>3565</v>
      </c>
      <c r="E137" s="395" t="s">
        <v>3584</v>
      </c>
      <c r="F137" s="396" t="s">
        <v>1875</v>
      </c>
      <c r="G137" s="397">
        <v>100</v>
      </c>
      <c r="H137" s="397"/>
      <c r="I137" s="2366"/>
      <c r="K137" s="2227"/>
      <c r="L137" s="2228">
        <f t="shared" si="7"/>
        <v>0</v>
      </c>
      <c r="M137" s="2229">
        <v>2.0000000000000001E-4</v>
      </c>
      <c r="N137" s="2229">
        <v>0.02</v>
      </c>
    </row>
    <row r="138" spans="1:14" ht="12">
      <c r="A138" s="413" t="s">
        <v>4688</v>
      </c>
      <c r="B138" s="1425"/>
      <c r="C138" s="409">
        <v>89</v>
      </c>
      <c r="D138" s="394" t="s">
        <v>3600</v>
      </c>
      <c r="E138" s="401" t="s">
        <v>3601</v>
      </c>
      <c r="F138" s="400" t="s">
        <v>16</v>
      </c>
      <c r="G138" s="397">
        <v>105.4</v>
      </c>
      <c r="H138" s="397"/>
      <c r="I138" s="2366"/>
      <c r="K138" s="2227"/>
      <c r="L138" s="2228">
        <f t="shared" si="7"/>
        <v>0</v>
      </c>
      <c r="M138" s="2229">
        <v>0</v>
      </c>
      <c r="N138" s="2229">
        <v>0</v>
      </c>
    </row>
    <row r="139" spans="1:14" ht="12">
      <c r="A139" s="413" t="s">
        <v>4688</v>
      </c>
      <c r="B139" s="1425"/>
      <c r="C139" s="409">
        <v>90</v>
      </c>
      <c r="D139" s="394" t="s">
        <v>3565</v>
      </c>
      <c r="E139" s="401" t="s">
        <v>3702</v>
      </c>
      <c r="F139" s="400" t="s">
        <v>7</v>
      </c>
      <c r="G139" s="397">
        <v>6.85</v>
      </c>
      <c r="H139" s="397"/>
      <c r="I139" s="2367"/>
      <c r="K139" s="2230"/>
      <c r="L139" s="2231">
        <f t="shared" si="7"/>
        <v>0</v>
      </c>
      <c r="M139" s="2232">
        <v>1</v>
      </c>
      <c r="N139" s="2232">
        <v>6.85</v>
      </c>
    </row>
    <row r="140" spans="1:14">
      <c r="A140" s="413" t="s">
        <v>4688</v>
      </c>
      <c r="B140" s="1425"/>
      <c r="C140" s="391"/>
      <c r="D140" s="392"/>
      <c r="E140" s="389"/>
      <c r="F140" s="390"/>
      <c r="G140" s="393"/>
      <c r="H140" s="393"/>
      <c r="I140" s="1427"/>
      <c r="K140" s="1416"/>
      <c r="L140" s="1416"/>
      <c r="M140" s="1417"/>
      <c r="N140" s="1416"/>
    </row>
    <row r="141" spans="1:14">
      <c r="A141" s="413" t="s">
        <v>4688</v>
      </c>
      <c r="B141" s="1425"/>
      <c r="D141" s="392"/>
      <c r="E141" s="389"/>
      <c r="F141" s="390"/>
      <c r="G141" s="393"/>
      <c r="H141" s="393"/>
      <c r="I141" s="1427"/>
      <c r="K141" s="386"/>
      <c r="L141" s="386"/>
      <c r="M141" s="386"/>
      <c r="N141" s="386"/>
    </row>
    <row r="142" spans="1:14" s="745" customFormat="1" ht="12">
      <c r="A142" s="747" t="s">
        <v>4</v>
      </c>
      <c r="B142" s="1424" t="s">
        <v>4839</v>
      </c>
      <c r="C142" s="1398" t="s">
        <v>3705</v>
      </c>
      <c r="D142" s="1398"/>
      <c r="E142" s="1398"/>
      <c r="F142" s="1398"/>
      <c r="G142" s="1398"/>
      <c r="H142" s="1398"/>
      <c r="I142" s="1842"/>
      <c r="K142" s="2259"/>
      <c r="L142" s="2225">
        <f>SUM(L143:L152)</f>
        <v>0</v>
      </c>
      <c r="M142" s="2226"/>
      <c r="N142" s="2260"/>
    </row>
    <row r="143" spans="1:14" ht="12">
      <c r="A143" s="413" t="s">
        <v>4688</v>
      </c>
      <c r="B143" s="1425"/>
      <c r="C143" s="409">
        <v>91</v>
      </c>
      <c r="D143" s="394" t="s">
        <v>3638</v>
      </c>
      <c r="E143" s="401" t="s">
        <v>3706</v>
      </c>
      <c r="F143" s="400" t="s">
        <v>17</v>
      </c>
      <c r="G143" s="397">
        <v>1.7</v>
      </c>
      <c r="H143" s="397"/>
      <c r="I143" s="2365"/>
      <c r="K143" s="2227"/>
      <c r="L143" s="2228">
        <f t="shared" ref="L143:L152" si="8">G143*K143</f>
        <v>0</v>
      </c>
      <c r="M143" s="2229">
        <v>0</v>
      </c>
      <c r="N143" s="2229">
        <v>0</v>
      </c>
    </row>
    <row r="144" spans="1:14" ht="12">
      <c r="A144" s="413" t="s">
        <v>4688</v>
      </c>
      <c r="B144" s="1425"/>
      <c r="C144" s="409">
        <v>92</v>
      </c>
      <c r="D144" s="394" t="s">
        <v>3565</v>
      </c>
      <c r="E144" s="401" t="s">
        <v>3569</v>
      </c>
      <c r="F144" s="400" t="s">
        <v>17</v>
      </c>
      <c r="G144" s="397">
        <v>1.7</v>
      </c>
      <c r="H144" s="397"/>
      <c r="I144" s="2366"/>
      <c r="K144" s="2227"/>
      <c r="L144" s="2228">
        <f t="shared" si="8"/>
        <v>0</v>
      </c>
      <c r="M144" s="2229">
        <v>0.32</v>
      </c>
      <c r="N144" s="2229">
        <v>0.54400000000000004</v>
      </c>
    </row>
    <row r="145" spans="1:14" ht="12">
      <c r="A145" s="413" t="s">
        <v>4688</v>
      </c>
      <c r="B145" s="1425"/>
      <c r="C145" s="409">
        <v>93</v>
      </c>
      <c r="D145" s="394" t="s">
        <v>3565</v>
      </c>
      <c r="E145" s="401" t="s">
        <v>3707</v>
      </c>
      <c r="F145" s="400" t="s">
        <v>16</v>
      </c>
      <c r="G145" s="397">
        <v>41</v>
      </c>
      <c r="H145" s="397"/>
      <c r="I145" s="2366"/>
      <c r="K145" s="2227"/>
      <c r="L145" s="2228">
        <f t="shared" si="8"/>
        <v>0</v>
      </c>
      <c r="M145" s="2229">
        <v>1E-4</v>
      </c>
      <c r="N145" s="2229">
        <v>4.1000000000000003E-3</v>
      </c>
    </row>
    <row r="146" spans="1:14" ht="12">
      <c r="A146" s="413" t="s">
        <v>4688</v>
      </c>
      <c r="B146" s="1425"/>
      <c r="C146" s="409">
        <v>94</v>
      </c>
      <c r="D146" s="394" t="s">
        <v>3638</v>
      </c>
      <c r="E146" s="401" t="s">
        <v>3708</v>
      </c>
      <c r="F146" s="400" t="s">
        <v>17</v>
      </c>
      <c r="G146" s="397">
        <v>17.2</v>
      </c>
      <c r="H146" s="397"/>
      <c r="I146" s="2366"/>
      <c r="K146" s="2227"/>
      <c r="L146" s="2228">
        <f t="shared" si="8"/>
        <v>0</v>
      </c>
      <c r="M146" s="2229">
        <v>0</v>
      </c>
      <c r="N146" s="2229">
        <v>0</v>
      </c>
    </row>
    <row r="147" spans="1:14" ht="12">
      <c r="A147" s="413" t="s">
        <v>4688</v>
      </c>
      <c r="B147" s="1425"/>
      <c r="C147" s="409">
        <v>95</v>
      </c>
      <c r="D147" s="394" t="s">
        <v>3565</v>
      </c>
      <c r="E147" s="401" t="s">
        <v>3709</v>
      </c>
      <c r="F147" s="400" t="s">
        <v>7</v>
      </c>
      <c r="G147" s="397">
        <v>22.4</v>
      </c>
      <c r="H147" s="397"/>
      <c r="I147" s="2366"/>
      <c r="K147" s="2227"/>
      <c r="L147" s="2228">
        <f t="shared" si="8"/>
        <v>0</v>
      </c>
      <c r="M147" s="2229">
        <v>1</v>
      </c>
      <c r="N147" s="2229">
        <v>22.4</v>
      </c>
    </row>
    <row r="148" spans="1:14" ht="12">
      <c r="A148" s="413" t="s">
        <v>4688</v>
      </c>
      <c r="B148" s="1425"/>
      <c r="C148" s="409">
        <v>96</v>
      </c>
      <c r="D148" s="394" t="s">
        <v>3710</v>
      </c>
      <c r="E148" s="401" t="s">
        <v>3711</v>
      </c>
      <c r="F148" s="400" t="s">
        <v>1875</v>
      </c>
      <c r="G148" s="397">
        <v>310</v>
      </c>
      <c r="H148" s="397"/>
      <c r="I148" s="2366"/>
      <c r="K148" s="2227"/>
      <c r="L148" s="2228">
        <f t="shared" si="8"/>
        <v>0</v>
      </c>
      <c r="M148" s="2229">
        <v>0</v>
      </c>
      <c r="N148" s="2229">
        <v>0</v>
      </c>
    </row>
    <row r="149" spans="1:14" ht="12">
      <c r="A149" s="413" t="s">
        <v>4688</v>
      </c>
      <c r="B149" s="1425"/>
      <c r="C149" s="409">
        <v>97</v>
      </c>
      <c r="D149" s="394" t="s">
        <v>3712</v>
      </c>
      <c r="E149" s="401" t="s">
        <v>3713</v>
      </c>
      <c r="F149" s="400" t="s">
        <v>1875</v>
      </c>
      <c r="G149" s="397">
        <v>310</v>
      </c>
      <c r="H149" s="397"/>
      <c r="I149" s="2366"/>
      <c r="K149" s="2227"/>
      <c r="L149" s="2228">
        <f t="shared" si="8"/>
        <v>0</v>
      </c>
      <c r="M149" s="2229">
        <v>0</v>
      </c>
      <c r="N149" s="2229">
        <v>0</v>
      </c>
    </row>
    <row r="150" spans="1:14" ht="12">
      <c r="A150" s="413" t="s">
        <v>4688</v>
      </c>
      <c r="B150" s="1425"/>
      <c r="C150" s="409">
        <v>98</v>
      </c>
      <c r="D150" s="394" t="s">
        <v>3565</v>
      </c>
      <c r="E150" s="395" t="s">
        <v>3714</v>
      </c>
      <c r="F150" s="400" t="s">
        <v>1875</v>
      </c>
      <c r="G150" s="397">
        <v>310</v>
      </c>
      <c r="H150" s="397"/>
      <c r="I150" s="2366"/>
      <c r="K150" s="2227"/>
      <c r="L150" s="2228">
        <f t="shared" si="8"/>
        <v>0</v>
      </c>
      <c r="M150" s="2229">
        <v>2.0000000000000001E-4</v>
      </c>
      <c r="N150" s="2229">
        <v>6.2E-2</v>
      </c>
    </row>
    <row r="151" spans="1:14" ht="12">
      <c r="A151" s="413" t="s">
        <v>4688</v>
      </c>
      <c r="B151" s="1425"/>
      <c r="C151" s="409">
        <v>99</v>
      </c>
      <c r="D151" s="394" t="s">
        <v>3600</v>
      </c>
      <c r="E151" s="401" t="s">
        <v>3601</v>
      </c>
      <c r="F151" s="400" t="s">
        <v>16</v>
      </c>
      <c r="G151" s="397">
        <v>34.4</v>
      </c>
      <c r="H151" s="397"/>
      <c r="I151" s="2366"/>
      <c r="K151" s="2227"/>
      <c r="L151" s="2228">
        <f t="shared" si="8"/>
        <v>0</v>
      </c>
      <c r="M151" s="2229">
        <v>0</v>
      </c>
      <c r="N151" s="2229">
        <v>0</v>
      </c>
    </row>
    <row r="152" spans="1:14" ht="12">
      <c r="A152" s="413" t="s">
        <v>4688</v>
      </c>
      <c r="B152" s="1425"/>
      <c r="C152" s="409">
        <v>100</v>
      </c>
      <c r="D152" s="394" t="s">
        <v>3565</v>
      </c>
      <c r="E152" s="401" t="s">
        <v>3715</v>
      </c>
      <c r="F152" s="400" t="s">
        <v>7</v>
      </c>
      <c r="G152" s="397">
        <v>2.2000000000000002</v>
      </c>
      <c r="H152" s="397"/>
      <c r="I152" s="2367"/>
      <c r="K152" s="2230"/>
      <c r="L152" s="2231">
        <f t="shared" si="8"/>
        <v>0</v>
      </c>
      <c r="M152" s="2232">
        <v>1</v>
      </c>
      <c r="N152" s="2232">
        <v>2.2000000000000002</v>
      </c>
    </row>
    <row r="153" spans="1:14">
      <c r="A153" s="413" t="s">
        <v>4688</v>
      </c>
      <c r="B153" s="1425"/>
      <c r="C153" s="391"/>
      <c r="D153" s="392"/>
      <c r="E153" s="389"/>
      <c r="F153" s="390"/>
      <c r="G153" s="393"/>
      <c r="H153" s="393"/>
      <c r="I153" s="1427"/>
      <c r="K153" s="1416"/>
      <c r="L153" s="1416"/>
      <c r="M153" s="1417"/>
      <c r="N153" s="1416"/>
    </row>
    <row r="154" spans="1:14" s="745" customFormat="1" ht="12">
      <c r="A154" s="747" t="s">
        <v>4</v>
      </c>
      <c r="B154" s="1424" t="s">
        <v>4840</v>
      </c>
      <c r="C154" s="1398" t="s">
        <v>3716</v>
      </c>
      <c r="D154" s="1398"/>
      <c r="E154" s="1398"/>
      <c r="F154" s="1398"/>
      <c r="G154" s="1398"/>
      <c r="H154" s="1398"/>
      <c r="I154" s="1842"/>
      <c r="K154" s="2247"/>
      <c r="L154" s="2248">
        <f>SUM(L155:L157)</f>
        <v>0</v>
      </c>
      <c r="M154" s="2249"/>
      <c r="N154" s="2250"/>
    </row>
    <row r="155" spans="1:14" ht="12">
      <c r="A155" s="413" t="s">
        <v>4688</v>
      </c>
      <c r="B155" s="1425"/>
      <c r="C155" s="396">
        <v>101</v>
      </c>
      <c r="D155" s="394" t="s">
        <v>3585</v>
      </c>
      <c r="E155" s="395" t="s">
        <v>3586</v>
      </c>
      <c r="F155" s="396" t="s">
        <v>1875</v>
      </c>
      <c r="G155" s="397">
        <v>12</v>
      </c>
      <c r="H155" s="397"/>
      <c r="I155" s="2365"/>
      <c r="K155" s="2275"/>
      <c r="L155" s="2252">
        <f>G155*K155</f>
        <v>0</v>
      </c>
      <c r="M155" s="2253">
        <v>0</v>
      </c>
      <c r="N155" s="2253">
        <v>0</v>
      </c>
    </row>
    <row r="156" spans="1:14" ht="12">
      <c r="A156" s="413" t="s">
        <v>4688</v>
      </c>
      <c r="B156" s="1425"/>
      <c r="C156" s="396">
        <v>102</v>
      </c>
      <c r="D156" s="394" t="s">
        <v>3587</v>
      </c>
      <c r="E156" s="395" t="s">
        <v>3588</v>
      </c>
      <c r="F156" s="400" t="s">
        <v>1875</v>
      </c>
      <c r="G156" s="397">
        <v>12</v>
      </c>
      <c r="H156" s="397"/>
      <c r="I156" s="2366"/>
      <c r="K156" s="2275"/>
      <c r="L156" s="2252">
        <f>G156*K156</f>
        <v>0</v>
      </c>
      <c r="M156" s="2253">
        <v>0</v>
      </c>
      <c r="N156" s="2253">
        <v>0</v>
      </c>
    </row>
    <row r="157" spans="1:14" ht="12">
      <c r="A157" s="413" t="s">
        <v>4688</v>
      </c>
      <c r="B157" s="1425"/>
      <c r="C157" s="396">
        <v>103</v>
      </c>
      <c r="D157" s="394" t="s">
        <v>3565</v>
      </c>
      <c r="E157" s="395" t="s">
        <v>3717</v>
      </c>
      <c r="F157" s="400" t="s">
        <v>1875</v>
      </c>
      <c r="G157" s="397">
        <v>12</v>
      </c>
      <c r="H157" s="397"/>
      <c r="I157" s="2367"/>
      <c r="K157" s="2276"/>
      <c r="L157" s="2256">
        <f>G157*K157</f>
        <v>0</v>
      </c>
      <c r="M157" s="2257">
        <v>2.5000000000000001E-4</v>
      </c>
      <c r="N157" s="2257">
        <v>3.0000000000000001E-3</v>
      </c>
    </row>
    <row r="158" spans="1:14" ht="13.2">
      <c r="A158" s="413" t="s">
        <v>4688</v>
      </c>
      <c r="B158" s="1425"/>
      <c r="C158" s="1429"/>
      <c r="D158" s="1429"/>
      <c r="E158" s="1429"/>
      <c r="F158" s="1429"/>
      <c r="G158" s="1429"/>
      <c r="H158" s="1429"/>
      <c r="I158" s="1430"/>
      <c r="K158" s="386"/>
      <c r="L158" s="386"/>
      <c r="M158" s="386"/>
      <c r="N158" s="386"/>
    </row>
    <row r="159" spans="1:14" ht="13.2">
      <c r="A159" s="744" t="s">
        <v>4</v>
      </c>
      <c r="B159" s="1424" t="s">
        <v>4841</v>
      </c>
      <c r="C159" s="739" t="s">
        <v>3604</v>
      </c>
      <c r="D159" s="740"/>
      <c r="E159" s="741"/>
      <c r="F159" s="742"/>
      <c r="G159" s="743"/>
      <c r="H159" s="743"/>
      <c r="I159" s="1842"/>
      <c r="K159" s="2259"/>
      <c r="L159" s="2225">
        <f>L160</f>
        <v>0</v>
      </c>
      <c r="M159" s="2226"/>
      <c r="N159" s="2260"/>
    </row>
    <row r="160" spans="1:14" ht="12.6" thickBot="1">
      <c r="A160" s="413" t="s">
        <v>4688</v>
      </c>
      <c r="B160" s="1431"/>
      <c r="C160" s="1432">
        <v>104</v>
      </c>
      <c r="D160" s="1433" t="s">
        <v>3603</v>
      </c>
      <c r="E160" s="1434" t="s">
        <v>3604</v>
      </c>
      <c r="F160" s="1435" t="s">
        <v>7</v>
      </c>
      <c r="G160" s="1436">
        <v>345.15535</v>
      </c>
      <c r="H160" s="1436"/>
      <c r="I160" s="2368"/>
      <c r="K160" s="2230"/>
      <c r="L160" s="2231">
        <f>G160*K160</f>
        <v>0</v>
      </c>
      <c r="M160" s="2232">
        <v>0</v>
      </c>
      <c r="N160" s="2232">
        <v>0</v>
      </c>
    </row>
    <row r="161" spans="1:14">
      <c r="A161" s="413" t="s">
        <v>4688</v>
      </c>
      <c r="B161" s="413"/>
      <c r="C161" s="411"/>
      <c r="D161" s="388"/>
      <c r="E161" s="412"/>
      <c r="F161" s="413"/>
      <c r="G161" s="414"/>
      <c r="H161" s="414"/>
      <c r="K161" s="1416"/>
      <c r="L161" s="1416"/>
      <c r="M161" s="1417"/>
      <c r="N161" s="1416"/>
    </row>
  </sheetData>
  <sheetProtection algorithmName="SHA-512" hashValue="VlMC2h2CQXDgmmNNzPv+nc2QVoxJua+/oduXi7VuvMOBNNva8Vj42YvSg48IYqO21DbQ3I5rybZKpzaLPqyq5w==" saltValue="00SZSLkBt++SP/SLiCGRfQ==" spinCount="100000" sheet="1" objects="1" scenarios="1"/>
  <autoFilter ref="A3:N161"/>
  <printOptions gridLines="1"/>
  <pageMargins left="0.86614173228346458" right="0.39370078740157483" top="0.86614173228346458" bottom="0.35433070866141736" header="0.39370078740157483" footer="0.19685039370078741"/>
  <pageSetup paperSize="9" scale="79" fitToHeight="0" orientation="portrait" r:id="rId1"/>
  <headerFooter>
    <oddHeader>&amp;R&amp;F
&amp;A</oddHeader>
    <oddFooter>&amp;R&amp;P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2" tint="-9.9978637043366805E-2"/>
    <pageSetUpPr fitToPage="1"/>
  </sheetPr>
  <dimension ref="B1:X61"/>
  <sheetViews>
    <sheetView zoomScale="90" zoomScaleNormal="90" workbookViewId="0">
      <pane xSplit="4" ySplit="3" topLeftCell="E4" activePane="bottomRight" state="frozen"/>
      <selection activeCell="F113" sqref="F113"/>
      <selection pane="topRight" activeCell="F113" sqref="F113"/>
      <selection pane="bottomLeft" activeCell="F113" sqref="F113"/>
      <selection pane="bottomRight" activeCell="F113" sqref="F113"/>
    </sheetView>
  </sheetViews>
  <sheetFormatPr defaultColWidth="9.6640625" defaultRowHeight="13.2"/>
  <cols>
    <col min="1" max="1" width="9.6640625" style="422"/>
    <col min="2" max="2" width="9.6640625" style="1449" customWidth="1"/>
    <col min="3" max="3" width="9.6640625" style="422" customWidth="1"/>
    <col min="4" max="4" width="65.44140625" style="422" customWidth="1"/>
    <col min="5" max="5" width="11.6640625" style="434" customWidth="1"/>
    <col min="6" max="6" width="13.6640625" style="2377" customWidth="1"/>
    <col min="7" max="7" width="18" style="2377" customWidth="1"/>
    <col min="8" max="8" width="9.6640625" style="422" customWidth="1"/>
    <col min="9" max="9" width="15.109375" style="422" customWidth="1"/>
    <col min="10" max="10" width="9.6640625" style="422" customWidth="1"/>
    <col min="11" max="12" width="14" style="422" customWidth="1"/>
    <col min="13" max="16384" width="9.6640625" style="422"/>
  </cols>
  <sheetData>
    <row r="1" spans="2:24" customFormat="1" ht="21.6" customHeight="1">
      <c r="B1" s="1470"/>
      <c r="C1" s="975"/>
      <c r="D1" s="1485" t="s">
        <v>1711</v>
      </c>
      <c r="E1" s="975"/>
      <c r="F1" s="2370"/>
      <c r="G1" s="2371"/>
      <c r="H1" s="425"/>
      <c r="I1" s="422"/>
      <c r="J1" s="422"/>
      <c r="O1" s="319"/>
      <c r="P1" s="319"/>
      <c r="Q1" s="319"/>
      <c r="R1" s="319"/>
      <c r="S1" s="319"/>
      <c r="T1" s="319"/>
      <c r="U1" s="319"/>
      <c r="V1" s="319"/>
      <c r="W1" s="15"/>
      <c r="X1" s="13"/>
    </row>
    <row r="2" spans="2:24" customFormat="1" ht="21.6" customHeight="1" thickBot="1">
      <c r="B2" s="1512"/>
      <c r="C2" s="1513"/>
      <c r="D2" s="1514" t="s">
        <v>4824</v>
      </c>
      <c r="E2" s="1515"/>
      <c r="F2" s="2372"/>
      <c r="G2" s="2373"/>
      <c r="H2" s="425"/>
      <c r="I2" s="422"/>
      <c r="J2" s="422"/>
      <c r="O2" s="319"/>
      <c r="P2" s="319"/>
      <c r="Q2" s="319"/>
      <c r="R2" s="319"/>
      <c r="S2" s="319"/>
      <c r="T2" s="319"/>
      <c r="U2" s="319"/>
      <c r="V2" s="319"/>
      <c r="W2" s="15"/>
      <c r="X2" s="13"/>
    </row>
    <row r="3" spans="2:24" s="1455" customFormat="1" ht="16.2" thickTop="1">
      <c r="B3" s="1509" t="s">
        <v>4845</v>
      </c>
      <c r="C3" s="1510"/>
      <c r="D3" s="1511" t="s">
        <v>3777</v>
      </c>
      <c r="E3" s="1510"/>
      <c r="F3" s="2374"/>
      <c r="G3" s="2369">
        <f>G4+G5</f>
        <v>0</v>
      </c>
      <c r="H3" s="425"/>
      <c r="I3" s="422"/>
      <c r="J3" s="422"/>
      <c r="K3" s="514"/>
      <c r="L3" s="514"/>
      <c r="M3" s="514"/>
    </row>
    <row r="4" spans="2:24" s="1454" customFormat="1" ht="16.2" customHeight="1">
      <c r="B4" s="1472" t="s">
        <v>4844</v>
      </c>
      <c r="C4" s="1458"/>
      <c r="D4" s="1456" t="s">
        <v>3775</v>
      </c>
      <c r="E4" s="1457"/>
      <c r="F4" s="2375"/>
      <c r="G4" s="2376">
        <f>G54</f>
        <v>0</v>
      </c>
      <c r="H4" s="425"/>
      <c r="I4" s="422"/>
      <c r="J4" s="422"/>
      <c r="K4" s="18"/>
      <c r="L4" s="18"/>
      <c r="M4" s="18"/>
    </row>
    <row r="5" spans="2:24" s="1454" customFormat="1" ht="16.2" customHeight="1">
      <c r="B5" s="1472" t="s">
        <v>4843</v>
      </c>
      <c r="C5" s="1458"/>
      <c r="D5" s="1456" t="s">
        <v>3776</v>
      </c>
      <c r="E5" s="1457"/>
      <c r="F5" s="2375"/>
      <c r="G5" s="2376">
        <f>G60</f>
        <v>0</v>
      </c>
      <c r="H5" s="425"/>
      <c r="I5" s="422"/>
      <c r="J5" s="422"/>
      <c r="K5" s="18"/>
      <c r="L5" s="18"/>
      <c r="M5" s="18"/>
    </row>
    <row r="6" spans="2:24" ht="13.8" thickBot="1">
      <c r="B6" s="1473"/>
      <c r="C6" s="1474"/>
      <c r="D6" s="1486"/>
      <c r="E6" s="1475"/>
      <c r="G6" s="2378"/>
      <c r="H6" s="425"/>
    </row>
    <row r="7" spans="2:24">
      <c r="B7" s="1476" t="s">
        <v>4842</v>
      </c>
      <c r="C7" s="1459" t="s">
        <v>3718</v>
      </c>
      <c r="D7" s="1487" t="s">
        <v>3719</v>
      </c>
      <c r="E7" s="1450" t="s">
        <v>3720</v>
      </c>
      <c r="F7" s="2379" t="s">
        <v>3721</v>
      </c>
      <c r="G7" s="2380" t="s">
        <v>3722</v>
      </c>
      <c r="H7" s="425"/>
    </row>
    <row r="8" spans="2:24">
      <c r="B8" s="1477"/>
      <c r="C8" s="1460"/>
      <c r="D8" s="1488"/>
      <c r="E8" s="1451" t="s">
        <v>3723</v>
      </c>
      <c r="F8" s="2381" t="s">
        <v>3724</v>
      </c>
      <c r="G8" s="2382" t="s">
        <v>3724</v>
      </c>
      <c r="H8" s="425"/>
    </row>
    <row r="9" spans="2:24" ht="13.8" thickBot="1">
      <c r="B9" s="1478" t="s">
        <v>4846</v>
      </c>
      <c r="C9" s="1461"/>
      <c r="D9" s="1489" t="s">
        <v>3725</v>
      </c>
      <c r="E9" s="1453"/>
      <c r="F9" s="2383"/>
      <c r="G9" s="2278"/>
      <c r="H9" s="425"/>
    </row>
    <row r="10" spans="2:24" ht="13.8" thickTop="1">
      <c r="B10" s="1479">
        <v>1</v>
      </c>
      <c r="C10" s="1462">
        <v>43021</v>
      </c>
      <c r="D10" s="1490" t="s">
        <v>3726</v>
      </c>
      <c r="E10" s="424">
        <v>1</v>
      </c>
      <c r="F10" s="2384"/>
      <c r="G10" s="2277">
        <f>E10*F10</f>
        <v>0</v>
      </c>
      <c r="H10" s="425"/>
    </row>
    <row r="11" spans="2:24">
      <c r="B11" s="1479">
        <v>2</v>
      </c>
      <c r="C11" s="1462">
        <v>39105</v>
      </c>
      <c r="D11" s="1490" t="s">
        <v>3727</v>
      </c>
      <c r="E11" s="424">
        <v>1</v>
      </c>
      <c r="F11" s="2384"/>
      <c r="G11" s="2277">
        <f>E11*F11</f>
        <v>0</v>
      </c>
      <c r="H11" s="425"/>
    </row>
    <row r="12" spans="2:24">
      <c r="B12" s="1479">
        <v>3</v>
      </c>
      <c r="C12" s="1462">
        <v>13362</v>
      </c>
      <c r="D12" s="1490" t="s">
        <v>3728</v>
      </c>
      <c r="E12" s="424">
        <v>50</v>
      </c>
      <c r="F12" s="2384"/>
      <c r="G12" s="2277">
        <f>E12*F12</f>
        <v>0</v>
      </c>
      <c r="H12" s="425"/>
    </row>
    <row r="13" spans="2:24">
      <c r="B13" s="1479">
        <v>4</v>
      </c>
      <c r="C13" s="1462">
        <v>12130</v>
      </c>
      <c r="D13" s="1490" t="s">
        <v>3729</v>
      </c>
      <c r="E13" s="424">
        <v>1</v>
      </c>
      <c r="F13" s="2384"/>
      <c r="G13" s="2277">
        <f>E13*F13</f>
        <v>0</v>
      </c>
      <c r="H13" s="425"/>
    </row>
    <row r="14" spans="2:24" ht="13.8" thickBot="1">
      <c r="B14" s="1478" t="s">
        <v>4847</v>
      </c>
      <c r="C14" s="1461"/>
      <c r="D14" s="1489" t="s">
        <v>3730</v>
      </c>
      <c r="E14" s="1453"/>
      <c r="F14" s="2383"/>
      <c r="G14" s="2278"/>
      <c r="H14" s="423"/>
    </row>
    <row r="15" spans="2:24" ht="13.8" thickTop="1">
      <c r="B15" s="1480">
        <v>1</v>
      </c>
      <c r="C15" s="1463">
        <v>8019</v>
      </c>
      <c r="D15" s="1491" t="s">
        <v>3731</v>
      </c>
      <c r="E15" s="426">
        <v>1</v>
      </c>
      <c r="F15" s="2384"/>
      <c r="G15" s="2277">
        <f t="shared" ref="G15:G24" si="0">E15*F15</f>
        <v>0</v>
      </c>
      <c r="H15" s="423"/>
    </row>
    <row r="16" spans="2:24">
      <c r="B16" s="1479">
        <v>2</v>
      </c>
      <c r="C16" s="1462">
        <v>4108</v>
      </c>
      <c r="D16" s="1490" t="s">
        <v>3732</v>
      </c>
      <c r="E16" s="424">
        <v>2</v>
      </c>
      <c r="F16" s="2384"/>
      <c r="G16" s="2277">
        <f t="shared" si="0"/>
        <v>0</v>
      </c>
      <c r="H16" s="423"/>
      <c r="I16" s="427"/>
    </row>
    <row r="17" spans="2:9">
      <c r="B17" s="1479">
        <v>3</v>
      </c>
      <c r="C17" s="1462">
        <v>8202</v>
      </c>
      <c r="D17" s="1490" t="s">
        <v>3733</v>
      </c>
      <c r="E17" s="424">
        <v>1</v>
      </c>
      <c r="F17" s="2384"/>
      <c r="G17" s="2277">
        <f t="shared" si="0"/>
        <v>0</v>
      </c>
      <c r="H17" s="423"/>
      <c r="I17" s="427"/>
    </row>
    <row r="18" spans="2:9">
      <c r="B18" s="1479">
        <v>4</v>
      </c>
      <c r="C18" s="1462">
        <v>8352</v>
      </c>
      <c r="D18" s="1490" t="s">
        <v>3734</v>
      </c>
      <c r="E18" s="424">
        <v>3</v>
      </c>
      <c r="F18" s="2384"/>
      <c r="G18" s="2277">
        <f t="shared" si="0"/>
        <v>0</v>
      </c>
      <c r="H18" s="423"/>
      <c r="I18" s="427"/>
    </row>
    <row r="19" spans="2:9">
      <c r="B19" s="1479">
        <v>5</v>
      </c>
      <c r="C19" s="1462">
        <v>8332</v>
      </c>
      <c r="D19" s="1490" t="s">
        <v>3735</v>
      </c>
      <c r="E19" s="424">
        <v>1</v>
      </c>
      <c r="F19" s="2384"/>
      <c r="G19" s="2277">
        <f t="shared" si="0"/>
        <v>0</v>
      </c>
      <c r="H19" s="423"/>
      <c r="I19" s="427"/>
    </row>
    <row r="20" spans="2:9">
      <c r="B20" s="1479">
        <v>6</v>
      </c>
      <c r="C20" s="1462">
        <v>6812</v>
      </c>
      <c r="D20" s="1490" t="s">
        <v>3736</v>
      </c>
      <c r="E20" s="424">
        <v>1</v>
      </c>
      <c r="F20" s="2384"/>
      <c r="G20" s="2277">
        <f t="shared" si="0"/>
        <v>0</v>
      </c>
      <c r="H20" s="423"/>
    </row>
    <row r="21" spans="2:9">
      <c r="B21" s="1479">
        <v>7</v>
      </c>
      <c r="C21" s="1462">
        <v>15201</v>
      </c>
      <c r="D21" s="1490" t="s">
        <v>3737</v>
      </c>
      <c r="E21" s="424">
        <v>1</v>
      </c>
      <c r="F21" s="2384"/>
      <c r="G21" s="2277">
        <f t="shared" si="0"/>
        <v>0</v>
      </c>
      <c r="H21" s="423"/>
    </row>
    <row r="22" spans="2:9">
      <c r="B22" s="1479">
        <v>8</v>
      </c>
      <c r="C22" s="1462">
        <v>4555</v>
      </c>
      <c r="D22" s="1490" t="s">
        <v>3738</v>
      </c>
      <c r="E22" s="424">
        <v>1</v>
      </c>
      <c r="F22" s="2384"/>
      <c r="G22" s="2277">
        <f t="shared" si="0"/>
        <v>0</v>
      </c>
      <c r="H22" s="423"/>
      <c r="I22" s="427"/>
    </row>
    <row r="23" spans="2:9">
      <c r="B23" s="1479">
        <v>9</v>
      </c>
      <c r="C23" s="1462">
        <v>5401</v>
      </c>
      <c r="D23" s="1490" t="s">
        <v>3739</v>
      </c>
      <c r="E23" s="424">
        <v>1</v>
      </c>
      <c r="F23" s="2384"/>
      <c r="G23" s="2277">
        <f t="shared" si="0"/>
        <v>0</v>
      </c>
      <c r="H23" s="423"/>
      <c r="I23" s="427"/>
    </row>
    <row r="24" spans="2:9">
      <c r="B24" s="1479">
        <v>10</v>
      </c>
      <c r="C24" s="1462">
        <v>8063</v>
      </c>
      <c r="D24" s="1490" t="s">
        <v>3740</v>
      </c>
      <c r="E24" s="424">
        <v>1</v>
      </c>
      <c r="F24" s="2384"/>
      <c r="G24" s="2277">
        <f t="shared" si="0"/>
        <v>0</v>
      </c>
      <c r="H24" s="423"/>
    </row>
    <row r="25" spans="2:9" ht="13.8" thickBot="1">
      <c r="B25" s="1478" t="s">
        <v>4848</v>
      </c>
      <c r="C25" s="1461"/>
      <c r="D25" s="1489" t="s">
        <v>3741</v>
      </c>
      <c r="E25" s="1453"/>
      <c r="F25" s="2383"/>
      <c r="G25" s="2278"/>
      <c r="H25" s="423"/>
    </row>
    <row r="26" spans="2:9" ht="13.8" thickTop="1">
      <c r="B26" s="1479">
        <v>1</v>
      </c>
      <c r="C26" s="1462">
        <v>11100</v>
      </c>
      <c r="D26" s="1490" t="s">
        <v>3742</v>
      </c>
      <c r="E26" s="428">
        <v>1</v>
      </c>
      <c r="F26" s="2384"/>
      <c r="G26" s="2277">
        <f t="shared" ref="G26:G31" si="1">E26*F26</f>
        <v>0</v>
      </c>
      <c r="H26" s="423"/>
      <c r="I26" s="429"/>
    </row>
    <row r="27" spans="2:9">
      <c r="B27" s="1479">
        <v>2</v>
      </c>
      <c r="C27" s="1462">
        <v>11210</v>
      </c>
      <c r="D27" s="1492" t="s">
        <v>3743</v>
      </c>
      <c r="E27" s="428">
        <v>1</v>
      </c>
      <c r="F27" s="2384"/>
      <c r="G27" s="2277">
        <f t="shared" si="1"/>
        <v>0</v>
      </c>
      <c r="H27" s="423"/>
      <c r="I27" s="429"/>
    </row>
    <row r="28" spans="2:9">
      <c r="B28" s="1479">
        <v>3</v>
      </c>
      <c r="C28" s="1462">
        <v>15006</v>
      </c>
      <c r="D28" s="1490" t="s">
        <v>3744</v>
      </c>
      <c r="E28" s="424">
        <v>3</v>
      </c>
      <c r="F28" s="2384"/>
      <c r="G28" s="2277">
        <f t="shared" si="1"/>
        <v>0</v>
      </c>
      <c r="H28" s="423"/>
    </row>
    <row r="29" spans="2:9">
      <c r="B29" s="1479">
        <v>4</v>
      </c>
      <c r="C29" s="1462">
        <v>4155</v>
      </c>
      <c r="D29" s="1490" t="s">
        <v>3745</v>
      </c>
      <c r="E29" s="424">
        <v>6</v>
      </c>
      <c r="F29" s="2384"/>
      <c r="G29" s="2277">
        <f t="shared" si="1"/>
        <v>0</v>
      </c>
      <c r="H29" s="423"/>
    </row>
    <row r="30" spans="2:9">
      <c r="B30" s="1479">
        <v>5</v>
      </c>
      <c r="C30" s="1462">
        <v>13006</v>
      </c>
      <c r="D30" s="430" t="s">
        <v>3746</v>
      </c>
      <c r="E30" s="424">
        <v>8</v>
      </c>
      <c r="F30" s="2384"/>
      <c r="G30" s="2277">
        <f t="shared" si="1"/>
        <v>0</v>
      </c>
      <c r="H30" s="423"/>
    </row>
    <row r="31" spans="2:9">
      <c r="B31" s="1479">
        <v>6</v>
      </c>
      <c r="C31" s="1462">
        <v>13362</v>
      </c>
      <c r="D31" s="1490" t="s">
        <v>3728</v>
      </c>
      <c r="E31" s="424">
        <v>50</v>
      </c>
      <c r="F31" s="2384"/>
      <c r="G31" s="2277">
        <f t="shared" si="1"/>
        <v>0</v>
      </c>
    </row>
    <row r="32" spans="2:9" customFormat="1" ht="13.8" thickBot="1">
      <c r="B32" s="1478" t="s">
        <v>4849</v>
      </c>
      <c r="C32" s="1461"/>
      <c r="D32" s="1489" t="s">
        <v>3747</v>
      </c>
      <c r="E32" s="1453"/>
      <c r="F32" s="2383"/>
      <c r="G32" s="2278"/>
      <c r="H32" s="431"/>
    </row>
    <row r="33" spans="2:13" s="434" customFormat="1" ht="13.8" thickTop="1">
      <c r="B33" s="1479">
        <v>1</v>
      </c>
      <c r="C33" s="1464">
        <v>45722</v>
      </c>
      <c r="D33" s="432" t="s">
        <v>3748</v>
      </c>
      <c r="E33" s="424">
        <v>96</v>
      </c>
      <c r="F33" s="2384"/>
      <c r="G33" s="2277">
        <f t="shared" ref="G33:G48" si="2">E33*F33</f>
        <v>0</v>
      </c>
      <c r="H33" s="433"/>
    </row>
    <row r="34" spans="2:13" s="434" customFormat="1">
      <c r="B34" s="1479">
        <v>2</v>
      </c>
      <c r="C34" s="1464">
        <v>45723</v>
      </c>
      <c r="D34" s="432" t="s">
        <v>3749</v>
      </c>
      <c r="E34" s="424">
        <v>32</v>
      </c>
      <c r="F34" s="2384"/>
      <c r="G34" s="2277">
        <f t="shared" si="2"/>
        <v>0</v>
      </c>
      <c r="H34" s="433"/>
    </row>
    <row r="35" spans="2:13" s="434" customFormat="1">
      <c r="B35" s="1479">
        <v>3</v>
      </c>
      <c r="C35" s="1464">
        <v>45723</v>
      </c>
      <c r="D35" s="432" t="s">
        <v>3750</v>
      </c>
      <c r="E35" s="424">
        <v>11</v>
      </c>
      <c r="F35" s="2384"/>
      <c r="G35" s="2277">
        <f t="shared" si="2"/>
        <v>0</v>
      </c>
      <c r="H35" s="433"/>
    </row>
    <row r="36" spans="2:13" customFormat="1">
      <c r="B36" s="1479">
        <v>4</v>
      </c>
      <c r="C36" s="1462">
        <v>45251</v>
      </c>
      <c r="D36" s="430" t="s">
        <v>3751</v>
      </c>
      <c r="E36" s="424">
        <v>69.5</v>
      </c>
      <c r="F36" s="2384"/>
      <c r="G36" s="2277">
        <f t="shared" si="2"/>
        <v>0</v>
      </c>
      <c r="H36" s="431"/>
    </row>
    <row r="37" spans="2:13" customFormat="1">
      <c r="B37" s="1479">
        <v>5</v>
      </c>
      <c r="C37" s="1462">
        <v>45222</v>
      </c>
      <c r="D37" s="430" t="s">
        <v>3752</v>
      </c>
      <c r="E37" s="424">
        <v>6</v>
      </c>
      <c r="F37" s="2384"/>
      <c r="G37" s="2277">
        <f t="shared" si="2"/>
        <v>0</v>
      </c>
      <c r="H37" s="431"/>
    </row>
    <row r="38" spans="2:13" customFormat="1">
      <c r="B38" s="1479">
        <v>6</v>
      </c>
      <c r="C38" s="1462">
        <v>44502</v>
      </c>
      <c r="D38" s="430" t="s">
        <v>3753</v>
      </c>
      <c r="E38" s="424">
        <v>6</v>
      </c>
      <c r="F38" s="2384"/>
      <c r="G38" s="2277">
        <f t="shared" si="2"/>
        <v>0</v>
      </c>
      <c r="H38" s="431"/>
    </row>
    <row r="39" spans="2:13" customFormat="1">
      <c r="B39" s="1479">
        <v>7</v>
      </c>
      <c r="C39" s="1462">
        <v>45201</v>
      </c>
      <c r="D39" s="430" t="s">
        <v>3754</v>
      </c>
      <c r="E39" s="424">
        <v>5</v>
      </c>
      <c r="F39" s="2384"/>
      <c r="G39" s="2277">
        <f t="shared" si="2"/>
        <v>0</v>
      </c>
      <c r="H39" s="431"/>
    </row>
    <row r="40" spans="2:13" customFormat="1">
      <c r="B40" s="1479">
        <v>8</v>
      </c>
      <c r="C40" s="1462">
        <v>45202</v>
      </c>
      <c r="D40" s="430" t="s">
        <v>3755</v>
      </c>
      <c r="E40" s="424">
        <v>15</v>
      </c>
      <c r="F40" s="2384"/>
      <c r="G40" s="2277">
        <f t="shared" si="2"/>
        <v>0</v>
      </c>
      <c r="H40" s="431"/>
    </row>
    <row r="41" spans="2:13" customFormat="1">
      <c r="B41" s="1479">
        <v>9</v>
      </c>
      <c r="C41" s="1462">
        <v>45203</v>
      </c>
      <c r="D41" s="430" t="s">
        <v>3756</v>
      </c>
      <c r="E41" s="424">
        <v>10</v>
      </c>
      <c r="F41" s="2384"/>
      <c r="G41" s="2277">
        <f t="shared" si="2"/>
        <v>0</v>
      </c>
      <c r="H41" s="431"/>
    </row>
    <row r="42" spans="2:13" customFormat="1">
      <c r="B42" s="1479">
        <v>10</v>
      </c>
      <c r="C42" s="1462">
        <v>45204</v>
      </c>
      <c r="D42" s="430" t="s">
        <v>3757</v>
      </c>
      <c r="E42" s="424">
        <v>1</v>
      </c>
      <c r="F42" s="2384"/>
      <c r="G42" s="2277">
        <f t="shared" si="2"/>
        <v>0</v>
      </c>
      <c r="H42" s="431"/>
    </row>
    <row r="43" spans="2:13">
      <c r="B43" s="1479">
        <v>11</v>
      </c>
      <c r="C43" s="1462">
        <v>45242</v>
      </c>
      <c r="D43" s="430" t="s">
        <v>3758</v>
      </c>
      <c r="E43" s="424">
        <v>82</v>
      </c>
      <c r="F43" s="2384"/>
      <c r="G43" s="2277">
        <f t="shared" si="2"/>
        <v>0</v>
      </c>
      <c r="H43" s="1471"/>
    </row>
    <row r="44" spans="2:13" ht="13.8" thickBot="1">
      <c r="B44" s="1478" t="s">
        <v>4850</v>
      </c>
      <c r="C44" s="1461"/>
      <c r="D44" s="1489" t="s">
        <v>3759</v>
      </c>
      <c r="E44" s="1453"/>
      <c r="F44" s="2383"/>
      <c r="G44" s="2278"/>
      <c r="H44" s="1471"/>
      <c r="I44"/>
      <c r="J44"/>
      <c r="K44"/>
      <c r="L44"/>
      <c r="M44"/>
    </row>
    <row r="45" spans="2:13" ht="13.8" thickTop="1">
      <c r="B45" s="1479">
        <v>1</v>
      </c>
      <c r="C45" s="1465">
        <v>1145</v>
      </c>
      <c r="D45" s="1493" t="s">
        <v>3760</v>
      </c>
      <c r="E45" s="424">
        <v>100</v>
      </c>
      <c r="F45" s="2384"/>
      <c r="G45" s="2277">
        <f t="shared" si="2"/>
        <v>0</v>
      </c>
      <c r="H45" s="423"/>
      <c r="I45"/>
      <c r="J45"/>
      <c r="K45"/>
      <c r="L45"/>
      <c r="M45"/>
    </row>
    <row r="46" spans="2:13">
      <c r="B46" s="1479">
        <v>2</v>
      </c>
      <c r="C46" s="1462">
        <v>4203</v>
      </c>
      <c r="D46" s="430" t="s">
        <v>3761</v>
      </c>
      <c r="E46" s="424">
        <v>2</v>
      </c>
      <c r="F46" s="2384"/>
      <c r="G46" s="2277">
        <f t="shared" si="2"/>
        <v>0</v>
      </c>
      <c r="H46" s="423"/>
      <c r="I46"/>
      <c r="J46"/>
      <c r="K46"/>
      <c r="L46"/>
      <c r="M46"/>
    </row>
    <row r="47" spans="2:13">
      <c r="B47" s="1479">
        <v>3</v>
      </c>
      <c r="C47" s="1466">
        <v>4253</v>
      </c>
      <c r="D47" s="435" t="s">
        <v>3762</v>
      </c>
      <c r="E47" s="436">
        <v>10</v>
      </c>
      <c r="F47" s="2384"/>
      <c r="G47" s="2277">
        <f t="shared" si="2"/>
        <v>0</v>
      </c>
      <c r="H47" s="423"/>
      <c r="I47"/>
      <c r="J47"/>
      <c r="K47"/>
      <c r="L47"/>
      <c r="M47"/>
    </row>
    <row r="48" spans="2:13">
      <c r="B48" s="1479">
        <v>4</v>
      </c>
      <c r="C48" s="1467">
        <v>4403</v>
      </c>
      <c r="D48" s="1494" t="s">
        <v>3763</v>
      </c>
      <c r="E48" s="437">
        <v>1</v>
      </c>
      <c r="F48" s="2385"/>
      <c r="G48" s="2279">
        <f t="shared" si="2"/>
        <v>0</v>
      </c>
      <c r="H48" s="425"/>
      <c r="I48"/>
      <c r="J48"/>
      <c r="K48"/>
      <c r="L48"/>
      <c r="M48"/>
    </row>
    <row r="49" spans="2:13">
      <c r="B49" s="1481">
        <v>5</v>
      </c>
      <c r="C49" s="1468"/>
      <c r="D49" s="438" t="s">
        <v>3764</v>
      </c>
      <c r="E49" s="439"/>
      <c r="F49" s="2386" t="s">
        <v>3056</v>
      </c>
      <c r="G49" s="2280"/>
      <c r="H49" s="423"/>
      <c r="I49"/>
      <c r="J49"/>
      <c r="K49"/>
      <c r="L49"/>
      <c r="M49"/>
    </row>
    <row r="50" spans="2:13" ht="13.8" thickBot="1">
      <c r="B50" s="1478" t="s">
        <v>4851</v>
      </c>
      <c r="C50" s="1461"/>
      <c r="D50" s="1489" t="s">
        <v>3765</v>
      </c>
      <c r="E50" s="1453"/>
      <c r="F50" s="2383"/>
      <c r="G50" s="2278"/>
      <c r="H50" s="1471"/>
      <c r="I50"/>
      <c r="J50"/>
      <c r="K50"/>
      <c r="L50"/>
      <c r="M50"/>
    </row>
    <row r="51" spans="2:13" ht="13.8" thickTop="1">
      <c r="B51" s="1479">
        <v>1</v>
      </c>
      <c r="C51" s="1462">
        <v>21137</v>
      </c>
      <c r="D51" s="430" t="s">
        <v>3766</v>
      </c>
      <c r="E51" s="424">
        <v>1</v>
      </c>
      <c r="F51" s="2384"/>
      <c r="G51" s="2277">
        <f>E51*F51</f>
        <v>0</v>
      </c>
      <c r="I51"/>
      <c r="J51"/>
      <c r="K51"/>
      <c r="L51"/>
      <c r="M51"/>
    </row>
    <row r="52" spans="2:13">
      <c r="B52" s="1479">
        <v>2</v>
      </c>
      <c r="C52" s="1462">
        <v>5030</v>
      </c>
      <c r="D52" s="430" t="s">
        <v>3767</v>
      </c>
      <c r="E52" s="424">
        <v>1</v>
      </c>
      <c r="F52" s="2384"/>
      <c r="G52" s="2277">
        <f>E52*F52</f>
        <v>0</v>
      </c>
      <c r="I52"/>
      <c r="J52"/>
      <c r="K52"/>
      <c r="L52"/>
      <c r="M52"/>
    </row>
    <row r="53" spans="2:13" ht="13.8" thickBot="1">
      <c r="B53" s="1479">
        <v>3</v>
      </c>
      <c r="C53" s="1462">
        <v>5010</v>
      </c>
      <c r="D53" s="430" t="s">
        <v>3768</v>
      </c>
      <c r="E53" s="424">
        <v>2</v>
      </c>
      <c r="F53" s="2384"/>
      <c r="G53" s="2277">
        <f>E53*F53</f>
        <v>0</v>
      </c>
      <c r="H53" s="423"/>
      <c r="I53"/>
      <c r="J53"/>
      <c r="K53"/>
      <c r="L53"/>
      <c r="M53"/>
    </row>
    <row r="54" spans="2:13" s="1502" customFormat="1" ht="13.8" thickBot="1">
      <c r="B54" s="1497" t="s">
        <v>4852</v>
      </c>
      <c r="C54" s="1498"/>
      <c r="D54" s="1499" t="s">
        <v>3769</v>
      </c>
      <c r="E54" s="1500"/>
      <c r="F54" s="2387"/>
      <c r="G54" s="2281">
        <f>SUM(G10:G53)</f>
        <v>0</v>
      </c>
      <c r="H54" s="1501"/>
      <c r="I54" s="751"/>
      <c r="J54" s="751"/>
      <c r="K54" s="751"/>
      <c r="L54" s="751"/>
      <c r="M54" s="751"/>
    </row>
    <row r="55" spans="2:13">
      <c r="B55" s="1482"/>
      <c r="C55" s="1483"/>
      <c r="D55" s="1495"/>
      <c r="E55" s="442"/>
      <c r="F55" s="2388"/>
      <c r="G55" s="2282"/>
      <c r="H55" s="441"/>
      <c r="I55"/>
      <c r="J55"/>
      <c r="K55"/>
      <c r="L55"/>
      <c r="M55"/>
    </row>
    <row r="56" spans="2:13" ht="13.8" thickBot="1">
      <c r="B56" s="1484" t="s">
        <v>4853</v>
      </c>
      <c r="C56" s="1469"/>
      <c r="D56" s="1496" t="s">
        <v>3770</v>
      </c>
      <c r="E56" s="1452"/>
      <c r="F56" s="2389"/>
      <c r="G56" s="2283"/>
      <c r="H56" s="423"/>
      <c r="I56"/>
      <c r="J56"/>
      <c r="K56"/>
      <c r="L56"/>
      <c r="M56"/>
    </row>
    <row r="57" spans="2:13" ht="13.8" thickTop="1">
      <c r="B57" s="1479">
        <v>1</v>
      </c>
      <c r="C57" s="1462"/>
      <c r="D57" s="430" t="s">
        <v>3771</v>
      </c>
      <c r="E57" s="424"/>
      <c r="F57" s="2390" t="s">
        <v>3056</v>
      </c>
      <c r="G57" s="2284"/>
      <c r="H57" s="423"/>
      <c r="I57"/>
      <c r="J57"/>
      <c r="K57"/>
      <c r="L57"/>
      <c r="M57"/>
    </row>
    <row r="58" spans="2:13">
      <c r="B58" s="1479">
        <v>2</v>
      </c>
      <c r="C58" s="1462"/>
      <c r="D58" s="430" t="s">
        <v>3772</v>
      </c>
      <c r="E58" s="424"/>
      <c r="F58" s="2390" t="s">
        <v>3056</v>
      </c>
      <c r="G58" s="2284"/>
      <c r="H58" s="423"/>
      <c r="I58"/>
      <c r="J58"/>
      <c r="K58"/>
      <c r="L58"/>
      <c r="M58"/>
    </row>
    <row r="59" spans="2:13" ht="13.8" thickBot="1">
      <c r="B59" s="1479">
        <v>3</v>
      </c>
      <c r="C59" s="1462"/>
      <c r="D59" s="430" t="s">
        <v>3773</v>
      </c>
      <c r="E59" s="424"/>
      <c r="F59" s="2390" t="s">
        <v>3056</v>
      </c>
      <c r="G59" s="2285"/>
      <c r="H59" s="423"/>
      <c r="I59"/>
      <c r="J59"/>
      <c r="K59"/>
      <c r="L59"/>
      <c r="M59"/>
    </row>
    <row r="60" spans="2:13" s="1508" customFormat="1" ht="13.8" thickBot="1">
      <c r="B60" s="1503" t="s">
        <v>4843</v>
      </c>
      <c r="C60" s="1504"/>
      <c r="D60" s="1505" t="s">
        <v>3774</v>
      </c>
      <c r="E60" s="1506"/>
      <c r="F60" s="2391"/>
      <c r="G60" s="2286">
        <f>SUM(G57:G59)</f>
        <v>0</v>
      </c>
      <c r="H60" s="1507"/>
      <c r="I60" s="751"/>
      <c r="J60" s="751"/>
      <c r="K60" s="751"/>
      <c r="L60" s="751"/>
      <c r="M60" s="751"/>
    </row>
    <row r="61" spans="2:13">
      <c r="B61" s="440"/>
      <c r="C61" s="440"/>
      <c r="D61" s="442"/>
      <c r="E61" s="443"/>
      <c r="F61" s="2287"/>
      <c r="G61" s="2287"/>
      <c r="H61" s="423"/>
      <c r="I61"/>
      <c r="J61"/>
      <c r="K61"/>
      <c r="L61"/>
      <c r="M61"/>
    </row>
  </sheetData>
  <sheetProtection algorithmName="SHA-512" hashValue="ARYxz/5UT9XHEmKCZMeYnRwB5Ta7iy+5iMT7CLQcuZFh0qW59w7ZeeZ3H6c25wGqKbvPkoBTqp5pOf2Fgaclmg==" saltValue="wbrVuZpxvBEGEXzZ7elc4A==" spinCount="100000" sheet="1" objects="1" scenarios="1"/>
  <printOptions gridLines="1"/>
  <pageMargins left="0.86614173228346458" right="0.39370078740157483" top="0.86614173228346458" bottom="0.35433070866141736" header="0.39370078740157483" footer="0.19685039370078741"/>
  <pageSetup paperSize="9" scale="71" fitToHeight="0" orientation="portrait" r:id="rId1"/>
  <headerFooter>
    <oddHeader>&amp;R&amp;F
&amp;A</oddHeader>
    <oddFooter>&amp;R&amp;P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2" tint="-9.9978637043366805E-2"/>
    <pageSetUpPr fitToPage="1"/>
  </sheetPr>
  <dimension ref="A1:R367"/>
  <sheetViews>
    <sheetView workbookViewId="0">
      <pane xSplit="11" ySplit="5" topLeftCell="L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2"/>
  <cols>
    <col min="1" max="5" width="8.88671875" hidden="1" customWidth="1"/>
    <col min="6" max="6" width="5" style="790" customWidth="1"/>
    <col min="7" max="7" width="7" style="1" customWidth="1"/>
    <col min="8" max="8" width="4.33203125" style="4" customWidth="1"/>
    <col min="9" max="9" width="12" style="3" customWidth="1"/>
    <col min="10" max="10" width="57.109375" style="5" customWidth="1"/>
    <col min="11" max="11" width="4.33203125" style="4" customWidth="1"/>
    <col min="12" max="12" width="13.6640625" style="7" customWidth="1"/>
    <col min="13" max="13" width="6.88671875" style="8" customWidth="1"/>
    <col min="14" max="14" width="10.44140625" style="7" customWidth="1"/>
    <col min="15" max="15" width="11.5546875" style="8" customWidth="1"/>
    <col min="16" max="16" width="14" style="9" customWidth="1"/>
    <col min="17" max="17" width="16" style="10" customWidth="1"/>
    <col min="18" max="18" width="11.33203125" style="8" customWidth="1"/>
    <col min="19" max="19" width="9.44140625" customWidth="1"/>
  </cols>
  <sheetData>
    <row r="1" spans="1:18" ht="21.6" customHeight="1">
      <c r="F1" s="790" t="s">
        <v>4747</v>
      </c>
      <c r="G1" s="975"/>
      <c r="H1" s="975"/>
      <c r="I1" s="975"/>
      <c r="J1" s="818" t="s">
        <v>1711</v>
      </c>
      <c r="K1" s="975"/>
      <c r="L1" s="975"/>
      <c r="M1" s="975"/>
      <c r="N1" s="975"/>
      <c r="O1" s="975"/>
      <c r="P1" s="975"/>
      <c r="Q1" s="975"/>
      <c r="R1" s="975"/>
    </row>
    <row r="2" spans="1:18" ht="21.6" customHeight="1">
      <c r="G2" s="976"/>
      <c r="H2" s="976"/>
      <c r="I2" s="976"/>
      <c r="J2" s="755" t="s">
        <v>4869</v>
      </c>
      <c r="K2" s="976"/>
      <c r="L2" s="976"/>
      <c r="M2" s="976"/>
      <c r="N2" s="976"/>
      <c r="O2" s="976"/>
      <c r="P2" s="976"/>
      <c r="Q2" s="976"/>
      <c r="R2" s="976"/>
    </row>
    <row r="3" spans="1:18" s="20" customFormat="1" ht="13.8" thickBot="1">
      <c r="A3" s="759"/>
      <c r="B3" s="760"/>
      <c r="C3" s="760"/>
      <c r="D3" s="760"/>
      <c r="E3" s="760"/>
      <c r="F3" s="1517" t="s">
        <v>4778</v>
      </c>
      <c r="G3" s="761" t="s">
        <v>189</v>
      </c>
      <c r="H3" s="761" t="s">
        <v>22</v>
      </c>
      <c r="I3" s="761" t="s">
        <v>20</v>
      </c>
      <c r="J3" s="762" t="s">
        <v>99</v>
      </c>
      <c r="K3" s="761" t="s">
        <v>10</v>
      </c>
      <c r="L3" s="761" t="s">
        <v>1347</v>
      </c>
      <c r="M3" s="761" t="s">
        <v>179</v>
      </c>
      <c r="N3" s="761" t="s">
        <v>509</v>
      </c>
      <c r="O3" s="761" t="s">
        <v>461</v>
      </c>
      <c r="P3" s="761" t="s">
        <v>33</v>
      </c>
      <c r="Q3" s="761" t="s">
        <v>565</v>
      </c>
      <c r="R3" s="763" t="s">
        <v>198</v>
      </c>
    </row>
    <row r="4" spans="1:18" ht="11.25" customHeight="1">
      <c r="A4" s="764"/>
      <c r="B4" s="765"/>
      <c r="C4" s="765"/>
      <c r="D4" s="765"/>
      <c r="E4" s="765"/>
      <c r="F4" s="765"/>
      <c r="G4" s="46"/>
      <c r="H4" s="568"/>
      <c r="I4" s="45"/>
      <c r="J4" s="569"/>
      <c r="K4" s="568"/>
      <c r="L4" s="46"/>
      <c r="M4" s="46"/>
      <c r="N4" s="46"/>
      <c r="O4" s="46"/>
      <c r="P4" s="46"/>
      <c r="Q4" s="46"/>
      <c r="R4" s="728"/>
    </row>
    <row r="5" spans="1:18" s="21" customFormat="1" ht="18.75" customHeight="1">
      <c r="A5" s="766"/>
      <c r="B5" s="767"/>
      <c r="C5" s="767"/>
      <c r="D5" s="767"/>
      <c r="E5" s="767"/>
      <c r="F5" s="1518">
        <v>0</v>
      </c>
      <c r="G5" s="1519"/>
      <c r="H5" s="1520"/>
      <c r="I5" s="1521"/>
      <c r="J5" s="1522" t="s">
        <v>4854</v>
      </c>
      <c r="K5" s="1520"/>
      <c r="L5" s="1523"/>
      <c r="M5" s="1524"/>
      <c r="N5" s="1523"/>
      <c r="O5" s="2109"/>
      <c r="P5" s="2109">
        <f>SUM(P6+P12+P39+P46+P49+P70+P77+P84+P94+P103+P110+P113+P126+P148+P151)</f>
        <v>0</v>
      </c>
      <c r="Q5" s="1525"/>
      <c r="R5" s="1526"/>
    </row>
    <row r="6" spans="1:18" s="25" customFormat="1" ht="16.5" customHeight="1" outlineLevel="1">
      <c r="A6" s="768"/>
      <c r="B6" s="769"/>
      <c r="C6" s="769"/>
      <c r="D6" s="769"/>
      <c r="E6" s="769"/>
      <c r="F6" s="1527">
        <v>0</v>
      </c>
      <c r="G6" s="1527" t="s">
        <v>4855</v>
      </c>
      <c r="H6" s="1528"/>
      <c r="I6" s="1529"/>
      <c r="J6" s="1529" t="s">
        <v>2451</v>
      </c>
      <c r="K6" s="1528"/>
      <c r="L6" s="1530"/>
      <c r="M6" s="1531"/>
      <c r="N6" s="1530"/>
      <c r="O6" s="2110"/>
      <c r="P6" s="2110">
        <f>SUBTOTAL(9,P7:P10)</f>
        <v>0</v>
      </c>
      <c r="Q6" s="1532"/>
      <c r="R6" s="1533"/>
    </row>
    <row r="7" spans="1:18" s="64" customFormat="1" outlineLevel="2" collapsed="1">
      <c r="A7" s="771" t="s">
        <v>1217</v>
      </c>
      <c r="B7" s="576" t="s">
        <v>1114</v>
      </c>
      <c r="C7" s="576" t="s">
        <v>1182</v>
      </c>
      <c r="D7" s="576" t="s">
        <v>1183</v>
      </c>
      <c r="E7" s="576" t="s">
        <v>1184</v>
      </c>
      <c r="F7" s="576"/>
      <c r="G7" s="16">
        <v>1</v>
      </c>
      <c r="H7" s="68" t="s">
        <v>13</v>
      </c>
      <c r="I7" s="69" t="s">
        <v>2452</v>
      </c>
      <c r="J7" s="34" t="s">
        <v>2453</v>
      </c>
      <c r="K7" s="17" t="s">
        <v>16</v>
      </c>
      <c r="L7" s="70">
        <v>2539.3000000000002</v>
      </c>
      <c r="M7" s="19">
        <v>0</v>
      </c>
      <c r="N7" s="70">
        <f>L7</f>
        <v>2539.3000000000002</v>
      </c>
      <c r="O7" s="2097"/>
      <c r="P7" s="2111">
        <f>N7*O7</f>
        <v>0</v>
      </c>
      <c r="Q7" s="71"/>
      <c r="R7" s="772"/>
    </row>
    <row r="8" spans="1:18" s="64" customFormat="1" outlineLevel="2">
      <c r="A8" s="771"/>
      <c r="B8" s="576"/>
      <c r="C8" s="576"/>
      <c r="D8" s="576"/>
      <c r="E8" s="576"/>
      <c r="F8" s="576"/>
      <c r="G8" s="16" t="s">
        <v>2454</v>
      </c>
      <c r="H8" s="17" t="s">
        <v>5</v>
      </c>
      <c r="I8" s="69" t="s">
        <v>2455</v>
      </c>
      <c r="J8" s="34" t="s">
        <v>2456</v>
      </c>
      <c r="K8" s="17" t="s">
        <v>7</v>
      </c>
      <c r="L8" s="70">
        <v>91.4</v>
      </c>
      <c r="M8" s="19">
        <v>0</v>
      </c>
      <c r="N8" s="70">
        <v>91.41</v>
      </c>
      <c r="O8" s="2097"/>
      <c r="P8" s="2111">
        <f>N8*O8</f>
        <v>0</v>
      </c>
      <c r="Q8" s="72"/>
      <c r="R8" s="730"/>
    </row>
    <row r="9" spans="1:18" s="64" customFormat="1" ht="11.4" outlineLevel="2">
      <c r="A9" s="771"/>
      <c r="B9" s="576"/>
      <c r="C9" s="576"/>
      <c r="D9" s="576"/>
      <c r="E9" s="576"/>
      <c r="F9" s="576"/>
      <c r="G9" s="16"/>
      <c r="H9" s="73"/>
      <c r="I9" s="74"/>
      <c r="J9" s="75" t="s">
        <v>2457</v>
      </c>
      <c r="K9" s="73"/>
      <c r="L9" s="76"/>
      <c r="M9" s="77"/>
      <c r="N9" s="76"/>
      <c r="O9" s="2112"/>
      <c r="P9" s="2113"/>
      <c r="Q9" s="72"/>
      <c r="R9" s="730"/>
    </row>
    <row r="10" spans="1:18" s="64" customFormat="1" ht="22.8" outlineLevel="2">
      <c r="A10" s="771"/>
      <c r="B10" s="576"/>
      <c r="C10" s="576"/>
      <c r="D10" s="576"/>
      <c r="E10" s="576"/>
      <c r="F10" s="576"/>
      <c r="G10" s="16"/>
      <c r="H10" s="17"/>
      <c r="I10" s="33"/>
      <c r="J10" s="78" t="s">
        <v>2458</v>
      </c>
      <c r="K10" s="17"/>
      <c r="L10" s="70"/>
      <c r="M10" s="19"/>
      <c r="N10" s="70"/>
      <c r="O10" s="2114"/>
      <c r="P10" s="2111"/>
      <c r="Q10" s="72"/>
      <c r="R10" s="730"/>
    </row>
    <row r="11" spans="1:18" s="64" customFormat="1" ht="11.4" outlineLevel="2">
      <c r="A11" s="771"/>
      <c r="B11" s="576"/>
      <c r="C11" s="576"/>
      <c r="D11" s="576"/>
      <c r="E11" s="576"/>
      <c r="F11" s="576"/>
      <c r="G11" s="56"/>
      <c r="H11" s="57"/>
      <c r="I11" s="58"/>
      <c r="J11" s="79"/>
      <c r="K11" s="57"/>
      <c r="L11" s="80"/>
      <c r="M11" s="61"/>
      <c r="N11" s="80"/>
      <c r="O11" s="2115"/>
      <c r="P11" s="2116"/>
      <c r="Q11" s="81"/>
      <c r="R11" s="773"/>
    </row>
    <row r="12" spans="1:18" s="64" customFormat="1" outlineLevel="1">
      <c r="A12" s="771"/>
      <c r="B12" s="576"/>
      <c r="C12" s="576"/>
      <c r="D12" s="576"/>
      <c r="E12" s="576"/>
      <c r="F12" s="1534">
        <v>0</v>
      </c>
      <c r="G12" s="1535" t="s">
        <v>4856</v>
      </c>
      <c r="H12" s="1536"/>
      <c r="I12" s="1537"/>
      <c r="J12" s="1529" t="s">
        <v>2459</v>
      </c>
      <c r="K12" s="1536"/>
      <c r="L12" s="1538"/>
      <c r="M12" s="1539"/>
      <c r="N12" s="1538"/>
      <c r="O12" s="2117"/>
      <c r="P12" s="2110">
        <f>SUM(P13:P37)</f>
        <v>0</v>
      </c>
      <c r="Q12" s="1540"/>
      <c r="R12" s="1541"/>
    </row>
    <row r="13" spans="1:18" s="64" customFormat="1" ht="22.8" outlineLevel="2">
      <c r="A13" s="771"/>
      <c r="B13" s="576"/>
      <c r="C13" s="576"/>
      <c r="D13" s="576"/>
      <c r="E13" s="576"/>
      <c r="F13" s="576"/>
      <c r="G13" s="16">
        <v>1</v>
      </c>
      <c r="H13" s="68" t="s">
        <v>13</v>
      </c>
      <c r="I13" s="33" t="s">
        <v>2460</v>
      </c>
      <c r="J13" s="83" t="s">
        <v>2461</v>
      </c>
      <c r="K13" s="17" t="s">
        <v>17</v>
      </c>
      <c r="L13" s="70">
        <v>590</v>
      </c>
      <c r="M13" s="19">
        <v>0</v>
      </c>
      <c r="N13" s="70">
        <f>L13</f>
        <v>590</v>
      </c>
      <c r="O13" s="2097"/>
      <c r="P13" s="2111">
        <f>N13*O13</f>
        <v>0</v>
      </c>
      <c r="Q13" s="37"/>
      <c r="R13" s="730"/>
    </row>
    <row r="14" spans="1:18" s="64" customFormat="1" ht="11.4" outlineLevel="2">
      <c r="A14" s="771"/>
      <c r="B14" s="576"/>
      <c r="C14" s="576"/>
      <c r="D14" s="576"/>
      <c r="E14" s="576"/>
      <c r="F14" s="576"/>
      <c r="G14" s="16" t="s">
        <v>2454</v>
      </c>
      <c r="H14" s="68" t="s">
        <v>13</v>
      </c>
      <c r="I14" s="84" t="s">
        <v>2462</v>
      </c>
      <c r="J14" s="84" t="s">
        <v>2463</v>
      </c>
      <c r="K14" s="17" t="s">
        <v>6</v>
      </c>
      <c r="L14" s="70">
        <v>27.1</v>
      </c>
      <c r="M14" s="19">
        <v>0</v>
      </c>
      <c r="N14" s="70">
        <f>L14</f>
        <v>27.1</v>
      </c>
      <c r="O14" s="2097"/>
      <c r="P14" s="2111">
        <f>N14*O14</f>
        <v>0</v>
      </c>
      <c r="Q14" s="37"/>
      <c r="R14" s="730"/>
    </row>
    <row r="15" spans="1:18" s="64" customFormat="1" ht="11.4" outlineLevel="2">
      <c r="A15" s="771"/>
      <c r="B15" s="576"/>
      <c r="C15" s="576"/>
      <c r="D15" s="576"/>
      <c r="E15" s="576"/>
      <c r="F15" s="576"/>
      <c r="G15" s="16"/>
      <c r="H15" s="17"/>
      <c r="I15" s="33"/>
      <c r="J15" s="78" t="s">
        <v>2464</v>
      </c>
      <c r="K15" s="17"/>
      <c r="L15" s="70"/>
      <c r="M15" s="19"/>
      <c r="N15" s="70"/>
      <c r="O15" s="2114"/>
      <c r="P15" s="2111"/>
      <c r="Q15" s="37"/>
      <c r="R15" s="730"/>
    </row>
    <row r="16" spans="1:18" s="64" customFormat="1" ht="11.4" outlineLevel="2">
      <c r="A16" s="771"/>
      <c r="B16" s="576"/>
      <c r="C16" s="576"/>
      <c r="D16" s="576"/>
      <c r="E16" s="576"/>
      <c r="F16" s="576"/>
      <c r="G16" s="16" t="s">
        <v>2465</v>
      </c>
      <c r="H16" s="68" t="s">
        <v>13</v>
      </c>
      <c r="I16" s="85">
        <v>132201101</v>
      </c>
      <c r="J16" s="86" t="s">
        <v>2466</v>
      </c>
      <c r="K16" s="17" t="s">
        <v>17</v>
      </c>
      <c r="L16" s="70">
        <v>16</v>
      </c>
      <c r="M16" s="19">
        <v>0</v>
      </c>
      <c r="N16" s="70">
        <f>L16</f>
        <v>16</v>
      </c>
      <c r="O16" s="2097"/>
      <c r="P16" s="2111">
        <f>N16*O16</f>
        <v>0</v>
      </c>
      <c r="Q16" s="37"/>
      <c r="R16" s="730"/>
    </row>
    <row r="17" spans="1:18" s="64" customFormat="1" ht="11.4" outlineLevel="2">
      <c r="A17" s="771"/>
      <c r="B17" s="576"/>
      <c r="C17" s="576"/>
      <c r="D17" s="576"/>
      <c r="E17" s="576"/>
      <c r="F17" s="576"/>
      <c r="G17" s="16"/>
      <c r="H17" s="17"/>
      <c r="I17" s="33"/>
      <c r="J17" s="87" t="s">
        <v>2467</v>
      </c>
      <c r="K17" s="17"/>
      <c r="L17" s="70"/>
      <c r="M17" s="19"/>
      <c r="N17" s="70"/>
      <c r="O17" s="2114"/>
      <c r="P17" s="2111"/>
      <c r="Q17" s="37"/>
      <c r="R17" s="730"/>
    </row>
    <row r="18" spans="1:18" s="64" customFormat="1" ht="11.4" outlineLevel="2">
      <c r="A18" s="771"/>
      <c r="B18" s="576"/>
      <c r="C18" s="576"/>
      <c r="D18" s="576"/>
      <c r="E18" s="576"/>
      <c r="F18" s="576"/>
      <c r="G18" s="16" t="s">
        <v>2468</v>
      </c>
      <c r="H18" s="68" t="s">
        <v>13</v>
      </c>
      <c r="I18" s="85" t="s">
        <v>2469</v>
      </c>
      <c r="J18" s="86" t="s">
        <v>2470</v>
      </c>
      <c r="K18" s="17" t="s">
        <v>17</v>
      </c>
      <c r="L18" s="70">
        <v>16</v>
      </c>
      <c r="M18" s="19">
        <v>0</v>
      </c>
      <c r="N18" s="70">
        <f>L18</f>
        <v>16</v>
      </c>
      <c r="O18" s="2097"/>
      <c r="P18" s="2111">
        <f>N18*O18</f>
        <v>0</v>
      </c>
      <c r="Q18" s="37"/>
      <c r="R18" s="730"/>
    </row>
    <row r="19" spans="1:18" s="64" customFormat="1" ht="11.4" outlineLevel="2">
      <c r="A19" s="771"/>
      <c r="B19" s="576"/>
      <c r="C19" s="576"/>
      <c r="D19" s="576"/>
      <c r="E19" s="576"/>
      <c r="F19" s="576"/>
      <c r="G19" s="16">
        <v>5</v>
      </c>
      <c r="H19" s="68" t="s">
        <v>13</v>
      </c>
      <c r="I19" s="88" t="s">
        <v>2471</v>
      </c>
      <c r="J19" s="83" t="s">
        <v>2472</v>
      </c>
      <c r="K19" s="17" t="s">
        <v>17</v>
      </c>
      <c r="L19" s="70">
        <v>633.1</v>
      </c>
      <c r="M19" s="19">
        <v>0</v>
      </c>
      <c r="N19" s="70">
        <f>L19</f>
        <v>633.1</v>
      </c>
      <c r="O19" s="2097"/>
      <c r="P19" s="2111">
        <f>N19*O19</f>
        <v>0</v>
      </c>
      <c r="Q19" s="37"/>
      <c r="R19" s="730"/>
    </row>
    <row r="20" spans="1:18" s="64" customFormat="1" ht="11.4" outlineLevel="2">
      <c r="A20" s="771"/>
      <c r="B20" s="576"/>
      <c r="C20" s="576"/>
      <c r="D20" s="576"/>
      <c r="E20" s="576"/>
      <c r="F20" s="576"/>
      <c r="G20" s="16"/>
      <c r="H20" s="17"/>
      <c r="I20" s="33"/>
      <c r="J20" s="78" t="s">
        <v>2473</v>
      </c>
      <c r="K20" s="17"/>
      <c r="L20" s="70"/>
      <c r="M20" s="19"/>
      <c r="N20" s="70"/>
      <c r="O20" s="2114"/>
      <c r="P20" s="2111"/>
      <c r="Q20" s="37"/>
      <c r="R20" s="730"/>
    </row>
    <row r="21" spans="1:18" s="64" customFormat="1" ht="11.4" outlineLevel="2">
      <c r="A21" s="771"/>
      <c r="B21" s="576"/>
      <c r="C21" s="576"/>
      <c r="D21" s="576"/>
      <c r="E21" s="576"/>
      <c r="F21" s="576"/>
      <c r="G21" s="16">
        <v>6</v>
      </c>
      <c r="H21" s="68" t="s">
        <v>13</v>
      </c>
      <c r="I21" s="89">
        <v>167101102</v>
      </c>
      <c r="J21" s="83" t="s">
        <v>2474</v>
      </c>
      <c r="K21" s="17" t="s">
        <v>17</v>
      </c>
      <c r="L21" s="70">
        <v>333.1</v>
      </c>
      <c r="M21" s="19">
        <v>0</v>
      </c>
      <c r="N21" s="70">
        <f>L21</f>
        <v>333.1</v>
      </c>
      <c r="O21" s="2097"/>
      <c r="P21" s="2111">
        <f>N21*O21</f>
        <v>0</v>
      </c>
      <c r="Q21" s="37"/>
      <c r="R21" s="730"/>
    </row>
    <row r="22" spans="1:18" s="64" customFormat="1" ht="11.4" outlineLevel="2">
      <c r="A22" s="771"/>
      <c r="B22" s="576"/>
      <c r="C22" s="576"/>
      <c r="D22" s="576"/>
      <c r="E22" s="576"/>
      <c r="F22" s="576"/>
      <c r="G22" s="16"/>
      <c r="H22" s="17"/>
      <c r="I22" s="33"/>
      <c r="J22" s="78" t="s">
        <v>2475</v>
      </c>
      <c r="K22" s="17"/>
      <c r="L22" s="70"/>
      <c r="M22" s="19"/>
      <c r="N22" s="70"/>
      <c r="O22" s="2114"/>
      <c r="P22" s="2111"/>
      <c r="Q22" s="37"/>
      <c r="R22" s="730"/>
    </row>
    <row r="23" spans="1:18" s="64" customFormat="1" ht="11.4" outlineLevel="2">
      <c r="A23" s="771"/>
      <c r="B23" s="576"/>
      <c r="C23" s="576"/>
      <c r="D23" s="576"/>
      <c r="E23" s="576"/>
      <c r="F23" s="576"/>
      <c r="G23" s="16">
        <v>7</v>
      </c>
      <c r="H23" s="68" t="s">
        <v>13</v>
      </c>
      <c r="I23" s="33" t="s">
        <v>217</v>
      </c>
      <c r="J23" s="83" t="s">
        <v>2476</v>
      </c>
      <c r="K23" s="17" t="s">
        <v>17</v>
      </c>
      <c r="L23" s="70">
        <v>333.1</v>
      </c>
      <c r="M23" s="19">
        <v>0</v>
      </c>
      <c r="N23" s="70">
        <f>L23</f>
        <v>333.1</v>
      </c>
      <c r="O23" s="2097"/>
      <c r="P23" s="2111">
        <f>N23*O23</f>
        <v>0</v>
      </c>
      <c r="Q23" s="37"/>
      <c r="R23" s="730"/>
    </row>
    <row r="24" spans="1:18" s="64" customFormat="1" ht="11.4" outlineLevel="2">
      <c r="A24" s="771"/>
      <c r="B24" s="576"/>
      <c r="C24" s="576"/>
      <c r="D24" s="576"/>
      <c r="E24" s="576"/>
      <c r="F24" s="576"/>
      <c r="G24" s="16"/>
      <c r="H24" s="17"/>
      <c r="I24" s="33"/>
      <c r="J24" s="78" t="s">
        <v>2477</v>
      </c>
      <c r="K24" s="17"/>
      <c r="L24" s="70"/>
      <c r="M24" s="19"/>
      <c r="N24" s="70"/>
      <c r="O24" s="2114"/>
      <c r="P24" s="2111"/>
      <c r="Q24" s="37"/>
      <c r="R24" s="730"/>
    </row>
    <row r="25" spans="1:18" s="64" customFormat="1" ht="11.4" outlineLevel="2">
      <c r="A25" s="771"/>
      <c r="B25" s="576"/>
      <c r="C25" s="576"/>
      <c r="D25" s="576"/>
      <c r="E25" s="576"/>
      <c r="F25" s="576"/>
      <c r="G25" s="16">
        <v>8</v>
      </c>
      <c r="H25" s="17" t="s">
        <v>13</v>
      </c>
      <c r="I25" s="90" t="s">
        <v>221</v>
      </c>
      <c r="J25" s="91" t="s">
        <v>1643</v>
      </c>
      <c r="K25" s="17" t="s">
        <v>7</v>
      </c>
      <c r="L25" s="70">
        <v>595.98</v>
      </c>
      <c r="M25" s="19">
        <v>0</v>
      </c>
      <c r="N25" s="70">
        <f>L25</f>
        <v>595.98</v>
      </c>
      <c r="O25" s="2097"/>
      <c r="P25" s="2111">
        <f>N25*O25</f>
        <v>0</v>
      </c>
      <c r="Q25" s="37"/>
      <c r="R25" s="730"/>
    </row>
    <row r="26" spans="1:18" s="64" customFormat="1" outlineLevel="2">
      <c r="A26" s="771"/>
      <c r="B26" s="576"/>
      <c r="C26" s="576"/>
      <c r="D26" s="576"/>
      <c r="E26" s="576"/>
      <c r="F26" s="576"/>
      <c r="G26" s="16"/>
      <c r="H26" s="17"/>
      <c r="I26" s="92"/>
      <c r="J26" s="78" t="s">
        <v>2478</v>
      </c>
      <c r="K26" s="17"/>
      <c r="L26" s="70"/>
      <c r="M26" s="19"/>
      <c r="N26" s="70"/>
      <c r="O26" s="2114"/>
      <c r="P26" s="2111"/>
      <c r="Q26" s="37"/>
      <c r="R26" s="730"/>
    </row>
    <row r="27" spans="1:18" s="64" customFormat="1" ht="11.4" outlineLevel="2">
      <c r="A27" s="771"/>
      <c r="B27" s="576"/>
      <c r="C27" s="576"/>
      <c r="D27" s="576"/>
      <c r="E27" s="576"/>
      <c r="F27" s="576"/>
      <c r="G27" s="16">
        <v>9</v>
      </c>
      <c r="H27" s="68" t="s">
        <v>13</v>
      </c>
      <c r="I27" s="89">
        <v>167101102</v>
      </c>
      <c r="J27" s="83" t="s">
        <v>2474</v>
      </c>
      <c r="K27" s="17" t="s">
        <v>17</v>
      </c>
      <c r="L27" s="70">
        <v>300</v>
      </c>
      <c r="M27" s="19">
        <v>0</v>
      </c>
      <c r="N27" s="70">
        <f>L27</f>
        <v>300</v>
      </c>
      <c r="O27" s="2097"/>
      <c r="P27" s="2111">
        <f>N27*O27</f>
        <v>0</v>
      </c>
      <c r="Q27" s="37"/>
      <c r="R27" s="730"/>
    </row>
    <row r="28" spans="1:18" s="64" customFormat="1" ht="11.4" outlineLevel="2">
      <c r="A28" s="771"/>
      <c r="B28" s="576"/>
      <c r="C28" s="576"/>
      <c r="D28" s="576"/>
      <c r="E28" s="576"/>
      <c r="F28" s="576"/>
      <c r="G28" s="16"/>
      <c r="H28" s="17"/>
      <c r="I28" s="33"/>
      <c r="J28" s="78" t="s">
        <v>2479</v>
      </c>
      <c r="K28" s="17"/>
      <c r="L28" s="70"/>
      <c r="M28" s="19"/>
      <c r="N28" s="70"/>
      <c r="O28" s="2114"/>
      <c r="P28" s="2111"/>
      <c r="Q28" s="37"/>
      <c r="R28" s="730"/>
    </row>
    <row r="29" spans="1:18" s="64" customFormat="1" ht="11.4" outlineLevel="2">
      <c r="A29" s="771"/>
      <c r="B29" s="576"/>
      <c r="C29" s="576"/>
      <c r="D29" s="576"/>
      <c r="E29" s="576"/>
      <c r="F29" s="576"/>
      <c r="G29" s="16">
        <v>10</v>
      </c>
      <c r="H29" s="68" t="s">
        <v>13</v>
      </c>
      <c r="I29" s="33" t="s">
        <v>2480</v>
      </c>
      <c r="J29" s="83" t="s">
        <v>2481</v>
      </c>
      <c r="K29" s="17" t="s">
        <v>17</v>
      </c>
      <c r="L29" s="70">
        <v>300</v>
      </c>
      <c r="M29" s="19">
        <v>0</v>
      </c>
      <c r="N29" s="70">
        <f>L29</f>
        <v>300</v>
      </c>
      <c r="O29" s="2097"/>
      <c r="P29" s="2111">
        <f>N29*O29</f>
        <v>0</v>
      </c>
      <c r="Q29" s="37"/>
      <c r="R29" s="730"/>
    </row>
    <row r="30" spans="1:18" s="64" customFormat="1" ht="11.4" outlineLevel="2">
      <c r="A30" s="771"/>
      <c r="B30" s="576"/>
      <c r="C30" s="576"/>
      <c r="D30" s="576"/>
      <c r="E30" s="576"/>
      <c r="F30" s="576"/>
      <c r="G30" s="16"/>
      <c r="H30" s="17"/>
      <c r="I30" s="33"/>
      <c r="J30" s="78" t="s">
        <v>2482</v>
      </c>
      <c r="K30" s="17"/>
      <c r="L30" s="70"/>
      <c r="M30" s="19"/>
      <c r="N30" s="70"/>
      <c r="O30" s="2114"/>
      <c r="P30" s="2111"/>
      <c r="Q30" s="37"/>
      <c r="R30" s="730"/>
    </row>
    <row r="31" spans="1:18" s="64" customFormat="1" ht="11.4" outlineLevel="2">
      <c r="A31" s="771"/>
      <c r="B31" s="576"/>
      <c r="C31" s="576"/>
      <c r="D31" s="576"/>
      <c r="E31" s="576"/>
      <c r="F31" s="576"/>
      <c r="G31" s="16">
        <v>11</v>
      </c>
      <c r="H31" s="68" t="s">
        <v>13</v>
      </c>
      <c r="I31" s="33" t="s">
        <v>222</v>
      </c>
      <c r="J31" s="83" t="s">
        <v>2483</v>
      </c>
      <c r="K31" s="17" t="s">
        <v>17</v>
      </c>
      <c r="L31" s="70">
        <v>20</v>
      </c>
      <c r="M31" s="19">
        <v>0</v>
      </c>
      <c r="N31" s="70">
        <f>L31</f>
        <v>20</v>
      </c>
      <c r="O31" s="2097"/>
      <c r="P31" s="2111">
        <f>N31*O31</f>
        <v>0</v>
      </c>
      <c r="Q31" s="37"/>
      <c r="R31" s="730"/>
    </row>
    <row r="32" spans="1:18" s="64" customFormat="1" ht="11.4" outlineLevel="2">
      <c r="A32" s="771"/>
      <c r="B32" s="576"/>
      <c r="C32" s="576"/>
      <c r="D32" s="576"/>
      <c r="E32" s="576"/>
      <c r="F32" s="576"/>
      <c r="G32" s="16">
        <v>12</v>
      </c>
      <c r="H32" s="68" t="s">
        <v>13</v>
      </c>
      <c r="I32" s="93">
        <v>171101105</v>
      </c>
      <c r="J32" s="83" t="s">
        <v>2484</v>
      </c>
      <c r="K32" s="17" t="s">
        <v>17</v>
      </c>
      <c r="L32" s="70">
        <v>280</v>
      </c>
      <c r="M32" s="19">
        <v>0</v>
      </c>
      <c r="N32" s="70">
        <f>L32</f>
        <v>280</v>
      </c>
      <c r="O32" s="2097"/>
      <c r="P32" s="2111">
        <f>N32*O32</f>
        <v>0</v>
      </c>
      <c r="Q32" s="37"/>
      <c r="R32" s="730"/>
    </row>
    <row r="33" spans="1:18" s="64" customFormat="1" ht="11.4" outlineLevel="2">
      <c r="A33" s="771"/>
      <c r="B33" s="576"/>
      <c r="C33" s="576"/>
      <c r="D33" s="576"/>
      <c r="E33" s="576"/>
      <c r="F33" s="576"/>
      <c r="G33" s="16">
        <v>13</v>
      </c>
      <c r="H33" s="68" t="s">
        <v>13</v>
      </c>
      <c r="I33" s="94" t="s">
        <v>2485</v>
      </c>
      <c r="J33" s="95" t="s">
        <v>2486</v>
      </c>
      <c r="K33" s="17" t="s">
        <v>16</v>
      </c>
      <c r="L33" s="70">
        <v>3266.5</v>
      </c>
      <c r="M33" s="19">
        <v>0</v>
      </c>
      <c r="N33" s="70">
        <f>L33</f>
        <v>3266.5</v>
      </c>
      <c r="O33" s="2097"/>
      <c r="P33" s="2111">
        <f>N33*O33</f>
        <v>0</v>
      </c>
      <c r="Q33" s="37"/>
      <c r="R33" s="730"/>
    </row>
    <row r="34" spans="1:18" s="64" customFormat="1" ht="22.8" outlineLevel="2">
      <c r="A34" s="771"/>
      <c r="B34" s="576"/>
      <c r="C34" s="576"/>
      <c r="D34" s="576"/>
      <c r="E34" s="576"/>
      <c r="F34" s="576"/>
      <c r="G34" s="16">
        <v>14</v>
      </c>
      <c r="H34" s="68" t="s">
        <v>13</v>
      </c>
      <c r="I34" s="96" t="s">
        <v>2487</v>
      </c>
      <c r="J34" s="95" t="s">
        <v>2488</v>
      </c>
      <c r="K34" s="17" t="s">
        <v>16</v>
      </c>
      <c r="L34" s="70">
        <v>280.10000000000002</v>
      </c>
      <c r="M34" s="19">
        <v>0</v>
      </c>
      <c r="N34" s="70">
        <f>L34</f>
        <v>280.10000000000002</v>
      </c>
      <c r="O34" s="2097"/>
      <c r="P34" s="2111">
        <f>N34*O34</f>
        <v>0</v>
      </c>
      <c r="Q34" s="37"/>
      <c r="R34" s="730"/>
    </row>
    <row r="35" spans="1:18" s="64" customFormat="1" ht="11.4" outlineLevel="2">
      <c r="A35" s="771"/>
      <c r="B35" s="576"/>
      <c r="C35" s="576"/>
      <c r="D35" s="576"/>
      <c r="E35" s="576"/>
      <c r="F35" s="576"/>
      <c r="G35" s="16"/>
      <c r="H35" s="68"/>
      <c r="I35" s="33"/>
      <c r="J35" s="87" t="s">
        <v>2489</v>
      </c>
      <c r="K35" s="17"/>
      <c r="L35" s="70"/>
      <c r="M35" s="19"/>
      <c r="N35" s="70"/>
      <c r="O35" s="2114"/>
      <c r="P35" s="2111"/>
      <c r="Q35" s="37"/>
      <c r="R35" s="730"/>
    </row>
    <row r="36" spans="1:18" s="64" customFormat="1" ht="11.4" outlineLevel="2">
      <c r="A36" s="771"/>
      <c r="B36" s="576"/>
      <c r="C36" s="576"/>
      <c r="D36" s="576"/>
      <c r="E36" s="576"/>
      <c r="F36" s="576"/>
      <c r="G36" s="16">
        <v>15</v>
      </c>
      <c r="H36" s="68" t="s">
        <v>13</v>
      </c>
      <c r="I36" s="33" t="s">
        <v>2490</v>
      </c>
      <c r="J36" s="83" t="s">
        <v>2491</v>
      </c>
      <c r="K36" s="17" t="s">
        <v>16</v>
      </c>
      <c r="L36" s="70">
        <v>116.8</v>
      </c>
      <c r="M36" s="19">
        <v>0</v>
      </c>
      <c r="N36" s="70">
        <f>L36</f>
        <v>116.8</v>
      </c>
      <c r="O36" s="2097"/>
      <c r="P36" s="2111">
        <f>N36*O36</f>
        <v>0</v>
      </c>
      <c r="Q36" s="37"/>
      <c r="R36" s="730"/>
    </row>
    <row r="37" spans="1:18" s="64" customFormat="1" ht="22.8" outlineLevel="2">
      <c r="A37" s="771"/>
      <c r="B37" s="576"/>
      <c r="C37" s="576"/>
      <c r="D37" s="576"/>
      <c r="E37" s="576"/>
      <c r="F37" s="576"/>
      <c r="G37" s="16"/>
      <c r="H37" s="17"/>
      <c r="I37" s="33"/>
      <c r="J37" s="78" t="s">
        <v>2492</v>
      </c>
      <c r="K37" s="17"/>
      <c r="L37" s="70"/>
      <c r="M37" s="19"/>
      <c r="N37" s="70"/>
      <c r="O37" s="2114"/>
      <c r="P37" s="2111"/>
      <c r="Q37" s="37"/>
      <c r="R37" s="730"/>
    </row>
    <row r="38" spans="1:18" s="64" customFormat="1" ht="11.4" outlineLevel="2">
      <c r="A38" s="771"/>
      <c r="B38" s="576"/>
      <c r="C38" s="576"/>
      <c r="D38" s="576"/>
      <c r="E38" s="576"/>
      <c r="F38" s="576"/>
      <c r="G38" s="56"/>
      <c r="H38" s="57"/>
      <c r="I38" s="58"/>
      <c r="J38" s="79"/>
      <c r="K38" s="57"/>
      <c r="L38" s="80"/>
      <c r="M38" s="61"/>
      <c r="N38" s="80"/>
      <c r="O38" s="2114"/>
      <c r="P38" s="2118"/>
      <c r="Q38" s="37"/>
      <c r="R38" s="730"/>
    </row>
    <row r="39" spans="1:18" s="64" customFormat="1" outlineLevel="1">
      <c r="A39" s="771"/>
      <c r="B39" s="576"/>
      <c r="C39" s="576"/>
      <c r="D39" s="576"/>
      <c r="E39" s="576"/>
      <c r="F39" s="1534">
        <v>0</v>
      </c>
      <c r="G39" s="1535" t="s">
        <v>4857</v>
      </c>
      <c r="H39" s="1536"/>
      <c r="I39" s="1537"/>
      <c r="J39" s="1529" t="s">
        <v>2493</v>
      </c>
      <c r="K39" s="1536"/>
      <c r="L39" s="1538"/>
      <c r="M39" s="1539"/>
      <c r="N39" s="1538"/>
      <c r="O39" s="2119"/>
      <c r="P39" s="2110">
        <f>SUM(P40:P44)</f>
        <v>0</v>
      </c>
      <c r="Q39" s="1540"/>
      <c r="R39" s="1541"/>
    </row>
    <row r="40" spans="1:18" s="64" customFormat="1" ht="22.8" outlineLevel="2">
      <c r="A40" s="771"/>
      <c r="B40" s="576"/>
      <c r="C40" s="576"/>
      <c r="D40" s="576"/>
      <c r="E40" s="576"/>
      <c r="F40" s="576"/>
      <c r="G40" s="16">
        <v>1</v>
      </c>
      <c r="H40" s="17" t="s">
        <v>13</v>
      </c>
      <c r="I40" s="97" t="s">
        <v>2494</v>
      </c>
      <c r="J40" s="83" t="s">
        <v>2495</v>
      </c>
      <c r="K40" s="17" t="s">
        <v>6</v>
      </c>
      <c r="L40" s="70">
        <v>225.8</v>
      </c>
      <c r="M40" s="19">
        <v>0</v>
      </c>
      <c r="N40" s="70">
        <f>L40</f>
        <v>225.8</v>
      </c>
      <c r="O40" s="2097"/>
      <c r="P40" s="2111">
        <f>N40*O40</f>
        <v>0</v>
      </c>
      <c r="Q40" s="37"/>
      <c r="R40" s="730"/>
    </row>
    <row r="41" spans="1:18" s="64" customFormat="1" ht="11.4" outlineLevel="2">
      <c r="A41" s="771"/>
      <c r="B41" s="576"/>
      <c r="C41" s="576"/>
      <c r="D41" s="576"/>
      <c r="E41" s="576"/>
      <c r="F41" s="576"/>
      <c r="G41" s="16">
        <v>2</v>
      </c>
      <c r="H41" s="17" t="s">
        <v>13</v>
      </c>
      <c r="I41" s="98" t="s">
        <v>2496</v>
      </c>
      <c r="J41" s="83" t="s">
        <v>2497</v>
      </c>
      <c r="K41" s="17" t="s">
        <v>17</v>
      </c>
      <c r="L41" s="70">
        <v>27.1</v>
      </c>
      <c r="M41" s="19">
        <v>0</v>
      </c>
      <c r="N41" s="70">
        <f>L41</f>
        <v>27.1</v>
      </c>
      <c r="O41" s="2097"/>
      <c r="P41" s="2111">
        <f>N41*O41</f>
        <v>0</v>
      </c>
      <c r="Q41" s="37"/>
      <c r="R41" s="730"/>
    </row>
    <row r="42" spans="1:18" s="64" customFormat="1" ht="11.4" outlineLevel="2">
      <c r="A42" s="771"/>
      <c r="B42" s="576"/>
      <c r="C42" s="576"/>
      <c r="D42" s="576"/>
      <c r="E42" s="576"/>
      <c r="F42" s="576"/>
      <c r="G42" s="16">
        <v>3</v>
      </c>
      <c r="H42" s="17" t="s">
        <v>5</v>
      </c>
      <c r="I42" s="99" t="s">
        <v>2498</v>
      </c>
      <c r="J42" s="83" t="s">
        <v>2499</v>
      </c>
      <c r="K42" s="17" t="s">
        <v>6</v>
      </c>
      <c r="L42" s="70">
        <v>225.8</v>
      </c>
      <c r="M42" s="19">
        <v>0.05</v>
      </c>
      <c r="N42" s="70">
        <v>237</v>
      </c>
      <c r="O42" s="2097"/>
      <c r="P42" s="2111">
        <f>N42*O42</f>
        <v>0</v>
      </c>
      <c r="Q42" s="37"/>
      <c r="R42" s="730"/>
    </row>
    <row r="43" spans="1:18" s="64" customFormat="1" ht="11.4" outlineLevel="2">
      <c r="A43" s="771"/>
      <c r="B43" s="576"/>
      <c r="C43" s="576"/>
      <c r="D43" s="576"/>
      <c r="E43" s="576"/>
      <c r="F43" s="576"/>
      <c r="G43" s="16">
        <v>4</v>
      </c>
      <c r="H43" s="17" t="s">
        <v>13</v>
      </c>
      <c r="I43" s="100" t="s">
        <v>2500</v>
      </c>
      <c r="J43" s="83" t="s">
        <v>2501</v>
      </c>
      <c r="K43" s="17" t="s">
        <v>16</v>
      </c>
      <c r="L43" s="70">
        <v>338.7</v>
      </c>
      <c r="M43" s="19">
        <v>0</v>
      </c>
      <c r="N43" s="70">
        <f>L43</f>
        <v>338.7</v>
      </c>
      <c r="O43" s="2097"/>
      <c r="P43" s="2111">
        <f>N43*O43</f>
        <v>0</v>
      </c>
      <c r="Q43" s="37"/>
      <c r="R43" s="730"/>
    </row>
    <row r="44" spans="1:18" s="64" customFormat="1" ht="11.4" outlineLevel="2">
      <c r="A44" s="771"/>
      <c r="B44" s="576"/>
      <c r="C44" s="576"/>
      <c r="D44" s="576"/>
      <c r="E44" s="576"/>
      <c r="F44" s="576"/>
      <c r="G44" s="16">
        <v>5</v>
      </c>
      <c r="H44" s="17" t="s">
        <v>5</v>
      </c>
      <c r="I44" s="101" t="s">
        <v>2502</v>
      </c>
      <c r="J44" s="83" t="s">
        <v>2503</v>
      </c>
      <c r="K44" s="17" t="s">
        <v>16</v>
      </c>
      <c r="L44" s="70">
        <v>338.7</v>
      </c>
      <c r="M44" s="19">
        <v>0.05</v>
      </c>
      <c r="N44" s="70">
        <v>355</v>
      </c>
      <c r="O44" s="2097"/>
      <c r="P44" s="2111">
        <f>N44*O44</f>
        <v>0</v>
      </c>
      <c r="Q44" s="37"/>
      <c r="R44" s="730"/>
    </row>
    <row r="45" spans="1:18" s="64" customFormat="1" outlineLevel="2">
      <c r="A45" s="771"/>
      <c r="B45" s="576"/>
      <c r="C45" s="576"/>
      <c r="D45" s="576"/>
      <c r="E45" s="576"/>
      <c r="F45" s="576"/>
      <c r="G45" s="129"/>
      <c r="H45" s="130"/>
      <c r="I45" s="131"/>
      <c r="J45" s="132"/>
      <c r="K45" s="130"/>
      <c r="L45" s="82"/>
      <c r="M45" s="102"/>
      <c r="N45" s="82"/>
      <c r="O45" s="2114"/>
      <c r="P45" s="2116"/>
      <c r="Q45" s="81"/>
      <c r="R45" s="773"/>
    </row>
    <row r="46" spans="1:18" s="64" customFormat="1" outlineLevel="1">
      <c r="A46" s="771"/>
      <c r="B46" s="576"/>
      <c r="C46" s="576"/>
      <c r="D46" s="576"/>
      <c r="E46" s="576"/>
      <c r="F46" s="1534">
        <v>0</v>
      </c>
      <c r="G46" s="1542" t="s">
        <v>4858</v>
      </c>
      <c r="H46" s="1536"/>
      <c r="I46" s="1537"/>
      <c r="J46" s="1529" t="s">
        <v>1272</v>
      </c>
      <c r="K46" s="1536"/>
      <c r="L46" s="1538"/>
      <c r="M46" s="1539"/>
      <c r="N46" s="1538"/>
      <c r="O46" s="2119"/>
      <c r="P46" s="2110">
        <f>SUM(P47:P47)</f>
        <v>0</v>
      </c>
      <c r="Q46" s="1540"/>
      <c r="R46" s="1541"/>
    </row>
    <row r="47" spans="1:18" s="64" customFormat="1" ht="22.8" outlineLevel="2">
      <c r="A47" s="771"/>
      <c r="B47" s="576"/>
      <c r="C47" s="576"/>
      <c r="D47" s="576"/>
      <c r="E47" s="576"/>
      <c r="F47" s="576"/>
      <c r="G47" s="16">
        <v>1</v>
      </c>
      <c r="H47" s="17" t="s">
        <v>13</v>
      </c>
      <c r="I47" s="33" t="s">
        <v>2504</v>
      </c>
      <c r="J47" s="83" t="s">
        <v>2505</v>
      </c>
      <c r="K47" s="17" t="s">
        <v>17</v>
      </c>
      <c r="L47" s="70">
        <v>1.6</v>
      </c>
      <c r="M47" s="19">
        <v>0</v>
      </c>
      <c r="N47" s="70">
        <f>L47</f>
        <v>1.6</v>
      </c>
      <c r="O47" s="2097"/>
      <c r="P47" s="2111">
        <f>N47*O47</f>
        <v>0</v>
      </c>
      <c r="Q47" s="37"/>
      <c r="R47" s="730"/>
    </row>
    <row r="48" spans="1:18" s="64" customFormat="1" outlineLevel="2">
      <c r="A48" s="771"/>
      <c r="B48" s="576"/>
      <c r="C48" s="576"/>
      <c r="D48" s="576"/>
      <c r="E48" s="576"/>
      <c r="F48" s="576"/>
      <c r="G48" s="129"/>
      <c r="H48" s="130"/>
      <c r="I48" s="131"/>
      <c r="J48" s="132"/>
      <c r="K48" s="130"/>
      <c r="L48" s="82"/>
      <c r="M48" s="102"/>
      <c r="N48" s="82"/>
      <c r="O48" s="2003"/>
      <c r="P48" s="2116"/>
      <c r="Q48" s="81"/>
      <c r="R48" s="773"/>
    </row>
    <row r="49" spans="1:18" s="64" customFormat="1" outlineLevel="1">
      <c r="A49" s="771"/>
      <c r="B49" s="576"/>
      <c r="C49" s="576"/>
      <c r="D49" s="576"/>
      <c r="E49" s="576"/>
      <c r="F49" s="1534">
        <v>0</v>
      </c>
      <c r="G49" s="1542" t="s">
        <v>4859</v>
      </c>
      <c r="H49" s="1536"/>
      <c r="I49" s="1537"/>
      <c r="J49" s="1529" t="s">
        <v>2506</v>
      </c>
      <c r="K49" s="1536"/>
      <c r="L49" s="1538"/>
      <c r="M49" s="1539"/>
      <c r="N49" s="1538"/>
      <c r="O49" s="2117"/>
      <c r="P49" s="2120">
        <f>SUM(P50:P68)</f>
        <v>0</v>
      </c>
      <c r="Q49" s="1540"/>
      <c r="R49" s="1541"/>
    </row>
    <row r="50" spans="1:18" s="64" customFormat="1" ht="15" outlineLevel="2">
      <c r="A50" s="771"/>
      <c r="B50" s="576"/>
      <c r="C50" s="576"/>
      <c r="D50" s="576"/>
      <c r="E50" s="576"/>
      <c r="F50" s="576"/>
      <c r="G50" s="16">
        <v>1</v>
      </c>
      <c r="H50" s="103" t="s">
        <v>13</v>
      </c>
      <c r="I50" s="33" t="s">
        <v>289</v>
      </c>
      <c r="J50" s="83" t="s">
        <v>2507</v>
      </c>
      <c r="K50" s="17" t="s">
        <v>16</v>
      </c>
      <c r="L50" s="70">
        <v>1557.3</v>
      </c>
      <c r="M50" s="19">
        <v>0</v>
      </c>
      <c r="N50" s="70">
        <f>L50</f>
        <v>1557.3</v>
      </c>
      <c r="O50" s="2097"/>
      <c r="P50" s="2111">
        <f>N50*O50</f>
        <v>0</v>
      </c>
      <c r="Q50" s="37"/>
      <c r="R50" s="730"/>
    </row>
    <row r="51" spans="1:18" s="64" customFormat="1" outlineLevel="2">
      <c r="A51" s="771"/>
      <c r="B51" s="576"/>
      <c r="C51" s="576"/>
      <c r="D51" s="576"/>
      <c r="E51" s="576"/>
      <c r="F51" s="576"/>
      <c r="G51" s="16"/>
      <c r="H51" s="103"/>
      <c r="I51" s="33"/>
      <c r="J51" s="78" t="s">
        <v>2508</v>
      </c>
      <c r="K51" s="17"/>
      <c r="L51" s="70"/>
      <c r="M51" s="19"/>
      <c r="N51" s="70"/>
      <c r="O51" s="2003"/>
      <c r="P51" s="2111"/>
      <c r="Q51" s="37"/>
      <c r="R51" s="730"/>
    </row>
    <row r="52" spans="1:18" s="64" customFormat="1" ht="22.8" outlineLevel="2">
      <c r="A52" s="771"/>
      <c r="B52" s="576"/>
      <c r="C52" s="576"/>
      <c r="D52" s="576"/>
      <c r="E52" s="576"/>
      <c r="F52" s="576"/>
      <c r="G52" s="16">
        <v>2</v>
      </c>
      <c r="H52" s="17" t="s">
        <v>13</v>
      </c>
      <c r="I52" s="33" t="s">
        <v>290</v>
      </c>
      <c r="J52" s="83" t="s">
        <v>2509</v>
      </c>
      <c r="K52" s="17" t="s">
        <v>16</v>
      </c>
      <c r="L52" s="70">
        <f>L56</f>
        <v>1405.2</v>
      </c>
      <c r="M52" s="19">
        <v>0</v>
      </c>
      <c r="N52" s="70">
        <f t="shared" ref="N52:N57" si="0">L52</f>
        <v>1405.2</v>
      </c>
      <c r="O52" s="2097"/>
      <c r="P52" s="2111">
        <f t="shared" ref="P52:P68" si="1">N52*O52</f>
        <v>0</v>
      </c>
      <c r="Q52" s="37"/>
      <c r="R52" s="730"/>
    </row>
    <row r="53" spans="1:18" s="64" customFormat="1" ht="11.4" outlineLevel="2">
      <c r="A53" s="771"/>
      <c r="B53" s="576"/>
      <c r="C53" s="576"/>
      <c r="D53" s="576"/>
      <c r="E53" s="576"/>
      <c r="F53" s="576"/>
      <c r="G53" s="16">
        <v>3</v>
      </c>
      <c r="H53" s="103" t="s">
        <v>13</v>
      </c>
      <c r="I53" s="33" t="s">
        <v>2510</v>
      </c>
      <c r="J53" s="83" t="s">
        <v>2511</v>
      </c>
      <c r="K53" s="17" t="s">
        <v>16</v>
      </c>
      <c r="L53" s="70">
        <f>1.05*L56</f>
        <v>1475.46</v>
      </c>
      <c r="M53" s="19">
        <v>0</v>
      </c>
      <c r="N53" s="70">
        <f t="shared" si="0"/>
        <v>1475.46</v>
      </c>
      <c r="O53" s="2097"/>
      <c r="P53" s="2111">
        <f t="shared" si="1"/>
        <v>0</v>
      </c>
      <c r="Q53" s="37"/>
      <c r="R53" s="730"/>
    </row>
    <row r="54" spans="1:18" s="64" customFormat="1" ht="11.4" outlineLevel="2">
      <c r="A54" s="771"/>
      <c r="B54" s="576"/>
      <c r="C54" s="576"/>
      <c r="D54" s="576"/>
      <c r="E54" s="576"/>
      <c r="F54" s="576"/>
      <c r="G54" s="16">
        <v>4</v>
      </c>
      <c r="H54" s="103" t="s">
        <v>13</v>
      </c>
      <c r="I54" s="33" t="s">
        <v>292</v>
      </c>
      <c r="J54" s="83" t="s">
        <v>2512</v>
      </c>
      <c r="K54" s="17" t="s">
        <v>16</v>
      </c>
      <c r="L54" s="70">
        <f>L56</f>
        <v>1405.2</v>
      </c>
      <c r="M54" s="19">
        <v>0</v>
      </c>
      <c r="N54" s="70">
        <f t="shared" si="0"/>
        <v>1405.2</v>
      </c>
      <c r="O54" s="2097"/>
      <c r="P54" s="2111">
        <f t="shared" si="1"/>
        <v>0</v>
      </c>
      <c r="Q54" s="37"/>
      <c r="R54" s="730"/>
    </row>
    <row r="55" spans="1:18" s="64" customFormat="1" ht="11.4" outlineLevel="2">
      <c r="A55" s="771"/>
      <c r="B55" s="576"/>
      <c r="C55" s="576"/>
      <c r="D55" s="576"/>
      <c r="E55" s="576"/>
      <c r="F55" s="576"/>
      <c r="G55" s="16">
        <v>5</v>
      </c>
      <c r="H55" s="103" t="s">
        <v>13</v>
      </c>
      <c r="I55" s="33" t="s">
        <v>2513</v>
      </c>
      <c r="J55" s="83" t="s">
        <v>2514</v>
      </c>
      <c r="K55" s="17" t="s">
        <v>16</v>
      </c>
      <c r="L55" s="70">
        <f>L56</f>
        <v>1405.2</v>
      </c>
      <c r="M55" s="19">
        <v>0</v>
      </c>
      <c r="N55" s="70">
        <f t="shared" si="0"/>
        <v>1405.2</v>
      </c>
      <c r="O55" s="2097"/>
      <c r="P55" s="2111">
        <f t="shared" si="1"/>
        <v>0</v>
      </c>
      <c r="Q55" s="37"/>
      <c r="R55" s="730"/>
    </row>
    <row r="56" spans="1:18" s="64" customFormat="1" ht="22.8" outlineLevel="2">
      <c r="A56" s="771"/>
      <c r="B56" s="576"/>
      <c r="C56" s="576"/>
      <c r="D56" s="576"/>
      <c r="E56" s="576"/>
      <c r="F56" s="576"/>
      <c r="G56" s="16">
        <v>6</v>
      </c>
      <c r="H56" s="17" t="s">
        <v>13</v>
      </c>
      <c r="I56" s="33" t="s">
        <v>294</v>
      </c>
      <c r="J56" s="83" t="s">
        <v>2515</v>
      </c>
      <c r="K56" s="17" t="s">
        <v>16</v>
      </c>
      <c r="L56" s="70">
        <v>1405.2</v>
      </c>
      <c r="M56" s="19">
        <v>0</v>
      </c>
      <c r="N56" s="70">
        <f t="shared" si="0"/>
        <v>1405.2</v>
      </c>
      <c r="O56" s="2097"/>
      <c r="P56" s="2111">
        <f t="shared" si="1"/>
        <v>0</v>
      </c>
      <c r="Q56" s="37"/>
      <c r="R56" s="730"/>
    </row>
    <row r="57" spans="1:18" s="64" customFormat="1" ht="22.8" outlineLevel="2">
      <c r="A57" s="771"/>
      <c r="B57" s="576"/>
      <c r="C57" s="576"/>
      <c r="D57" s="576"/>
      <c r="E57" s="576"/>
      <c r="F57" s="576"/>
      <c r="G57" s="16">
        <v>7</v>
      </c>
      <c r="H57" s="17" t="s">
        <v>13</v>
      </c>
      <c r="I57" s="104" t="s">
        <v>2516</v>
      </c>
      <c r="J57" s="105" t="s">
        <v>2517</v>
      </c>
      <c r="K57" s="17" t="s">
        <v>16</v>
      </c>
      <c r="L57" s="70">
        <v>14</v>
      </c>
      <c r="M57" s="19">
        <v>0</v>
      </c>
      <c r="N57" s="70">
        <f t="shared" si="0"/>
        <v>14</v>
      </c>
      <c r="O57" s="2097"/>
      <c r="P57" s="2111">
        <f t="shared" si="1"/>
        <v>0</v>
      </c>
      <c r="Q57" s="37"/>
      <c r="R57" s="730"/>
    </row>
    <row r="58" spans="1:18" s="64" customFormat="1" ht="11.4" outlineLevel="2">
      <c r="A58" s="771"/>
      <c r="B58" s="576"/>
      <c r="C58" s="576"/>
      <c r="D58" s="576"/>
      <c r="E58" s="576"/>
      <c r="F58" s="576"/>
      <c r="G58" s="16">
        <v>8</v>
      </c>
      <c r="H58" s="103" t="s">
        <v>5</v>
      </c>
      <c r="I58" s="106" t="s">
        <v>2518</v>
      </c>
      <c r="J58" s="107" t="s">
        <v>2519</v>
      </c>
      <c r="K58" s="17" t="s">
        <v>16</v>
      </c>
      <c r="L58" s="70">
        <v>14</v>
      </c>
      <c r="M58" s="19">
        <v>0.05</v>
      </c>
      <c r="N58" s="70">
        <v>14.7</v>
      </c>
      <c r="O58" s="2097"/>
      <c r="P58" s="2111">
        <f t="shared" si="1"/>
        <v>0</v>
      </c>
      <c r="Q58" s="37"/>
      <c r="R58" s="730"/>
    </row>
    <row r="59" spans="1:18" s="64" customFormat="1" ht="11.4" outlineLevel="2">
      <c r="A59" s="771"/>
      <c r="B59" s="576"/>
      <c r="C59" s="576"/>
      <c r="D59" s="576"/>
      <c r="E59" s="576"/>
      <c r="F59" s="576"/>
      <c r="G59" s="16">
        <v>9</v>
      </c>
      <c r="H59" s="103" t="s">
        <v>13</v>
      </c>
      <c r="I59" s="108">
        <v>596211210</v>
      </c>
      <c r="J59" s="109" t="s">
        <v>2520</v>
      </c>
      <c r="K59" s="17" t="s">
        <v>16</v>
      </c>
      <c r="L59" s="70">
        <v>16.2</v>
      </c>
      <c r="M59" s="19">
        <v>0</v>
      </c>
      <c r="N59" s="70">
        <f>L59</f>
        <v>16.2</v>
      </c>
      <c r="O59" s="2097"/>
      <c r="P59" s="2111">
        <f t="shared" si="1"/>
        <v>0</v>
      </c>
      <c r="Q59" s="37"/>
      <c r="R59" s="730"/>
    </row>
    <row r="60" spans="1:18" s="64" customFormat="1" ht="11.4" outlineLevel="2">
      <c r="A60" s="771"/>
      <c r="B60" s="576"/>
      <c r="C60" s="576"/>
      <c r="D60" s="576"/>
      <c r="E60" s="576"/>
      <c r="F60" s="576"/>
      <c r="G60" s="16">
        <v>10</v>
      </c>
      <c r="H60" s="103" t="s">
        <v>5</v>
      </c>
      <c r="I60" s="33" t="s">
        <v>2521</v>
      </c>
      <c r="J60" s="83" t="s">
        <v>2522</v>
      </c>
      <c r="K60" s="17" t="s">
        <v>16</v>
      </c>
      <c r="L60" s="70">
        <v>16.2</v>
      </c>
      <c r="M60" s="19">
        <v>0.05</v>
      </c>
      <c r="N60" s="70">
        <v>17</v>
      </c>
      <c r="O60" s="2097"/>
      <c r="P60" s="2111">
        <f t="shared" si="1"/>
        <v>0</v>
      </c>
      <c r="Q60" s="37"/>
      <c r="R60" s="730"/>
    </row>
    <row r="61" spans="1:18" s="64" customFormat="1" ht="22.8" outlineLevel="2">
      <c r="A61" s="771"/>
      <c r="B61" s="576"/>
      <c r="C61" s="576"/>
      <c r="D61" s="576"/>
      <c r="E61" s="576"/>
      <c r="F61" s="576"/>
      <c r="G61" s="16">
        <v>11</v>
      </c>
      <c r="H61" s="17" t="s">
        <v>13</v>
      </c>
      <c r="I61" s="110" t="s">
        <v>2523</v>
      </c>
      <c r="J61" s="111" t="s">
        <v>2524</v>
      </c>
      <c r="K61" s="17" t="s">
        <v>6</v>
      </c>
      <c r="L61" s="70">
        <v>106.3</v>
      </c>
      <c r="M61" s="19">
        <v>0</v>
      </c>
      <c r="N61" s="70">
        <f>L61</f>
        <v>106.3</v>
      </c>
      <c r="O61" s="2097"/>
      <c r="P61" s="2111">
        <f t="shared" si="1"/>
        <v>0</v>
      </c>
      <c r="Q61" s="37"/>
      <c r="R61" s="730"/>
    </row>
    <row r="62" spans="1:18" s="64" customFormat="1" ht="11.4" outlineLevel="2">
      <c r="A62" s="771"/>
      <c r="B62" s="576"/>
      <c r="C62" s="576"/>
      <c r="D62" s="576"/>
      <c r="E62" s="576"/>
      <c r="F62" s="576"/>
      <c r="G62" s="16">
        <v>12</v>
      </c>
      <c r="H62" s="103" t="s">
        <v>5</v>
      </c>
      <c r="I62" s="110" t="s">
        <v>2525</v>
      </c>
      <c r="J62" s="111" t="s">
        <v>2526</v>
      </c>
      <c r="K62" s="17" t="s">
        <v>24</v>
      </c>
      <c r="L62" s="70">
        <v>106.3</v>
      </c>
      <c r="M62" s="19">
        <v>0.05</v>
      </c>
      <c r="N62" s="70">
        <v>112</v>
      </c>
      <c r="O62" s="2097"/>
      <c r="P62" s="2111">
        <f t="shared" si="1"/>
        <v>0</v>
      </c>
      <c r="Q62" s="37"/>
      <c r="R62" s="730"/>
    </row>
    <row r="63" spans="1:18" s="64" customFormat="1" ht="22.8" outlineLevel="2">
      <c r="A63" s="771"/>
      <c r="B63" s="576"/>
      <c r="C63" s="576"/>
      <c r="D63" s="576"/>
      <c r="E63" s="576"/>
      <c r="F63" s="576"/>
      <c r="G63" s="16">
        <v>13</v>
      </c>
      <c r="H63" s="17" t="s">
        <v>13</v>
      </c>
      <c r="I63" s="112" t="s">
        <v>2527</v>
      </c>
      <c r="J63" s="113" t="s">
        <v>2528</v>
      </c>
      <c r="K63" s="17" t="s">
        <v>6</v>
      </c>
      <c r="L63" s="70">
        <v>434.6</v>
      </c>
      <c r="M63" s="19">
        <v>0</v>
      </c>
      <c r="N63" s="70">
        <f>L63</f>
        <v>434.6</v>
      </c>
      <c r="O63" s="2097"/>
      <c r="P63" s="2111">
        <f t="shared" si="1"/>
        <v>0</v>
      </c>
      <c r="Q63" s="37"/>
      <c r="R63" s="730"/>
    </row>
    <row r="64" spans="1:18" s="64" customFormat="1" ht="11.4" outlineLevel="2">
      <c r="A64" s="771"/>
      <c r="B64" s="576"/>
      <c r="C64" s="576"/>
      <c r="D64" s="576"/>
      <c r="E64" s="576"/>
      <c r="F64" s="576"/>
      <c r="G64" s="16">
        <v>14</v>
      </c>
      <c r="H64" s="103" t="s">
        <v>5</v>
      </c>
      <c r="I64" s="112" t="s">
        <v>2529</v>
      </c>
      <c r="J64" s="113" t="s">
        <v>2530</v>
      </c>
      <c r="K64" s="17" t="s">
        <v>24</v>
      </c>
      <c r="L64" s="70">
        <v>434.6</v>
      </c>
      <c r="M64" s="19">
        <v>0.05</v>
      </c>
      <c r="N64" s="70">
        <v>456</v>
      </c>
      <c r="O64" s="2097"/>
      <c r="P64" s="2111">
        <f t="shared" si="1"/>
        <v>0</v>
      </c>
      <c r="Q64" s="37"/>
      <c r="R64" s="730"/>
    </row>
    <row r="65" spans="1:18" s="64" customFormat="1" ht="22.8" outlineLevel="2">
      <c r="A65" s="771"/>
      <c r="B65" s="576"/>
      <c r="C65" s="576"/>
      <c r="D65" s="576"/>
      <c r="E65" s="576"/>
      <c r="F65" s="576"/>
      <c r="G65" s="16">
        <v>15</v>
      </c>
      <c r="H65" s="17" t="s">
        <v>13</v>
      </c>
      <c r="I65" s="106">
        <v>916231213</v>
      </c>
      <c r="J65" s="113" t="s">
        <v>2528</v>
      </c>
      <c r="K65" s="17" t="s">
        <v>6</v>
      </c>
      <c r="L65" s="70">
        <v>376.5</v>
      </c>
      <c r="M65" s="19">
        <v>0</v>
      </c>
      <c r="N65" s="70">
        <f>L65</f>
        <v>376.5</v>
      </c>
      <c r="O65" s="2097"/>
      <c r="P65" s="2111">
        <f t="shared" si="1"/>
        <v>0</v>
      </c>
      <c r="Q65" s="37"/>
      <c r="R65" s="730"/>
    </row>
    <row r="66" spans="1:18" s="64" customFormat="1" ht="11.4" outlineLevel="2">
      <c r="A66" s="771"/>
      <c r="B66" s="576"/>
      <c r="C66" s="576"/>
      <c r="D66" s="576"/>
      <c r="E66" s="576"/>
      <c r="F66" s="576"/>
      <c r="G66" s="16">
        <v>16</v>
      </c>
      <c r="H66" s="103" t="s">
        <v>5</v>
      </c>
      <c r="I66" s="114">
        <v>592174090</v>
      </c>
      <c r="J66" s="113" t="s">
        <v>2531</v>
      </c>
      <c r="K66" s="17" t="s">
        <v>24</v>
      </c>
      <c r="L66" s="70">
        <v>376.5</v>
      </c>
      <c r="M66" s="19">
        <v>0.05</v>
      </c>
      <c r="N66" s="70">
        <v>395</v>
      </c>
      <c r="O66" s="2097"/>
      <c r="P66" s="2111">
        <f t="shared" si="1"/>
        <v>0</v>
      </c>
      <c r="Q66" s="37"/>
      <c r="R66" s="730"/>
    </row>
    <row r="67" spans="1:18" s="64" customFormat="1" ht="11.4" outlineLevel="2">
      <c r="A67" s="771"/>
      <c r="B67" s="576"/>
      <c r="C67" s="576"/>
      <c r="D67" s="576"/>
      <c r="E67" s="576"/>
      <c r="F67" s="576"/>
      <c r="G67" s="115">
        <v>17</v>
      </c>
      <c r="H67" s="17" t="s">
        <v>13</v>
      </c>
      <c r="I67" s="116" t="s">
        <v>2532</v>
      </c>
      <c r="J67" s="117" t="s">
        <v>2533</v>
      </c>
      <c r="K67" s="17" t="s">
        <v>6</v>
      </c>
      <c r="L67" s="70">
        <v>10</v>
      </c>
      <c r="M67" s="19">
        <v>0</v>
      </c>
      <c r="N67" s="70">
        <f>L67</f>
        <v>10</v>
      </c>
      <c r="O67" s="2097"/>
      <c r="P67" s="2111">
        <f t="shared" si="1"/>
        <v>0</v>
      </c>
      <c r="Q67" s="37"/>
      <c r="R67" s="730"/>
    </row>
    <row r="68" spans="1:18" s="64" customFormat="1" ht="11.4" outlineLevel="2">
      <c r="A68" s="771"/>
      <c r="B68" s="576"/>
      <c r="C68" s="576"/>
      <c r="D68" s="576"/>
      <c r="E68" s="576"/>
      <c r="F68" s="576"/>
      <c r="G68" s="16">
        <v>18</v>
      </c>
      <c r="H68" s="103" t="s">
        <v>5</v>
      </c>
      <c r="I68" s="116" t="s">
        <v>2534</v>
      </c>
      <c r="J68" s="116" t="s">
        <v>2535</v>
      </c>
      <c r="K68" s="17" t="s">
        <v>24</v>
      </c>
      <c r="L68" s="70">
        <v>55</v>
      </c>
      <c r="M68" s="19">
        <v>0</v>
      </c>
      <c r="N68" s="70">
        <v>55</v>
      </c>
      <c r="O68" s="2097"/>
      <c r="P68" s="2111">
        <f t="shared" si="1"/>
        <v>0</v>
      </c>
      <c r="Q68" s="37"/>
      <c r="R68" s="730"/>
    </row>
    <row r="69" spans="1:18" s="64" customFormat="1" outlineLevel="2">
      <c r="A69" s="771"/>
      <c r="B69" s="576"/>
      <c r="C69" s="576"/>
      <c r="D69" s="576"/>
      <c r="E69" s="576"/>
      <c r="F69" s="576"/>
      <c r="G69" s="129"/>
      <c r="H69" s="130"/>
      <c r="I69" s="131"/>
      <c r="J69" s="132"/>
      <c r="K69" s="130"/>
      <c r="L69" s="82"/>
      <c r="M69" s="102"/>
      <c r="N69" s="82"/>
      <c r="O69" s="2003"/>
      <c r="P69" s="2118"/>
      <c r="Q69" s="81"/>
      <c r="R69" s="773"/>
    </row>
    <row r="70" spans="1:18" s="64" customFormat="1" outlineLevel="1">
      <c r="A70" s="771"/>
      <c r="B70" s="576"/>
      <c r="C70" s="576"/>
      <c r="D70" s="576"/>
      <c r="E70" s="576"/>
      <c r="F70" s="1534">
        <v>0</v>
      </c>
      <c r="G70" s="1542" t="s">
        <v>4860</v>
      </c>
      <c r="H70" s="1536"/>
      <c r="I70" s="1537"/>
      <c r="J70" s="1529" t="s">
        <v>2536</v>
      </c>
      <c r="K70" s="1536"/>
      <c r="L70" s="1538"/>
      <c r="M70" s="1539"/>
      <c r="N70" s="1538"/>
      <c r="O70" s="2117"/>
      <c r="P70" s="2120">
        <f>SUM(P71:P75)</f>
        <v>0</v>
      </c>
      <c r="Q70" s="1540"/>
      <c r="R70" s="1541"/>
    </row>
    <row r="71" spans="1:18" s="64" customFormat="1" ht="15" outlineLevel="2">
      <c r="A71" s="771"/>
      <c r="B71" s="576"/>
      <c r="C71" s="576"/>
      <c r="D71" s="576"/>
      <c r="E71" s="576"/>
      <c r="F71" s="576"/>
      <c r="G71" s="115">
        <v>1</v>
      </c>
      <c r="H71" s="103" t="s">
        <v>13</v>
      </c>
      <c r="I71" s="118" t="s">
        <v>289</v>
      </c>
      <c r="J71" s="119" t="s">
        <v>2537</v>
      </c>
      <c r="K71" s="103" t="s">
        <v>16</v>
      </c>
      <c r="L71" s="120">
        <f>1.15*L75</f>
        <v>360.75499999999994</v>
      </c>
      <c r="M71" s="121">
        <v>0</v>
      </c>
      <c r="N71" s="120">
        <f>L71</f>
        <v>360.75499999999994</v>
      </c>
      <c r="O71" s="2097"/>
      <c r="P71" s="2121">
        <f>SUM(O71*N71)</f>
        <v>0</v>
      </c>
      <c r="Q71" s="37"/>
      <c r="R71" s="730"/>
    </row>
    <row r="72" spans="1:18" s="64" customFormat="1" ht="11.4" outlineLevel="2">
      <c r="A72" s="771"/>
      <c r="B72" s="576"/>
      <c r="C72" s="576"/>
      <c r="D72" s="576"/>
      <c r="E72" s="576"/>
      <c r="F72" s="576"/>
      <c r="G72" s="115"/>
      <c r="H72" s="103"/>
      <c r="I72" s="122"/>
      <c r="J72" s="123" t="s">
        <v>2508</v>
      </c>
      <c r="K72" s="103"/>
      <c r="L72" s="120"/>
      <c r="M72" s="121"/>
      <c r="N72" s="120"/>
      <c r="O72" s="120"/>
      <c r="P72" s="2121"/>
      <c r="Q72" s="37"/>
      <c r="R72" s="730"/>
    </row>
    <row r="73" spans="1:18" s="64" customFormat="1" ht="11.4" outlineLevel="2">
      <c r="A73" s="771"/>
      <c r="B73" s="576"/>
      <c r="C73" s="576"/>
      <c r="D73" s="576"/>
      <c r="E73" s="576"/>
      <c r="F73" s="576"/>
      <c r="G73" s="115">
        <v>2</v>
      </c>
      <c r="H73" s="103" t="s">
        <v>13</v>
      </c>
      <c r="I73" s="124" t="s">
        <v>2538</v>
      </c>
      <c r="J73" s="118" t="s">
        <v>2539</v>
      </c>
      <c r="K73" s="103" t="s">
        <v>16</v>
      </c>
      <c r="L73" s="120">
        <f>L75</f>
        <v>313.7</v>
      </c>
      <c r="M73" s="121">
        <v>0</v>
      </c>
      <c r="N73" s="120">
        <f>L73</f>
        <v>313.7</v>
      </c>
      <c r="O73" s="2097"/>
      <c r="P73" s="2121">
        <f>SUM(O73*N73)</f>
        <v>0</v>
      </c>
      <c r="Q73" s="37"/>
      <c r="R73" s="730"/>
    </row>
    <row r="74" spans="1:18" s="64" customFormat="1" ht="11.4" outlineLevel="2">
      <c r="A74" s="771"/>
      <c r="B74" s="576"/>
      <c r="C74" s="576"/>
      <c r="D74" s="576"/>
      <c r="E74" s="576"/>
      <c r="F74" s="576"/>
      <c r="G74" s="115">
        <v>3</v>
      </c>
      <c r="H74" s="103" t="s">
        <v>13</v>
      </c>
      <c r="I74" s="122" t="s">
        <v>292</v>
      </c>
      <c r="J74" s="119" t="s">
        <v>2512</v>
      </c>
      <c r="K74" s="103" t="s">
        <v>16</v>
      </c>
      <c r="L74" s="120">
        <f>L75</f>
        <v>313.7</v>
      </c>
      <c r="M74" s="121">
        <v>0</v>
      </c>
      <c r="N74" s="120">
        <f>L74</f>
        <v>313.7</v>
      </c>
      <c r="O74" s="2097"/>
      <c r="P74" s="2121">
        <f>SUM(O74*N74)</f>
        <v>0</v>
      </c>
      <c r="Q74" s="37"/>
      <c r="R74" s="730"/>
    </row>
    <row r="75" spans="1:18" s="64" customFormat="1" ht="22.8" outlineLevel="2">
      <c r="A75" s="771"/>
      <c r="B75" s="576"/>
      <c r="C75" s="576"/>
      <c r="D75" s="576"/>
      <c r="E75" s="576"/>
      <c r="F75" s="576"/>
      <c r="G75" s="16">
        <v>4</v>
      </c>
      <c r="H75" s="17" t="s">
        <v>13</v>
      </c>
      <c r="I75" s="33" t="s">
        <v>2540</v>
      </c>
      <c r="J75" s="83" t="s">
        <v>2541</v>
      </c>
      <c r="K75" s="17" t="s">
        <v>16</v>
      </c>
      <c r="L75" s="70">
        <v>313.7</v>
      </c>
      <c r="M75" s="19">
        <v>0</v>
      </c>
      <c r="N75" s="70">
        <f>L75</f>
        <v>313.7</v>
      </c>
      <c r="O75" s="2097"/>
      <c r="P75" s="2111">
        <f>SUM(O75*N75)</f>
        <v>0</v>
      </c>
      <c r="Q75" s="37"/>
      <c r="R75" s="730"/>
    </row>
    <row r="76" spans="1:18" s="64" customFormat="1" outlineLevel="2">
      <c r="A76" s="771"/>
      <c r="B76" s="576"/>
      <c r="C76" s="576"/>
      <c r="D76" s="576"/>
      <c r="E76" s="576"/>
      <c r="F76" s="576"/>
      <c r="G76" s="129"/>
      <c r="H76" s="57"/>
      <c r="I76" s="58"/>
      <c r="J76" s="468"/>
      <c r="K76" s="57"/>
      <c r="L76" s="80"/>
      <c r="M76" s="61"/>
      <c r="N76" s="80"/>
      <c r="O76" s="2003"/>
      <c r="P76" s="2116"/>
      <c r="Q76" s="81"/>
      <c r="R76" s="773"/>
    </row>
    <row r="77" spans="1:18" s="64" customFormat="1" outlineLevel="1">
      <c r="A77" s="771"/>
      <c r="B77" s="576"/>
      <c r="C77" s="576"/>
      <c r="D77" s="576"/>
      <c r="E77" s="576"/>
      <c r="F77" s="1534">
        <v>0</v>
      </c>
      <c r="G77" s="1542" t="s">
        <v>4861</v>
      </c>
      <c r="H77" s="1536"/>
      <c r="I77" s="1537"/>
      <c r="J77" s="1529" t="s">
        <v>2542</v>
      </c>
      <c r="K77" s="1536"/>
      <c r="L77" s="1538"/>
      <c r="M77" s="1539"/>
      <c r="N77" s="1538"/>
      <c r="O77" s="2117"/>
      <c r="P77" s="2122">
        <f>SUM(P78:P82)</f>
        <v>0</v>
      </c>
      <c r="Q77" s="1540"/>
      <c r="R77" s="1541"/>
    </row>
    <row r="78" spans="1:18" s="64" customFormat="1" ht="15" outlineLevel="2">
      <c r="A78" s="771"/>
      <c r="B78" s="576"/>
      <c r="C78" s="576"/>
      <c r="D78" s="576"/>
      <c r="E78" s="576"/>
      <c r="F78" s="576"/>
      <c r="G78" s="115">
        <v>1</v>
      </c>
      <c r="H78" s="103" t="s">
        <v>13</v>
      </c>
      <c r="I78" s="118" t="s">
        <v>289</v>
      </c>
      <c r="J78" s="119" t="s">
        <v>2543</v>
      </c>
      <c r="K78" s="103" t="s">
        <v>16</v>
      </c>
      <c r="L78" s="120">
        <f>L81*1.15</f>
        <v>604.09499999999991</v>
      </c>
      <c r="M78" s="121">
        <v>0</v>
      </c>
      <c r="N78" s="120">
        <f>L78</f>
        <v>604.09499999999991</v>
      </c>
      <c r="O78" s="2097"/>
      <c r="P78" s="2121">
        <f>SUM(O78*N78)</f>
        <v>0</v>
      </c>
      <c r="Q78" s="37"/>
      <c r="R78" s="730"/>
    </row>
    <row r="79" spans="1:18" s="64" customFormat="1" outlineLevel="2">
      <c r="A79" s="771"/>
      <c r="B79" s="576"/>
      <c r="C79" s="576"/>
      <c r="D79" s="576"/>
      <c r="E79" s="576"/>
      <c r="F79" s="576"/>
      <c r="G79" s="115"/>
      <c r="H79" s="103"/>
      <c r="I79" s="122"/>
      <c r="J79" s="123" t="s">
        <v>2508</v>
      </c>
      <c r="K79" s="103"/>
      <c r="L79" s="120"/>
      <c r="M79" s="121"/>
      <c r="N79" s="120"/>
      <c r="O79" s="2003"/>
      <c r="P79" s="2121"/>
      <c r="Q79" s="37"/>
      <c r="R79" s="730"/>
    </row>
    <row r="80" spans="1:18" s="64" customFormat="1" ht="11.4" outlineLevel="2">
      <c r="A80" s="771"/>
      <c r="B80" s="576"/>
      <c r="C80" s="576"/>
      <c r="D80" s="576"/>
      <c r="E80" s="576"/>
      <c r="F80" s="576"/>
      <c r="G80" s="115">
        <v>2</v>
      </c>
      <c r="H80" s="103" t="s">
        <v>13</v>
      </c>
      <c r="I80" s="122" t="s">
        <v>2510</v>
      </c>
      <c r="J80" s="119" t="s">
        <v>2511</v>
      </c>
      <c r="K80" s="103" t="s">
        <v>16</v>
      </c>
      <c r="L80" s="120">
        <f>L81</f>
        <v>525.29999999999995</v>
      </c>
      <c r="M80" s="121">
        <v>0</v>
      </c>
      <c r="N80" s="120">
        <f>L80</f>
        <v>525.29999999999995</v>
      </c>
      <c r="O80" s="2097"/>
      <c r="P80" s="2121">
        <f>SUM(O80*N80)</f>
        <v>0</v>
      </c>
      <c r="Q80" s="37"/>
      <c r="R80" s="730"/>
    </row>
    <row r="81" spans="1:18" s="64" customFormat="1" ht="11.4" outlineLevel="2">
      <c r="A81" s="771"/>
      <c r="B81" s="576"/>
      <c r="C81" s="576"/>
      <c r="D81" s="576"/>
      <c r="E81" s="576"/>
      <c r="F81" s="576"/>
      <c r="G81" s="115">
        <v>3</v>
      </c>
      <c r="H81" s="17" t="s">
        <v>13</v>
      </c>
      <c r="I81" s="33" t="s">
        <v>2544</v>
      </c>
      <c r="J81" s="119" t="s">
        <v>2545</v>
      </c>
      <c r="K81" s="103" t="s">
        <v>16</v>
      </c>
      <c r="L81" s="70">
        <f>558.5-33.2</f>
        <v>525.29999999999995</v>
      </c>
      <c r="M81" s="19">
        <v>0</v>
      </c>
      <c r="N81" s="70">
        <f>L81</f>
        <v>525.29999999999995</v>
      </c>
      <c r="O81" s="2097"/>
      <c r="P81" s="2111">
        <f>SUM(O81*N81)</f>
        <v>0</v>
      </c>
      <c r="Q81" s="37"/>
      <c r="R81" s="730"/>
    </row>
    <row r="82" spans="1:18" s="64" customFormat="1" ht="11.4" outlineLevel="2">
      <c r="A82" s="771"/>
      <c r="B82" s="576"/>
      <c r="C82" s="576"/>
      <c r="D82" s="576"/>
      <c r="E82" s="576"/>
      <c r="F82" s="576"/>
      <c r="G82" s="115">
        <v>4</v>
      </c>
      <c r="H82" s="103" t="s">
        <v>5</v>
      </c>
      <c r="I82" s="93" t="s">
        <v>2546</v>
      </c>
      <c r="J82" s="125" t="s">
        <v>2547</v>
      </c>
      <c r="K82" s="103" t="s">
        <v>16</v>
      </c>
      <c r="L82" s="120">
        <f>L81</f>
        <v>525.29999999999995</v>
      </c>
      <c r="M82" s="121">
        <v>0.05</v>
      </c>
      <c r="N82" s="120">
        <v>551.55999999999995</v>
      </c>
      <c r="O82" s="2097"/>
      <c r="P82" s="2121">
        <f>SUM(O82*N82)</f>
        <v>0</v>
      </c>
      <c r="Q82" s="37"/>
      <c r="R82" s="730"/>
    </row>
    <row r="83" spans="1:18" s="64" customFormat="1" outlineLevel="2">
      <c r="A83" s="771"/>
      <c r="B83" s="576"/>
      <c r="C83" s="576"/>
      <c r="D83" s="576"/>
      <c r="E83" s="576"/>
      <c r="F83" s="576"/>
      <c r="G83" s="129"/>
      <c r="H83" s="130"/>
      <c r="I83" s="131"/>
      <c r="J83" s="132"/>
      <c r="K83" s="130"/>
      <c r="L83" s="82"/>
      <c r="M83" s="102"/>
      <c r="N83" s="82"/>
      <c r="O83" s="2003"/>
      <c r="P83" s="2123"/>
      <c r="Q83" s="81"/>
      <c r="R83" s="773"/>
    </row>
    <row r="84" spans="1:18" s="64" customFormat="1" outlineLevel="1">
      <c r="A84" s="771"/>
      <c r="B84" s="576"/>
      <c r="C84" s="576"/>
      <c r="D84" s="576"/>
      <c r="E84" s="576"/>
      <c r="F84" s="1534">
        <v>0</v>
      </c>
      <c r="G84" s="1542" t="s">
        <v>4862</v>
      </c>
      <c r="H84" s="1536"/>
      <c r="I84" s="1537"/>
      <c r="J84" s="1529" t="s">
        <v>2548</v>
      </c>
      <c r="K84" s="1536"/>
      <c r="L84" s="1538"/>
      <c r="M84" s="1539"/>
      <c r="N84" s="1538"/>
      <c r="O84" s="2117"/>
      <c r="P84" s="2120">
        <f>SUM(P85:P92)</f>
        <v>0</v>
      </c>
      <c r="Q84" s="1540"/>
      <c r="R84" s="1541"/>
    </row>
    <row r="85" spans="1:18" s="64" customFormat="1" ht="15" outlineLevel="2">
      <c r="A85" s="771"/>
      <c r="B85" s="576"/>
      <c r="C85" s="576"/>
      <c r="D85" s="576"/>
      <c r="E85" s="576"/>
      <c r="F85" s="576"/>
      <c r="G85" s="16">
        <v>1</v>
      </c>
      <c r="H85" s="17" t="s">
        <v>13</v>
      </c>
      <c r="I85" s="104" t="s">
        <v>289</v>
      </c>
      <c r="J85" s="83" t="s">
        <v>2543</v>
      </c>
      <c r="K85" s="17" t="s">
        <v>16</v>
      </c>
      <c r="L85" s="70">
        <f>L87*1.1</f>
        <v>356.18000000000006</v>
      </c>
      <c r="M85" s="19">
        <v>0</v>
      </c>
      <c r="N85" s="70">
        <f>L85</f>
        <v>356.18000000000006</v>
      </c>
      <c r="O85" s="2097"/>
      <c r="P85" s="2111">
        <f>SUM(O85*N85)</f>
        <v>0</v>
      </c>
      <c r="Q85" s="37"/>
      <c r="R85" s="730"/>
    </row>
    <row r="86" spans="1:18" s="64" customFormat="1" outlineLevel="2">
      <c r="A86" s="771"/>
      <c r="B86" s="576"/>
      <c r="C86" s="576"/>
      <c r="D86" s="576"/>
      <c r="E86" s="576"/>
      <c r="F86" s="576"/>
      <c r="G86" s="16"/>
      <c r="H86" s="17"/>
      <c r="I86" s="33"/>
      <c r="J86" s="78" t="s">
        <v>2508</v>
      </c>
      <c r="K86" s="17" t="s">
        <v>2549</v>
      </c>
      <c r="L86" s="70" t="s">
        <v>2549</v>
      </c>
      <c r="M86" s="19"/>
      <c r="N86" s="70"/>
      <c r="O86" s="2003"/>
      <c r="P86" s="2111"/>
      <c r="Q86" s="37"/>
      <c r="R86" s="730"/>
    </row>
    <row r="87" spans="1:18" s="64" customFormat="1" ht="11.4" outlineLevel="2">
      <c r="A87" s="771"/>
      <c r="B87" s="576"/>
      <c r="C87" s="576"/>
      <c r="D87" s="576"/>
      <c r="E87" s="576"/>
      <c r="F87" s="576"/>
      <c r="G87" s="16">
        <v>2</v>
      </c>
      <c r="H87" s="17" t="s">
        <v>13</v>
      </c>
      <c r="I87" s="33" t="s">
        <v>2550</v>
      </c>
      <c r="J87" s="83" t="s">
        <v>2551</v>
      </c>
      <c r="K87" s="17" t="s">
        <v>16</v>
      </c>
      <c r="L87" s="70">
        <v>323.8</v>
      </c>
      <c r="M87" s="19">
        <v>0</v>
      </c>
      <c r="N87" s="70">
        <f>L87</f>
        <v>323.8</v>
      </c>
      <c r="O87" s="2097"/>
      <c r="P87" s="2111">
        <f t="shared" ref="P87:P92" si="2">SUM(O87*N87)</f>
        <v>0</v>
      </c>
      <c r="Q87" s="37"/>
      <c r="R87" s="730"/>
    </row>
    <row r="88" spans="1:18" s="64" customFormat="1" ht="11.4" outlineLevel="2">
      <c r="A88" s="771"/>
      <c r="B88" s="576"/>
      <c r="C88" s="576"/>
      <c r="D88" s="576"/>
      <c r="E88" s="576"/>
      <c r="F88" s="576"/>
      <c r="G88" s="16">
        <v>3</v>
      </c>
      <c r="H88" s="126" t="s">
        <v>13</v>
      </c>
      <c r="I88" s="107" t="s">
        <v>2552</v>
      </c>
      <c r="J88" s="107" t="s">
        <v>2553</v>
      </c>
      <c r="K88" s="17" t="s">
        <v>16</v>
      </c>
      <c r="L88" s="70">
        <f>L89</f>
        <v>23</v>
      </c>
      <c r="M88" s="19">
        <v>0</v>
      </c>
      <c r="N88" s="70">
        <f>L88</f>
        <v>23</v>
      </c>
      <c r="O88" s="2097"/>
      <c r="P88" s="2111">
        <f t="shared" si="2"/>
        <v>0</v>
      </c>
      <c r="Q88" s="37"/>
      <c r="R88" s="730"/>
    </row>
    <row r="89" spans="1:18" s="64" customFormat="1" ht="11.4" outlineLevel="2">
      <c r="A89" s="771"/>
      <c r="B89" s="576"/>
      <c r="C89" s="576"/>
      <c r="D89" s="576"/>
      <c r="E89" s="576"/>
      <c r="F89" s="576"/>
      <c r="G89" s="16">
        <v>4</v>
      </c>
      <c r="H89" s="126" t="s">
        <v>5</v>
      </c>
      <c r="I89" s="112" t="s">
        <v>2554</v>
      </c>
      <c r="J89" s="127" t="s">
        <v>2555</v>
      </c>
      <c r="K89" s="17" t="s">
        <v>16</v>
      </c>
      <c r="L89" s="70">
        <v>23</v>
      </c>
      <c r="M89" s="19">
        <v>0.05</v>
      </c>
      <c r="N89" s="70">
        <v>24</v>
      </c>
      <c r="O89" s="2097"/>
      <c r="P89" s="2111">
        <f t="shared" si="2"/>
        <v>0</v>
      </c>
      <c r="Q89" s="37"/>
      <c r="R89" s="730"/>
    </row>
    <row r="90" spans="1:18" s="64" customFormat="1" ht="11.4" outlineLevel="2">
      <c r="A90" s="771"/>
      <c r="B90" s="576"/>
      <c r="C90" s="576"/>
      <c r="D90" s="576"/>
      <c r="E90" s="576"/>
      <c r="F90" s="576"/>
      <c r="G90" s="16">
        <v>5</v>
      </c>
      <c r="H90" s="126" t="s">
        <v>5</v>
      </c>
      <c r="I90" s="106" t="s">
        <v>2546</v>
      </c>
      <c r="J90" s="107" t="s">
        <v>2547</v>
      </c>
      <c r="K90" s="17" t="s">
        <v>16</v>
      </c>
      <c r="L90" s="70">
        <f>L87-L89</f>
        <v>300.8</v>
      </c>
      <c r="M90" s="19">
        <v>0.05</v>
      </c>
      <c r="N90" s="70">
        <v>315</v>
      </c>
      <c r="O90" s="2097"/>
      <c r="P90" s="2111">
        <f t="shared" si="2"/>
        <v>0</v>
      </c>
      <c r="Q90" s="37"/>
      <c r="R90" s="730"/>
    </row>
    <row r="91" spans="1:18" s="64" customFormat="1" ht="22.8" outlineLevel="2">
      <c r="A91" s="771"/>
      <c r="B91" s="576"/>
      <c r="C91" s="576"/>
      <c r="D91" s="576"/>
      <c r="E91" s="576"/>
      <c r="F91" s="576"/>
      <c r="G91" s="16">
        <v>6</v>
      </c>
      <c r="H91" s="126" t="s">
        <v>13</v>
      </c>
      <c r="I91" s="128">
        <v>916331112</v>
      </c>
      <c r="J91" s="111" t="s">
        <v>2556</v>
      </c>
      <c r="K91" s="17" t="s">
        <v>2557</v>
      </c>
      <c r="L91" s="70">
        <f>342.8+71-8.8</f>
        <v>405</v>
      </c>
      <c r="M91" s="19">
        <v>0</v>
      </c>
      <c r="N91" s="70">
        <f>L91</f>
        <v>405</v>
      </c>
      <c r="O91" s="2097"/>
      <c r="P91" s="2111">
        <f t="shared" si="2"/>
        <v>0</v>
      </c>
      <c r="Q91" s="37"/>
      <c r="R91" s="730"/>
    </row>
    <row r="92" spans="1:18" s="64" customFormat="1" ht="11.4" outlineLevel="2">
      <c r="A92" s="771"/>
      <c r="B92" s="576"/>
      <c r="C92" s="576"/>
      <c r="D92" s="576"/>
      <c r="E92" s="576"/>
      <c r="F92" s="576"/>
      <c r="G92" s="16">
        <v>7</v>
      </c>
      <c r="H92" s="126" t="s">
        <v>5</v>
      </c>
      <c r="I92" s="128">
        <v>592173010</v>
      </c>
      <c r="J92" s="111" t="s">
        <v>2558</v>
      </c>
      <c r="K92" s="17" t="s">
        <v>24</v>
      </c>
      <c r="L92" s="70">
        <f>L91*2</f>
        <v>810</v>
      </c>
      <c r="M92" s="19">
        <v>0.05</v>
      </c>
      <c r="N92" s="70">
        <v>850</v>
      </c>
      <c r="O92" s="2097"/>
      <c r="P92" s="2111">
        <f t="shared" si="2"/>
        <v>0</v>
      </c>
      <c r="Q92" s="37"/>
      <c r="R92" s="730"/>
    </row>
    <row r="93" spans="1:18" s="64" customFormat="1" outlineLevel="2">
      <c r="A93" s="771"/>
      <c r="B93" s="576"/>
      <c r="C93" s="576"/>
      <c r="D93" s="576"/>
      <c r="E93" s="576"/>
      <c r="F93" s="576"/>
      <c r="G93" s="129"/>
      <c r="H93" s="130"/>
      <c r="I93" s="131"/>
      <c r="J93" s="132"/>
      <c r="K93" s="130"/>
      <c r="L93" s="82"/>
      <c r="M93" s="102"/>
      <c r="N93" s="82"/>
      <c r="O93" s="2003"/>
      <c r="P93" s="2123"/>
      <c r="Q93" s="81"/>
      <c r="R93" s="773"/>
    </row>
    <row r="94" spans="1:18" s="64" customFormat="1" outlineLevel="1">
      <c r="A94" s="771"/>
      <c r="B94" s="576"/>
      <c r="C94" s="576"/>
      <c r="D94" s="576"/>
      <c r="E94" s="576"/>
      <c r="F94" s="1534">
        <v>0</v>
      </c>
      <c r="G94" s="1542" t="s">
        <v>4863</v>
      </c>
      <c r="H94" s="1536"/>
      <c r="I94" s="1537"/>
      <c r="J94" s="1529" t="s">
        <v>2559</v>
      </c>
      <c r="K94" s="1536"/>
      <c r="L94" s="1538"/>
      <c r="M94" s="1539"/>
      <c r="N94" s="1538"/>
      <c r="O94" s="2117"/>
      <c r="P94" s="2120">
        <f>SUM(P95:P101)</f>
        <v>0</v>
      </c>
      <c r="Q94" s="1540"/>
      <c r="R94" s="1541"/>
    </row>
    <row r="95" spans="1:18" s="64" customFormat="1" ht="22.8" outlineLevel="2">
      <c r="A95" s="771"/>
      <c r="B95" s="576"/>
      <c r="C95" s="576"/>
      <c r="D95" s="576"/>
      <c r="E95" s="576"/>
      <c r="F95" s="576"/>
      <c r="G95" s="16">
        <v>1</v>
      </c>
      <c r="H95" s="17" t="s">
        <v>13</v>
      </c>
      <c r="I95" s="33" t="s">
        <v>2560</v>
      </c>
      <c r="J95" s="83" t="s">
        <v>2561</v>
      </c>
      <c r="K95" s="17" t="s">
        <v>16</v>
      </c>
      <c r="L95" s="70">
        <f>L100*0.4</f>
        <v>196.72000000000003</v>
      </c>
      <c r="M95" s="19">
        <v>0</v>
      </c>
      <c r="N95" s="70">
        <f>L95</f>
        <v>196.72000000000003</v>
      </c>
      <c r="O95" s="2097"/>
      <c r="P95" s="2111">
        <f>SUM(O95*N95)</f>
        <v>0</v>
      </c>
      <c r="Q95" s="37"/>
      <c r="R95" s="730"/>
    </row>
    <row r="96" spans="1:18" s="64" customFormat="1" outlineLevel="2">
      <c r="A96" s="771"/>
      <c r="B96" s="576"/>
      <c r="C96" s="576"/>
      <c r="D96" s="576"/>
      <c r="E96" s="576"/>
      <c r="F96" s="576"/>
      <c r="G96" s="16"/>
      <c r="H96" s="17"/>
      <c r="I96" s="33"/>
      <c r="J96" s="87" t="s">
        <v>2562</v>
      </c>
      <c r="K96" s="17"/>
      <c r="L96" s="70"/>
      <c r="M96" s="19"/>
      <c r="N96" s="70"/>
      <c r="O96" s="2003"/>
      <c r="P96" s="2111"/>
      <c r="Q96" s="37"/>
      <c r="R96" s="730"/>
    </row>
    <row r="97" spans="1:18" s="64" customFormat="1" ht="15" outlineLevel="2">
      <c r="A97" s="771"/>
      <c r="B97" s="576"/>
      <c r="C97" s="576"/>
      <c r="D97" s="576"/>
      <c r="E97" s="576"/>
      <c r="F97" s="576"/>
      <c r="G97" s="16">
        <v>2</v>
      </c>
      <c r="H97" s="17" t="s">
        <v>13</v>
      </c>
      <c r="I97" s="104" t="s">
        <v>289</v>
      </c>
      <c r="J97" s="83" t="s">
        <v>2543</v>
      </c>
      <c r="K97" s="17" t="s">
        <v>16</v>
      </c>
      <c r="L97" s="70">
        <f>L100*1.1</f>
        <v>540.98</v>
      </c>
      <c r="M97" s="19">
        <v>0</v>
      </c>
      <c r="N97" s="70">
        <f>L97</f>
        <v>540.98</v>
      </c>
      <c r="O97" s="2097"/>
      <c r="P97" s="2111">
        <f>SUM(O97*N97)</f>
        <v>0</v>
      </c>
      <c r="Q97" s="37"/>
      <c r="R97" s="730"/>
    </row>
    <row r="98" spans="1:18" s="64" customFormat="1" outlineLevel="2">
      <c r="A98" s="771"/>
      <c r="B98" s="576"/>
      <c r="C98" s="576"/>
      <c r="D98" s="576"/>
      <c r="E98" s="576"/>
      <c r="F98" s="576"/>
      <c r="G98" s="16"/>
      <c r="H98" s="17"/>
      <c r="I98" s="33"/>
      <c r="J98" s="78" t="s">
        <v>2508</v>
      </c>
      <c r="K98" s="17" t="s">
        <v>2549</v>
      </c>
      <c r="L98" s="70" t="s">
        <v>2549</v>
      </c>
      <c r="M98" s="19"/>
      <c r="N98" s="70"/>
      <c r="O98" s="2003"/>
      <c r="P98" s="2111"/>
      <c r="Q98" s="37"/>
      <c r="R98" s="730"/>
    </row>
    <row r="99" spans="1:18" s="64" customFormat="1" ht="11.4" outlineLevel="2">
      <c r="A99" s="771"/>
      <c r="B99" s="576"/>
      <c r="C99" s="576"/>
      <c r="D99" s="576"/>
      <c r="E99" s="576"/>
      <c r="F99" s="576"/>
      <c r="G99" s="16">
        <v>3</v>
      </c>
      <c r="H99" s="103" t="s">
        <v>13</v>
      </c>
      <c r="I99" s="122" t="s">
        <v>2510</v>
      </c>
      <c r="J99" s="119" t="s">
        <v>2511</v>
      </c>
      <c r="K99" s="17" t="s">
        <v>16</v>
      </c>
      <c r="L99" s="70">
        <f>L100</f>
        <v>491.8</v>
      </c>
      <c r="M99" s="19">
        <v>0</v>
      </c>
      <c r="N99" s="70">
        <f>L99</f>
        <v>491.8</v>
      </c>
      <c r="O99" s="2097"/>
      <c r="P99" s="2111">
        <f>SUM(O99*N99)</f>
        <v>0</v>
      </c>
      <c r="Q99" s="37"/>
      <c r="R99" s="730"/>
    </row>
    <row r="100" spans="1:18" s="64" customFormat="1" ht="22.8" outlineLevel="2">
      <c r="A100" s="771"/>
      <c r="B100" s="576"/>
      <c r="C100" s="576"/>
      <c r="D100" s="576"/>
      <c r="E100" s="576"/>
      <c r="F100" s="576"/>
      <c r="G100" s="16">
        <v>4</v>
      </c>
      <c r="H100" s="17" t="s">
        <v>13</v>
      </c>
      <c r="I100" s="134" t="s">
        <v>2563</v>
      </c>
      <c r="J100" s="135" t="s">
        <v>2564</v>
      </c>
      <c r="K100" s="17" t="s">
        <v>16</v>
      </c>
      <c r="L100" s="70">
        <v>491.8</v>
      </c>
      <c r="M100" s="19">
        <v>0</v>
      </c>
      <c r="N100" s="70">
        <f>L100</f>
        <v>491.8</v>
      </c>
      <c r="O100" s="2097"/>
      <c r="P100" s="2111">
        <f>SUM(O100*N100)</f>
        <v>0</v>
      </c>
      <c r="Q100" s="37"/>
      <c r="R100" s="730"/>
    </row>
    <row r="101" spans="1:18" s="64" customFormat="1" ht="11.4" outlineLevel="2">
      <c r="A101" s="771"/>
      <c r="B101" s="576"/>
      <c r="C101" s="576"/>
      <c r="D101" s="576"/>
      <c r="E101" s="576"/>
      <c r="F101" s="576"/>
      <c r="G101" s="16">
        <v>5</v>
      </c>
      <c r="H101" s="17" t="s">
        <v>5</v>
      </c>
      <c r="I101" s="136" t="s">
        <v>2565</v>
      </c>
      <c r="J101" s="135" t="s">
        <v>2566</v>
      </c>
      <c r="K101" s="17" t="s">
        <v>1875</v>
      </c>
      <c r="L101" s="70">
        <v>2050</v>
      </c>
      <c r="M101" s="19">
        <v>0.05</v>
      </c>
      <c r="N101" s="70">
        <v>2152</v>
      </c>
      <c r="O101" s="2097"/>
      <c r="P101" s="2111">
        <f>SUM(O101*N101)</f>
        <v>0</v>
      </c>
      <c r="Q101" s="37"/>
      <c r="R101" s="730"/>
    </row>
    <row r="102" spans="1:18" s="64" customFormat="1" outlineLevel="2">
      <c r="A102" s="771"/>
      <c r="B102" s="576"/>
      <c r="C102" s="576"/>
      <c r="D102" s="576"/>
      <c r="E102" s="576"/>
      <c r="F102" s="576"/>
      <c r="G102" s="129"/>
      <c r="H102" s="130"/>
      <c r="I102" s="131"/>
      <c r="J102" s="132"/>
      <c r="K102" s="130"/>
      <c r="L102" s="82"/>
      <c r="M102" s="102"/>
      <c r="N102" s="82"/>
      <c r="O102" s="2003"/>
      <c r="P102" s="2123"/>
      <c r="Q102" s="81"/>
      <c r="R102" s="773"/>
    </row>
    <row r="103" spans="1:18" s="64" customFormat="1" outlineLevel="1">
      <c r="A103" s="771"/>
      <c r="B103" s="576"/>
      <c r="C103" s="576"/>
      <c r="D103" s="576"/>
      <c r="E103" s="576"/>
      <c r="F103" s="1534">
        <v>0</v>
      </c>
      <c r="G103" s="1542" t="s">
        <v>4864</v>
      </c>
      <c r="H103" s="1536"/>
      <c r="I103" s="1537"/>
      <c r="J103" s="1529" t="s">
        <v>2567</v>
      </c>
      <c r="K103" s="1536"/>
      <c r="L103" s="1538"/>
      <c r="M103" s="1539"/>
      <c r="N103" s="1538"/>
      <c r="O103" s="2117"/>
      <c r="P103" s="2120">
        <f>SUM(P104:P108)</f>
        <v>0</v>
      </c>
      <c r="Q103" s="1540"/>
      <c r="R103" s="1541"/>
    </row>
    <row r="104" spans="1:18" s="64" customFormat="1" ht="11.4" outlineLevel="2">
      <c r="A104" s="771"/>
      <c r="B104" s="576"/>
      <c r="C104" s="576"/>
      <c r="D104" s="576"/>
      <c r="E104" s="576"/>
      <c r="F104" s="576"/>
      <c r="G104" s="115">
        <v>1</v>
      </c>
      <c r="H104" s="103" t="s">
        <v>13</v>
      </c>
      <c r="I104" s="137">
        <v>181411131</v>
      </c>
      <c r="J104" s="138" t="s">
        <v>2568</v>
      </c>
      <c r="K104" s="103" t="s">
        <v>16</v>
      </c>
      <c r="L104" s="120">
        <f>L108</f>
        <v>139.80000000000001</v>
      </c>
      <c r="M104" s="121">
        <v>0</v>
      </c>
      <c r="N104" s="120">
        <f>L104</f>
        <v>139.80000000000001</v>
      </c>
      <c r="O104" s="2097"/>
      <c r="P104" s="2121">
        <f>SUM(O104*N104)</f>
        <v>0</v>
      </c>
      <c r="Q104" s="37"/>
      <c r="R104" s="730"/>
    </row>
    <row r="105" spans="1:18" s="64" customFormat="1" ht="11.4" outlineLevel="2">
      <c r="A105" s="771"/>
      <c r="B105" s="576"/>
      <c r="C105" s="576"/>
      <c r="D105" s="576"/>
      <c r="E105" s="576"/>
      <c r="F105" s="576"/>
      <c r="G105" s="115">
        <v>2</v>
      </c>
      <c r="H105" s="103" t="s">
        <v>5</v>
      </c>
      <c r="I105" s="137" t="s">
        <v>2569</v>
      </c>
      <c r="J105" s="138" t="s">
        <v>2570</v>
      </c>
      <c r="K105" s="103" t="s">
        <v>15</v>
      </c>
      <c r="L105" s="120">
        <v>5.5</v>
      </c>
      <c r="M105" s="121">
        <v>0</v>
      </c>
      <c r="N105" s="120">
        <v>5.5</v>
      </c>
      <c r="O105" s="2097"/>
      <c r="P105" s="2121">
        <f>SUM(O105*N105)</f>
        <v>0</v>
      </c>
      <c r="Q105" s="37"/>
      <c r="R105" s="730"/>
    </row>
    <row r="106" spans="1:18" s="64" customFormat="1" ht="15" outlineLevel="2">
      <c r="A106" s="771"/>
      <c r="B106" s="576"/>
      <c r="C106" s="576"/>
      <c r="D106" s="576"/>
      <c r="E106" s="576"/>
      <c r="F106" s="576"/>
      <c r="G106" s="115">
        <v>3</v>
      </c>
      <c r="H106" s="103" t="s">
        <v>13</v>
      </c>
      <c r="I106" s="122" t="s">
        <v>289</v>
      </c>
      <c r="J106" s="119" t="s">
        <v>2571</v>
      </c>
      <c r="K106" s="103" t="s">
        <v>16</v>
      </c>
      <c r="L106" s="120">
        <f>L108</f>
        <v>139.80000000000001</v>
      </c>
      <c r="M106" s="121">
        <v>0</v>
      </c>
      <c r="N106" s="120">
        <f>L106</f>
        <v>139.80000000000001</v>
      </c>
      <c r="O106" s="2097"/>
      <c r="P106" s="2121">
        <f>SUM(O106*N106)</f>
        <v>0</v>
      </c>
      <c r="Q106" s="37"/>
      <c r="R106" s="730"/>
    </row>
    <row r="107" spans="1:18" s="64" customFormat="1" outlineLevel="2">
      <c r="A107" s="771"/>
      <c r="B107" s="576"/>
      <c r="C107" s="576"/>
      <c r="D107" s="576"/>
      <c r="E107" s="576"/>
      <c r="F107" s="576"/>
      <c r="G107" s="115"/>
      <c r="H107" s="103"/>
      <c r="I107" s="122"/>
      <c r="J107" s="123" t="s">
        <v>2508</v>
      </c>
      <c r="K107" s="103"/>
      <c r="L107" s="120" t="s">
        <v>2549</v>
      </c>
      <c r="M107" s="121"/>
      <c r="N107" s="120"/>
      <c r="O107" s="2003"/>
      <c r="P107" s="2121"/>
      <c r="Q107" s="37"/>
      <c r="R107" s="730"/>
    </row>
    <row r="108" spans="1:18" s="64" customFormat="1" ht="26.4" outlineLevel="2">
      <c r="A108" s="771"/>
      <c r="B108" s="576"/>
      <c r="C108" s="576"/>
      <c r="D108" s="576"/>
      <c r="E108" s="576"/>
      <c r="F108" s="576"/>
      <c r="G108" s="115">
        <v>4</v>
      </c>
      <c r="H108" s="17" t="s">
        <v>13</v>
      </c>
      <c r="I108" s="33" t="s">
        <v>2572</v>
      </c>
      <c r="J108" s="83" t="s">
        <v>2573</v>
      </c>
      <c r="K108" s="17" t="s">
        <v>16</v>
      </c>
      <c r="L108" s="70">
        <v>139.80000000000001</v>
      </c>
      <c r="M108" s="19">
        <v>0</v>
      </c>
      <c r="N108" s="70">
        <f>L108</f>
        <v>139.80000000000001</v>
      </c>
      <c r="O108" s="2097"/>
      <c r="P108" s="2111">
        <f>SUM(O108*N108)</f>
        <v>0</v>
      </c>
      <c r="Q108" s="37"/>
      <c r="R108" s="730"/>
    </row>
    <row r="109" spans="1:18" s="64" customFormat="1" outlineLevel="2">
      <c r="A109" s="771"/>
      <c r="B109" s="576"/>
      <c r="C109" s="576"/>
      <c r="D109" s="576"/>
      <c r="E109" s="576"/>
      <c r="F109" s="576"/>
      <c r="G109" s="129"/>
      <c r="H109" s="130"/>
      <c r="I109" s="131"/>
      <c r="J109" s="132"/>
      <c r="K109" s="130"/>
      <c r="L109" s="82"/>
      <c r="M109" s="102"/>
      <c r="N109" s="82"/>
      <c r="O109" s="2003"/>
      <c r="P109" s="2123"/>
      <c r="Q109" s="81"/>
      <c r="R109" s="773"/>
    </row>
    <row r="110" spans="1:18" s="64" customFormat="1" outlineLevel="1">
      <c r="A110" s="771"/>
      <c r="B110" s="576"/>
      <c r="C110" s="576"/>
      <c r="D110" s="576"/>
      <c r="E110" s="576"/>
      <c r="F110" s="1534">
        <v>0</v>
      </c>
      <c r="G110" s="1542" t="s">
        <v>4865</v>
      </c>
      <c r="H110" s="1536"/>
      <c r="I110" s="1537"/>
      <c r="J110" s="1529" t="s">
        <v>2574</v>
      </c>
      <c r="K110" s="1536"/>
      <c r="L110" s="1538"/>
      <c r="M110" s="1539"/>
      <c r="N110" s="1538"/>
      <c r="O110" s="2117"/>
      <c r="P110" s="2120">
        <f>SUM(P111:P111)</f>
        <v>0</v>
      </c>
      <c r="Q110" s="1540"/>
      <c r="R110" s="1541"/>
    </row>
    <row r="111" spans="1:18" s="64" customFormat="1" ht="11.4" outlineLevel="2">
      <c r="A111" s="771"/>
      <c r="B111" s="576"/>
      <c r="C111" s="576"/>
      <c r="D111" s="576"/>
      <c r="E111" s="576"/>
      <c r="F111" s="576"/>
      <c r="G111" s="16">
        <v>1</v>
      </c>
      <c r="H111" s="103" t="s">
        <v>13</v>
      </c>
      <c r="I111" s="122" t="s">
        <v>2575</v>
      </c>
      <c r="J111" s="119" t="s">
        <v>2576</v>
      </c>
      <c r="K111" s="103" t="s">
        <v>16</v>
      </c>
      <c r="L111" s="120">
        <v>97.9</v>
      </c>
      <c r="M111" s="121">
        <v>0</v>
      </c>
      <c r="N111" s="120">
        <f>L111</f>
        <v>97.9</v>
      </c>
      <c r="O111" s="2097"/>
      <c r="P111" s="2121">
        <f>SUM(O111*N111)</f>
        <v>0</v>
      </c>
      <c r="Q111" s="37"/>
      <c r="R111" s="730"/>
    </row>
    <row r="112" spans="1:18" s="64" customFormat="1" outlineLevel="2">
      <c r="A112" s="771"/>
      <c r="B112" s="576"/>
      <c r="C112" s="576"/>
      <c r="D112" s="576"/>
      <c r="E112" s="576"/>
      <c r="F112" s="576"/>
      <c r="G112" s="129"/>
      <c r="H112" s="130"/>
      <c r="I112" s="131"/>
      <c r="J112" s="132"/>
      <c r="K112" s="130"/>
      <c r="L112" s="82"/>
      <c r="M112" s="102"/>
      <c r="N112" s="82"/>
      <c r="O112" s="2003"/>
      <c r="P112" s="2123"/>
      <c r="Q112" s="81"/>
      <c r="R112" s="773"/>
    </row>
    <row r="113" spans="1:18" s="64" customFormat="1" outlineLevel="1">
      <c r="A113" s="771"/>
      <c r="B113" s="576"/>
      <c r="C113" s="576"/>
      <c r="D113" s="576"/>
      <c r="E113" s="576"/>
      <c r="F113" s="576"/>
      <c r="G113" s="129"/>
      <c r="H113" s="130"/>
      <c r="I113" s="131"/>
      <c r="J113" s="770" t="s">
        <v>2577</v>
      </c>
      <c r="K113" s="130"/>
      <c r="L113" s="82"/>
      <c r="M113" s="102"/>
      <c r="N113" s="82"/>
      <c r="O113" s="2003"/>
      <c r="P113" s="2124">
        <f>SUM(P114:P124)</f>
        <v>0</v>
      </c>
      <c r="Q113" s="81"/>
      <c r="R113" s="773"/>
    </row>
    <row r="114" spans="1:18" s="64" customFormat="1" ht="11.4" outlineLevel="2">
      <c r="A114" s="771"/>
      <c r="B114" s="576"/>
      <c r="C114" s="576"/>
      <c r="D114" s="576"/>
      <c r="E114" s="576"/>
      <c r="F114" s="576"/>
      <c r="G114" s="115">
        <v>1</v>
      </c>
      <c r="H114" s="139" t="s">
        <v>13</v>
      </c>
      <c r="I114" s="100" t="s">
        <v>2578</v>
      </c>
      <c r="J114" s="140" t="s">
        <v>2579</v>
      </c>
      <c r="K114" s="139" t="s">
        <v>6</v>
      </c>
      <c r="L114" s="141">
        <v>15</v>
      </c>
      <c r="M114" s="142">
        <v>0</v>
      </c>
      <c r="N114" s="141">
        <f>L114</f>
        <v>15</v>
      </c>
      <c r="O114" s="2097"/>
      <c r="P114" s="2121">
        <f>SUM(N114*O114)</f>
        <v>0</v>
      </c>
      <c r="Q114" s="37"/>
      <c r="R114" s="730"/>
    </row>
    <row r="115" spans="1:18" s="64" customFormat="1" ht="11.4" outlineLevel="2">
      <c r="A115" s="771"/>
      <c r="B115" s="576"/>
      <c r="C115" s="576"/>
      <c r="D115" s="576"/>
      <c r="E115" s="576"/>
      <c r="F115" s="576"/>
      <c r="G115" s="115">
        <v>2</v>
      </c>
      <c r="H115" s="139" t="s">
        <v>13</v>
      </c>
      <c r="I115" s="100" t="s">
        <v>2580</v>
      </c>
      <c r="J115" s="91" t="s">
        <v>2581</v>
      </c>
      <c r="K115" s="139" t="s">
        <v>6</v>
      </c>
      <c r="L115" s="141">
        <f>L114</f>
        <v>15</v>
      </c>
      <c r="M115" s="142">
        <v>0</v>
      </c>
      <c r="N115" s="141">
        <f t="shared" ref="N115:N124" si="3">L115</f>
        <v>15</v>
      </c>
      <c r="O115" s="2097"/>
      <c r="P115" s="2121">
        <f t="shared" ref="P115:P124" si="4">SUM(N115*O115)</f>
        <v>0</v>
      </c>
      <c r="Q115" s="37"/>
      <c r="R115" s="730"/>
    </row>
    <row r="116" spans="1:18" s="64" customFormat="1" ht="11.4" outlineLevel="2">
      <c r="A116" s="771"/>
      <c r="B116" s="576"/>
      <c r="C116" s="576"/>
      <c r="D116" s="576"/>
      <c r="E116" s="576"/>
      <c r="F116" s="576"/>
      <c r="G116" s="115">
        <v>3</v>
      </c>
      <c r="H116" s="139" t="s">
        <v>13</v>
      </c>
      <c r="I116" s="88" t="s">
        <v>2582</v>
      </c>
      <c r="J116" s="140" t="s">
        <v>2583</v>
      </c>
      <c r="K116" s="139" t="s">
        <v>24</v>
      </c>
      <c r="L116" s="141">
        <v>2</v>
      </c>
      <c r="M116" s="142">
        <v>0</v>
      </c>
      <c r="N116" s="141">
        <f t="shared" si="3"/>
        <v>2</v>
      </c>
      <c r="O116" s="2097"/>
      <c r="P116" s="2121">
        <f t="shared" si="4"/>
        <v>0</v>
      </c>
      <c r="Q116" s="37"/>
      <c r="R116" s="730"/>
    </row>
    <row r="117" spans="1:18" s="64" customFormat="1" ht="11.4" outlineLevel="2">
      <c r="A117" s="771"/>
      <c r="B117" s="576"/>
      <c r="C117" s="576"/>
      <c r="D117" s="576"/>
      <c r="E117" s="576"/>
      <c r="F117" s="576"/>
      <c r="G117" s="115">
        <v>4</v>
      </c>
      <c r="H117" s="126" t="s">
        <v>5</v>
      </c>
      <c r="I117" s="114" t="s">
        <v>2584</v>
      </c>
      <c r="J117" s="113" t="s">
        <v>2585</v>
      </c>
      <c r="K117" s="126" t="s">
        <v>24</v>
      </c>
      <c r="L117" s="143">
        <v>2</v>
      </c>
      <c r="M117" s="65">
        <v>0</v>
      </c>
      <c r="N117" s="143">
        <f t="shared" si="3"/>
        <v>2</v>
      </c>
      <c r="O117" s="2097"/>
      <c r="P117" s="2111">
        <f t="shared" si="4"/>
        <v>0</v>
      </c>
      <c r="Q117" s="37"/>
      <c r="R117" s="730"/>
    </row>
    <row r="118" spans="1:18" s="64" customFormat="1" ht="22.8" outlineLevel="2">
      <c r="A118" s="771"/>
      <c r="B118" s="576"/>
      <c r="C118" s="576"/>
      <c r="D118" s="576"/>
      <c r="E118" s="576"/>
      <c r="F118" s="576"/>
      <c r="G118" s="115">
        <v>5</v>
      </c>
      <c r="H118" s="126" t="s">
        <v>5</v>
      </c>
      <c r="I118" s="114" t="s">
        <v>2586</v>
      </c>
      <c r="J118" s="113" t="s">
        <v>2587</v>
      </c>
      <c r="K118" s="126" t="s">
        <v>24</v>
      </c>
      <c r="L118" s="143">
        <v>2</v>
      </c>
      <c r="M118" s="65">
        <v>0</v>
      </c>
      <c r="N118" s="143">
        <f t="shared" si="3"/>
        <v>2</v>
      </c>
      <c r="O118" s="2097"/>
      <c r="P118" s="2111">
        <f t="shared" si="4"/>
        <v>0</v>
      </c>
      <c r="Q118" s="37"/>
      <c r="R118" s="730"/>
    </row>
    <row r="119" spans="1:18" s="64" customFormat="1" ht="11.4" outlineLevel="2">
      <c r="A119" s="771"/>
      <c r="B119" s="576"/>
      <c r="C119" s="576"/>
      <c r="D119" s="576"/>
      <c r="E119" s="576"/>
      <c r="F119" s="576"/>
      <c r="G119" s="115">
        <v>6</v>
      </c>
      <c r="H119" s="139" t="s">
        <v>5</v>
      </c>
      <c r="I119" s="144" t="s">
        <v>2588</v>
      </c>
      <c r="J119" s="140" t="s">
        <v>2589</v>
      </c>
      <c r="K119" s="139" t="s">
        <v>24</v>
      </c>
      <c r="L119" s="141">
        <v>2</v>
      </c>
      <c r="M119" s="142">
        <v>0</v>
      </c>
      <c r="N119" s="141">
        <f t="shared" si="3"/>
        <v>2</v>
      </c>
      <c r="O119" s="2097"/>
      <c r="P119" s="2121">
        <f t="shared" si="4"/>
        <v>0</v>
      </c>
      <c r="Q119" s="37"/>
      <c r="R119" s="730"/>
    </row>
    <row r="120" spans="1:18" s="64" customFormat="1" ht="22.8" outlineLevel="2">
      <c r="A120" s="771"/>
      <c r="B120" s="576"/>
      <c r="C120" s="576"/>
      <c r="D120" s="576"/>
      <c r="E120" s="576"/>
      <c r="F120" s="576"/>
      <c r="G120" s="115">
        <v>7</v>
      </c>
      <c r="H120" s="126" t="s">
        <v>5</v>
      </c>
      <c r="I120" s="145" t="s">
        <v>2590</v>
      </c>
      <c r="J120" s="113" t="s">
        <v>2591</v>
      </c>
      <c r="K120" s="126" t="s">
        <v>24</v>
      </c>
      <c r="L120" s="143">
        <v>2</v>
      </c>
      <c r="M120" s="65">
        <v>0</v>
      </c>
      <c r="N120" s="143">
        <f t="shared" si="3"/>
        <v>2</v>
      </c>
      <c r="O120" s="2097"/>
      <c r="P120" s="2111">
        <f t="shared" si="4"/>
        <v>0</v>
      </c>
      <c r="Q120" s="37"/>
      <c r="R120" s="730"/>
    </row>
    <row r="121" spans="1:18" s="64" customFormat="1" ht="11.4" outlineLevel="2">
      <c r="A121" s="771"/>
      <c r="B121" s="576"/>
      <c r="C121" s="576"/>
      <c r="D121" s="576"/>
      <c r="E121" s="576"/>
      <c r="F121" s="576"/>
      <c r="G121" s="115">
        <v>8</v>
      </c>
      <c r="H121" s="139" t="s">
        <v>5</v>
      </c>
      <c r="I121" s="144" t="s">
        <v>2592</v>
      </c>
      <c r="J121" s="140" t="s">
        <v>2593</v>
      </c>
      <c r="K121" s="139" t="s">
        <v>24</v>
      </c>
      <c r="L121" s="141">
        <v>2</v>
      </c>
      <c r="M121" s="142">
        <v>0</v>
      </c>
      <c r="N121" s="141">
        <f t="shared" si="3"/>
        <v>2</v>
      </c>
      <c r="O121" s="2097"/>
      <c r="P121" s="2121">
        <f t="shared" si="4"/>
        <v>0</v>
      </c>
      <c r="Q121" s="37"/>
      <c r="R121" s="730"/>
    </row>
    <row r="122" spans="1:18" s="64" customFormat="1" ht="11.4" outlineLevel="2">
      <c r="A122" s="771"/>
      <c r="B122" s="576"/>
      <c r="C122" s="576"/>
      <c r="D122" s="576"/>
      <c r="E122" s="576"/>
      <c r="F122" s="576"/>
      <c r="G122" s="115">
        <v>9</v>
      </c>
      <c r="H122" s="126" t="s">
        <v>13</v>
      </c>
      <c r="I122" s="145" t="s">
        <v>2594</v>
      </c>
      <c r="J122" s="113" t="s">
        <v>2595</v>
      </c>
      <c r="K122" s="126" t="s">
        <v>24</v>
      </c>
      <c r="L122" s="143">
        <v>2</v>
      </c>
      <c r="M122" s="65">
        <v>0</v>
      </c>
      <c r="N122" s="143">
        <f t="shared" si="3"/>
        <v>2</v>
      </c>
      <c r="O122" s="2097"/>
      <c r="P122" s="2111">
        <f t="shared" si="4"/>
        <v>0</v>
      </c>
      <c r="Q122" s="37"/>
      <c r="R122" s="730"/>
    </row>
    <row r="123" spans="1:18" s="64" customFormat="1" ht="11.4" outlineLevel="2">
      <c r="A123" s="771"/>
      <c r="B123" s="576"/>
      <c r="C123" s="576"/>
      <c r="D123" s="576"/>
      <c r="E123" s="576"/>
      <c r="F123" s="576"/>
      <c r="G123" s="115">
        <v>10</v>
      </c>
      <c r="H123" s="139" t="s">
        <v>5</v>
      </c>
      <c r="I123" s="144" t="s">
        <v>2596</v>
      </c>
      <c r="J123" s="140" t="s">
        <v>2597</v>
      </c>
      <c r="K123" s="139" t="s">
        <v>24</v>
      </c>
      <c r="L123" s="141">
        <v>2</v>
      </c>
      <c r="M123" s="142">
        <v>0</v>
      </c>
      <c r="N123" s="141">
        <f t="shared" si="3"/>
        <v>2</v>
      </c>
      <c r="O123" s="2097"/>
      <c r="P123" s="2121">
        <f t="shared" si="4"/>
        <v>0</v>
      </c>
      <c r="Q123" s="37"/>
      <c r="R123" s="730"/>
    </row>
    <row r="124" spans="1:18" s="64" customFormat="1" ht="11.4" outlineLevel="2">
      <c r="A124" s="771"/>
      <c r="B124" s="576"/>
      <c r="C124" s="576"/>
      <c r="D124" s="576"/>
      <c r="E124" s="576"/>
      <c r="F124" s="576"/>
      <c r="G124" s="115">
        <v>11</v>
      </c>
      <c r="H124" s="139" t="s">
        <v>5</v>
      </c>
      <c r="I124" s="144" t="s">
        <v>2598</v>
      </c>
      <c r="J124" s="140" t="s">
        <v>2599</v>
      </c>
      <c r="K124" s="139" t="s">
        <v>24</v>
      </c>
      <c r="L124" s="141">
        <v>2</v>
      </c>
      <c r="M124" s="142">
        <v>0</v>
      </c>
      <c r="N124" s="141">
        <f t="shared" si="3"/>
        <v>2</v>
      </c>
      <c r="O124" s="2097"/>
      <c r="P124" s="2121">
        <f t="shared" si="4"/>
        <v>0</v>
      </c>
      <c r="Q124" s="37"/>
      <c r="R124" s="730"/>
    </row>
    <row r="125" spans="1:18" s="64" customFormat="1" outlineLevel="2">
      <c r="A125" s="771"/>
      <c r="B125" s="576"/>
      <c r="C125" s="576"/>
      <c r="D125" s="576"/>
      <c r="E125" s="576"/>
      <c r="F125" s="576"/>
      <c r="G125" s="129"/>
      <c r="H125" s="130"/>
      <c r="I125" s="131"/>
      <c r="J125" s="132"/>
      <c r="K125" s="130"/>
      <c r="L125" s="82"/>
      <c r="M125" s="102"/>
      <c r="N125" s="82"/>
      <c r="O125" s="2003"/>
      <c r="P125" s="2123"/>
      <c r="Q125" s="81"/>
      <c r="R125" s="773"/>
    </row>
    <row r="126" spans="1:18" s="64" customFormat="1" outlineLevel="1">
      <c r="A126" s="771"/>
      <c r="B126" s="576"/>
      <c r="C126" s="576"/>
      <c r="D126" s="576"/>
      <c r="E126" s="576"/>
      <c r="F126" s="1534">
        <v>0</v>
      </c>
      <c r="G126" s="1542" t="s">
        <v>4866</v>
      </c>
      <c r="H126" s="1536"/>
      <c r="I126" s="1537"/>
      <c r="J126" s="1529" t="s">
        <v>2600</v>
      </c>
      <c r="K126" s="1536"/>
      <c r="L126" s="1538"/>
      <c r="M126" s="1539"/>
      <c r="N126" s="1538"/>
      <c r="O126" s="2117"/>
      <c r="P126" s="2120">
        <f>SUM(P127:P146)</f>
        <v>0</v>
      </c>
      <c r="Q126" s="1540"/>
      <c r="R126" s="1541"/>
    </row>
    <row r="127" spans="1:18" s="64" customFormat="1" ht="11.4" outlineLevel="2">
      <c r="A127" s="771"/>
      <c r="B127" s="576"/>
      <c r="C127" s="576"/>
      <c r="D127" s="576"/>
      <c r="E127" s="576"/>
      <c r="F127" s="576"/>
      <c r="G127" s="16">
        <v>1</v>
      </c>
      <c r="H127" s="17" t="s">
        <v>13</v>
      </c>
      <c r="I127" s="112" t="s">
        <v>2601</v>
      </c>
      <c r="J127" s="83" t="s">
        <v>2602</v>
      </c>
      <c r="K127" s="17" t="s">
        <v>24</v>
      </c>
      <c r="L127" s="70">
        <v>3</v>
      </c>
      <c r="M127" s="19">
        <v>0</v>
      </c>
      <c r="N127" s="70">
        <f>L127</f>
        <v>3</v>
      </c>
      <c r="O127" s="2097"/>
      <c r="P127" s="2111">
        <f>SUM(N127*O127)</f>
        <v>0</v>
      </c>
      <c r="Q127" s="37"/>
      <c r="R127" s="730"/>
    </row>
    <row r="128" spans="1:18" s="64" customFormat="1" ht="11.4" outlineLevel="2">
      <c r="A128" s="771"/>
      <c r="B128" s="576"/>
      <c r="C128" s="576"/>
      <c r="D128" s="576"/>
      <c r="E128" s="576"/>
      <c r="F128" s="576"/>
      <c r="G128" s="146">
        <v>2</v>
      </c>
      <c r="H128" s="139" t="s">
        <v>5</v>
      </c>
      <c r="I128" s="100" t="s">
        <v>2603</v>
      </c>
      <c r="J128" s="140" t="s">
        <v>2604</v>
      </c>
      <c r="K128" s="139" t="s">
        <v>24</v>
      </c>
      <c r="L128" s="141">
        <v>3</v>
      </c>
      <c r="M128" s="142">
        <v>0</v>
      </c>
      <c r="N128" s="141">
        <f t="shared" ref="N128:N133" si="5">L128</f>
        <v>3</v>
      </c>
      <c r="O128" s="2097"/>
      <c r="P128" s="2125">
        <f t="shared" ref="P128:P146" si="6">SUM(N128*O128)</f>
        <v>0</v>
      </c>
      <c r="Q128" s="37"/>
      <c r="R128" s="730"/>
    </row>
    <row r="129" spans="1:18" s="64" customFormat="1" ht="11.4" outlineLevel="2">
      <c r="A129" s="771"/>
      <c r="B129" s="576"/>
      <c r="C129" s="576"/>
      <c r="D129" s="576"/>
      <c r="E129" s="576"/>
      <c r="F129" s="576"/>
      <c r="G129" s="146" t="s">
        <v>2465</v>
      </c>
      <c r="H129" s="139" t="s">
        <v>5</v>
      </c>
      <c r="I129" s="100" t="s">
        <v>2605</v>
      </c>
      <c r="J129" s="140" t="s">
        <v>2606</v>
      </c>
      <c r="K129" s="139" t="s">
        <v>24</v>
      </c>
      <c r="L129" s="141">
        <v>3</v>
      </c>
      <c r="M129" s="142">
        <v>0</v>
      </c>
      <c r="N129" s="141">
        <f t="shared" si="5"/>
        <v>3</v>
      </c>
      <c r="O129" s="2097"/>
      <c r="P129" s="2125">
        <f t="shared" si="6"/>
        <v>0</v>
      </c>
      <c r="Q129" s="37"/>
      <c r="R129" s="730"/>
    </row>
    <row r="130" spans="1:18" s="64" customFormat="1" ht="11.4" outlineLevel="2">
      <c r="A130" s="771"/>
      <c r="B130" s="576"/>
      <c r="C130" s="576"/>
      <c r="D130" s="576"/>
      <c r="E130" s="576"/>
      <c r="F130" s="576"/>
      <c r="G130" s="146" t="s">
        <v>2468</v>
      </c>
      <c r="H130" s="139" t="s">
        <v>5</v>
      </c>
      <c r="I130" s="100" t="s">
        <v>2607</v>
      </c>
      <c r="J130" s="140" t="s">
        <v>2608</v>
      </c>
      <c r="K130" s="139" t="s">
        <v>24</v>
      </c>
      <c r="L130" s="141">
        <v>20</v>
      </c>
      <c r="M130" s="142">
        <v>0</v>
      </c>
      <c r="N130" s="141">
        <f t="shared" si="5"/>
        <v>20</v>
      </c>
      <c r="O130" s="2097"/>
      <c r="P130" s="2125">
        <f t="shared" si="6"/>
        <v>0</v>
      </c>
      <c r="Q130" s="37"/>
      <c r="R130" s="730"/>
    </row>
    <row r="131" spans="1:18" s="64" customFormat="1" ht="24.6" outlineLevel="2">
      <c r="A131" s="771"/>
      <c r="B131" s="576"/>
      <c r="C131" s="576"/>
      <c r="D131" s="576"/>
      <c r="E131" s="576"/>
      <c r="F131" s="576"/>
      <c r="G131" s="147" t="s">
        <v>2609</v>
      </c>
      <c r="H131" s="139" t="s">
        <v>13</v>
      </c>
      <c r="I131" s="100" t="s">
        <v>2610</v>
      </c>
      <c r="J131" s="140" t="s">
        <v>2611</v>
      </c>
      <c r="K131" s="139" t="s">
        <v>24</v>
      </c>
      <c r="L131" s="141">
        <v>10</v>
      </c>
      <c r="M131" s="142">
        <v>0</v>
      </c>
      <c r="N131" s="141">
        <f t="shared" si="5"/>
        <v>10</v>
      </c>
      <c r="O131" s="2097"/>
      <c r="P131" s="2125">
        <f t="shared" si="6"/>
        <v>0</v>
      </c>
      <c r="Q131" s="37"/>
      <c r="R131" s="730"/>
    </row>
    <row r="132" spans="1:18" s="64" customFormat="1" ht="11.4" outlineLevel="2">
      <c r="A132" s="771"/>
      <c r="B132" s="576"/>
      <c r="C132" s="576"/>
      <c r="D132" s="576"/>
      <c r="E132" s="576"/>
      <c r="F132" s="576"/>
      <c r="G132" s="146" t="s">
        <v>2612</v>
      </c>
      <c r="H132" s="139" t="s">
        <v>5</v>
      </c>
      <c r="I132" s="100" t="s">
        <v>2613</v>
      </c>
      <c r="J132" s="91" t="s">
        <v>2614</v>
      </c>
      <c r="K132" s="139" t="s">
        <v>24</v>
      </c>
      <c r="L132" s="141">
        <v>10</v>
      </c>
      <c r="M132" s="142">
        <v>0</v>
      </c>
      <c r="N132" s="141">
        <f t="shared" si="5"/>
        <v>10</v>
      </c>
      <c r="O132" s="2097"/>
      <c r="P132" s="2125">
        <f t="shared" si="6"/>
        <v>0</v>
      </c>
      <c r="Q132" s="37"/>
      <c r="R132" s="730"/>
    </row>
    <row r="133" spans="1:18" s="64" customFormat="1" ht="11.4" outlineLevel="2">
      <c r="A133" s="771"/>
      <c r="B133" s="576"/>
      <c r="C133" s="576"/>
      <c r="D133" s="576"/>
      <c r="E133" s="576"/>
      <c r="F133" s="576"/>
      <c r="G133" s="146" t="s">
        <v>2615</v>
      </c>
      <c r="H133" s="139" t="s">
        <v>13</v>
      </c>
      <c r="I133" s="100" t="s">
        <v>2616</v>
      </c>
      <c r="J133" s="140" t="s">
        <v>2617</v>
      </c>
      <c r="K133" s="139" t="s">
        <v>24</v>
      </c>
      <c r="L133" s="141">
        <v>1</v>
      </c>
      <c r="M133" s="142">
        <v>0</v>
      </c>
      <c r="N133" s="141">
        <f t="shared" si="5"/>
        <v>1</v>
      </c>
      <c r="O133" s="2097"/>
      <c r="P133" s="2125">
        <f t="shared" si="6"/>
        <v>0</v>
      </c>
      <c r="Q133" s="37"/>
      <c r="R133" s="730"/>
    </row>
    <row r="134" spans="1:18" s="64" customFormat="1" ht="22.8" outlineLevel="2">
      <c r="A134" s="771"/>
      <c r="B134" s="576"/>
      <c r="C134" s="576"/>
      <c r="D134" s="576"/>
      <c r="E134" s="576"/>
      <c r="F134" s="576"/>
      <c r="G134" s="146" t="s">
        <v>2618</v>
      </c>
      <c r="H134" s="139"/>
      <c r="I134" s="148" t="s">
        <v>2619</v>
      </c>
      <c r="J134" s="140" t="s">
        <v>2620</v>
      </c>
      <c r="K134" s="139" t="s">
        <v>1875</v>
      </c>
      <c r="L134" s="141">
        <v>8</v>
      </c>
      <c r="M134" s="142">
        <v>0</v>
      </c>
      <c r="N134" s="141">
        <v>8</v>
      </c>
      <c r="O134" s="2097"/>
      <c r="P134" s="2125">
        <f t="shared" si="6"/>
        <v>0</v>
      </c>
      <c r="Q134" s="37"/>
      <c r="R134" s="730"/>
    </row>
    <row r="135" spans="1:18" s="64" customFormat="1" ht="11.4" outlineLevel="2">
      <c r="A135" s="771"/>
      <c r="B135" s="576"/>
      <c r="C135" s="576"/>
      <c r="D135" s="576"/>
      <c r="E135" s="576"/>
      <c r="F135" s="576"/>
      <c r="G135" s="146" t="s">
        <v>2621</v>
      </c>
      <c r="H135" s="126" t="s">
        <v>13</v>
      </c>
      <c r="I135" s="148" t="s">
        <v>2622</v>
      </c>
      <c r="J135" s="140" t="s">
        <v>2623</v>
      </c>
      <c r="K135" s="139" t="s">
        <v>1875</v>
      </c>
      <c r="L135" s="141">
        <v>4</v>
      </c>
      <c r="M135" s="142">
        <v>0</v>
      </c>
      <c r="N135" s="141">
        <f t="shared" ref="N135:N144" si="7">L135</f>
        <v>4</v>
      </c>
      <c r="O135" s="2097"/>
      <c r="P135" s="2125">
        <f t="shared" si="6"/>
        <v>0</v>
      </c>
      <c r="Q135" s="37"/>
      <c r="R135" s="730"/>
    </row>
    <row r="136" spans="1:18" s="64" customFormat="1" ht="22.8" outlineLevel="2">
      <c r="A136" s="771"/>
      <c r="B136" s="576"/>
      <c r="C136" s="576"/>
      <c r="D136" s="576"/>
      <c r="E136" s="576"/>
      <c r="F136" s="576"/>
      <c r="G136" s="147" t="s">
        <v>2624</v>
      </c>
      <c r="H136" s="126" t="s">
        <v>13</v>
      </c>
      <c r="I136" s="149" t="s">
        <v>2625</v>
      </c>
      <c r="J136" s="138" t="s">
        <v>2626</v>
      </c>
      <c r="K136" s="126" t="s">
        <v>16</v>
      </c>
      <c r="L136" s="143">
        <v>16</v>
      </c>
      <c r="M136" s="65">
        <v>0</v>
      </c>
      <c r="N136" s="143">
        <f t="shared" si="7"/>
        <v>16</v>
      </c>
      <c r="O136" s="2097"/>
      <c r="P136" s="2126">
        <f t="shared" si="6"/>
        <v>0</v>
      </c>
      <c r="Q136" s="37"/>
      <c r="R136" s="730"/>
    </row>
    <row r="137" spans="1:18" s="64" customFormat="1" ht="11.4" outlineLevel="2">
      <c r="A137" s="771"/>
      <c r="B137" s="576"/>
      <c r="C137" s="576"/>
      <c r="D137" s="576"/>
      <c r="E137" s="576"/>
      <c r="F137" s="576"/>
      <c r="G137" s="146" t="s">
        <v>2627</v>
      </c>
      <c r="H137" s="139" t="s">
        <v>13</v>
      </c>
      <c r="I137" s="150" t="s">
        <v>2628</v>
      </c>
      <c r="J137" s="138" t="s">
        <v>2629</v>
      </c>
      <c r="K137" s="139" t="s">
        <v>16</v>
      </c>
      <c r="L137" s="141">
        <v>32</v>
      </c>
      <c r="M137" s="142">
        <v>0</v>
      </c>
      <c r="N137" s="141">
        <f t="shared" si="7"/>
        <v>32</v>
      </c>
      <c r="O137" s="2097"/>
      <c r="P137" s="2125">
        <f t="shared" si="6"/>
        <v>0</v>
      </c>
      <c r="Q137" s="37"/>
      <c r="R137" s="730"/>
    </row>
    <row r="138" spans="1:18" s="64" customFormat="1" ht="22.8" outlineLevel="2">
      <c r="A138" s="771"/>
      <c r="B138" s="576"/>
      <c r="C138" s="576"/>
      <c r="D138" s="576"/>
      <c r="E138" s="576"/>
      <c r="F138" s="576"/>
      <c r="G138" s="146" t="s">
        <v>2630</v>
      </c>
      <c r="H138" s="103" t="s">
        <v>13</v>
      </c>
      <c r="I138" s="122" t="s">
        <v>2631</v>
      </c>
      <c r="J138" s="119" t="s">
        <v>2632</v>
      </c>
      <c r="K138" s="103" t="s">
        <v>16</v>
      </c>
      <c r="L138" s="120">
        <f>6*5*0.5</f>
        <v>15</v>
      </c>
      <c r="M138" s="121">
        <v>0</v>
      </c>
      <c r="N138" s="120">
        <f t="shared" si="7"/>
        <v>15</v>
      </c>
      <c r="O138" s="2097"/>
      <c r="P138" s="2121">
        <f t="shared" si="6"/>
        <v>0</v>
      </c>
      <c r="Q138" s="37"/>
      <c r="R138" s="730"/>
    </row>
    <row r="139" spans="1:18" s="64" customFormat="1" ht="11.4" outlineLevel="2">
      <c r="A139" s="771"/>
      <c r="B139" s="576"/>
      <c r="C139" s="576"/>
      <c r="D139" s="576"/>
      <c r="E139" s="576"/>
      <c r="F139" s="576"/>
      <c r="G139" s="147" t="s">
        <v>2633</v>
      </c>
      <c r="H139" s="103" t="s">
        <v>13</v>
      </c>
      <c r="I139" s="88">
        <v>919112212</v>
      </c>
      <c r="J139" s="95" t="s">
        <v>2634</v>
      </c>
      <c r="K139" s="103" t="s">
        <v>6</v>
      </c>
      <c r="L139" s="120">
        <f>66.3+3.3+52.7+12.4+3</f>
        <v>137.69999999999999</v>
      </c>
      <c r="M139" s="121">
        <v>0</v>
      </c>
      <c r="N139" s="120">
        <f t="shared" si="7"/>
        <v>137.69999999999999</v>
      </c>
      <c r="O139" s="2097"/>
      <c r="P139" s="2121">
        <f t="shared" si="6"/>
        <v>0</v>
      </c>
      <c r="Q139" s="37"/>
      <c r="R139" s="730"/>
    </row>
    <row r="140" spans="1:18" s="64" customFormat="1" ht="11.4" outlineLevel="2">
      <c r="A140" s="771"/>
      <c r="B140" s="576"/>
      <c r="C140" s="576"/>
      <c r="D140" s="576"/>
      <c r="E140" s="576"/>
      <c r="F140" s="576"/>
      <c r="G140" s="146" t="s">
        <v>2635</v>
      </c>
      <c r="H140" s="103" t="s">
        <v>13</v>
      </c>
      <c r="I140" s="88" t="s">
        <v>2636</v>
      </c>
      <c r="J140" s="95" t="s">
        <v>2637</v>
      </c>
      <c r="K140" s="103" t="s">
        <v>6</v>
      </c>
      <c r="L140" s="120">
        <f>66.3+3.3+52.7+12.4+3</f>
        <v>137.69999999999999</v>
      </c>
      <c r="M140" s="121">
        <v>0</v>
      </c>
      <c r="N140" s="120">
        <f t="shared" si="7"/>
        <v>137.69999999999999</v>
      </c>
      <c r="O140" s="2097"/>
      <c r="P140" s="2121">
        <f t="shared" si="6"/>
        <v>0</v>
      </c>
      <c r="Q140" s="37"/>
      <c r="R140" s="730"/>
    </row>
    <row r="141" spans="1:18" s="64" customFormat="1" ht="11.4" outlineLevel="2">
      <c r="A141" s="771"/>
      <c r="B141" s="576"/>
      <c r="C141" s="576"/>
      <c r="D141" s="576"/>
      <c r="E141" s="576"/>
      <c r="F141" s="576"/>
      <c r="G141" s="146" t="s">
        <v>2638</v>
      </c>
      <c r="H141" s="103" t="s">
        <v>13</v>
      </c>
      <c r="I141" s="151" t="s">
        <v>2639</v>
      </c>
      <c r="J141" s="152" t="s">
        <v>2640</v>
      </c>
      <c r="K141" s="103" t="s">
        <v>6</v>
      </c>
      <c r="L141" s="120">
        <f>L140</f>
        <v>137.69999999999999</v>
      </c>
      <c r="M141" s="121">
        <v>0</v>
      </c>
      <c r="N141" s="120">
        <f t="shared" si="7"/>
        <v>137.69999999999999</v>
      </c>
      <c r="O141" s="2097"/>
      <c r="P141" s="2121">
        <f t="shared" si="6"/>
        <v>0</v>
      </c>
      <c r="Q141" s="37"/>
      <c r="R141" s="730"/>
    </row>
    <row r="142" spans="1:18" s="64" customFormat="1" ht="22.8" outlineLevel="2">
      <c r="A142" s="771"/>
      <c r="B142" s="576"/>
      <c r="C142" s="576"/>
      <c r="D142" s="576"/>
      <c r="E142" s="576"/>
      <c r="F142" s="576"/>
      <c r="G142" s="147" t="s">
        <v>2641</v>
      </c>
      <c r="H142" s="17" t="s">
        <v>13</v>
      </c>
      <c r="I142" s="112" t="s">
        <v>2642</v>
      </c>
      <c r="J142" s="127" t="s">
        <v>2643</v>
      </c>
      <c r="K142" s="17" t="s">
        <v>6</v>
      </c>
      <c r="L142" s="70">
        <v>20</v>
      </c>
      <c r="M142" s="19">
        <v>0</v>
      </c>
      <c r="N142" s="70">
        <f t="shared" si="7"/>
        <v>20</v>
      </c>
      <c r="O142" s="2097"/>
      <c r="P142" s="2111">
        <f t="shared" si="6"/>
        <v>0</v>
      </c>
      <c r="Q142" s="37"/>
      <c r="R142" s="730"/>
    </row>
    <row r="143" spans="1:18" s="64" customFormat="1" ht="22.8" outlineLevel="2">
      <c r="A143" s="771"/>
      <c r="B143" s="576"/>
      <c r="C143" s="576"/>
      <c r="D143" s="576"/>
      <c r="E143" s="576"/>
      <c r="F143" s="576"/>
      <c r="G143" s="146" t="s">
        <v>2644</v>
      </c>
      <c r="H143" s="17" t="s">
        <v>13</v>
      </c>
      <c r="I143" s="112" t="s">
        <v>2645</v>
      </c>
      <c r="J143" s="127" t="s">
        <v>2646</v>
      </c>
      <c r="K143" s="17" t="s">
        <v>6</v>
      </c>
      <c r="L143" s="70">
        <v>7.5</v>
      </c>
      <c r="M143" s="19">
        <v>0</v>
      </c>
      <c r="N143" s="70">
        <f t="shared" si="7"/>
        <v>7.5</v>
      </c>
      <c r="O143" s="2097"/>
      <c r="P143" s="2111">
        <f t="shared" si="6"/>
        <v>0</v>
      </c>
      <c r="Q143" s="37"/>
      <c r="R143" s="730"/>
    </row>
    <row r="144" spans="1:18" s="64" customFormat="1" ht="22.8" outlineLevel="2">
      <c r="A144" s="771"/>
      <c r="B144" s="576"/>
      <c r="C144" s="576"/>
      <c r="D144" s="576"/>
      <c r="E144" s="576"/>
      <c r="F144" s="576"/>
      <c r="G144" s="146" t="s">
        <v>2647</v>
      </c>
      <c r="H144" s="17" t="s">
        <v>13</v>
      </c>
      <c r="I144" s="112" t="s">
        <v>2648</v>
      </c>
      <c r="J144" s="127" t="s">
        <v>2649</v>
      </c>
      <c r="K144" s="17" t="s">
        <v>6</v>
      </c>
      <c r="L144" s="70">
        <v>5</v>
      </c>
      <c r="M144" s="19">
        <v>0</v>
      </c>
      <c r="N144" s="70">
        <f t="shared" si="7"/>
        <v>5</v>
      </c>
      <c r="O144" s="2097"/>
      <c r="P144" s="2111">
        <f t="shared" si="6"/>
        <v>0</v>
      </c>
      <c r="Q144" s="37"/>
      <c r="R144" s="730"/>
    </row>
    <row r="145" spans="1:18" s="64" customFormat="1" ht="22.8" outlineLevel="2">
      <c r="A145" s="771"/>
      <c r="B145" s="576"/>
      <c r="C145" s="576"/>
      <c r="D145" s="576"/>
      <c r="E145" s="576"/>
      <c r="F145" s="576"/>
      <c r="G145" s="147" t="s">
        <v>2650</v>
      </c>
      <c r="H145" s="17" t="s">
        <v>13</v>
      </c>
      <c r="I145" s="112" t="s">
        <v>2651</v>
      </c>
      <c r="J145" s="127" t="s">
        <v>2652</v>
      </c>
      <c r="K145" s="17" t="s">
        <v>6</v>
      </c>
      <c r="L145" s="70">
        <v>6.3</v>
      </c>
      <c r="M145" s="19">
        <v>0</v>
      </c>
      <c r="N145" s="70">
        <v>6.5</v>
      </c>
      <c r="O145" s="2097"/>
      <c r="P145" s="2111">
        <f t="shared" si="6"/>
        <v>0</v>
      </c>
      <c r="Q145" s="37"/>
      <c r="R145" s="730"/>
    </row>
    <row r="146" spans="1:18" s="64" customFormat="1" ht="11.4" outlineLevel="2">
      <c r="A146" s="771"/>
      <c r="B146" s="576"/>
      <c r="C146" s="576"/>
      <c r="D146" s="576"/>
      <c r="E146" s="576"/>
      <c r="F146" s="576"/>
      <c r="G146" s="146" t="s">
        <v>2653</v>
      </c>
      <c r="H146" s="103" t="s">
        <v>13</v>
      </c>
      <c r="I146" s="88" t="s">
        <v>2654</v>
      </c>
      <c r="J146" s="119" t="s">
        <v>2655</v>
      </c>
      <c r="K146" s="103" t="s">
        <v>1875</v>
      </c>
      <c r="L146" s="120">
        <v>1</v>
      </c>
      <c r="M146" s="121">
        <v>0</v>
      </c>
      <c r="N146" s="120">
        <f>L146</f>
        <v>1</v>
      </c>
      <c r="O146" s="2097"/>
      <c r="P146" s="2121">
        <f t="shared" si="6"/>
        <v>0</v>
      </c>
      <c r="Q146" s="37"/>
      <c r="R146" s="730"/>
    </row>
    <row r="147" spans="1:18" s="64" customFormat="1" outlineLevel="2">
      <c r="A147" s="771"/>
      <c r="B147" s="576"/>
      <c r="C147" s="576"/>
      <c r="D147" s="576"/>
      <c r="E147" s="576"/>
      <c r="F147" s="576"/>
      <c r="G147" s="129"/>
      <c r="H147" s="130"/>
      <c r="I147" s="131"/>
      <c r="J147" s="132"/>
      <c r="K147" s="130"/>
      <c r="L147" s="82"/>
      <c r="M147" s="102"/>
      <c r="N147" s="82"/>
      <c r="O147" s="2003"/>
      <c r="P147" s="2123"/>
      <c r="Q147" s="81"/>
      <c r="R147" s="773"/>
    </row>
    <row r="148" spans="1:18" s="64" customFormat="1" outlineLevel="1">
      <c r="A148" s="771"/>
      <c r="B148" s="576"/>
      <c r="C148" s="576"/>
      <c r="D148" s="576"/>
      <c r="E148" s="576"/>
      <c r="F148" s="1534">
        <v>0</v>
      </c>
      <c r="G148" s="1542" t="s">
        <v>4867</v>
      </c>
      <c r="H148" s="1536"/>
      <c r="I148" s="1537"/>
      <c r="J148" s="1529" t="s">
        <v>2656</v>
      </c>
      <c r="K148" s="1536"/>
      <c r="L148" s="1538"/>
      <c r="M148" s="1539"/>
      <c r="N148" s="1538"/>
      <c r="O148" s="2117"/>
      <c r="P148" s="2120">
        <f>SUM(P149:P149)</f>
        <v>0</v>
      </c>
      <c r="Q148" s="1540"/>
      <c r="R148" s="1541"/>
    </row>
    <row r="149" spans="1:18" s="64" customFormat="1" ht="22.8" outlineLevel="2">
      <c r="A149" s="771"/>
      <c r="B149" s="576"/>
      <c r="C149" s="576"/>
      <c r="D149" s="576"/>
      <c r="E149" s="576"/>
      <c r="F149" s="576"/>
      <c r="G149" s="153">
        <v>1</v>
      </c>
      <c r="H149" s="17" t="s">
        <v>13</v>
      </c>
      <c r="I149" s="154">
        <v>998225111</v>
      </c>
      <c r="J149" s="155" t="s">
        <v>2657</v>
      </c>
      <c r="K149" s="17" t="s">
        <v>7</v>
      </c>
      <c r="L149" s="70">
        <v>3987.5</v>
      </c>
      <c r="M149" s="19">
        <v>0</v>
      </c>
      <c r="N149" s="70">
        <f>L149</f>
        <v>3987.5</v>
      </c>
      <c r="O149" s="2097"/>
      <c r="P149" s="2111">
        <f>SUM(N149*O149)</f>
        <v>0</v>
      </c>
      <c r="Q149" s="37"/>
      <c r="R149" s="730"/>
    </row>
    <row r="150" spans="1:18" s="64" customFormat="1" outlineLevel="2">
      <c r="A150" s="771"/>
      <c r="B150" s="576"/>
      <c r="C150" s="576"/>
      <c r="D150" s="576"/>
      <c r="E150" s="576"/>
      <c r="F150" s="576"/>
      <c r="G150" s="129"/>
      <c r="H150" s="130"/>
      <c r="I150" s="131"/>
      <c r="J150" s="132"/>
      <c r="K150" s="130"/>
      <c r="L150" s="82"/>
      <c r="M150" s="102"/>
      <c r="N150" s="82"/>
      <c r="O150" s="2003"/>
      <c r="P150" s="2123"/>
      <c r="Q150" s="81"/>
      <c r="R150" s="773"/>
    </row>
    <row r="151" spans="1:18" s="64" customFormat="1" outlineLevel="1">
      <c r="A151" s="771"/>
      <c r="B151" s="576"/>
      <c r="C151" s="576"/>
      <c r="D151" s="576"/>
      <c r="E151" s="576"/>
      <c r="F151" s="1534">
        <v>0</v>
      </c>
      <c r="G151" s="1542" t="s">
        <v>4868</v>
      </c>
      <c r="H151" s="1536"/>
      <c r="I151" s="1537"/>
      <c r="J151" s="1529" t="s">
        <v>2658</v>
      </c>
      <c r="K151" s="1536"/>
      <c r="L151" s="1538"/>
      <c r="M151" s="1539"/>
      <c r="N151" s="1538"/>
      <c r="O151" s="2117"/>
      <c r="P151" s="2120">
        <f>SUM(P152:P155)</f>
        <v>0</v>
      </c>
      <c r="Q151" s="1540"/>
      <c r="R151" s="1541"/>
    </row>
    <row r="152" spans="1:18" s="64" customFormat="1" ht="11.4" outlineLevel="2">
      <c r="A152" s="771"/>
      <c r="B152" s="576"/>
      <c r="C152" s="576"/>
      <c r="D152" s="576"/>
      <c r="E152" s="576"/>
      <c r="F152" s="576"/>
      <c r="G152" s="115">
        <v>1</v>
      </c>
      <c r="H152" s="156" t="s">
        <v>2659</v>
      </c>
      <c r="I152" s="157" t="s">
        <v>2660</v>
      </c>
      <c r="J152" s="158" t="s">
        <v>2661</v>
      </c>
      <c r="K152" s="159" t="s">
        <v>2662</v>
      </c>
      <c r="L152" s="70">
        <v>1</v>
      </c>
      <c r="M152" s="121">
        <v>0</v>
      </c>
      <c r="N152" s="70">
        <v>1</v>
      </c>
      <c r="O152" s="2097"/>
      <c r="P152" s="2111">
        <f>SUM(N152*O152)</f>
        <v>0</v>
      </c>
      <c r="Q152" s="37"/>
      <c r="R152" s="730"/>
    </row>
    <row r="153" spans="1:18" s="64" customFormat="1" ht="11.4" outlineLevel="2">
      <c r="A153" s="771"/>
      <c r="B153" s="576"/>
      <c r="C153" s="576"/>
      <c r="D153" s="576"/>
      <c r="E153" s="576"/>
      <c r="F153" s="576"/>
      <c r="G153" s="115">
        <v>2</v>
      </c>
      <c r="H153" s="156" t="s">
        <v>2659</v>
      </c>
      <c r="I153" s="157" t="s">
        <v>2663</v>
      </c>
      <c r="J153" s="158" t="s">
        <v>2664</v>
      </c>
      <c r="K153" s="159" t="s">
        <v>2662</v>
      </c>
      <c r="L153" s="70">
        <v>1</v>
      </c>
      <c r="M153" s="121">
        <v>0</v>
      </c>
      <c r="N153" s="70">
        <v>1</v>
      </c>
      <c r="O153" s="2097"/>
      <c r="P153" s="2111">
        <f>SUM(N153*O153)</f>
        <v>0</v>
      </c>
      <c r="Q153" s="37"/>
      <c r="R153" s="730"/>
    </row>
    <row r="154" spans="1:18" s="64" customFormat="1" ht="11.4" outlineLevel="2">
      <c r="A154" s="771"/>
      <c r="B154" s="576"/>
      <c r="C154" s="576"/>
      <c r="D154" s="576"/>
      <c r="E154" s="576"/>
      <c r="F154" s="576"/>
      <c r="G154" s="115">
        <v>3</v>
      </c>
      <c r="H154" s="156" t="s">
        <v>2659</v>
      </c>
      <c r="I154" s="160" t="s">
        <v>2665</v>
      </c>
      <c r="J154" s="158" t="s">
        <v>2666</v>
      </c>
      <c r="K154" s="159" t="s">
        <v>2662</v>
      </c>
      <c r="L154" s="70">
        <v>1</v>
      </c>
      <c r="M154" s="121">
        <v>0</v>
      </c>
      <c r="N154" s="70">
        <v>1</v>
      </c>
      <c r="O154" s="2097"/>
      <c r="P154" s="2111">
        <f>SUM(N154*O154)</f>
        <v>0</v>
      </c>
      <c r="Q154" s="37"/>
      <c r="R154" s="730"/>
    </row>
    <row r="155" spans="1:18" s="64" customFormat="1" ht="11.4" outlineLevel="2">
      <c r="A155" s="774"/>
      <c r="B155" s="775"/>
      <c r="C155" s="775"/>
      <c r="D155" s="775"/>
      <c r="E155" s="775"/>
      <c r="F155" s="1516"/>
      <c r="G155" s="776">
        <v>4</v>
      </c>
      <c r="H155" s="777" t="s">
        <v>2659</v>
      </c>
      <c r="I155" s="778" t="s">
        <v>2667</v>
      </c>
      <c r="J155" s="779" t="s">
        <v>2668</v>
      </c>
      <c r="K155" s="780" t="s">
        <v>2662</v>
      </c>
      <c r="L155" s="781">
        <v>1</v>
      </c>
      <c r="M155" s="782">
        <v>0</v>
      </c>
      <c r="N155" s="781">
        <v>1</v>
      </c>
      <c r="O155" s="2127"/>
      <c r="P155" s="2128">
        <f>SUM(N155*O155)</f>
        <v>0</v>
      </c>
      <c r="Q155" s="530"/>
      <c r="R155" s="783"/>
    </row>
    <row r="156" spans="1:18">
      <c r="J156" s="79"/>
      <c r="L156" s="82"/>
      <c r="M156" s="102"/>
      <c r="N156" s="82"/>
      <c r="O156" s="2123"/>
      <c r="P156" s="2118"/>
    </row>
    <row r="157" spans="1:18">
      <c r="L157" s="82"/>
      <c r="M157" s="61"/>
      <c r="N157" s="82"/>
      <c r="O157" s="2118"/>
      <c r="P157" s="2118"/>
    </row>
    <row r="158" spans="1:18">
      <c r="J158" s="79"/>
      <c r="L158" s="82"/>
      <c r="M158" s="102"/>
      <c r="N158" s="82"/>
      <c r="O158" s="2123"/>
      <c r="P158" s="2118"/>
    </row>
    <row r="159" spans="1:18">
      <c r="L159" s="82"/>
      <c r="M159" s="61"/>
      <c r="N159" s="82"/>
      <c r="O159" s="2118"/>
      <c r="P159" s="2118"/>
    </row>
    <row r="160" spans="1:18">
      <c r="J160" s="79"/>
      <c r="L160" s="82"/>
      <c r="M160" s="102"/>
      <c r="N160" s="82"/>
      <c r="O160" s="2123"/>
      <c r="P160" s="2118"/>
    </row>
    <row r="161" spans="10:16">
      <c r="L161" s="82"/>
      <c r="M161" s="61"/>
      <c r="N161" s="82"/>
      <c r="O161" s="2118"/>
      <c r="P161" s="2118"/>
    </row>
    <row r="162" spans="10:16">
      <c r="J162" s="79"/>
      <c r="L162" s="82"/>
      <c r="M162" s="102"/>
      <c r="N162" s="82"/>
      <c r="O162" s="2123"/>
      <c r="P162" s="2118"/>
    </row>
    <row r="163" spans="10:16">
      <c r="L163" s="82"/>
      <c r="M163" s="61"/>
      <c r="N163" s="82"/>
      <c r="O163" s="2118"/>
      <c r="P163" s="2118"/>
    </row>
    <row r="164" spans="10:16">
      <c r="J164" s="79"/>
      <c r="L164" s="82"/>
      <c r="M164" s="102"/>
      <c r="N164" s="82"/>
      <c r="O164" s="2123"/>
      <c r="P164" s="2118"/>
    </row>
    <row r="165" spans="10:16">
      <c r="L165" s="82"/>
      <c r="M165" s="61"/>
      <c r="N165" s="82"/>
      <c r="O165" s="2118"/>
      <c r="P165" s="2118"/>
    </row>
    <row r="166" spans="10:16">
      <c r="L166" s="82"/>
      <c r="M166" s="61"/>
      <c r="N166" s="82"/>
      <c r="O166" s="2118"/>
      <c r="P166" s="2118"/>
    </row>
    <row r="167" spans="10:16">
      <c r="L167" s="82"/>
      <c r="M167" s="102"/>
      <c r="N167" s="82"/>
      <c r="O167" s="2118"/>
      <c r="P167" s="2118"/>
    </row>
    <row r="168" spans="10:16">
      <c r="J168" s="27"/>
      <c r="L168" s="82"/>
      <c r="M168" s="102"/>
      <c r="N168" s="82"/>
      <c r="O168" s="2118"/>
      <c r="P168" s="2118"/>
    </row>
    <row r="169" spans="10:16">
      <c r="L169" s="82"/>
      <c r="M169" s="61"/>
      <c r="N169" s="82"/>
      <c r="O169" s="2118"/>
      <c r="P169" s="2118"/>
    </row>
    <row r="170" spans="10:16">
      <c r="L170" s="82"/>
      <c r="M170" s="61"/>
      <c r="N170" s="82"/>
      <c r="O170" s="2118"/>
      <c r="P170" s="2118"/>
    </row>
    <row r="171" spans="10:16">
      <c r="L171" s="82"/>
      <c r="M171" s="61"/>
      <c r="N171" s="82"/>
      <c r="O171" s="2118"/>
      <c r="P171" s="2118"/>
    </row>
    <row r="172" spans="10:16">
      <c r="J172" s="79"/>
      <c r="L172" s="82"/>
      <c r="M172" s="102"/>
      <c r="N172" s="82"/>
      <c r="O172" s="2118"/>
      <c r="P172" s="2118"/>
    </row>
    <row r="173" spans="10:16">
      <c r="L173" s="82"/>
      <c r="M173" s="102"/>
      <c r="N173" s="82"/>
      <c r="O173" s="2118"/>
      <c r="P173" s="2118"/>
    </row>
    <row r="174" spans="10:16">
      <c r="J174" s="27"/>
      <c r="L174" s="82"/>
      <c r="M174" s="102"/>
      <c r="N174" s="82"/>
      <c r="O174" s="2118"/>
      <c r="P174" s="2118"/>
    </row>
    <row r="175" spans="10:16">
      <c r="L175" s="82"/>
      <c r="M175" s="61"/>
      <c r="N175" s="82"/>
      <c r="O175" s="2118"/>
      <c r="P175" s="2118"/>
    </row>
    <row r="176" spans="10:16">
      <c r="L176" s="82"/>
      <c r="M176" s="61"/>
      <c r="N176" s="82"/>
      <c r="O176" s="2118"/>
      <c r="P176" s="2118"/>
    </row>
    <row r="177" spans="10:16">
      <c r="L177" s="82"/>
      <c r="M177" s="61"/>
      <c r="N177" s="82"/>
      <c r="O177" s="2118"/>
      <c r="P177" s="2118"/>
    </row>
    <row r="178" spans="10:16">
      <c r="L178" s="82"/>
      <c r="M178" s="61"/>
      <c r="N178" s="82"/>
      <c r="O178" s="2118"/>
      <c r="P178" s="2118"/>
    </row>
    <row r="179" spans="10:16">
      <c r="L179" s="82"/>
      <c r="M179" s="61"/>
      <c r="N179" s="82"/>
      <c r="O179" s="2118"/>
      <c r="P179" s="2118"/>
    </row>
    <row r="180" spans="10:16">
      <c r="L180" s="82"/>
      <c r="M180" s="102"/>
      <c r="N180" s="82"/>
      <c r="O180" s="2118"/>
      <c r="P180" s="2118"/>
    </row>
    <row r="181" spans="10:16">
      <c r="J181" s="27"/>
      <c r="L181" s="82"/>
      <c r="M181" s="102"/>
      <c r="N181" s="82"/>
      <c r="O181" s="2118"/>
      <c r="P181" s="2118"/>
    </row>
    <row r="182" spans="10:16">
      <c r="L182" s="82"/>
      <c r="M182" s="61"/>
      <c r="N182" s="82"/>
      <c r="O182" s="2118"/>
      <c r="P182" s="2118"/>
    </row>
    <row r="183" spans="10:16">
      <c r="L183" s="82"/>
      <c r="M183" s="102"/>
      <c r="N183" s="82"/>
      <c r="O183" s="2123"/>
      <c r="P183" s="2123"/>
    </row>
    <row r="184" spans="10:16">
      <c r="J184" s="27"/>
      <c r="L184" s="82"/>
      <c r="M184" s="102"/>
      <c r="N184" s="82"/>
      <c r="O184" s="2123"/>
      <c r="P184" s="2123"/>
    </row>
    <row r="185" spans="10:16">
      <c r="L185" s="82"/>
      <c r="M185" s="61"/>
      <c r="N185" s="82"/>
      <c r="O185" s="2123"/>
      <c r="P185" s="2123"/>
    </row>
    <row r="186" spans="10:16">
      <c r="J186" s="79"/>
      <c r="L186" s="82"/>
      <c r="M186" s="61"/>
      <c r="N186" s="82"/>
      <c r="O186" s="2123"/>
      <c r="P186" s="2123"/>
    </row>
    <row r="187" spans="10:16">
      <c r="L187" s="82"/>
      <c r="M187" s="61"/>
      <c r="N187" s="82"/>
      <c r="O187" s="2123"/>
      <c r="P187" s="2123"/>
    </row>
    <row r="188" spans="10:16">
      <c r="L188" s="82"/>
      <c r="M188" s="61"/>
      <c r="N188" s="82"/>
      <c r="O188" s="2123"/>
      <c r="P188" s="2123"/>
    </row>
    <row r="189" spans="10:16">
      <c r="L189" s="82"/>
      <c r="M189" s="61"/>
      <c r="N189" s="82"/>
      <c r="O189" s="2123"/>
      <c r="P189" s="2123"/>
    </row>
    <row r="190" spans="10:16">
      <c r="L190" s="82"/>
      <c r="M190" s="61"/>
      <c r="N190" s="82"/>
      <c r="O190" s="2123"/>
      <c r="P190" s="2123"/>
    </row>
    <row r="191" spans="10:16">
      <c r="L191" s="82"/>
      <c r="M191" s="61"/>
      <c r="N191" s="82"/>
      <c r="O191" s="2123"/>
      <c r="P191" s="2123"/>
    </row>
    <row r="192" spans="10:16">
      <c r="L192" s="82"/>
      <c r="M192" s="61"/>
      <c r="N192" s="82"/>
      <c r="O192" s="2123"/>
      <c r="P192" s="2123"/>
    </row>
    <row r="193" spans="10:16">
      <c r="L193" s="82"/>
      <c r="M193" s="61"/>
      <c r="N193" s="82"/>
      <c r="O193" s="2123"/>
      <c r="P193" s="2123"/>
    </row>
    <row r="194" spans="10:16">
      <c r="L194" s="82"/>
      <c r="M194" s="61"/>
      <c r="N194" s="82"/>
      <c r="O194" s="2123"/>
      <c r="P194" s="2123"/>
    </row>
    <row r="195" spans="10:16">
      <c r="L195" s="82"/>
      <c r="M195" s="61"/>
      <c r="N195" s="82"/>
      <c r="O195" s="2123"/>
      <c r="P195" s="2123"/>
    </row>
    <row r="196" spans="10:16">
      <c r="L196" s="82"/>
      <c r="M196" s="61"/>
      <c r="N196" s="82"/>
      <c r="O196" s="2123"/>
      <c r="P196" s="2123"/>
    </row>
    <row r="197" spans="10:16">
      <c r="L197" s="82"/>
      <c r="M197" s="61"/>
      <c r="N197" s="82"/>
      <c r="O197" s="2123"/>
      <c r="P197" s="2123"/>
    </row>
    <row r="198" spans="10:16">
      <c r="L198" s="82"/>
      <c r="M198" s="61"/>
      <c r="N198" s="82"/>
      <c r="O198" s="2123"/>
      <c r="P198" s="2123"/>
    </row>
    <row r="199" spans="10:16">
      <c r="L199" s="82"/>
      <c r="M199" s="61"/>
      <c r="N199" s="82"/>
      <c r="O199" s="2123"/>
      <c r="P199" s="2123"/>
    </row>
    <row r="200" spans="10:16">
      <c r="L200" s="82"/>
      <c r="M200" s="61"/>
      <c r="N200" s="82"/>
      <c r="O200" s="2123"/>
      <c r="P200" s="2123"/>
    </row>
    <row r="201" spans="10:16">
      <c r="L201" s="82"/>
      <c r="M201" s="61"/>
      <c r="N201" s="82"/>
      <c r="O201" s="2123"/>
      <c r="P201" s="2123"/>
    </row>
    <row r="202" spans="10:16">
      <c r="L202" s="82"/>
      <c r="M202" s="61"/>
      <c r="N202" s="82"/>
      <c r="O202" s="2123"/>
      <c r="P202" s="2123"/>
    </row>
    <row r="203" spans="10:16">
      <c r="L203" s="82"/>
      <c r="M203" s="61"/>
      <c r="N203" s="82"/>
      <c r="O203" s="2123"/>
      <c r="P203" s="2123"/>
    </row>
    <row r="204" spans="10:16">
      <c r="L204" s="82"/>
      <c r="M204" s="102"/>
      <c r="N204" s="82"/>
      <c r="O204" s="2123"/>
      <c r="P204" s="2123"/>
    </row>
    <row r="205" spans="10:16">
      <c r="J205" s="27"/>
      <c r="L205" s="82"/>
      <c r="M205" s="102"/>
      <c r="N205" s="82"/>
      <c r="O205" s="2123"/>
      <c r="P205" s="2123"/>
    </row>
    <row r="206" spans="10:16">
      <c r="L206" s="82"/>
      <c r="M206" s="61"/>
      <c r="N206" s="82"/>
      <c r="O206" s="102"/>
      <c r="P206" s="133"/>
    </row>
    <row r="207" spans="10:16">
      <c r="J207" s="79"/>
      <c r="L207" s="82"/>
      <c r="M207" s="61"/>
      <c r="N207" s="82"/>
      <c r="O207" s="102"/>
      <c r="P207" s="133"/>
    </row>
    <row r="208" spans="10:16">
      <c r="L208" s="82"/>
      <c r="M208" s="61"/>
      <c r="N208" s="82"/>
      <c r="O208" s="102"/>
      <c r="P208" s="133"/>
    </row>
    <row r="209" spans="10:16">
      <c r="L209" s="82"/>
      <c r="M209" s="61"/>
      <c r="N209" s="82"/>
      <c r="O209" s="102"/>
      <c r="P209" s="133"/>
    </row>
    <row r="210" spans="10:16">
      <c r="L210" s="82"/>
      <c r="M210" s="61"/>
      <c r="N210" s="82"/>
      <c r="O210" s="102"/>
      <c r="P210" s="133"/>
    </row>
    <row r="211" spans="10:16">
      <c r="L211" s="82"/>
      <c r="M211" s="102"/>
      <c r="N211" s="82"/>
      <c r="O211" s="102"/>
      <c r="P211" s="133"/>
    </row>
    <row r="212" spans="10:16">
      <c r="J212" s="27"/>
      <c r="L212" s="82"/>
      <c r="M212" s="102"/>
      <c r="N212" s="82"/>
      <c r="O212" s="102"/>
      <c r="P212" s="133"/>
    </row>
    <row r="213" spans="10:16">
      <c r="L213" s="82"/>
      <c r="M213" s="61"/>
      <c r="N213" s="82"/>
      <c r="O213" s="102"/>
      <c r="P213" s="133"/>
    </row>
    <row r="214" spans="10:16">
      <c r="J214" s="79"/>
      <c r="L214" s="82"/>
      <c r="M214" s="61"/>
      <c r="N214" s="82"/>
      <c r="O214" s="102"/>
      <c r="P214" s="133"/>
    </row>
    <row r="215" spans="10:16">
      <c r="L215" s="82"/>
      <c r="M215" s="61"/>
      <c r="N215" s="82"/>
      <c r="O215" s="102"/>
      <c r="P215" s="133"/>
    </row>
    <row r="216" spans="10:16">
      <c r="L216" s="82"/>
      <c r="M216" s="61"/>
      <c r="N216" s="82"/>
      <c r="O216" s="102"/>
      <c r="P216" s="133"/>
    </row>
    <row r="217" spans="10:16">
      <c r="L217" s="82"/>
      <c r="M217" s="61"/>
      <c r="N217" s="82"/>
      <c r="O217" s="102"/>
      <c r="P217" s="133"/>
    </row>
    <row r="218" spans="10:16">
      <c r="L218" s="82"/>
      <c r="M218" s="102"/>
      <c r="N218" s="82"/>
      <c r="O218" s="102"/>
      <c r="P218" s="133"/>
    </row>
    <row r="219" spans="10:16">
      <c r="J219" s="27"/>
      <c r="L219" s="82"/>
      <c r="M219" s="102"/>
      <c r="N219" s="82"/>
      <c r="O219" s="102"/>
      <c r="P219" s="133"/>
    </row>
    <row r="220" spans="10:16">
      <c r="L220" s="82"/>
      <c r="M220" s="61"/>
      <c r="N220" s="82"/>
      <c r="O220" s="102"/>
      <c r="P220" s="133"/>
    </row>
    <row r="221" spans="10:16">
      <c r="J221" s="79"/>
      <c r="L221" s="82"/>
      <c r="M221" s="61"/>
      <c r="N221" s="82"/>
      <c r="O221" s="102"/>
      <c r="P221" s="133"/>
    </row>
    <row r="222" spans="10:16">
      <c r="L222" s="82"/>
      <c r="M222" s="61"/>
      <c r="N222" s="82"/>
      <c r="O222" s="102"/>
      <c r="P222" s="133"/>
    </row>
    <row r="223" spans="10:16">
      <c r="L223" s="82"/>
      <c r="M223" s="61"/>
      <c r="N223" s="82"/>
      <c r="O223" s="102"/>
      <c r="P223" s="133"/>
    </row>
    <row r="224" spans="10:16">
      <c r="L224" s="82"/>
      <c r="M224" s="61"/>
      <c r="N224" s="82"/>
      <c r="O224" s="102"/>
      <c r="P224" s="133"/>
    </row>
    <row r="225" spans="10:16">
      <c r="L225" s="82"/>
      <c r="M225" s="61"/>
      <c r="N225" s="82"/>
      <c r="O225" s="102"/>
      <c r="P225" s="133"/>
    </row>
    <row r="226" spans="10:16">
      <c r="L226" s="82"/>
      <c r="M226" s="61"/>
      <c r="N226" s="82"/>
      <c r="O226" s="102"/>
      <c r="P226" s="133"/>
    </row>
    <row r="227" spans="10:16">
      <c r="L227" s="82"/>
      <c r="M227" s="61"/>
      <c r="N227" s="82"/>
      <c r="O227" s="102"/>
      <c r="P227" s="133"/>
    </row>
    <row r="228" spans="10:16">
      <c r="L228" s="82"/>
      <c r="M228" s="102"/>
      <c r="N228" s="82"/>
      <c r="O228" s="102"/>
      <c r="P228" s="133"/>
    </row>
    <row r="229" spans="10:16">
      <c r="J229" s="27"/>
      <c r="L229" s="82"/>
      <c r="M229" s="102"/>
      <c r="N229" s="82"/>
      <c r="O229" s="102"/>
      <c r="P229" s="133"/>
    </row>
    <row r="230" spans="10:16">
      <c r="L230" s="82"/>
      <c r="M230" s="61"/>
      <c r="N230" s="82"/>
      <c r="O230" s="102"/>
      <c r="P230" s="133"/>
    </row>
    <row r="231" spans="10:16">
      <c r="L231" s="82"/>
      <c r="M231" s="61"/>
      <c r="N231" s="82"/>
      <c r="O231" s="102"/>
      <c r="P231" s="133"/>
    </row>
    <row r="232" spans="10:16">
      <c r="J232" s="79"/>
      <c r="L232" s="82"/>
      <c r="M232" s="61"/>
      <c r="N232" s="82"/>
      <c r="O232" s="102"/>
      <c r="P232" s="133"/>
    </row>
    <row r="233" spans="10:16">
      <c r="L233" s="82"/>
      <c r="M233" s="61"/>
      <c r="N233" s="82"/>
      <c r="O233" s="102"/>
      <c r="P233" s="133"/>
    </row>
    <row r="234" spans="10:16">
      <c r="L234" s="82"/>
      <c r="M234" s="61"/>
      <c r="N234" s="82"/>
      <c r="O234" s="102"/>
      <c r="P234" s="133"/>
    </row>
    <row r="235" spans="10:16">
      <c r="L235" s="82"/>
      <c r="M235" s="61"/>
      <c r="N235" s="82"/>
      <c r="O235" s="102"/>
      <c r="P235" s="133"/>
    </row>
    <row r="236" spans="10:16">
      <c r="L236" s="82"/>
      <c r="M236" s="102"/>
      <c r="N236" s="82"/>
      <c r="O236" s="102"/>
      <c r="P236" s="133"/>
    </row>
    <row r="237" spans="10:16">
      <c r="J237" s="27"/>
      <c r="L237" s="82"/>
      <c r="M237" s="102"/>
      <c r="N237" s="82"/>
      <c r="O237" s="102"/>
      <c r="P237" s="133"/>
    </row>
    <row r="238" spans="10:16">
      <c r="L238" s="82"/>
      <c r="M238" s="61"/>
      <c r="N238" s="82"/>
      <c r="O238" s="102"/>
      <c r="P238" s="133"/>
    </row>
    <row r="239" spans="10:16">
      <c r="L239" s="82"/>
      <c r="M239" s="61"/>
      <c r="N239" s="82"/>
      <c r="O239" s="102"/>
      <c r="P239" s="133"/>
    </row>
    <row r="240" spans="10:16">
      <c r="J240" s="79"/>
      <c r="L240" s="82"/>
      <c r="M240" s="61"/>
      <c r="N240" s="82"/>
      <c r="O240" s="102"/>
      <c r="P240" s="133"/>
    </row>
    <row r="241" spans="10:16">
      <c r="L241" s="82"/>
      <c r="M241" s="61"/>
      <c r="N241" s="82"/>
      <c r="O241" s="102"/>
      <c r="P241" s="133"/>
    </row>
    <row r="242" spans="10:16">
      <c r="L242" s="82"/>
      <c r="M242" s="102"/>
      <c r="N242" s="82"/>
      <c r="O242" s="102"/>
      <c r="P242" s="133"/>
    </row>
    <row r="243" spans="10:16">
      <c r="J243" s="27"/>
      <c r="L243" s="82"/>
      <c r="M243" s="102"/>
      <c r="N243" s="82"/>
      <c r="O243" s="102"/>
      <c r="P243" s="133"/>
    </row>
    <row r="244" spans="10:16">
      <c r="L244" s="82"/>
      <c r="M244" s="61"/>
      <c r="N244" s="82"/>
      <c r="O244" s="102"/>
      <c r="P244" s="133"/>
    </row>
    <row r="245" spans="10:16">
      <c r="L245" s="82"/>
      <c r="M245" s="102"/>
      <c r="N245" s="82"/>
      <c r="O245" s="102"/>
      <c r="P245" s="133"/>
    </row>
    <row r="246" spans="10:16">
      <c r="J246" s="27"/>
      <c r="L246" s="82"/>
      <c r="M246" s="102"/>
      <c r="N246" s="82"/>
      <c r="O246" s="102"/>
      <c r="P246" s="133"/>
    </row>
    <row r="247" spans="10:16">
      <c r="L247" s="82"/>
      <c r="M247" s="61"/>
      <c r="N247" s="82"/>
      <c r="O247" s="102"/>
      <c r="P247" s="133"/>
    </row>
    <row r="248" spans="10:16">
      <c r="L248" s="82"/>
      <c r="M248" s="61"/>
      <c r="N248" s="82"/>
      <c r="O248" s="102"/>
      <c r="P248" s="133"/>
    </row>
    <row r="249" spans="10:16">
      <c r="L249" s="82"/>
      <c r="M249" s="61"/>
      <c r="N249" s="82"/>
      <c r="O249" s="102"/>
      <c r="P249" s="133"/>
    </row>
    <row r="250" spans="10:16">
      <c r="L250" s="82"/>
      <c r="M250" s="61"/>
      <c r="N250" s="82"/>
      <c r="O250" s="102"/>
      <c r="P250" s="133"/>
    </row>
    <row r="251" spans="10:16">
      <c r="L251" s="82"/>
      <c r="M251" s="61"/>
      <c r="N251" s="82"/>
      <c r="O251" s="102"/>
      <c r="P251" s="133"/>
    </row>
    <row r="252" spans="10:16">
      <c r="L252" s="82"/>
      <c r="M252" s="61"/>
      <c r="N252" s="82"/>
      <c r="O252" s="102"/>
      <c r="P252" s="133"/>
    </row>
    <row r="253" spans="10:16">
      <c r="L253" s="82"/>
      <c r="M253" s="61"/>
      <c r="N253" s="82"/>
      <c r="O253" s="102"/>
      <c r="P253" s="133"/>
    </row>
    <row r="254" spans="10:16">
      <c r="L254" s="82"/>
      <c r="M254" s="61"/>
      <c r="N254" s="82"/>
      <c r="O254" s="102"/>
      <c r="P254" s="133"/>
    </row>
    <row r="255" spans="10:16">
      <c r="L255" s="82"/>
      <c r="M255" s="61"/>
      <c r="N255" s="82"/>
      <c r="O255" s="102"/>
      <c r="P255" s="133"/>
    </row>
    <row r="256" spans="10:16">
      <c r="L256" s="82"/>
      <c r="M256" s="61"/>
      <c r="N256" s="82"/>
      <c r="O256" s="102"/>
      <c r="P256" s="133"/>
    </row>
    <row r="257" spans="10:16">
      <c r="L257" s="82"/>
      <c r="M257" s="61"/>
      <c r="N257" s="82"/>
      <c r="O257" s="102"/>
      <c r="P257" s="133"/>
    </row>
    <row r="258" spans="10:16">
      <c r="L258" s="82"/>
      <c r="M258" s="102"/>
      <c r="N258" s="82"/>
      <c r="O258" s="102"/>
      <c r="P258" s="133"/>
    </row>
    <row r="259" spans="10:16">
      <c r="J259" s="27"/>
      <c r="L259" s="82"/>
      <c r="M259" s="102"/>
      <c r="N259" s="82"/>
      <c r="O259" s="102"/>
      <c r="P259" s="133"/>
    </row>
    <row r="260" spans="10:16">
      <c r="L260" s="82"/>
      <c r="M260" s="61"/>
      <c r="N260" s="82"/>
      <c r="O260" s="102"/>
      <c r="P260" s="133"/>
    </row>
    <row r="261" spans="10:16">
      <c r="L261" s="82"/>
      <c r="M261" s="61"/>
      <c r="N261" s="82"/>
      <c r="O261" s="102"/>
      <c r="P261" s="133"/>
    </row>
    <row r="262" spans="10:16">
      <c r="L262" s="82"/>
      <c r="M262" s="61"/>
      <c r="N262" s="82"/>
      <c r="O262" s="102"/>
      <c r="P262" s="133"/>
    </row>
    <row r="263" spans="10:16">
      <c r="L263" s="82"/>
      <c r="M263" s="61"/>
      <c r="N263" s="82"/>
      <c r="O263" s="102"/>
      <c r="P263" s="133"/>
    </row>
    <row r="264" spans="10:16">
      <c r="L264" s="82"/>
      <c r="M264" s="61"/>
      <c r="N264" s="82"/>
      <c r="O264" s="102"/>
      <c r="P264" s="133"/>
    </row>
    <row r="265" spans="10:16">
      <c r="L265" s="82"/>
      <c r="M265" s="61"/>
      <c r="N265" s="82"/>
      <c r="O265" s="102"/>
      <c r="P265" s="133"/>
    </row>
    <row r="266" spans="10:16">
      <c r="L266" s="82"/>
      <c r="M266" s="61"/>
      <c r="N266" s="82"/>
      <c r="O266" s="102"/>
      <c r="P266" s="133"/>
    </row>
    <row r="267" spans="10:16">
      <c r="L267" s="82"/>
      <c r="M267" s="61"/>
      <c r="N267" s="82"/>
      <c r="O267" s="102"/>
      <c r="P267" s="133"/>
    </row>
    <row r="268" spans="10:16">
      <c r="L268" s="82"/>
      <c r="M268" s="61"/>
      <c r="N268" s="82"/>
      <c r="O268" s="102"/>
      <c r="P268" s="133"/>
    </row>
    <row r="269" spans="10:16">
      <c r="L269" s="82"/>
      <c r="M269" s="61"/>
      <c r="N269" s="82"/>
      <c r="O269" s="102"/>
      <c r="P269" s="133"/>
    </row>
    <row r="270" spans="10:16">
      <c r="L270" s="82"/>
      <c r="M270" s="61"/>
      <c r="N270" s="82"/>
      <c r="O270" s="102"/>
      <c r="P270" s="133"/>
    </row>
    <row r="271" spans="10:16">
      <c r="L271" s="82"/>
      <c r="M271" s="61"/>
      <c r="N271" s="82"/>
      <c r="O271" s="102"/>
      <c r="P271" s="133"/>
    </row>
    <row r="272" spans="10:16">
      <c r="L272" s="82"/>
      <c r="M272" s="61"/>
      <c r="N272" s="82"/>
      <c r="O272" s="102"/>
      <c r="P272" s="133"/>
    </row>
    <row r="273" spans="10:16">
      <c r="L273" s="82"/>
      <c r="M273" s="61"/>
      <c r="N273" s="82"/>
      <c r="O273" s="102"/>
      <c r="P273" s="133"/>
    </row>
    <row r="274" spans="10:16">
      <c r="L274" s="82"/>
      <c r="M274" s="61"/>
      <c r="N274" s="82"/>
      <c r="O274" s="102"/>
      <c r="P274" s="133"/>
    </row>
    <row r="275" spans="10:16">
      <c r="L275" s="82"/>
      <c r="M275" s="61"/>
      <c r="N275" s="82"/>
      <c r="O275" s="102"/>
      <c r="P275" s="133"/>
    </row>
    <row r="276" spans="10:16">
      <c r="L276" s="82"/>
      <c r="M276" s="61"/>
      <c r="N276" s="82"/>
      <c r="O276" s="102"/>
      <c r="P276" s="133"/>
    </row>
    <row r="277" spans="10:16">
      <c r="L277" s="82"/>
      <c r="M277" s="61"/>
      <c r="N277" s="82"/>
      <c r="O277" s="102"/>
      <c r="P277" s="133"/>
    </row>
    <row r="278" spans="10:16">
      <c r="L278" s="82"/>
      <c r="M278" s="61"/>
      <c r="N278" s="82"/>
      <c r="O278" s="102"/>
      <c r="P278" s="133"/>
    </row>
    <row r="279" spans="10:16">
      <c r="L279" s="82"/>
      <c r="M279" s="102"/>
      <c r="N279" s="82"/>
      <c r="O279" s="102"/>
      <c r="P279" s="133"/>
    </row>
    <row r="280" spans="10:16">
      <c r="L280" s="82"/>
      <c r="M280" s="102"/>
      <c r="N280" s="82"/>
      <c r="O280" s="102"/>
      <c r="P280" s="133"/>
    </row>
    <row r="281" spans="10:16">
      <c r="J281" s="79"/>
      <c r="L281" s="82"/>
      <c r="M281" s="102"/>
      <c r="N281" s="82"/>
      <c r="O281" s="102"/>
      <c r="P281" s="133"/>
    </row>
    <row r="282" spans="10:16">
      <c r="L282" s="82"/>
      <c r="M282" s="102"/>
      <c r="N282" s="82"/>
      <c r="O282" s="102"/>
      <c r="P282" s="133"/>
    </row>
    <row r="283" spans="10:16">
      <c r="L283" s="82"/>
      <c r="M283" s="102"/>
      <c r="N283" s="82"/>
      <c r="O283" s="102"/>
      <c r="P283" s="133"/>
    </row>
    <row r="284" spans="10:16">
      <c r="L284" s="82"/>
      <c r="M284" s="102"/>
      <c r="O284" s="102"/>
      <c r="P284" s="133"/>
    </row>
    <row r="285" spans="10:16">
      <c r="L285" s="82"/>
      <c r="M285" s="102"/>
      <c r="O285" s="102"/>
      <c r="P285" s="133"/>
    </row>
    <row r="286" spans="10:16">
      <c r="L286" s="82"/>
      <c r="M286" s="102"/>
      <c r="O286" s="102"/>
      <c r="P286" s="133"/>
    </row>
    <row r="287" spans="10:16">
      <c r="L287" s="82"/>
      <c r="M287" s="102"/>
      <c r="O287" s="102"/>
      <c r="P287" s="133"/>
    </row>
    <row r="288" spans="10:16">
      <c r="L288" s="82"/>
      <c r="M288" s="102"/>
      <c r="O288" s="102"/>
      <c r="P288" s="133"/>
    </row>
    <row r="289" spans="12:16">
      <c r="L289" s="82"/>
      <c r="M289" s="102"/>
      <c r="O289" s="102"/>
      <c r="P289" s="133"/>
    </row>
    <row r="290" spans="12:16">
      <c r="L290" s="82"/>
      <c r="M290" s="102"/>
      <c r="O290" s="102"/>
      <c r="P290" s="133"/>
    </row>
    <row r="291" spans="12:16">
      <c r="L291" s="82"/>
      <c r="M291" s="102"/>
      <c r="O291" s="102"/>
      <c r="P291" s="133"/>
    </row>
    <row r="292" spans="12:16">
      <c r="L292" s="82"/>
      <c r="M292" s="102"/>
      <c r="O292" s="102"/>
      <c r="P292" s="133"/>
    </row>
    <row r="293" spans="12:16">
      <c r="L293" s="82"/>
      <c r="M293" s="102"/>
      <c r="O293" s="102"/>
      <c r="P293" s="133"/>
    </row>
    <row r="294" spans="12:16">
      <c r="L294" s="82"/>
      <c r="M294" s="102"/>
      <c r="O294" s="102"/>
      <c r="P294" s="133"/>
    </row>
    <row r="295" spans="12:16">
      <c r="L295" s="82"/>
      <c r="M295" s="102"/>
      <c r="O295" s="102"/>
      <c r="P295" s="133"/>
    </row>
    <row r="296" spans="12:16">
      <c r="L296" s="82"/>
      <c r="M296" s="102"/>
      <c r="O296" s="102"/>
      <c r="P296" s="133"/>
    </row>
    <row r="297" spans="12:16">
      <c r="L297" s="82"/>
      <c r="M297" s="102"/>
      <c r="O297" s="102"/>
      <c r="P297" s="133"/>
    </row>
    <row r="298" spans="12:16">
      <c r="L298" s="82"/>
      <c r="M298" s="102"/>
      <c r="O298" s="102"/>
      <c r="P298" s="133"/>
    </row>
    <row r="299" spans="12:16">
      <c r="L299" s="82"/>
      <c r="M299" s="102"/>
      <c r="O299" s="102"/>
      <c r="P299" s="133"/>
    </row>
    <row r="300" spans="12:16">
      <c r="L300" s="82"/>
      <c r="M300" s="102"/>
      <c r="O300" s="102"/>
      <c r="P300" s="133"/>
    </row>
    <row r="301" spans="12:16">
      <c r="L301" s="82"/>
      <c r="M301" s="102"/>
      <c r="O301" s="102"/>
      <c r="P301" s="133"/>
    </row>
    <row r="302" spans="12:16">
      <c r="L302" s="82"/>
      <c r="M302" s="102"/>
      <c r="O302" s="102"/>
      <c r="P302" s="133"/>
    </row>
    <row r="303" spans="12:16">
      <c r="L303" s="82"/>
      <c r="M303" s="102"/>
      <c r="O303" s="102"/>
      <c r="P303" s="133"/>
    </row>
    <row r="304" spans="12:16">
      <c r="L304" s="82"/>
      <c r="M304" s="102"/>
      <c r="O304" s="102"/>
      <c r="P304" s="133"/>
    </row>
    <row r="305" spans="12:16">
      <c r="L305" s="82"/>
      <c r="M305" s="102"/>
      <c r="O305" s="102"/>
      <c r="P305" s="133"/>
    </row>
    <row r="306" spans="12:16">
      <c r="L306" s="82"/>
      <c r="M306" s="102"/>
      <c r="O306" s="102"/>
      <c r="P306" s="133"/>
    </row>
    <row r="307" spans="12:16">
      <c r="L307" s="82"/>
      <c r="M307" s="102"/>
      <c r="O307" s="102"/>
      <c r="P307" s="133"/>
    </row>
    <row r="308" spans="12:16">
      <c r="L308" s="82"/>
      <c r="M308" s="102"/>
      <c r="O308" s="102"/>
      <c r="P308" s="133"/>
    </row>
    <row r="309" spans="12:16">
      <c r="L309" s="82"/>
      <c r="M309" s="102"/>
      <c r="O309" s="102"/>
      <c r="P309" s="133"/>
    </row>
    <row r="310" spans="12:16">
      <c r="L310" s="82"/>
      <c r="M310" s="102"/>
      <c r="O310" s="102"/>
      <c r="P310" s="133"/>
    </row>
    <row r="311" spans="12:16">
      <c r="L311" s="82"/>
      <c r="M311" s="102"/>
      <c r="O311" s="102"/>
      <c r="P311" s="133"/>
    </row>
    <row r="312" spans="12:16">
      <c r="L312" s="82"/>
      <c r="M312" s="102"/>
      <c r="O312" s="102"/>
      <c r="P312" s="133"/>
    </row>
    <row r="313" spans="12:16">
      <c r="L313" s="82"/>
      <c r="M313" s="102"/>
      <c r="O313" s="102"/>
      <c r="P313" s="133"/>
    </row>
    <row r="314" spans="12:16">
      <c r="L314" s="82"/>
      <c r="M314" s="102"/>
      <c r="O314" s="102"/>
      <c r="P314" s="133"/>
    </row>
    <row r="315" spans="12:16">
      <c r="L315" s="82"/>
      <c r="M315" s="102"/>
      <c r="O315" s="102"/>
      <c r="P315" s="133"/>
    </row>
    <row r="316" spans="12:16">
      <c r="L316" s="82"/>
      <c r="M316" s="102"/>
      <c r="O316" s="102"/>
      <c r="P316" s="133"/>
    </row>
    <row r="317" spans="12:16">
      <c r="L317" s="82"/>
    </row>
    <row r="318" spans="12:16">
      <c r="L318" s="82"/>
    </row>
    <row r="319" spans="12:16">
      <c r="L319" s="82"/>
    </row>
    <row r="320" spans="12:16">
      <c r="L320" s="82"/>
    </row>
    <row r="321" spans="12:12">
      <c r="L321" s="82"/>
    </row>
    <row r="322" spans="12:12">
      <c r="L322" s="82"/>
    </row>
    <row r="323" spans="12:12">
      <c r="L323" s="82"/>
    </row>
    <row r="324" spans="12:12">
      <c r="L324" s="82"/>
    </row>
    <row r="325" spans="12:12">
      <c r="L325" s="82"/>
    </row>
    <row r="326" spans="12:12">
      <c r="L326" s="82"/>
    </row>
    <row r="327" spans="12:12">
      <c r="L327" s="82"/>
    </row>
    <row r="328" spans="12:12">
      <c r="L328" s="82"/>
    </row>
    <row r="329" spans="12:12">
      <c r="L329" s="82"/>
    </row>
    <row r="330" spans="12:12">
      <c r="L330" s="82"/>
    </row>
    <row r="331" spans="12:12">
      <c r="L331" s="82"/>
    </row>
    <row r="332" spans="12:12">
      <c r="L332" s="82"/>
    </row>
    <row r="333" spans="12:12">
      <c r="L333" s="82"/>
    </row>
    <row r="334" spans="12:12">
      <c r="L334" s="82"/>
    </row>
    <row r="335" spans="12:12">
      <c r="L335" s="82"/>
    </row>
    <row r="336" spans="12:12">
      <c r="L336" s="82"/>
    </row>
    <row r="337" spans="12:12">
      <c r="L337" s="82"/>
    </row>
    <row r="338" spans="12:12">
      <c r="L338" s="82"/>
    </row>
    <row r="339" spans="12:12">
      <c r="L339" s="82"/>
    </row>
    <row r="340" spans="12:12">
      <c r="L340" s="82"/>
    </row>
    <row r="341" spans="12:12">
      <c r="L341" s="82"/>
    </row>
    <row r="342" spans="12:12">
      <c r="L342" s="82"/>
    </row>
    <row r="343" spans="12:12">
      <c r="L343" s="82"/>
    </row>
    <row r="344" spans="12:12">
      <c r="L344" s="82"/>
    </row>
    <row r="345" spans="12:12">
      <c r="L345" s="82"/>
    </row>
    <row r="346" spans="12:12">
      <c r="L346" s="82"/>
    </row>
    <row r="347" spans="12:12">
      <c r="L347" s="82"/>
    </row>
    <row r="348" spans="12:12">
      <c r="L348" s="82"/>
    </row>
    <row r="349" spans="12:12">
      <c r="L349" s="82"/>
    </row>
    <row r="350" spans="12:12">
      <c r="L350" s="82"/>
    </row>
    <row r="351" spans="12:12">
      <c r="L351" s="82"/>
    </row>
    <row r="352" spans="12:12">
      <c r="L352" s="82"/>
    </row>
    <row r="353" spans="12:12">
      <c r="L353" s="82"/>
    </row>
    <row r="354" spans="12:12">
      <c r="L354" s="82"/>
    </row>
    <row r="355" spans="12:12">
      <c r="L355" s="82"/>
    </row>
    <row r="356" spans="12:12">
      <c r="L356" s="82"/>
    </row>
    <row r="357" spans="12:12">
      <c r="L357" s="82"/>
    </row>
    <row r="358" spans="12:12">
      <c r="L358" s="82"/>
    </row>
    <row r="359" spans="12:12">
      <c r="L359" s="82"/>
    </row>
    <row r="360" spans="12:12">
      <c r="L360" s="82"/>
    </row>
    <row r="361" spans="12:12">
      <c r="L361" s="82"/>
    </row>
    <row r="362" spans="12:12">
      <c r="L362" s="82"/>
    </row>
    <row r="363" spans="12:12">
      <c r="L363" s="82"/>
    </row>
    <row r="364" spans="12:12">
      <c r="L364" s="82"/>
    </row>
    <row r="365" spans="12:12">
      <c r="L365" s="82"/>
    </row>
    <row r="366" spans="12:12">
      <c r="L366" s="82"/>
    </row>
    <row r="367" spans="12:12">
      <c r="L367" s="82"/>
    </row>
  </sheetData>
  <sheetProtection algorithmName="SHA-512" hashValue="i0PWgLdPrBAmE7wqJhG3sHP5S0veUr6x4vQHY6NijUVKQiiPOu1CklYjwvzOyOTTRZfQG6eoo4W7w6V6rrcSew==" saltValue="XlcIQBAAnjmUFLLd0pc7Sw==" spinCount="100000" sheet="1" objects="1" scenarios="1"/>
  <autoFilter ref="A3:R155"/>
  <printOptions gridLines="1"/>
  <pageMargins left="0.86614173228346458" right="0.39370078740157483" top="0.86614173228346458" bottom="0.35433070866141736" header="0.39370078740157483" footer="0.19685039370078741"/>
  <pageSetup paperSize="9" scale="64" fitToHeight="0" orientation="portrait" r:id="rId1"/>
  <headerFooter>
    <oddHeader>&amp;R&amp;F
&amp;A</oddHeader>
    <oddFooter>&amp;R&amp;P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filterMode="1">
    <tabColor theme="2" tint="-9.9978637043366805E-2"/>
    <pageSetUpPr fitToPage="1"/>
  </sheetPr>
  <dimension ref="A1:W45"/>
  <sheetViews>
    <sheetView topLeftCell="E1" zoomScaleNormal="100" workbookViewId="0">
      <pane xSplit="6"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3"/>
  <cols>
    <col min="1" max="4" width="8.88671875" customWidth="1"/>
    <col min="5" max="5" width="8.88671875" style="790" customWidth="1"/>
    <col min="6" max="6" width="5.44140625" style="1" customWidth="1"/>
    <col min="7" max="7" width="4.33203125" style="4" customWidth="1"/>
    <col min="8" max="8" width="14.33203125" style="4" customWidth="1"/>
    <col min="9" max="9" width="45.33203125" style="5" customWidth="1"/>
    <col min="10" max="10" width="4.33203125" style="4" customWidth="1"/>
    <col min="11" max="11" width="13.6640625" style="7" customWidth="1"/>
    <col min="12" max="12" width="6.88671875" style="8" customWidth="1"/>
    <col min="13" max="13" width="13.44140625" style="7" customWidth="1"/>
    <col min="14" max="14" width="19.6640625" customWidth="1"/>
    <col min="15" max="15" width="13.44140625" style="7" customWidth="1"/>
    <col min="16" max="16" width="12.44140625" style="2152" customWidth="1"/>
    <col min="17" max="17" width="15.6640625" style="2152" customWidth="1"/>
    <col min="18" max="18" width="11.44140625" style="10" hidden="1" customWidth="1"/>
    <col min="19" max="19" width="14.33203125" style="8" hidden="1" customWidth="1"/>
    <col min="20" max="20" width="11.44140625" style="8" hidden="1" customWidth="1"/>
    <col min="21" max="21" width="14.33203125" style="8" hidden="1" customWidth="1"/>
    <col min="22" max="22" width="3.44140625" hidden="1" customWidth="1"/>
  </cols>
  <sheetData>
    <row r="1" spans="1:23" ht="21.6" customHeight="1">
      <c r="A1" s="1550"/>
      <c r="B1" s="1550"/>
      <c r="C1" s="1550"/>
      <c r="D1" s="1550"/>
      <c r="E1" s="790" t="s">
        <v>4747</v>
      </c>
      <c r="F1" s="952"/>
      <c r="G1" s="975"/>
      <c r="H1" s="975"/>
      <c r="I1" s="818" t="s">
        <v>1728</v>
      </c>
      <c r="J1" s="975"/>
      <c r="K1" s="975"/>
      <c r="L1" s="975"/>
      <c r="M1" s="975"/>
      <c r="N1" s="1071"/>
      <c r="O1" s="51"/>
      <c r="P1" s="2427" t="s">
        <v>4754</v>
      </c>
      <c r="Q1" s="2428"/>
      <c r="R1" s="924"/>
      <c r="S1" s="799"/>
      <c r="T1" s="13"/>
      <c r="U1" s="13"/>
    </row>
    <row r="2" spans="1:23" ht="21.6" customHeight="1">
      <c r="A2" s="1551"/>
      <c r="B2" s="1551"/>
      <c r="C2" s="1551"/>
      <c r="D2" s="1551"/>
      <c r="F2" s="953"/>
      <c r="G2" s="976"/>
      <c r="H2" s="976"/>
      <c r="I2" s="755" t="s">
        <v>4870</v>
      </c>
      <c r="J2" s="976"/>
      <c r="K2" s="976"/>
      <c r="L2" s="976"/>
      <c r="M2" s="976"/>
      <c r="N2" s="1549"/>
      <c r="O2" s="51"/>
      <c r="P2" s="2429" t="s">
        <v>4752</v>
      </c>
      <c r="Q2" s="2138"/>
      <c r="R2" s="792"/>
      <c r="S2" s="801"/>
      <c r="T2" s="13"/>
      <c r="U2" s="13"/>
    </row>
    <row r="3" spans="1:23" s="20" customFormat="1" ht="13.8" thickBot="1">
      <c r="A3" s="1552"/>
      <c r="B3" s="1552"/>
      <c r="C3" s="1552"/>
      <c r="D3" s="1552"/>
      <c r="E3" s="1517" t="s">
        <v>4778</v>
      </c>
      <c r="F3" s="1544" t="s">
        <v>189</v>
      </c>
      <c r="G3" s="54" t="s">
        <v>22</v>
      </c>
      <c r="H3" s="54" t="s">
        <v>20</v>
      </c>
      <c r="I3" s="67" t="s">
        <v>99</v>
      </c>
      <c r="J3" s="54" t="s">
        <v>10</v>
      </c>
      <c r="K3" s="54" t="s">
        <v>1347</v>
      </c>
      <c r="L3" s="54" t="s">
        <v>179</v>
      </c>
      <c r="M3" s="54" t="s">
        <v>509</v>
      </c>
      <c r="N3" s="1545" t="s">
        <v>2910</v>
      </c>
      <c r="O3" s="51"/>
      <c r="P3" s="2430" t="s">
        <v>461</v>
      </c>
      <c r="Q3" s="2430" t="s">
        <v>33</v>
      </c>
      <c r="R3" s="54" t="s">
        <v>565</v>
      </c>
      <c r="S3" s="54" t="s">
        <v>198</v>
      </c>
      <c r="T3" s="54" t="s">
        <v>920</v>
      </c>
      <c r="U3" s="54" t="s">
        <v>125</v>
      </c>
    </row>
    <row r="4" spans="1:23" ht="11.25" hidden="1" customHeight="1">
      <c r="A4" s="165"/>
      <c r="B4" s="165"/>
      <c r="C4" s="165"/>
      <c r="D4" s="165"/>
      <c r="E4" s="1916"/>
      <c r="F4" s="824"/>
      <c r="G4" s="568"/>
      <c r="H4" s="45"/>
      <c r="I4" s="569"/>
      <c r="J4" s="568"/>
      <c r="K4" s="46"/>
      <c r="L4" s="46"/>
      <c r="M4" s="46"/>
      <c r="N4" s="862"/>
      <c r="O4" s="2"/>
      <c r="P4" s="2"/>
      <c r="Q4" s="2"/>
      <c r="R4" s="2"/>
      <c r="S4" s="2"/>
      <c r="T4" s="2"/>
      <c r="U4" s="2"/>
    </row>
    <row r="5" spans="1:23" s="21" customFormat="1" ht="18.75" customHeight="1">
      <c r="A5" s="1553"/>
      <c r="B5" s="1554"/>
      <c r="C5" s="1554"/>
      <c r="D5" s="1555"/>
      <c r="E5" s="1543">
        <v>0</v>
      </c>
      <c r="F5" s="1546"/>
      <c r="G5" s="829"/>
      <c r="H5" s="1566" t="s">
        <v>4871</v>
      </c>
      <c r="I5" s="829" t="s">
        <v>4624</v>
      </c>
      <c r="J5" s="830"/>
      <c r="K5" s="828"/>
      <c r="L5" s="509"/>
      <c r="M5" s="885"/>
      <c r="N5" s="2288"/>
      <c r="O5" s="51"/>
      <c r="P5" s="2141"/>
      <c r="Q5" s="2431">
        <f>SUBTOTAL(9,Q6:Q44)</f>
        <v>0</v>
      </c>
      <c r="R5" s="510"/>
      <c r="S5" s="510">
        <f>SUBTOTAL(9,S6:S44)</f>
        <v>0</v>
      </c>
      <c r="T5" s="510"/>
      <c r="U5" s="750">
        <f>SUBTOTAL(9,U7:U16)</f>
        <v>393.79399999999998</v>
      </c>
      <c r="V5" s="510"/>
    </row>
    <row r="6" spans="1:23" s="64" customFormat="1" ht="17.399999999999999" outlineLevel="2" collapsed="1">
      <c r="A6" s="1556"/>
      <c r="B6" s="1556"/>
      <c r="C6" s="1556"/>
      <c r="D6" s="1556"/>
      <c r="E6" s="1527">
        <v>0</v>
      </c>
      <c r="F6" s="1559"/>
      <c r="G6" s="1560"/>
      <c r="H6" s="1567" t="s">
        <v>4872</v>
      </c>
      <c r="I6" s="1561" t="s">
        <v>836</v>
      </c>
      <c r="J6" s="1560"/>
      <c r="K6" s="1562"/>
      <c r="L6" s="1563"/>
      <c r="M6" s="1562"/>
      <c r="N6" s="1564"/>
      <c r="O6" s="51"/>
      <c r="P6" s="2433"/>
      <c r="Q6" s="2433">
        <f>SUBTOTAL(9,Q7:Q16)</f>
        <v>0</v>
      </c>
      <c r="R6" s="30"/>
      <c r="S6" s="31">
        <f>SUBTOTAL(9,S7:S16)</f>
        <v>0</v>
      </c>
      <c r="T6" s="510"/>
      <c r="U6" s="750"/>
      <c r="V6" s="510"/>
      <c r="W6" s="21"/>
    </row>
    <row r="7" spans="1:23" s="38" customFormat="1" ht="11.4" outlineLevel="3">
      <c r="A7" s="161"/>
      <c r="B7" s="161"/>
      <c r="C7" s="161"/>
      <c r="D7" s="161"/>
      <c r="E7" s="2132" t="s">
        <v>4688</v>
      </c>
      <c r="F7" s="848">
        <v>1</v>
      </c>
      <c r="G7" s="17" t="s">
        <v>13</v>
      </c>
      <c r="H7" s="33" t="s">
        <v>4625</v>
      </c>
      <c r="I7" s="34" t="s">
        <v>4626</v>
      </c>
      <c r="J7" s="17" t="s">
        <v>16</v>
      </c>
      <c r="K7" s="35">
        <v>118</v>
      </c>
      <c r="L7" s="19">
        <v>0</v>
      </c>
      <c r="M7" s="35">
        <f>K7*(1+L7/100)</f>
        <v>118</v>
      </c>
      <c r="N7" s="1557"/>
      <c r="O7" s="51"/>
      <c r="P7" s="2432"/>
      <c r="Q7" s="2111">
        <f>M7*P7</f>
        <v>0</v>
      </c>
      <c r="R7" s="36"/>
      <c r="S7" s="37">
        <f>M7*R7</f>
        <v>0</v>
      </c>
      <c r="T7" s="36">
        <v>0.40799999999999997</v>
      </c>
      <c r="U7" s="37">
        <f>M7*T7</f>
        <v>48.143999999999998</v>
      </c>
      <c r="V7" s="64"/>
      <c r="W7" s="64"/>
    </row>
    <row r="8" spans="1:23" s="38" customFormat="1" ht="13.2" hidden="1" customHeight="1" outlineLevel="3">
      <c r="A8" s="463"/>
      <c r="B8" s="463"/>
      <c r="C8" s="463"/>
      <c r="D8" s="463"/>
      <c r="E8" s="2133"/>
      <c r="F8" s="872"/>
      <c r="G8" s="873"/>
      <c r="H8" s="873"/>
      <c r="I8" s="874" t="s">
        <v>4627</v>
      </c>
      <c r="J8" s="873"/>
      <c r="K8" s="41"/>
      <c r="L8" s="875"/>
      <c r="M8" s="43"/>
      <c r="N8" s="1557"/>
      <c r="O8" s="43"/>
      <c r="P8" s="2130"/>
      <c r="Q8" s="2130"/>
      <c r="R8" s="44"/>
      <c r="S8" s="42"/>
      <c r="T8" s="42"/>
      <c r="U8" s="42"/>
    </row>
    <row r="9" spans="1:23" s="64" customFormat="1" ht="13.2" hidden="1" customHeight="1" outlineLevel="2">
      <c r="A9" s="38"/>
      <c r="B9" s="38"/>
      <c r="C9" s="38"/>
      <c r="D9" s="38"/>
      <c r="E9" s="2133"/>
      <c r="F9" s="872"/>
      <c r="G9" s="873"/>
      <c r="H9" s="873"/>
      <c r="I9" s="874">
        <v>118</v>
      </c>
      <c r="J9" s="873"/>
      <c r="K9" s="41">
        <v>118</v>
      </c>
      <c r="L9" s="875"/>
      <c r="M9" s="43"/>
      <c r="N9" s="1557"/>
      <c r="O9" s="43"/>
      <c r="P9" s="2130"/>
      <c r="Q9" s="2130"/>
      <c r="R9" s="44"/>
      <c r="S9" s="42"/>
      <c r="T9" s="42"/>
      <c r="U9" s="42"/>
      <c r="V9" s="38"/>
      <c r="W9" s="38"/>
    </row>
    <row r="10" spans="1:23" s="38" customFormat="1" ht="13.2" customHeight="1" outlineLevel="3">
      <c r="A10" s="64"/>
      <c r="B10" s="64"/>
      <c r="C10" s="64"/>
      <c r="D10" s="64"/>
      <c r="E10" s="2132" t="s">
        <v>4688</v>
      </c>
      <c r="F10" s="848">
        <v>2</v>
      </c>
      <c r="G10" s="17" t="s">
        <v>13</v>
      </c>
      <c r="H10" s="33" t="s">
        <v>4628</v>
      </c>
      <c r="I10" s="34" t="s">
        <v>4629</v>
      </c>
      <c r="J10" s="17" t="s">
        <v>16</v>
      </c>
      <c r="K10" s="35">
        <v>453</v>
      </c>
      <c r="L10" s="19">
        <v>0</v>
      </c>
      <c r="M10" s="35">
        <f>K10*(1+L10/100)</f>
        <v>453</v>
      </c>
      <c r="N10" s="1557"/>
      <c r="O10" s="51"/>
      <c r="P10" s="2432"/>
      <c r="Q10" s="2111">
        <f>M10*P10</f>
        <v>0</v>
      </c>
      <c r="R10" s="36"/>
      <c r="S10" s="37">
        <f>M10*R10</f>
        <v>0</v>
      </c>
      <c r="T10" s="36">
        <v>0.45</v>
      </c>
      <c r="U10" s="37">
        <f>M10*T10</f>
        <v>203.85</v>
      </c>
      <c r="V10" s="64"/>
      <c r="W10" s="64"/>
    </row>
    <row r="11" spans="1:23" s="38" customFormat="1" ht="13.2" hidden="1" customHeight="1" outlineLevel="3">
      <c r="E11" s="2133"/>
      <c r="F11" s="872"/>
      <c r="G11" s="873"/>
      <c r="H11" s="873"/>
      <c r="I11" s="874" t="s">
        <v>4627</v>
      </c>
      <c r="J11" s="873"/>
      <c r="K11" s="41">
        <v>0</v>
      </c>
      <c r="L11" s="875"/>
      <c r="M11" s="43"/>
      <c r="N11" s="1557"/>
      <c r="O11" s="43"/>
      <c r="P11" s="43"/>
      <c r="Q11" s="2130"/>
      <c r="R11" s="44"/>
      <c r="S11" s="42"/>
      <c r="T11" s="42"/>
      <c r="U11" s="42"/>
    </row>
    <row r="12" spans="1:23" s="38" customFormat="1" ht="13.2" hidden="1" customHeight="1" outlineLevel="3">
      <c r="E12" s="2133"/>
      <c r="F12" s="872"/>
      <c r="G12" s="873"/>
      <c r="H12" s="873"/>
      <c r="I12" s="874" t="s">
        <v>4630</v>
      </c>
      <c r="J12" s="873"/>
      <c r="K12" s="41">
        <v>453</v>
      </c>
      <c r="L12" s="875"/>
      <c r="M12" s="43"/>
      <c r="N12" s="1557"/>
      <c r="O12" s="43"/>
      <c r="P12" s="43"/>
      <c r="Q12" s="2130"/>
      <c r="R12" s="44"/>
      <c r="S12" s="42"/>
      <c r="T12" s="42"/>
      <c r="U12" s="42"/>
    </row>
    <row r="13" spans="1:23" s="64" customFormat="1" ht="13.2" hidden="1" customHeight="1" outlineLevel="2">
      <c r="A13" s="38"/>
      <c r="B13" s="38"/>
      <c r="C13" s="38"/>
      <c r="D13" s="38"/>
      <c r="E13" s="2133"/>
      <c r="F13" s="872"/>
      <c r="G13" s="873"/>
      <c r="H13" s="873"/>
      <c r="I13" s="874"/>
      <c r="J13" s="873"/>
      <c r="K13" s="41">
        <v>0</v>
      </c>
      <c r="L13" s="875"/>
      <c r="M13" s="43"/>
      <c r="N13" s="1557"/>
      <c r="O13" s="43"/>
      <c r="P13" s="43"/>
      <c r="Q13" s="2130"/>
      <c r="R13" s="44"/>
      <c r="S13" s="42"/>
      <c r="T13" s="42"/>
      <c r="U13" s="42"/>
      <c r="V13" s="38"/>
      <c r="W13" s="38"/>
    </row>
    <row r="14" spans="1:23" s="38" customFormat="1" ht="13.2" customHeight="1" outlineLevel="3">
      <c r="A14" s="64"/>
      <c r="B14" s="64"/>
      <c r="C14" s="64"/>
      <c r="D14" s="64"/>
      <c r="E14" s="2132" t="s">
        <v>4688</v>
      </c>
      <c r="F14" s="848">
        <v>3</v>
      </c>
      <c r="G14" s="17" t="s">
        <v>13</v>
      </c>
      <c r="H14" s="33" t="s">
        <v>4631</v>
      </c>
      <c r="I14" s="34" t="s">
        <v>4632</v>
      </c>
      <c r="J14" s="17" t="s">
        <v>16</v>
      </c>
      <c r="K14" s="35">
        <v>200</v>
      </c>
      <c r="L14" s="19">
        <v>0</v>
      </c>
      <c r="M14" s="35">
        <f>K14*(1+L14/100)</f>
        <v>200</v>
      </c>
      <c r="N14" s="1557"/>
      <c r="O14" s="51"/>
      <c r="P14" s="2432"/>
      <c r="Q14" s="2111">
        <f>M14*P14</f>
        <v>0</v>
      </c>
      <c r="R14" s="36"/>
      <c r="S14" s="37">
        <f>M14*R14</f>
        <v>0</v>
      </c>
      <c r="T14" s="36">
        <v>0.70899999999999996</v>
      </c>
      <c r="U14" s="37">
        <f>M14*T14</f>
        <v>141.79999999999998</v>
      </c>
      <c r="V14" s="64"/>
      <c r="W14" s="64"/>
    </row>
    <row r="15" spans="1:23" s="38" customFormat="1" ht="13.2" hidden="1" customHeight="1" outlineLevel="3">
      <c r="E15" s="2133"/>
      <c r="F15" s="872"/>
      <c r="G15" s="873"/>
      <c r="H15" s="873"/>
      <c r="I15" s="874" t="s">
        <v>4627</v>
      </c>
      <c r="J15" s="873"/>
      <c r="K15" s="41"/>
      <c r="L15" s="875"/>
      <c r="M15" s="43"/>
      <c r="N15" s="1557"/>
      <c r="O15" s="43"/>
      <c r="P15" s="2130"/>
      <c r="Q15" s="2130"/>
      <c r="R15" s="44"/>
      <c r="S15" s="42"/>
      <c r="T15" s="42"/>
      <c r="U15" s="42"/>
    </row>
    <row r="16" spans="1:23" s="47" customFormat="1" ht="12.75" hidden="1" customHeight="1" outlineLevel="2">
      <c r="A16" s="38"/>
      <c r="B16" s="38"/>
      <c r="C16" s="38"/>
      <c r="D16" s="38"/>
      <c r="E16" s="2133"/>
      <c r="F16" s="872"/>
      <c r="G16" s="873"/>
      <c r="H16" s="873"/>
      <c r="I16" s="874">
        <v>200</v>
      </c>
      <c r="J16" s="873"/>
      <c r="K16" s="41">
        <v>200</v>
      </c>
      <c r="L16" s="875"/>
      <c r="M16" s="43"/>
      <c r="N16" s="1557"/>
      <c r="O16" s="43"/>
      <c r="P16" s="2130"/>
      <c r="Q16" s="2130"/>
      <c r="R16" s="44"/>
      <c r="S16" s="42"/>
      <c r="T16" s="42"/>
      <c r="U16" s="42"/>
      <c r="V16" s="38"/>
      <c r="W16" s="38"/>
    </row>
    <row r="17" spans="1:23" s="25" customFormat="1" ht="16.5" hidden="1" customHeight="1" outlineLevel="1">
      <c r="A17" s="47"/>
      <c r="B17" s="47"/>
      <c r="C17" s="47"/>
      <c r="D17" s="47"/>
      <c r="E17" s="47"/>
      <c r="F17" s="876"/>
      <c r="G17" s="877"/>
      <c r="H17" s="877"/>
      <c r="I17" s="878"/>
      <c r="J17" s="877"/>
      <c r="K17" s="51"/>
      <c r="L17" s="879"/>
      <c r="M17" s="51"/>
      <c r="N17" s="1557"/>
      <c r="O17" s="51"/>
      <c r="P17" s="2131"/>
      <c r="Q17" s="2131"/>
      <c r="R17" s="53"/>
      <c r="S17" s="52"/>
      <c r="T17" s="52"/>
      <c r="U17" s="52"/>
      <c r="V17" s="47"/>
      <c r="W17" s="47"/>
    </row>
    <row r="18" spans="1:23" s="64" customFormat="1" ht="13.2" customHeight="1" outlineLevel="2" collapsed="1">
      <c r="A18" s="25"/>
      <c r="B18" s="25"/>
      <c r="C18" s="25"/>
      <c r="D18" s="25"/>
      <c r="E18" s="2134">
        <v>0</v>
      </c>
      <c r="F18" s="1559"/>
      <c r="G18" s="1560"/>
      <c r="H18" s="1567" t="s">
        <v>4873</v>
      </c>
      <c r="I18" s="1561" t="s">
        <v>1091</v>
      </c>
      <c r="J18" s="1560"/>
      <c r="K18" s="1562"/>
      <c r="L18" s="1563"/>
      <c r="M18" s="1562"/>
      <c r="N18" s="1565"/>
      <c r="O18" s="51"/>
      <c r="P18" s="2433"/>
      <c r="Q18" s="2433">
        <f>SUBTOTAL(9,Q19:Q38)</f>
        <v>0</v>
      </c>
      <c r="R18" s="30"/>
      <c r="S18" s="31">
        <f>SUBTOTAL(9,S19:S38)</f>
        <v>0</v>
      </c>
      <c r="T18" s="29"/>
      <c r="U18" s="31">
        <f>SUBTOTAL(9,U19:U38)</f>
        <v>20.996496</v>
      </c>
      <c r="V18" s="25"/>
      <c r="W18" s="25"/>
    </row>
    <row r="19" spans="1:23" s="38" customFormat="1" ht="13.2" customHeight="1" outlineLevel="3">
      <c r="A19" s="64"/>
      <c r="B19" s="64"/>
      <c r="C19" s="64"/>
      <c r="D19" s="64"/>
      <c r="E19" s="2132" t="s">
        <v>4688</v>
      </c>
      <c r="F19" s="848">
        <v>1</v>
      </c>
      <c r="G19" s="17" t="s">
        <v>13</v>
      </c>
      <c r="H19" s="33" t="s">
        <v>4633</v>
      </c>
      <c r="I19" s="34" t="s">
        <v>4634</v>
      </c>
      <c r="J19" s="17" t="s">
        <v>17</v>
      </c>
      <c r="K19" s="35">
        <v>4.968</v>
      </c>
      <c r="L19" s="19">
        <v>0</v>
      </c>
      <c r="M19" s="35">
        <f>K19*(1+L19/100)</f>
        <v>4.968</v>
      </c>
      <c r="N19" s="1557"/>
      <c r="O19" s="51"/>
      <c r="P19" s="2432"/>
      <c r="Q19" s="2111">
        <f>M19*P19</f>
        <v>0</v>
      </c>
      <c r="R19" s="36"/>
      <c r="S19" s="37">
        <f>M19*R19</f>
        <v>0</v>
      </c>
      <c r="T19" s="36">
        <v>2.2000000000000002</v>
      </c>
      <c r="U19" s="37">
        <f>M19*T19</f>
        <v>10.929600000000001</v>
      </c>
      <c r="V19" s="64"/>
      <c r="W19" s="64"/>
    </row>
    <row r="20" spans="1:23" s="38" customFormat="1" ht="13.2" hidden="1" customHeight="1" outlineLevel="3">
      <c r="E20" s="2133"/>
      <c r="F20" s="872"/>
      <c r="G20" s="873"/>
      <c r="H20" s="873"/>
      <c r="I20" s="874" t="s">
        <v>4635</v>
      </c>
      <c r="J20" s="873"/>
      <c r="K20" s="41">
        <v>0</v>
      </c>
      <c r="L20" s="875"/>
      <c r="M20" s="43"/>
      <c r="N20" s="1557"/>
      <c r="O20" s="43"/>
      <c r="P20" s="43"/>
      <c r="Q20" s="2130"/>
      <c r="R20" s="44"/>
      <c r="S20" s="42"/>
      <c r="T20" s="42"/>
      <c r="U20" s="42"/>
    </row>
    <row r="21" spans="1:23" s="38" customFormat="1" ht="13.2" hidden="1" customHeight="1" outlineLevel="3">
      <c r="E21" s="2133"/>
      <c r="F21" s="872"/>
      <c r="G21" s="873"/>
      <c r="H21" s="873"/>
      <c r="I21" s="874" t="s">
        <v>4636</v>
      </c>
      <c r="J21" s="873"/>
      <c r="K21" s="41">
        <v>2.1059999999999999</v>
      </c>
      <c r="L21" s="875"/>
      <c r="M21" s="43"/>
      <c r="N21" s="1557"/>
      <c r="O21" s="43"/>
      <c r="P21" s="43"/>
      <c r="Q21" s="2130"/>
      <c r="R21" s="44"/>
      <c r="S21" s="42"/>
      <c r="T21" s="42"/>
      <c r="U21" s="42"/>
    </row>
    <row r="22" spans="1:23" s="38" customFormat="1" ht="13.2" hidden="1" customHeight="1" outlineLevel="3">
      <c r="E22" s="2133"/>
      <c r="F22" s="872"/>
      <c r="G22" s="873"/>
      <c r="H22" s="873"/>
      <c r="I22" s="874" t="s">
        <v>4637</v>
      </c>
      <c r="J22" s="873"/>
      <c r="K22" s="41">
        <v>2.8619999999999997</v>
      </c>
      <c r="L22" s="875"/>
      <c r="M22" s="43"/>
      <c r="N22" s="1557"/>
      <c r="O22" s="43"/>
      <c r="P22" s="43"/>
      <c r="Q22" s="2130"/>
      <c r="R22" s="44"/>
      <c r="S22" s="42"/>
      <c r="T22" s="42"/>
      <c r="U22" s="42"/>
    </row>
    <row r="23" spans="1:23" s="64" customFormat="1" ht="13.2" hidden="1" customHeight="1" outlineLevel="2">
      <c r="A23" s="38"/>
      <c r="B23" s="38"/>
      <c r="C23" s="38"/>
      <c r="D23" s="38"/>
      <c r="E23" s="2133"/>
      <c r="F23" s="872"/>
      <c r="G23" s="873"/>
      <c r="H23" s="873"/>
      <c r="I23" s="874"/>
      <c r="J23" s="873"/>
      <c r="K23" s="41">
        <v>0</v>
      </c>
      <c r="L23" s="875"/>
      <c r="M23" s="43"/>
      <c r="N23" s="1557"/>
      <c r="O23" s="43"/>
      <c r="P23" s="43"/>
      <c r="Q23" s="2130"/>
      <c r="R23" s="44"/>
      <c r="S23" s="42"/>
      <c r="T23" s="42"/>
      <c r="U23" s="42"/>
      <c r="V23" s="38"/>
      <c r="W23" s="38"/>
    </row>
    <row r="24" spans="1:23" s="38" customFormat="1" ht="13.2" customHeight="1" outlineLevel="3">
      <c r="A24" s="64"/>
      <c r="B24" s="64"/>
      <c r="C24" s="64"/>
      <c r="D24" s="64"/>
      <c r="E24" s="2132" t="s">
        <v>4688</v>
      </c>
      <c r="F24" s="848">
        <v>2</v>
      </c>
      <c r="G24" s="17" t="s">
        <v>13</v>
      </c>
      <c r="H24" s="33" t="s">
        <v>4638</v>
      </c>
      <c r="I24" s="34" t="s">
        <v>4639</v>
      </c>
      <c r="J24" s="17" t="s">
        <v>6</v>
      </c>
      <c r="K24" s="35">
        <v>55.2</v>
      </c>
      <c r="L24" s="19">
        <v>0</v>
      </c>
      <c r="M24" s="35">
        <f>K24*(1+L24/100)</f>
        <v>55.2</v>
      </c>
      <c r="N24" s="1557"/>
      <c r="O24" s="51"/>
      <c r="P24" s="2432"/>
      <c r="Q24" s="2111">
        <f>M24*P24</f>
        <v>0</v>
      </c>
      <c r="R24" s="36"/>
      <c r="S24" s="37">
        <f>M24*R24</f>
        <v>0</v>
      </c>
      <c r="T24" s="36">
        <v>2.48E-3</v>
      </c>
      <c r="U24" s="37">
        <f>M24*T24</f>
        <v>0.13689600000000002</v>
      </c>
      <c r="V24" s="64"/>
      <c r="W24" s="64"/>
    </row>
    <row r="25" spans="1:23" s="38" customFormat="1" ht="13.2" hidden="1" customHeight="1" outlineLevel="3">
      <c r="E25" s="2133"/>
      <c r="F25" s="872"/>
      <c r="G25" s="873"/>
      <c r="H25" s="873"/>
      <c r="I25" s="874" t="s">
        <v>4640</v>
      </c>
      <c r="J25" s="873"/>
      <c r="K25" s="41">
        <v>0</v>
      </c>
      <c r="L25" s="875"/>
      <c r="M25" s="43"/>
      <c r="N25" s="1557"/>
      <c r="O25" s="43"/>
      <c r="P25" s="43"/>
      <c r="Q25" s="2130"/>
      <c r="R25" s="44"/>
      <c r="S25" s="42"/>
      <c r="T25" s="42"/>
      <c r="U25" s="42"/>
    </row>
    <row r="26" spans="1:23" s="38" customFormat="1" ht="13.2" hidden="1" customHeight="1" outlineLevel="3">
      <c r="E26" s="2133"/>
      <c r="F26" s="872"/>
      <c r="G26" s="873"/>
      <c r="H26" s="873"/>
      <c r="I26" s="874" t="s">
        <v>4641</v>
      </c>
      <c r="J26" s="873"/>
      <c r="K26" s="41">
        <v>23.4</v>
      </c>
      <c r="L26" s="875"/>
      <c r="M26" s="43"/>
      <c r="N26" s="1557"/>
      <c r="O26" s="43"/>
      <c r="P26" s="43"/>
      <c r="Q26" s="2130"/>
      <c r="R26" s="44"/>
      <c r="S26" s="42"/>
      <c r="T26" s="42"/>
      <c r="U26" s="42"/>
    </row>
    <row r="27" spans="1:23" s="64" customFormat="1" ht="13.2" hidden="1" customHeight="1" outlineLevel="2">
      <c r="A27" s="38"/>
      <c r="B27" s="38"/>
      <c r="C27" s="38"/>
      <c r="D27" s="38"/>
      <c r="E27" s="2133"/>
      <c r="F27" s="872"/>
      <c r="G27" s="873"/>
      <c r="H27" s="873"/>
      <c r="I27" s="874" t="s">
        <v>4642</v>
      </c>
      <c r="J27" s="873"/>
      <c r="K27" s="41">
        <v>31.8</v>
      </c>
      <c r="L27" s="875"/>
      <c r="M27" s="43"/>
      <c r="N27" s="1557"/>
      <c r="O27" s="43"/>
      <c r="P27" s="43"/>
      <c r="Q27" s="2130"/>
      <c r="R27" s="44"/>
      <c r="S27" s="42"/>
      <c r="T27" s="42"/>
      <c r="U27" s="42"/>
      <c r="V27" s="38"/>
      <c r="W27" s="38"/>
    </row>
    <row r="28" spans="1:23" s="64" customFormat="1" ht="13.2" customHeight="1" outlineLevel="2" collapsed="1">
      <c r="E28" s="2132" t="s">
        <v>4688</v>
      </c>
      <c r="F28" s="848">
        <v>3</v>
      </c>
      <c r="G28" s="17" t="s">
        <v>13</v>
      </c>
      <c r="H28" s="33" t="s">
        <v>4643</v>
      </c>
      <c r="I28" s="34" t="s">
        <v>4644</v>
      </c>
      <c r="J28" s="17" t="s">
        <v>24</v>
      </c>
      <c r="K28" s="35">
        <v>1</v>
      </c>
      <c r="L28" s="19">
        <v>0</v>
      </c>
      <c r="M28" s="35">
        <f>K28*(1+L28/100)</f>
        <v>1</v>
      </c>
      <c r="N28" s="1557"/>
      <c r="O28" s="51"/>
      <c r="P28" s="2432"/>
      <c r="Q28" s="2111">
        <f>M28*P28</f>
        <v>0</v>
      </c>
      <c r="R28" s="36"/>
      <c r="S28" s="37">
        <f>M28*R28</f>
        <v>0</v>
      </c>
      <c r="T28" s="36">
        <v>0.21</v>
      </c>
      <c r="U28" s="37">
        <f>M28*T28</f>
        <v>0.21</v>
      </c>
    </row>
    <row r="29" spans="1:23" s="38" customFormat="1" ht="13.2" customHeight="1" outlineLevel="3">
      <c r="A29" s="64"/>
      <c r="B29" s="64"/>
      <c r="C29" s="64"/>
      <c r="D29" s="64"/>
      <c r="E29" s="2132" t="s">
        <v>4688</v>
      </c>
      <c r="F29" s="848">
        <v>4</v>
      </c>
      <c r="G29" s="17" t="s">
        <v>13</v>
      </c>
      <c r="H29" s="33" t="s">
        <v>4645</v>
      </c>
      <c r="I29" s="34" t="s">
        <v>4646</v>
      </c>
      <c r="J29" s="17" t="s">
        <v>24</v>
      </c>
      <c r="K29" s="35">
        <v>1</v>
      </c>
      <c r="L29" s="19">
        <v>0</v>
      </c>
      <c r="M29" s="35">
        <f>K29*(1+L29/100)</f>
        <v>1</v>
      </c>
      <c r="N29" s="1557"/>
      <c r="O29" s="51"/>
      <c r="P29" s="2432"/>
      <c r="Q29" s="2111">
        <f>M29*P29</f>
        <v>0</v>
      </c>
      <c r="R29" s="36"/>
      <c r="S29" s="37">
        <f>M29*R29</f>
        <v>0</v>
      </c>
      <c r="T29" s="36">
        <v>0.28499999999999998</v>
      </c>
      <c r="U29" s="37">
        <f>M29*T29</f>
        <v>0.28499999999999998</v>
      </c>
      <c r="V29" s="64"/>
      <c r="W29" s="64"/>
    </row>
    <row r="30" spans="1:23" s="38" customFormat="1" ht="13.2" hidden="1" customHeight="1" outlineLevel="3">
      <c r="E30" s="2133"/>
      <c r="F30" s="872"/>
      <c r="G30" s="873"/>
      <c r="H30" s="873"/>
      <c r="I30" s="874" t="s">
        <v>4647</v>
      </c>
      <c r="J30" s="873"/>
      <c r="K30" s="41">
        <v>1</v>
      </c>
      <c r="L30" s="875"/>
      <c r="M30" s="43"/>
      <c r="N30" s="1557"/>
      <c r="O30" s="43"/>
      <c r="P30" s="43"/>
      <c r="Q30" s="2130"/>
      <c r="R30" s="44"/>
      <c r="S30" s="42"/>
      <c r="T30" s="42"/>
      <c r="U30" s="42"/>
    </row>
    <row r="31" spans="1:23" s="64" customFormat="1" ht="13.2" hidden="1" customHeight="1" outlineLevel="2">
      <c r="A31" s="38"/>
      <c r="B31" s="38"/>
      <c r="C31" s="38"/>
      <c r="D31" s="38"/>
      <c r="E31" s="2133"/>
      <c r="F31" s="872"/>
      <c r="G31" s="873"/>
      <c r="H31" s="873"/>
      <c r="I31" s="874"/>
      <c r="J31" s="873"/>
      <c r="K31" s="41">
        <v>0</v>
      </c>
      <c r="L31" s="875"/>
      <c r="M31" s="43"/>
      <c r="N31" s="1557"/>
      <c r="O31" s="43"/>
      <c r="P31" s="43"/>
      <c r="Q31" s="2130"/>
      <c r="R31" s="44"/>
      <c r="S31" s="42"/>
      <c r="T31" s="42"/>
      <c r="U31" s="42"/>
      <c r="V31" s="38"/>
      <c r="W31" s="38"/>
    </row>
    <row r="32" spans="1:23" s="38" customFormat="1" ht="13.2" customHeight="1" outlineLevel="3">
      <c r="A32" s="64"/>
      <c r="B32" s="64"/>
      <c r="C32" s="64"/>
      <c r="D32" s="64"/>
      <c r="E32" s="2132" t="s">
        <v>4688</v>
      </c>
      <c r="F32" s="848">
        <v>5</v>
      </c>
      <c r="G32" s="17" t="s">
        <v>13</v>
      </c>
      <c r="H32" s="33" t="s">
        <v>4648</v>
      </c>
      <c r="I32" s="34" t="s">
        <v>4649</v>
      </c>
      <c r="J32" s="17" t="s">
        <v>17</v>
      </c>
      <c r="K32" s="35">
        <v>42.5</v>
      </c>
      <c r="L32" s="19">
        <v>0</v>
      </c>
      <c r="M32" s="35">
        <f>K32*(1+L32/100)</f>
        <v>42.5</v>
      </c>
      <c r="N32" s="1557"/>
      <c r="O32" s="51"/>
      <c r="P32" s="2432"/>
      <c r="Q32" s="2111">
        <f>M32*P32</f>
        <v>0</v>
      </c>
      <c r="R32" s="36"/>
      <c r="S32" s="37">
        <f>M32*R32</f>
        <v>0</v>
      </c>
      <c r="T32" s="36">
        <v>0.222</v>
      </c>
      <c r="U32" s="37">
        <f>M32*T32</f>
        <v>9.4350000000000005</v>
      </c>
      <c r="V32" s="64"/>
      <c r="W32" s="64"/>
    </row>
    <row r="33" spans="1:23" s="38" customFormat="1" ht="13.2" hidden="1" customHeight="1" outlineLevel="3">
      <c r="E33" s="2133"/>
      <c r="F33" s="872"/>
      <c r="G33" s="873"/>
      <c r="H33" s="873"/>
      <c r="I33" s="874" t="s">
        <v>4650</v>
      </c>
      <c r="J33" s="873"/>
      <c r="K33" s="41">
        <v>0</v>
      </c>
      <c r="L33" s="875"/>
      <c r="M33" s="43"/>
      <c r="N33" s="1557"/>
      <c r="O33" s="43"/>
      <c r="P33" s="43"/>
      <c r="Q33" s="2130"/>
      <c r="R33" s="44"/>
      <c r="S33" s="42"/>
      <c r="T33" s="42"/>
      <c r="U33" s="42"/>
    </row>
    <row r="34" spans="1:23" s="38" customFormat="1" ht="13.2" hidden="1" customHeight="1" outlineLevel="3">
      <c r="E34" s="2133"/>
      <c r="F34" s="872"/>
      <c r="G34" s="873"/>
      <c r="H34" s="873"/>
      <c r="I34" s="874" t="s">
        <v>4651</v>
      </c>
      <c r="J34" s="873"/>
      <c r="K34" s="41">
        <v>42.5</v>
      </c>
      <c r="L34" s="875"/>
      <c r="M34" s="43"/>
      <c r="N34" s="1557"/>
      <c r="O34" s="43"/>
      <c r="P34" s="43"/>
      <c r="Q34" s="2130"/>
      <c r="R34" s="44"/>
      <c r="S34" s="42"/>
      <c r="T34" s="42"/>
      <c r="U34" s="42"/>
    </row>
    <row r="35" spans="1:23" s="38" customFormat="1" ht="13.2" hidden="1" customHeight="1" outlineLevel="3">
      <c r="E35" s="2133"/>
      <c r="F35" s="872"/>
      <c r="G35" s="873"/>
      <c r="H35" s="873"/>
      <c r="I35" s="874" t="s">
        <v>4652</v>
      </c>
      <c r="J35" s="873"/>
      <c r="K35" s="41">
        <v>164</v>
      </c>
      <c r="L35" s="875"/>
      <c r="M35" s="43"/>
      <c r="N35" s="1557"/>
      <c r="O35" s="43"/>
      <c r="P35" s="43"/>
      <c r="Q35" s="2130"/>
      <c r="R35" s="44"/>
      <c r="S35" s="42"/>
      <c r="T35" s="42"/>
      <c r="U35" s="42"/>
    </row>
    <row r="36" spans="1:23" s="64" customFormat="1" ht="13.2" hidden="1" customHeight="1" outlineLevel="2">
      <c r="A36" s="38"/>
      <c r="B36" s="38"/>
      <c r="C36" s="38"/>
      <c r="D36" s="38"/>
      <c r="E36" s="2133"/>
      <c r="F36" s="872"/>
      <c r="G36" s="873"/>
      <c r="H36" s="873"/>
      <c r="I36" s="874"/>
      <c r="J36" s="873"/>
      <c r="K36" s="41">
        <v>0</v>
      </c>
      <c r="L36" s="875"/>
      <c r="M36" s="43"/>
      <c r="N36" s="1557"/>
      <c r="O36" s="43"/>
      <c r="P36" s="43"/>
      <c r="Q36" s="2130"/>
      <c r="R36" s="44"/>
      <c r="S36" s="42"/>
      <c r="T36" s="42"/>
      <c r="U36" s="42"/>
      <c r="V36" s="38"/>
      <c r="W36" s="38"/>
    </row>
    <row r="37" spans="1:23" s="47" customFormat="1" ht="12.75" customHeight="1" outlineLevel="2">
      <c r="A37" s="64"/>
      <c r="B37" s="64"/>
      <c r="C37" s="64"/>
      <c r="D37" s="64"/>
      <c r="E37" s="2132" t="s">
        <v>4688</v>
      </c>
      <c r="F37" s="848">
        <v>6</v>
      </c>
      <c r="G37" s="17" t="s">
        <v>4</v>
      </c>
      <c r="H37" s="33" t="s">
        <v>4653</v>
      </c>
      <c r="I37" s="34" t="s">
        <v>4654</v>
      </c>
      <c r="J37" s="17" t="s">
        <v>23</v>
      </c>
      <c r="K37" s="35">
        <v>1</v>
      </c>
      <c r="L37" s="19">
        <v>0</v>
      </c>
      <c r="M37" s="35">
        <f>K37*(1+L37/100)</f>
        <v>1</v>
      </c>
      <c r="N37" s="1557"/>
      <c r="O37" s="51"/>
      <c r="P37" s="2432"/>
      <c r="Q37" s="2111">
        <f>M37*P37</f>
        <v>0</v>
      </c>
      <c r="R37" s="36"/>
      <c r="S37" s="37">
        <f>M37*R37</f>
        <v>0</v>
      </c>
      <c r="T37" s="36"/>
      <c r="U37" s="37">
        <f>M37*T37</f>
        <v>0</v>
      </c>
      <c r="V37" s="64"/>
      <c r="W37" s="64"/>
    </row>
    <row r="38" spans="1:23" s="25" customFormat="1" ht="16.5" hidden="1" customHeight="1" outlineLevel="1">
      <c r="A38" s="47"/>
      <c r="B38" s="47"/>
      <c r="C38" s="47"/>
      <c r="D38" s="47"/>
      <c r="E38" s="47"/>
      <c r="F38" s="876"/>
      <c r="G38" s="877"/>
      <c r="H38" s="877"/>
      <c r="I38" s="878"/>
      <c r="J38" s="877"/>
      <c r="K38" s="51"/>
      <c r="L38" s="879"/>
      <c r="M38" s="51"/>
      <c r="N38" s="1557"/>
      <c r="O38" s="51"/>
      <c r="P38" s="2131"/>
      <c r="Q38" s="2131"/>
      <c r="R38" s="53"/>
      <c r="S38" s="52"/>
      <c r="T38" s="52"/>
      <c r="U38" s="52"/>
      <c r="V38" s="47"/>
      <c r="W38" s="47"/>
    </row>
    <row r="39" spans="1:23" s="64" customFormat="1" ht="13.2" customHeight="1" outlineLevel="2">
      <c r="A39" s="25"/>
      <c r="B39" s="25"/>
      <c r="C39" s="25"/>
      <c r="D39" s="25"/>
      <c r="E39" s="2134">
        <v>0</v>
      </c>
      <c r="F39" s="1559"/>
      <c r="G39" s="1560"/>
      <c r="H39" s="1567" t="s">
        <v>4874</v>
      </c>
      <c r="I39" s="1561" t="s">
        <v>4655</v>
      </c>
      <c r="J39" s="1560"/>
      <c r="K39" s="1562"/>
      <c r="L39" s="1563"/>
      <c r="M39" s="1562"/>
      <c r="N39" s="1565"/>
      <c r="O39" s="51"/>
      <c r="P39" s="2433"/>
      <c r="Q39" s="2433">
        <f>SUBTOTAL(9,Q40:Q43)</f>
        <v>0</v>
      </c>
      <c r="R39" s="30"/>
      <c r="S39" s="31">
        <f>SUBTOTAL(9,S40:S43)</f>
        <v>0</v>
      </c>
      <c r="T39" s="29"/>
      <c r="U39" s="31">
        <f>SUBTOTAL(9,U40:U43)</f>
        <v>0</v>
      </c>
      <c r="V39" s="25"/>
      <c r="W39" s="25"/>
    </row>
    <row r="40" spans="1:23" s="64" customFormat="1" ht="22.8" outlineLevel="2">
      <c r="E40" s="2132" t="s">
        <v>4688</v>
      </c>
      <c r="F40" s="848">
        <v>1</v>
      </c>
      <c r="G40" s="17" t="s">
        <v>13</v>
      </c>
      <c r="H40" s="33" t="s">
        <v>356</v>
      </c>
      <c r="I40" s="34" t="s">
        <v>1672</v>
      </c>
      <c r="J40" s="17" t="s">
        <v>7</v>
      </c>
      <c r="K40" s="35">
        <v>414.79</v>
      </c>
      <c r="L40" s="19">
        <v>0</v>
      </c>
      <c r="M40" s="35">
        <f>K40*(1+L40/100)</f>
        <v>414.79</v>
      </c>
      <c r="N40" s="1557"/>
      <c r="O40" s="51"/>
      <c r="P40" s="2432"/>
      <c r="Q40" s="2111">
        <f>M40*P40</f>
        <v>0</v>
      </c>
      <c r="R40" s="36"/>
      <c r="S40" s="37">
        <f>M40*R40</f>
        <v>0</v>
      </c>
      <c r="T40" s="36"/>
      <c r="U40" s="37">
        <f>M40*T40</f>
        <v>0</v>
      </c>
    </row>
    <row r="41" spans="1:23" s="64" customFormat="1" ht="22.8" outlineLevel="2">
      <c r="E41" s="2132" t="s">
        <v>4688</v>
      </c>
      <c r="F41" s="848">
        <v>2</v>
      </c>
      <c r="G41" s="17" t="s">
        <v>13</v>
      </c>
      <c r="H41" s="33" t="s">
        <v>357</v>
      </c>
      <c r="I41" s="34" t="s">
        <v>4656</v>
      </c>
      <c r="J41" s="17" t="s">
        <v>7</v>
      </c>
      <c r="K41" s="35">
        <f>414.79*24</f>
        <v>9954.9600000000009</v>
      </c>
      <c r="L41" s="19">
        <v>0</v>
      </c>
      <c r="M41" s="35">
        <f>K41*(1+L41/100)</f>
        <v>9954.9600000000009</v>
      </c>
      <c r="N41" s="1557"/>
      <c r="O41" s="51"/>
      <c r="P41" s="2432"/>
      <c r="Q41" s="2111">
        <f>M41*P41</f>
        <v>0</v>
      </c>
      <c r="R41" s="36"/>
      <c r="S41" s="37">
        <f>M41*R41</f>
        <v>0</v>
      </c>
      <c r="T41" s="36"/>
      <c r="U41" s="37">
        <f>M41*T41</f>
        <v>0</v>
      </c>
    </row>
    <row r="42" spans="1:23" s="47" customFormat="1" ht="12.75" customHeight="1" outlineLevel="2" thickBot="1">
      <c r="A42" s="64"/>
      <c r="B42" s="64"/>
      <c r="C42" s="64"/>
      <c r="D42" s="64"/>
      <c r="E42" s="2132" t="s">
        <v>4688</v>
      </c>
      <c r="F42" s="1547">
        <v>3</v>
      </c>
      <c r="G42" s="1075" t="s">
        <v>13</v>
      </c>
      <c r="H42" s="1548" t="s">
        <v>4657</v>
      </c>
      <c r="I42" s="1074" t="s">
        <v>4658</v>
      </c>
      <c r="J42" s="1075" t="s">
        <v>7</v>
      </c>
      <c r="K42" s="948">
        <v>414.79</v>
      </c>
      <c r="L42" s="949">
        <v>0</v>
      </c>
      <c r="M42" s="948">
        <f>K42*(1+L42/100)</f>
        <v>414.79</v>
      </c>
      <c r="N42" s="1558"/>
      <c r="O42" s="51"/>
      <c r="P42" s="2432"/>
      <c r="Q42" s="2111">
        <f>M42*P42</f>
        <v>0</v>
      </c>
      <c r="R42" s="36"/>
      <c r="S42" s="37">
        <f>M42*R42</f>
        <v>0</v>
      </c>
      <c r="T42" s="36"/>
      <c r="U42" s="37">
        <f>M42*T42</f>
        <v>0</v>
      </c>
      <c r="V42" s="64"/>
      <c r="W42" s="64"/>
    </row>
    <row r="43" spans="1:23" s="47" customFormat="1" ht="12.75" customHeight="1" outlineLevel="1">
      <c r="F43" s="48"/>
      <c r="G43" s="49"/>
      <c r="H43" s="49"/>
      <c r="I43" s="50"/>
      <c r="J43" s="49"/>
      <c r="K43" s="51"/>
      <c r="L43" s="52"/>
      <c r="M43" s="51"/>
      <c r="O43" s="51"/>
      <c r="P43" s="2151"/>
      <c r="Q43" s="2151"/>
      <c r="R43" s="53"/>
      <c r="S43" s="52"/>
      <c r="T43" s="52"/>
      <c r="U43" s="52"/>
    </row>
    <row r="44" spans="1:23" s="47" customFormat="1" ht="12.75" customHeight="1">
      <c r="F44" s="48"/>
      <c r="G44" s="49"/>
      <c r="H44" s="49"/>
      <c r="I44" s="50"/>
      <c r="J44" s="49"/>
      <c r="K44" s="51"/>
      <c r="L44" s="52"/>
      <c r="M44" s="51"/>
      <c r="O44" s="51"/>
      <c r="P44" s="2151"/>
      <c r="Q44" s="2151"/>
      <c r="R44" s="53"/>
      <c r="S44" s="52"/>
      <c r="T44" s="52"/>
      <c r="U44" s="52"/>
    </row>
    <row r="45" spans="1:23">
      <c r="A45" s="47"/>
      <c r="B45" s="47"/>
      <c r="C45" s="47"/>
      <c r="D45" s="47"/>
      <c r="E45" s="47"/>
      <c r="F45" s="48"/>
      <c r="G45" s="49"/>
      <c r="H45" s="49"/>
      <c r="I45" s="50"/>
      <c r="J45" s="49"/>
      <c r="K45" s="51"/>
      <c r="L45" s="52"/>
      <c r="M45" s="51"/>
      <c r="O45" s="51"/>
      <c r="P45" s="2151"/>
      <c r="Q45" s="2151"/>
      <c r="R45" s="53"/>
      <c r="S45" s="52"/>
      <c r="T45" s="52"/>
      <c r="U45" s="52"/>
      <c r="V45" s="47"/>
      <c r="W45" s="47"/>
    </row>
  </sheetData>
  <sheetProtection algorithmName="SHA-512" hashValue="Gij2Gr3kv8JgZ5k5wihRurhadsZw/WsGbn49K1jgnG2bPBJ5WJSCTaf9WajcBGf81cnr625EUbwAIfIMJR0KuA==" saltValue="5aNjVm+Td2D57PqaUiSoHQ==" spinCount="100000" sheet="1" objects="1" scenarios="1"/>
  <autoFilter ref="E3:U42">
    <filterColumn colId="0">
      <customFilters>
        <customFilter operator="notEqual" val=" "/>
      </customFilters>
    </filterColumn>
  </autoFilter>
  <printOptions gridLines="1"/>
  <pageMargins left="0.86614173228346458" right="0.39370078740157483" top="0.86614173228346458" bottom="0.35433070866141736" header="0.39370078740157483" footer="0.19685039370078741"/>
  <pageSetup paperSize="9" scale="71" fitToHeight="0" orientation="portrait" r:id="rId1"/>
  <headerFooter>
    <oddHeader>&amp;R&amp;F
&amp;A</oddHeader>
    <oddFooter>&amp;R&amp;P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theme="5" tint="0.79998168889431442"/>
    <pageSetUpPr fitToPage="1"/>
  </sheetPr>
  <dimension ref="B1:R67"/>
  <sheetViews>
    <sheetView topLeftCell="E1" zoomScale="90" zoomScaleNormal="90" workbookViewId="0">
      <pane ySplit="5" topLeftCell="A6" activePane="bottomLeft" state="frozen"/>
      <selection activeCell="F113" sqref="F113"/>
      <selection pane="bottomLeft" activeCell="F113" sqref="F113"/>
    </sheetView>
  </sheetViews>
  <sheetFormatPr defaultRowHeight="13.2" outlineLevelRow="6"/>
  <cols>
    <col min="1" max="1" width="8.88671875" customWidth="1"/>
    <col min="2" max="2" width="5.5546875" style="492" customWidth="1"/>
    <col min="3" max="4" width="4.5546875" style="493" customWidth="1"/>
    <col min="5" max="5" width="5.44140625" style="1" customWidth="1"/>
    <col min="6" max="6" width="4.33203125" style="4" customWidth="1"/>
    <col min="7" max="7" width="9.5546875" style="3" customWidth="1"/>
    <col min="8" max="8" width="6.44140625" style="477" customWidth="1"/>
    <col min="9" max="9" width="57.109375" style="5" customWidth="1"/>
    <col min="10" max="10" width="25.6640625" style="8" customWidth="1"/>
    <col min="11" max="11" width="4.33203125" style="4" customWidth="1"/>
    <col min="12" max="12" width="13.6640625" style="7" customWidth="1"/>
    <col min="13" max="13" width="20.33203125" style="9" customWidth="1"/>
    <col min="14" max="14" width="3.88671875" customWidth="1"/>
    <col min="15" max="15" width="6.88671875" style="752" customWidth="1"/>
    <col min="16" max="16" width="13.44140625" style="753" customWidth="1"/>
    <col min="17" max="17" width="12.44140625" style="752" customWidth="1"/>
    <col min="18" max="18" width="20.33203125" style="754" customWidth="1"/>
  </cols>
  <sheetData>
    <row r="1" spans="2:18" ht="21.6" customHeight="1">
      <c r="B1" s="483"/>
      <c r="C1" s="484"/>
      <c r="D1" s="484"/>
      <c r="E1" s="817"/>
      <c r="F1" s="818"/>
      <c r="G1" s="818"/>
      <c r="H1" s="818"/>
      <c r="I1" s="818" t="s">
        <v>1711</v>
      </c>
      <c r="J1" s="819"/>
      <c r="K1" s="818"/>
      <c r="L1" s="820"/>
      <c r="M1" s="821"/>
      <c r="O1" s="797" t="s">
        <v>4754</v>
      </c>
      <c r="P1" s="798"/>
      <c r="Q1" s="798"/>
      <c r="R1" s="799"/>
    </row>
    <row r="2" spans="2:18" ht="21.6" customHeight="1">
      <c r="B2" s="483"/>
      <c r="C2" s="484"/>
      <c r="D2" s="484"/>
      <c r="E2" s="822"/>
      <c r="F2" s="755"/>
      <c r="G2" s="755"/>
      <c r="H2" s="755"/>
      <c r="I2" s="755" t="s">
        <v>4751</v>
      </c>
      <c r="J2" s="756"/>
      <c r="K2" s="755"/>
      <c r="L2" s="12"/>
      <c r="M2" s="823"/>
      <c r="O2" s="800" t="s">
        <v>4752</v>
      </c>
      <c r="P2" s="792"/>
      <c r="Q2" s="792"/>
      <c r="R2" s="801"/>
    </row>
    <row r="3" spans="2:18" s="20" customFormat="1" ht="74.400000000000006" thickBot="1">
      <c r="B3" s="485" t="s">
        <v>4687</v>
      </c>
      <c r="C3" s="499" t="s">
        <v>4702</v>
      </c>
      <c r="D3" s="499" t="s">
        <v>4703</v>
      </c>
      <c r="E3" s="850" t="s">
        <v>189</v>
      </c>
      <c r="F3" s="851" t="s">
        <v>22</v>
      </c>
      <c r="G3" s="852" t="s">
        <v>20</v>
      </c>
      <c r="H3" s="853" t="s">
        <v>460</v>
      </c>
      <c r="I3" s="853" t="s">
        <v>99</v>
      </c>
      <c r="J3" s="853" t="s">
        <v>692</v>
      </c>
      <c r="K3" s="851" t="s">
        <v>10</v>
      </c>
      <c r="L3" s="854" t="s">
        <v>1347</v>
      </c>
      <c r="M3" s="855" t="s">
        <v>4705</v>
      </c>
      <c r="N3" s="856"/>
      <c r="O3" s="857" t="s">
        <v>179</v>
      </c>
      <c r="P3" s="858" t="s">
        <v>509</v>
      </c>
      <c r="Q3" s="858" t="s">
        <v>461</v>
      </c>
      <c r="R3" s="859" t="s">
        <v>33</v>
      </c>
    </row>
    <row r="4" spans="2:18" ht="11.25" customHeight="1">
      <c r="B4" s="486"/>
      <c r="C4" s="486"/>
      <c r="D4" s="486"/>
      <c r="E4" s="824"/>
      <c r="F4" s="568"/>
      <c r="G4" s="45"/>
      <c r="H4" s="569"/>
      <c r="I4" s="569"/>
      <c r="J4" s="825"/>
      <c r="K4" s="568"/>
      <c r="L4" s="46"/>
      <c r="M4" s="826"/>
      <c r="O4" s="802"/>
      <c r="P4" s="803"/>
      <c r="Q4" s="803"/>
      <c r="R4" s="804"/>
    </row>
    <row r="5" spans="2:18" s="447" customFormat="1" ht="18" customHeight="1" outlineLevel="1">
      <c r="B5" s="506" t="s">
        <v>4689</v>
      </c>
      <c r="C5" s="507" t="s">
        <v>4798</v>
      </c>
      <c r="D5" s="507"/>
      <c r="E5" s="827"/>
      <c r="F5" s="828"/>
      <c r="G5" s="925" t="s">
        <v>4755</v>
      </c>
      <c r="H5" s="829"/>
      <c r="I5" s="829" t="s">
        <v>3852</v>
      </c>
      <c r="J5" s="830"/>
      <c r="K5" s="828"/>
      <c r="L5" s="509"/>
      <c r="M5" s="1956">
        <f>M16+M23+M28+M52+M9</f>
        <v>0</v>
      </c>
      <c r="O5" s="805"/>
      <c r="P5" s="793"/>
      <c r="Q5" s="806"/>
      <c r="R5" s="831"/>
    </row>
    <row r="6" spans="2:18" s="448" customFormat="1" ht="17.25" customHeight="1" outlineLevel="2">
      <c r="B6" s="483"/>
      <c r="C6" s="484"/>
      <c r="D6" s="484"/>
      <c r="E6" s="832"/>
      <c r="F6" s="833"/>
      <c r="G6" s="834"/>
      <c r="H6" s="834"/>
      <c r="I6" s="834" t="s">
        <v>3853</v>
      </c>
      <c r="J6" s="835"/>
      <c r="K6" s="833"/>
      <c r="L6" s="444"/>
      <c r="M6" s="1957"/>
      <c r="O6" s="807"/>
      <c r="P6" s="794"/>
      <c r="Q6" s="808"/>
      <c r="R6" s="809"/>
    </row>
    <row r="7" spans="2:18" s="449" customFormat="1" ht="16.5" customHeight="1" outlineLevel="3">
      <c r="B7" s="487"/>
      <c r="C7" s="488"/>
      <c r="D7" s="488"/>
      <c r="E7" s="836"/>
      <c r="F7" s="837"/>
      <c r="G7" s="838"/>
      <c r="H7" s="838"/>
      <c r="I7" s="838" t="s">
        <v>3853</v>
      </c>
      <c r="J7" s="839"/>
      <c r="K7" s="837"/>
      <c r="L7" s="445"/>
      <c r="M7" s="1958"/>
      <c r="O7" s="810"/>
      <c r="P7" s="795"/>
      <c r="Q7" s="811"/>
      <c r="R7" s="812"/>
    </row>
    <row r="8" spans="2:18" s="450" customFormat="1" ht="16.5" customHeight="1" outlineLevel="4">
      <c r="B8" s="489"/>
      <c r="C8" s="490"/>
      <c r="D8" s="490"/>
      <c r="E8" s="840"/>
      <c r="F8" s="841"/>
      <c r="G8" s="842"/>
      <c r="H8" s="842"/>
      <c r="I8" s="842" t="s">
        <v>3853</v>
      </c>
      <c r="J8" s="843"/>
      <c r="K8" s="841"/>
      <c r="L8" s="446"/>
      <c r="M8" s="1959"/>
      <c r="O8" s="810"/>
      <c r="P8" s="795"/>
      <c r="Q8" s="811"/>
      <c r="R8" s="812"/>
    </row>
    <row r="9" spans="2:18" s="451" customFormat="1" ht="16.5" customHeight="1" outlineLevel="5">
      <c r="B9" s="500" t="s">
        <v>4689</v>
      </c>
      <c r="C9" s="501">
        <v>1</v>
      </c>
      <c r="D9" s="501"/>
      <c r="E9" s="844"/>
      <c r="F9" s="845"/>
      <c r="G9" s="503" t="s">
        <v>4756</v>
      </c>
      <c r="H9" s="846"/>
      <c r="I9" s="846" t="s">
        <v>3854</v>
      </c>
      <c r="J9" s="847"/>
      <c r="K9" s="845"/>
      <c r="L9" s="504"/>
      <c r="M9" s="1960">
        <f>SUM(M10:M15)</f>
        <v>0</v>
      </c>
      <c r="O9" s="810"/>
      <c r="P9" s="795"/>
      <c r="Q9" s="811"/>
      <c r="R9" s="812"/>
    </row>
    <row r="10" spans="2:18" s="64" customFormat="1" ht="79.2" customHeight="1" outlineLevel="6">
      <c r="B10" s="491" t="s">
        <v>4</v>
      </c>
      <c r="C10" s="478"/>
      <c r="D10" s="481">
        <v>1</v>
      </c>
      <c r="E10" s="1630">
        <v>1</v>
      </c>
      <c r="F10" s="1631" t="s">
        <v>4</v>
      </c>
      <c r="G10" s="1632" t="s">
        <v>3855</v>
      </c>
      <c r="H10" s="1633"/>
      <c r="I10" s="1633" t="s">
        <v>4662</v>
      </c>
      <c r="J10" s="1915" t="s">
        <v>4936</v>
      </c>
      <c r="K10" s="1635" t="s">
        <v>23</v>
      </c>
      <c r="L10" s="1636">
        <v>1</v>
      </c>
      <c r="M10" s="1961"/>
      <c r="O10" s="810"/>
      <c r="P10" s="795"/>
      <c r="Q10" s="811"/>
      <c r="R10" s="812"/>
    </row>
    <row r="11" spans="2:18" s="64" customFormat="1" ht="45.6" outlineLevel="6">
      <c r="B11" s="491" t="s">
        <v>4</v>
      </c>
      <c r="C11" s="478"/>
      <c r="D11" s="481">
        <v>2</v>
      </c>
      <c r="E11" s="1630" t="s">
        <v>2454</v>
      </c>
      <c r="F11" s="1631" t="s">
        <v>4</v>
      </c>
      <c r="G11" s="1632" t="s">
        <v>3857</v>
      </c>
      <c r="H11" s="1633"/>
      <c r="I11" s="1633" t="s">
        <v>3856</v>
      </c>
      <c r="J11" s="1634"/>
      <c r="K11" s="1635" t="s">
        <v>23</v>
      </c>
      <c r="L11" s="1636">
        <v>1</v>
      </c>
      <c r="M11" s="1961"/>
      <c r="O11" s="810"/>
      <c r="P11" s="795"/>
      <c r="Q11" s="811"/>
      <c r="R11" s="812"/>
    </row>
    <row r="12" spans="2:18" s="64" customFormat="1" ht="22.8" outlineLevel="6">
      <c r="B12" s="491" t="s">
        <v>4</v>
      </c>
      <c r="C12" s="478"/>
      <c r="D12" s="481">
        <v>3</v>
      </c>
      <c r="E12" s="1630" t="s">
        <v>2465</v>
      </c>
      <c r="F12" s="1631" t="s">
        <v>4</v>
      </c>
      <c r="G12" s="1632" t="s">
        <v>3858</v>
      </c>
      <c r="H12" s="1633"/>
      <c r="I12" s="1633" t="s">
        <v>4663</v>
      </c>
      <c r="J12" s="1634"/>
      <c r="K12" s="1635" t="s">
        <v>23</v>
      </c>
      <c r="L12" s="1636">
        <v>1</v>
      </c>
      <c r="M12" s="1961"/>
      <c r="O12" s="810"/>
      <c r="P12" s="795"/>
      <c r="Q12" s="811"/>
      <c r="R12" s="812"/>
    </row>
    <row r="13" spans="2:18" s="64" customFormat="1" ht="31.95" customHeight="1" outlineLevel="6">
      <c r="B13" s="491" t="s">
        <v>4</v>
      </c>
      <c r="C13" s="478"/>
      <c r="D13" s="481">
        <v>4</v>
      </c>
      <c r="E13" s="1630" t="s">
        <v>2468</v>
      </c>
      <c r="F13" s="1631" t="s">
        <v>4</v>
      </c>
      <c r="G13" s="1632" t="s">
        <v>3860</v>
      </c>
      <c r="H13" s="1633"/>
      <c r="I13" s="1633" t="s">
        <v>3859</v>
      </c>
      <c r="J13" s="1637"/>
      <c r="K13" s="1635" t="s">
        <v>23</v>
      </c>
      <c r="L13" s="1636">
        <v>1</v>
      </c>
      <c r="M13" s="1961"/>
      <c r="O13" s="810"/>
      <c r="P13" s="795"/>
      <c r="Q13" s="811"/>
      <c r="R13" s="812"/>
    </row>
    <row r="14" spans="2:18" s="64" customFormat="1" ht="22.8" outlineLevel="6">
      <c r="B14" s="491" t="s">
        <v>4</v>
      </c>
      <c r="C14" s="478"/>
      <c r="D14" s="481" t="s">
        <v>4691</v>
      </c>
      <c r="E14" s="1630" t="s">
        <v>4686</v>
      </c>
      <c r="F14" s="1631" t="s">
        <v>4</v>
      </c>
      <c r="G14" s="1632" t="s">
        <v>4664</v>
      </c>
      <c r="H14" s="1633"/>
      <c r="I14" s="1633" t="s">
        <v>4904</v>
      </c>
      <c r="J14" s="1634"/>
      <c r="K14" s="1635" t="s">
        <v>23</v>
      </c>
      <c r="L14" s="1636">
        <v>1</v>
      </c>
      <c r="M14" s="1961"/>
      <c r="O14" s="810"/>
      <c r="P14" s="795"/>
      <c r="Q14" s="811"/>
      <c r="R14" s="812"/>
    </row>
    <row r="15" spans="2:18" s="64" customFormat="1" ht="20.399999999999999" outlineLevel="6">
      <c r="B15" s="2290" t="s">
        <v>4</v>
      </c>
      <c r="C15" s="2291"/>
      <c r="D15" s="2292" t="s">
        <v>4692</v>
      </c>
      <c r="E15" s="2293" t="s">
        <v>4937</v>
      </c>
      <c r="F15" s="2292" t="s">
        <v>4</v>
      </c>
      <c r="G15" s="2294" t="s">
        <v>4938</v>
      </c>
      <c r="H15" s="2295"/>
      <c r="I15" s="2296" t="s">
        <v>4939</v>
      </c>
      <c r="J15" s="2297" t="s">
        <v>4940</v>
      </c>
      <c r="K15" s="2298" t="s">
        <v>23</v>
      </c>
      <c r="L15" s="2299">
        <v>1</v>
      </c>
      <c r="M15" s="2300"/>
      <c r="O15" s="810"/>
      <c r="P15" s="795"/>
      <c r="Q15" s="811"/>
      <c r="R15" s="812"/>
    </row>
    <row r="16" spans="2:18" s="451" customFormat="1" ht="16.5" customHeight="1" outlineLevel="5">
      <c r="B16" s="500" t="s">
        <v>4689</v>
      </c>
      <c r="C16" s="501">
        <v>2</v>
      </c>
      <c r="D16" s="501" t="s">
        <v>4647</v>
      </c>
      <c r="E16" s="844"/>
      <c r="F16" s="845"/>
      <c r="G16" s="503" t="s">
        <v>4909</v>
      </c>
      <c r="H16" s="846"/>
      <c r="I16" s="846" t="s">
        <v>4962</v>
      </c>
      <c r="J16" s="847"/>
      <c r="K16" s="845"/>
      <c r="L16" s="504"/>
      <c r="M16" s="2289"/>
      <c r="O16" s="813"/>
      <c r="P16" s="796"/>
      <c r="Q16" s="814"/>
      <c r="R16" s="815">
        <f>SUM(R17:R21)</f>
        <v>0</v>
      </c>
    </row>
    <row r="17" spans="2:18" s="64" customFormat="1" ht="22.8" outlineLevel="6">
      <c r="B17" s="494" t="s">
        <v>4688</v>
      </c>
      <c r="C17" s="453"/>
      <c r="D17" s="495" t="s">
        <v>4647</v>
      </c>
      <c r="E17" s="1638" t="s">
        <v>2609</v>
      </c>
      <c r="F17" s="1639" t="s">
        <v>4</v>
      </c>
      <c r="G17" s="1640" t="s">
        <v>3862</v>
      </c>
      <c r="H17" s="1641"/>
      <c r="I17" s="1641" t="s">
        <v>3861</v>
      </c>
      <c r="J17" s="1641"/>
      <c r="K17" s="1642" t="s">
        <v>23</v>
      </c>
      <c r="L17" s="1643">
        <v>1</v>
      </c>
      <c r="M17" s="1963"/>
      <c r="O17" s="816">
        <v>0</v>
      </c>
      <c r="P17" s="479">
        <f>L17*(1+O17/100)</f>
        <v>1</v>
      </c>
      <c r="Q17" s="1819"/>
      <c r="R17" s="758">
        <f>P17*Q17</f>
        <v>0</v>
      </c>
    </row>
    <row r="18" spans="2:18" s="64" customFormat="1" ht="34.200000000000003" outlineLevel="6">
      <c r="B18" s="494" t="s">
        <v>4688</v>
      </c>
      <c r="C18" s="453"/>
      <c r="D18" s="495" t="s">
        <v>1</v>
      </c>
      <c r="E18" s="1638" t="s">
        <v>2612</v>
      </c>
      <c r="F18" s="1639" t="s">
        <v>4</v>
      </c>
      <c r="G18" s="1640" t="s">
        <v>3864</v>
      </c>
      <c r="H18" s="1641"/>
      <c r="I18" s="1641" t="s">
        <v>3863</v>
      </c>
      <c r="J18" s="1641"/>
      <c r="K18" s="1642" t="s">
        <v>23</v>
      </c>
      <c r="L18" s="1643">
        <v>1</v>
      </c>
      <c r="M18" s="1964"/>
      <c r="O18" s="816">
        <v>0</v>
      </c>
      <c r="P18" s="479">
        <f>L18*(1+O18/100)</f>
        <v>1</v>
      </c>
      <c r="Q18" s="1819"/>
      <c r="R18" s="758">
        <f>P18*Q18</f>
        <v>0</v>
      </c>
    </row>
    <row r="19" spans="2:18" s="64" customFormat="1" ht="11.4" outlineLevel="6">
      <c r="B19" s="494" t="s">
        <v>4688</v>
      </c>
      <c r="C19" s="453"/>
      <c r="D19" s="495" t="s">
        <v>2</v>
      </c>
      <c r="E19" s="1638" t="s">
        <v>2615</v>
      </c>
      <c r="F19" s="1639" t="s">
        <v>4</v>
      </c>
      <c r="G19" s="1640" t="s">
        <v>3866</v>
      </c>
      <c r="H19" s="1641"/>
      <c r="I19" s="1641" t="s">
        <v>3865</v>
      </c>
      <c r="J19" s="1641"/>
      <c r="K19" s="1642" t="s">
        <v>23</v>
      </c>
      <c r="L19" s="1643">
        <v>1</v>
      </c>
      <c r="M19" s="1964"/>
      <c r="O19" s="816">
        <v>0</v>
      </c>
      <c r="P19" s="479">
        <f>L19*(1+O19/100)</f>
        <v>1</v>
      </c>
      <c r="Q19" s="1819"/>
      <c r="R19" s="758">
        <f>P19*Q19</f>
        <v>0</v>
      </c>
    </row>
    <row r="20" spans="2:18" s="64" customFormat="1" ht="11.4" outlineLevel="6">
      <c r="B20" s="494" t="s">
        <v>4688</v>
      </c>
      <c r="C20" s="453"/>
      <c r="D20" s="495" t="s">
        <v>4690</v>
      </c>
      <c r="E20" s="1638" t="s">
        <v>2618</v>
      </c>
      <c r="F20" s="1639" t="s">
        <v>4</v>
      </c>
      <c r="G20" s="1640" t="s">
        <v>3868</v>
      </c>
      <c r="H20" s="1641"/>
      <c r="I20" s="1641" t="s">
        <v>3867</v>
      </c>
      <c r="J20" s="1641"/>
      <c r="K20" s="1642" t="s">
        <v>23</v>
      </c>
      <c r="L20" s="1643">
        <v>1</v>
      </c>
      <c r="M20" s="1964"/>
      <c r="O20" s="816">
        <v>0</v>
      </c>
      <c r="P20" s="479">
        <f>L20*(1+O20/100)</f>
        <v>1</v>
      </c>
      <c r="Q20" s="1819"/>
      <c r="R20" s="758">
        <f>P20*Q20</f>
        <v>0</v>
      </c>
    </row>
    <row r="21" spans="2:18" s="64" customFormat="1" ht="11.4" outlineLevel="6">
      <c r="B21" s="2301" t="s">
        <v>4688</v>
      </c>
      <c r="C21" s="2302"/>
      <c r="D21" s="2303" t="s">
        <v>4691</v>
      </c>
      <c r="E21" s="2304" t="s">
        <v>2621</v>
      </c>
      <c r="F21" s="2305" t="s">
        <v>4</v>
      </c>
      <c r="G21" s="2306" t="s">
        <v>3870</v>
      </c>
      <c r="H21" s="2307"/>
      <c r="I21" s="2307" t="s">
        <v>3869</v>
      </c>
      <c r="J21" s="2307"/>
      <c r="K21" s="2308" t="s">
        <v>23</v>
      </c>
      <c r="L21" s="2309">
        <v>1</v>
      </c>
      <c r="M21" s="2310"/>
      <c r="O21" s="816">
        <v>0</v>
      </c>
      <c r="P21" s="479">
        <f>L21*(1+O21/100)</f>
        <v>1</v>
      </c>
      <c r="Q21" s="1819"/>
      <c r="R21" s="758">
        <f>P21*Q21</f>
        <v>0</v>
      </c>
    </row>
    <row r="22" spans="2:18" s="1666" customFormat="1" ht="22.95" customHeight="1" outlineLevel="5">
      <c r="B22" s="1660" t="s">
        <v>4689</v>
      </c>
      <c r="C22" s="1661"/>
      <c r="D22" s="1661"/>
      <c r="E22" s="1662"/>
      <c r="F22" s="1663"/>
      <c r="G22" s="1664"/>
      <c r="H22" s="1629"/>
      <c r="I22" s="1629" t="s">
        <v>4964</v>
      </c>
      <c r="J22" s="1665"/>
      <c r="K22" s="1663"/>
      <c r="L22" s="796"/>
      <c r="M22" s="1966"/>
      <c r="O22" s="813"/>
      <c r="P22" s="796"/>
      <c r="Q22" s="814"/>
      <c r="R22" s="815"/>
    </row>
    <row r="23" spans="2:18" s="451" customFormat="1" ht="16.5" customHeight="1" outlineLevel="5">
      <c r="B23" s="500" t="s">
        <v>4689</v>
      </c>
      <c r="C23" s="501" t="s">
        <v>2</v>
      </c>
      <c r="D23" s="501"/>
      <c r="E23" s="844"/>
      <c r="F23" s="845"/>
      <c r="G23" s="503" t="s">
        <v>4961</v>
      </c>
      <c r="H23" s="846"/>
      <c r="I23" s="846" t="s">
        <v>4963</v>
      </c>
      <c r="J23" s="847"/>
      <c r="K23" s="845"/>
      <c r="L23" s="504"/>
      <c r="M23" s="1962"/>
      <c r="O23" s="886"/>
      <c r="P23" s="504"/>
      <c r="Q23" s="887"/>
      <c r="R23" s="1667">
        <f>SUM(R24:R27)</f>
        <v>0</v>
      </c>
    </row>
    <row r="24" spans="2:18" s="64" customFormat="1" ht="22.8" outlineLevel="6">
      <c r="B24" s="494" t="s">
        <v>4</v>
      </c>
      <c r="C24" s="453"/>
      <c r="D24" s="495" t="s">
        <v>4647</v>
      </c>
      <c r="E24" s="1638" t="s">
        <v>2624</v>
      </c>
      <c r="F24" s="1639" t="s">
        <v>4</v>
      </c>
      <c r="G24" s="1640" t="s">
        <v>3871</v>
      </c>
      <c r="H24" s="1641"/>
      <c r="I24" s="1641" t="s">
        <v>4966</v>
      </c>
      <c r="J24" s="1641"/>
      <c r="K24" s="1642" t="s">
        <v>23</v>
      </c>
      <c r="L24" s="1643">
        <v>1</v>
      </c>
      <c r="M24" s="1965"/>
      <c r="O24" s="860">
        <v>0</v>
      </c>
      <c r="P24" s="479">
        <f>L24*(1+O24/100)</f>
        <v>1</v>
      </c>
      <c r="Q24" s="1819"/>
      <c r="R24" s="861">
        <f>P24*Q24</f>
        <v>0</v>
      </c>
    </row>
    <row r="25" spans="2:18" s="64" customFormat="1" ht="11.4" outlineLevel="6">
      <c r="B25" s="494" t="s">
        <v>4</v>
      </c>
      <c r="C25" s="453"/>
      <c r="D25" s="495" t="s">
        <v>1</v>
      </c>
      <c r="E25" s="1638" t="s">
        <v>4675</v>
      </c>
      <c r="F25" s="1639" t="s">
        <v>4</v>
      </c>
      <c r="G25" s="1640" t="s">
        <v>3918</v>
      </c>
      <c r="H25" s="1641"/>
      <c r="I25" s="1641" t="s">
        <v>4907</v>
      </c>
      <c r="J25" s="1641"/>
      <c r="K25" s="1642" t="s">
        <v>23</v>
      </c>
      <c r="L25" s="1643">
        <v>1</v>
      </c>
      <c r="M25" s="1965"/>
      <c r="O25" s="860">
        <v>0</v>
      </c>
      <c r="P25" s="479">
        <f>L25*(1+O25/100)</f>
        <v>1</v>
      </c>
      <c r="Q25" s="1819"/>
      <c r="R25" s="861">
        <f>P25*Q25</f>
        <v>0</v>
      </c>
    </row>
    <row r="26" spans="2:18" s="64" customFormat="1" ht="73.2" customHeight="1" outlineLevel="6">
      <c r="B26" s="494" t="s">
        <v>4</v>
      </c>
      <c r="C26" s="453"/>
      <c r="D26" s="495" t="s">
        <v>2</v>
      </c>
      <c r="E26" s="1638" t="s">
        <v>4678</v>
      </c>
      <c r="F26" s="1639" t="s">
        <v>4</v>
      </c>
      <c r="G26" s="1640" t="s">
        <v>3921</v>
      </c>
      <c r="H26" s="1641"/>
      <c r="I26" s="1641" t="s">
        <v>3929</v>
      </c>
      <c r="J26" s="1668" t="s">
        <v>4701</v>
      </c>
      <c r="K26" s="1642" t="s">
        <v>23</v>
      </c>
      <c r="L26" s="1643">
        <v>1</v>
      </c>
      <c r="M26" s="1965"/>
      <c r="O26" s="860">
        <v>0</v>
      </c>
      <c r="P26" s="479">
        <f>L26*(1+O26/100)</f>
        <v>1</v>
      </c>
      <c r="Q26" s="1819"/>
      <c r="R26" s="861">
        <f>P26*Q26</f>
        <v>0</v>
      </c>
    </row>
    <row r="27" spans="2:18" s="64" customFormat="1" ht="22.8" outlineLevel="6">
      <c r="B27" s="494" t="s">
        <v>4</v>
      </c>
      <c r="C27" s="453"/>
      <c r="D27" s="495" t="s">
        <v>4690</v>
      </c>
      <c r="E27" s="1638" t="s">
        <v>4681</v>
      </c>
      <c r="F27" s="1639" t="s">
        <v>4</v>
      </c>
      <c r="G27" s="1640" t="s">
        <v>3924</v>
      </c>
      <c r="H27" s="1641"/>
      <c r="I27" s="1641" t="s">
        <v>4992</v>
      </c>
      <c r="J27" s="1641"/>
      <c r="K27" s="1642" t="s">
        <v>23</v>
      </c>
      <c r="L27" s="1643">
        <v>1</v>
      </c>
      <c r="M27" s="1965"/>
      <c r="O27" s="860">
        <v>0</v>
      </c>
      <c r="P27" s="479">
        <f>L27*(1+O27/100)</f>
        <v>1</v>
      </c>
      <c r="Q27" s="1819"/>
      <c r="R27" s="861">
        <f>P27*Q27</f>
        <v>0</v>
      </c>
    </row>
    <row r="28" spans="2:18" s="451" customFormat="1" ht="16.5" customHeight="1" outlineLevel="5">
      <c r="B28" s="500" t="s">
        <v>4689</v>
      </c>
      <c r="C28" s="501" t="s">
        <v>4690</v>
      </c>
      <c r="D28" s="501" t="s">
        <v>4798</v>
      </c>
      <c r="E28" s="844"/>
      <c r="F28" s="845"/>
      <c r="G28" s="503" t="s">
        <v>4909</v>
      </c>
      <c r="H28" s="846"/>
      <c r="I28" s="846" t="s">
        <v>4910</v>
      </c>
      <c r="J28" s="847"/>
      <c r="K28" s="845"/>
      <c r="L28" s="504"/>
      <c r="M28" s="1962"/>
      <c r="O28" s="886"/>
      <c r="P28" s="504"/>
      <c r="Q28" s="887"/>
      <c r="R28" s="1667">
        <f>SUM(R29:R51)</f>
        <v>0</v>
      </c>
    </row>
    <row r="29" spans="2:18" s="64" customFormat="1" ht="11.4" outlineLevel="6">
      <c r="B29" s="494" t="s">
        <v>4688</v>
      </c>
      <c r="C29" s="453"/>
      <c r="D29" s="495" t="s">
        <v>4647</v>
      </c>
      <c r="E29" s="1638" t="s">
        <v>2627</v>
      </c>
      <c r="F29" s="1639" t="s">
        <v>4</v>
      </c>
      <c r="G29" s="1640" t="s">
        <v>3873</v>
      </c>
      <c r="H29" s="1641"/>
      <c r="I29" s="1644" t="s">
        <v>3872</v>
      </c>
      <c r="J29" s="1641"/>
      <c r="K29" s="1642" t="s">
        <v>23</v>
      </c>
      <c r="L29" s="1643">
        <v>1</v>
      </c>
      <c r="M29" s="1967"/>
      <c r="O29" s="816">
        <v>0</v>
      </c>
      <c r="P29" s="479">
        <f t="shared" ref="P29:P51" si="0">L29*(1+O29/100)</f>
        <v>1</v>
      </c>
      <c r="Q29" s="1819"/>
      <c r="R29" s="758">
        <f t="shared" ref="R29:R40" si="1">P29*Q29</f>
        <v>0</v>
      </c>
    </row>
    <row r="30" spans="2:18" s="64" customFormat="1" ht="11.4" outlineLevel="6">
      <c r="B30" s="494" t="s">
        <v>4688</v>
      </c>
      <c r="C30" s="453"/>
      <c r="D30" s="495" t="s">
        <v>1</v>
      </c>
      <c r="E30" s="1638" t="s">
        <v>2630</v>
      </c>
      <c r="F30" s="1639" t="s">
        <v>4</v>
      </c>
      <c r="G30" s="1640" t="s">
        <v>3875</v>
      </c>
      <c r="H30" s="1641"/>
      <c r="I30" s="1644" t="s">
        <v>3874</v>
      </c>
      <c r="J30" s="1641"/>
      <c r="K30" s="1642" t="s">
        <v>23</v>
      </c>
      <c r="L30" s="1643">
        <v>1</v>
      </c>
      <c r="M30" s="1967"/>
      <c r="O30" s="816">
        <v>0</v>
      </c>
      <c r="P30" s="479">
        <f t="shared" si="0"/>
        <v>1</v>
      </c>
      <c r="Q30" s="1819"/>
      <c r="R30" s="758">
        <f t="shared" si="1"/>
        <v>0</v>
      </c>
    </row>
    <row r="31" spans="2:18" s="64" customFormat="1" ht="11.4" outlineLevel="6">
      <c r="B31" s="494" t="s">
        <v>4688</v>
      </c>
      <c r="C31" s="453"/>
      <c r="D31" s="495" t="s">
        <v>2</v>
      </c>
      <c r="E31" s="1638" t="s">
        <v>2633</v>
      </c>
      <c r="F31" s="1639" t="s">
        <v>4</v>
      </c>
      <c r="G31" s="1640" t="s">
        <v>3877</v>
      </c>
      <c r="H31" s="1641"/>
      <c r="I31" s="1644" t="s">
        <v>3876</v>
      </c>
      <c r="J31" s="1641"/>
      <c r="K31" s="1642" t="s">
        <v>23</v>
      </c>
      <c r="L31" s="1643">
        <v>1</v>
      </c>
      <c r="M31" s="1967"/>
      <c r="O31" s="816">
        <v>0</v>
      </c>
      <c r="P31" s="479">
        <f t="shared" si="0"/>
        <v>1</v>
      </c>
      <c r="Q31" s="1819"/>
      <c r="R31" s="758">
        <f t="shared" si="1"/>
        <v>0</v>
      </c>
    </row>
    <row r="32" spans="2:18" s="64" customFormat="1" ht="22.8" outlineLevel="6">
      <c r="B32" s="494" t="s">
        <v>4688</v>
      </c>
      <c r="C32" s="453"/>
      <c r="D32" s="495" t="s">
        <v>4690</v>
      </c>
      <c r="E32" s="1638" t="s">
        <v>2635</v>
      </c>
      <c r="F32" s="1639" t="s">
        <v>4</v>
      </c>
      <c r="G32" s="1640" t="s">
        <v>3879</v>
      </c>
      <c r="H32" s="1641"/>
      <c r="I32" s="1644" t="s">
        <v>3878</v>
      </c>
      <c r="J32" s="1641"/>
      <c r="K32" s="1642" t="s">
        <v>23</v>
      </c>
      <c r="L32" s="1643">
        <v>1</v>
      </c>
      <c r="M32" s="1967"/>
      <c r="O32" s="816">
        <v>0</v>
      </c>
      <c r="P32" s="479">
        <f t="shared" si="0"/>
        <v>1</v>
      </c>
      <c r="Q32" s="1819"/>
      <c r="R32" s="758">
        <f t="shared" si="1"/>
        <v>0</v>
      </c>
    </row>
    <row r="33" spans="2:18" s="64" customFormat="1" ht="11.4" outlineLevel="6">
      <c r="B33" s="494" t="s">
        <v>4688</v>
      </c>
      <c r="C33" s="453"/>
      <c r="D33" s="495" t="s">
        <v>4691</v>
      </c>
      <c r="E33" s="1638" t="s">
        <v>2638</v>
      </c>
      <c r="F33" s="1639" t="s">
        <v>4</v>
      </c>
      <c r="G33" s="1640" t="s">
        <v>3881</v>
      </c>
      <c r="H33" s="1641"/>
      <c r="I33" s="1644" t="s">
        <v>3880</v>
      </c>
      <c r="J33" s="1641"/>
      <c r="K33" s="1642" t="s">
        <v>23</v>
      </c>
      <c r="L33" s="1643">
        <v>1</v>
      </c>
      <c r="M33" s="1967"/>
      <c r="O33" s="816">
        <v>0</v>
      </c>
      <c r="P33" s="479">
        <f t="shared" si="0"/>
        <v>1</v>
      </c>
      <c r="Q33" s="1819"/>
      <c r="R33" s="758">
        <f t="shared" si="1"/>
        <v>0</v>
      </c>
    </row>
    <row r="34" spans="2:18" s="64" customFormat="1" ht="11.4" outlineLevel="6">
      <c r="B34" s="494" t="s">
        <v>4688</v>
      </c>
      <c r="C34" s="453"/>
      <c r="D34" s="495" t="s">
        <v>4692</v>
      </c>
      <c r="E34" s="1638" t="s">
        <v>2641</v>
      </c>
      <c r="F34" s="1639" t="s">
        <v>4</v>
      </c>
      <c r="G34" s="1640" t="s">
        <v>3883</v>
      </c>
      <c r="H34" s="1641"/>
      <c r="I34" s="1644" t="s">
        <v>3882</v>
      </c>
      <c r="J34" s="1641"/>
      <c r="K34" s="1642" t="s">
        <v>23</v>
      </c>
      <c r="L34" s="1643">
        <v>1</v>
      </c>
      <c r="M34" s="1967"/>
      <c r="O34" s="816">
        <v>0</v>
      </c>
      <c r="P34" s="479">
        <f t="shared" si="0"/>
        <v>1</v>
      </c>
      <c r="Q34" s="1819"/>
      <c r="R34" s="758">
        <f t="shared" si="1"/>
        <v>0</v>
      </c>
    </row>
    <row r="35" spans="2:18" s="64" customFormat="1" ht="22.8" outlineLevel="6">
      <c r="B35" s="494" t="s">
        <v>4688</v>
      </c>
      <c r="C35" s="453"/>
      <c r="D35" s="495" t="s">
        <v>4693</v>
      </c>
      <c r="E35" s="1638" t="s">
        <v>2644</v>
      </c>
      <c r="F35" s="1639" t="s">
        <v>4</v>
      </c>
      <c r="G35" s="1640" t="s">
        <v>3885</v>
      </c>
      <c r="H35" s="1641"/>
      <c r="I35" s="1644" t="s">
        <v>3884</v>
      </c>
      <c r="J35" s="1641"/>
      <c r="K35" s="1642" t="s">
        <v>23</v>
      </c>
      <c r="L35" s="1643">
        <v>1</v>
      </c>
      <c r="M35" s="1967"/>
      <c r="O35" s="816">
        <v>0</v>
      </c>
      <c r="P35" s="479">
        <f t="shared" si="0"/>
        <v>1</v>
      </c>
      <c r="Q35" s="1819"/>
      <c r="R35" s="758">
        <f t="shared" si="1"/>
        <v>0</v>
      </c>
    </row>
    <row r="36" spans="2:18" s="64" customFormat="1" ht="11.4" outlineLevel="6">
      <c r="B36" s="494" t="s">
        <v>4688</v>
      </c>
      <c r="C36" s="453"/>
      <c r="D36" s="495" t="s">
        <v>4694</v>
      </c>
      <c r="E36" s="1638" t="s">
        <v>2647</v>
      </c>
      <c r="F36" s="1639" t="s">
        <v>4</v>
      </c>
      <c r="G36" s="1640" t="s">
        <v>3887</v>
      </c>
      <c r="H36" s="1641"/>
      <c r="I36" s="1644" t="s">
        <v>3886</v>
      </c>
      <c r="J36" s="1641"/>
      <c r="K36" s="1642" t="s">
        <v>23</v>
      </c>
      <c r="L36" s="1643">
        <v>1</v>
      </c>
      <c r="M36" s="1967"/>
      <c r="O36" s="816">
        <v>0</v>
      </c>
      <c r="P36" s="479">
        <f t="shared" si="0"/>
        <v>1</v>
      </c>
      <c r="Q36" s="1819"/>
      <c r="R36" s="758">
        <f t="shared" si="1"/>
        <v>0</v>
      </c>
    </row>
    <row r="37" spans="2:18" s="64" customFormat="1" ht="22.8" outlineLevel="6">
      <c r="B37" s="494" t="s">
        <v>4688</v>
      </c>
      <c r="C37" s="453"/>
      <c r="D37" s="495" t="s">
        <v>4695</v>
      </c>
      <c r="E37" s="1638" t="s">
        <v>2650</v>
      </c>
      <c r="F37" s="1639" t="s">
        <v>4</v>
      </c>
      <c r="G37" s="1640" t="s">
        <v>3889</v>
      </c>
      <c r="H37" s="1641"/>
      <c r="I37" s="1644" t="s">
        <v>3888</v>
      </c>
      <c r="J37" s="1641"/>
      <c r="K37" s="1642" t="s">
        <v>23</v>
      </c>
      <c r="L37" s="1643">
        <v>1</v>
      </c>
      <c r="M37" s="1967"/>
      <c r="O37" s="816">
        <v>0</v>
      </c>
      <c r="P37" s="479">
        <f t="shared" si="0"/>
        <v>1</v>
      </c>
      <c r="Q37" s="1819"/>
      <c r="R37" s="758">
        <f t="shared" si="1"/>
        <v>0</v>
      </c>
    </row>
    <row r="38" spans="2:18" s="64" customFormat="1" ht="22.8" outlineLevel="6">
      <c r="B38" s="494" t="s">
        <v>4688</v>
      </c>
      <c r="C38" s="453"/>
      <c r="D38" s="495" t="s">
        <v>4238</v>
      </c>
      <c r="E38" s="1638" t="s">
        <v>2653</v>
      </c>
      <c r="F38" s="1639" t="s">
        <v>4</v>
      </c>
      <c r="G38" s="1640" t="s">
        <v>3891</v>
      </c>
      <c r="H38" s="1641"/>
      <c r="I38" s="1644" t="s">
        <v>3890</v>
      </c>
      <c r="J38" s="1641"/>
      <c r="K38" s="1642" t="s">
        <v>23</v>
      </c>
      <c r="L38" s="1643">
        <v>1</v>
      </c>
      <c r="M38" s="1967"/>
      <c r="O38" s="816">
        <v>0</v>
      </c>
      <c r="P38" s="479">
        <f t="shared" si="0"/>
        <v>1</v>
      </c>
      <c r="Q38" s="1819"/>
      <c r="R38" s="758">
        <f t="shared" si="1"/>
        <v>0</v>
      </c>
    </row>
    <row r="39" spans="2:18" s="64" customFormat="1" ht="11.4" outlineLevel="6">
      <c r="B39" s="494" t="s">
        <v>4688</v>
      </c>
      <c r="C39" s="453"/>
      <c r="D39" s="495" t="s">
        <v>4696</v>
      </c>
      <c r="E39" s="1638" t="s">
        <v>2802</v>
      </c>
      <c r="F39" s="1639" t="s">
        <v>4</v>
      </c>
      <c r="G39" s="1640" t="s">
        <v>3893</v>
      </c>
      <c r="H39" s="1641"/>
      <c r="I39" s="1644" t="s">
        <v>3892</v>
      </c>
      <c r="J39" s="1641"/>
      <c r="K39" s="1642" t="s">
        <v>23</v>
      </c>
      <c r="L39" s="1643">
        <v>1</v>
      </c>
      <c r="M39" s="1967"/>
      <c r="O39" s="816">
        <v>0</v>
      </c>
      <c r="P39" s="479">
        <f t="shared" si="0"/>
        <v>1</v>
      </c>
      <c r="Q39" s="1819"/>
      <c r="R39" s="758">
        <f t="shared" si="1"/>
        <v>0</v>
      </c>
    </row>
    <row r="40" spans="2:18" s="64" customFormat="1" ht="11.4" outlineLevel="6">
      <c r="B40" s="494" t="s">
        <v>4688</v>
      </c>
      <c r="C40" s="453"/>
      <c r="D40" s="495" t="s">
        <v>4293</v>
      </c>
      <c r="E40" s="1638" t="s">
        <v>2804</v>
      </c>
      <c r="F40" s="1639" t="s">
        <v>4</v>
      </c>
      <c r="G40" s="1640" t="s">
        <v>3895</v>
      </c>
      <c r="H40" s="1641"/>
      <c r="I40" s="1644" t="s">
        <v>3894</v>
      </c>
      <c r="J40" s="1641"/>
      <c r="K40" s="1642" t="s">
        <v>23</v>
      </c>
      <c r="L40" s="1643">
        <v>1</v>
      </c>
      <c r="M40" s="1967"/>
      <c r="O40" s="816">
        <v>0</v>
      </c>
      <c r="P40" s="479">
        <f t="shared" si="0"/>
        <v>1</v>
      </c>
      <c r="Q40" s="1819"/>
      <c r="R40" s="758">
        <f t="shared" si="1"/>
        <v>0</v>
      </c>
    </row>
    <row r="41" spans="2:18" s="64" customFormat="1" ht="11.4" outlineLevel="6">
      <c r="B41" s="494" t="s">
        <v>4688</v>
      </c>
      <c r="C41" s="453"/>
      <c r="D41" s="495" t="s">
        <v>4315</v>
      </c>
      <c r="E41" s="1638" t="s">
        <v>4539</v>
      </c>
      <c r="F41" s="1639" t="s">
        <v>4</v>
      </c>
      <c r="G41" s="1640" t="s">
        <v>3897</v>
      </c>
      <c r="H41" s="1641"/>
      <c r="I41" s="1644" t="s">
        <v>3896</v>
      </c>
      <c r="J41" s="1641"/>
      <c r="K41" s="1642" t="s">
        <v>23</v>
      </c>
      <c r="L41" s="1643">
        <v>1</v>
      </c>
      <c r="M41" s="1967"/>
      <c r="O41" s="816">
        <v>0</v>
      </c>
      <c r="P41" s="479">
        <f t="shared" si="0"/>
        <v>1</v>
      </c>
      <c r="Q41" s="1819"/>
      <c r="R41" s="758">
        <f t="shared" ref="R41:R51" si="2">P41*Q41</f>
        <v>0</v>
      </c>
    </row>
    <row r="42" spans="2:18" s="64" customFormat="1" ht="11.4" outlineLevel="6">
      <c r="B42" s="494" t="s">
        <v>4688</v>
      </c>
      <c r="C42" s="453"/>
      <c r="D42" s="495" t="s">
        <v>4450</v>
      </c>
      <c r="E42" s="1638" t="s">
        <v>4665</v>
      </c>
      <c r="F42" s="1639" t="s">
        <v>4</v>
      </c>
      <c r="G42" s="1640" t="s">
        <v>3899</v>
      </c>
      <c r="H42" s="1641"/>
      <c r="I42" s="1644" t="s">
        <v>3898</v>
      </c>
      <c r="J42" s="1641"/>
      <c r="K42" s="1642" t="s">
        <v>23</v>
      </c>
      <c r="L42" s="1643">
        <v>1</v>
      </c>
      <c r="M42" s="1967"/>
      <c r="O42" s="816">
        <v>0</v>
      </c>
      <c r="P42" s="479">
        <f t="shared" si="0"/>
        <v>1</v>
      </c>
      <c r="Q42" s="1819"/>
      <c r="R42" s="758">
        <f t="shared" si="2"/>
        <v>0</v>
      </c>
    </row>
    <row r="43" spans="2:18" s="64" customFormat="1" ht="11.4" outlineLevel="6">
      <c r="B43" s="494" t="s">
        <v>4688</v>
      </c>
      <c r="C43" s="453"/>
      <c r="D43" s="495" t="s">
        <v>8</v>
      </c>
      <c r="E43" s="1638" t="s">
        <v>4666</v>
      </c>
      <c r="F43" s="1639" t="s">
        <v>4</v>
      </c>
      <c r="G43" s="1640" t="s">
        <v>3901</v>
      </c>
      <c r="H43" s="1641"/>
      <c r="I43" s="1644" t="s">
        <v>3900</v>
      </c>
      <c r="J43" s="1641"/>
      <c r="K43" s="1642" t="s">
        <v>23</v>
      </c>
      <c r="L43" s="1643">
        <v>1</v>
      </c>
      <c r="M43" s="1967"/>
      <c r="O43" s="816">
        <v>0</v>
      </c>
      <c r="P43" s="479">
        <f t="shared" si="0"/>
        <v>1</v>
      </c>
      <c r="Q43" s="1819"/>
      <c r="R43" s="758">
        <f t="shared" si="2"/>
        <v>0</v>
      </c>
    </row>
    <row r="44" spans="2:18" s="64" customFormat="1" ht="22.8" outlineLevel="6">
      <c r="B44" s="494" t="s">
        <v>4688</v>
      </c>
      <c r="C44" s="453"/>
      <c r="D44" s="495" t="s">
        <v>4697</v>
      </c>
      <c r="E44" s="1638" t="s">
        <v>4667</v>
      </c>
      <c r="F44" s="1639" t="s">
        <v>4</v>
      </c>
      <c r="G44" s="1640" t="s">
        <v>3903</v>
      </c>
      <c r="H44" s="1641"/>
      <c r="I44" s="1644" t="s">
        <v>3902</v>
      </c>
      <c r="J44" s="1641"/>
      <c r="K44" s="1642" t="s">
        <v>23</v>
      </c>
      <c r="L44" s="1643">
        <v>1</v>
      </c>
      <c r="M44" s="1967"/>
      <c r="O44" s="816">
        <v>0</v>
      </c>
      <c r="P44" s="479">
        <f t="shared" si="0"/>
        <v>1</v>
      </c>
      <c r="Q44" s="1819"/>
      <c r="R44" s="758">
        <f t="shared" si="2"/>
        <v>0</v>
      </c>
    </row>
    <row r="45" spans="2:18" s="64" customFormat="1" ht="11.4" outlineLevel="6">
      <c r="B45" s="494" t="s">
        <v>4688</v>
      </c>
      <c r="C45" s="453"/>
      <c r="D45" s="495" t="s">
        <v>4698</v>
      </c>
      <c r="E45" s="1638" t="s">
        <v>4668</v>
      </c>
      <c r="F45" s="1639" t="s">
        <v>4</v>
      </c>
      <c r="G45" s="1640" t="s">
        <v>3905</v>
      </c>
      <c r="H45" s="1641"/>
      <c r="I45" s="1644" t="s">
        <v>3904</v>
      </c>
      <c r="J45" s="1641"/>
      <c r="K45" s="1642" t="s">
        <v>23</v>
      </c>
      <c r="L45" s="1643">
        <v>1</v>
      </c>
      <c r="M45" s="1967"/>
      <c r="O45" s="816">
        <v>0</v>
      </c>
      <c r="P45" s="479">
        <f t="shared" si="0"/>
        <v>1</v>
      </c>
      <c r="Q45" s="1819"/>
      <c r="R45" s="758">
        <f t="shared" si="2"/>
        <v>0</v>
      </c>
    </row>
    <row r="46" spans="2:18" s="64" customFormat="1" ht="11.4" outlineLevel="6">
      <c r="B46" s="494" t="s">
        <v>4688</v>
      </c>
      <c r="C46" s="453"/>
      <c r="D46" s="495" t="s">
        <v>4699</v>
      </c>
      <c r="E46" s="1638" t="s">
        <v>4669</v>
      </c>
      <c r="F46" s="1639" t="s">
        <v>4</v>
      </c>
      <c r="G46" s="1640" t="s">
        <v>3907</v>
      </c>
      <c r="H46" s="1641"/>
      <c r="I46" s="1644" t="s">
        <v>3906</v>
      </c>
      <c r="J46" s="1641"/>
      <c r="K46" s="1642" t="s">
        <v>23</v>
      </c>
      <c r="L46" s="1643">
        <v>1</v>
      </c>
      <c r="M46" s="1967"/>
      <c r="O46" s="816">
        <v>0</v>
      </c>
      <c r="P46" s="479">
        <f t="shared" si="0"/>
        <v>1</v>
      </c>
      <c r="Q46" s="1819"/>
      <c r="R46" s="758">
        <f t="shared" si="2"/>
        <v>0</v>
      </c>
    </row>
    <row r="47" spans="2:18" s="64" customFormat="1" ht="11.4" outlineLevel="6">
      <c r="B47" s="494" t="s">
        <v>4688</v>
      </c>
      <c r="C47" s="453"/>
      <c r="D47" s="495" t="s">
        <v>4700</v>
      </c>
      <c r="E47" s="1638" t="s">
        <v>4670</v>
      </c>
      <c r="F47" s="1639" t="s">
        <v>4</v>
      </c>
      <c r="G47" s="1640" t="s">
        <v>3909</v>
      </c>
      <c r="H47" s="1641"/>
      <c r="I47" s="1644" t="s">
        <v>3908</v>
      </c>
      <c r="J47" s="1641"/>
      <c r="K47" s="1642" t="s">
        <v>23</v>
      </c>
      <c r="L47" s="1643">
        <v>1</v>
      </c>
      <c r="M47" s="1967"/>
      <c r="O47" s="816">
        <v>0</v>
      </c>
      <c r="P47" s="479">
        <f t="shared" si="0"/>
        <v>1</v>
      </c>
      <c r="Q47" s="1819"/>
      <c r="R47" s="758">
        <f t="shared" si="2"/>
        <v>0</v>
      </c>
    </row>
    <row r="48" spans="2:18" s="64" customFormat="1" ht="11.4" outlineLevel="6">
      <c r="B48" s="494" t="s">
        <v>4688</v>
      </c>
      <c r="C48" s="453"/>
      <c r="D48" s="495" t="s">
        <v>4322</v>
      </c>
      <c r="E48" s="1638" t="s">
        <v>4671</v>
      </c>
      <c r="F48" s="1639" t="s">
        <v>4</v>
      </c>
      <c r="G48" s="1640" t="s">
        <v>3911</v>
      </c>
      <c r="H48" s="1641"/>
      <c r="I48" s="1644" t="s">
        <v>3910</v>
      </c>
      <c r="J48" s="1641"/>
      <c r="K48" s="1642" t="s">
        <v>23</v>
      </c>
      <c r="L48" s="1643">
        <v>1</v>
      </c>
      <c r="M48" s="1967"/>
      <c r="O48" s="816">
        <v>0</v>
      </c>
      <c r="P48" s="479">
        <f t="shared" si="0"/>
        <v>1</v>
      </c>
      <c r="Q48" s="1819"/>
      <c r="R48" s="758">
        <f t="shared" si="2"/>
        <v>0</v>
      </c>
    </row>
    <row r="49" spans="2:18" s="64" customFormat="1" ht="22.8" outlineLevel="6">
      <c r="B49" s="494" t="s">
        <v>4688</v>
      </c>
      <c r="C49" s="453"/>
      <c r="D49" s="495" t="s">
        <v>4343</v>
      </c>
      <c r="E49" s="1638" t="s">
        <v>4672</v>
      </c>
      <c r="F49" s="1639" t="s">
        <v>4</v>
      </c>
      <c r="G49" s="1640" t="s">
        <v>3913</v>
      </c>
      <c r="H49" s="1641"/>
      <c r="I49" s="1644" t="s">
        <v>3912</v>
      </c>
      <c r="J49" s="1641"/>
      <c r="K49" s="1642" t="s">
        <v>23</v>
      </c>
      <c r="L49" s="1643">
        <v>1</v>
      </c>
      <c r="M49" s="1968"/>
      <c r="O49" s="816">
        <v>0</v>
      </c>
      <c r="P49" s="479">
        <f t="shared" si="0"/>
        <v>1</v>
      </c>
      <c r="Q49" s="1819"/>
      <c r="R49" s="758">
        <f>P49*Q49</f>
        <v>0</v>
      </c>
    </row>
    <row r="50" spans="2:18" s="64" customFormat="1" ht="11.4" outlineLevel="6">
      <c r="B50" s="494" t="s">
        <v>4688</v>
      </c>
      <c r="C50" s="453"/>
      <c r="D50" s="495" t="s">
        <v>4349</v>
      </c>
      <c r="E50" s="1638" t="s">
        <v>4673</v>
      </c>
      <c r="F50" s="1639" t="s">
        <v>4</v>
      </c>
      <c r="G50" s="1640" t="s">
        <v>3915</v>
      </c>
      <c r="H50" s="1641"/>
      <c r="I50" s="1644" t="s">
        <v>3914</v>
      </c>
      <c r="J50" s="1641"/>
      <c r="K50" s="1642" t="s">
        <v>23</v>
      </c>
      <c r="L50" s="1643">
        <v>1</v>
      </c>
      <c r="M50" s="1967"/>
      <c r="O50" s="816">
        <v>0</v>
      </c>
      <c r="P50" s="479">
        <f t="shared" si="0"/>
        <v>1</v>
      </c>
      <c r="Q50" s="1819"/>
      <c r="R50" s="758">
        <f t="shared" si="2"/>
        <v>0</v>
      </c>
    </row>
    <row r="51" spans="2:18" s="64" customFormat="1" ht="22.8" outlineLevel="6">
      <c r="B51" s="494" t="s">
        <v>4688</v>
      </c>
      <c r="C51" s="453"/>
      <c r="D51" s="495" t="s">
        <v>4352</v>
      </c>
      <c r="E51" s="1638" t="s">
        <v>4674</v>
      </c>
      <c r="F51" s="1639" t="s">
        <v>4</v>
      </c>
      <c r="G51" s="1640" t="s">
        <v>3917</v>
      </c>
      <c r="H51" s="1641"/>
      <c r="I51" s="1644" t="s">
        <v>3916</v>
      </c>
      <c r="J51" s="1641"/>
      <c r="K51" s="1642" t="s">
        <v>23</v>
      </c>
      <c r="L51" s="1643">
        <v>1</v>
      </c>
      <c r="M51" s="1967"/>
      <c r="O51" s="816">
        <v>0</v>
      </c>
      <c r="P51" s="479">
        <f t="shared" si="0"/>
        <v>1</v>
      </c>
      <c r="Q51" s="1819"/>
      <c r="R51" s="758">
        <f t="shared" si="2"/>
        <v>0</v>
      </c>
    </row>
    <row r="52" spans="2:18" s="451" customFormat="1" ht="16.95" customHeight="1" outlineLevel="5">
      <c r="B52" s="505" t="s">
        <v>4689</v>
      </c>
      <c r="C52" s="501">
        <v>4</v>
      </c>
      <c r="D52" s="501"/>
      <c r="E52" s="1645"/>
      <c r="F52" s="845"/>
      <c r="G52" s="503" t="s">
        <v>4909</v>
      </c>
      <c r="H52" s="846"/>
      <c r="I52" s="846" t="s">
        <v>4965</v>
      </c>
      <c r="J52" s="847"/>
      <c r="K52" s="845"/>
      <c r="L52" s="504"/>
      <c r="M52" s="1969"/>
      <c r="O52" s="813"/>
      <c r="P52" s="796"/>
      <c r="Q52" s="814"/>
      <c r="R52" s="815">
        <f>R53+R54+R55+R56+R57+R58+R59+R60</f>
        <v>0</v>
      </c>
    </row>
    <row r="53" spans="2:18" s="480" customFormat="1" ht="11.4" outlineLevel="6">
      <c r="B53" s="496" t="s">
        <v>4688</v>
      </c>
      <c r="C53" s="497"/>
      <c r="D53" s="498" t="s">
        <v>4647</v>
      </c>
      <c r="E53" s="1646" t="s">
        <v>4676</v>
      </c>
      <c r="F53" s="1647" t="s">
        <v>4</v>
      </c>
      <c r="G53" s="1648" t="s">
        <v>3919</v>
      </c>
      <c r="H53" s="1649"/>
      <c r="I53" s="1650" t="s">
        <v>3925</v>
      </c>
      <c r="J53" s="1649"/>
      <c r="K53" s="1651" t="s">
        <v>23</v>
      </c>
      <c r="L53" s="1652">
        <v>1</v>
      </c>
      <c r="M53" s="1970"/>
      <c r="O53" s="816">
        <v>0</v>
      </c>
      <c r="P53" s="479">
        <f t="shared" ref="P53:P60" si="3">L53*(1+O53/100)</f>
        <v>1</v>
      </c>
      <c r="Q53" s="1819"/>
      <c r="R53" s="758">
        <f t="shared" ref="R53:R60" si="4">P53*Q53</f>
        <v>0</v>
      </c>
    </row>
    <row r="54" spans="2:18" s="480" customFormat="1" ht="11.4" outlineLevel="6">
      <c r="B54" s="496" t="s">
        <v>4688</v>
      </c>
      <c r="C54" s="497"/>
      <c r="D54" s="498" t="s">
        <v>1</v>
      </c>
      <c r="E54" s="1646" t="s">
        <v>4680</v>
      </c>
      <c r="F54" s="1647" t="s">
        <v>4</v>
      </c>
      <c r="G54" s="1648" t="s">
        <v>3923</v>
      </c>
      <c r="H54" s="1649"/>
      <c r="I54" s="1650" t="s">
        <v>3933</v>
      </c>
      <c r="J54" s="1649"/>
      <c r="K54" s="1651" t="s">
        <v>23</v>
      </c>
      <c r="L54" s="1652">
        <v>1</v>
      </c>
      <c r="M54" s="1970"/>
      <c r="O54" s="816">
        <v>0</v>
      </c>
      <c r="P54" s="479">
        <f t="shared" si="3"/>
        <v>1</v>
      </c>
      <c r="Q54" s="1819"/>
      <c r="R54" s="758">
        <f t="shared" si="4"/>
        <v>0</v>
      </c>
    </row>
    <row r="55" spans="2:18" s="480" customFormat="1" ht="11.4" outlineLevel="6">
      <c r="B55" s="496" t="s">
        <v>4688</v>
      </c>
      <c r="C55" s="497"/>
      <c r="D55" s="498" t="s">
        <v>2</v>
      </c>
      <c r="E55" s="1646" t="s">
        <v>4677</v>
      </c>
      <c r="F55" s="1647" t="s">
        <v>4</v>
      </c>
      <c r="G55" s="1648" t="s">
        <v>3920</v>
      </c>
      <c r="H55" s="1649"/>
      <c r="I55" s="1650" t="s">
        <v>3927</v>
      </c>
      <c r="J55" s="1649"/>
      <c r="K55" s="1651" t="s">
        <v>23</v>
      </c>
      <c r="L55" s="1652">
        <v>1</v>
      </c>
      <c r="M55" s="1970"/>
      <c r="O55" s="816">
        <v>0</v>
      </c>
      <c r="P55" s="479">
        <f t="shared" si="3"/>
        <v>1</v>
      </c>
      <c r="Q55" s="1819"/>
      <c r="R55" s="758">
        <f t="shared" si="4"/>
        <v>0</v>
      </c>
    </row>
    <row r="56" spans="2:18" s="480" customFormat="1" ht="11.4" outlineLevel="6">
      <c r="B56" s="496" t="s">
        <v>4688</v>
      </c>
      <c r="C56" s="497"/>
      <c r="D56" s="498" t="s">
        <v>4690</v>
      </c>
      <c r="E56" s="1646" t="s">
        <v>4679</v>
      </c>
      <c r="F56" s="1647" t="s">
        <v>4</v>
      </c>
      <c r="G56" s="1648" t="s">
        <v>3922</v>
      </c>
      <c r="H56" s="1649"/>
      <c r="I56" s="1650" t="s">
        <v>3931</v>
      </c>
      <c r="J56" s="1649"/>
      <c r="K56" s="1651" t="s">
        <v>23</v>
      </c>
      <c r="L56" s="1652">
        <v>1</v>
      </c>
      <c r="M56" s="1970"/>
      <c r="O56" s="816">
        <v>0</v>
      </c>
      <c r="P56" s="479">
        <f t="shared" si="3"/>
        <v>1</v>
      </c>
      <c r="Q56" s="1819"/>
      <c r="R56" s="758">
        <f t="shared" si="4"/>
        <v>0</v>
      </c>
    </row>
    <row r="57" spans="2:18" s="480" customFormat="1" ht="11.4" outlineLevel="6">
      <c r="B57" s="496" t="s">
        <v>4688</v>
      </c>
      <c r="C57" s="497"/>
      <c r="D57" s="498" t="s">
        <v>4691</v>
      </c>
      <c r="E57" s="1646" t="s">
        <v>4682</v>
      </c>
      <c r="F57" s="1647" t="s">
        <v>4</v>
      </c>
      <c r="G57" s="1648" t="s">
        <v>3926</v>
      </c>
      <c r="H57" s="1649"/>
      <c r="I57" s="1650" t="s">
        <v>3934</v>
      </c>
      <c r="J57" s="1649"/>
      <c r="K57" s="1651" t="s">
        <v>23</v>
      </c>
      <c r="L57" s="1652">
        <v>1</v>
      </c>
      <c r="M57" s="1970"/>
      <c r="O57" s="816">
        <v>0</v>
      </c>
      <c r="P57" s="479">
        <f t="shared" si="3"/>
        <v>1</v>
      </c>
      <c r="Q57" s="1819"/>
      <c r="R57" s="758">
        <f t="shared" si="4"/>
        <v>0</v>
      </c>
    </row>
    <row r="58" spans="2:18" s="480" customFormat="1" ht="11.4" outlineLevel="6">
      <c r="B58" s="496" t="s">
        <v>4688</v>
      </c>
      <c r="C58" s="497"/>
      <c r="D58" s="498" t="s">
        <v>4692</v>
      </c>
      <c r="E58" s="1646" t="s">
        <v>4683</v>
      </c>
      <c r="F58" s="1647" t="s">
        <v>4</v>
      </c>
      <c r="G58" s="1648" t="s">
        <v>3928</v>
      </c>
      <c r="H58" s="1649"/>
      <c r="I58" s="1650" t="s">
        <v>3935</v>
      </c>
      <c r="J58" s="1649"/>
      <c r="K58" s="1651" t="s">
        <v>23</v>
      </c>
      <c r="L58" s="1652">
        <v>1</v>
      </c>
      <c r="M58" s="1970"/>
      <c r="O58" s="816">
        <v>0</v>
      </c>
      <c r="P58" s="479">
        <f t="shared" si="3"/>
        <v>1</v>
      </c>
      <c r="Q58" s="1819"/>
      <c r="R58" s="758">
        <f t="shared" si="4"/>
        <v>0</v>
      </c>
    </row>
    <row r="59" spans="2:18" s="480" customFormat="1" ht="34.200000000000003" outlineLevel="6">
      <c r="B59" s="496" t="s">
        <v>4688</v>
      </c>
      <c r="C59" s="497"/>
      <c r="D59" s="498" t="s">
        <v>4693</v>
      </c>
      <c r="E59" s="1646" t="s">
        <v>4684</v>
      </c>
      <c r="F59" s="1647" t="s">
        <v>4</v>
      </c>
      <c r="G59" s="1648" t="s">
        <v>3930</v>
      </c>
      <c r="H59" s="1649"/>
      <c r="I59" s="1650" t="s">
        <v>3936</v>
      </c>
      <c r="J59" s="1649"/>
      <c r="K59" s="1651" t="s">
        <v>23</v>
      </c>
      <c r="L59" s="1652">
        <v>1</v>
      </c>
      <c r="M59" s="1970"/>
      <c r="O59" s="816">
        <v>0</v>
      </c>
      <c r="P59" s="479">
        <f t="shared" si="3"/>
        <v>1</v>
      </c>
      <c r="Q59" s="1819"/>
      <c r="R59" s="758">
        <f t="shared" si="4"/>
        <v>0</v>
      </c>
    </row>
    <row r="60" spans="2:18" s="480" customFormat="1" ht="12" outlineLevel="6" thickBot="1">
      <c r="B60" s="496" t="s">
        <v>4688</v>
      </c>
      <c r="C60" s="497"/>
      <c r="D60" s="498" t="s">
        <v>4694</v>
      </c>
      <c r="E60" s="1653" t="s">
        <v>4685</v>
      </c>
      <c r="F60" s="1654" t="s">
        <v>4</v>
      </c>
      <c r="G60" s="1655" t="s">
        <v>3932</v>
      </c>
      <c r="H60" s="1656"/>
      <c r="I60" s="1657" t="s">
        <v>3937</v>
      </c>
      <c r="J60" s="1656"/>
      <c r="K60" s="1658" t="s">
        <v>23</v>
      </c>
      <c r="L60" s="1659">
        <v>1</v>
      </c>
      <c r="M60" s="1971"/>
      <c r="O60" s="816">
        <v>0</v>
      </c>
      <c r="P60" s="479">
        <f t="shared" si="3"/>
        <v>1</v>
      </c>
      <c r="Q60" s="1819"/>
      <c r="R60" s="758">
        <f t="shared" si="4"/>
        <v>0</v>
      </c>
    </row>
    <row r="62" spans="2:18" outlineLevel="6"/>
    <row r="63" spans="2:18" outlineLevel="5"/>
    <row r="64" spans="2:18" outlineLevel="4"/>
    <row r="65" outlineLevel="3"/>
    <row r="66" outlineLevel="2"/>
    <row r="67" outlineLevel="1"/>
  </sheetData>
  <sheetProtection algorithmName="SHA-512" hashValue="S3kjGcTuEu+XPkpIvtYBnhjOXu4egt6Yi3XTmhkbIo5Xmgcs+BkUergovpy6OEnVtngmlzCEQ0q5m5W9yY6sXw==" saltValue="/DfiSkja9I0XRq3sSpLIoQ==" spinCount="100000" sheet="1" objects="1" scenarios="1"/>
  <autoFilter ref="B3:L62"/>
  <printOptions gridLines="1"/>
  <pageMargins left="0.86614173228346458" right="0.39370078740157483" top="0.86614173228346458" bottom="0.35433070866141736" header="0.39370078740157483" footer="0.19685039370078741"/>
  <pageSetup paperSize="9" scale="62" fitToHeight="0" orientation="portrait" r:id="rId1"/>
  <headerFooter>
    <oddHeader>&amp;R&amp;F
&amp;A</oddHeader>
    <oddFooter>&amp;R&amp;P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filterMode="1">
    <tabColor theme="0" tint="-0.14999847407452621"/>
    <outlinePr summaryBelow="0"/>
    <pageSetUpPr fitToPage="1"/>
  </sheetPr>
  <dimension ref="A1:W3013"/>
  <sheetViews>
    <sheetView zoomScale="85" zoomScaleNormal="85" zoomScaleSheetLayoutView="100" workbookViewId="0">
      <pane xSplit="14" ySplit="5" topLeftCell="O6" activePane="bottomRight" state="frozen"/>
      <selection activeCell="F113" sqref="F113"/>
      <selection pane="topRight" activeCell="F113" sqref="F113"/>
      <selection pane="bottomLeft" activeCell="F113" sqref="F113"/>
      <selection pane="bottomRight" activeCell="F113" sqref="F113"/>
    </sheetView>
  </sheetViews>
  <sheetFormatPr defaultRowHeight="15" outlineLevelRow="6"/>
  <cols>
    <col min="1" max="1" width="8.88671875" customWidth="1"/>
    <col min="2" max="2" width="5.5546875" style="492" customWidth="1"/>
    <col min="3" max="5" width="4.5546875" style="493" customWidth="1"/>
    <col min="6" max="6" width="5.44140625" style="1" customWidth="1"/>
    <col min="7" max="7" width="4.33203125" style="4" customWidth="1"/>
    <col min="8" max="8" width="14.33203125" style="3" customWidth="1"/>
    <col min="9" max="9" width="70.33203125" style="577" customWidth="1"/>
    <col min="10" max="10" width="4.33203125" style="4" customWidth="1"/>
    <col min="11" max="11" width="13.6640625" style="7" customWidth="1"/>
    <col min="12" max="12" width="6.88671875" style="8" customWidth="1"/>
    <col min="13" max="13" width="13.44140625" style="7" customWidth="1"/>
    <col min="14" max="14" width="1.44140625" customWidth="1"/>
    <col min="15" max="15" width="22" style="514" customWidth="1"/>
    <col min="16" max="16" width="5.109375" style="7" customWidth="1"/>
    <col min="17" max="17" width="11.33203125" style="470" customWidth="1"/>
    <col min="18" max="18" width="14.109375" style="2152" customWidth="1"/>
    <col min="19" max="19" width="11.33203125" style="10" customWidth="1"/>
    <col min="20" max="20" width="11.33203125" style="8" customWidth="1"/>
    <col min="21" max="22" width="11.33203125" style="8" hidden="1" customWidth="1"/>
    <col min="23" max="23" width="12.33203125" bestFit="1" customWidth="1"/>
  </cols>
  <sheetData>
    <row r="1" spans="2:23" ht="21.6" customHeight="1">
      <c r="B1" s="483"/>
      <c r="C1" s="484"/>
      <c r="D1" s="484"/>
      <c r="E1" s="484"/>
      <c r="F1" s="817"/>
      <c r="G1" s="818"/>
      <c r="H1" s="818"/>
      <c r="I1" s="818" t="s">
        <v>1711</v>
      </c>
      <c r="J1" s="819"/>
      <c r="K1" s="819"/>
      <c r="L1" s="819"/>
      <c r="M1" s="819"/>
      <c r="O1" s="821"/>
      <c r="P1" s="12"/>
      <c r="Q1" s="1917" t="s">
        <v>4754</v>
      </c>
      <c r="R1" s="2137"/>
      <c r="S1" s="1185"/>
      <c r="T1" s="2154"/>
      <c r="U1" s="1918"/>
      <c r="V1" s="1187"/>
    </row>
    <row r="2" spans="2:23" ht="21.6" customHeight="1">
      <c r="B2" s="26"/>
      <c r="C2" s="484"/>
      <c r="D2" s="484"/>
      <c r="E2" s="484"/>
      <c r="F2" s="822"/>
      <c r="G2" s="755"/>
      <c r="H2" s="755"/>
      <c r="I2" s="755" t="s">
        <v>4903</v>
      </c>
      <c r="J2" s="756"/>
      <c r="K2" s="756"/>
      <c r="L2" s="756"/>
      <c r="M2" s="756"/>
      <c r="O2" s="823"/>
      <c r="P2" s="12"/>
      <c r="Q2" s="800" t="s">
        <v>4752</v>
      </c>
      <c r="R2" s="2138"/>
      <c r="S2" s="792"/>
      <c r="T2" s="801"/>
      <c r="U2" s="792"/>
      <c r="V2" s="801"/>
    </row>
    <row r="3" spans="2:23" s="910" customFormat="1" ht="57.6" customHeight="1" thickBot="1">
      <c r="B3" s="901" t="s">
        <v>4687</v>
      </c>
      <c r="C3" s="902" t="s">
        <v>4702</v>
      </c>
      <c r="D3" s="902" t="s">
        <v>4703</v>
      </c>
      <c r="E3" s="902" t="s">
        <v>4704</v>
      </c>
      <c r="F3" s="1919" t="s">
        <v>189</v>
      </c>
      <c r="G3" s="851" t="s">
        <v>22</v>
      </c>
      <c r="H3" s="851" t="s">
        <v>20</v>
      </c>
      <c r="I3" s="905" t="s">
        <v>99</v>
      </c>
      <c r="J3" s="851" t="s">
        <v>10</v>
      </c>
      <c r="K3" s="851" t="s">
        <v>1347</v>
      </c>
      <c r="L3" s="851" t="s">
        <v>179</v>
      </c>
      <c r="M3" s="851" t="s">
        <v>509</v>
      </c>
      <c r="O3" s="906" t="s">
        <v>4705</v>
      </c>
      <c r="P3" s="907"/>
      <c r="Q3" s="908" t="s">
        <v>461</v>
      </c>
      <c r="R3" s="2139" t="s">
        <v>33</v>
      </c>
      <c r="S3" s="851" t="s">
        <v>565</v>
      </c>
      <c r="T3" s="1920" t="s">
        <v>198</v>
      </c>
      <c r="U3" s="851" t="s">
        <v>920</v>
      </c>
      <c r="V3" s="1920" t="s">
        <v>125</v>
      </c>
    </row>
    <row r="4" spans="2:23" ht="15.6" hidden="1" customHeight="1">
      <c r="B4" s="26"/>
      <c r="C4" s="6"/>
      <c r="D4" s="2"/>
      <c r="E4" s="6"/>
      <c r="F4" s="824"/>
      <c r="G4" s="568"/>
      <c r="H4" s="45"/>
      <c r="I4" s="569"/>
      <c r="J4" s="568"/>
      <c r="K4" s="46"/>
      <c r="L4" s="46"/>
      <c r="M4" s="46"/>
      <c r="O4" s="862"/>
      <c r="P4" s="12"/>
      <c r="Q4" s="884"/>
      <c r="R4" s="2140"/>
      <c r="S4" s="46"/>
      <c r="T4" s="46"/>
      <c r="U4" s="913"/>
      <c r="V4" s="728"/>
    </row>
    <row r="5" spans="2:23" s="447" customFormat="1" ht="18" customHeight="1" outlineLevel="1">
      <c r="B5" s="506" t="s">
        <v>4689</v>
      </c>
      <c r="C5" s="507"/>
      <c r="D5" s="507"/>
      <c r="E5" s="508"/>
      <c r="F5" s="827"/>
      <c r="G5" s="828"/>
      <c r="H5" s="829"/>
      <c r="I5" s="865" t="s">
        <v>1709</v>
      </c>
      <c r="J5" s="865"/>
      <c r="K5" s="866"/>
      <c r="L5" s="867"/>
      <c r="M5" s="516"/>
      <c r="O5" s="1972">
        <f>O6+O54+O177+O195+O621+O894+O1579+O906+O1655+O1663+O1666+O1739+O1842+O1996+O2034+O2185+O2232+O2259+O2361+O2376+O2388+O2393+O2412+O2422+O2436+O2478+O2486+O2625+O2703+O2786+O2840+O3003+O3010</f>
        <v>0</v>
      </c>
      <c r="P5" s="1973"/>
      <c r="Q5" s="1974"/>
      <c r="R5" s="2141">
        <f>R6+R54+R177+R195+R621+R894+R1579+R906+R1655+R1663+R1666+R1739+R1842+R1996+R2034+R2185+R2232+R2259+R2361+R2376+R2388+R2393+R2412+R2422+R2436+R2478+R2486+R2625+R2703+R2786+R2840+R3003+R3010</f>
        <v>0</v>
      </c>
      <c r="S5" s="2129"/>
      <c r="T5" s="2136"/>
      <c r="U5" s="2135"/>
      <c r="V5" s="2136"/>
      <c r="W5" s="2153"/>
    </row>
    <row r="6" spans="2:23" s="447" customFormat="1" ht="18" customHeight="1" outlineLevel="1">
      <c r="B6" s="500" t="s">
        <v>4689</v>
      </c>
      <c r="C6" s="501"/>
      <c r="D6" s="501"/>
      <c r="E6" s="502"/>
      <c r="F6" s="844"/>
      <c r="G6" s="845"/>
      <c r="H6" s="503"/>
      <c r="I6" s="868" t="s">
        <v>836</v>
      </c>
      <c r="J6" s="869"/>
      <c r="K6" s="870"/>
      <c r="L6" s="871"/>
      <c r="M6" s="517"/>
      <c r="N6" s="451"/>
      <c r="O6" s="1975"/>
      <c r="P6" s="1973"/>
      <c r="Q6" s="1976"/>
      <c r="R6" s="2142">
        <f>SUBTOTAL(9,R8:R50)</f>
        <v>0</v>
      </c>
      <c r="S6" s="887"/>
      <c r="T6" s="1667">
        <f>SUBTOTAL(9,T8:T54)</f>
        <v>0</v>
      </c>
      <c r="U6" s="914"/>
      <c r="V6" s="888">
        <f>SUBTOTAL(9,V8:V54)</f>
        <v>0</v>
      </c>
    </row>
    <row r="7" spans="2:23" s="64" customFormat="1" ht="15.6" outlineLevel="2" collapsed="1">
      <c r="B7" s="1921" t="s">
        <v>4688</v>
      </c>
      <c r="C7" s="1642"/>
      <c r="D7" s="1921"/>
      <c r="E7" s="1639"/>
      <c r="F7" s="1638">
        <v>1</v>
      </c>
      <c r="G7" s="1642" t="s">
        <v>13</v>
      </c>
      <c r="H7" s="1922" t="s">
        <v>214</v>
      </c>
      <c r="I7" s="1644" t="s">
        <v>1640</v>
      </c>
      <c r="J7" s="1642" t="s">
        <v>17</v>
      </c>
      <c r="K7" s="1643">
        <v>11541.752811124998</v>
      </c>
      <c r="L7" s="1923">
        <v>0</v>
      </c>
      <c r="M7" s="1643">
        <f>K7*(1+L7/100)</f>
        <v>11541.752811124998</v>
      </c>
      <c r="O7" s="1977"/>
      <c r="P7" s="1973"/>
      <c r="Q7" s="1978"/>
      <c r="R7" s="2143">
        <f>M7*Q7</f>
        <v>0</v>
      </c>
      <c r="S7" s="1924"/>
      <c r="T7" s="2155">
        <f>M7*S7</f>
        <v>0</v>
      </c>
      <c r="U7" s="1619"/>
      <c r="V7" s="911">
        <f>M7*U7</f>
        <v>0</v>
      </c>
    </row>
    <row r="8" spans="2:23" s="38" customFormat="1" ht="15.6" hidden="1" outlineLevel="3">
      <c r="B8" s="26"/>
      <c r="C8" s="40"/>
      <c r="D8" s="39"/>
      <c r="E8" s="40"/>
      <c r="F8" s="872"/>
      <c r="G8" s="873"/>
      <c r="H8" s="873"/>
      <c r="I8" s="874" t="s">
        <v>1712</v>
      </c>
      <c r="J8" s="873"/>
      <c r="K8" s="41">
        <v>0</v>
      </c>
      <c r="L8" s="875"/>
      <c r="M8" s="43"/>
      <c r="O8" s="1979"/>
      <c r="P8" s="1973"/>
      <c r="Q8" s="1980">
        <v>1</v>
      </c>
      <c r="R8" s="2144"/>
      <c r="S8" s="889"/>
      <c r="T8" s="1569"/>
      <c r="U8" s="915"/>
      <c r="V8" s="890"/>
    </row>
    <row r="9" spans="2:23" s="38" customFormat="1" ht="15.6" hidden="1" outlineLevel="3">
      <c r="B9" s="26"/>
      <c r="C9" s="40"/>
      <c r="D9" s="39"/>
      <c r="E9" s="40"/>
      <c r="F9" s="872"/>
      <c r="G9" s="873"/>
      <c r="H9" s="873"/>
      <c r="I9" s="874">
        <v>11541.753000000001</v>
      </c>
      <c r="J9" s="873"/>
      <c r="K9" s="41">
        <v>0</v>
      </c>
      <c r="L9" s="875"/>
      <c r="M9" s="43"/>
      <c r="O9" s="1981"/>
      <c r="P9" s="1973"/>
      <c r="Q9" s="1980">
        <v>1</v>
      </c>
      <c r="R9" s="2145"/>
      <c r="S9" s="889"/>
      <c r="T9" s="1569"/>
      <c r="U9" s="915"/>
      <c r="V9" s="890"/>
    </row>
    <row r="10" spans="2:23" s="64" customFormat="1" ht="15.6" outlineLevel="2" collapsed="1">
      <c r="B10" s="1921" t="s">
        <v>4688</v>
      </c>
      <c r="C10" s="1642"/>
      <c r="D10" s="1921"/>
      <c r="E10" s="1639"/>
      <c r="F10" s="1638">
        <v>2</v>
      </c>
      <c r="G10" s="1642" t="s">
        <v>13</v>
      </c>
      <c r="H10" s="1922" t="s">
        <v>215</v>
      </c>
      <c r="I10" s="1644" t="s">
        <v>1655</v>
      </c>
      <c r="J10" s="1642" t="s">
        <v>17</v>
      </c>
      <c r="K10" s="1643">
        <v>260.36827455000002</v>
      </c>
      <c r="L10" s="1923">
        <v>0</v>
      </c>
      <c r="M10" s="1643">
        <f>K10*(1+L10/100)</f>
        <v>260.36827455000002</v>
      </c>
      <c r="O10" s="1977"/>
      <c r="P10" s="1973"/>
      <c r="Q10" s="1978"/>
      <c r="R10" s="2143">
        <f>M10*Q10</f>
        <v>0</v>
      </c>
      <c r="S10" s="1924"/>
      <c r="T10" s="2155">
        <f>M10*S10</f>
        <v>0</v>
      </c>
      <c r="U10" s="1619"/>
      <c r="V10" s="911">
        <f>M10*U10</f>
        <v>0</v>
      </c>
    </row>
    <row r="11" spans="2:23" s="38" customFormat="1" ht="15.6" hidden="1" outlineLevel="3">
      <c r="B11" s="26"/>
      <c r="C11" s="40"/>
      <c r="D11" s="39"/>
      <c r="E11" s="40"/>
      <c r="F11" s="872"/>
      <c r="G11" s="873"/>
      <c r="H11" s="873"/>
      <c r="I11" s="874" t="s">
        <v>18</v>
      </c>
      <c r="J11" s="873"/>
      <c r="K11" s="41">
        <v>0</v>
      </c>
      <c r="L11" s="875"/>
      <c r="M11" s="43"/>
      <c r="O11" s="1981"/>
      <c r="P11" s="1973"/>
      <c r="Q11" s="1980">
        <v>1</v>
      </c>
      <c r="R11" s="2145"/>
      <c r="S11" s="889"/>
      <c r="T11" s="1569"/>
      <c r="U11" s="915"/>
      <c r="V11" s="890"/>
    </row>
    <row r="12" spans="2:23" s="38" customFormat="1" ht="15.6" hidden="1" outlineLevel="3">
      <c r="B12" s="26"/>
      <c r="C12" s="40"/>
      <c r="D12" s="39"/>
      <c r="E12" s="40"/>
      <c r="F12" s="872"/>
      <c r="G12" s="873"/>
      <c r="H12" s="873"/>
      <c r="I12" s="874" t="s">
        <v>1273</v>
      </c>
      <c r="J12" s="873"/>
      <c r="K12" s="41">
        <v>138.76439329999999</v>
      </c>
      <c r="L12" s="875"/>
      <c r="M12" s="43"/>
      <c r="O12" s="1981"/>
      <c r="P12" s="1973"/>
      <c r="Q12" s="1980">
        <v>1</v>
      </c>
      <c r="R12" s="2145"/>
      <c r="S12" s="889"/>
      <c r="T12" s="1569"/>
      <c r="U12" s="915"/>
      <c r="V12" s="890"/>
    </row>
    <row r="13" spans="2:23" s="38" customFormat="1" ht="15.6" hidden="1" outlineLevel="3">
      <c r="B13" s="26"/>
      <c r="C13" s="40"/>
      <c r="D13" s="39"/>
      <c r="E13" s="40"/>
      <c r="F13" s="872"/>
      <c r="G13" s="873"/>
      <c r="H13" s="873"/>
      <c r="I13" s="874" t="s">
        <v>1359</v>
      </c>
      <c r="J13" s="873"/>
      <c r="K13" s="41">
        <v>14.918605000000005</v>
      </c>
      <c r="L13" s="875"/>
      <c r="M13" s="43"/>
      <c r="O13" s="1981"/>
      <c r="P13" s="1973"/>
      <c r="Q13" s="1980">
        <v>1</v>
      </c>
      <c r="R13" s="2145"/>
      <c r="S13" s="889"/>
      <c r="T13" s="1569"/>
      <c r="U13" s="915"/>
      <c r="V13" s="890"/>
    </row>
    <row r="14" spans="2:23" s="38" customFormat="1" ht="15.6" hidden="1" outlineLevel="3">
      <c r="B14" s="26"/>
      <c r="C14" s="40"/>
      <c r="D14" s="39"/>
      <c r="E14" s="40"/>
      <c r="F14" s="872"/>
      <c r="G14" s="873"/>
      <c r="H14" s="873"/>
      <c r="I14" s="874" t="s">
        <v>1214</v>
      </c>
      <c r="J14" s="873"/>
      <c r="K14" s="41">
        <v>18.560939999999999</v>
      </c>
      <c r="L14" s="875"/>
      <c r="M14" s="43"/>
      <c r="O14" s="1981"/>
      <c r="P14" s="1973"/>
      <c r="Q14" s="1980">
        <v>1</v>
      </c>
      <c r="R14" s="2145"/>
      <c r="S14" s="889"/>
      <c r="T14" s="1569"/>
      <c r="U14" s="915"/>
      <c r="V14" s="890"/>
    </row>
    <row r="15" spans="2:23" s="38" customFormat="1" ht="15.6" hidden="1" outlineLevel="3">
      <c r="B15" s="26"/>
      <c r="C15" s="40"/>
      <c r="D15" s="39"/>
      <c r="E15" s="40"/>
      <c r="F15" s="872"/>
      <c r="G15" s="873"/>
      <c r="H15" s="873"/>
      <c r="I15" s="874" t="s">
        <v>19</v>
      </c>
      <c r="J15" s="873"/>
      <c r="K15" s="41">
        <v>0</v>
      </c>
      <c r="L15" s="875"/>
      <c r="M15" s="43"/>
      <c r="O15" s="1981"/>
      <c r="P15" s="1973"/>
      <c r="Q15" s="1980">
        <v>1</v>
      </c>
      <c r="R15" s="2145"/>
      <c r="S15" s="889"/>
      <c r="T15" s="1569"/>
      <c r="U15" s="915"/>
      <c r="V15" s="890"/>
    </row>
    <row r="16" spans="2:23" s="38" customFormat="1" ht="15.6" hidden="1" outlineLevel="3">
      <c r="B16" s="26"/>
      <c r="C16" s="40"/>
      <c r="D16" s="39"/>
      <c r="E16" s="40"/>
      <c r="F16" s="872"/>
      <c r="G16" s="873"/>
      <c r="H16" s="873"/>
      <c r="I16" s="874" t="s">
        <v>1381</v>
      </c>
      <c r="J16" s="873"/>
      <c r="K16" s="41">
        <v>24.884429999999998</v>
      </c>
      <c r="L16" s="875"/>
      <c r="M16" s="43"/>
      <c r="O16" s="1981"/>
      <c r="P16" s="1973"/>
      <c r="Q16" s="1980">
        <v>1</v>
      </c>
      <c r="R16" s="2145"/>
      <c r="S16" s="889"/>
      <c r="T16" s="1569"/>
      <c r="U16" s="915"/>
      <c r="V16" s="890"/>
    </row>
    <row r="17" spans="2:22" s="38" customFormat="1" ht="15.6" hidden="1" outlineLevel="3">
      <c r="B17" s="26"/>
      <c r="C17" s="40"/>
      <c r="D17" s="39"/>
      <c r="E17" s="40"/>
      <c r="F17" s="872"/>
      <c r="G17" s="873"/>
      <c r="H17" s="873"/>
      <c r="I17" s="874" t="s">
        <v>3</v>
      </c>
      <c r="J17" s="873"/>
      <c r="K17" s="41">
        <v>197.12836830000001</v>
      </c>
      <c r="L17" s="875"/>
      <c r="M17" s="43"/>
      <c r="O17" s="1981"/>
      <c r="P17" s="1973"/>
      <c r="Q17" s="1980">
        <v>1</v>
      </c>
      <c r="R17" s="2145"/>
      <c r="S17" s="889"/>
      <c r="T17" s="1569"/>
      <c r="U17" s="915"/>
      <c r="V17" s="890"/>
    </row>
    <row r="18" spans="2:22" s="38" customFormat="1" ht="15.6" hidden="1" outlineLevel="3">
      <c r="B18" s="26"/>
      <c r="C18" s="40"/>
      <c r="D18" s="39"/>
      <c r="E18" s="40"/>
      <c r="F18" s="872"/>
      <c r="G18" s="873"/>
      <c r="H18" s="873"/>
      <c r="I18" s="874" t="s">
        <v>1236</v>
      </c>
      <c r="J18" s="873"/>
      <c r="K18" s="41">
        <v>0</v>
      </c>
      <c r="L18" s="875"/>
      <c r="M18" s="43"/>
      <c r="O18" s="1981"/>
      <c r="P18" s="1973"/>
      <c r="Q18" s="1980">
        <v>1</v>
      </c>
      <c r="R18" s="2145"/>
      <c r="S18" s="889"/>
      <c r="T18" s="1569"/>
      <c r="U18" s="915"/>
      <c r="V18" s="890"/>
    </row>
    <row r="19" spans="2:22" s="38" customFormat="1" ht="15.6" hidden="1" outlineLevel="3">
      <c r="B19" s="26"/>
      <c r="C19" s="40"/>
      <c r="D19" s="39"/>
      <c r="E19" s="40"/>
      <c r="F19" s="872"/>
      <c r="G19" s="873"/>
      <c r="H19" s="873"/>
      <c r="I19" s="874" t="s">
        <v>856</v>
      </c>
      <c r="J19" s="873"/>
      <c r="K19" s="41">
        <v>14.7033</v>
      </c>
      <c r="L19" s="875"/>
      <c r="M19" s="43"/>
      <c r="O19" s="1981"/>
      <c r="P19" s="1973"/>
      <c r="Q19" s="1980">
        <v>1</v>
      </c>
      <c r="R19" s="2145"/>
      <c r="S19" s="889"/>
      <c r="T19" s="1569"/>
      <c r="U19" s="915"/>
      <c r="V19" s="890"/>
    </row>
    <row r="20" spans="2:22" s="38" customFormat="1" ht="15.6" hidden="1" outlineLevel="3">
      <c r="B20" s="26"/>
      <c r="C20" s="40"/>
      <c r="D20" s="39"/>
      <c r="E20" s="40"/>
      <c r="F20" s="872"/>
      <c r="G20" s="873"/>
      <c r="H20" s="873"/>
      <c r="I20" s="874" t="s">
        <v>912</v>
      </c>
      <c r="J20" s="873"/>
      <c r="K20" s="41">
        <v>1.3091062500000001</v>
      </c>
      <c r="L20" s="875"/>
      <c r="M20" s="43"/>
      <c r="O20" s="1981"/>
      <c r="P20" s="1973"/>
      <c r="Q20" s="1980">
        <v>1</v>
      </c>
      <c r="R20" s="2145"/>
      <c r="S20" s="889"/>
      <c r="T20" s="1569"/>
      <c r="U20" s="915"/>
      <c r="V20" s="890"/>
    </row>
    <row r="21" spans="2:22" s="38" customFormat="1" ht="15.6" hidden="1" outlineLevel="3">
      <c r="B21" s="26"/>
      <c r="C21" s="40"/>
      <c r="D21" s="39"/>
      <c r="E21" s="40"/>
      <c r="F21" s="872"/>
      <c r="G21" s="873"/>
      <c r="H21" s="873"/>
      <c r="I21" s="874" t="s">
        <v>3</v>
      </c>
      <c r="J21" s="873"/>
      <c r="K21" s="41">
        <v>16.012406250000002</v>
      </c>
      <c r="L21" s="875"/>
      <c r="M21" s="43"/>
      <c r="O21" s="1981"/>
      <c r="P21" s="1973"/>
      <c r="Q21" s="1980">
        <v>1</v>
      </c>
      <c r="R21" s="2145"/>
      <c r="S21" s="889"/>
      <c r="T21" s="1569"/>
      <c r="U21" s="915"/>
      <c r="V21" s="890"/>
    </row>
    <row r="22" spans="2:22" s="38" customFormat="1" ht="15.6" hidden="1" outlineLevel="3">
      <c r="B22" s="26"/>
      <c r="C22" s="40"/>
      <c r="D22" s="39"/>
      <c r="E22" s="40"/>
      <c r="F22" s="872"/>
      <c r="G22" s="873"/>
      <c r="H22" s="873"/>
      <c r="I22" s="874" t="s">
        <v>1420</v>
      </c>
      <c r="J22" s="873"/>
      <c r="K22" s="41">
        <v>18.877500000000001</v>
      </c>
      <c r="L22" s="875"/>
      <c r="M22" s="43"/>
      <c r="O22" s="1981"/>
      <c r="P22" s="1973"/>
      <c r="Q22" s="1980">
        <v>1</v>
      </c>
      <c r="R22" s="2145"/>
      <c r="S22" s="889"/>
      <c r="T22" s="1569"/>
      <c r="U22" s="915"/>
      <c r="V22" s="890"/>
    </row>
    <row r="23" spans="2:22" s="38" customFormat="1" ht="15.6" hidden="1" outlineLevel="3">
      <c r="B23" s="26"/>
      <c r="C23" s="40"/>
      <c r="D23" s="39"/>
      <c r="E23" s="40"/>
      <c r="F23" s="872"/>
      <c r="G23" s="873"/>
      <c r="H23" s="873"/>
      <c r="I23" s="874" t="s">
        <v>1052</v>
      </c>
      <c r="J23" s="873"/>
      <c r="K23" s="41">
        <v>15.615</v>
      </c>
      <c r="L23" s="875"/>
      <c r="M23" s="43"/>
      <c r="O23" s="1981"/>
      <c r="P23" s="1973"/>
      <c r="Q23" s="1980">
        <v>1</v>
      </c>
      <c r="R23" s="2145"/>
      <c r="S23" s="889"/>
      <c r="T23" s="1569"/>
      <c r="U23" s="915"/>
      <c r="V23" s="890"/>
    </row>
    <row r="24" spans="2:22" s="38" customFormat="1" ht="15.6" hidden="1" outlineLevel="3">
      <c r="B24" s="26"/>
      <c r="C24" s="40"/>
      <c r="D24" s="39"/>
      <c r="E24" s="40"/>
      <c r="F24" s="872"/>
      <c r="G24" s="873"/>
      <c r="H24" s="873"/>
      <c r="I24" s="874" t="s">
        <v>1417</v>
      </c>
      <c r="J24" s="873"/>
      <c r="K24" s="41">
        <v>12.734999999999999</v>
      </c>
      <c r="L24" s="875"/>
      <c r="M24" s="43"/>
      <c r="O24" s="1981"/>
      <c r="P24" s="1973"/>
      <c r="Q24" s="1980">
        <v>1</v>
      </c>
      <c r="R24" s="2145"/>
      <c r="S24" s="889"/>
      <c r="T24" s="1569"/>
      <c r="U24" s="915"/>
      <c r="V24" s="890"/>
    </row>
    <row r="25" spans="2:22" s="64" customFormat="1" ht="15.6" outlineLevel="2" collapsed="1">
      <c r="B25" s="1921" t="s">
        <v>4688</v>
      </c>
      <c r="C25" s="1642"/>
      <c r="D25" s="1921"/>
      <c r="E25" s="1639"/>
      <c r="F25" s="1638">
        <v>3</v>
      </c>
      <c r="G25" s="1642" t="s">
        <v>13</v>
      </c>
      <c r="H25" s="1922" t="s">
        <v>216</v>
      </c>
      <c r="I25" s="1644" t="s">
        <v>1653</v>
      </c>
      <c r="J25" s="1642" t="s">
        <v>17</v>
      </c>
      <c r="K25" s="1643">
        <v>3857.9520000000002</v>
      </c>
      <c r="L25" s="1923">
        <v>0</v>
      </c>
      <c r="M25" s="1643">
        <f>K25*(1+L25/100)</f>
        <v>3857.9520000000002</v>
      </c>
      <c r="O25" s="1977"/>
      <c r="P25" s="1973"/>
      <c r="Q25" s="1978"/>
      <c r="R25" s="2143">
        <f>M25*Q25</f>
        <v>0</v>
      </c>
      <c r="S25" s="1924"/>
      <c r="T25" s="2155">
        <f>M25*S25</f>
        <v>0</v>
      </c>
      <c r="U25" s="1619"/>
      <c r="V25" s="911">
        <f>M25*U25</f>
        <v>0</v>
      </c>
    </row>
    <row r="26" spans="2:22" s="38" customFormat="1" ht="15.6" hidden="1" outlineLevel="3">
      <c r="B26" s="26"/>
      <c r="C26" s="40"/>
      <c r="D26" s="39"/>
      <c r="E26" s="40"/>
      <c r="F26" s="872"/>
      <c r="G26" s="873"/>
      <c r="H26" s="873"/>
      <c r="I26" s="874" t="s">
        <v>376</v>
      </c>
      <c r="J26" s="873"/>
      <c r="K26" s="41">
        <v>0</v>
      </c>
      <c r="L26" s="875"/>
      <c r="M26" s="43"/>
      <c r="O26" s="1981"/>
      <c r="P26" s="1973"/>
      <c r="Q26" s="1980">
        <v>1</v>
      </c>
      <c r="R26" s="2145"/>
      <c r="S26" s="889"/>
      <c r="T26" s="1569"/>
      <c r="U26" s="915"/>
      <c r="V26" s="890"/>
    </row>
    <row r="27" spans="2:22" s="38" customFormat="1" ht="15.6" hidden="1" outlineLevel="3">
      <c r="B27" s="26"/>
      <c r="C27" s="40"/>
      <c r="D27" s="39"/>
      <c r="E27" s="40"/>
      <c r="F27" s="872"/>
      <c r="G27" s="873"/>
      <c r="H27" s="873"/>
      <c r="I27" s="874" t="s">
        <v>415</v>
      </c>
      <c r="J27" s="873"/>
      <c r="K27" s="41">
        <v>3857.9520000000002</v>
      </c>
      <c r="L27" s="875"/>
      <c r="M27" s="43"/>
      <c r="O27" s="1981"/>
      <c r="P27" s="1973"/>
      <c r="Q27" s="1980">
        <v>1</v>
      </c>
      <c r="R27" s="2145"/>
      <c r="S27" s="889"/>
      <c r="T27" s="1569"/>
      <c r="U27" s="915"/>
      <c r="V27" s="890"/>
    </row>
    <row r="28" spans="2:22" s="38" customFormat="1" ht="15.6" hidden="1" outlineLevel="3">
      <c r="B28" s="26"/>
      <c r="C28" s="40"/>
      <c r="D28" s="39"/>
      <c r="E28" s="40"/>
      <c r="F28" s="872"/>
      <c r="G28" s="873"/>
      <c r="H28" s="873"/>
      <c r="I28" s="874"/>
      <c r="J28" s="873"/>
      <c r="K28" s="41">
        <v>0</v>
      </c>
      <c r="L28" s="875"/>
      <c r="M28" s="43"/>
      <c r="O28" s="1981"/>
      <c r="P28" s="1973"/>
      <c r="Q28" s="1980">
        <v>1</v>
      </c>
      <c r="R28" s="2145"/>
      <c r="S28" s="889"/>
      <c r="T28" s="1569"/>
      <c r="U28" s="915"/>
      <c r="V28" s="890"/>
    </row>
    <row r="29" spans="2:22" s="64" customFormat="1" ht="15.6" outlineLevel="2" collapsed="1">
      <c r="B29" s="1921" t="s">
        <v>4688</v>
      </c>
      <c r="C29" s="1642"/>
      <c r="D29" s="1921"/>
      <c r="E29" s="1639"/>
      <c r="F29" s="1638">
        <v>4</v>
      </c>
      <c r="G29" s="1642" t="s">
        <v>13</v>
      </c>
      <c r="H29" s="1922" t="s">
        <v>217</v>
      </c>
      <c r="I29" s="1644" t="s">
        <v>1664</v>
      </c>
      <c r="J29" s="1642" t="s">
        <v>17</v>
      </c>
      <c r="K29" s="1643">
        <v>9873.1450000000004</v>
      </c>
      <c r="L29" s="1923">
        <v>0</v>
      </c>
      <c r="M29" s="1643">
        <f>K29*(1+L29/100)</f>
        <v>9873.1450000000004</v>
      </c>
      <c r="O29" s="1977"/>
      <c r="P29" s="1973"/>
      <c r="Q29" s="1978"/>
      <c r="R29" s="2143">
        <f>M29*Q29</f>
        <v>0</v>
      </c>
      <c r="S29" s="1924"/>
      <c r="T29" s="2155">
        <f>M29*S29</f>
        <v>0</v>
      </c>
      <c r="U29" s="1619"/>
      <c r="V29" s="911">
        <f>M29*U29</f>
        <v>0</v>
      </c>
    </row>
    <row r="30" spans="2:22" s="38" customFormat="1" ht="12" hidden="1" outlineLevel="3">
      <c r="B30" s="26"/>
      <c r="C30" s="40"/>
      <c r="D30" s="39"/>
      <c r="E30" s="40"/>
      <c r="F30" s="872"/>
      <c r="G30" s="873"/>
      <c r="H30" s="873"/>
      <c r="I30" s="874" t="s">
        <v>122</v>
      </c>
      <c r="J30" s="873"/>
      <c r="K30" s="41">
        <v>0</v>
      </c>
      <c r="L30" s="875"/>
      <c r="M30" s="43"/>
      <c r="O30" s="1981"/>
      <c r="P30" s="1982"/>
      <c r="Q30" s="1980">
        <v>1</v>
      </c>
      <c r="R30" s="2145"/>
      <c r="S30" s="889"/>
      <c r="T30" s="1569"/>
      <c r="U30" s="915"/>
      <c r="V30" s="890"/>
    </row>
    <row r="31" spans="2:22" s="38" customFormat="1" ht="12" hidden="1" outlineLevel="3">
      <c r="B31" s="26"/>
      <c r="C31" s="40"/>
      <c r="D31" s="39"/>
      <c r="E31" s="40"/>
      <c r="F31" s="872"/>
      <c r="G31" s="873"/>
      <c r="H31" s="873"/>
      <c r="I31" s="874" t="s">
        <v>903</v>
      </c>
      <c r="J31" s="873"/>
      <c r="K31" s="41">
        <v>11802.121000000001</v>
      </c>
      <c r="L31" s="875"/>
      <c r="M31" s="43"/>
      <c r="O31" s="1981"/>
      <c r="P31" s="1982"/>
      <c r="Q31" s="1980">
        <v>1</v>
      </c>
      <c r="R31" s="2145"/>
      <c r="S31" s="889"/>
      <c r="T31" s="1569"/>
      <c r="U31" s="915"/>
      <c r="V31" s="890"/>
    </row>
    <row r="32" spans="2:22" s="38" customFormat="1" ht="12" hidden="1" outlineLevel="3">
      <c r="B32" s="26"/>
      <c r="C32" s="40"/>
      <c r="D32" s="39"/>
      <c r="E32" s="40"/>
      <c r="F32" s="872"/>
      <c r="G32" s="873"/>
      <c r="H32" s="873"/>
      <c r="I32" s="874" t="s">
        <v>124</v>
      </c>
      <c r="J32" s="873"/>
      <c r="K32" s="41">
        <v>0</v>
      </c>
      <c r="L32" s="875"/>
      <c r="M32" s="43"/>
      <c r="O32" s="1981"/>
      <c r="P32" s="1982"/>
      <c r="Q32" s="1980">
        <v>1</v>
      </c>
      <c r="R32" s="2145"/>
      <c r="S32" s="889"/>
      <c r="T32" s="1569"/>
      <c r="U32" s="915"/>
      <c r="V32" s="890"/>
    </row>
    <row r="33" spans="2:22" s="38" customFormat="1" ht="12" hidden="1" outlineLevel="3">
      <c r="B33" s="26"/>
      <c r="C33" s="40"/>
      <c r="D33" s="39"/>
      <c r="E33" s="40"/>
      <c r="F33" s="872"/>
      <c r="G33" s="873"/>
      <c r="H33" s="873"/>
      <c r="I33" s="874" t="s">
        <v>208</v>
      </c>
      <c r="J33" s="873"/>
      <c r="K33" s="41">
        <v>-1928.9760000000001</v>
      </c>
      <c r="L33" s="875"/>
      <c r="M33" s="43"/>
      <c r="O33" s="1981"/>
      <c r="P33" s="1982"/>
      <c r="Q33" s="1980">
        <v>1</v>
      </c>
      <c r="R33" s="2145"/>
      <c r="S33" s="889"/>
      <c r="T33" s="1569"/>
      <c r="U33" s="915"/>
      <c r="V33" s="890"/>
    </row>
    <row r="34" spans="2:22" s="38" customFormat="1" ht="12" hidden="1" outlineLevel="3">
      <c r="B34" s="26"/>
      <c r="C34" s="40"/>
      <c r="D34" s="39"/>
      <c r="E34" s="40"/>
      <c r="F34" s="872"/>
      <c r="G34" s="873"/>
      <c r="H34" s="873"/>
      <c r="I34" s="874"/>
      <c r="J34" s="873"/>
      <c r="K34" s="41">
        <v>0</v>
      </c>
      <c r="L34" s="875"/>
      <c r="M34" s="43"/>
      <c r="O34" s="1981"/>
      <c r="P34" s="1982"/>
      <c r="Q34" s="1980">
        <v>1</v>
      </c>
      <c r="R34" s="2145"/>
      <c r="S34" s="889"/>
      <c r="T34" s="1569"/>
      <c r="U34" s="915"/>
      <c r="V34" s="890"/>
    </row>
    <row r="35" spans="2:22" s="64" customFormat="1" ht="22.8" outlineLevel="2">
      <c r="B35" s="1921" t="s">
        <v>4688</v>
      </c>
      <c r="C35" s="1642"/>
      <c r="D35" s="1921"/>
      <c r="E35" s="1639"/>
      <c r="F35" s="1638">
        <v>5</v>
      </c>
      <c r="G35" s="1642" t="s">
        <v>13</v>
      </c>
      <c r="H35" s="1922" t="s">
        <v>218</v>
      </c>
      <c r="I35" s="1644" t="s">
        <v>1748</v>
      </c>
      <c r="J35" s="1642" t="s">
        <v>17</v>
      </c>
      <c r="K35" s="1643">
        <f>9873.145*20</f>
        <v>197462.90000000002</v>
      </c>
      <c r="L35" s="1923">
        <v>0</v>
      </c>
      <c r="M35" s="1643">
        <f>K35*(1+L35/100)</f>
        <v>197462.90000000002</v>
      </c>
      <c r="O35" s="1977"/>
      <c r="P35" s="1983"/>
      <c r="Q35" s="1978"/>
      <c r="R35" s="2143">
        <f>M35*Q35</f>
        <v>0</v>
      </c>
      <c r="S35" s="1924"/>
      <c r="T35" s="2155">
        <f>M35*S35</f>
        <v>0</v>
      </c>
      <c r="U35" s="1619"/>
      <c r="V35" s="911">
        <f>M35*U35</f>
        <v>0</v>
      </c>
    </row>
    <row r="36" spans="2:22" s="64" customFormat="1" outlineLevel="2" collapsed="1">
      <c r="B36" s="1921" t="s">
        <v>4688</v>
      </c>
      <c r="C36" s="1642"/>
      <c r="D36" s="1921"/>
      <c r="E36" s="1639"/>
      <c r="F36" s="1638">
        <v>6</v>
      </c>
      <c r="G36" s="1642" t="s">
        <v>13</v>
      </c>
      <c r="H36" s="1922" t="s">
        <v>219</v>
      </c>
      <c r="I36" s="1644" t="s">
        <v>1618</v>
      </c>
      <c r="J36" s="1642" t="s">
        <v>17</v>
      </c>
      <c r="K36" s="1643">
        <v>1928.9760000000001</v>
      </c>
      <c r="L36" s="1923">
        <v>0</v>
      </c>
      <c r="M36" s="1643">
        <f>K36*(1+L36/100)</f>
        <v>1928.9760000000001</v>
      </c>
      <c r="O36" s="1977"/>
      <c r="P36" s="1983"/>
      <c r="Q36" s="1978"/>
      <c r="R36" s="2143">
        <f>M36*Q36</f>
        <v>0</v>
      </c>
      <c r="S36" s="1924"/>
      <c r="T36" s="2155">
        <f>M36*S36</f>
        <v>0</v>
      </c>
      <c r="U36" s="1619"/>
      <c r="V36" s="911">
        <f>M36*U36</f>
        <v>0</v>
      </c>
    </row>
    <row r="37" spans="2:22" s="38" customFormat="1" ht="12" hidden="1" outlineLevel="3">
      <c r="B37" s="26"/>
      <c r="C37" s="40"/>
      <c r="D37" s="39"/>
      <c r="E37" s="40"/>
      <c r="F37" s="872"/>
      <c r="G37" s="873"/>
      <c r="H37" s="873"/>
      <c r="I37" s="874" t="s">
        <v>124</v>
      </c>
      <c r="J37" s="873"/>
      <c r="K37" s="41">
        <v>0</v>
      </c>
      <c r="L37" s="875"/>
      <c r="M37" s="43"/>
      <c r="O37" s="1981"/>
      <c r="P37" s="1982"/>
      <c r="Q37" s="1980">
        <v>1</v>
      </c>
      <c r="R37" s="2145"/>
      <c r="S37" s="889"/>
      <c r="T37" s="1569"/>
      <c r="U37" s="915"/>
      <c r="V37" s="890"/>
    </row>
    <row r="38" spans="2:22" s="38" customFormat="1" ht="12" hidden="1" outlineLevel="3">
      <c r="B38" s="26"/>
      <c r="C38" s="40"/>
      <c r="D38" s="39"/>
      <c r="E38" s="40"/>
      <c r="F38" s="872"/>
      <c r="G38" s="873"/>
      <c r="H38" s="873"/>
      <c r="I38" s="874" t="s">
        <v>193</v>
      </c>
      <c r="J38" s="873"/>
      <c r="K38" s="41">
        <v>1928.9760000000001</v>
      </c>
      <c r="L38" s="875"/>
      <c r="M38" s="43"/>
      <c r="O38" s="1981"/>
      <c r="P38" s="1982"/>
      <c r="Q38" s="1980">
        <v>1</v>
      </c>
      <c r="R38" s="2145"/>
      <c r="S38" s="889"/>
      <c r="T38" s="1569"/>
      <c r="U38" s="915"/>
      <c r="V38" s="890"/>
    </row>
    <row r="39" spans="2:22" s="38" customFormat="1" ht="12" hidden="1" outlineLevel="3">
      <c r="B39" s="26"/>
      <c r="C39" s="40"/>
      <c r="D39" s="39"/>
      <c r="E39" s="40"/>
      <c r="F39" s="872"/>
      <c r="G39" s="873"/>
      <c r="H39" s="873"/>
      <c r="I39" s="874"/>
      <c r="J39" s="873"/>
      <c r="K39" s="41">
        <v>0</v>
      </c>
      <c r="L39" s="875"/>
      <c r="M39" s="43"/>
      <c r="O39" s="1981"/>
      <c r="P39" s="1982"/>
      <c r="Q39" s="1980">
        <v>1</v>
      </c>
      <c r="R39" s="2145"/>
      <c r="S39" s="889"/>
      <c r="T39" s="1569"/>
      <c r="U39" s="915"/>
      <c r="V39" s="890"/>
    </row>
    <row r="40" spans="2:22" s="64" customFormat="1" outlineLevel="2" collapsed="1">
      <c r="B40" s="1921" t="s">
        <v>4688</v>
      </c>
      <c r="C40" s="1642"/>
      <c r="D40" s="1921"/>
      <c r="E40" s="1639"/>
      <c r="F40" s="1638">
        <v>7</v>
      </c>
      <c r="G40" s="1642" t="s">
        <v>13</v>
      </c>
      <c r="H40" s="1922" t="s">
        <v>220</v>
      </c>
      <c r="I40" s="1644" t="s">
        <v>1528</v>
      </c>
      <c r="J40" s="1642" t="s">
        <v>17</v>
      </c>
      <c r="K40" s="1643">
        <v>11802.121000000001</v>
      </c>
      <c r="L40" s="1923">
        <v>0</v>
      </c>
      <c r="M40" s="1643">
        <f>K40*(1+L40/100)</f>
        <v>11802.121000000001</v>
      </c>
      <c r="O40" s="1977"/>
      <c r="P40" s="1983"/>
      <c r="Q40" s="1978"/>
      <c r="R40" s="2143">
        <f>M40*Q40</f>
        <v>0</v>
      </c>
      <c r="S40" s="1924"/>
      <c r="T40" s="2155">
        <f>M40*S40</f>
        <v>0</v>
      </c>
      <c r="U40" s="1619"/>
      <c r="V40" s="911">
        <f>M40*U40</f>
        <v>0</v>
      </c>
    </row>
    <row r="41" spans="2:22" s="38" customFormat="1" ht="12" hidden="1" outlineLevel="3">
      <c r="B41" s="26"/>
      <c r="C41" s="40"/>
      <c r="D41" s="39"/>
      <c r="E41" s="40"/>
      <c r="F41" s="872"/>
      <c r="G41" s="873"/>
      <c r="H41" s="873"/>
      <c r="I41" s="874" t="s">
        <v>903</v>
      </c>
      <c r="J41" s="873"/>
      <c r="K41" s="41">
        <v>11802.121000000001</v>
      </c>
      <c r="L41" s="875"/>
      <c r="M41" s="43"/>
      <c r="O41" s="1981"/>
      <c r="P41" s="1982"/>
      <c r="Q41" s="1980">
        <v>1</v>
      </c>
      <c r="R41" s="2145"/>
      <c r="S41" s="889"/>
      <c r="T41" s="1569"/>
      <c r="U41" s="915"/>
      <c r="V41" s="890"/>
    </row>
    <row r="42" spans="2:22" s="38" customFormat="1" ht="12" hidden="1" outlineLevel="3">
      <c r="B42" s="26"/>
      <c r="C42" s="40"/>
      <c r="D42" s="39"/>
      <c r="E42" s="40"/>
      <c r="F42" s="872"/>
      <c r="G42" s="873"/>
      <c r="H42" s="873"/>
      <c r="I42" s="874"/>
      <c r="J42" s="873"/>
      <c r="K42" s="41">
        <v>0</v>
      </c>
      <c r="L42" s="875"/>
      <c r="M42" s="43"/>
      <c r="O42" s="1981"/>
      <c r="P42" s="1982"/>
      <c r="Q42" s="1980">
        <v>1</v>
      </c>
      <c r="R42" s="2145"/>
      <c r="S42" s="889"/>
      <c r="T42" s="1569"/>
      <c r="U42" s="915"/>
      <c r="V42" s="890"/>
    </row>
    <row r="43" spans="2:22" s="64" customFormat="1" outlineLevel="2" collapsed="1">
      <c r="B43" s="1921" t="s">
        <v>4688</v>
      </c>
      <c r="C43" s="1642"/>
      <c r="D43" s="1921"/>
      <c r="E43" s="1639"/>
      <c r="F43" s="1638">
        <v>8</v>
      </c>
      <c r="G43" s="1642" t="s">
        <v>13</v>
      </c>
      <c r="H43" s="1922" t="s">
        <v>221</v>
      </c>
      <c r="I43" s="1644" t="s">
        <v>1643</v>
      </c>
      <c r="J43" s="1642" t="s">
        <v>7</v>
      </c>
      <c r="K43" s="1643">
        <v>15797.032000000001</v>
      </c>
      <c r="L43" s="1923">
        <v>0</v>
      </c>
      <c r="M43" s="1643">
        <f>K43*(1+L43/100)</f>
        <v>15797.032000000001</v>
      </c>
      <c r="O43" s="1977"/>
      <c r="P43" s="1983"/>
      <c r="Q43" s="1978"/>
      <c r="R43" s="2143">
        <f>M43*Q43</f>
        <v>0</v>
      </c>
      <c r="S43" s="1924"/>
      <c r="T43" s="2155">
        <f>M43*S43</f>
        <v>0</v>
      </c>
      <c r="U43" s="1619"/>
      <c r="V43" s="911">
        <f>M43*U43</f>
        <v>0</v>
      </c>
    </row>
    <row r="44" spans="2:22" s="38" customFormat="1" ht="12" hidden="1" outlineLevel="3">
      <c r="B44" s="26"/>
      <c r="C44" s="40"/>
      <c r="D44" s="39"/>
      <c r="E44" s="40"/>
      <c r="F44" s="872"/>
      <c r="G44" s="873"/>
      <c r="H44" s="873"/>
      <c r="I44" s="874" t="s">
        <v>599</v>
      </c>
      <c r="J44" s="873"/>
      <c r="K44" s="41">
        <v>15797.032000000001</v>
      </c>
      <c r="L44" s="875"/>
      <c r="M44" s="43"/>
      <c r="O44" s="1981"/>
      <c r="P44" s="1982"/>
      <c r="Q44" s="1980">
        <v>1</v>
      </c>
      <c r="R44" s="2145"/>
      <c r="S44" s="889"/>
      <c r="T44" s="1569"/>
      <c r="U44" s="915"/>
      <c r="V44" s="890"/>
    </row>
    <row r="45" spans="2:22" s="38" customFormat="1" ht="12" hidden="1" outlineLevel="3">
      <c r="B45" s="26"/>
      <c r="C45" s="40"/>
      <c r="D45" s="39"/>
      <c r="E45" s="40"/>
      <c r="F45" s="872"/>
      <c r="G45" s="873"/>
      <c r="H45" s="873"/>
      <c r="I45" s="874"/>
      <c r="J45" s="873"/>
      <c r="K45" s="41">
        <v>0</v>
      </c>
      <c r="L45" s="875"/>
      <c r="M45" s="43"/>
      <c r="O45" s="1981"/>
      <c r="P45" s="1982"/>
      <c r="Q45" s="1980">
        <v>1</v>
      </c>
      <c r="R45" s="2145"/>
      <c r="S45" s="889"/>
      <c r="T45" s="1569"/>
      <c r="U45" s="915"/>
      <c r="V45" s="890"/>
    </row>
    <row r="46" spans="2:22" s="64" customFormat="1" outlineLevel="2" collapsed="1">
      <c r="B46" s="1921" t="s">
        <v>4688</v>
      </c>
      <c r="C46" s="1642"/>
      <c r="D46" s="1921"/>
      <c r="E46" s="1639"/>
      <c r="F46" s="1638">
        <v>9</v>
      </c>
      <c r="G46" s="1642" t="s">
        <v>13</v>
      </c>
      <c r="H46" s="1922" t="s">
        <v>222</v>
      </c>
      <c r="I46" s="1644" t="s">
        <v>1646</v>
      </c>
      <c r="J46" s="1642" t="s">
        <v>17</v>
      </c>
      <c r="K46" s="1643">
        <v>1928.9760000000001</v>
      </c>
      <c r="L46" s="1923">
        <v>0</v>
      </c>
      <c r="M46" s="1643">
        <f>K46*(1+L46/100)</f>
        <v>1928.9760000000001</v>
      </c>
      <c r="O46" s="1977"/>
      <c r="P46" s="1983"/>
      <c r="Q46" s="1978"/>
      <c r="R46" s="2143">
        <f>M46*Q46</f>
        <v>0</v>
      </c>
      <c r="S46" s="1924"/>
      <c r="T46" s="2155">
        <f>M46*S46</f>
        <v>0</v>
      </c>
      <c r="U46" s="1619"/>
      <c r="V46" s="911">
        <f>M46*U46</f>
        <v>0</v>
      </c>
    </row>
    <row r="47" spans="2:22" s="38" customFormat="1" ht="12" hidden="1" outlineLevel="3">
      <c r="B47" s="26"/>
      <c r="C47" s="40"/>
      <c r="D47" s="39"/>
      <c r="E47" s="40"/>
      <c r="F47" s="872"/>
      <c r="G47" s="873"/>
      <c r="H47" s="873"/>
      <c r="I47" s="874" t="s">
        <v>1712</v>
      </c>
      <c r="J47" s="873"/>
      <c r="K47" s="41">
        <v>0</v>
      </c>
      <c r="L47" s="875"/>
      <c r="M47" s="43"/>
      <c r="O47" s="1981"/>
      <c r="P47" s="1982"/>
      <c r="Q47" s="1980">
        <v>1</v>
      </c>
      <c r="R47" s="2145"/>
      <c r="S47" s="889"/>
      <c r="T47" s="1569"/>
      <c r="U47" s="915"/>
      <c r="V47" s="890"/>
    </row>
    <row r="48" spans="2:22" s="38" customFormat="1" ht="12" hidden="1" outlineLevel="3">
      <c r="B48" s="26"/>
      <c r="C48" s="40"/>
      <c r="D48" s="39"/>
      <c r="E48" s="40"/>
      <c r="F48" s="872"/>
      <c r="G48" s="873"/>
      <c r="H48" s="873"/>
      <c r="I48" s="874" t="s">
        <v>193</v>
      </c>
      <c r="J48" s="873"/>
      <c r="K48" s="41">
        <v>1928.9760000000001</v>
      </c>
      <c r="L48" s="875"/>
      <c r="M48" s="43"/>
      <c r="O48" s="1981"/>
      <c r="P48" s="1982"/>
      <c r="Q48" s="1980">
        <v>1</v>
      </c>
      <c r="R48" s="2145"/>
      <c r="S48" s="889"/>
      <c r="T48" s="1569"/>
      <c r="U48" s="915"/>
      <c r="V48" s="890"/>
    </row>
    <row r="49" spans="1:22" s="38" customFormat="1" ht="12" hidden="1" outlineLevel="3">
      <c r="B49" s="26"/>
      <c r="C49" s="40"/>
      <c r="D49" s="39"/>
      <c r="E49" s="40"/>
      <c r="F49" s="872"/>
      <c r="G49" s="873"/>
      <c r="H49" s="873"/>
      <c r="I49" s="874"/>
      <c r="J49" s="873"/>
      <c r="K49" s="41">
        <v>0</v>
      </c>
      <c r="L49" s="875"/>
      <c r="M49" s="43"/>
      <c r="O49" s="1981"/>
      <c r="P49" s="1982"/>
      <c r="Q49" s="1980">
        <v>1</v>
      </c>
      <c r="R49" s="2145"/>
      <c r="S49" s="889"/>
      <c r="T49" s="1569"/>
      <c r="U49" s="915"/>
      <c r="V49" s="890"/>
    </row>
    <row r="50" spans="1:22" s="64" customFormat="1" outlineLevel="2" collapsed="1">
      <c r="B50" s="1921" t="s">
        <v>4688</v>
      </c>
      <c r="C50" s="1642"/>
      <c r="D50" s="1921"/>
      <c r="E50" s="1639"/>
      <c r="F50" s="1638">
        <v>10</v>
      </c>
      <c r="G50" s="1642" t="s">
        <v>13</v>
      </c>
      <c r="H50" s="1922" t="s">
        <v>223</v>
      </c>
      <c r="I50" s="1644" t="s">
        <v>1575</v>
      </c>
      <c r="J50" s="1642" t="s">
        <v>16</v>
      </c>
      <c r="K50" s="1643">
        <v>1888.36</v>
      </c>
      <c r="L50" s="1923">
        <v>0</v>
      </c>
      <c r="M50" s="1643">
        <f>K50*(1+L50/100)</f>
        <v>1888.36</v>
      </c>
      <c r="O50" s="1977"/>
      <c r="P50" s="1983"/>
      <c r="Q50" s="1978"/>
      <c r="R50" s="2143">
        <f>M50*Q50</f>
        <v>0</v>
      </c>
      <c r="S50" s="1924"/>
      <c r="T50" s="2155">
        <f>M50*S50</f>
        <v>0</v>
      </c>
      <c r="U50" s="1619"/>
      <c r="V50" s="911">
        <f>M50*U50</f>
        <v>0</v>
      </c>
    </row>
    <row r="51" spans="1:22" s="38" customFormat="1" ht="12" hidden="1" outlineLevel="3">
      <c r="B51" s="26"/>
      <c r="C51" s="40"/>
      <c r="D51" s="39"/>
      <c r="E51" s="40"/>
      <c r="F51" s="872"/>
      <c r="G51" s="873"/>
      <c r="H51" s="873"/>
      <c r="I51" s="874" t="s">
        <v>1502</v>
      </c>
      <c r="J51" s="873"/>
      <c r="K51" s="41">
        <v>0</v>
      </c>
      <c r="L51" s="875"/>
      <c r="M51" s="43"/>
      <c r="O51" s="1981"/>
      <c r="P51" s="1982"/>
      <c r="Q51" s="1984"/>
      <c r="R51" s="2145"/>
      <c r="S51" s="889"/>
      <c r="T51" s="1569"/>
      <c r="U51" s="915"/>
      <c r="V51" s="890"/>
    </row>
    <row r="52" spans="1:22" s="38" customFormat="1" ht="12" hidden="1" outlineLevel="3">
      <c r="B52" s="26"/>
      <c r="C52" s="40"/>
      <c r="D52" s="39"/>
      <c r="E52" s="40"/>
      <c r="F52" s="872"/>
      <c r="G52" s="873"/>
      <c r="H52" s="873"/>
      <c r="I52" s="874" t="s">
        <v>547</v>
      </c>
      <c r="J52" s="873"/>
      <c r="K52" s="41">
        <v>1888.36</v>
      </c>
      <c r="L52" s="875"/>
      <c r="M52" s="43"/>
      <c r="O52" s="1981"/>
      <c r="P52" s="1982"/>
      <c r="Q52" s="1984"/>
      <c r="R52" s="2145"/>
      <c r="S52" s="889"/>
      <c r="T52" s="1569"/>
      <c r="U52" s="915"/>
      <c r="V52" s="890"/>
    </row>
    <row r="53" spans="1:22" s="47" customFormat="1" ht="12.75" hidden="1" customHeight="1" outlineLevel="2">
      <c r="B53" s="26"/>
      <c r="C53" s="49"/>
      <c r="D53" s="48"/>
      <c r="E53" s="49"/>
      <c r="F53" s="876"/>
      <c r="G53" s="877"/>
      <c r="H53" s="877"/>
      <c r="I53" s="878"/>
      <c r="J53" s="877"/>
      <c r="K53" s="51"/>
      <c r="L53" s="879"/>
      <c r="M53" s="51"/>
      <c r="O53" s="1981"/>
      <c r="P53" s="1985"/>
      <c r="Q53" s="1986">
        <v>5</v>
      </c>
      <c r="R53" s="2146"/>
      <c r="S53" s="891"/>
      <c r="T53" s="1570"/>
      <c r="U53" s="916"/>
      <c r="V53" s="892"/>
    </row>
    <row r="54" spans="1:22" s="25" customFormat="1" ht="16.5" customHeight="1" outlineLevel="1">
      <c r="A54" s="451"/>
      <c r="B54" s="500" t="s">
        <v>4689</v>
      </c>
      <c r="C54" s="501" t="s">
        <v>4647</v>
      </c>
      <c r="D54" s="501"/>
      <c r="E54" s="502"/>
      <c r="F54" s="844"/>
      <c r="G54" s="845"/>
      <c r="H54" s="503"/>
      <c r="I54" s="868" t="s">
        <v>539</v>
      </c>
      <c r="J54" s="869"/>
      <c r="K54" s="870"/>
      <c r="L54" s="871"/>
      <c r="M54" s="517"/>
      <c r="O54" s="1975"/>
      <c r="P54" s="1987"/>
      <c r="Q54" s="1976"/>
      <c r="R54" s="2142">
        <f>SUBTOTAL(9,R55:R176)</f>
        <v>0</v>
      </c>
      <c r="S54" s="880"/>
      <c r="T54" s="2156">
        <f>SUBTOTAL(9,T55:T176)</f>
        <v>1863.5102568638902</v>
      </c>
      <c r="U54" s="917"/>
      <c r="V54" s="893">
        <f>SUBTOTAL(9,V55:V176)</f>
        <v>0</v>
      </c>
    </row>
    <row r="55" spans="1:22" s="64" customFormat="1" outlineLevel="2" collapsed="1">
      <c r="B55" s="1921" t="s">
        <v>4688</v>
      </c>
      <c r="C55" s="1642"/>
      <c r="D55" s="1921"/>
      <c r="E55" s="1639"/>
      <c r="F55" s="1638">
        <v>1</v>
      </c>
      <c r="G55" s="1642" t="s">
        <v>13</v>
      </c>
      <c r="H55" s="1922" t="s">
        <v>1713</v>
      </c>
      <c r="I55" s="1644" t="s">
        <v>1726</v>
      </c>
      <c r="J55" s="1642" t="s">
        <v>17</v>
      </c>
      <c r="K55" s="1643">
        <v>679.81809944999986</v>
      </c>
      <c r="L55" s="1923">
        <v>0</v>
      </c>
      <c r="M55" s="1643">
        <f>K55*(1+L55/100)</f>
        <v>679.81809944999986</v>
      </c>
      <c r="O55" s="1977"/>
      <c r="P55" s="1983"/>
      <c r="Q55" s="1978"/>
      <c r="R55" s="2143">
        <f>M55*Q55</f>
        <v>0</v>
      </c>
      <c r="S55" s="1924">
        <v>2.45329</v>
      </c>
      <c r="T55" s="2155">
        <f>M55*S55</f>
        <v>1667.7909451996902</v>
      </c>
      <c r="U55" s="1619"/>
      <c r="V55" s="911">
        <f>M55*U55</f>
        <v>0</v>
      </c>
    </row>
    <row r="56" spans="1:22" s="38" customFormat="1" ht="12" hidden="1" outlineLevel="3">
      <c r="B56" s="26"/>
      <c r="C56" s="40"/>
      <c r="D56" s="39"/>
      <c r="E56" s="40"/>
      <c r="F56" s="872"/>
      <c r="G56" s="873"/>
      <c r="H56" s="873"/>
      <c r="I56" s="874" t="s">
        <v>919</v>
      </c>
      <c r="J56" s="873"/>
      <c r="K56" s="41">
        <v>0</v>
      </c>
      <c r="L56" s="875"/>
      <c r="M56" s="43"/>
      <c r="O56" s="1981"/>
      <c r="P56" s="1982"/>
      <c r="Q56" s="1980">
        <v>1</v>
      </c>
      <c r="R56" s="2145"/>
      <c r="S56" s="889"/>
      <c r="T56" s="1569"/>
      <c r="U56" s="915"/>
      <c r="V56" s="890"/>
    </row>
    <row r="57" spans="1:22" s="38" customFormat="1" ht="12" hidden="1" outlineLevel="3">
      <c r="B57" s="26"/>
      <c r="C57" s="40"/>
      <c r="D57" s="39"/>
      <c r="E57" s="40"/>
      <c r="F57" s="872"/>
      <c r="G57" s="873"/>
      <c r="H57" s="873"/>
      <c r="I57" s="874" t="s">
        <v>544</v>
      </c>
      <c r="J57" s="873"/>
      <c r="K57" s="41">
        <v>501.93499999999995</v>
      </c>
      <c r="L57" s="875"/>
      <c r="M57" s="43"/>
      <c r="O57" s="1981"/>
      <c r="P57" s="1982"/>
      <c r="Q57" s="1980">
        <v>1</v>
      </c>
      <c r="R57" s="2145"/>
      <c r="S57" s="889"/>
      <c r="T57" s="1569"/>
      <c r="U57" s="915"/>
      <c r="V57" s="890"/>
    </row>
    <row r="58" spans="1:22" s="38" customFormat="1" ht="12" hidden="1" outlineLevel="3">
      <c r="B58" s="26"/>
      <c r="C58" s="40"/>
      <c r="D58" s="39"/>
      <c r="E58" s="40"/>
      <c r="F58" s="872"/>
      <c r="G58" s="873"/>
      <c r="H58" s="873"/>
      <c r="I58" s="874" t="s">
        <v>41</v>
      </c>
      <c r="J58" s="873"/>
      <c r="K58" s="41">
        <v>0</v>
      </c>
      <c r="L58" s="875"/>
      <c r="M58" s="43"/>
      <c r="O58" s="1981"/>
      <c r="P58" s="1982"/>
      <c r="Q58" s="1980">
        <v>1</v>
      </c>
      <c r="R58" s="2145"/>
      <c r="S58" s="889"/>
      <c r="T58" s="1569"/>
      <c r="U58" s="915"/>
      <c r="V58" s="890"/>
    </row>
    <row r="59" spans="1:22" s="38" customFormat="1" ht="12" hidden="1" outlineLevel="3">
      <c r="B59" s="26"/>
      <c r="C59" s="40"/>
      <c r="D59" s="39"/>
      <c r="E59" s="40"/>
      <c r="F59" s="872"/>
      <c r="G59" s="873"/>
      <c r="H59" s="873"/>
      <c r="I59" s="874" t="s">
        <v>887</v>
      </c>
      <c r="J59" s="873"/>
      <c r="K59" s="41">
        <v>-1.5679999999999998</v>
      </c>
      <c r="L59" s="875"/>
      <c r="M59" s="43"/>
      <c r="O59" s="1981"/>
      <c r="P59" s="1982"/>
      <c r="Q59" s="1980">
        <v>1</v>
      </c>
      <c r="R59" s="2145"/>
      <c r="S59" s="889"/>
      <c r="T59" s="1569"/>
      <c r="U59" s="915"/>
      <c r="V59" s="890"/>
    </row>
    <row r="60" spans="1:22" s="38" customFormat="1" ht="12" hidden="1" outlineLevel="3">
      <c r="B60" s="26"/>
      <c r="C60" s="40"/>
      <c r="D60" s="39"/>
      <c r="E60" s="40"/>
      <c r="F60" s="872"/>
      <c r="G60" s="873"/>
      <c r="H60" s="873"/>
      <c r="I60" s="874" t="s">
        <v>688</v>
      </c>
      <c r="J60" s="873"/>
      <c r="K60" s="41">
        <v>0</v>
      </c>
      <c r="L60" s="875"/>
      <c r="M60" s="43"/>
      <c r="O60" s="1981"/>
      <c r="P60" s="1982"/>
      <c r="Q60" s="1980">
        <v>1</v>
      </c>
      <c r="R60" s="2145"/>
      <c r="S60" s="889"/>
      <c r="T60" s="1569"/>
      <c r="U60" s="915"/>
      <c r="V60" s="890"/>
    </row>
    <row r="61" spans="1:22" s="38" customFormat="1" ht="12" hidden="1" outlineLevel="3">
      <c r="B61" s="26"/>
      <c r="C61" s="40"/>
      <c r="D61" s="39"/>
      <c r="E61" s="40"/>
      <c r="F61" s="872"/>
      <c r="G61" s="873"/>
      <c r="H61" s="873"/>
      <c r="I61" s="874" t="s">
        <v>631</v>
      </c>
      <c r="J61" s="873"/>
      <c r="K61" s="41">
        <v>0.79349999999999987</v>
      </c>
      <c r="L61" s="875"/>
      <c r="M61" s="43"/>
      <c r="O61" s="1981"/>
      <c r="P61" s="1982"/>
      <c r="Q61" s="1980">
        <v>1</v>
      </c>
      <c r="R61" s="2145"/>
      <c r="S61" s="889"/>
      <c r="T61" s="1569"/>
      <c r="U61" s="915"/>
      <c r="V61" s="890"/>
    </row>
    <row r="62" spans="1:22" s="38" customFormat="1" ht="12" hidden="1" outlineLevel="3">
      <c r="B62" s="26"/>
      <c r="C62" s="40"/>
      <c r="D62" s="39"/>
      <c r="E62" s="40"/>
      <c r="F62" s="872"/>
      <c r="G62" s="873"/>
      <c r="H62" s="873"/>
      <c r="I62" s="874" t="s">
        <v>1262</v>
      </c>
      <c r="J62" s="873"/>
      <c r="K62" s="41">
        <v>0.108</v>
      </c>
      <c r="L62" s="875"/>
      <c r="M62" s="43"/>
      <c r="O62" s="1981"/>
      <c r="P62" s="1982"/>
      <c r="Q62" s="1980">
        <v>1</v>
      </c>
      <c r="R62" s="2145"/>
      <c r="S62" s="889"/>
      <c r="T62" s="1569"/>
      <c r="U62" s="915"/>
      <c r="V62" s="890"/>
    </row>
    <row r="63" spans="1:22" s="38" customFormat="1" ht="12" hidden="1" outlineLevel="3">
      <c r="B63" s="26"/>
      <c r="C63" s="40"/>
      <c r="D63" s="39"/>
      <c r="E63" s="40"/>
      <c r="F63" s="872"/>
      <c r="G63" s="873"/>
      <c r="H63" s="873"/>
      <c r="I63" s="874" t="s">
        <v>3</v>
      </c>
      <c r="J63" s="873"/>
      <c r="K63" s="41">
        <v>501.26849999999996</v>
      </c>
      <c r="L63" s="875"/>
      <c r="M63" s="43"/>
      <c r="O63" s="1981"/>
      <c r="P63" s="1982"/>
      <c r="Q63" s="1980">
        <v>1</v>
      </c>
      <c r="R63" s="2145"/>
      <c r="S63" s="889"/>
      <c r="T63" s="1569"/>
      <c r="U63" s="915"/>
      <c r="V63" s="890"/>
    </row>
    <row r="64" spans="1:22" s="38" customFormat="1" ht="12" hidden="1" outlineLevel="3">
      <c r="B64" s="26"/>
      <c r="C64" s="40"/>
      <c r="D64" s="39"/>
      <c r="E64" s="40"/>
      <c r="F64" s="872"/>
      <c r="G64" s="873"/>
      <c r="H64" s="873"/>
      <c r="I64" s="874" t="s">
        <v>382</v>
      </c>
      <c r="J64" s="873"/>
      <c r="K64" s="41">
        <v>0</v>
      </c>
      <c r="L64" s="875"/>
      <c r="M64" s="43"/>
      <c r="O64" s="1981"/>
      <c r="P64" s="1982"/>
      <c r="Q64" s="1980">
        <v>1</v>
      </c>
      <c r="R64" s="2145"/>
      <c r="S64" s="889"/>
      <c r="T64" s="1569"/>
      <c r="U64" s="915"/>
      <c r="V64" s="890"/>
    </row>
    <row r="65" spans="2:22" s="38" customFormat="1" ht="12" hidden="1" outlineLevel="3">
      <c r="B65" s="26"/>
      <c r="C65" s="40"/>
      <c r="D65" s="39"/>
      <c r="E65" s="40"/>
      <c r="F65" s="872"/>
      <c r="G65" s="873"/>
      <c r="H65" s="873"/>
      <c r="I65" s="874" t="s">
        <v>626</v>
      </c>
      <c r="J65" s="873"/>
      <c r="K65" s="41">
        <v>0.67199999999999993</v>
      </c>
      <c r="L65" s="875"/>
      <c r="M65" s="43"/>
      <c r="O65" s="1981"/>
      <c r="P65" s="1982"/>
      <c r="Q65" s="1980">
        <v>1</v>
      </c>
      <c r="R65" s="2145"/>
      <c r="S65" s="889"/>
      <c r="T65" s="1569"/>
      <c r="U65" s="915"/>
      <c r="V65" s="890"/>
    </row>
    <row r="66" spans="2:22" s="38" customFormat="1" ht="12" hidden="1" outlineLevel="3">
      <c r="B66" s="26"/>
      <c r="C66" s="40"/>
      <c r="D66" s="39"/>
      <c r="E66" s="40"/>
      <c r="F66" s="872"/>
      <c r="G66" s="873"/>
      <c r="H66" s="873"/>
      <c r="I66" s="874" t="s">
        <v>1440</v>
      </c>
      <c r="J66" s="873"/>
      <c r="K66" s="41">
        <v>1.1182488000000002</v>
      </c>
      <c r="L66" s="875"/>
      <c r="M66" s="43"/>
      <c r="O66" s="1981"/>
      <c r="P66" s="1982"/>
      <c r="Q66" s="1980">
        <v>1</v>
      </c>
      <c r="R66" s="2145"/>
      <c r="S66" s="889"/>
      <c r="T66" s="1569"/>
      <c r="U66" s="915"/>
      <c r="V66" s="890"/>
    </row>
    <row r="67" spans="2:22" s="38" customFormat="1" ht="12" hidden="1" outlineLevel="3">
      <c r="B67" s="26"/>
      <c r="C67" s="40"/>
      <c r="D67" s="39"/>
      <c r="E67" s="40"/>
      <c r="F67" s="872"/>
      <c r="G67" s="873"/>
      <c r="H67" s="873"/>
      <c r="I67" s="874" t="s">
        <v>1439</v>
      </c>
      <c r="J67" s="873"/>
      <c r="K67" s="41">
        <v>1.0141287999999999</v>
      </c>
      <c r="L67" s="875"/>
      <c r="M67" s="43"/>
      <c r="O67" s="1981"/>
      <c r="P67" s="1982"/>
      <c r="Q67" s="1980">
        <v>1</v>
      </c>
      <c r="R67" s="2145"/>
      <c r="S67" s="889"/>
      <c r="T67" s="1569"/>
      <c r="U67" s="915"/>
      <c r="V67" s="890"/>
    </row>
    <row r="68" spans="2:22" s="38" customFormat="1" ht="12" hidden="1" outlineLevel="3">
      <c r="B68" s="26"/>
      <c r="C68" s="40"/>
      <c r="D68" s="39"/>
      <c r="E68" s="40"/>
      <c r="F68" s="872"/>
      <c r="G68" s="873"/>
      <c r="H68" s="873"/>
      <c r="I68" s="874" t="s">
        <v>3</v>
      </c>
      <c r="J68" s="873"/>
      <c r="K68" s="41">
        <v>2.8043776</v>
      </c>
      <c r="L68" s="875"/>
      <c r="M68" s="43"/>
      <c r="O68" s="1981"/>
      <c r="P68" s="1982"/>
      <c r="Q68" s="1980">
        <v>1</v>
      </c>
      <c r="R68" s="2145"/>
      <c r="S68" s="889"/>
      <c r="T68" s="1569"/>
      <c r="U68" s="915"/>
      <c r="V68" s="890"/>
    </row>
    <row r="69" spans="2:22" s="38" customFormat="1" ht="12" hidden="1" outlineLevel="3">
      <c r="B69" s="26"/>
      <c r="C69" s="40"/>
      <c r="D69" s="39"/>
      <c r="E69" s="40"/>
      <c r="F69" s="872"/>
      <c r="G69" s="873"/>
      <c r="H69" s="873"/>
      <c r="I69" s="874" t="s">
        <v>186</v>
      </c>
      <c r="J69" s="873"/>
      <c r="K69" s="41">
        <v>0</v>
      </c>
      <c r="L69" s="875"/>
      <c r="M69" s="43"/>
      <c r="O69" s="1981"/>
      <c r="P69" s="1982"/>
      <c r="Q69" s="1980">
        <v>1</v>
      </c>
      <c r="R69" s="2145"/>
      <c r="S69" s="889"/>
      <c r="T69" s="1569"/>
      <c r="U69" s="915"/>
      <c r="V69" s="890"/>
    </row>
    <row r="70" spans="2:22" s="38" customFormat="1" ht="12" hidden="1" outlineLevel="3">
      <c r="B70" s="26"/>
      <c r="C70" s="40"/>
      <c r="D70" s="39"/>
      <c r="E70" s="40"/>
      <c r="F70" s="872"/>
      <c r="G70" s="873"/>
      <c r="H70" s="873"/>
      <c r="I70" s="874" t="s">
        <v>57</v>
      </c>
      <c r="J70" s="873"/>
      <c r="K70" s="41">
        <v>2.8039999999999998</v>
      </c>
      <c r="L70" s="875"/>
      <c r="M70" s="43"/>
      <c r="O70" s="1981"/>
      <c r="P70" s="1982"/>
      <c r="Q70" s="1980">
        <v>1</v>
      </c>
      <c r="R70" s="2145"/>
      <c r="S70" s="889"/>
      <c r="T70" s="1569"/>
      <c r="U70" s="915"/>
      <c r="V70" s="890"/>
    </row>
    <row r="71" spans="2:22" s="38" customFormat="1" ht="12" hidden="1" outlineLevel="3">
      <c r="B71" s="26"/>
      <c r="C71" s="40"/>
      <c r="D71" s="39"/>
      <c r="E71" s="40"/>
      <c r="F71" s="872"/>
      <c r="G71" s="873"/>
      <c r="H71" s="873"/>
      <c r="I71" s="874" t="s">
        <v>3</v>
      </c>
      <c r="J71" s="873"/>
      <c r="K71" s="41">
        <v>2.8039999999999998</v>
      </c>
      <c r="L71" s="875"/>
      <c r="M71" s="43"/>
      <c r="O71" s="1981"/>
      <c r="P71" s="1982"/>
      <c r="Q71" s="1980">
        <v>1</v>
      </c>
      <c r="R71" s="2145"/>
      <c r="S71" s="889"/>
      <c r="T71" s="1569"/>
      <c r="U71" s="915"/>
      <c r="V71" s="890"/>
    </row>
    <row r="72" spans="2:22" s="38" customFormat="1" ht="12" hidden="1" outlineLevel="3">
      <c r="B72" s="26"/>
      <c r="C72" s="40"/>
      <c r="D72" s="39"/>
      <c r="E72" s="40"/>
      <c r="F72" s="872"/>
      <c r="G72" s="873"/>
      <c r="H72" s="873"/>
      <c r="I72" s="874" t="s">
        <v>1235</v>
      </c>
      <c r="J72" s="873"/>
      <c r="K72" s="41">
        <v>0</v>
      </c>
      <c r="L72" s="875"/>
      <c r="M72" s="43"/>
      <c r="O72" s="1981"/>
      <c r="P72" s="1982"/>
      <c r="Q72" s="1980">
        <v>1</v>
      </c>
      <c r="R72" s="2145"/>
      <c r="S72" s="889"/>
      <c r="T72" s="1569"/>
      <c r="U72" s="915"/>
      <c r="V72" s="890"/>
    </row>
    <row r="73" spans="2:22" s="38" customFormat="1" ht="12" hidden="1" outlineLevel="3">
      <c r="B73" s="26"/>
      <c r="C73" s="40"/>
      <c r="D73" s="39"/>
      <c r="E73" s="40"/>
      <c r="F73" s="872"/>
      <c r="G73" s="873"/>
      <c r="H73" s="873"/>
      <c r="I73" s="874" t="s">
        <v>1467</v>
      </c>
      <c r="J73" s="873"/>
      <c r="K73" s="41">
        <v>9.8714875000000006</v>
      </c>
      <c r="L73" s="875"/>
      <c r="M73" s="43"/>
      <c r="O73" s="1981"/>
      <c r="P73" s="1982"/>
      <c r="Q73" s="1980">
        <v>1</v>
      </c>
      <c r="R73" s="2145"/>
      <c r="S73" s="889"/>
      <c r="T73" s="1569"/>
      <c r="U73" s="915"/>
      <c r="V73" s="890"/>
    </row>
    <row r="74" spans="2:22" s="38" customFormat="1" ht="12" hidden="1" outlineLevel="3">
      <c r="B74" s="26"/>
      <c r="C74" s="40"/>
      <c r="D74" s="39"/>
      <c r="E74" s="40"/>
      <c r="F74" s="872"/>
      <c r="G74" s="873"/>
      <c r="H74" s="873"/>
      <c r="I74" s="874" t="s">
        <v>1466</v>
      </c>
      <c r="J74" s="873"/>
      <c r="K74" s="41">
        <v>4.9578374999999992</v>
      </c>
      <c r="L74" s="875"/>
      <c r="M74" s="43"/>
      <c r="O74" s="1981"/>
      <c r="P74" s="1982"/>
      <c r="Q74" s="1980">
        <v>1</v>
      </c>
      <c r="R74" s="2145"/>
      <c r="S74" s="889"/>
      <c r="T74" s="1569"/>
      <c r="U74" s="915"/>
      <c r="V74" s="890"/>
    </row>
    <row r="75" spans="2:22" s="38" customFormat="1" ht="12" hidden="1" outlineLevel="3">
      <c r="B75" s="26"/>
      <c r="C75" s="40"/>
      <c r="D75" s="39"/>
      <c r="E75" s="40"/>
      <c r="F75" s="872"/>
      <c r="G75" s="873"/>
      <c r="H75" s="873"/>
      <c r="I75" s="874" t="s">
        <v>385</v>
      </c>
      <c r="J75" s="873"/>
      <c r="K75" s="41">
        <v>0</v>
      </c>
      <c r="L75" s="875"/>
      <c r="M75" s="43"/>
      <c r="O75" s="1981"/>
      <c r="P75" s="1982"/>
      <c r="Q75" s="1980">
        <v>1</v>
      </c>
      <c r="R75" s="2145"/>
      <c r="S75" s="889"/>
      <c r="T75" s="1569"/>
      <c r="U75" s="915"/>
      <c r="V75" s="890"/>
    </row>
    <row r="76" spans="2:22" s="38" customFormat="1" ht="12" hidden="1" outlineLevel="3">
      <c r="B76" s="26"/>
      <c r="C76" s="40"/>
      <c r="D76" s="39"/>
      <c r="E76" s="40"/>
      <c r="F76" s="872"/>
      <c r="G76" s="873"/>
      <c r="H76" s="873"/>
      <c r="I76" s="874" t="s">
        <v>1360</v>
      </c>
      <c r="J76" s="873"/>
      <c r="K76" s="41">
        <v>9.5340000000000007</v>
      </c>
      <c r="L76" s="875"/>
      <c r="M76" s="43"/>
      <c r="O76" s="1981"/>
      <c r="P76" s="1982"/>
      <c r="Q76" s="1980">
        <v>1</v>
      </c>
      <c r="R76" s="2145"/>
      <c r="S76" s="889"/>
      <c r="T76" s="1569"/>
      <c r="U76" s="915"/>
      <c r="V76" s="890"/>
    </row>
    <row r="77" spans="2:22" s="38" customFormat="1" ht="12" hidden="1" outlineLevel="3">
      <c r="B77" s="26"/>
      <c r="C77" s="40"/>
      <c r="D77" s="39"/>
      <c r="E77" s="40"/>
      <c r="F77" s="872"/>
      <c r="G77" s="873"/>
      <c r="H77" s="873"/>
      <c r="I77" s="874" t="s">
        <v>3</v>
      </c>
      <c r="J77" s="873"/>
      <c r="K77" s="41">
        <v>24.363325000000003</v>
      </c>
      <c r="L77" s="875"/>
      <c r="M77" s="43"/>
      <c r="O77" s="1981"/>
      <c r="P77" s="1982"/>
      <c r="Q77" s="1980">
        <v>1</v>
      </c>
      <c r="R77" s="2145"/>
      <c r="S77" s="889"/>
      <c r="T77" s="1569"/>
      <c r="U77" s="915"/>
      <c r="V77" s="890"/>
    </row>
    <row r="78" spans="2:22" s="38" customFormat="1" ht="12" hidden="1" outlineLevel="3">
      <c r="B78" s="26"/>
      <c r="C78" s="40"/>
      <c r="D78" s="39"/>
      <c r="E78" s="40"/>
      <c r="F78" s="872"/>
      <c r="G78" s="873"/>
      <c r="H78" s="873"/>
      <c r="I78" s="874" t="s">
        <v>3</v>
      </c>
      <c r="J78" s="873"/>
      <c r="K78" s="41">
        <v>0</v>
      </c>
      <c r="L78" s="875"/>
      <c r="M78" s="43"/>
      <c r="O78" s="1981"/>
      <c r="P78" s="1982"/>
      <c r="Q78" s="1980">
        <v>1</v>
      </c>
      <c r="R78" s="2145"/>
      <c r="S78" s="889"/>
      <c r="T78" s="1569"/>
      <c r="U78" s="915"/>
      <c r="V78" s="890"/>
    </row>
    <row r="79" spans="2:22" s="38" customFormat="1" ht="12" hidden="1" outlineLevel="3">
      <c r="B79" s="26"/>
      <c r="C79" s="40"/>
      <c r="D79" s="39"/>
      <c r="E79" s="40"/>
      <c r="F79" s="872"/>
      <c r="G79" s="873"/>
      <c r="H79" s="873"/>
      <c r="I79" s="874" t="s">
        <v>689</v>
      </c>
      <c r="J79" s="873"/>
      <c r="K79" s="41">
        <v>0</v>
      </c>
      <c r="L79" s="875"/>
      <c r="M79" s="43"/>
      <c r="O79" s="1981"/>
      <c r="P79" s="1982"/>
      <c r="Q79" s="1980">
        <v>1</v>
      </c>
      <c r="R79" s="2145"/>
      <c r="S79" s="889"/>
      <c r="T79" s="1569"/>
      <c r="U79" s="915"/>
      <c r="V79" s="890"/>
    </row>
    <row r="80" spans="2:22" s="38" customFormat="1" ht="12" hidden="1" outlineLevel="3">
      <c r="B80" s="26"/>
      <c r="C80" s="40"/>
      <c r="D80" s="39"/>
      <c r="E80" s="40"/>
      <c r="F80" s="872"/>
      <c r="G80" s="873"/>
      <c r="H80" s="873"/>
      <c r="I80" s="874" t="s">
        <v>1498</v>
      </c>
      <c r="J80" s="873"/>
      <c r="K80" s="41">
        <v>13.636559999999985</v>
      </c>
      <c r="L80" s="875"/>
      <c r="M80" s="43"/>
      <c r="O80" s="1981"/>
      <c r="P80" s="1982"/>
      <c r="Q80" s="1980">
        <v>1</v>
      </c>
      <c r="R80" s="2145"/>
      <c r="S80" s="889"/>
      <c r="T80" s="1569"/>
      <c r="U80" s="915"/>
      <c r="V80" s="890"/>
    </row>
    <row r="81" spans="2:22" s="38" customFormat="1" ht="12" hidden="1" outlineLevel="3">
      <c r="B81" s="26"/>
      <c r="C81" s="40"/>
      <c r="D81" s="39"/>
      <c r="E81" s="40"/>
      <c r="F81" s="872"/>
      <c r="G81" s="873"/>
      <c r="H81" s="873"/>
      <c r="I81" s="874" t="s">
        <v>1209</v>
      </c>
      <c r="J81" s="873"/>
      <c r="K81" s="41">
        <v>8.5539999999999896</v>
      </c>
      <c r="L81" s="875"/>
      <c r="M81" s="43"/>
      <c r="O81" s="1981"/>
      <c r="P81" s="1982"/>
      <c r="Q81" s="1980">
        <v>1</v>
      </c>
      <c r="R81" s="2145"/>
      <c r="S81" s="889"/>
      <c r="T81" s="1569"/>
      <c r="U81" s="915"/>
      <c r="V81" s="890"/>
    </row>
    <row r="82" spans="2:22" s="38" customFormat="1" ht="12" hidden="1" outlineLevel="3">
      <c r="B82" s="26"/>
      <c r="C82" s="40"/>
      <c r="D82" s="39"/>
      <c r="E82" s="40"/>
      <c r="F82" s="872"/>
      <c r="G82" s="873"/>
      <c r="H82" s="873"/>
      <c r="I82" s="874" t="s">
        <v>1464</v>
      </c>
      <c r="J82" s="873"/>
      <c r="K82" s="41">
        <v>2.3898798000000001</v>
      </c>
      <c r="L82" s="875"/>
      <c r="M82" s="43"/>
      <c r="O82" s="1981"/>
      <c r="P82" s="1982"/>
      <c r="Q82" s="1980">
        <v>1</v>
      </c>
      <c r="R82" s="2145"/>
      <c r="S82" s="889"/>
      <c r="T82" s="1569"/>
      <c r="U82" s="915"/>
      <c r="V82" s="890"/>
    </row>
    <row r="83" spans="2:22" s="38" customFormat="1" ht="12" hidden="1" outlineLevel="3">
      <c r="B83" s="26"/>
      <c r="C83" s="40"/>
      <c r="D83" s="39"/>
      <c r="E83" s="40"/>
      <c r="F83" s="872"/>
      <c r="G83" s="873"/>
      <c r="H83" s="873"/>
      <c r="I83" s="874"/>
      <c r="J83" s="873"/>
      <c r="K83" s="41">
        <v>0</v>
      </c>
      <c r="L83" s="875"/>
      <c r="M83" s="43"/>
      <c r="O83" s="1981"/>
      <c r="P83" s="1982"/>
      <c r="Q83" s="1980">
        <v>1</v>
      </c>
      <c r="R83" s="2145"/>
      <c r="S83" s="889"/>
      <c r="T83" s="1569"/>
      <c r="U83" s="915"/>
      <c r="V83" s="890"/>
    </row>
    <row r="84" spans="2:22" s="38" customFormat="1" ht="12" hidden="1" outlineLevel="3">
      <c r="B84" s="26"/>
      <c r="C84" s="40"/>
      <c r="D84" s="39"/>
      <c r="E84" s="40"/>
      <c r="F84" s="872"/>
      <c r="G84" s="873"/>
      <c r="H84" s="873"/>
      <c r="I84" s="874" t="s">
        <v>3</v>
      </c>
      <c r="J84" s="873"/>
      <c r="K84" s="41">
        <v>24.580439799999976</v>
      </c>
      <c r="L84" s="875"/>
      <c r="M84" s="43"/>
      <c r="O84" s="1981"/>
      <c r="P84" s="1982"/>
      <c r="Q84" s="1980">
        <v>1</v>
      </c>
      <c r="R84" s="2145"/>
      <c r="S84" s="889"/>
      <c r="T84" s="1569"/>
      <c r="U84" s="915"/>
      <c r="V84" s="890"/>
    </row>
    <row r="85" spans="2:22" s="38" customFormat="1" ht="12" hidden="1" outlineLevel="3">
      <c r="B85" s="26"/>
      <c r="C85" s="40"/>
      <c r="D85" s="39"/>
      <c r="E85" s="40"/>
      <c r="F85" s="872"/>
      <c r="G85" s="873"/>
      <c r="H85" s="873"/>
      <c r="I85" s="874" t="s">
        <v>1232</v>
      </c>
      <c r="J85" s="873"/>
      <c r="K85" s="41">
        <v>0</v>
      </c>
      <c r="L85" s="875"/>
      <c r="M85" s="43"/>
      <c r="O85" s="1981"/>
      <c r="P85" s="1982"/>
      <c r="Q85" s="1980">
        <v>1</v>
      </c>
      <c r="R85" s="2145"/>
      <c r="S85" s="889"/>
      <c r="T85" s="1569"/>
      <c r="U85" s="915"/>
      <c r="V85" s="890"/>
    </row>
    <row r="86" spans="2:22" s="38" customFormat="1" ht="12" hidden="1" outlineLevel="3">
      <c r="B86" s="26"/>
      <c r="C86" s="40"/>
      <c r="D86" s="39"/>
      <c r="E86" s="40"/>
      <c r="F86" s="872"/>
      <c r="G86" s="873"/>
      <c r="H86" s="873"/>
      <c r="I86" s="874" t="s">
        <v>1051</v>
      </c>
      <c r="J86" s="873"/>
      <c r="K86" s="41">
        <v>86.21462249999999</v>
      </c>
      <c r="L86" s="875"/>
      <c r="M86" s="43"/>
      <c r="O86" s="1981"/>
      <c r="P86" s="1982"/>
      <c r="Q86" s="1980">
        <v>1</v>
      </c>
      <c r="R86" s="2145"/>
      <c r="S86" s="889"/>
      <c r="T86" s="1569"/>
      <c r="U86" s="915"/>
      <c r="V86" s="890"/>
    </row>
    <row r="87" spans="2:22" s="38" customFormat="1" ht="12" hidden="1" outlineLevel="3">
      <c r="B87" s="26"/>
      <c r="C87" s="40"/>
      <c r="D87" s="39"/>
      <c r="E87" s="40"/>
      <c r="F87" s="872"/>
      <c r="G87" s="873"/>
      <c r="H87" s="873"/>
      <c r="I87" s="874" t="s">
        <v>3</v>
      </c>
      <c r="J87" s="873"/>
      <c r="K87" s="41">
        <v>86.21462249999999</v>
      </c>
      <c r="L87" s="875"/>
      <c r="M87" s="43"/>
      <c r="O87" s="1981"/>
      <c r="P87" s="1982"/>
      <c r="Q87" s="1980">
        <v>1</v>
      </c>
      <c r="R87" s="2145"/>
      <c r="S87" s="889"/>
      <c r="T87" s="1569"/>
      <c r="U87" s="915"/>
      <c r="V87" s="890"/>
    </row>
    <row r="88" spans="2:22" s="38" customFormat="1" ht="12" hidden="1" outlineLevel="3">
      <c r="B88" s="26"/>
      <c r="C88" s="40"/>
      <c r="D88" s="39"/>
      <c r="E88" s="40"/>
      <c r="F88" s="872"/>
      <c r="G88" s="873"/>
      <c r="H88" s="873"/>
      <c r="I88" s="874" t="s">
        <v>916</v>
      </c>
      <c r="J88" s="873"/>
      <c r="K88" s="41">
        <v>0</v>
      </c>
      <c r="L88" s="875"/>
      <c r="M88" s="43"/>
      <c r="O88" s="1981"/>
      <c r="P88" s="1982"/>
      <c r="Q88" s="1980">
        <v>1</v>
      </c>
      <c r="R88" s="2145"/>
      <c r="S88" s="889"/>
      <c r="T88" s="1569"/>
      <c r="U88" s="915"/>
      <c r="V88" s="890"/>
    </row>
    <row r="89" spans="2:22" s="38" customFormat="1" ht="12" hidden="1" outlineLevel="3">
      <c r="B89" s="26"/>
      <c r="C89" s="40"/>
      <c r="D89" s="39"/>
      <c r="E89" s="40"/>
      <c r="F89" s="872"/>
      <c r="G89" s="873"/>
      <c r="H89" s="873"/>
      <c r="I89" s="874" t="s">
        <v>1489</v>
      </c>
      <c r="J89" s="873"/>
      <c r="K89" s="41">
        <v>0.45521000000000011</v>
      </c>
      <c r="L89" s="875"/>
      <c r="M89" s="43"/>
      <c r="O89" s="1981"/>
      <c r="P89" s="1982"/>
      <c r="Q89" s="1980">
        <v>1</v>
      </c>
      <c r="R89" s="2145"/>
      <c r="S89" s="889"/>
      <c r="T89" s="1569"/>
      <c r="U89" s="915"/>
      <c r="V89" s="890"/>
    </row>
    <row r="90" spans="2:22" s="38" customFormat="1" ht="12" hidden="1" outlineLevel="3">
      <c r="B90" s="26"/>
      <c r="C90" s="40"/>
      <c r="D90" s="39"/>
      <c r="E90" s="40"/>
      <c r="F90" s="872"/>
      <c r="G90" s="873"/>
      <c r="H90" s="873"/>
      <c r="I90" s="874" t="s">
        <v>1491</v>
      </c>
      <c r="J90" s="873"/>
      <c r="K90" s="41">
        <v>0.48975500000000011</v>
      </c>
      <c r="L90" s="875"/>
      <c r="M90" s="43"/>
      <c r="O90" s="1981"/>
      <c r="P90" s="1982"/>
      <c r="Q90" s="1980">
        <v>1</v>
      </c>
      <c r="R90" s="2145"/>
      <c r="S90" s="889"/>
      <c r="T90" s="1569"/>
      <c r="U90" s="915"/>
      <c r="V90" s="890"/>
    </row>
    <row r="91" spans="2:22" s="38" customFormat="1" ht="12" hidden="1" outlineLevel="3">
      <c r="B91" s="26"/>
      <c r="C91" s="40"/>
      <c r="D91" s="39"/>
      <c r="E91" s="40"/>
      <c r="F91" s="872"/>
      <c r="G91" s="873"/>
      <c r="H91" s="873"/>
      <c r="I91" s="874" t="s">
        <v>1492</v>
      </c>
      <c r="J91" s="873"/>
      <c r="K91" s="41">
        <v>0.50421000000000005</v>
      </c>
      <c r="L91" s="875"/>
      <c r="M91" s="43"/>
      <c r="O91" s="1981"/>
      <c r="P91" s="1982"/>
      <c r="Q91" s="1980">
        <v>1</v>
      </c>
      <c r="R91" s="2145"/>
      <c r="S91" s="889"/>
      <c r="T91" s="1569"/>
      <c r="U91" s="915"/>
      <c r="V91" s="890"/>
    </row>
    <row r="92" spans="2:22" s="38" customFormat="1" ht="12" hidden="1" outlineLevel="3">
      <c r="B92" s="26"/>
      <c r="C92" s="40"/>
      <c r="D92" s="39"/>
      <c r="E92" s="40"/>
      <c r="F92" s="872"/>
      <c r="G92" s="873"/>
      <c r="H92" s="873"/>
      <c r="I92" s="874" t="s">
        <v>1489</v>
      </c>
      <c r="J92" s="873"/>
      <c r="K92" s="41">
        <v>0.45521000000000011</v>
      </c>
      <c r="L92" s="875"/>
      <c r="M92" s="43"/>
      <c r="O92" s="1981"/>
      <c r="P92" s="1982"/>
      <c r="Q92" s="1980">
        <v>1</v>
      </c>
      <c r="R92" s="2145"/>
      <c r="S92" s="889"/>
      <c r="T92" s="1569"/>
      <c r="U92" s="915"/>
      <c r="V92" s="890"/>
    </row>
    <row r="93" spans="2:22" s="38" customFormat="1" ht="12" hidden="1" outlineLevel="3">
      <c r="B93" s="26"/>
      <c r="C93" s="40"/>
      <c r="D93" s="39"/>
      <c r="E93" s="40"/>
      <c r="F93" s="872"/>
      <c r="G93" s="873"/>
      <c r="H93" s="873"/>
      <c r="I93" s="874" t="s">
        <v>1475</v>
      </c>
      <c r="J93" s="873"/>
      <c r="K93" s="41">
        <v>0.89856000000000036</v>
      </c>
      <c r="L93" s="875"/>
      <c r="M93" s="43"/>
      <c r="O93" s="1981"/>
      <c r="P93" s="1982"/>
      <c r="Q93" s="1980">
        <v>1</v>
      </c>
      <c r="R93" s="2145"/>
      <c r="S93" s="889"/>
      <c r="T93" s="1569"/>
      <c r="U93" s="915"/>
      <c r="V93" s="890"/>
    </row>
    <row r="94" spans="2:22" s="38" customFormat="1" ht="12" hidden="1" outlineLevel="3">
      <c r="B94" s="26"/>
      <c r="C94" s="40"/>
      <c r="D94" s="39"/>
      <c r="E94" s="40"/>
      <c r="F94" s="872"/>
      <c r="G94" s="873"/>
      <c r="H94" s="873"/>
      <c r="I94" s="874" t="s">
        <v>1490</v>
      </c>
      <c r="J94" s="873"/>
      <c r="K94" s="41">
        <v>0.99169200000000057</v>
      </c>
      <c r="L94" s="875"/>
      <c r="M94" s="43"/>
      <c r="O94" s="1981"/>
      <c r="P94" s="1982"/>
      <c r="Q94" s="1980">
        <v>1</v>
      </c>
      <c r="R94" s="2145"/>
      <c r="S94" s="889"/>
      <c r="T94" s="1569"/>
      <c r="U94" s="915"/>
      <c r="V94" s="890"/>
    </row>
    <row r="95" spans="2:22" s="38" customFormat="1" ht="12" hidden="1" outlineLevel="3">
      <c r="B95" s="26"/>
      <c r="C95" s="40"/>
      <c r="D95" s="39"/>
      <c r="E95" s="40"/>
      <c r="F95" s="872"/>
      <c r="G95" s="873"/>
      <c r="H95" s="873"/>
      <c r="I95" s="874" t="s">
        <v>3</v>
      </c>
      <c r="J95" s="873"/>
      <c r="K95" s="41">
        <v>3.7946370000000011</v>
      </c>
      <c r="L95" s="875"/>
      <c r="M95" s="43"/>
      <c r="O95" s="1981"/>
      <c r="P95" s="1982"/>
      <c r="Q95" s="1980">
        <v>1</v>
      </c>
      <c r="R95" s="2145"/>
      <c r="S95" s="889"/>
      <c r="T95" s="1569"/>
      <c r="U95" s="915"/>
      <c r="V95" s="890"/>
    </row>
    <row r="96" spans="2:22" s="38" customFormat="1" ht="12" hidden="1" outlineLevel="3">
      <c r="B96" s="26"/>
      <c r="C96" s="40"/>
      <c r="D96" s="39"/>
      <c r="E96" s="40"/>
      <c r="F96" s="872"/>
      <c r="G96" s="873"/>
      <c r="H96" s="873"/>
      <c r="I96" s="874" t="s">
        <v>690</v>
      </c>
      <c r="J96" s="873"/>
      <c r="K96" s="41">
        <v>0</v>
      </c>
      <c r="L96" s="875"/>
      <c r="M96" s="43"/>
      <c r="O96" s="1981"/>
      <c r="P96" s="1982"/>
      <c r="Q96" s="1980">
        <v>1</v>
      </c>
      <c r="R96" s="2145"/>
      <c r="S96" s="889"/>
      <c r="T96" s="1569"/>
      <c r="U96" s="915"/>
      <c r="V96" s="890"/>
    </row>
    <row r="97" spans="2:22" s="38" customFormat="1" ht="12" hidden="1" outlineLevel="3">
      <c r="B97" s="26"/>
      <c r="C97" s="40"/>
      <c r="D97" s="39"/>
      <c r="E97" s="40"/>
      <c r="F97" s="872"/>
      <c r="G97" s="873"/>
      <c r="H97" s="873"/>
      <c r="I97" s="874" t="s">
        <v>637</v>
      </c>
      <c r="J97" s="873"/>
      <c r="K97" s="41">
        <v>3.61</v>
      </c>
      <c r="L97" s="875"/>
      <c r="M97" s="43"/>
      <c r="O97" s="1981"/>
      <c r="P97" s="1982"/>
      <c r="Q97" s="1980">
        <v>1</v>
      </c>
      <c r="R97" s="2145"/>
      <c r="S97" s="889"/>
      <c r="T97" s="1569"/>
      <c r="U97" s="915"/>
      <c r="V97" s="890"/>
    </row>
    <row r="98" spans="2:22" s="38" customFormat="1" ht="12" hidden="1" outlineLevel="3">
      <c r="B98" s="26"/>
      <c r="C98" s="40"/>
      <c r="D98" s="39"/>
      <c r="E98" s="40"/>
      <c r="F98" s="872"/>
      <c r="G98" s="873"/>
      <c r="H98" s="873"/>
      <c r="I98" s="874" t="s">
        <v>1394</v>
      </c>
      <c r="J98" s="873"/>
      <c r="K98" s="41">
        <v>0.50624999999999998</v>
      </c>
      <c r="L98" s="875"/>
      <c r="M98" s="43"/>
      <c r="O98" s="1981"/>
      <c r="P98" s="1982"/>
      <c r="Q98" s="1980">
        <v>1</v>
      </c>
      <c r="R98" s="2145"/>
      <c r="S98" s="889"/>
      <c r="T98" s="1569"/>
      <c r="U98" s="915"/>
      <c r="V98" s="890"/>
    </row>
    <row r="99" spans="2:22" s="38" customFormat="1" ht="12" hidden="1" outlineLevel="3">
      <c r="B99" s="26"/>
      <c r="C99" s="40"/>
      <c r="D99" s="39"/>
      <c r="E99" s="40"/>
      <c r="F99" s="872"/>
      <c r="G99" s="873"/>
      <c r="H99" s="873"/>
      <c r="I99" s="874" t="s">
        <v>3</v>
      </c>
      <c r="J99" s="873"/>
      <c r="K99" s="41">
        <v>4.11625</v>
      </c>
      <c r="L99" s="875"/>
      <c r="M99" s="43"/>
      <c r="O99" s="1981"/>
      <c r="P99" s="1982"/>
      <c r="Q99" s="1980">
        <v>1</v>
      </c>
      <c r="R99" s="2145"/>
      <c r="S99" s="889"/>
      <c r="T99" s="1569"/>
      <c r="U99" s="915"/>
      <c r="V99" s="890"/>
    </row>
    <row r="100" spans="2:22" s="38" customFormat="1" ht="12" hidden="1" outlineLevel="3">
      <c r="B100" s="26"/>
      <c r="C100" s="40"/>
      <c r="D100" s="39"/>
      <c r="E100" s="40"/>
      <c r="F100" s="872"/>
      <c r="G100" s="873"/>
      <c r="H100" s="873"/>
      <c r="I100" s="874" t="s">
        <v>186</v>
      </c>
      <c r="J100" s="873"/>
      <c r="K100" s="41">
        <v>0</v>
      </c>
      <c r="L100" s="875"/>
      <c r="M100" s="43"/>
      <c r="O100" s="1981"/>
      <c r="P100" s="1982"/>
      <c r="Q100" s="1980">
        <v>1</v>
      </c>
      <c r="R100" s="2145"/>
      <c r="S100" s="889"/>
      <c r="T100" s="1569"/>
      <c r="U100" s="915"/>
      <c r="V100" s="890"/>
    </row>
    <row r="101" spans="2:22" s="38" customFormat="1" ht="12" hidden="1" outlineLevel="3">
      <c r="B101" s="26"/>
      <c r="C101" s="40"/>
      <c r="D101" s="39"/>
      <c r="E101" s="40"/>
      <c r="F101" s="872"/>
      <c r="G101" s="873"/>
      <c r="H101" s="873"/>
      <c r="I101" s="874" t="s">
        <v>64</v>
      </c>
      <c r="J101" s="873"/>
      <c r="K101" s="41">
        <v>4.1159999999999997</v>
      </c>
      <c r="L101" s="875"/>
      <c r="M101" s="43"/>
      <c r="O101" s="1981"/>
      <c r="P101" s="1982"/>
      <c r="Q101" s="1980">
        <v>1</v>
      </c>
      <c r="R101" s="2145"/>
      <c r="S101" s="889"/>
      <c r="T101" s="1569"/>
      <c r="U101" s="915"/>
      <c r="V101" s="890"/>
    </row>
    <row r="102" spans="2:22" s="38" customFormat="1" ht="12" hidden="1" outlineLevel="3">
      <c r="B102" s="26"/>
      <c r="C102" s="40"/>
      <c r="D102" s="39"/>
      <c r="E102" s="40"/>
      <c r="F102" s="872"/>
      <c r="G102" s="873"/>
      <c r="H102" s="873"/>
      <c r="I102" s="874" t="s">
        <v>3</v>
      </c>
      <c r="J102" s="873"/>
      <c r="K102" s="41">
        <v>4.1159999999999997</v>
      </c>
      <c r="L102" s="875"/>
      <c r="M102" s="43"/>
      <c r="O102" s="1981"/>
      <c r="P102" s="1982"/>
      <c r="Q102" s="1980">
        <v>1</v>
      </c>
      <c r="R102" s="2145"/>
      <c r="S102" s="889"/>
      <c r="T102" s="1569"/>
      <c r="U102" s="915"/>
      <c r="V102" s="890"/>
    </row>
    <row r="103" spans="2:22" s="38" customFormat="1" ht="12" hidden="1" outlineLevel="3">
      <c r="B103" s="26"/>
      <c r="C103" s="40"/>
      <c r="D103" s="39"/>
      <c r="E103" s="40"/>
      <c r="F103" s="872"/>
      <c r="G103" s="873"/>
      <c r="H103" s="873"/>
      <c r="I103" s="874" t="s">
        <v>691</v>
      </c>
      <c r="J103" s="873"/>
      <c r="K103" s="41">
        <v>0</v>
      </c>
      <c r="L103" s="875"/>
      <c r="M103" s="43"/>
      <c r="O103" s="1981"/>
      <c r="P103" s="1982"/>
      <c r="Q103" s="1980">
        <v>1</v>
      </c>
      <c r="R103" s="2145"/>
      <c r="S103" s="889"/>
      <c r="T103" s="1569"/>
      <c r="U103" s="915"/>
      <c r="V103" s="890"/>
    </row>
    <row r="104" spans="2:22" s="38" customFormat="1" ht="12" hidden="1" outlineLevel="3">
      <c r="B104" s="26"/>
      <c r="C104" s="40"/>
      <c r="D104" s="39"/>
      <c r="E104" s="40"/>
      <c r="F104" s="872"/>
      <c r="G104" s="873"/>
      <c r="H104" s="873"/>
      <c r="I104" s="874" t="s">
        <v>1408</v>
      </c>
      <c r="J104" s="873"/>
      <c r="K104" s="41">
        <v>2.2978552500000009</v>
      </c>
      <c r="L104" s="875"/>
      <c r="M104" s="43"/>
      <c r="O104" s="1981"/>
      <c r="P104" s="1982"/>
      <c r="Q104" s="1980">
        <v>1</v>
      </c>
      <c r="R104" s="2145"/>
      <c r="S104" s="889"/>
      <c r="T104" s="1569"/>
      <c r="U104" s="915"/>
      <c r="V104" s="890"/>
    </row>
    <row r="105" spans="2:22" s="38" customFormat="1" ht="12" hidden="1" outlineLevel="3">
      <c r="B105" s="26"/>
      <c r="C105" s="40"/>
      <c r="D105" s="39"/>
      <c r="E105" s="40"/>
      <c r="F105" s="872"/>
      <c r="G105" s="873"/>
      <c r="H105" s="873"/>
      <c r="I105" s="874" t="s">
        <v>1433</v>
      </c>
      <c r="J105" s="873"/>
      <c r="K105" s="41">
        <v>2.0449334250000013</v>
      </c>
      <c r="L105" s="875"/>
      <c r="M105" s="43"/>
      <c r="O105" s="1981"/>
      <c r="P105" s="1982"/>
      <c r="Q105" s="1980">
        <v>1</v>
      </c>
      <c r="R105" s="2145"/>
      <c r="S105" s="889"/>
      <c r="T105" s="1569"/>
      <c r="U105" s="915"/>
      <c r="V105" s="890"/>
    </row>
    <row r="106" spans="2:22" s="38" customFormat="1" ht="12" hidden="1" outlineLevel="3">
      <c r="B106" s="26"/>
      <c r="C106" s="40"/>
      <c r="D106" s="39"/>
      <c r="E106" s="40"/>
      <c r="F106" s="872"/>
      <c r="G106" s="873"/>
      <c r="H106" s="873"/>
      <c r="I106" s="874" t="s">
        <v>3</v>
      </c>
      <c r="J106" s="873"/>
      <c r="K106" s="41">
        <v>4.3427886750000022</v>
      </c>
      <c r="L106" s="875"/>
      <c r="M106" s="43"/>
      <c r="O106" s="1981"/>
      <c r="P106" s="1982"/>
      <c r="Q106" s="1980">
        <v>1</v>
      </c>
      <c r="R106" s="2145"/>
      <c r="S106" s="889"/>
      <c r="T106" s="1569"/>
      <c r="U106" s="915"/>
      <c r="V106" s="890"/>
    </row>
    <row r="107" spans="2:22" s="38" customFormat="1" ht="12" hidden="1" outlineLevel="3">
      <c r="B107" s="26"/>
      <c r="C107" s="40"/>
      <c r="D107" s="39"/>
      <c r="E107" s="40"/>
      <c r="F107" s="872"/>
      <c r="G107" s="873"/>
      <c r="H107" s="873"/>
      <c r="I107" s="874" t="s">
        <v>200</v>
      </c>
      <c r="J107" s="873"/>
      <c r="K107" s="41">
        <v>0</v>
      </c>
      <c r="L107" s="875"/>
      <c r="M107" s="43"/>
      <c r="O107" s="1981"/>
      <c r="P107" s="1982"/>
      <c r="Q107" s="1980">
        <v>1</v>
      </c>
      <c r="R107" s="2145"/>
      <c r="S107" s="889"/>
      <c r="T107" s="1569"/>
      <c r="U107" s="915"/>
      <c r="V107" s="890"/>
    </row>
    <row r="108" spans="2:22" s="38" customFormat="1" ht="12" hidden="1" outlineLevel="3">
      <c r="B108" s="26"/>
      <c r="C108" s="40"/>
      <c r="D108" s="39"/>
      <c r="E108" s="40"/>
      <c r="F108" s="872"/>
      <c r="G108" s="873"/>
      <c r="H108" s="873"/>
      <c r="I108" s="874" t="s">
        <v>1443</v>
      </c>
      <c r="J108" s="873"/>
      <c r="K108" s="41">
        <v>2.9965181249999997</v>
      </c>
      <c r="L108" s="875"/>
      <c r="M108" s="43"/>
      <c r="O108" s="1981"/>
      <c r="P108" s="1982"/>
      <c r="Q108" s="1980">
        <v>1</v>
      </c>
      <c r="R108" s="2145"/>
      <c r="S108" s="889"/>
      <c r="T108" s="1569"/>
      <c r="U108" s="915"/>
      <c r="V108" s="890"/>
    </row>
    <row r="109" spans="2:22" s="38" customFormat="1" ht="12" hidden="1" outlineLevel="3">
      <c r="B109" s="26"/>
      <c r="C109" s="40"/>
      <c r="D109" s="39"/>
      <c r="E109" s="40"/>
      <c r="F109" s="872"/>
      <c r="G109" s="873"/>
      <c r="H109" s="873"/>
      <c r="I109" s="874" t="s">
        <v>1488</v>
      </c>
      <c r="J109" s="873"/>
      <c r="K109" s="41">
        <v>2.6127187499999995</v>
      </c>
      <c r="L109" s="875"/>
      <c r="M109" s="43"/>
      <c r="O109" s="1981"/>
      <c r="P109" s="1982"/>
      <c r="Q109" s="1980">
        <v>1</v>
      </c>
      <c r="R109" s="2145"/>
      <c r="S109" s="889"/>
      <c r="T109" s="1569"/>
      <c r="U109" s="915"/>
      <c r="V109" s="890"/>
    </row>
    <row r="110" spans="2:22" s="38" customFormat="1" ht="12" hidden="1" outlineLevel="3">
      <c r="B110" s="26"/>
      <c r="C110" s="40"/>
      <c r="D110" s="39"/>
      <c r="E110" s="40"/>
      <c r="F110" s="872"/>
      <c r="G110" s="873"/>
      <c r="H110" s="873"/>
      <c r="I110" s="874" t="s">
        <v>3</v>
      </c>
      <c r="J110" s="873"/>
      <c r="K110" s="41">
        <v>5.6092368749999988</v>
      </c>
      <c r="L110" s="875"/>
      <c r="M110" s="43"/>
      <c r="O110" s="1981"/>
      <c r="P110" s="1982"/>
      <c r="Q110" s="1980">
        <v>1</v>
      </c>
      <c r="R110" s="2145"/>
      <c r="S110" s="889"/>
      <c r="T110" s="1569"/>
      <c r="U110" s="915"/>
      <c r="V110" s="890"/>
    </row>
    <row r="111" spans="2:22" s="38" customFormat="1" ht="12" hidden="1" outlineLevel="3">
      <c r="B111" s="26"/>
      <c r="C111" s="40"/>
      <c r="D111" s="39"/>
      <c r="E111" s="40"/>
      <c r="F111" s="872"/>
      <c r="G111" s="873"/>
      <c r="H111" s="873"/>
      <c r="I111" s="874" t="s">
        <v>1349</v>
      </c>
      <c r="J111" s="873"/>
      <c r="K111" s="41">
        <v>0</v>
      </c>
      <c r="L111" s="875"/>
      <c r="M111" s="43"/>
      <c r="O111" s="1981"/>
      <c r="P111" s="1982"/>
      <c r="Q111" s="1980">
        <v>1</v>
      </c>
      <c r="R111" s="2145"/>
      <c r="S111" s="889"/>
      <c r="T111" s="1569"/>
      <c r="U111" s="915"/>
      <c r="V111" s="890"/>
    </row>
    <row r="112" spans="2:22" s="38" customFormat="1" ht="12" hidden="1" outlineLevel="3">
      <c r="B112" s="26"/>
      <c r="C112" s="40"/>
      <c r="D112" s="39"/>
      <c r="E112" s="40"/>
      <c r="F112" s="872"/>
      <c r="G112" s="873"/>
      <c r="H112" s="873"/>
      <c r="I112" s="874" t="s">
        <v>643</v>
      </c>
      <c r="J112" s="873"/>
      <c r="K112" s="41">
        <v>6.9721499999999992</v>
      </c>
      <c r="L112" s="875"/>
      <c r="M112" s="43"/>
      <c r="O112" s="1981"/>
      <c r="P112" s="1982"/>
      <c r="Q112" s="1980">
        <v>1</v>
      </c>
      <c r="R112" s="2145"/>
      <c r="S112" s="889"/>
      <c r="T112" s="1569"/>
      <c r="U112" s="915"/>
      <c r="V112" s="890"/>
    </row>
    <row r="113" spans="2:22" s="38" customFormat="1" ht="12" hidden="1" outlineLevel="3">
      <c r="B113" s="26"/>
      <c r="C113" s="40"/>
      <c r="D113" s="39"/>
      <c r="E113" s="40"/>
      <c r="F113" s="872"/>
      <c r="G113" s="873"/>
      <c r="H113" s="873"/>
      <c r="I113" s="874" t="s">
        <v>3</v>
      </c>
      <c r="J113" s="873"/>
      <c r="K113" s="41">
        <v>6.9721499999999992</v>
      </c>
      <c r="L113" s="875"/>
      <c r="M113" s="43"/>
      <c r="O113" s="1981"/>
      <c r="P113" s="1982"/>
      <c r="Q113" s="1980">
        <v>1</v>
      </c>
      <c r="R113" s="2145"/>
      <c r="S113" s="889"/>
      <c r="T113" s="1569"/>
      <c r="U113" s="915"/>
      <c r="V113" s="890"/>
    </row>
    <row r="114" spans="2:22" s="38" customFormat="1" ht="12" hidden="1" outlineLevel="3">
      <c r="B114" s="26"/>
      <c r="C114" s="40"/>
      <c r="D114" s="39"/>
      <c r="E114" s="40"/>
      <c r="F114" s="872"/>
      <c r="G114" s="873"/>
      <c r="H114" s="873"/>
      <c r="I114" s="874" t="s">
        <v>1234</v>
      </c>
      <c r="J114" s="873"/>
      <c r="K114" s="41">
        <v>0</v>
      </c>
      <c r="L114" s="875"/>
      <c r="M114" s="43"/>
      <c r="O114" s="1981"/>
      <c r="P114" s="1982"/>
      <c r="Q114" s="1980">
        <v>1</v>
      </c>
      <c r="R114" s="2145"/>
      <c r="S114" s="889"/>
      <c r="T114" s="1569"/>
      <c r="U114" s="915"/>
      <c r="V114" s="890"/>
    </row>
    <row r="115" spans="2:22" s="38" customFormat="1" ht="12" hidden="1" outlineLevel="3">
      <c r="B115" s="26"/>
      <c r="C115" s="40"/>
      <c r="D115" s="39"/>
      <c r="E115" s="40"/>
      <c r="F115" s="872"/>
      <c r="G115" s="873"/>
      <c r="H115" s="873"/>
      <c r="I115" s="874" t="s">
        <v>679</v>
      </c>
      <c r="J115" s="873"/>
      <c r="K115" s="41">
        <v>3.4821720000000003</v>
      </c>
      <c r="L115" s="875"/>
      <c r="M115" s="43"/>
      <c r="O115" s="1981"/>
      <c r="P115" s="1982"/>
      <c r="Q115" s="1980">
        <v>1</v>
      </c>
      <c r="R115" s="2145"/>
      <c r="S115" s="889"/>
      <c r="T115" s="1569"/>
      <c r="U115" s="915"/>
      <c r="V115" s="890"/>
    </row>
    <row r="116" spans="2:22" s="38" customFormat="1" ht="12" hidden="1" outlineLevel="3">
      <c r="B116" s="26"/>
      <c r="C116" s="40"/>
      <c r="D116" s="39"/>
      <c r="E116" s="40"/>
      <c r="F116" s="872"/>
      <c r="G116" s="873"/>
      <c r="H116" s="873"/>
      <c r="I116" s="874" t="s">
        <v>3</v>
      </c>
      <c r="J116" s="873"/>
      <c r="K116" s="41">
        <v>3.4821720000000003</v>
      </c>
      <c r="L116" s="875"/>
      <c r="M116" s="43"/>
      <c r="O116" s="1981"/>
      <c r="P116" s="1982"/>
      <c r="Q116" s="1980">
        <v>1</v>
      </c>
      <c r="R116" s="2145"/>
      <c r="S116" s="889"/>
      <c r="T116" s="1569"/>
      <c r="U116" s="915"/>
      <c r="V116" s="890"/>
    </row>
    <row r="117" spans="2:22" s="38" customFormat="1" ht="12" hidden="1" outlineLevel="3">
      <c r="B117" s="26"/>
      <c r="C117" s="40"/>
      <c r="D117" s="39"/>
      <c r="E117" s="40"/>
      <c r="F117" s="872"/>
      <c r="G117" s="873"/>
      <c r="H117" s="873"/>
      <c r="I117" s="874" t="s">
        <v>1437</v>
      </c>
      <c r="J117" s="873"/>
      <c r="K117" s="41">
        <v>0</v>
      </c>
      <c r="L117" s="875"/>
      <c r="M117" s="43"/>
      <c r="O117" s="1981"/>
      <c r="P117" s="1982"/>
      <c r="Q117" s="1980">
        <v>1</v>
      </c>
      <c r="R117" s="2145"/>
      <c r="S117" s="889"/>
      <c r="T117" s="1569"/>
      <c r="U117" s="915"/>
      <c r="V117" s="890"/>
    </row>
    <row r="118" spans="2:22" s="38" customFormat="1" ht="12" hidden="1" outlineLevel="3">
      <c r="B118" s="26"/>
      <c r="C118" s="40"/>
      <c r="D118" s="39"/>
      <c r="E118" s="40"/>
      <c r="F118" s="872"/>
      <c r="G118" s="873"/>
      <c r="H118" s="873"/>
      <c r="I118" s="874" t="s">
        <v>1487</v>
      </c>
      <c r="J118" s="873"/>
      <c r="K118" s="41">
        <v>5.3495999999999997</v>
      </c>
      <c r="L118" s="875"/>
      <c r="M118" s="43"/>
      <c r="O118" s="1981"/>
      <c r="P118" s="1982"/>
      <c r="Q118" s="1980">
        <v>1</v>
      </c>
      <c r="R118" s="2145"/>
      <c r="S118" s="889"/>
      <c r="T118" s="1569"/>
      <c r="U118" s="915"/>
      <c r="V118" s="890"/>
    </row>
    <row r="119" spans="2:22" s="64" customFormat="1" outlineLevel="2" collapsed="1">
      <c r="B119" s="1921" t="s">
        <v>4688</v>
      </c>
      <c r="C119" s="1642"/>
      <c r="D119" s="1921"/>
      <c r="E119" s="1639"/>
      <c r="F119" s="1638">
        <v>2</v>
      </c>
      <c r="G119" s="1642" t="s">
        <v>13</v>
      </c>
      <c r="H119" s="1922" t="s">
        <v>233</v>
      </c>
      <c r="I119" s="1644" t="s">
        <v>1591</v>
      </c>
      <c r="J119" s="1642" t="s">
        <v>16</v>
      </c>
      <c r="K119" s="1643">
        <v>176.6165</v>
      </c>
      <c r="L119" s="1923">
        <v>0</v>
      </c>
      <c r="M119" s="1643">
        <f>K119*(1+L119/100)</f>
        <v>176.6165</v>
      </c>
      <c r="O119" s="1977"/>
      <c r="P119" s="1983"/>
      <c r="Q119" s="1978"/>
      <c r="R119" s="2143">
        <f>M119*Q119</f>
        <v>0</v>
      </c>
      <c r="S119" s="1924">
        <v>1.0300000000000001E-3</v>
      </c>
      <c r="T119" s="2155">
        <f>M119*S119</f>
        <v>0.18191499500000002</v>
      </c>
      <c r="U119" s="1619"/>
      <c r="V119" s="911">
        <f>M119*U119</f>
        <v>0</v>
      </c>
    </row>
    <row r="120" spans="2:22" s="38" customFormat="1" ht="12" hidden="1" outlineLevel="3">
      <c r="B120" s="26"/>
      <c r="C120" s="40"/>
      <c r="D120" s="39"/>
      <c r="E120" s="40"/>
      <c r="F120" s="872"/>
      <c r="G120" s="873"/>
      <c r="H120" s="873"/>
      <c r="I120" s="874" t="s">
        <v>14</v>
      </c>
      <c r="J120" s="873"/>
      <c r="K120" s="41">
        <v>0</v>
      </c>
      <c r="L120" s="875"/>
      <c r="M120" s="43"/>
      <c r="O120" s="1981"/>
      <c r="P120" s="1982"/>
      <c r="Q120" s="1980">
        <v>1</v>
      </c>
      <c r="R120" s="2145"/>
      <c r="S120" s="889"/>
      <c r="T120" s="1569"/>
      <c r="U120" s="915"/>
      <c r="V120" s="890"/>
    </row>
    <row r="121" spans="2:22" s="38" customFormat="1" ht="12" hidden="1" outlineLevel="3">
      <c r="B121" s="26"/>
      <c r="C121" s="40"/>
      <c r="D121" s="39"/>
      <c r="E121" s="40"/>
      <c r="F121" s="872"/>
      <c r="G121" s="873"/>
      <c r="H121" s="873"/>
      <c r="I121" s="874" t="s">
        <v>1162</v>
      </c>
      <c r="J121" s="873"/>
      <c r="K121" s="41">
        <v>61.337499999999999</v>
      </c>
      <c r="L121" s="875"/>
      <c r="M121" s="43"/>
      <c r="O121" s="1981"/>
      <c r="P121" s="1982"/>
      <c r="Q121" s="1980">
        <v>1</v>
      </c>
      <c r="R121" s="2145"/>
      <c r="S121" s="889"/>
      <c r="T121" s="1569"/>
      <c r="U121" s="915"/>
      <c r="V121" s="890"/>
    </row>
    <row r="122" spans="2:22" s="38" customFormat="1" ht="12" hidden="1" outlineLevel="3">
      <c r="B122" s="26"/>
      <c r="C122" s="40"/>
      <c r="D122" s="39"/>
      <c r="E122" s="40"/>
      <c r="F122" s="872"/>
      <c r="G122" s="873"/>
      <c r="H122" s="873"/>
      <c r="I122" s="874" t="s">
        <v>1530</v>
      </c>
      <c r="J122" s="873"/>
      <c r="K122" s="41">
        <v>23.1</v>
      </c>
      <c r="L122" s="875"/>
      <c r="M122" s="43"/>
      <c r="O122" s="1981"/>
      <c r="P122" s="1982"/>
      <c r="Q122" s="1980">
        <v>1</v>
      </c>
      <c r="R122" s="2145"/>
      <c r="S122" s="889"/>
      <c r="T122" s="1569"/>
      <c r="U122" s="915"/>
      <c r="V122" s="890"/>
    </row>
    <row r="123" spans="2:22" s="38" customFormat="1" ht="12" hidden="1" outlineLevel="3">
      <c r="B123" s="26"/>
      <c r="C123" s="40"/>
      <c r="D123" s="39"/>
      <c r="E123" s="40"/>
      <c r="F123" s="872"/>
      <c r="G123" s="873"/>
      <c r="H123" s="873"/>
      <c r="I123" s="874" t="s">
        <v>487</v>
      </c>
      <c r="J123" s="873"/>
      <c r="K123" s="41">
        <v>5.7975000000000003</v>
      </c>
      <c r="L123" s="875"/>
      <c r="M123" s="43"/>
      <c r="O123" s="1981"/>
      <c r="P123" s="1982"/>
      <c r="Q123" s="1980">
        <v>1</v>
      </c>
      <c r="R123" s="2145"/>
      <c r="S123" s="889"/>
      <c r="T123" s="1569"/>
      <c r="U123" s="915"/>
      <c r="V123" s="890"/>
    </row>
    <row r="124" spans="2:22" s="38" customFormat="1" ht="12" hidden="1" outlineLevel="3">
      <c r="B124" s="26"/>
      <c r="C124" s="40"/>
      <c r="D124" s="39"/>
      <c r="E124" s="40"/>
      <c r="F124" s="872"/>
      <c r="G124" s="873"/>
      <c r="H124" s="873"/>
      <c r="I124" s="874" t="s">
        <v>791</v>
      </c>
      <c r="J124" s="873"/>
      <c r="K124" s="41">
        <v>0</v>
      </c>
      <c r="L124" s="875"/>
      <c r="M124" s="43"/>
      <c r="O124" s="1981"/>
      <c r="P124" s="1982"/>
      <c r="Q124" s="1980">
        <v>1</v>
      </c>
      <c r="R124" s="2145"/>
      <c r="S124" s="889"/>
      <c r="T124" s="1569"/>
      <c r="U124" s="915"/>
      <c r="V124" s="890"/>
    </row>
    <row r="125" spans="2:22" s="38" customFormat="1" ht="12" hidden="1" outlineLevel="3">
      <c r="B125" s="26"/>
      <c r="C125" s="40"/>
      <c r="D125" s="39"/>
      <c r="E125" s="40"/>
      <c r="F125" s="872"/>
      <c r="G125" s="873"/>
      <c r="H125" s="873"/>
      <c r="I125" s="874" t="s">
        <v>1352</v>
      </c>
      <c r="J125" s="873"/>
      <c r="K125" s="41">
        <v>7.77</v>
      </c>
      <c r="L125" s="875"/>
      <c r="M125" s="43"/>
      <c r="O125" s="1981"/>
      <c r="P125" s="1982"/>
      <c r="Q125" s="1980">
        <v>1</v>
      </c>
      <c r="R125" s="2145"/>
      <c r="S125" s="889"/>
      <c r="T125" s="1569"/>
      <c r="U125" s="915"/>
      <c r="V125" s="890"/>
    </row>
    <row r="126" spans="2:22" s="38" customFormat="1" ht="12" hidden="1" outlineLevel="3">
      <c r="B126" s="26"/>
      <c r="C126" s="40"/>
      <c r="D126" s="39"/>
      <c r="E126" s="40"/>
      <c r="F126" s="872"/>
      <c r="G126" s="873"/>
      <c r="H126" s="873"/>
      <c r="I126" s="874" t="s">
        <v>382</v>
      </c>
      <c r="J126" s="873"/>
      <c r="K126" s="41">
        <v>0</v>
      </c>
      <c r="L126" s="875"/>
      <c r="M126" s="43"/>
      <c r="O126" s="1981"/>
      <c r="P126" s="1982"/>
      <c r="Q126" s="1980">
        <v>1</v>
      </c>
      <c r="R126" s="2145"/>
      <c r="S126" s="889"/>
      <c r="T126" s="1569"/>
      <c r="U126" s="915"/>
      <c r="V126" s="890"/>
    </row>
    <row r="127" spans="2:22" s="38" customFormat="1" ht="12" hidden="1" outlineLevel="3">
      <c r="B127" s="26"/>
      <c r="C127" s="40"/>
      <c r="D127" s="39"/>
      <c r="E127" s="40"/>
      <c r="F127" s="872"/>
      <c r="G127" s="873"/>
      <c r="H127" s="873"/>
      <c r="I127" s="874" t="s">
        <v>1370</v>
      </c>
      <c r="J127" s="873"/>
      <c r="K127" s="41">
        <v>21.6</v>
      </c>
      <c r="L127" s="875"/>
      <c r="M127" s="43"/>
      <c r="O127" s="1981"/>
      <c r="P127" s="1982"/>
      <c r="Q127" s="1980">
        <v>1</v>
      </c>
      <c r="R127" s="2145"/>
      <c r="S127" s="889"/>
      <c r="T127" s="1569"/>
      <c r="U127" s="915"/>
      <c r="V127" s="890"/>
    </row>
    <row r="128" spans="2:22" s="38" customFormat="1" ht="12" hidden="1" outlineLevel="3">
      <c r="B128" s="26"/>
      <c r="C128" s="40"/>
      <c r="D128" s="39"/>
      <c r="E128" s="40"/>
      <c r="F128" s="872"/>
      <c r="G128" s="873"/>
      <c r="H128" s="873"/>
      <c r="I128" s="874" t="s">
        <v>381</v>
      </c>
      <c r="J128" s="873"/>
      <c r="K128" s="41">
        <v>0</v>
      </c>
      <c r="L128" s="875"/>
      <c r="M128" s="43"/>
      <c r="O128" s="1981"/>
      <c r="P128" s="1982"/>
      <c r="Q128" s="1980">
        <v>1</v>
      </c>
      <c r="R128" s="2145"/>
      <c r="S128" s="889"/>
      <c r="T128" s="1569"/>
      <c r="U128" s="915"/>
      <c r="V128" s="890"/>
    </row>
    <row r="129" spans="2:22" s="38" customFormat="1" ht="12" hidden="1" outlineLevel="3">
      <c r="B129" s="26"/>
      <c r="C129" s="40"/>
      <c r="D129" s="39"/>
      <c r="E129" s="40"/>
      <c r="F129" s="872"/>
      <c r="G129" s="873"/>
      <c r="H129" s="873"/>
      <c r="I129" s="874" t="s">
        <v>1029</v>
      </c>
      <c r="J129" s="873"/>
      <c r="K129" s="41">
        <v>29.68</v>
      </c>
      <c r="L129" s="875"/>
      <c r="M129" s="43"/>
      <c r="O129" s="1981"/>
      <c r="P129" s="1982"/>
      <c r="Q129" s="1980">
        <v>1</v>
      </c>
      <c r="R129" s="2145"/>
      <c r="S129" s="889"/>
      <c r="T129" s="1569"/>
      <c r="U129" s="915"/>
      <c r="V129" s="890"/>
    </row>
    <row r="130" spans="2:22" s="38" customFormat="1" ht="12" hidden="1" outlineLevel="3">
      <c r="B130" s="26"/>
      <c r="C130" s="40"/>
      <c r="D130" s="39"/>
      <c r="E130" s="40"/>
      <c r="F130" s="872"/>
      <c r="G130" s="873"/>
      <c r="H130" s="873"/>
      <c r="I130" s="874" t="s">
        <v>1284</v>
      </c>
      <c r="J130" s="873"/>
      <c r="K130" s="41">
        <v>15.781499999999998</v>
      </c>
      <c r="L130" s="875"/>
      <c r="M130" s="43"/>
      <c r="O130" s="1981"/>
      <c r="P130" s="1982"/>
      <c r="Q130" s="1980">
        <v>1</v>
      </c>
      <c r="R130" s="2145"/>
      <c r="S130" s="889"/>
      <c r="T130" s="1569"/>
      <c r="U130" s="915"/>
      <c r="V130" s="890"/>
    </row>
    <row r="131" spans="2:22" s="38" customFormat="1" ht="12" hidden="1" outlineLevel="3">
      <c r="B131" s="26"/>
      <c r="C131" s="40"/>
      <c r="D131" s="39"/>
      <c r="E131" s="40"/>
      <c r="F131" s="872"/>
      <c r="G131" s="873"/>
      <c r="H131" s="873"/>
      <c r="I131" s="874" t="s">
        <v>1181</v>
      </c>
      <c r="J131" s="873"/>
      <c r="K131" s="41">
        <v>0</v>
      </c>
      <c r="L131" s="875"/>
      <c r="M131" s="43"/>
      <c r="O131" s="1981"/>
      <c r="P131" s="1982"/>
      <c r="Q131" s="1980">
        <v>1</v>
      </c>
      <c r="R131" s="2145"/>
      <c r="S131" s="889"/>
      <c r="T131" s="1569"/>
      <c r="U131" s="915"/>
      <c r="V131" s="890"/>
    </row>
    <row r="132" spans="2:22" s="38" customFormat="1" ht="12" hidden="1" outlineLevel="3">
      <c r="B132" s="26"/>
      <c r="C132" s="40"/>
      <c r="D132" s="39"/>
      <c r="E132" s="40"/>
      <c r="F132" s="872"/>
      <c r="G132" s="873"/>
      <c r="H132" s="873"/>
      <c r="I132" s="874" t="s">
        <v>1039</v>
      </c>
      <c r="J132" s="873"/>
      <c r="K132" s="41">
        <v>6.8519999999999994</v>
      </c>
      <c r="L132" s="875"/>
      <c r="M132" s="43"/>
      <c r="O132" s="1981"/>
      <c r="P132" s="1982"/>
      <c r="Q132" s="1980">
        <v>1</v>
      </c>
      <c r="R132" s="2145"/>
      <c r="S132" s="889"/>
      <c r="T132" s="1569"/>
      <c r="U132" s="915"/>
      <c r="V132" s="890"/>
    </row>
    <row r="133" spans="2:22" s="38" customFormat="1" ht="12" hidden="1" outlineLevel="3">
      <c r="B133" s="26"/>
      <c r="C133" s="40"/>
      <c r="D133" s="39"/>
      <c r="E133" s="40"/>
      <c r="F133" s="872"/>
      <c r="G133" s="873"/>
      <c r="H133" s="873"/>
      <c r="I133" s="874" t="s">
        <v>1438</v>
      </c>
      <c r="J133" s="873"/>
      <c r="K133" s="41">
        <v>0</v>
      </c>
      <c r="L133" s="875"/>
      <c r="M133" s="43"/>
      <c r="O133" s="1981"/>
      <c r="P133" s="1982"/>
      <c r="Q133" s="1980">
        <v>1</v>
      </c>
      <c r="R133" s="2145"/>
      <c r="S133" s="889"/>
      <c r="T133" s="1569"/>
      <c r="U133" s="915"/>
      <c r="V133" s="890"/>
    </row>
    <row r="134" spans="2:22" s="38" customFormat="1" ht="12" hidden="1" outlineLevel="3">
      <c r="B134" s="26"/>
      <c r="C134" s="40"/>
      <c r="D134" s="39"/>
      <c r="E134" s="40"/>
      <c r="F134" s="872"/>
      <c r="G134" s="873"/>
      <c r="H134" s="873"/>
      <c r="I134" s="874" t="s">
        <v>1456</v>
      </c>
      <c r="J134" s="873"/>
      <c r="K134" s="41">
        <v>4.6979999999999995</v>
      </c>
      <c r="L134" s="875"/>
      <c r="M134" s="43"/>
      <c r="O134" s="1981"/>
      <c r="P134" s="1982"/>
      <c r="Q134" s="1980">
        <v>1</v>
      </c>
      <c r="R134" s="2145"/>
      <c r="S134" s="889"/>
      <c r="T134" s="1569"/>
      <c r="U134" s="915"/>
      <c r="V134" s="890"/>
    </row>
    <row r="135" spans="2:22" s="38" customFormat="1" ht="12" hidden="1" outlineLevel="3">
      <c r="B135" s="26"/>
      <c r="C135" s="40"/>
      <c r="D135" s="39"/>
      <c r="E135" s="40"/>
      <c r="F135" s="872"/>
      <c r="G135" s="873"/>
      <c r="H135" s="873"/>
      <c r="I135" s="874"/>
      <c r="J135" s="873"/>
      <c r="K135" s="41">
        <v>0</v>
      </c>
      <c r="L135" s="875"/>
      <c r="M135" s="43"/>
      <c r="O135" s="1981"/>
      <c r="P135" s="1982"/>
      <c r="Q135" s="1980">
        <v>1</v>
      </c>
      <c r="R135" s="2145"/>
      <c r="S135" s="889"/>
      <c r="T135" s="1569"/>
      <c r="U135" s="915"/>
      <c r="V135" s="890"/>
    </row>
    <row r="136" spans="2:22" s="64" customFormat="1" outlineLevel="2">
      <c r="B136" s="1921" t="s">
        <v>4688</v>
      </c>
      <c r="C136" s="1642"/>
      <c r="D136" s="1921"/>
      <c r="E136" s="1639"/>
      <c r="F136" s="1638">
        <v>3</v>
      </c>
      <c r="G136" s="1642" t="s">
        <v>13</v>
      </c>
      <c r="H136" s="1922" t="s">
        <v>234</v>
      </c>
      <c r="I136" s="1644" t="s">
        <v>1602</v>
      </c>
      <c r="J136" s="1642" t="s">
        <v>16</v>
      </c>
      <c r="K136" s="1643">
        <v>176.61699999999999</v>
      </c>
      <c r="L136" s="1923">
        <v>0</v>
      </c>
      <c r="M136" s="1643">
        <f>K136*(1+L136/100)</f>
        <v>176.61699999999999</v>
      </c>
      <c r="O136" s="1977"/>
      <c r="P136" s="1983"/>
      <c r="Q136" s="1978"/>
      <c r="R136" s="2143">
        <f>M136*Q136</f>
        <v>0</v>
      </c>
      <c r="S136" s="1924"/>
      <c r="T136" s="2155">
        <f>M136*S136</f>
        <v>0</v>
      </c>
      <c r="U136" s="1619"/>
      <c r="V136" s="911">
        <f>M136*U136</f>
        <v>0</v>
      </c>
    </row>
    <row r="137" spans="2:22" s="64" customFormat="1" outlineLevel="2" collapsed="1">
      <c r="B137" s="1921" t="s">
        <v>4688</v>
      </c>
      <c r="C137" s="1642"/>
      <c r="D137" s="1921"/>
      <c r="E137" s="1639"/>
      <c r="F137" s="1638">
        <v>4</v>
      </c>
      <c r="G137" s="1642" t="s">
        <v>13</v>
      </c>
      <c r="H137" s="1922" t="s">
        <v>235</v>
      </c>
      <c r="I137" s="1644" t="s">
        <v>1623</v>
      </c>
      <c r="J137" s="1642" t="s">
        <v>7</v>
      </c>
      <c r="K137" s="1643">
        <v>98.573610000000002</v>
      </c>
      <c r="L137" s="1923">
        <v>0</v>
      </c>
      <c r="M137" s="1643">
        <f>K137*(1+L137/100)</f>
        <v>98.573610000000002</v>
      </c>
      <c r="O137" s="1977"/>
      <c r="P137" s="1983"/>
      <c r="Q137" s="1978"/>
      <c r="R137" s="2143">
        <f>M137*Q137</f>
        <v>0</v>
      </c>
      <c r="S137" s="1924">
        <v>1.0382199999999999</v>
      </c>
      <c r="T137" s="2155">
        <f>M137*S137</f>
        <v>102.3410933742</v>
      </c>
      <c r="U137" s="1619"/>
      <c r="V137" s="911">
        <f>M137*U137</f>
        <v>0</v>
      </c>
    </row>
    <row r="138" spans="2:22" s="38" customFormat="1" ht="12" hidden="1" outlineLevel="3">
      <c r="B138" s="26"/>
      <c r="C138" s="40"/>
      <c r="D138" s="39"/>
      <c r="E138" s="40"/>
      <c r="F138" s="872"/>
      <c r="G138" s="873"/>
      <c r="H138" s="873"/>
      <c r="I138" s="874" t="s">
        <v>859</v>
      </c>
      <c r="J138" s="873"/>
      <c r="K138" s="41">
        <v>98.573610000000002</v>
      </c>
      <c r="L138" s="875"/>
      <c r="M138" s="43"/>
      <c r="O138" s="1981"/>
      <c r="P138" s="1982"/>
      <c r="Q138" s="1980">
        <v>1</v>
      </c>
      <c r="R138" s="2145"/>
      <c r="S138" s="889"/>
      <c r="T138" s="1569"/>
      <c r="U138" s="915"/>
      <c r="V138" s="890"/>
    </row>
    <row r="139" spans="2:22" s="38" customFormat="1" ht="12" hidden="1" outlineLevel="3">
      <c r="B139" s="26"/>
      <c r="C139" s="40"/>
      <c r="D139" s="39"/>
      <c r="E139" s="40"/>
      <c r="F139" s="872"/>
      <c r="G139" s="873"/>
      <c r="H139" s="873"/>
      <c r="I139" s="874"/>
      <c r="J139" s="873"/>
      <c r="K139" s="41">
        <v>0</v>
      </c>
      <c r="L139" s="875"/>
      <c r="M139" s="43"/>
      <c r="O139" s="1981"/>
      <c r="P139" s="1982"/>
      <c r="Q139" s="1980">
        <v>1</v>
      </c>
      <c r="R139" s="2145"/>
      <c r="S139" s="889"/>
      <c r="T139" s="1569"/>
      <c r="U139" s="915"/>
      <c r="V139" s="890"/>
    </row>
    <row r="140" spans="2:22" s="64" customFormat="1" outlineLevel="2" collapsed="1">
      <c r="B140" s="1921" t="s">
        <v>4688</v>
      </c>
      <c r="C140" s="1642"/>
      <c r="D140" s="1921"/>
      <c r="E140" s="1639"/>
      <c r="F140" s="1638">
        <v>5</v>
      </c>
      <c r="G140" s="1642" t="s">
        <v>13</v>
      </c>
      <c r="H140" s="1922" t="s">
        <v>236</v>
      </c>
      <c r="I140" s="1644" t="s">
        <v>1568</v>
      </c>
      <c r="J140" s="1642" t="s">
        <v>17</v>
      </c>
      <c r="K140" s="1643">
        <v>6.6744999999999992</v>
      </c>
      <c r="L140" s="1923">
        <v>0</v>
      </c>
      <c r="M140" s="1643">
        <f>K140*(1+L140/100)</f>
        <v>6.6744999999999992</v>
      </c>
      <c r="O140" s="1977"/>
      <c r="P140" s="1983"/>
      <c r="Q140" s="1978"/>
      <c r="R140" s="2143">
        <f>M140*Q140</f>
        <v>0</v>
      </c>
      <c r="S140" s="1924">
        <v>2.45329</v>
      </c>
      <c r="T140" s="2155">
        <f>M140*S140</f>
        <v>16.374484104999997</v>
      </c>
      <c r="U140" s="1619"/>
      <c r="V140" s="911">
        <f>M140*U140</f>
        <v>0</v>
      </c>
    </row>
    <row r="141" spans="2:22" s="38" customFormat="1" ht="12" hidden="1" outlineLevel="3">
      <c r="B141" s="26"/>
      <c r="C141" s="40"/>
      <c r="D141" s="39"/>
      <c r="E141" s="40"/>
      <c r="F141" s="872"/>
      <c r="G141" s="873"/>
      <c r="H141" s="873"/>
      <c r="I141" s="874" t="s">
        <v>1385</v>
      </c>
      <c r="J141" s="873"/>
      <c r="K141" s="41">
        <v>0</v>
      </c>
      <c r="L141" s="875"/>
      <c r="M141" s="43"/>
      <c r="O141" s="1981"/>
      <c r="P141" s="1982"/>
      <c r="Q141" s="1980">
        <v>1</v>
      </c>
      <c r="R141" s="2145"/>
      <c r="S141" s="889"/>
      <c r="T141" s="1569"/>
      <c r="U141" s="915"/>
      <c r="V141" s="890"/>
    </row>
    <row r="142" spans="2:22" s="38" customFormat="1" ht="12" hidden="1" outlineLevel="3">
      <c r="B142" s="26"/>
      <c r="C142" s="40"/>
      <c r="D142" s="39"/>
      <c r="E142" s="40"/>
      <c r="F142" s="872"/>
      <c r="G142" s="873"/>
      <c r="H142" s="873"/>
      <c r="I142" s="874" t="s">
        <v>633</v>
      </c>
      <c r="J142" s="873"/>
      <c r="K142" s="41">
        <v>0.67199999999999993</v>
      </c>
      <c r="L142" s="875"/>
      <c r="M142" s="43"/>
      <c r="O142" s="1981"/>
      <c r="P142" s="1982"/>
      <c r="Q142" s="1980">
        <v>1</v>
      </c>
      <c r="R142" s="2145"/>
      <c r="S142" s="889"/>
      <c r="T142" s="1569"/>
      <c r="U142" s="915"/>
      <c r="V142" s="890"/>
    </row>
    <row r="143" spans="2:22" s="38" customFormat="1" ht="12" hidden="1" outlineLevel="3">
      <c r="B143" s="26"/>
      <c r="C143" s="40"/>
      <c r="D143" s="39"/>
      <c r="E143" s="40"/>
      <c r="F143" s="872"/>
      <c r="G143" s="873"/>
      <c r="H143" s="873"/>
      <c r="I143" s="874" t="s">
        <v>860</v>
      </c>
      <c r="J143" s="873"/>
      <c r="K143" s="41">
        <v>0</v>
      </c>
      <c r="L143" s="875"/>
      <c r="M143" s="43"/>
      <c r="O143" s="1981"/>
      <c r="P143" s="1982"/>
      <c r="Q143" s="1980">
        <v>1</v>
      </c>
      <c r="R143" s="2145"/>
      <c r="S143" s="889"/>
      <c r="T143" s="1569"/>
      <c r="U143" s="915"/>
      <c r="V143" s="890"/>
    </row>
    <row r="144" spans="2:22" s="38" customFormat="1" ht="12" hidden="1" outlineLevel="3">
      <c r="B144" s="26"/>
      <c r="C144" s="40"/>
      <c r="D144" s="39"/>
      <c r="E144" s="40"/>
      <c r="F144" s="872"/>
      <c r="G144" s="873"/>
      <c r="H144" s="873"/>
      <c r="I144" s="874" t="s">
        <v>1375</v>
      </c>
      <c r="J144" s="873"/>
      <c r="K144" s="41">
        <v>4.8824999999999994</v>
      </c>
      <c r="L144" s="875"/>
      <c r="M144" s="43"/>
      <c r="O144" s="1981"/>
      <c r="P144" s="1982"/>
      <c r="Q144" s="1980">
        <v>1</v>
      </c>
      <c r="R144" s="2145"/>
      <c r="S144" s="889"/>
      <c r="T144" s="1569"/>
      <c r="U144" s="915"/>
      <c r="V144" s="890"/>
    </row>
    <row r="145" spans="2:22" s="38" customFormat="1" ht="12" hidden="1" outlineLevel="3">
      <c r="B145" s="26"/>
      <c r="C145" s="40"/>
      <c r="D145" s="39"/>
      <c r="E145" s="40"/>
      <c r="F145" s="872"/>
      <c r="G145" s="873"/>
      <c r="H145" s="873"/>
      <c r="I145" s="874" t="s">
        <v>996</v>
      </c>
      <c r="J145" s="873"/>
      <c r="K145" s="41">
        <v>1.1199999999999999</v>
      </c>
      <c r="L145" s="875"/>
      <c r="M145" s="43"/>
      <c r="O145" s="1981"/>
      <c r="P145" s="1982"/>
      <c r="Q145" s="1980">
        <v>1</v>
      </c>
      <c r="R145" s="2145"/>
      <c r="S145" s="889"/>
      <c r="T145" s="1569"/>
      <c r="U145" s="915"/>
      <c r="V145" s="890"/>
    </row>
    <row r="146" spans="2:22" s="38" customFormat="1" ht="12" hidden="1" outlineLevel="3">
      <c r="B146" s="26"/>
      <c r="C146" s="40"/>
      <c r="D146" s="39"/>
      <c r="E146" s="40"/>
      <c r="F146" s="872"/>
      <c r="G146" s="873"/>
      <c r="H146" s="873"/>
      <c r="I146" s="874"/>
      <c r="J146" s="873"/>
      <c r="K146" s="41">
        <v>0</v>
      </c>
      <c r="L146" s="875"/>
      <c r="M146" s="43"/>
      <c r="O146" s="1981"/>
      <c r="P146" s="1982"/>
      <c r="Q146" s="1980">
        <v>1</v>
      </c>
      <c r="R146" s="2145"/>
      <c r="S146" s="889"/>
      <c r="T146" s="1569"/>
      <c r="U146" s="915"/>
      <c r="V146" s="890"/>
    </row>
    <row r="147" spans="2:22" s="64" customFormat="1" outlineLevel="2" collapsed="1">
      <c r="B147" s="1921" t="s">
        <v>4688</v>
      </c>
      <c r="C147" s="1642"/>
      <c r="D147" s="1921"/>
      <c r="E147" s="1639"/>
      <c r="F147" s="1638">
        <v>6</v>
      </c>
      <c r="G147" s="1642" t="s">
        <v>13</v>
      </c>
      <c r="H147" s="1922" t="s">
        <v>1714</v>
      </c>
      <c r="I147" s="1644" t="s">
        <v>1727</v>
      </c>
      <c r="J147" s="1642" t="s">
        <v>17</v>
      </c>
      <c r="K147" s="1643">
        <v>10.6</v>
      </c>
      <c r="L147" s="1923">
        <v>0</v>
      </c>
      <c r="M147" s="1643">
        <f>K147*(1+L147/100)</f>
        <v>10.6</v>
      </c>
      <c r="O147" s="1977"/>
      <c r="P147" s="1983"/>
      <c r="Q147" s="1978"/>
      <c r="R147" s="2143">
        <f>M147*Q147</f>
        <v>0</v>
      </c>
      <c r="S147" s="1924">
        <v>2.45329</v>
      </c>
      <c r="T147" s="2155">
        <f>M147*S147</f>
        <v>26.004873999999997</v>
      </c>
      <c r="U147" s="1619"/>
      <c r="V147" s="911">
        <f>M147*U147</f>
        <v>0</v>
      </c>
    </row>
    <row r="148" spans="2:22" s="38" customFormat="1" ht="12" hidden="1" outlineLevel="3">
      <c r="B148" s="26"/>
      <c r="C148" s="40"/>
      <c r="D148" s="39"/>
      <c r="E148" s="40"/>
      <c r="F148" s="872"/>
      <c r="G148" s="873"/>
      <c r="H148" s="873"/>
      <c r="I148" s="874" t="s">
        <v>482</v>
      </c>
      <c r="J148" s="873"/>
      <c r="K148" s="41">
        <v>0</v>
      </c>
      <c r="L148" s="875"/>
      <c r="M148" s="43"/>
      <c r="O148" s="1981"/>
      <c r="P148" s="1982"/>
      <c r="Q148" s="1980">
        <v>1</v>
      </c>
      <c r="R148" s="2145"/>
      <c r="S148" s="889"/>
      <c r="T148" s="1569"/>
      <c r="U148" s="915"/>
      <c r="V148" s="890"/>
    </row>
    <row r="149" spans="2:22" s="38" customFormat="1" ht="12" hidden="1" outlineLevel="3">
      <c r="B149" s="26"/>
      <c r="C149" s="40"/>
      <c r="D149" s="39"/>
      <c r="E149" s="40"/>
      <c r="F149" s="872"/>
      <c r="G149" s="873"/>
      <c r="H149" s="873"/>
      <c r="I149" s="874" t="s">
        <v>1240</v>
      </c>
      <c r="J149" s="873"/>
      <c r="K149" s="41">
        <v>10.6</v>
      </c>
      <c r="L149" s="875"/>
      <c r="M149" s="43"/>
      <c r="O149" s="1981"/>
      <c r="P149" s="1982"/>
      <c r="Q149" s="1980">
        <v>1</v>
      </c>
      <c r="R149" s="2145"/>
      <c r="S149" s="889"/>
      <c r="T149" s="1569"/>
      <c r="U149" s="915"/>
      <c r="V149" s="890"/>
    </row>
    <row r="150" spans="2:22" s="38" customFormat="1" ht="12" hidden="1" outlineLevel="3">
      <c r="B150" s="26"/>
      <c r="C150" s="40"/>
      <c r="D150" s="39"/>
      <c r="E150" s="40"/>
      <c r="F150" s="872"/>
      <c r="G150" s="873"/>
      <c r="H150" s="873"/>
      <c r="I150" s="874"/>
      <c r="J150" s="873"/>
      <c r="K150" s="41">
        <v>0</v>
      </c>
      <c r="L150" s="875"/>
      <c r="M150" s="43"/>
      <c r="O150" s="1981"/>
      <c r="P150" s="1982"/>
      <c r="Q150" s="1980">
        <v>1</v>
      </c>
      <c r="R150" s="2145"/>
      <c r="S150" s="889"/>
      <c r="T150" s="1569"/>
      <c r="U150" s="915"/>
      <c r="V150" s="890"/>
    </row>
    <row r="151" spans="2:22" s="64" customFormat="1" outlineLevel="2" collapsed="1">
      <c r="B151" s="1921" t="s">
        <v>4688</v>
      </c>
      <c r="C151" s="1642"/>
      <c r="D151" s="1921"/>
      <c r="E151" s="1639"/>
      <c r="F151" s="1638">
        <v>7</v>
      </c>
      <c r="G151" s="1642" t="s">
        <v>13</v>
      </c>
      <c r="H151" s="1922" t="s">
        <v>237</v>
      </c>
      <c r="I151" s="1644" t="s">
        <v>1669</v>
      </c>
      <c r="J151" s="1642" t="s">
        <v>7</v>
      </c>
      <c r="K151" s="1643">
        <v>1.5369999999999999</v>
      </c>
      <c r="L151" s="1923">
        <v>0</v>
      </c>
      <c r="M151" s="1643">
        <f>K151*(1+L151/100)</f>
        <v>1.5369999999999999</v>
      </c>
      <c r="O151" s="1977"/>
      <c r="P151" s="1983"/>
      <c r="Q151" s="1978"/>
      <c r="R151" s="2143">
        <f>M151*Q151</f>
        <v>0</v>
      </c>
      <c r="S151" s="1924">
        <v>1.0382199999999999</v>
      </c>
      <c r="T151" s="2155">
        <f>M151*S151</f>
        <v>1.5957441399999999</v>
      </c>
      <c r="U151" s="1619"/>
      <c r="V151" s="911">
        <f>M151*U151</f>
        <v>0</v>
      </c>
    </row>
    <row r="152" spans="2:22" s="38" customFormat="1" ht="12" hidden="1" outlineLevel="3">
      <c r="B152" s="26"/>
      <c r="C152" s="40"/>
      <c r="D152" s="39"/>
      <c r="E152" s="40"/>
      <c r="F152" s="872"/>
      <c r="G152" s="873"/>
      <c r="H152" s="873"/>
      <c r="I152" s="874" t="s">
        <v>627</v>
      </c>
      <c r="J152" s="873"/>
      <c r="K152" s="41">
        <v>1.5369999999999999</v>
      </c>
      <c r="L152" s="875"/>
      <c r="M152" s="43"/>
      <c r="O152" s="1981"/>
      <c r="P152" s="1982"/>
      <c r="Q152" s="1980">
        <v>1</v>
      </c>
      <c r="R152" s="2145"/>
      <c r="S152" s="889"/>
      <c r="T152" s="1569"/>
      <c r="U152" s="915"/>
      <c r="V152" s="890"/>
    </row>
    <row r="153" spans="2:22" s="38" customFormat="1" ht="12" hidden="1" outlineLevel="3">
      <c r="B153" s="26"/>
      <c r="C153" s="40"/>
      <c r="D153" s="39"/>
      <c r="E153" s="40"/>
      <c r="F153" s="872"/>
      <c r="G153" s="873"/>
      <c r="H153" s="873"/>
      <c r="I153" s="874"/>
      <c r="J153" s="873"/>
      <c r="K153" s="41">
        <v>0</v>
      </c>
      <c r="L153" s="875"/>
      <c r="M153" s="43"/>
      <c r="O153" s="1981"/>
      <c r="P153" s="1982"/>
      <c r="Q153" s="1980">
        <v>1</v>
      </c>
      <c r="R153" s="2145"/>
      <c r="S153" s="889"/>
      <c r="T153" s="1569"/>
      <c r="U153" s="915"/>
      <c r="V153" s="890"/>
    </row>
    <row r="154" spans="2:22" s="64" customFormat="1" ht="22.8" outlineLevel="2" collapsed="1">
      <c r="B154" s="1921" t="s">
        <v>4688</v>
      </c>
      <c r="C154" s="1642"/>
      <c r="D154" s="1921"/>
      <c r="E154" s="1639"/>
      <c r="F154" s="1638">
        <v>8</v>
      </c>
      <c r="G154" s="1642" t="s">
        <v>13</v>
      </c>
      <c r="H154" s="1922" t="s">
        <v>1715</v>
      </c>
      <c r="I154" s="1644" t="s">
        <v>1716</v>
      </c>
      <c r="J154" s="1642" t="s">
        <v>17</v>
      </c>
      <c r="K154" s="1643">
        <v>17.002500000000005</v>
      </c>
      <c r="L154" s="1923">
        <v>0</v>
      </c>
      <c r="M154" s="1643">
        <f>K154*(1+L154/100)</f>
        <v>17.002500000000005</v>
      </c>
      <c r="O154" s="1977"/>
      <c r="P154" s="1983"/>
      <c r="Q154" s="1978"/>
      <c r="R154" s="2143">
        <f>M154*Q154</f>
        <v>0</v>
      </c>
      <c r="S154" s="1924">
        <v>2.5429400000000002</v>
      </c>
      <c r="T154" s="2155">
        <f>M154*S154</f>
        <v>43.236337350000014</v>
      </c>
      <c r="U154" s="1619"/>
      <c r="V154" s="911">
        <f>M154*U154</f>
        <v>0</v>
      </c>
    </row>
    <row r="155" spans="2:22" s="38" customFormat="1" ht="12" hidden="1" outlineLevel="3">
      <c r="B155" s="26"/>
      <c r="C155" s="40"/>
      <c r="D155" s="39"/>
      <c r="E155" s="40"/>
      <c r="F155" s="872"/>
      <c r="G155" s="873"/>
      <c r="H155" s="873"/>
      <c r="I155" s="874" t="s">
        <v>600</v>
      </c>
      <c r="J155" s="873"/>
      <c r="K155" s="41">
        <v>0</v>
      </c>
      <c r="L155" s="875"/>
      <c r="M155" s="43"/>
      <c r="O155" s="1981"/>
      <c r="P155" s="1982"/>
      <c r="Q155" s="1980">
        <v>1</v>
      </c>
      <c r="R155" s="2145"/>
      <c r="S155" s="889"/>
      <c r="T155" s="1569"/>
      <c r="U155" s="915"/>
      <c r="V155" s="890"/>
    </row>
    <row r="156" spans="2:22" s="38" customFormat="1" ht="12" hidden="1" outlineLevel="3">
      <c r="B156" s="26"/>
      <c r="C156" s="40"/>
      <c r="D156" s="39"/>
      <c r="E156" s="40"/>
      <c r="F156" s="872"/>
      <c r="G156" s="873"/>
      <c r="H156" s="873"/>
      <c r="I156" s="874" t="s">
        <v>987</v>
      </c>
      <c r="J156" s="873"/>
      <c r="K156" s="41">
        <v>0.27</v>
      </c>
      <c r="L156" s="875"/>
      <c r="M156" s="43"/>
      <c r="O156" s="1981"/>
      <c r="P156" s="1982"/>
      <c r="Q156" s="1980">
        <v>1</v>
      </c>
      <c r="R156" s="2145"/>
      <c r="S156" s="889"/>
      <c r="T156" s="1569"/>
      <c r="U156" s="915"/>
      <c r="V156" s="890"/>
    </row>
    <row r="157" spans="2:22" s="38" customFormat="1" ht="12" hidden="1" outlineLevel="3">
      <c r="B157" s="26"/>
      <c r="C157" s="40"/>
      <c r="D157" s="39"/>
      <c r="E157" s="40"/>
      <c r="F157" s="872"/>
      <c r="G157" s="873"/>
      <c r="H157" s="873"/>
      <c r="I157" s="874" t="s">
        <v>1514</v>
      </c>
      <c r="J157" s="873"/>
      <c r="K157" s="41">
        <v>6.5310000000000024</v>
      </c>
      <c r="L157" s="875"/>
      <c r="M157" s="43"/>
      <c r="O157" s="1981"/>
      <c r="P157" s="1982"/>
      <c r="Q157" s="1980">
        <v>1</v>
      </c>
      <c r="R157" s="2145"/>
      <c r="S157" s="889"/>
      <c r="T157" s="1569"/>
      <c r="U157" s="915"/>
      <c r="V157" s="890"/>
    </row>
    <row r="158" spans="2:22" s="38" customFormat="1" ht="12" hidden="1" outlineLevel="3">
      <c r="B158" s="26"/>
      <c r="C158" s="40"/>
      <c r="D158" s="39"/>
      <c r="E158" s="40"/>
      <c r="F158" s="872"/>
      <c r="G158" s="873"/>
      <c r="H158" s="873"/>
      <c r="I158" s="874" t="s">
        <v>3</v>
      </c>
      <c r="J158" s="873"/>
      <c r="K158" s="41">
        <v>6.8010000000000019</v>
      </c>
      <c r="L158" s="875"/>
      <c r="M158" s="43"/>
      <c r="O158" s="1981"/>
      <c r="P158" s="1982"/>
      <c r="Q158" s="1980">
        <v>1</v>
      </c>
      <c r="R158" s="2145"/>
      <c r="S158" s="889"/>
      <c r="T158" s="1569"/>
      <c r="U158" s="915"/>
      <c r="V158" s="890"/>
    </row>
    <row r="159" spans="2:22" s="38" customFormat="1" ht="12" hidden="1" outlineLevel="3">
      <c r="B159" s="26"/>
      <c r="C159" s="40"/>
      <c r="D159" s="39"/>
      <c r="E159" s="40"/>
      <c r="F159" s="872"/>
      <c r="G159" s="873"/>
      <c r="H159" s="873"/>
      <c r="I159" s="874" t="s">
        <v>988</v>
      </c>
      <c r="J159" s="873"/>
      <c r="K159" s="41">
        <v>0.40500000000000003</v>
      </c>
      <c r="L159" s="875"/>
      <c r="M159" s="43"/>
      <c r="O159" s="1981"/>
      <c r="P159" s="1982"/>
      <c r="Q159" s="1980">
        <v>1</v>
      </c>
      <c r="R159" s="2145"/>
      <c r="S159" s="889"/>
      <c r="T159" s="1569"/>
      <c r="U159" s="915"/>
      <c r="V159" s="890"/>
    </row>
    <row r="160" spans="2:22" s="38" customFormat="1" ht="12" hidden="1" outlineLevel="3">
      <c r="B160" s="26"/>
      <c r="C160" s="40"/>
      <c r="D160" s="39"/>
      <c r="E160" s="40"/>
      <c r="F160" s="872"/>
      <c r="G160" s="873"/>
      <c r="H160" s="873"/>
      <c r="I160" s="874" t="s">
        <v>1515</v>
      </c>
      <c r="J160" s="873"/>
      <c r="K160" s="41">
        <v>9.7965000000000018</v>
      </c>
      <c r="L160" s="875"/>
      <c r="M160" s="43"/>
      <c r="O160" s="1981"/>
      <c r="P160" s="1982"/>
      <c r="Q160" s="1980">
        <v>1</v>
      </c>
      <c r="R160" s="2145"/>
      <c r="S160" s="889"/>
      <c r="T160" s="1569"/>
      <c r="U160" s="915"/>
      <c r="V160" s="890"/>
    </row>
    <row r="161" spans="2:22" s="38" customFormat="1" ht="12" hidden="1" outlineLevel="3">
      <c r="B161" s="26"/>
      <c r="C161" s="40"/>
      <c r="D161" s="39"/>
      <c r="E161" s="40"/>
      <c r="F161" s="872"/>
      <c r="G161" s="873"/>
      <c r="H161" s="873"/>
      <c r="I161" s="874"/>
      <c r="J161" s="873"/>
      <c r="K161" s="41">
        <v>0</v>
      </c>
      <c r="L161" s="875"/>
      <c r="M161" s="43"/>
      <c r="O161" s="1981"/>
      <c r="P161" s="1982"/>
      <c r="Q161" s="1980">
        <v>1</v>
      </c>
      <c r="R161" s="2145"/>
      <c r="S161" s="889"/>
      <c r="T161" s="1569"/>
      <c r="U161" s="915"/>
      <c r="V161" s="890"/>
    </row>
    <row r="162" spans="2:22" s="64" customFormat="1" ht="22.8" outlineLevel="2" collapsed="1">
      <c r="B162" s="1921" t="s">
        <v>4688</v>
      </c>
      <c r="C162" s="1642"/>
      <c r="D162" s="1921"/>
      <c r="E162" s="1639"/>
      <c r="F162" s="1638">
        <v>9</v>
      </c>
      <c r="G162" s="1642" t="s">
        <v>13</v>
      </c>
      <c r="H162" s="1922" t="s">
        <v>1718</v>
      </c>
      <c r="I162" s="1644" t="s">
        <v>1717</v>
      </c>
      <c r="J162" s="1642" t="s">
        <v>16</v>
      </c>
      <c r="K162" s="1643">
        <v>68.010000000000019</v>
      </c>
      <c r="L162" s="1923">
        <v>0</v>
      </c>
      <c r="M162" s="1643">
        <f>K162*(1+L162/100)</f>
        <v>68.010000000000019</v>
      </c>
      <c r="O162" s="1977"/>
      <c r="P162" s="1983"/>
      <c r="Q162" s="1978"/>
      <c r="R162" s="2143">
        <f>M162*Q162</f>
        <v>0</v>
      </c>
      <c r="S162" s="1924">
        <v>1.6729999999999998E-2</v>
      </c>
      <c r="T162" s="2155">
        <f>M162*S162</f>
        <v>1.1378073000000002</v>
      </c>
      <c r="U162" s="1619"/>
      <c r="V162" s="911">
        <f>M162*U162</f>
        <v>0</v>
      </c>
    </row>
    <row r="163" spans="2:22" s="38" customFormat="1" ht="12" hidden="1" outlineLevel="3">
      <c r="B163" s="26"/>
      <c r="C163" s="40"/>
      <c r="D163" s="39"/>
      <c r="E163" s="40"/>
      <c r="F163" s="872"/>
      <c r="G163" s="873"/>
      <c r="H163" s="873"/>
      <c r="I163" s="874" t="s">
        <v>600</v>
      </c>
      <c r="J163" s="873"/>
      <c r="K163" s="41">
        <v>0</v>
      </c>
      <c r="L163" s="875"/>
      <c r="M163" s="43"/>
      <c r="O163" s="1981"/>
      <c r="P163" s="1982"/>
      <c r="Q163" s="1980">
        <v>1</v>
      </c>
      <c r="R163" s="2145"/>
      <c r="S163" s="889"/>
      <c r="T163" s="1569"/>
      <c r="U163" s="915"/>
      <c r="V163" s="890"/>
    </row>
    <row r="164" spans="2:22" s="38" customFormat="1" ht="12" hidden="1" outlineLevel="3">
      <c r="B164" s="26"/>
      <c r="C164" s="40"/>
      <c r="D164" s="39"/>
      <c r="E164" s="40"/>
      <c r="F164" s="872"/>
      <c r="G164" s="873"/>
      <c r="H164" s="873"/>
      <c r="I164" s="874" t="s">
        <v>570</v>
      </c>
      <c r="J164" s="873"/>
      <c r="K164" s="41">
        <v>2.7</v>
      </c>
      <c r="L164" s="875"/>
      <c r="M164" s="43"/>
      <c r="O164" s="1981"/>
      <c r="P164" s="1982"/>
      <c r="Q164" s="1980">
        <v>1</v>
      </c>
      <c r="R164" s="2145"/>
      <c r="S164" s="889"/>
      <c r="T164" s="1569"/>
      <c r="U164" s="915"/>
      <c r="V164" s="890"/>
    </row>
    <row r="165" spans="2:22" s="38" customFormat="1" ht="12" hidden="1" outlineLevel="3">
      <c r="B165" s="26"/>
      <c r="C165" s="40"/>
      <c r="D165" s="39"/>
      <c r="E165" s="40"/>
      <c r="F165" s="872"/>
      <c r="G165" s="873"/>
      <c r="H165" s="873"/>
      <c r="I165" s="874" t="s">
        <v>1500</v>
      </c>
      <c r="J165" s="873"/>
      <c r="K165" s="41">
        <v>65.310000000000016</v>
      </c>
      <c r="L165" s="875"/>
      <c r="M165" s="43"/>
      <c r="O165" s="1981"/>
      <c r="P165" s="1982"/>
      <c r="Q165" s="1980">
        <v>1</v>
      </c>
      <c r="R165" s="2145"/>
      <c r="S165" s="889"/>
      <c r="T165" s="1569"/>
      <c r="U165" s="915"/>
      <c r="V165" s="890"/>
    </row>
    <row r="166" spans="2:22" s="38" customFormat="1" ht="12" hidden="1" outlineLevel="3">
      <c r="B166" s="26"/>
      <c r="C166" s="40"/>
      <c r="D166" s="39"/>
      <c r="E166" s="40"/>
      <c r="F166" s="872"/>
      <c r="G166" s="873"/>
      <c r="H166" s="873"/>
      <c r="I166" s="874"/>
      <c r="J166" s="873"/>
      <c r="K166" s="41">
        <v>0</v>
      </c>
      <c r="L166" s="875"/>
      <c r="M166" s="43"/>
      <c r="O166" s="1981"/>
      <c r="P166" s="1982"/>
      <c r="Q166" s="1980">
        <v>1</v>
      </c>
      <c r="R166" s="2145"/>
      <c r="S166" s="889"/>
      <c r="T166" s="1569"/>
      <c r="U166" s="915"/>
      <c r="V166" s="890"/>
    </row>
    <row r="167" spans="2:22" s="64" customFormat="1" outlineLevel="2" collapsed="1">
      <c r="B167" s="1921" t="s">
        <v>4688</v>
      </c>
      <c r="C167" s="1642"/>
      <c r="D167" s="1921"/>
      <c r="E167" s="1639"/>
      <c r="F167" s="1638">
        <v>10</v>
      </c>
      <c r="G167" s="1642" t="s">
        <v>13</v>
      </c>
      <c r="H167" s="1922" t="s">
        <v>1719</v>
      </c>
      <c r="I167" s="1644" t="s">
        <v>1721</v>
      </c>
      <c r="J167" s="1642" t="s">
        <v>16</v>
      </c>
      <c r="K167" s="1643">
        <v>185.31</v>
      </c>
      <c r="L167" s="1923">
        <v>0</v>
      </c>
      <c r="M167" s="1643">
        <f>K167*(1+L167/100)</f>
        <v>185.31</v>
      </c>
      <c r="O167" s="1977"/>
      <c r="P167" s="1983"/>
      <c r="Q167" s="1978"/>
      <c r="R167" s="2143">
        <f>M167*Q167</f>
        <v>0</v>
      </c>
      <c r="S167" s="1924">
        <v>2.444E-2</v>
      </c>
      <c r="T167" s="2155">
        <f>M167*S167</f>
        <v>4.5289764000000003</v>
      </c>
      <c r="U167" s="1619"/>
      <c r="V167" s="911">
        <f>M167*U167</f>
        <v>0</v>
      </c>
    </row>
    <row r="168" spans="2:22" s="38" customFormat="1" ht="12" hidden="1" outlineLevel="3">
      <c r="B168" s="26"/>
      <c r="C168" s="40"/>
      <c r="D168" s="39"/>
      <c r="E168" s="40"/>
      <c r="F168" s="872"/>
      <c r="G168" s="873"/>
      <c r="H168" s="873"/>
      <c r="I168" s="874" t="s">
        <v>1723</v>
      </c>
      <c r="J168" s="873"/>
      <c r="K168" s="41">
        <v>0</v>
      </c>
      <c r="L168" s="875"/>
      <c r="M168" s="43"/>
      <c r="O168" s="1981"/>
      <c r="P168" s="1982"/>
      <c r="Q168" s="1980">
        <v>1</v>
      </c>
      <c r="R168" s="2145"/>
      <c r="S168" s="889"/>
      <c r="T168" s="1569"/>
      <c r="U168" s="915"/>
      <c r="V168" s="890"/>
    </row>
    <row r="169" spans="2:22" s="38" customFormat="1" ht="12" hidden="1" outlineLevel="3">
      <c r="B169" s="26"/>
      <c r="C169" s="40"/>
      <c r="D169" s="39"/>
      <c r="E169" s="40"/>
      <c r="F169" s="872"/>
      <c r="G169" s="873"/>
      <c r="H169" s="873"/>
      <c r="I169" s="874" t="s">
        <v>1529</v>
      </c>
      <c r="J169" s="873"/>
      <c r="K169" s="41">
        <v>185.31</v>
      </c>
      <c r="L169" s="875"/>
      <c r="M169" s="43"/>
      <c r="O169" s="1981"/>
      <c r="P169" s="1982"/>
      <c r="Q169" s="1980">
        <v>1</v>
      </c>
      <c r="R169" s="2145"/>
      <c r="S169" s="889"/>
      <c r="T169" s="1569"/>
      <c r="U169" s="915"/>
      <c r="V169" s="890"/>
    </row>
    <row r="170" spans="2:22" s="38" customFormat="1" ht="12" hidden="1" outlineLevel="3">
      <c r="B170" s="26"/>
      <c r="C170" s="40"/>
      <c r="D170" s="39"/>
      <c r="E170" s="40"/>
      <c r="F170" s="872"/>
      <c r="G170" s="873"/>
      <c r="H170" s="873"/>
      <c r="I170" s="874"/>
      <c r="J170" s="873"/>
      <c r="K170" s="41">
        <v>0</v>
      </c>
      <c r="L170" s="875"/>
      <c r="M170" s="43"/>
      <c r="O170" s="1981"/>
      <c r="P170" s="1982"/>
      <c r="Q170" s="1980">
        <v>1</v>
      </c>
      <c r="R170" s="2145"/>
      <c r="S170" s="889"/>
      <c r="T170" s="1569"/>
      <c r="U170" s="915"/>
      <c r="V170" s="890"/>
    </row>
    <row r="171" spans="2:22" s="64" customFormat="1" outlineLevel="2" collapsed="1">
      <c r="B171" s="1921" t="s">
        <v>4688</v>
      </c>
      <c r="C171" s="1642"/>
      <c r="D171" s="1921"/>
      <c r="E171" s="1639"/>
      <c r="F171" s="1638">
        <v>11</v>
      </c>
      <c r="G171" s="1642" t="s">
        <v>13</v>
      </c>
      <c r="H171" s="1922" t="s">
        <v>1720</v>
      </c>
      <c r="I171" s="1644" t="s">
        <v>1722</v>
      </c>
      <c r="J171" s="1642" t="s">
        <v>16</v>
      </c>
      <c r="K171" s="1643">
        <v>17.920000000000002</v>
      </c>
      <c r="L171" s="1923">
        <v>0</v>
      </c>
      <c r="M171" s="1643">
        <f>K171*(1+L171/100)</f>
        <v>17.920000000000002</v>
      </c>
      <c r="O171" s="1977"/>
      <c r="P171" s="1983"/>
      <c r="Q171" s="1978"/>
      <c r="R171" s="2143">
        <f>M171*Q171</f>
        <v>0</v>
      </c>
      <c r="S171" s="1924">
        <v>1.7749999999999998E-2</v>
      </c>
      <c r="T171" s="2155">
        <f>M171*S171</f>
        <v>0.31808000000000003</v>
      </c>
      <c r="U171" s="1619"/>
      <c r="V171" s="911">
        <f>M171*U171</f>
        <v>0</v>
      </c>
    </row>
    <row r="172" spans="2:22" s="38" customFormat="1" ht="12" hidden="1" outlineLevel="3">
      <c r="B172" s="26"/>
      <c r="C172" s="40"/>
      <c r="D172" s="39"/>
      <c r="E172" s="40"/>
      <c r="F172" s="872"/>
      <c r="G172" s="873"/>
      <c r="H172" s="873"/>
      <c r="I172" s="874" t="s">
        <v>1234</v>
      </c>
      <c r="J172" s="873"/>
      <c r="K172" s="41">
        <v>0</v>
      </c>
      <c r="L172" s="875"/>
      <c r="M172" s="43"/>
      <c r="O172" s="1981"/>
      <c r="P172" s="1982"/>
      <c r="Q172" s="1980">
        <v>1</v>
      </c>
      <c r="R172" s="2145"/>
      <c r="S172" s="889"/>
      <c r="T172" s="1569"/>
      <c r="U172" s="915"/>
      <c r="V172" s="890"/>
    </row>
    <row r="173" spans="2:22" s="38" customFormat="1" ht="12" hidden="1" outlineLevel="3">
      <c r="B173" s="26"/>
      <c r="C173" s="40"/>
      <c r="D173" s="39"/>
      <c r="E173" s="40"/>
      <c r="F173" s="872"/>
      <c r="G173" s="873"/>
      <c r="H173" s="873"/>
      <c r="I173" s="874" t="s">
        <v>51</v>
      </c>
      <c r="J173" s="873"/>
      <c r="K173" s="41">
        <v>17.920000000000002</v>
      </c>
      <c r="L173" s="875"/>
      <c r="M173" s="43"/>
      <c r="O173" s="1981"/>
      <c r="P173" s="1982"/>
      <c r="Q173" s="1980">
        <v>1</v>
      </c>
      <c r="R173" s="2145"/>
      <c r="S173" s="889"/>
      <c r="T173" s="1569"/>
      <c r="U173" s="915"/>
      <c r="V173" s="890"/>
    </row>
    <row r="174" spans="2:22" s="38" customFormat="1" ht="12" hidden="1" outlineLevel="3">
      <c r="B174" s="26"/>
      <c r="C174" s="40"/>
      <c r="D174" s="39"/>
      <c r="E174" s="40"/>
      <c r="F174" s="872"/>
      <c r="G174" s="873"/>
      <c r="H174" s="873"/>
      <c r="I174" s="874"/>
      <c r="J174" s="873"/>
      <c r="K174" s="41">
        <v>0</v>
      </c>
      <c r="L174" s="875"/>
      <c r="M174" s="43"/>
      <c r="O174" s="1981"/>
      <c r="P174" s="1982"/>
      <c r="Q174" s="1980">
        <v>1</v>
      </c>
      <c r="R174" s="2145"/>
      <c r="S174" s="889"/>
      <c r="T174" s="1569"/>
      <c r="U174" s="915"/>
      <c r="V174" s="890"/>
    </row>
    <row r="175" spans="2:22" s="64" customFormat="1" ht="34.200000000000003" outlineLevel="2">
      <c r="B175" s="1921" t="s">
        <v>4688</v>
      </c>
      <c r="C175" s="1642"/>
      <c r="D175" s="1921"/>
      <c r="E175" s="1639"/>
      <c r="F175" s="1638">
        <v>12</v>
      </c>
      <c r="G175" s="1642" t="s">
        <v>4</v>
      </c>
      <c r="H175" s="1922" t="s">
        <v>1724</v>
      </c>
      <c r="I175" s="1644" t="s">
        <v>1725</v>
      </c>
      <c r="J175" s="1642" t="s">
        <v>23</v>
      </c>
      <c r="K175" s="1643">
        <v>1</v>
      </c>
      <c r="L175" s="1923">
        <v>0</v>
      </c>
      <c r="M175" s="1643">
        <f>K175*(1+L175/100)</f>
        <v>1</v>
      </c>
      <c r="O175" s="1977"/>
      <c r="P175" s="1983"/>
      <c r="Q175" s="1978"/>
      <c r="R175" s="2143">
        <f>M175*Q175</f>
        <v>0</v>
      </c>
      <c r="S175" s="1924"/>
      <c r="T175" s="2155">
        <f>M175*S175</f>
        <v>0</v>
      </c>
      <c r="U175" s="1619"/>
      <c r="V175" s="911">
        <f>M175*U175</f>
        <v>0</v>
      </c>
    </row>
    <row r="176" spans="2:22" s="47" customFormat="1" ht="12.75" hidden="1" customHeight="1" outlineLevel="2">
      <c r="B176" s="26"/>
      <c r="C176" s="49"/>
      <c r="D176" s="48"/>
      <c r="E176" s="49"/>
      <c r="F176" s="876"/>
      <c r="G176" s="877"/>
      <c r="H176" s="877"/>
      <c r="I176" s="878"/>
      <c r="J176" s="877"/>
      <c r="K176" s="51"/>
      <c r="L176" s="879"/>
      <c r="M176" s="51"/>
      <c r="O176" s="1988"/>
      <c r="P176" s="1985"/>
      <c r="Q176" s="1986"/>
      <c r="R176" s="2146"/>
      <c r="S176" s="891"/>
      <c r="T176" s="1570"/>
      <c r="U176" s="916"/>
      <c r="V176" s="892"/>
    </row>
    <row r="177" spans="1:22" s="25" customFormat="1" ht="16.5" customHeight="1" outlineLevel="1">
      <c r="A177" s="451"/>
      <c r="B177" s="500" t="s">
        <v>4689</v>
      </c>
      <c r="C177" s="501" t="s">
        <v>1</v>
      </c>
      <c r="D177" s="501"/>
      <c r="E177" s="502"/>
      <c r="F177" s="844"/>
      <c r="G177" s="845"/>
      <c r="H177" s="503"/>
      <c r="I177" s="868" t="s">
        <v>1587</v>
      </c>
      <c r="J177" s="869"/>
      <c r="K177" s="870"/>
      <c r="L177" s="871"/>
      <c r="M177" s="517"/>
      <c r="O177" s="1975"/>
      <c r="P177" s="1987"/>
      <c r="Q177" s="1976"/>
      <c r="R177" s="2142">
        <f>SUBTOTAL(9,R178:R194)</f>
        <v>0</v>
      </c>
      <c r="S177" s="880"/>
      <c r="T177" s="2156">
        <f>SUBTOTAL(9,T178:T194)</f>
        <v>426.07930779588008</v>
      </c>
      <c r="U177" s="917"/>
      <c r="V177" s="893">
        <f>SUBTOTAL(9,V178:V194)</f>
        <v>0</v>
      </c>
    </row>
    <row r="178" spans="1:22" s="64" customFormat="1" outlineLevel="2" collapsed="1">
      <c r="B178" s="1921" t="s">
        <v>4688</v>
      </c>
      <c r="C178" s="1642"/>
      <c r="D178" s="1921"/>
      <c r="E178" s="1639"/>
      <c r="F178" s="1638">
        <v>1</v>
      </c>
      <c r="G178" s="1642" t="s">
        <v>13</v>
      </c>
      <c r="H178" s="1922" t="s">
        <v>302</v>
      </c>
      <c r="I178" s="1644" t="s">
        <v>1687</v>
      </c>
      <c r="J178" s="1642" t="s">
        <v>17</v>
      </c>
      <c r="K178" s="1643">
        <v>188.83648200000005</v>
      </c>
      <c r="L178" s="1923">
        <v>0</v>
      </c>
      <c r="M178" s="1643">
        <f>K178*(1+L178/100)</f>
        <v>188.83648200000005</v>
      </c>
      <c r="O178" s="1977"/>
      <c r="P178" s="1983"/>
      <c r="Q178" s="1978"/>
      <c r="R178" s="2143">
        <f>M178*Q178</f>
        <v>0</v>
      </c>
      <c r="S178" s="1924">
        <v>2.2563399999999998</v>
      </c>
      <c r="T178" s="2155">
        <f>M178*S178</f>
        <v>426.07930779588008</v>
      </c>
      <c r="U178" s="1619"/>
      <c r="V178" s="911">
        <f>M178*U178</f>
        <v>0</v>
      </c>
    </row>
    <row r="179" spans="1:22" s="38" customFormat="1" ht="12" hidden="1" outlineLevel="3">
      <c r="B179" s="26"/>
      <c r="C179" s="40"/>
      <c r="D179" s="39"/>
      <c r="E179" s="40"/>
      <c r="F179" s="872"/>
      <c r="G179" s="873"/>
      <c r="H179" s="873"/>
      <c r="I179" s="874" t="s">
        <v>164</v>
      </c>
      <c r="J179" s="873"/>
      <c r="K179" s="41">
        <v>0</v>
      </c>
      <c r="L179" s="875"/>
      <c r="M179" s="43"/>
      <c r="O179" s="1981"/>
      <c r="P179" s="1982"/>
      <c r="Q179" s="1980">
        <v>1</v>
      </c>
      <c r="R179" s="2145"/>
      <c r="S179" s="889"/>
      <c r="T179" s="1569"/>
      <c r="U179" s="915"/>
      <c r="V179" s="890"/>
    </row>
    <row r="180" spans="1:22" s="38" customFormat="1" ht="12" hidden="1" outlineLevel="3">
      <c r="B180" s="26"/>
      <c r="C180" s="40"/>
      <c r="D180" s="39"/>
      <c r="E180" s="40"/>
      <c r="F180" s="872"/>
      <c r="G180" s="873"/>
      <c r="H180" s="873"/>
      <c r="I180" s="874" t="s">
        <v>546</v>
      </c>
      <c r="J180" s="873"/>
      <c r="K180" s="41">
        <v>176.39400000000001</v>
      </c>
      <c r="L180" s="875"/>
      <c r="M180" s="43"/>
      <c r="O180" s="1981"/>
      <c r="P180" s="1982"/>
      <c r="Q180" s="1980">
        <v>1</v>
      </c>
      <c r="R180" s="2145"/>
      <c r="S180" s="889"/>
      <c r="T180" s="1569"/>
      <c r="U180" s="915"/>
      <c r="V180" s="890"/>
    </row>
    <row r="181" spans="1:22" s="38" customFormat="1" ht="12" hidden="1" outlineLevel="3">
      <c r="B181" s="26"/>
      <c r="C181" s="40"/>
      <c r="D181" s="39"/>
      <c r="E181" s="40"/>
      <c r="F181" s="872"/>
      <c r="G181" s="873"/>
      <c r="H181" s="873"/>
      <c r="I181" s="874" t="s">
        <v>205</v>
      </c>
      <c r="J181" s="873"/>
      <c r="K181" s="41">
        <v>0</v>
      </c>
      <c r="L181" s="875"/>
      <c r="M181" s="43"/>
      <c r="O181" s="1981"/>
      <c r="P181" s="1982"/>
      <c r="Q181" s="1980">
        <v>1</v>
      </c>
      <c r="R181" s="2145"/>
      <c r="S181" s="889"/>
      <c r="T181" s="1569"/>
      <c r="U181" s="915"/>
      <c r="V181" s="890"/>
    </row>
    <row r="182" spans="1:22" s="38" customFormat="1" ht="12" hidden="1" outlineLevel="3">
      <c r="B182" s="26"/>
      <c r="C182" s="40"/>
      <c r="D182" s="39"/>
      <c r="E182" s="40"/>
      <c r="F182" s="872"/>
      <c r="G182" s="873"/>
      <c r="H182" s="873"/>
      <c r="I182" s="874" t="s">
        <v>1385</v>
      </c>
      <c r="J182" s="873"/>
      <c r="K182" s="41">
        <v>0</v>
      </c>
      <c r="L182" s="875"/>
      <c r="M182" s="43"/>
      <c r="O182" s="1981"/>
      <c r="P182" s="1982"/>
      <c r="Q182" s="1980">
        <v>1</v>
      </c>
      <c r="R182" s="2145"/>
      <c r="S182" s="889"/>
      <c r="T182" s="1569"/>
      <c r="U182" s="915"/>
      <c r="V182" s="890"/>
    </row>
    <row r="183" spans="1:22" s="38" customFormat="1" ht="12" hidden="1" outlineLevel="3">
      <c r="B183" s="26"/>
      <c r="C183" s="40"/>
      <c r="D183" s="39"/>
      <c r="E183" s="40"/>
      <c r="F183" s="872"/>
      <c r="G183" s="873"/>
      <c r="H183" s="873"/>
      <c r="I183" s="874" t="s">
        <v>634</v>
      </c>
      <c r="J183" s="873"/>
      <c r="K183" s="41">
        <v>0.14399999999999999</v>
      </c>
      <c r="L183" s="875"/>
      <c r="M183" s="43"/>
      <c r="O183" s="1981"/>
      <c r="P183" s="1982"/>
      <c r="Q183" s="1980">
        <v>1</v>
      </c>
      <c r="R183" s="2145"/>
      <c r="S183" s="889"/>
      <c r="T183" s="1569"/>
      <c r="U183" s="915"/>
      <c r="V183" s="890"/>
    </row>
    <row r="184" spans="1:22" s="38" customFormat="1" ht="12" hidden="1" outlineLevel="3">
      <c r="B184" s="26"/>
      <c r="C184" s="40"/>
      <c r="D184" s="39"/>
      <c r="E184" s="40"/>
      <c r="F184" s="872"/>
      <c r="G184" s="873"/>
      <c r="H184" s="873"/>
      <c r="I184" s="874" t="s">
        <v>860</v>
      </c>
      <c r="J184" s="873"/>
      <c r="K184" s="41">
        <v>0</v>
      </c>
      <c r="L184" s="875"/>
      <c r="M184" s="43"/>
      <c r="O184" s="1981"/>
      <c r="P184" s="1982"/>
      <c r="Q184" s="1980">
        <v>1</v>
      </c>
      <c r="R184" s="2145"/>
      <c r="S184" s="889"/>
      <c r="T184" s="1569"/>
      <c r="U184" s="915"/>
      <c r="V184" s="890"/>
    </row>
    <row r="185" spans="1:22" s="38" customFormat="1" ht="12" hidden="1" outlineLevel="3">
      <c r="B185" s="26"/>
      <c r="C185" s="40"/>
      <c r="D185" s="39"/>
      <c r="E185" s="40"/>
      <c r="F185" s="872"/>
      <c r="G185" s="873"/>
      <c r="H185" s="873"/>
      <c r="I185" s="874" t="s">
        <v>1376</v>
      </c>
      <c r="J185" s="873"/>
      <c r="K185" s="41">
        <v>0.93000000000000016</v>
      </c>
      <c r="L185" s="875"/>
      <c r="M185" s="43"/>
      <c r="O185" s="1981"/>
      <c r="P185" s="1982"/>
      <c r="Q185" s="1980">
        <v>1</v>
      </c>
      <c r="R185" s="2145"/>
      <c r="S185" s="889"/>
      <c r="T185" s="1569"/>
      <c r="U185" s="915"/>
      <c r="V185" s="890"/>
    </row>
    <row r="186" spans="1:22" s="38" customFormat="1" ht="12" hidden="1" outlineLevel="3">
      <c r="B186" s="26"/>
      <c r="C186" s="40"/>
      <c r="D186" s="39"/>
      <c r="E186" s="40"/>
      <c r="F186" s="872"/>
      <c r="G186" s="873"/>
      <c r="H186" s="873"/>
      <c r="I186" s="874" t="s">
        <v>997</v>
      </c>
      <c r="J186" s="873"/>
      <c r="K186" s="41">
        <v>0.24</v>
      </c>
      <c r="L186" s="875"/>
      <c r="M186" s="43"/>
      <c r="O186" s="1981"/>
      <c r="P186" s="1982"/>
      <c r="Q186" s="1980">
        <v>1</v>
      </c>
      <c r="R186" s="2145"/>
      <c r="S186" s="889"/>
      <c r="T186" s="1569"/>
      <c r="U186" s="915"/>
      <c r="V186" s="890"/>
    </row>
    <row r="187" spans="1:22" s="38" customFormat="1" ht="12" hidden="1" outlineLevel="3">
      <c r="B187" s="26"/>
      <c r="C187" s="40"/>
      <c r="D187" s="39"/>
      <c r="E187" s="40"/>
      <c r="F187" s="872"/>
      <c r="G187" s="873"/>
      <c r="H187" s="873"/>
      <c r="I187" s="874" t="s">
        <v>1416</v>
      </c>
      <c r="J187" s="873"/>
      <c r="K187" s="41">
        <v>0</v>
      </c>
      <c r="L187" s="875"/>
      <c r="M187" s="43"/>
      <c r="O187" s="1981"/>
      <c r="P187" s="1982"/>
      <c r="Q187" s="1980">
        <v>1</v>
      </c>
      <c r="R187" s="2145"/>
      <c r="S187" s="889"/>
      <c r="T187" s="1569"/>
      <c r="U187" s="915"/>
      <c r="V187" s="890"/>
    </row>
    <row r="188" spans="1:22" s="38" customFormat="1" ht="12" hidden="1" outlineLevel="3">
      <c r="B188" s="26"/>
      <c r="C188" s="40"/>
      <c r="D188" s="39"/>
      <c r="E188" s="40"/>
      <c r="F188" s="872"/>
      <c r="G188" s="873"/>
      <c r="H188" s="873"/>
      <c r="I188" s="874" t="s">
        <v>1579</v>
      </c>
      <c r="J188" s="873"/>
      <c r="K188" s="41">
        <v>2.5787520000000002</v>
      </c>
      <c r="L188" s="875"/>
      <c r="M188" s="43"/>
      <c r="O188" s="1981"/>
      <c r="P188" s="1982"/>
      <c r="Q188" s="1980">
        <v>1</v>
      </c>
      <c r="R188" s="2145"/>
      <c r="S188" s="889"/>
      <c r="T188" s="1569"/>
      <c r="U188" s="915"/>
      <c r="V188" s="890"/>
    </row>
    <row r="189" spans="1:22" s="38" customFormat="1" ht="12" hidden="1" outlineLevel="3">
      <c r="B189" s="26"/>
      <c r="C189" s="40"/>
      <c r="D189" s="39"/>
      <c r="E189" s="40"/>
      <c r="F189" s="872"/>
      <c r="G189" s="873"/>
      <c r="H189" s="873"/>
      <c r="I189" s="874" t="s">
        <v>162</v>
      </c>
      <c r="J189" s="873"/>
      <c r="K189" s="41">
        <v>0</v>
      </c>
      <c r="L189" s="875"/>
      <c r="M189" s="43"/>
      <c r="O189" s="1981"/>
      <c r="P189" s="1982"/>
      <c r="Q189" s="1980">
        <v>1</v>
      </c>
      <c r="R189" s="2145"/>
      <c r="S189" s="889"/>
      <c r="T189" s="1569"/>
      <c r="U189" s="915"/>
      <c r="V189" s="890"/>
    </row>
    <row r="190" spans="1:22" s="38" customFormat="1" ht="12" hidden="1" outlineLevel="3">
      <c r="B190" s="26"/>
      <c r="C190" s="40"/>
      <c r="D190" s="39"/>
      <c r="E190" s="40"/>
      <c r="F190" s="872"/>
      <c r="G190" s="873"/>
      <c r="H190" s="873"/>
      <c r="I190" s="874" t="s">
        <v>854</v>
      </c>
      <c r="J190" s="873"/>
      <c r="K190" s="41">
        <v>5.0872500000000009</v>
      </c>
      <c r="L190" s="875"/>
      <c r="M190" s="43"/>
      <c r="O190" s="1981"/>
      <c r="P190" s="1982"/>
      <c r="Q190" s="1980">
        <v>1</v>
      </c>
      <c r="R190" s="2145"/>
      <c r="S190" s="889"/>
      <c r="T190" s="1569"/>
      <c r="U190" s="915"/>
      <c r="V190" s="890"/>
    </row>
    <row r="191" spans="1:22" s="38" customFormat="1" ht="12" hidden="1" outlineLevel="3">
      <c r="B191" s="26"/>
      <c r="C191" s="40"/>
      <c r="D191" s="39"/>
      <c r="E191" s="40"/>
      <c r="F191" s="872"/>
      <c r="G191" s="873"/>
      <c r="H191" s="873"/>
      <c r="I191" s="874" t="s">
        <v>848</v>
      </c>
      <c r="J191" s="873"/>
      <c r="K191" s="41">
        <v>3.4624800000000002</v>
      </c>
      <c r="L191" s="875"/>
      <c r="M191" s="43"/>
      <c r="O191" s="1981"/>
      <c r="P191" s="1982"/>
      <c r="Q191" s="1980">
        <v>1</v>
      </c>
      <c r="R191" s="2145"/>
      <c r="S191" s="889"/>
      <c r="T191" s="1569"/>
      <c r="U191" s="915"/>
      <c r="V191" s="890"/>
    </row>
    <row r="192" spans="1:22" s="38" customFormat="1" ht="12" hidden="1" outlineLevel="3">
      <c r="B192" s="26"/>
      <c r="C192" s="40"/>
      <c r="D192" s="39"/>
      <c r="E192" s="40"/>
      <c r="F192" s="872"/>
      <c r="G192" s="873"/>
      <c r="H192" s="873"/>
      <c r="I192" s="874"/>
      <c r="J192" s="873"/>
      <c r="K192" s="41">
        <v>0</v>
      </c>
      <c r="L192" s="875"/>
      <c r="M192" s="43"/>
      <c r="O192" s="1981"/>
      <c r="P192" s="1982"/>
      <c r="Q192" s="1980">
        <v>1</v>
      </c>
      <c r="R192" s="2145"/>
      <c r="S192" s="889"/>
      <c r="T192" s="1569"/>
      <c r="U192" s="915"/>
      <c r="V192" s="890"/>
    </row>
    <row r="193" spans="1:22" s="64" customFormat="1" outlineLevel="2">
      <c r="B193" s="1921" t="s">
        <v>4688</v>
      </c>
      <c r="C193" s="1642"/>
      <c r="D193" s="1921"/>
      <c r="E193" s="1639"/>
      <c r="F193" s="1638">
        <v>2</v>
      </c>
      <c r="G193" s="1642" t="s">
        <v>13</v>
      </c>
      <c r="H193" s="1922" t="s">
        <v>304</v>
      </c>
      <c r="I193" s="1644" t="s">
        <v>1630</v>
      </c>
      <c r="J193" s="1642" t="s">
        <v>17</v>
      </c>
      <c r="K193" s="1643">
        <v>188.83600000000001</v>
      </c>
      <c r="L193" s="1923">
        <v>0</v>
      </c>
      <c r="M193" s="1643">
        <f>K193*(1+L193/100)</f>
        <v>188.83600000000001</v>
      </c>
      <c r="O193" s="1977"/>
      <c r="P193" s="1983"/>
      <c r="Q193" s="1978"/>
      <c r="R193" s="2143">
        <f>M193*Q193</f>
        <v>0</v>
      </c>
      <c r="S193" s="1924"/>
      <c r="T193" s="2155">
        <f>M193*S193</f>
        <v>0</v>
      </c>
      <c r="U193" s="1619"/>
      <c r="V193" s="911">
        <f>M193*U193</f>
        <v>0</v>
      </c>
    </row>
    <row r="194" spans="1:22" s="47" customFormat="1" ht="12.75" hidden="1" customHeight="1" outlineLevel="2">
      <c r="B194" s="26"/>
      <c r="C194" s="49"/>
      <c r="D194" s="48"/>
      <c r="E194" s="49"/>
      <c r="F194" s="876"/>
      <c r="G194" s="877"/>
      <c r="H194" s="877"/>
      <c r="I194" s="878"/>
      <c r="J194" s="877"/>
      <c r="K194" s="51"/>
      <c r="L194" s="879"/>
      <c r="M194" s="51"/>
      <c r="O194" s="1988"/>
      <c r="P194" s="1985"/>
      <c r="Q194" s="1986"/>
      <c r="R194" s="2146"/>
      <c r="S194" s="891"/>
      <c r="T194" s="1570"/>
      <c r="U194" s="916"/>
      <c r="V194" s="892"/>
    </row>
    <row r="195" spans="1:22" s="25" customFormat="1" ht="16.5" customHeight="1" outlineLevel="1">
      <c r="A195" s="451"/>
      <c r="B195" s="500" t="s">
        <v>4689</v>
      </c>
      <c r="C195" s="501" t="s">
        <v>2</v>
      </c>
      <c r="D195" s="501"/>
      <c r="E195" s="502"/>
      <c r="F195" s="844"/>
      <c r="G195" s="845"/>
      <c r="H195" s="503"/>
      <c r="I195" s="868" t="s">
        <v>1206</v>
      </c>
      <c r="J195" s="869"/>
      <c r="K195" s="870"/>
      <c r="L195" s="871"/>
      <c r="M195" s="517"/>
      <c r="O195" s="1975"/>
      <c r="P195" s="1987"/>
      <c r="Q195" s="1976"/>
      <c r="R195" s="2142">
        <f>SUBTOTAL(9,R196:R620)</f>
        <v>0</v>
      </c>
      <c r="S195" s="880"/>
      <c r="T195" s="2156">
        <f>SUBTOTAL(9,T196:T620)</f>
        <v>3453.4207404051099</v>
      </c>
      <c r="U195" s="917"/>
      <c r="V195" s="893">
        <f>SUBTOTAL(9,V196:V620)</f>
        <v>0</v>
      </c>
    </row>
    <row r="196" spans="1:22" s="64" customFormat="1" outlineLevel="2" collapsed="1">
      <c r="B196" s="1921" t="s">
        <v>4688</v>
      </c>
      <c r="C196" s="1642"/>
      <c r="D196" s="1921"/>
      <c r="E196" s="1639"/>
      <c r="F196" s="1638">
        <v>1</v>
      </c>
      <c r="G196" s="1642" t="s">
        <v>13</v>
      </c>
      <c r="H196" s="1922" t="s">
        <v>245</v>
      </c>
      <c r="I196" s="1926" t="s">
        <v>1750</v>
      </c>
      <c r="J196" s="1642" t="s">
        <v>24</v>
      </c>
      <c r="K196" s="1643">
        <v>3</v>
      </c>
      <c r="L196" s="1923">
        <v>0</v>
      </c>
      <c r="M196" s="1643">
        <f>K196*(1+L196/100)</f>
        <v>3</v>
      </c>
      <c r="O196" s="1977"/>
      <c r="P196" s="1983"/>
      <c r="Q196" s="1978"/>
      <c r="R196" s="2143">
        <f>M196*Q196</f>
        <v>0</v>
      </c>
      <c r="S196" s="1924">
        <v>0.59755999999999998</v>
      </c>
      <c r="T196" s="2155">
        <f>M196*S196</f>
        <v>1.7926799999999998</v>
      </c>
      <c r="U196" s="1619"/>
      <c r="V196" s="911">
        <f>M196*U196</f>
        <v>0</v>
      </c>
    </row>
    <row r="197" spans="1:22" s="38" customFormat="1" ht="12" hidden="1" outlineLevel="3">
      <c r="B197" s="26"/>
      <c r="C197" s="40"/>
      <c r="D197" s="39"/>
      <c r="E197" s="40"/>
      <c r="F197" s="872"/>
      <c r="G197" s="873"/>
      <c r="H197" s="873"/>
      <c r="I197" s="874" t="s">
        <v>2</v>
      </c>
      <c r="J197" s="873"/>
      <c r="K197" s="41">
        <v>3</v>
      </c>
      <c r="L197" s="875"/>
      <c r="M197" s="43"/>
      <c r="O197" s="1981"/>
      <c r="P197" s="1982"/>
      <c r="Q197" s="1980">
        <v>1</v>
      </c>
      <c r="R197" s="2145"/>
      <c r="S197" s="889"/>
      <c r="T197" s="1569"/>
      <c r="U197" s="915"/>
      <c r="V197" s="890"/>
    </row>
    <row r="198" spans="1:22" s="64" customFormat="1" ht="22.8" outlineLevel="2" collapsed="1">
      <c r="B198" s="1921" t="s">
        <v>4688</v>
      </c>
      <c r="C198" s="1642"/>
      <c r="D198" s="1921"/>
      <c r="E198" s="1639"/>
      <c r="F198" s="1638">
        <v>2</v>
      </c>
      <c r="G198" s="1642" t="s">
        <v>13</v>
      </c>
      <c r="H198" s="1922" t="s">
        <v>246</v>
      </c>
      <c r="I198" s="1644" t="s">
        <v>1700</v>
      </c>
      <c r="J198" s="1642" t="s">
        <v>16</v>
      </c>
      <c r="K198" s="1643">
        <v>17.399999999999999</v>
      </c>
      <c r="L198" s="1923">
        <v>0</v>
      </c>
      <c r="M198" s="1643">
        <f>K198*(1+L198/100)</f>
        <v>17.399999999999999</v>
      </c>
      <c r="O198" s="1977"/>
      <c r="P198" s="1983"/>
      <c r="Q198" s="1978"/>
      <c r="R198" s="2143">
        <f>M198*Q198</f>
        <v>0</v>
      </c>
      <c r="S198" s="1924">
        <v>0.67488999999999999</v>
      </c>
      <c r="T198" s="2155">
        <f>M198*S198</f>
        <v>11.743085999999998</v>
      </c>
      <c r="U198" s="1619"/>
      <c r="V198" s="911">
        <f>M198*U198</f>
        <v>0</v>
      </c>
    </row>
    <row r="199" spans="1:22" s="38" customFormat="1" ht="12" hidden="1" outlineLevel="3">
      <c r="B199" s="26"/>
      <c r="C199" s="40"/>
      <c r="D199" s="39"/>
      <c r="E199" s="40"/>
      <c r="F199" s="872"/>
      <c r="G199" s="873"/>
      <c r="H199" s="873"/>
      <c r="I199" s="874" t="s">
        <v>841</v>
      </c>
      <c r="J199" s="873"/>
      <c r="K199" s="41">
        <v>0</v>
      </c>
      <c r="L199" s="875"/>
      <c r="M199" s="43"/>
      <c r="O199" s="1981"/>
      <c r="P199" s="1982"/>
      <c r="Q199" s="1980">
        <v>1</v>
      </c>
      <c r="R199" s="2145"/>
      <c r="S199" s="889"/>
      <c r="T199" s="1569"/>
      <c r="U199" s="915"/>
      <c r="V199" s="890"/>
    </row>
    <row r="200" spans="1:22" s="38" customFormat="1" ht="12" hidden="1" outlineLevel="3">
      <c r="B200" s="26"/>
      <c r="C200" s="40"/>
      <c r="D200" s="39"/>
      <c r="E200" s="40"/>
      <c r="F200" s="872"/>
      <c r="G200" s="873"/>
      <c r="H200" s="873"/>
      <c r="I200" s="874" t="s">
        <v>571</v>
      </c>
      <c r="J200" s="873"/>
      <c r="K200" s="41">
        <v>17.399999999999999</v>
      </c>
      <c r="L200" s="875"/>
      <c r="M200" s="43"/>
      <c r="O200" s="1981"/>
      <c r="P200" s="1982"/>
      <c r="Q200" s="1980">
        <v>1</v>
      </c>
      <c r="R200" s="2145"/>
      <c r="S200" s="889"/>
      <c r="T200" s="1569"/>
      <c r="U200" s="915"/>
      <c r="V200" s="890"/>
    </row>
    <row r="201" spans="1:22" s="38" customFormat="1" ht="12" hidden="1" outlineLevel="3">
      <c r="B201" s="26"/>
      <c r="C201" s="40"/>
      <c r="D201" s="39"/>
      <c r="E201" s="40"/>
      <c r="F201" s="872"/>
      <c r="G201" s="873"/>
      <c r="H201" s="873"/>
      <c r="I201" s="874"/>
      <c r="J201" s="873"/>
      <c r="K201" s="41">
        <v>0</v>
      </c>
      <c r="L201" s="875"/>
      <c r="M201" s="43"/>
      <c r="O201" s="1981"/>
      <c r="P201" s="1982"/>
      <c r="Q201" s="1980">
        <v>1</v>
      </c>
      <c r="R201" s="2145"/>
      <c r="S201" s="889"/>
      <c r="T201" s="1569"/>
      <c r="U201" s="915"/>
      <c r="V201" s="890"/>
    </row>
    <row r="202" spans="1:22" s="64" customFormat="1" ht="22.8" outlineLevel="2" collapsed="1">
      <c r="B202" s="1921" t="s">
        <v>4688</v>
      </c>
      <c r="C202" s="1642"/>
      <c r="D202" s="1921"/>
      <c r="E202" s="1639"/>
      <c r="F202" s="1638">
        <v>3</v>
      </c>
      <c r="G202" s="1642" t="s">
        <v>13</v>
      </c>
      <c r="H202" s="1922" t="s">
        <v>247</v>
      </c>
      <c r="I202" s="1644" t="s">
        <v>1701</v>
      </c>
      <c r="J202" s="1642" t="s">
        <v>16</v>
      </c>
      <c r="K202" s="1643">
        <v>32.320500000000003</v>
      </c>
      <c r="L202" s="1923">
        <v>0</v>
      </c>
      <c r="M202" s="1643">
        <f>K202*(1+L202/100)</f>
        <v>32.320500000000003</v>
      </c>
      <c r="O202" s="1977"/>
      <c r="P202" s="1983"/>
      <c r="Q202" s="1978"/>
      <c r="R202" s="2143">
        <f>M202*Q202</f>
        <v>0</v>
      </c>
      <c r="S202" s="1924">
        <v>0.90802000000000005</v>
      </c>
      <c r="T202" s="2155">
        <f>M202*S202</f>
        <v>29.347660410000003</v>
      </c>
      <c r="U202" s="1619"/>
      <c r="V202" s="911">
        <f>M202*U202</f>
        <v>0</v>
      </c>
    </row>
    <row r="203" spans="1:22" s="38" customFormat="1" ht="12" hidden="1" outlineLevel="3">
      <c r="B203" s="26"/>
      <c r="C203" s="40"/>
      <c r="D203" s="39"/>
      <c r="E203" s="40"/>
      <c r="F203" s="872"/>
      <c r="G203" s="873"/>
      <c r="H203" s="873"/>
      <c r="I203" s="874" t="s">
        <v>841</v>
      </c>
      <c r="J203" s="873"/>
      <c r="K203" s="41">
        <v>0</v>
      </c>
      <c r="L203" s="875"/>
      <c r="M203" s="43"/>
      <c r="O203" s="1981"/>
      <c r="P203" s="1982"/>
      <c r="Q203" s="1980">
        <v>1</v>
      </c>
      <c r="R203" s="2145"/>
      <c r="S203" s="889"/>
      <c r="T203" s="1569"/>
      <c r="U203" s="915"/>
      <c r="V203" s="890"/>
    </row>
    <row r="204" spans="1:22" s="38" customFormat="1" ht="12" hidden="1" outlineLevel="3">
      <c r="B204" s="26"/>
      <c r="C204" s="40"/>
      <c r="D204" s="39"/>
      <c r="E204" s="40"/>
      <c r="F204" s="872"/>
      <c r="G204" s="873"/>
      <c r="H204" s="873"/>
      <c r="I204" s="874" t="s">
        <v>1369</v>
      </c>
      <c r="J204" s="873"/>
      <c r="K204" s="41">
        <v>32.320500000000003</v>
      </c>
      <c r="L204" s="875"/>
      <c r="M204" s="43"/>
      <c r="O204" s="1981"/>
      <c r="P204" s="1982"/>
      <c r="Q204" s="1980">
        <v>1</v>
      </c>
      <c r="R204" s="2145"/>
      <c r="S204" s="889"/>
      <c r="T204" s="1569"/>
      <c r="U204" s="915"/>
      <c r="V204" s="890"/>
    </row>
    <row r="205" spans="1:22" s="38" customFormat="1" ht="12" hidden="1" outlineLevel="3">
      <c r="B205" s="26"/>
      <c r="C205" s="40"/>
      <c r="D205" s="39"/>
      <c r="E205" s="40"/>
      <c r="F205" s="872"/>
      <c r="G205" s="873"/>
      <c r="H205" s="873"/>
      <c r="I205" s="874"/>
      <c r="J205" s="873"/>
      <c r="K205" s="41">
        <v>0</v>
      </c>
      <c r="L205" s="875"/>
      <c r="M205" s="43"/>
      <c r="O205" s="1981"/>
      <c r="P205" s="1982"/>
      <c r="Q205" s="1980">
        <v>1</v>
      </c>
      <c r="R205" s="2145"/>
      <c r="S205" s="889"/>
      <c r="T205" s="1569"/>
      <c r="U205" s="915"/>
      <c r="V205" s="890"/>
    </row>
    <row r="206" spans="1:22" s="64" customFormat="1" outlineLevel="2" collapsed="1">
      <c r="B206" s="1921" t="s">
        <v>4688</v>
      </c>
      <c r="C206" s="1642"/>
      <c r="D206" s="1921"/>
      <c r="E206" s="1639"/>
      <c r="F206" s="1638">
        <v>4</v>
      </c>
      <c r="G206" s="1642" t="s">
        <v>13</v>
      </c>
      <c r="H206" s="1922" t="s">
        <v>1734</v>
      </c>
      <c r="I206" s="1644" t="s">
        <v>1729</v>
      </c>
      <c r="J206" s="1642" t="s">
        <v>17</v>
      </c>
      <c r="K206" s="1643">
        <f>328.34914875-24.68*0.175</f>
        <v>324.03014874999997</v>
      </c>
      <c r="L206" s="1923">
        <v>0</v>
      </c>
      <c r="M206" s="1643">
        <f>K206*(1+L206/100)</f>
        <v>324.03014874999997</v>
      </c>
      <c r="O206" s="1977"/>
      <c r="P206" s="1983"/>
      <c r="Q206" s="1978"/>
      <c r="R206" s="2143">
        <f>M206*Q206</f>
        <v>0</v>
      </c>
      <c r="S206" s="1924">
        <v>1.3992</v>
      </c>
      <c r="T206" s="2155">
        <f>M206*S206</f>
        <v>453.38298413099994</v>
      </c>
      <c r="U206" s="1619"/>
      <c r="V206" s="911">
        <f>M206*U206</f>
        <v>0</v>
      </c>
    </row>
    <row r="207" spans="1:22" s="38" customFormat="1" ht="12" hidden="1" outlineLevel="3">
      <c r="B207" s="26"/>
      <c r="C207" s="40"/>
      <c r="D207" s="39"/>
      <c r="E207" s="40"/>
      <c r="F207" s="872"/>
      <c r="G207" s="873"/>
      <c r="H207" s="873"/>
      <c r="I207" s="874" t="s">
        <v>27</v>
      </c>
      <c r="J207" s="873"/>
      <c r="K207" s="41">
        <v>0</v>
      </c>
      <c r="L207" s="875"/>
      <c r="M207" s="43"/>
      <c r="O207" s="1981"/>
      <c r="P207" s="1982"/>
      <c r="Q207" s="1980">
        <v>1</v>
      </c>
      <c r="R207" s="2145"/>
      <c r="S207" s="889"/>
      <c r="T207" s="1569"/>
      <c r="U207" s="915"/>
      <c r="V207" s="890"/>
    </row>
    <row r="208" spans="1:22" s="38" customFormat="1" ht="12" hidden="1" outlineLevel="3">
      <c r="B208" s="26"/>
      <c r="C208" s="40"/>
      <c r="D208" s="39"/>
      <c r="E208" s="40"/>
      <c r="F208" s="872"/>
      <c r="G208" s="873"/>
      <c r="H208" s="873"/>
      <c r="I208" s="874" t="s">
        <v>1134</v>
      </c>
      <c r="J208" s="873"/>
      <c r="K208" s="41">
        <v>12.158606249999998</v>
      </c>
      <c r="L208" s="875"/>
      <c r="M208" s="43"/>
      <c r="O208" s="1981"/>
      <c r="P208" s="1982"/>
      <c r="Q208" s="1980">
        <v>1</v>
      </c>
      <c r="R208" s="2145"/>
      <c r="S208" s="889"/>
      <c r="T208" s="1569"/>
      <c r="U208" s="915"/>
      <c r="V208" s="890"/>
    </row>
    <row r="209" spans="2:22" s="38" customFormat="1" ht="12" hidden="1" outlineLevel="3">
      <c r="B209" s="26"/>
      <c r="C209" s="40"/>
      <c r="D209" s="39"/>
      <c r="E209" s="40"/>
      <c r="F209" s="872"/>
      <c r="G209" s="873"/>
      <c r="H209" s="873"/>
      <c r="I209" s="874" t="s">
        <v>1485</v>
      </c>
      <c r="J209" s="873"/>
      <c r="K209" s="41">
        <v>38.954999999999998</v>
      </c>
      <c r="L209" s="875"/>
      <c r="M209" s="43"/>
      <c r="O209" s="1981"/>
      <c r="P209" s="1982"/>
      <c r="Q209" s="1980">
        <v>1</v>
      </c>
      <c r="R209" s="2145"/>
      <c r="S209" s="889"/>
      <c r="T209" s="1569"/>
      <c r="U209" s="915"/>
      <c r="V209" s="890"/>
    </row>
    <row r="210" spans="2:22" s="38" customFormat="1" ht="12" hidden="1" outlineLevel="3">
      <c r="B210" s="26"/>
      <c r="C210" s="40"/>
      <c r="D210" s="39"/>
      <c r="E210" s="40"/>
      <c r="F210" s="872"/>
      <c r="G210" s="873"/>
      <c r="H210" s="873"/>
      <c r="I210" s="874" t="s">
        <v>1571</v>
      </c>
      <c r="J210" s="873"/>
      <c r="K210" s="41">
        <v>26.706225</v>
      </c>
      <c r="L210" s="875"/>
      <c r="M210" s="43"/>
      <c r="O210" s="1981"/>
      <c r="P210" s="1982"/>
      <c r="Q210" s="1980">
        <v>1</v>
      </c>
      <c r="R210" s="2145"/>
      <c r="S210" s="889"/>
      <c r="T210" s="1569"/>
      <c r="U210" s="915"/>
      <c r="V210" s="890"/>
    </row>
    <row r="211" spans="2:22" s="38" customFormat="1" ht="12" hidden="1" outlineLevel="3">
      <c r="B211" s="26"/>
      <c r="C211" s="40"/>
      <c r="D211" s="39"/>
      <c r="E211" s="40"/>
      <c r="F211" s="872"/>
      <c r="G211" s="873"/>
      <c r="H211" s="873"/>
      <c r="I211" s="874" t="s">
        <v>1336</v>
      </c>
      <c r="J211" s="873"/>
      <c r="K211" s="41">
        <v>3.9689999999999994</v>
      </c>
      <c r="L211" s="875"/>
      <c r="M211" s="43"/>
      <c r="O211" s="1981"/>
      <c r="P211" s="1982"/>
      <c r="Q211" s="1980">
        <v>1</v>
      </c>
      <c r="R211" s="2145"/>
      <c r="S211" s="889"/>
      <c r="T211" s="1569"/>
      <c r="U211" s="915"/>
      <c r="V211" s="890"/>
    </row>
    <row r="212" spans="2:22" s="38" customFormat="1" ht="12" hidden="1" outlineLevel="3">
      <c r="B212" s="26"/>
      <c r="C212" s="40"/>
      <c r="D212" s="39"/>
      <c r="E212" s="40"/>
      <c r="F212" s="872"/>
      <c r="G212" s="873"/>
      <c r="H212" s="873"/>
      <c r="I212" s="874" t="s">
        <v>1242</v>
      </c>
      <c r="J212" s="873"/>
      <c r="K212" s="41">
        <v>33.607350000000004</v>
      </c>
      <c r="L212" s="875"/>
      <c r="M212" s="43"/>
      <c r="O212" s="1981"/>
      <c r="P212" s="1982"/>
      <c r="Q212" s="1980">
        <v>1</v>
      </c>
      <c r="R212" s="2145"/>
      <c r="S212" s="889"/>
      <c r="T212" s="1569"/>
      <c r="U212" s="915"/>
      <c r="V212" s="890"/>
    </row>
    <row r="213" spans="2:22" s="38" customFormat="1" ht="12" hidden="1" outlineLevel="3">
      <c r="B213" s="26"/>
      <c r="C213" s="40"/>
      <c r="D213" s="39"/>
      <c r="E213" s="40"/>
      <c r="F213" s="872"/>
      <c r="G213" s="873"/>
      <c r="H213" s="873"/>
      <c r="I213" s="874" t="s">
        <v>1135</v>
      </c>
      <c r="J213" s="873"/>
      <c r="K213" s="41">
        <v>20.819531250000001</v>
      </c>
      <c r="L213" s="875"/>
      <c r="M213" s="43"/>
      <c r="O213" s="1981"/>
      <c r="P213" s="1982"/>
      <c r="Q213" s="1980">
        <v>1</v>
      </c>
      <c r="R213" s="2145"/>
      <c r="S213" s="889"/>
      <c r="T213" s="1569"/>
      <c r="U213" s="915"/>
      <c r="V213" s="890"/>
    </row>
    <row r="214" spans="2:22" s="38" customFormat="1" ht="12" hidden="1" outlineLevel="3">
      <c r="B214" s="26"/>
      <c r="C214" s="40"/>
      <c r="D214" s="39"/>
      <c r="E214" s="40"/>
      <c r="F214" s="872"/>
      <c r="G214" s="873"/>
      <c r="H214" s="873"/>
      <c r="I214" s="874" t="s">
        <v>1541</v>
      </c>
      <c r="J214" s="873"/>
      <c r="K214" s="41">
        <v>25.234755000000003</v>
      </c>
      <c r="L214" s="875"/>
      <c r="M214" s="43"/>
      <c r="O214" s="1981"/>
      <c r="P214" s="1982"/>
      <c r="Q214" s="1980">
        <v>1</v>
      </c>
      <c r="R214" s="2145"/>
      <c r="S214" s="889"/>
      <c r="T214" s="1569"/>
      <c r="U214" s="915"/>
      <c r="V214" s="890"/>
    </row>
    <row r="215" spans="2:22" s="38" customFormat="1" ht="12" hidden="1" outlineLevel="3">
      <c r="B215" s="26"/>
      <c r="C215" s="40"/>
      <c r="D215" s="39"/>
      <c r="E215" s="40"/>
      <c r="F215" s="872"/>
      <c r="G215" s="873"/>
      <c r="H215" s="873"/>
      <c r="I215" s="874" t="s">
        <v>1327</v>
      </c>
      <c r="J215" s="873"/>
      <c r="K215" s="41">
        <v>8.323875000000001</v>
      </c>
      <c r="L215" s="875"/>
      <c r="M215" s="43"/>
      <c r="O215" s="1981"/>
      <c r="P215" s="1982"/>
      <c r="Q215" s="1980">
        <v>1</v>
      </c>
      <c r="R215" s="2145"/>
      <c r="S215" s="889"/>
      <c r="T215" s="1569"/>
      <c r="U215" s="915"/>
      <c r="V215" s="890"/>
    </row>
    <row r="216" spans="2:22" s="38" customFormat="1" ht="12" hidden="1" outlineLevel="3">
      <c r="B216" s="26"/>
      <c r="C216" s="40"/>
      <c r="D216" s="39"/>
      <c r="E216" s="40"/>
      <c r="F216" s="872"/>
      <c r="G216" s="873"/>
      <c r="H216" s="873"/>
      <c r="I216" s="874" t="s">
        <v>674</v>
      </c>
      <c r="J216" s="873"/>
      <c r="K216" s="41">
        <v>1.7639999999999998</v>
      </c>
      <c r="L216" s="875"/>
      <c r="M216" s="43"/>
      <c r="O216" s="1981"/>
      <c r="P216" s="1982"/>
      <c r="Q216" s="1980">
        <v>1</v>
      </c>
      <c r="R216" s="2145"/>
      <c r="S216" s="889"/>
      <c r="T216" s="1569"/>
      <c r="U216" s="915"/>
      <c r="V216" s="890"/>
    </row>
    <row r="217" spans="2:22" s="38" customFormat="1" ht="12" hidden="1" outlineLevel="3">
      <c r="B217" s="26"/>
      <c r="C217" s="40"/>
      <c r="D217" s="39"/>
      <c r="E217" s="40"/>
      <c r="F217" s="872"/>
      <c r="G217" s="873"/>
      <c r="H217" s="873"/>
      <c r="I217" s="874" t="s">
        <v>161</v>
      </c>
      <c r="J217" s="873"/>
      <c r="K217" s="41">
        <v>0</v>
      </c>
      <c r="L217" s="875"/>
      <c r="M217" s="43"/>
      <c r="O217" s="1981"/>
      <c r="P217" s="1982"/>
      <c r="Q217" s="1980">
        <v>1</v>
      </c>
      <c r="R217" s="2145"/>
      <c r="S217" s="889"/>
      <c r="T217" s="1569"/>
      <c r="U217" s="915"/>
      <c r="V217" s="890"/>
    </row>
    <row r="218" spans="2:22" s="38" customFormat="1" ht="12" hidden="1" outlineLevel="3">
      <c r="B218" s="26"/>
      <c r="C218" s="40"/>
      <c r="D218" s="39"/>
      <c r="E218" s="40"/>
      <c r="F218" s="872"/>
      <c r="G218" s="873"/>
      <c r="H218" s="873"/>
      <c r="I218" s="874" t="s">
        <v>1459</v>
      </c>
      <c r="J218" s="873"/>
      <c r="K218" s="41">
        <v>-5.5124999999999993</v>
      </c>
      <c r="L218" s="875"/>
      <c r="M218" s="43"/>
      <c r="O218" s="1981"/>
      <c r="P218" s="1982"/>
      <c r="Q218" s="1980">
        <v>1</v>
      </c>
      <c r="R218" s="2145"/>
      <c r="S218" s="889"/>
      <c r="T218" s="1569"/>
      <c r="U218" s="915"/>
      <c r="V218" s="890"/>
    </row>
    <row r="219" spans="2:22" s="38" customFormat="1" ht="12" hidden="1" outlineLevel="3">
      <c r="B219" s="26"/>
      <c r="C219" s="40"/>
      <c r="D219" s="39"/>
      <c r="E219" s="40"/>
      <c r="F219" s="872"/>
      <c r="G219" s="873"/>
      <c r="H219" s="873"/>
      <c r="I219" s="874" t="s">
        <v>1330</v>
      </c>
      <c r="J219" s="873"/>
      <c r="K219" s="41">
        <v>-5.6700000000000008</v>
      </c>
      <c r="L219" s="875"/>
      <c r="M219" s="43"/>
      <c r="O219" s="1981"/>
      <c r="P219" s="1982"/>
      <c r="Q219" s="1980">
        <v>1</v>
      </c>
      <c r="R219" s="2145"/>
      <c r="S219" s="889"/>
      <c r="T219" s="1569"/>
      <c r="U219" s="915"/>
      <c r="V219" s="890"/>
    </row>
    <row r="220" spans="2:22" s="38" customFormat="1" ht="12" hidden="1" outlineLevel="3">
      <c r="B220" s="26"/>
      <c r="C220" s="40"/>
      <c r="D220" s="39"/>
      <c r="E220" s="40"/>
      <c r="F220" s="872"/>
      <c r="G220" s="873"/>
      <c r="H220" s="873"/>
      <c r="I220" s="874" t="s">
        <v>1248</v>
      </c>
      <c r="J220" s="873"/>
      <c r="K220" s="41">
        <v>-0.88200000000000012</v>
      </c>
      <c r="L220" s="875"/>
      <c r="M220" s="43"/>
      <c r="O220" s="1981"/>
      <c r="P220" s="1982"/>
      <c r="Q220" s="1980">
        <v>1</v>
      </c>
      <c r="R220" s="2145"/>
      <c r="S220" s="889"/>
      <c r="T220" s="1569"/>
      <c r="U220" s="915"/>
      <c r="V220" s="890"/>
    </row>
    <row r="221" spans="2:22" s="38" customFormat="1" ht="12" hidden="1" outlineLevel="3">
      <c r="B221" s="26"/>
      <c r="C221" s="40"/>
      <c r="D221" s="39"/>
      <c r="E221" s="40"/>
      <c r="F221" s="872"/>
      <c r="G221" s="873"/>
      <c r="H221" s="873"/>
      <c r="I221" s="874" t="s">
        <v>1251</v>
      </c>
      <c r="J221" s="873"/>
      <c r="K221" s="41">
        <v>-1.89</v>
      </c>
      <c r="L221" s="875"/>
      <c r="M221" s="43"/>
      <c r="O221" s="1981"/>
      <c r="P221" s="1982"/>
      <c r="Q221" s="1980">
        <v>1</v>
      </c>
      <c r="R221" s="2145"/>
      <c r="S221" s="889"/>
      <c r="T221" s="1569"/>
      <c r="U221" s="915"/>
      <c r="V221" s="890"/>
    </row>
    <row r="222" spans="2:22" s="38" customFormat="1" ht="12" hidden="1" outlineLevel="3">
      <c r="B222" s="26"/>
      <c r="C222" s="40"/>
      <c r="D222" s="39"/>
      <c r="E222" s="40"/>
      <c r="F222" s="872"/>
      <c r="G222" s="873"/>
      <c r="H222" s="873"/>
      <c r="I222" s="874" t="s">
        <v>3</v>
      </c>
      <c r="J222" s="873"/>
      <c r="K222" s="41">
        <v>157.58384250000003</v>
      </c>
      <c r="L222" s="875"/>
      <c r="M222" s="43"/>
      <c r="O222" s="1981"/>
      <c r="P222" s="1982"/>
      <c r="Q222" s="1980">
        <v>1</v>
      </c>
      <c r="R222" s="2145"/>
      <c r="S222" s="889"/>
      <c r="T222" s="1569"/>
      <c r="U222" s="915"/>
      <c r="V222" s="890"/>
    </row>
    <row r="223" spans="2:22" s="38" customFormat="1" ht="12" hidden="1" outlineLevel="3">
      <c r="B223" s="26"/>
      <c r="C223" s="40"/>
      <c r="D223" s="39"/>
      <c r="E223" s="40"/>
      <c r="F223" s="872"/>
      <c r="G223" s="873"/>
      <c r="H223" s="873"/>
      <c r="I223" s="874" t="s">
        <v>668</v>
      </c>
      <c r="J223" s="873"/>
      <c r="K223" s="41">
        <v>0</v>
      </c>
      <c r="L223" s="875"/>
      <c r="M223" s="43"/>
      <c r="O223" s="1981"/>
      <c r="P223" s="1982"/>
      <c r="Q223" s="1980">
        <v>1</v>
      </c>
      <c r="R223" s="2145"/>
      <c r="S223" s="889"/>
      <c r="T223" s="1569"/>
      <c r="U223" s="915"/>
      <c r="V223" s="890"/>
    </row>
    <row r="224" spans="2:22" s="38" customFormat="1" ht="12" hidden="1" outlineLevel="3">
      <c r="B224" s="26"/>
      <c r="C224" s="40"/>
      <c r="D224" s="39"/>
      <c r="E224" s="40"/>
      <c r="F224" s="872"/>
      <c r="G224" s="873"/>
      <c r="H224" s="873"/>
      <c r="I224" s="874" t="s">
        <v>906</v>
      </c>
      <c r="J224" s="873"/>
      <c r="K224" s="41">
        <v>4.1159999999999997</v>
      </c>
      <c r="L224" s="875"/>
      <c r="M224" s="43"/>
      <c r="O224" s="1981"/>
      <c r="P224" s="1982"/>
      <c r="Q224" s="1980">
        <v>1</v>
      </c>
      <c r="R224" s="2145"/>
      <c r="S224" s="889"/>
      <c r="T224" s="1569"/>
      <c r="U224" s="915"/>
      <c r="V224" s="890"/>
    </row>
    <row r="225" spans="2:22" s="38" customFormat="1" ht="12" hidden="1" outlineLevel="3">
      <c r="B225" s="26"/>
      <c r="C225" s="40"/>
      <c r="D225" s="39"/>
      <c r="E225" s="40"/>
      <c r="F225" s="872"/>
      <c r="G225" s="873"/>
      <c r="H225" s="873"/>
      <c r="I225" s="874" t="s">
        <v>1049</v>
      </c>
      <c r="J225" s="873"/>
      <c r="K225" s="41">
        <v>-2.2679999999999998</v>
      </c>
      <c r="L225" s="875"/>
      <c r="M225" s="43"/>
      <c r="O225" s="1981"/>
      <c r="P225" s="1982"/>
      <c r="Q225" s="1980">
        <v>1</v>
      </c>
      <c r="R225" s="2145"/>
      <c r="S225" s="889"/>
      <c r="T225" s="1569"/>
      <c r="U225" s="915"/>
      <c r="V225" s="890"/>
    </row>
    <row r="226" spans="2:22" s="38" customFormat="1" ht="12" hidden="1" outlineLevel="3">
      <c r="B226" s="26"/>
      <c r="C226" s="40"/>
      <c r="D226" s="39"/>
      <c r="E226" s="40"/>
      <c r="F226" s="872"/>
      <c r="G226" s="873"/>
      <c r="H226" s="873"/>
      <c r="I226" s="874" t="s">
        <v>3</v>
      </c>
      <c r="J226" s="873"/>
      <c r="K226" s="41">
        <v>1.8479999999999999</v>
      </c>
      <c r="L226" s="875"/>
      <c r="M226" s="43"/>
      <c r="O226" s="1981"/>
      <c r="P226" s="1982"/>
      <c r="Q226" s="1980">
        <v>1</v>
      </c>
      <c r="R226" s="2145"/>
      <c r="S226" s="889"/>
      <c r="T226" s="1569"/>
      <c r="U226" s="915"/>
      <c r="V226" s="890"/>
    </row>
    <row r="227" spans="2:22" s="38" customFormat="1" ht="12" hidden="1" outlineLevel="3">
      <c r="B227" s="26"/>
      <c r="C227" s="40"/>
      <c r="D227" s="39"/>
      <c r="E227" s="40"/>
      <c r="F227" s="872"/>
      <c r="G227" s="873"/>
      <c r="H227" s="873"/>
      <c r="I227" s="874" t="s">
        <v>1318</v>
      </c>
      <c r="J227" s="873"/>
      <c r="K227" s="41">
        <v>0</v>
      </c>
      <c r="L227" s="875"/>
      <c r="M227" s="43"/>
      <c r="O227" s="1981"/>
      <c r="P227" s="1982"/>
      <c r="Q227" s="1980">
        <v>1</v>
      </c>
      <c r="R227" s="2145"/>
      <c r="S227" s="889"/>
      <c r="T227" s="1569"/>
      <c r="U227" s="915"/>
      <c r="V227" s="890"/>
    </row>
    <row r="228" spans="2:22" s="38" customFormat="1" ht="12" hidden="1" outlineLevel="3">
      <c r="B228" s="26"/>
      <c r="C228" s="40"/>
      <c r="D228" s="39"/>
      <c r="E228" s="40"/>
      <c r="F228" s="872"/>
      <c r="G228" s="873"/>
      <c r="H228" s="873"/>
      <c r="I228" s="874" t="s">
        <v>1578</v>
      </c>
      <c r="J228" s="873"/>
      <c r="K228" s="41">
        <v>52.31716875</v>
      </c>
      <c r="L228" s="875"/>
      <c r="M228" s="43"/>
      <c r="O228" s="1981"/>
      <c r="P228" s="1982"/>
      <c r="Q228" s="1980">
        <v>1</v>
      </c>
      <c r="R228" s="2145"/>
      <c r="S228" s="889"/>
      <c r="T228" s="1569"/>
      <c r="U228" s="915"/>
      <c r="V228" s="890"/>
    </row>
    <row r="229" spans="2:22" s="38" customFormat="1" ht="12" hidden="1" outlineLevel="3">
      <c r="B229" s="26"/>
      <c r="C229" s="40"/>
      <c r="D229" s="39"/>
      <c r="E229" s="40"/>
      <c r="F229" s="872"/>
      <c r="G229" s="873"/>
      <c r="H229" s="873"/>
      <c r="I229" s="874" t="s">
        <v>1583</v>
      </c>
      <c r="J229" s="873"/>
      <c r="K229" s="41">
        <v>24.853289999999998</v>
      </c>
      <c r="L229" s="875"/>
      <c r="M229" s="43"/>
      <c r="O229" s="1981"/>
      <c r="P229" s="1982"/>
      <c r="Q229" s="1980">
        <v>1</v>
      </c>
      <c r="R229" s="2145"/>
      <c r="S229" s="889"/>
      <c r="T229" s="1569"/>
      <c r="U229" s="915"/>
      <c r="V229" s="890"/>
    </row>
    <row r="230" spans="2:22" s="38" customFormat="1" ht="12" hidden="1" outlineLevel="3">
      <c r="B230" s="26"/>
      <c r="C230" s="40"/>
      <c r="D230" s="39"/>
      <c r="E230" s="40"/>
      <c r="F230" s="872"/>
      <c r="G230" s="873"/>
      <c r="H230" s="873"/>
      <c r="I230" s="874" t="s">
        <v>1544</v>
      </c>
      <c r="J230" s="873"/>
      <c r="K230" s="41">
        <v>14.898449999999999</v>
      </c>
      <c r="L230" s="875"/>
      <c r="M230" s="43"/>
      <c r="O230" s="1981"/>
      <c r="P230" s="1982"/>
      <c r="Q230" s="1980">
        <v>1</v>
      </c>
      <c r="R230" s="2145"/>
      <c r="S230" s="889"/>
      <c r="T230" s="1569"/>
      <c r="U230" s="915"/>
      <c r="V230" s="890"/>
    </row>
    <row r="231" spans="2:22" s="38" customFormat="1" ht="12" hidden="1" outlineLevel="3">
      <c r="B231" s="26"/>
      <c r="C231" s="40"/>
      <c r="D231" s="39"/>
      <c r="E231" s="40"/>
      <c r="F231" s="872"/>
      <c r="G231" s="873"/>
      <c r="H231" s="873"/>
      <c r="I231" s="874" t="s">
        <v>1289</v>
      </c>
      <c r="J231" s="873"/>
      <c r="K231" s="41">
        <v>10.915485</v>
      </c>
      <c r="L231" s="875"/>
      <c r="M231" s="43"/>
      <c r="O231" s="1981"/>
      <c r="P231" s="1982"/>
      <c r="Q231" s="1980">
        <v>1</v>
      </c>
      <c r="R231" s="2145"/>
      <c r="S231" s="889"/>
      <c r="T231" s="1569"/>
      <c r="U231" s="915"/>
      <c r="V231" s="890"/>
    </row>
    <row r="232" spans="2:22" s="38" customFormat="1" ht="12" hidden="1" outlineLevel="3">
      <c r="B232" s="26"/>
      <c r="C232" s="40"/>
      <c r="D232" s="39"/>
      <c r="E232" s="40"/>
      <c r="F232" s="872"/>
      <c r="G232" s="873"/>
      <c r="H232" s="873"/>
      <c r="I232" s="874" t="s">
        <v>161</v>
      </c>
      <c r="J232" s="873"/>
      <c r="K232" s="41">
        <v>0</v>
      </c>
      <c r="L232" s="875"/>
      <c r="M232" s="43"/>
      <c r="O232" s="1981"/>
      <c r="P232" s="1982"/>
      <c r="Q232" s="1980">
        <v>1</v>
      </c>
      <c r="R232" s="2145"/>
      <c r="S232" s="889"/>
      <c r="T232" s="1569"/>
      <c r="U232" s="915"/>
      <c r="V232" s="890"/>
    </row>
    <row r="233" spans="2:22" s="38" customFormat="1" ht="12" hidden="1" outlineLevel="3">
      <c r="B233" s="26"/>
      <c r="C233" s="40"/>
      <c r="D233" s="39"/>
      <c r="E233" s="40"/>
      <c r="F233" s="872"/>
      <c r="G233" s="873"/>
      <c r="H233" s="873"/>
      <c r="I233" s="874" t="s">
        <v>1331</v>
      </c>
      <c r="J233" s="873"/>
      <c r="K233" s="41">
        <v>-1.9844999999999999</v>
      </c>
      <c r="L233" s="875"/>
      <c r="M233" s="43"/>
      <c r="O233" s="1981"/>
      <c r="P233" s="1982"/>
      <c r="Q233" s="1980">
        <v>1</v>
      </c>
      <c r="R233" s="2145"/>
      <c r="S233" s="889"/>
      <c r="T233" s="1569"/>
      <c r="U233" s="915"/>
      <c r="V233" s="890"/>
    </row>
    <row r="234" spans="2:22" s="38" customFormat="1" ht="12" hidden="1" outlineLevel="3">
      <c r="B234" s="26"/>
      <c r="C234" s="40"/>
      <c r="D234" s="39"/>
      <c r="E234" s="40"/>
      <c r="F234" s="872"/>
      <c r="G234" s="873"/>
      <c r="H234" s="873"/>
      <c r="I234" s="874" t="s">
        <v>1332</v>
      </c>
      <c r="J234" s="873"/>
      <c r="K234" s="41">
        <v>-3.3075000000000001</v>
      </c>
      <c r="L234" s="875"/>
      <c r="M234" s="43"/>
      <c r="O234" s="1981"/>
      <c r="P234" s="1982"/>
      <c r="Q234" s="1980">
        <v>1</v>
      </c>
      <c r="R234" s="2145"/>
      <c r="S234" s="889"/>
      <c r="T234" s="1569"/>
      <c r="U234" s="915"/>
      <c r="V234" s="890"/>
    </row>
    <row r="235" spans="2:22" s="38" customFormat="1" ht="12" hidden="1" outlineLevel="3">
      <c r="B235" s="26"/>
      <c r="C235" s="40"/>
      <c r="D235" s="39"/>
      <c r="E235" s="40"/>
      <c r="F235" s="872"/>
      <c r="G235" s="873"/>
      <c r="H235" s="873"/>
      <c r="I235" s="874" t="s">
        <v>1204</v>
      </c>
      <c r="J235" s="873"/>
      <c r="K235" s="41">
        <v>-1.89</v>
      </c>
      <c r="L235" s="875"/>
      <c r="M235" s="43"/>
      <c r="O235" s="1981"/>
      <c r="P235" s="1982"/>
      <c r="Q235" s="1980">
        <v>1</v>
      </c>
      <c r="R235" s="2145"/>
      <c r="S235" s="889"/>
      <c r="T235" s="1569"/>
      <c r="U235" s="915"/>
      <c r="V235" s="890"/>
    </row>
    <row r="236" spans="2:22" s="38" customFormat="1" ht="12" hidden="1" outlineLevel="3">
      <c r="B236" s="26"/>
      <c r="C236" s="40"/>
      <c r="D236" s="39"/>
      <c r="E236" s="40"/>
      <c r="F236" s="872"/>
      <c r="G236" s="873"/>
      <c r="H236" s="873"/>
      <c r="I236" s="874" t="s">
        <v>807</v>
      </c>
      <c r="J236" s="873"/>
      <c r="K236" s="41">
        <v>-0.27999999999999997</v>
      </c>
      <c r="L236" s="875"/>
      <c r="M236" s="43"/>
      <c r="O236" s="1981"/>
      <c r="P236" s="1982"/>
      <c r="Q236" s="1980">
        <v>1</v>
      </c>
      <c r="R236" s="2145"/>
      <c r="S236" s="889"/>
      <c r="T236" s="1569"/>
      <c r="U236" s="915"/>
      <c r="V236" s="890"/>
    </row>
    <row r="237" spans="2:22" s="38" customFormat="1" ht="12" hidden="1" outlineLevel="3">
      <c r="B237" s="26"/>
      <c r="C237" s="40"/>
      <c r="D237" s="39"/>
      <c r="E237" s="40"/>
      <c r="F237" s="872"/>
      <c r="G237" s="873"/>
      <c r="H237" s="873"/>
      <c r="I237" s="874" t="s">
        <v>3</v>
      </c>
      <c r="J237" s="873"/>
      <c r="K237" s="41">
        <v>95.522393749999992</v>
      </c>
      <c r="L237" s="875"/>
      <c r="M237" s="43"/>
      <c r="O237" s="1981"/>
      <c r="P237" s="1982"/>
      <c r="Q237" s="1980">
        <v>1</v>
      </c>
      <c r="R237" s="2145"/>
      <c r="S237" s="889"/>
      <c r="T237" s="1569"/>
      <c r="U237" s="915"/>
      <c r="V237" s="890"/>
    </row>
    <row r="238" spans="2:22" s="38" customFormat="1" ht="12" hidden="1" outlineLevel="3">
      <c r="B238" s="26"/>
      <c r="C238" s="40"/>
      <c r="D238" s="39"/>
      <c r="E238" s="40"/>
      <c r="F238" s="872"/>
      <c r="G238" s="873"/>
      <c r="H238" s="873"/>
      <c r="I238" s="874" t="s">
        <v>840</v>
      </c>
      <c r="J238" s="873"/>
      <c r="K238" s="41">
        <v>0</v>
      </c>
      <c r="L238" s="875"/>
      <c r="M238" s="43"/>
      <c r="O238" s="1981"/>
      <c r="P238" s="1982"/>
      <c r="Q238" s="1980">
        <v>1</v>
      </c>
      <c r="R238" s="2145"/>
      <c r="S238" s="889"/>
      <c r="T238" s="1569"/>
      <c r="U238" s="915"/>
      <c r="V238" s="890"/>
    </row>
    <row r="239" spans="2:22" s="38" customFormat="1" ht="12" hidden="1" outlineLevel="3">
      <c r="B239" s="26"/>
      <c r="C239" s="40"/>
      <c r="D239" s="39"/>
      <c r="E239" s="40"/>
      <c r="F239" s="872"/>
      <c r="G239" s="873"/>
      <c r="H239" s="873"/>
      <c r="I239" s="874" t="s">
        <v>1479</v>
      </c>
      <c r="J239" s="873"/>
      <c r="K239" s="41">
        <v>16.373350000000002</v>
      </c>
      <c r="L239" s="875"/>
      <c r="M239" s="43"/>
      <c r="O239" s="1981"/>
      <c r="P239" s="1982"/>
      <c r="Q239" s="1980">
        <v>1</v>
      </c>
      <c r="R239" s="2145"/>
      <c r="S239" s="889"/>
      <c r="T239" s="1569"/>
      <c r="U239" s="915"/>
      <c r="V239" s="890"/>
    </row>
    <row r="240" spans="2:22" s="38" customFormat="1" ht="12" hidden="1" outlineLevel="3">
      <c r="B240" s="26"/>
      <c r="C240" s="40"/>
      <c r="D240" s="39"/>
      <c r="E240" s="40"/>
      <c r="F240" s="872"/>
      <c r="G240" s="873"/>
      <c r="H240" s="873"/>
      <c r="I240" s="874" t="s">
        <v>1246</v>
      </c>
      <c r="J240" s="873"/>
      <c r="K240" s="41">
        <v>4.5220000000000002</v>
      </c>
      <c r="L240" s="875"/>
      <c r="M240" s="43"/>
      <c r="O240" s="1981"/>
      <c r="P240" s="1982"/>
      <c r="Q240" s="1980">
        <v>1</v>
      </c>
      <c r="R240" s="2145"/>
      <c r="S240" s="889"/>
      <c r="T240" s="1569"/>
      <c r="U240" s="915"/>
      <c r="V240" s="890"/>
    </row>
    <row r="241" spans="2:22" s="38" customFormat="1" ht="12" hidden="1" outlineLevel="3">
      <c r="B241" s="26"/>
      <c r="C241" s="40"/>
      <c r="D241" s="39"/>
      <c r="E241" s="40"/>
      <c r="F241" s="872"/>
      <c r="G241" s="873"/>
      <c r="H241" s="873"/>
      <c r="I241" s="874" t="s">
        <v>1501</v>
      </c>
      <c r="J241" s="873"/>
      <c r="K241" s="41">
        <v>26.200212500000006</v>
      </c>
      <c r="L241" s="875"/>
      <c r="M241" s="43"/>
      <c r="O241" s="1981"/>
      <c r="P241" s="1982"/>
      <c r="Q241" s="1980">
        <v>1</v>
      </c>
      <c r="R241" s="2145"/>
      <c r="S241" s="889"/>
      <c r="T241" s="1569"/>
      <c r="U241" s="915"/>
      <c r="V241" s="890"/>
    </row>
    <row r="242" spans="2:22" s="38" customFormat="1" ht="12" hidden="1" outlineLevel="3">
      <c r="B242" s="26"/>
      <c r="C242" s="40"/>
      <c r="D242" s="39"/>
      <c r="E242" s="40"/>
      <c r="F242" s="872"/>
      <c r="G242" s="873"/>
      <c r="H242" s="873"/>
      <c r="I242" s="874" t="s">
        <v>1432</v>
      </c>
      <c r="J242" s="873"/>
      <c r="K242" s="41">
        <v>4.7779375000000011</v>
      </c>
      <c r="L242" s="875"/>
      <c r="M242" s="43"/>
      <c r="O242" s="1981"/>
      <c r="P242" s="1982"/>
      <c r="Q242" s="1980">
        <v>1</v>
      </c>
      <c r="R242" s="2145"/>
      <c r="S242" s="889"/>
      <c r="T242" s="1569"/>
      <c r="U242" s="915"/>
      <c r="V242" s="890"/>
    </row>
    <row r="243" spans="2:22" s="38" customFormat="1" ht="12" hidden="1" outlineLevel="3">
      <c r="B243" s="26"/>
      <c r="C243" s="40"/>
      <c r="D243" s="39"/>
      <c r="E243" s="40"/>
      <c r="F243" s="872"/>
      <c r="G243" s="873"/>
      <c r="H243" s="873"/>
      <c r="I243" s="874" t="s">
        <v>1569</v>
      </c>
      <c r="J243" s="873"/>
      <c r="K243" s="41">
        <v>20.458130000000001</v>
      </c>
      <c r="L243" s="875"/>
      <c r="M243" s="43"/>
      <c r="O243" s="1981"/>
      <c r="P243" s="1982"/>
      <c r="Q243" s="1980">
        <v>1</v>
      </c>
      <c r="R243" s="2145"/>
      <c r="S243" s="889"/>
      <c r="T243" s="1569"/>
      <c r="U243" s="915"/>
      <c r="V243" s="890"/>
    </row>
    <row r="244" spans="2:22" s="38" customFormat="1" ht="12" hidden="1" outlineLevel="3">
      <c r="B244" s="26"/>
      <c r="C244" s="40"/>
      <c r="D244" s="39"/>
      <c r="E244" s="40"/>
      <c r="F244" s="872"/>
      <c r="G244" s="873"/>
      <c r="H244" s="873"/>
      <c r="I244" s="874" t="s">
        <v>161</v>
      </c>
      <c r="J244" s="873"/>
      <c r="K244" s="41">
        <v>0</v>
      </c>
      <c r="L244" s="875"/>
      <c r="M244" s="43"/>
      <c r="O244" s="1981"/>
      <c r="P244" s="1982"/>
      <c r="Q244" s="1980">
        <v>1</v>
      </c>
      <c r="R244" s="2145"/>
      <c r="S244" s="889"/>
      <c r="T244" s="1569"/>
      <c r="U244" s="915"/>
      <c r="V244" s="890"/>
    </row>
    <row r="245" spans="2:22" s="38" customFormat="1" ht="12" hidden="1" outlineLevel="3">
      <c r="B245" s="26"/>
      <c r="C245" s="40"/>
      <c r="D245" s="39"/>
      <c r="E245" s="40"/>
      <c r="F245" s="872"/>
      <c r="G245" s="873"/>
      <c r="H245" s="873"/>
      <c r="I245" s="874" t="s">
        <v>1089</v>
      </c>
      <c r="J245" s="873"/>
      <c r="K245" s="41">
        <v>-1.8683437499999997</v>
      </c>
      <c r="L245" s="875"/>
      <c r="M245" s="43"/>
      <c r="O245" s="1981"/>
      <c r="P245" s="1982"/>
      <c r="Q245" s="1980">
        <v>1</v>
      </c>
      <c r="R245" s="2145"/>
      <c r="S245" s="889"/>
      <c r="T245" s="1569"/>
      <c r="U245" s="915"/>
      <c r="V245" s="890"/>
    </row>
    <row r="246" spans="2:22" s="38" customFormat="1" ht="12" hidden="1" outlineLevel="3">
      <c r="B246" s="26"/>
      <c r="C246" s="40"/>
      <c r="D246" s="39"/>
      <c r="E246" s="40"/>
      <c r="F246" s="872"/>
      <c r="G246" s="873"/>
      <c r="H246" s="873"/>
      <c r="I246" s="874" t="s">
        <v>1048</v>
      </c>
      <c r="J246" s="873"/>
      <c r="K246" s="41">
        <v>-2.0999999999999996</v>
      </c>
      <c r="L246" s="875"/>
      <c r="M246" s="43"/>
      <c r="O246" s="1981"/>
      <c r="P246" s="1982"/>
      <c r="Q246" s="1980">
        <v>1</v>
      </c>
      <c r="R246" s="2145"/>
      <c r="S246" s="889"/>
      <c r="T246" s="1569"/>
      <c r="U246" s="915"/>
      <c r="V246" s="890"/>
    </row>
    <row r="247" spans="2:22" s="38" customFormat="1" ht="12" hidden="1" outlineLevel="3">
      <c r="B247" s="26"/>
      <c r="C247" s="40"/>
      <c r="D247" s="39"/>
      <c r="E247" s="40"/>
      <c r="F247" s="872"/>
      <c r="G247" s="873"/>
      <c r="H247" s="873"/>
      <c r="I247" s="874" t="s">
        <v>1292</v>
      </c>
      <c r="J247" s="873"/>
      <c r="K247" s="41">
        <v>-5.9036249999999981</v>
      </c>
      <c r="L247" s="875"/>
      <c r="M247" s="43"/>
      <c r="O247" s="1981"/>
      <c r="P247" s="1982"/>
      <c r="Q247" s="1980">
        <v>1</v>
      </c>
      <c r="R247" s="2145"/>
      <c r="S247" s="889"/>
      <c r="T247" s="1569"/>
      <c r="U247" s="915"/>
      <c r="V247" s="890"/>
    </row>
    <row r="248" spans="2:22" s="38" customFormat="1" ht="12" hidden="1" outlineLevel="3">
      <c r="B248" s="26"/>
      <c r="C248" s="40"/>
      <c r="D248" s="39"/>
      <c r="E248" s="40"/>
      <c r="F248" s="872"/>
      <c r="G248" s="873"/>
      <c r="H248" s="873"/>
      <c r="I248" s="874" t="s">
        <v>1378</v>
      </c>
      <c r="J248" s="873"/>
      <c r="K248" s="41">
        <v>-11.244187499999999</v>
      </c>
      <c r="L248" s="875"/>
      <c r="M248" s="43"/>
      <c r="O248" s="1981"/>
      <c r="P248" s="1982"/>
      <c r="Q248" s="1980">
        <v>1</v>
      </c>
      <c r="R248" s="2145"/>
      <c r="S248" s="889"/>
      <c r="T248" s="1569"/>
      <c r="U248" s="915"/>
      <c r="V248" s="890"/>
    </row>
    <row r="249" spans="2:22" s="38" customFormat="1" ht="12" hidden="1" outlineLevel="3">
      <c r="B249" s="26"/>
      <c r="C249" s="40"/>
      <c r="D249" s="39"/>
      <c r="E249" s="40"/>
      <c r="F249" s="872"/>
      <c r="G249" s="873"/>
      <c r="H249" s="873"/>
      <c r="I249" s="874" t="s">
        <v>1223</v>
      </c>
      <c r="J249" s="873"/>
      <c r="K249" s="41">
        <v>-0.47249999999999998</v>
      </c>
      <c r="L249" s="875"/>
      <c r="M249" s="43"/>
      <c r="O249" s="1981"/>
      <c r="P249" s="1982"/>
      <c r="Q249" s="1980">
        <v>1</v>
      </c>
      <c r="R249" s="2145"/>
      <c r="S249" s="889"/>
      <c r="T249" s="1569"/>
      <c r="U249" s="915"/>
      <c r="V249" s="890"/>
    </row>
    <row r="250" spans="2:22" s="38" customFormat="1" ht="12" hidden="1" outlineLevel="3">
      <c r="B250" s="26"/>
      <c r="C250" s="40"/>
      <c r="D250" s="39"/>
      <c r="E250" s="40"/>
      <c r="F250" s="872"/>
      <c r="G250" s="873"/>
      <c r="H250" s="873"/>
      <c r="I250" s="874" t="s">
        <v>1271</v>
      </c>
      <c r="J250" s="873"/>
      <c r="K250" s="41">
        <v>-1.0499999999999998</v>
      </c>
      <c r="L250" s="875"/>
      <c r="M250" s="43"/>
      <c r="O250" s="1981"/>
      <c r="P250" s="1982"/>
      <c r="Q250" s="1980">
        <v>1</v>
      </c>
      <c r="R250" s="2145"/>
      <c r="S250" s="889"/>
      <c r="T250" s="1569"/>
      <c r="U250" s="915"/>
      <c r="V250" s="890"/>
    </row>
    <row r="251" spans="2:22" s="38" customFormat="1" ht="12" hidden="1" outlineLevel="3">
      <c r="B251" s="26"/>
      <c r="C251" s="40"/>
      <c r="D251" s="39"/>
      <c r="E251" s="40"/>
      <c r="F251" s="872"/>
      <c r="G251" s="873"/>
      <c r="H251" s="873"/>
      <c r="I251" s="874" t="s">
        <v>1291</v>
      </c>
      <c r="J251" s="873"/>
      <c r="K251" s="41">
        <v>-5.4975374999999991</v>
      </c>
      <c r="L251" s="875"/>
      <c r="M251" s="43"/>
      <c r="O251" s="1981"/>
      <c r="P251" s="1982"/>
      <c r="Q251" s="1980">
        <v>1</v>
      </c>
      <c r="R251" s="2145"/>
      <c r="S251" s="889"/>
      <c r="T251" s="1569"/>
      <c r="U251" s="915"/>
      <c r="V251" s="890"/>
    </row>
    <row r="252" spans="2:22" s="38" customFormat="1" ht="12" hidden="1" outlineLevel="3">
      <c r="B252" s="26"/>
      <c r="C252" s="40"/>
      <c r="D252" s="39"/>
      <c r="E252" s="40"/>
      <c r="F252" s="872"/>
      <c r="G252" s="873"/>
      <c r="H252" s="873"/>
      <c r="I252" s="874" t="s">
        <v>1290</v>
      </c>
      <c r="J252" s="873"/>
      <c r="K252" s="41">
        <v>-7.7174999999999985</v>
      </c>
      <c r="L252" s="875"/>
      <c r="M252" s="43"/>
      <c r="O252" s="1981"/>
      <c r="P252" s="1982"/>
      <c r="Q252" s="1980">
        <v>1</v>
      </c>
      <c r="R252" s="2145"/>
      <c r="S252" s="889"/>
      <c r="T252" s="1569"/>
      <c r="U252" s="915"/>
      <c r="V252" s="890"/>
    </row>
    <row r="253" spans="2:22" s="38" customFormat="1" ht="12" hidden="1" outlineLevel="3">
      <c r="B253" s="26"/>
      <c r="C253" s="40"/>
      <c r="D253" s="39"/>
      <c r="E253" s="40"/>
      <c r="F253" s="872"/>
      <c r="G253" s="873"/>
      <c r="H253" s="873"/>
      <c r="I253" s="874" t="s">
        <v>3</v>
      </c>
      <c r="J253" s="873"/>
      <c r="K253" s="41">
        <v>36.47793625000002</v>
      </c>
      <c r="L253" s="875"/>
      <c r="M253" s="43"/>
      <c r="O253" s="1981"/>
      <c r="P253" s="1982"/>
      <c r="Q253" s="1980">
        <v>1</v>
      </c>
      <c r="R253" s="2145"/>
      <c r="S253" s="889"/>
      <c r="T253" s="1569"/>
      <c r="U253" s="915"/>
      <c r="V253" s="890"/>
    </row>
    <row r="254" spans="2:22" s="38" customFormat="1" ht="12" hidden="1" outlineLevel="3">
      <c r="B254" s="26"/>
      <c r="C254" s="40"/>
      <c r="D254" s="39"/>
      <c r="E254" s="40"/>
      <c r="F254" s="872"/>
      <c r="G254" s="873"/>
      <c r="H254" s="873"/>
      <c r="I254" s="874" t="s">
        <v>851</v>
      </c>
      <c r="J254" s="873"/>
      <c r="K254" s="41">
        <v>0</v>
      </c>
      <c r="L254" s="875"/>
      <c r="M254" s="43"/>
      <c r="O254" s="1981"/>
      <c r="P254" s="1982"/>
      <c r="Q254" s="1980">
        <v>1</v>
      </c>
      <c r="R254" s="2145"/>
      <c r="S254" s="889"/>
      <c r="T254" s="1569"/>
      <c r="U254" s="915"/>
      <c r="V254" s="890"/>
    </row>
    <row r="255" spans="2:22" s="38" customFormat="1" ht="12" hidden="1" outlineLevel="3">
      <c r="B255" s="26"/>
      <c r="C255" s="40"/>
      <c r="D255" s="39"/>
      <c r="E255" s="40"/>
      <c r="F255" s="872"/>
      <c r="G255" s="873"/>
      <c r="H255" s="873"/>
      <c r="I255" s="874" t="s">
        <v>1478</v>
      </c>
      <c r="J255" s="873"/>
      <c r="K255" s="41">
        <v>15.36885</v>
      </c>
      <c r="L255" s="875"/>
      <c r="M255" s="43"/>
      <c r="O255" s="1981"/>
      <c r="P255" s="1982"/>
      <c r="Q255" s="1980">
        <v>1</v>
      </c>
      <c r="R255" s="2145"/>
      <c r="S255" s="889"/>
      <c r="T255" s="1569"/>
      <c r="U255" s="915"/>
      <c r="V255" s="890"/>
    </row>
    <row r="256" spans="2:22" s="38" customFormat="1" ht="12" hidden="1" outlineLevel="3">
      <c r="B256" s="26"/>
      <c r="C256" s="40"/>
      <c r="D256" s="39"/>
      <c r="E256" s="40"/>
      <c r="F256" s="872"/>
      <c r="G256" s="873"/>
      <c r="H256" s="873"/>
      <c r="I256" s="874" t="s">
        <v>1494</v>
      </c>
      <c r="J256" s="873"/>
      <c r="K256" s="41">
        <v>21.697924500000003</v>
      </c>
      <c r="L256" s="875"/>
      <c r="M256" s="43"/>
      <c r="O256" s="1981"/>
      <c r="P256" s="1982"/>
      <c r="Q256" s="1980">
        <v>1</v>
      </c>
      <c r="R256" s="2145"/>
      <c r="S256" s="889"/>
      <c r="T256" s="1569"/>
      <c r="U256" s="915"/>
      <c r="V256" s="890"/>
    </row>
    <row r="257" spans="2:22" s="38" customFormat="1" ht="12" hidden="1" outlineLevel="3">
      <c r="B257" s="26"/>
      <c r="C257" s="40"/>
      <c r="D257" s="39"/>
      <c r="E257" s="40"/>
      <c r="F257" s="872"/>
      <c r="G257" s="873"/>
      <c r="H257" s="873"/>
      <c r="I257" s="874" t="s">
        <v>1269</v>
      </c>
      <c r="J257" s="873"/>
      <c r="K257" s="41">
        <v>2.9854124999999998</v>
      </c>
      <c r="L257" s="875"/>
      <c r="M257" s="43"/>
      <c r="O257" s="1981"/>
      <c r="P257" s="1982"/>
      <c r="Q257" s="1980">
        <v>1</v>
      </c>
      <c r="R257" s="2145"/>
      <c r="S257" s="889"/>
      <c r="T257" s="1569"/>
      <c r="U257" s="915"/>
      <c r="V257" s="890"/>
    </row>
    <row r="258" spans="2:22" s="38" customFormat="1" ht="12" hidden="1" outlineLevel="3">
      <c r="B258" s="26"/>
      <c r="C258" s="40"/>
      <c r="D258" s="39"/>
      <c r="E258" s="40"/>
      <c r="F258" s="872"/>
      <c r="G258" s="873"/>
      <c r="H258" s="873"/>
      <c r="I258" s="874" t="s">
        <v>1136</v>
      </c>
      <c r="J258" s="873"/>
      <c r="K258" s="41">
        <v>3.585986249999999</v>
      </c>
      <c r="L258" s="875"/>
      <c r="M258" s="43"/>
      <c r="O258" s="1981"/>
      <c r="P258" s="1982"/>
      <c r="Q258" s="1980">
        <v>1</v>
      </c>
      <c r="R258" s="2145"/>
      <c r="S258" s="889"/>
      <c r="T258" s="1569"/>
      <c r="U258" s="915"/>
      <c r="V258" s="890"/>
    </row>
    <row r="259" spans="2:22" s="38" customFormat="1" ht="12" hidden="1" outlineLevel="3">
      <c r="B259" s="26"/>
      <c r="C259" s="40"/>
      <c r="D259" s="39"/>
      <c r="E259" s="40"/>
      <c r="F259" s="872"/>
      <c r="G259" s="873"/>
      <c r="H259" s="873"/>
      <c r="I259" s="874" t="s">
        <v>1202</v>
      </c>
      <c r="J259" s="873"/>
      <c r="K259" s="41">
        <v>6.8669999999999991</v>
      </c>
      <c r="L259" s="875"/>
      <c r="M259" s="43"/>
      <c r="O259" s="1981"/>
      <c r="P259" s="1982"/>
      <c r="Q259" s="1980">
        <v>1</v>
      </c>
      <c r="R259" s="2145"/>
      <c r="S259" s="889"/>
      <c r="T259" s="1569"/>
      <c r="U259" s="915"/>
      <c r="V259" s="890"/>
    </row>
    <row r="260" spans="2:22" s="38" customFormat="1" ht="12" hidden="1" outlineLevel="3">
      <c r="B260" s="26"/>
      <c r="C260" s="40"/>
      <c r="D260" s="39"/>
      <c r="E260" s="40"/>
      <c r="F260" s="872"/>
      <c r="G260" s="873"/>
      <c r="H260" s="873"/>
      <c r="I260" s="874" t="s">
        <v>1377</v>
      </c>
      <c r="J260" s="873"/>
      <c r="K260" s="41">
        <v>8.1990405000000006</v>
      </c>
      <c r="L260" s="875"/>
      <c r="M260" s="43"/>
      <c r="O260" s="1981"/>
      <c r="P260" s="1982"/>
      <c r="Q260" s="1980">
        <v>1</v>
      </c>
      <c r="R260" s="2145"/>
      <c r="S260" s="889"/>
      <c r="T260" s="1569"/>
      <c r="U260" s="915"/>
      <c r="V260" s="890"/>
    </row>
    <row r="261" spans="2:22" s="38" customFormat="1" ht="12" hidden="1" outlineLevel="3">
      <c r="B261" s="26"/>
      <c r="C261" s="40"/>
      <c r="D261" s="39"/>
      <c r="E261" s="40"/>
      <c r="F261" s="872"/>
      <c r="G261" s="873"/>
      <c r="H261" s="873"/>
      <c r="I261" s="874" t="s">
        <v>1519</v>
      </c>
      <c r="J261" s="873"/>
      <c r="K261" s="41">
        <v>11.058074999999999</v>
      </c>
      <c r="L261" s="875"/>
      <c r="M261" s="43"/>
      <c r="O261" s="1981"/>
      <c r="P261" s="1982"/>
      <c r="Q261" s="1980">
        <v>1</v>
      </c>
      <c r="R261" s="2145"/>
      <c r="S261" s="889"/>
      <c r="T261" s="1569"/>
      <c r="U261" s="915"/>
      <c r="V261" s="890"/>
    </row>
    <row r="262" spans="2:22" s="38" customFormat="1" ht="12" hidden="1" outlineLevel="3">
      <c r="B262" s="26"/>
      <c r="C262" s="40"/>
      <c r="D262" s="39"/>
      <c r="E262" s="40"/>
      <c r="F262" s="872"/>
      <c r="G262" s="873"/>
      <c r="H262" s="873"/>
      <c r="I262" s="874" t="s">
        <v>161</v>
      </c>
      <c r="J262" s="873"/>
      <c r="K262" s="41">
        <v>0</v>
      </c>
      <c r="L262" s="875"/>
      <c r="M262" s="43"/>
      <c r="O262" s="1981"/>
      <c r="P262" s="1982"/>
      <c r="Q262" s="1980">
        <v>1</v>
      </c>
      <c r="R262" s="2145"/>
      <c r="S262" s="889"/>
      <c r="T262" s="1569"/>
      <c r="U262" s="915"/>
      <c r="V262" s="890"/>
    </row>
    <row r="263" spans="2:22" s="38" customFormat="1" ht="12" hidden="1" outlineLevel="3">
      <c r="B263" s="26"/>
      <c r="C263" s="40"/>
      <c r="D263" s="39"/>
      <c r="E263" s="40"/>
      <c r="F263" s="872"/>
      <c r="G263" s="873"/>
      <c r="H263" s="873"/>
      <c r="I263" s="874" t="s">
        <v>1293</v>
      </c>
      <c r="J263" s="873"/>
      <c r="K263" s="41">
        <v>-9.7256249999999991</v>
      </c>
      <c r="L263" s="875"/>
      <c r="M263" s="43"/>
      <c r="O263" s="1981"/>
      <c r="P263" s="1982"/>
      <c r="Q263" s="1980">
        <v>1</v>
      </c>
      <c r="R263" s="2145"/>
      <c r="S263" s="889"/>
      <c r="T263" s="1569"/>
      <c r="U263" s="915"/>
      <c r="V263" s="890"/>
    </row>
    <row r="264" spans="2:22" s="38" customFormat="1" ht="12" hidden="1" outlineLevel="3">
      <c r="B264" s="26"/>
      <c r="C264" s="40"/>
      <c r="D264" s="39"/>
      <c r="E264" s="40"/>
      <c r="F264" s="872"/>
      <c r="G264" s="873"/>
      <c r="H264" s="873"/>
      <c r="I264" s="874" t="s">
        <v>1294</v>
      </c>
      <c r="J264" s="873"/>
      <c r="K264" s="41">
        <v>-10.100999999999999</v>
      </c>
      <c r="L264" s="875"/>
      <c r="M264" s="43"/>
      <c r="O264" s="1981"/>
      <c r="P264" s="1982"/>
      <c r="Q264" s="1980">
        <v>1</v>
      </c>
      <c r="R264" s="2145"/>
      <c r="S264" s="889"/>
      <c r="T264" s="1569"/>
      <c r="U264" s="915"/>
      <c r="V264" s="890"/>
    </row>
    <row r="265" spans="2:22" s="38" customFormat="1" ht="12" hidden="1" outlineLevel="3">
      <c r="B265" s="26"/>
      <c r="C265" s="40"/>
      <c r="D265" s="39"/>
      <c r="E265" s="40"/>
      <c r="F265" s="872"/>
      <c r="G265" s="873"/>
      <c r="H265" s="873"/>
      <c r="I265" s="874" t="s">
        <v>831</v>
      </c>
      <c r="J265" s="873"/>
      <c r="K265" s="41">
        <v>-1.6550624999999999</v>
      </c>
      <c r="L265" s="875"/>
      <c r="M265" s="43"/>
      <c r="O265" s="1981"/>
      <c r="P265" s="1982"/>
      <c r="Q265" s="1980">
        <v>1</v>
      </c>
      <c r="R265" s="2145"/>
      <c r="S265" s="889"/>
      <c r="T265" s="1569"/>
      <c r="U265" s="915"/>
      <c r="V265" s="890"/>
    </row>
    <row r="266" spans="2:22" s="38" customFormat="1" ht="12" hidden="1" outlineLevel="3">
      <c r="B266" s="26"/>
      <c r="C266" s="40"/>
      <c r="D266" s="39"/>
      <c r="E266" s="40"/>
      <c r="F266" s="872"/>
      <c r="G266" s="873"/>
      <c r="H266" s="873"/>
      <c r="I266" s="874" t="s">
        <v>1249</v>
      </c>
      <c r="J266" s="873"/>
      <c r="K266" s="41">
        <v>-4.9481249999999992</v>
      </c>
      <c r="L266" s="875"/>
      <c r="M266" s="43"/>
      <c r="O266" s="1981"/>
      <c r="P266" s="1982"/>
      <c r="Q266" s="1980">
        <v>1</v>
      </c>
      <c r="R266" s="2145"/>
      <c r="S266" s="889"/>
      <c r="T266" s="1569"/>
      <c r="U266" s="915"/>
      <c r="V266" s="890"/>
    </row>
    <row r="267" spans="2:22" s="38" customFormat="1" ht="12" hidden="1" outlineLevel="3">
      <c r="B267" s="26"/>
      <c r="C267" s="40"/>
      <c r="D267" s="39"/>
      <c r="E267" s="40"/>
      <c r="F267" s="872"/>
      <c r="G267" s="873"/>
      <c r="H267" s="873"/>
      <c r="I267" s="874" t="s">
        <v>1444</v>
      </c>
      <c r="J267" s="873"/>
      <c r="K267" s="41">
        <v>-6.4155000000000006</v>
      </c>
      <c r="L267" s="875"/>
      <c r="M267" s="43"/>
      <c r="O267" s="1981"/>
      <c r="P267" s="1982"/>
      <c r="Q267" s="1980">
        <v>1</v>
      </c>
      <c r="R267" s="2145"/>
      <c r="S267" s="889"/>
      <c r="T267" s="1569"/>
      <c r="U267" s="915"/>
      <c r="V267" s="890"/>
    </row>
    <row r="268" spans="2:22" s="38" customFormat="1" ht="12" hidden="1" outlineLevel="3">
      <c r="B268" s="26"/>
      <c r="C268" s="40"/>
      <c r="D268" s="39"/>
      <c r="E268" s="40"/>
      <c r="F268" s="872"/>
      <c r="G268" s="873"/>
      <c r="H268" s="873"/>
      <c r="I268" s="874" t="s">
        <v>4619</v>
      </c>
      <c r="J268" s="873"/>
      <c r="K268" s="41"/>
      <c r="L268" s="875"/>
      <c r="M268" s="43"/>
      <c r="O268" s="1981"/>
      <c r="P268" s="1982"/>
      <c r="Q268" s="1980">
        <v>1</v>
      </c>
      <c r="R268" s="2145"/>
      <c r="S268" s="889"/>
      <c r="T268" s="1569"/>
      <c r="U268" s="915"/>
      <c r="V268" s="890"/>
    </row>
    <row r="269" spans="2:22" s="38" customFormat="1" ht="12" hidden="1" outlineLevel="3">
      <c r="B269" s="26"/>
      <c r="C269" s="40"/>
      <c r="D269" s="39"/>
      <c r="E269" s="40"/>
      <c r="F269" s="872"/>
      <c r="G269" s="873"/>
      <c r="H269" s="873"/>
      <c r="I269" s="874" t="s">
        <v>4620</v>
      </c>
      <c r="J269" s="873"/>
      <c r="K269" s="41">
        <f>-24.68*0.175</f>
        <v>-4.319</v>
      </c>
      <c r="L269" s="875"/>
      <c r="M269" s="43"/>
      <c r="O269" s="1981"/>
      <c r="P269" s="1982"/>
      <c r="Q269" s="1980">
        <v>1</v>
      </c>
      <c r="R269" s="2145"/>
      <c r="S269" s="889"/>
      <c r="T269" s="1569"/>
      <c r="U269" s="915"/>
      <c r="V269" s="890"/>
    </row>
    <row r="270" spans="2:22" s="64" customFormat="1" outlineLevel="2" collapsed="1">
      <c r="B270" s="1921" t="s">
        <v>4688</v>
      </c>
      <c r="C270" s="1642"/>
      <c r="D270" s="1921"/>
      <c r="E270" s="1639"/>
      <c r="F270" s="1638">
        <v>5</v>
      </c>
      <c r="G270" s="1642" t="s">
        <v>13</v>
      </c>
      <c r="H270" s="1922" t="s">
        <v>248</v>
      </c>
      <c r="I270" s="1644" t="s">
        <v>1730</v>
      </c>
      <c r="J270" s="1642" t="s">
        <v>17</v>
      </c>
      <c r="K270" s="1643">
        <v>1005.2115985000002</v>
      </c>
      <c r="L270" s="1923">
        <v>0</v>
      </c>
      <c r="M270" s="1643">
        <f>K270*(1+L270/100)</f>
        <v>1005.2115985000002</v>
      </c>
      <c r="O270" s="1977"/>
      <c r="P270" s="1983"/>
      <c r="Q270" s="1978"/>
      <c r="R270" s="2143">
        <f>M270*Q270</f>
        <v>0</v>
      </c>
      <c r="S270" s="1924">
        <v>2.45329</v>
      </c>
      <c r="T270" s="2155">
        <f>M270*S270</f>
        <v>2466.0755624840654</v>
      </c>
      <c r="U270" s="1619"/>
      <c r="V270" s="911">
        <f>M270*U270</f>
        <v>0</v>
      </c>
    </row>
    <row r="271" spans="2:22" s="38" customFormat="1" ht="12" hidden="1" outlineLevel="3">
      <c r="B271" s="26"/>
      <c r="C271" s="40"/>
      <c r="D271" s="39"/>
      <c r="E271" s="40"/>
      <c r="F271" s="872"/>
      <c r="G271" s="873"/>
      <c r="H271" s="873"/>
      <c r="I271" s="874" t="s">
        <v>1351</v>
      </c>
      <c r="J271" s="873"/>
      <c r="K271" s="41">
        <v>0</v>
      </c>
      <c r="L271" s="875"/>
      <c r="M271" s="43"/>
      <c r="O271" s="1981"/>
      <c r="P271" s="1982"/>
      <c r="Q271" s="1980">
        <v>1</v>
      </c>
      <c r="R271" s="2145"/>
      <c r="S271" s="889"/>
      <c r="T271" s="1569"/>
      <c r="U271" s="915"/>
      <c r="V271" s="890"/>
    </row>
    <row r="272" spans="2:22" s="38" customFormat="1" ht="12" hidden="1" outlineLevel="3">
      <c r="B272" s="26"/>
      <c r="C272" s="40"/>
      <c r="D272" s="39"/>
      <c r="E272" s="40"/>
      <c r="F272" s="872"/>
      <c r="G272" s="873"/>
      <c r="H272" s="873"/>
      <c r="I272" s="874" t="s">
        <v>159</v>
      </c>
      <c r="J272" s="873"/>
      <c r="K272" s="41">
        <v>0</v>
      </c>
      <c r="L272" s="875"/>
      <c r="M272" s="43"/>
      <c r="O272" s="1981"/>
      <c r="P272" s="1982"/>
      <c r="Q272" s="1980">
        <v>1</v>
      </c>
      <c r="R272" s="2145"/>
      <c r="S272" s="889"/>
      <c r="T272" s="1569"/>
      <c r="U272" s="915"/>
      <c r="V272" s="890"/>
    </row>
    <row r="273" spans="2:22" s="38" customFormat="1" ht="12" hidden="1" outlineLevel="3">
      <c r="B273" s="26"/>
      <c r="C273" s="40"/>
      <c r="D273" s="39"/>
      <c r="E273" s="40"/>
      <c r="F273" s="872"/>
      <c r="G273" s="873"/>
      <c r="H273" s="873"/>
      <c r="I273" s="874" t="s">
        <v>1451</v>
      </c>
      <c r="J273" s="873"/>
      <c r="K273" s="41">
        <v>45.531199999999998</v>
      </c>
      <c r="L273" s="875"/>
      <c r="M273" s="43"/>
      <c r="O273" s="1981"/>
      <c r="P273" s="1982"/>
      <c r="Q273" s="1980">
        <v>1</v>
      </c>
      <c r="R273" s="2145"/>
      <c r="S273" s="889"/>
      <c r="T273" s="1569"/>
      <c r="U273" s="915"/>
      <c r="V273" s="890"/>
    </row>
    <row r="274" spans="2:22" s="38" customFormat="1" ht="12" hidden="1" outlineLevel="3">
      <c r="B274" s="26"/>
      <c r="C274" s="40"/>
      <c r="D274" s="39"/>
      <c r="E274" s="40"/>
      <c r="F274" s="872"/>
      <c r="G274" s="873"/>
      <c r="H274" s="873"/>
      <c r="I274" s="874" t="s">
        <v>161</v>
      </c>
      <c r="J274" s="873"/>
      <c r="K274" s="41">
        <v>0</v>
      </c>
      <c r="L274" s="875"/>
      <c r="M274" s="43"/>
      <c r="O274" s="1981"/>
      <c r="P274" s="1982"/>
      <c r="Q274" s="1980">
        <v>1</v>
      </c>
      <c r="R274" s="2145"/>
      <c r="S274" s="889"/>
      <c r="T274" s="1569"/>
      <c r="U274" s="915"/>
      <c r="V274" s="890"/>
    </row>
    <row r="275" spans="2:22" s="38" customFormat="1" ht="12" hidden="1" outlineLevel="3">
      <c r="B275" s="26"/>
      <c r="C275" s="40"/>
      <c r="D275" s="39"/>
      <c r="E275" s="40"/>
      <c r="F275" s="872"/>
      <c r="G275" s="873"/>
      <c r="H275" s="873"/>
      <c r="I275" s="874" t="s">
        <v>891</v>
      </c>
      <c r="J275" s="873"/>
      <c r="K275" s="41">
        <v>-2.9568000000000008</v>
      </c>
      <c r="L275" s="875"/>
      <c r="M275" s="43"/>
      <c r="O275" s="1981"/>
      <c r="P275" s="1982"/>
      <c r="Q275" s="1980">
        <v>1</v>
      </c>
      <c r="R275" s="2145"/>
      <c r="S275" s="889"/>
      <c r="T275" s="1569"/>
      <c r="U275" s="915"/>
      <c r="V275" s="890"/>
    </row>
    <row r="276" spans="2:22" s="38" customFormat="1" ht="12" hidden="1" outlineLevel="3">
      <c r="B276" s="26"/>
      <c r="C276" s="40"/>
      <c r="D276" s="39"/>
      <c r="E276" s="40"/>
      <c r="F276" s="872"/>
      <c r="G276" s="873"/>
      <c r="H276" s="873"/>
      <c r="I276" s="874" t="s">
        <v>3</v>
      </c>
      <c r="J276" s="873"/>
      <c r="K276" s="41">
        <v>42.574399999999997</v>
      </c>
      <c r="L276" s="875"/>
      <c r="M276" s="43"/>
      <c r="O276" s="1981"/>
      <c r="P276" s="1982"/>
      <c r="Q276" s="1980">
        <v>1</v>
      </c>
      <c r="R276" s="2145"/>
      <c r="S276" s="889"/>
      <c r="T276" s="1569"/>
      <c r="U276" s="915"/>
      <c r="V276" s="890"/>
    </row>
    <row r="277" spans="2:22" s="38" customFormat="1" ht="12" hidden="1" outlineLevel="3">
      <c r="B277" s="26"/>
      <c r="C277" s="40"/>
      <c r="D277" s="39"/>
      <c r="E277" s="40"/>
      <c r="F277" s="872"/>
      <c r="G277" s="873"/>
      <c r="H277" s="873"/>
      <c r="I277" s="874" t="s">
        <v>1344</v>
      </c>
      <c r="J277" s="873"/>
      <c r="K277" s="41">
        <v>0</v>
      </c>
      <c r="L277" s="875"/>
      <c r="M277" s="43"/>
      <c r="O277" s="1981"/>
      <c r="P277" s="1982"/>
      <c r="Q277" s="1980">
        <v>1</v>
      </c>
      <c r="R277" s="2145"/>
      <c r="S277" s="889"/>
      <c r="T277" s="1569"/>
      <c r="U277" s="915"/>
      <c r="V277" s="890"/>
    </row>
    <row r="278" spans="2:22" s="38" customFormat="1" ht="12" hidden="1" outlineLevel="3">
      <c r="B278" s="26"/>
      <c r="C278" s="40"/>
      <c r="D278" s="39"/>
      <c r="E278" s="40"/>
      <c r="F278" s="872"/>
      <c r="G278" s="873"/>
      <c r="H278" s="873"/>
      <c r="I278" s="874" t="s">
        <v>676</v>
      </c>
      <c r="J278" s="873"/>
      <c r="K278" s="41">
        <v>25.041600000000003</v>
      </c>
      <c r="L278" s="875"/>
      <c r="M278" s="43"/>
      <c r="O278" s="1981"/>
      <c r="P278" s="1982"/>
      <c r="Q278" s="1980">
        <v>1</v>
      </c>
      <c r="R278" s="2145"/>
      <c r="S278" s="889"/>
      <c r="T278" s="1569"/>
      <c r="U278" s="915"/>
      <c r="V278" s="890"/>
    </row>
    <row r="279" spans="2:22" s="38" customFormat="1" ht="12" hidden="1" outlineLevel="3">
      <c r="B279" s="26"/>
      <c r="C279" s="40"/>
      <c r="D279" s="39"/>
      <c r="E279" s="40"/>
      <c r="F279" s="872"/>
      <c r="G279" s="873"/>
      <c r="H279" s="873"/>
      <c r="I279" s="874" t="s">
        <v>1362</v>
      </c>
      <c r="J279" s="873"/>
      <c r="K279" s="41">
        <v>33.649650000000001</v>
      </c>
      <c r="L279" s="875"/>
      <c r="M279" s="43"/>
      <c r="O279" s="1981"/>
      <c r="P279" s="1982"/>
      <c r="Q279" s="1980">
        <v>1</v>
      </c>
      <c r="R279" s="2145"/>
      <c r="S279" s="889"/>
      <c r="T279" s="1569"/>
      <c r="U279" s="915"/>
      <c r="V279" s="890"/>
    </row>
    <row r="280" spans="2:22" s="38" customFormat="1" ht="12" hidden="1" outlineLevel="3">
      <c r="B280" s="26"/>
      <c r="C280" s="40"/>
      <c r="D280" s="39"/>
      <c r="E280" s="40"/>
      <c r="F280" s="872"/>
      <c r="G280" s="873"/>
      <c r="H280" s="873"/>
      <c r="I280" s="874" t="s">
        <v>1518</v>
      </c>
      <c r="J280" s="873"/>
      <c r="K280" s="41">
        <v>38.787000000000006</v>
      </c>
      <c r="L280" s="875"/>
      <c r="M280" s="43"/>
      <c r="O280" s="1981"/>
      <c r="P280" s="1982"/>
      <c r="Q280" s="1980">
        <v>1</v>
      </c>
      <c r="R280" s="2145"/>
      <c r="S280" s="889"/>
      <c r="T280" s="1569"/>
      <c r="U280" s="915"/>
      <c r="V280" s="890"/>
    </row>
    <row r="281" spans="2:22" s="38" customFormat="1" ht="12" hidden="1" outlineLevel="3">
      <c r="B281" s="26"/>
      <c r="C281" s="40"/>
      <c r="D281" s="39"/>
      <c r="E281" s="40"/>
      <c r="F281" s="872"/>
      <c r="G281" s="873"/>
      <c r="H281" s="873"/>
      <c r="I281" s="874" t="s">
        <v>1189</v>
      </c>
      <c r="J281" s="873"/>
      <c r="K281" s="41">
        <v>4.1873999999999993</v>
      </c>
      <c r="L281" s="875"/>
      <c r="M281" s="43"/>
      <c r="O281" s="1981"/>
      <c r="P281" s="1982"/>
      <c r="Q281" s="1980">
        <v>1</v>
      </c>
      <c r="R281" s="2145"/>
      <c r="S281" s="889"/>
      <c r="T281" s="1569"/>
      <c r="U281" s="915"/>
      <c r="V281" s="890"/>
    </row>
    <row r="282" spans="2:22" s="38" customFormat="1" ht="12" hidden="1" outlineLevel="3">
      <c r="B282" s="26"/>
      <c r="C282" s="40"/>
      <c r="D282" s="39"/>
      <c r="E282" s="40"/>
      <c r="F282" s="872"/>
      <c r="G282" s="873"/>
      <c r="H282" s="873"/>
      <c r="I282" s="874" t="s">
        <v>1403</v>
      </c>
      <c r="J282" s="873"/>
      <c r="K282" s="41">
        <v>6.1950000000000003</v>
      </c>
      <c r="L282" s="875"/>
      <c r="M282" s="43"/>
      <c r="O282" s="1981"/>
      <c r="P282" s="1982"/>
      <c r="Q282" s="1980">
        <v>1</v>
      </c>
      <c r="R282" s="2145"/>
      <c r="S282" s="889"/>
      <c r="T282" s="1569"/>
      <c r="U282" s="915"/>
      <c r="V282" s="890"/>
    </row>
    <row r="283" spans="2:22" s="38" customFormat="1" ht="12" hidden="1" outlineLevel="3">
      <c r="B283" s="26"/>
      <c r="C283" s="40"/>
      <c r="D283" s="39"/>
      <c r="E283" s="40"/>
      <c r="F283" s="872"/>
      <c r="G283" s="873"/>
      <c r="H283" s="873"/>
      <c r="I283" s="874" t="s">
        <v>1429</v>
      </c>
      <c r="J283" s="873"/>
      <c r="K283" s="41">
        <v>13.818000000000005</v>
      </c>
      <c r="L283" s="875"/>
      <c r="M283" s="43"/>
      <c r="O283" s="1981"/>
      <c r="P283" s="1982"/>
      <c r="Q283" s="1980">
        <v>1</v>
      </c>
      <c r="R283" s="2145"/>
      <c r="S283" s="889"/>
      <c r="T283" s="1569"/>
      <c r="U283" s="915"/>
      <c r="V283" s="890"/>
    </row>
    <row r="284" spans="2:22" s="38" customFormat="1" ht="21.6" hidden="1" outlineLevel="3">
      <c r="B284" s="26"/>
      <c r="C284" s="40"/>
      <c r="D284" s="39"/>
      <c r="E284" s="40"/>
      <c r="F284" s="872"/>
      <c r="G284" s="873"/>
      <c r="H284" s="873"/>
      <c r="I284" s="874" t="s">
        <v>1600</v>
      </c>
      <c r="J284" s="873"/>
      <c r="K284" s="41">
        <v>20.763120000000004</v>
      </c>
      <c r="L284" s="875"/>
      <c r="M284" s="43"/>
      <c r="O284" s="1981"/>
      <c r="P284" s="1982"/>
      <c r="Q284" s="1980">
        <v>1</v>
      </c>
      <c r="R284" s="2145"/>
      <c r="S284" s="889"/>
      <c r="T284" s="1569"/>
      <c r="U284" s="915"/>
      <c r="V284" s="890"/>
    </row>
    <row r="285" spans="2:22" s="38" customFormat="1" ht="12" hidden="1" outlineLevel="3">
      <c r="B285" s="26"/>
      <c r="C285" s="40"/>
      <c r="D285" s="39"/>
      <c r="E285" s="40"/>
      <c r="F285" s="872"/>
      <c r="G285" s="873"/>
      <c r="H285" s="873"/>
      <c r="I285" s="874" t="s">
        <v>161</v>
      </c>
      <c r="J285" s="873"/>
      <c r="K285" s="41">
        <v>0</v>
      </c>
      <c r="L285" s="875"/>
      <c r="M285" s="43"/>
      <c r="O285" s="1981"/>
      <c r="P285" s="1982"/>
      <c r="Q285" s="1980">
        <v>1</v>
      </c>
      <c r="R285" s="2145"/>
      <c r="S285" s="889"/>
      <c r="T285" s="1569"/>
      <c r="U285" s="915"/>
      <c r="V285" s="890"/>
    </row>
    <row r="286" spans="2:22" s="38" customFormat="1" ht="12" hidden="1" outlineLevel="3">
      <c r="B286" s="26"/>
      <c r="C286" s="40"/>
      <c r="D286" s="39"/>
      <c r="E286" s="40"/>
      <c r="F286" s="872"/>
      <c r="G286" s="873"/>
      <c r="H286" s="873"/>
      <c r="I286" s="874" t="s">
        <v>1226</v>
      </c>
      <c r="J286" s="873"/>
      <c r="K286" s="41">
        <v>-5.3222400000000007</v>
      </c>
      <c r="L286" s="875"/>
      <c r="M286" s="43"/>
      <c r="O286" s="1981"/>
      <c r="P286" s="1982"/>
      <c r="Q286" s="1980">
        <v>1</v>
      </c>
      <c r="R286" s="2145"/>
      <c r="S286" s="889"/>
      <c r="T286" s="1569"/>
      <c r="U286" s="915"/>
      <c r="V286" s="890"/>
    </row>
    <row r="287" spans="2:22" s="38" customFormat="1" ht="12" hidden="1" outlineLevel="3">
      <c r="B287" s="26"/>
      <c r="C287" s="40"/>
      <c r="D287" s="39"/>
      <c r="E287" s="40"/>
      <c r="F287" s="872"/>
      <c r="G287" s="873"/>
      <c r="H287" s="873"/>
      <c r="I287" s="874" t="s">
        <v>1086</v>
      </c>
      <c r="J287" s="873"/>
      <c r="K287" s="41">
        <v>-0.98560000000000025</v>
      </c>
      <c r="L287" s="875"/>
      <c r="M287" s="43"/>
      <c r="O287" s="1981"/>
      <c r="P287" s="1982"/>
      <c r="Q287" s="1980">
        <v>1</v>
      </c>
      <c r="R287" s="2145"/>
      <c r="S287" s="889"/>
      <c r="T287" s="1569"/>
      <c r="U287" s="915"/>
      <c r="V287" s="890"/>
    </row>
    <row r="288" spans="2:22" s="38" customFormat="1" ht="12" hidden="1" outlineLevel="3">
      <c r="B288" s="26"/>
      <c r="C288" s="40"/>
      <c r="D288" s="39"/>
      <c r="E288" s="40"/>
      <c r="F288" s="872"/>
      <c r="G288" s="873"/>
      <c r="H288" s="873"/>
      <c r="I288" s="874" t="s">
        <v>662</v>
      </c>
      <c r="J288" s="873"/>
      <c r="K288" s="41">
        <v>-0.94080000000000019</v>
      </c>
      <c r="L288" s="875"/>
      <c r="M288" s="43"/>
      <c r="O288" s="1981"/>
      <c r="P288" s="1982"/>
      <c r="Q288" s="1980">
        <v>1</v>
      </c>
      <c r="R288" s="2145"/>
      <c r="S288" s="889"/>
      <c r="T288" s="1569"/>
      <c r="U288" s="915"/>
      <c r="V288" s="890"/>
    </row>
    <row r="289" spans="2:22" s="38" customFormat="1" ht="12" hidden="1" outlineLevel="3">
      <c r="B289" s="26"/>
      <c r="C289" s="40"/>
      <c r="D289" s="39"/>
      <c r="E289" s="40"/>
      <c r="F289" s="872"/>
      <c r="G289" s="873"/>
      <c r="H289" s="873"/>
      <c r="I289" s="874" t="s">
        <v>1088</v>
      </c>
      <c r="J289" s="873"/>
      <c r="K289" s="41">
        <v>-3.7273600000000005</v>
      </c>
      <c r="L289" s="875"/>
      <c r="M289" s="43"/>
      <c r="O289" s="1981"/>
      <c r="P289" s="1982"/>
      <c r="Q289" s="1980">
        <v>1</v>
      </c>
      <c r="R289" s="2145"/>
      <c r="S289" s="889"/>
      <c r="T289" s="1569"/>
      <c r="U289" s="915"/>
      <c r="V289" s="890"/>
    </row>
    <row r="290" spans="2:22" s="38" customFormat="1" ht="12" hidden="1" outlineLevel="3">
      <c r="B290" s="26"/>
      <c r="C290" s="40"/>
      <c r="D290" s="39"/>
      <c r="E290" s="40"/>
      <c r="F290" s="872"/>
      <c r="G290" s="873"/>
      <c r="H290" s="873"/>
      <c r="I290" s="874" t="s">
        <v>659</v>
      </c>
      <c r="J290" s="873"/>
      <c r="K290" s="41">
        <v>-0.4390400000000001</v>
      </c>
      <c r="L290" s="875"/>
      <c r="M290" s="43"/>
      <c r="O290" s="1981"/>
      <c r="P290" s="1982"/>
      <c r="Q290" s="1980">
        <v>1</v>
      </c>
      <c r="R290" s="2145"/>
      <c r="S290" s="889"/>
      <c r="T290" s="1569"/>
      <c r="U290" s="915"/>
      <c r="V290" s="890"/>
    </row>
    <row r="291" spans="2:22" s="38" customFormat="1" ht="12" hidden="1" outlineLevel="3">
      <c r="B291" s="26"/>
      <c r="C291" s="40"/>
      <c r="D291" s="39"/>
      <c r="E291" s="40"/>
      <c r="F291" s="872"/>
      <c r="G291" s="873"/>
      <c r="H291" s="873"/>
      <c r="I291" s="874" t="s">
        <v>3</v>
      </c>
      <c r="J291" s="873"/>
      <c r="K291" s="41">
        <v>131.02673000000001</v>
      </c>
      <c r="L291" s="875"/>
      <c r="M291" s="43"/>
      <c r="O291" s="1981"/>
      <c r="P291" s="1982"/>
      <c r="Q291" s="1980">
        <v>1</v>
      </c>
      <c r="R291" s="2145"/>
      <c r="S291" s="889"/>
      <c r="T291" s="1569"/>
      <c r="U291" s="915"/>
      <c r="V291" s="890"/>
    </row>
    <row r="292" spans="2:22" s="38" customFormat="1" ht="12" hidden="1" outlineLevel="3">
      <c r="B292" s="26"/>
      <c r="C292" s="40"/>
      <c r="D292" s="39"/>
      <c r="E292" s="40"/>
      <c r="F292" s="872"/>
      <c r="G292" s="873"/>
      <c r="H292" s="873"/>
      <c r="I292" s="874" t="s">
        <v>585</v>
      </c>
      <c r="J292" s="873"/>
      <c r="K292" s="41">
        <v>0</v>
      </c>
      <c r="L292" s="875"/>
      <c r="M292" s="43"/>
      <c r="O292" s="1981"/>
      <c r="P292" s="1982"/>
      <c r="Q292" s="1980">
        <v>1</v>
      </c>
      <c r="R292" s="2145"/>
      <c r="S292" s="889"/>
      <c r="T292" s="1569"/>
      <c r="U292" s="915"/>
      <c r="V292" s="890"/>
    </row>
    <row r="293" spans="2:22" s="38" customFormat="1" ht="12" hidden="1" outlineLevel="3">
      <c r="B293" s="26"/>
      <c r="C293" s="40"/>
      <c r="D293" s="39"/>
      <c r="E293" s="40"/>
      <c r="F293" s="872"/>
      <c r="G293" s="873"/>
      <c r="H293" s="873"/>
      <c r="I293" s="874" t="s">
        <v>1543</v>
      </c>
      <c r="J293" s="873"/>
      <c r="K293" s="41">
        <v>98.886825000000016</v>
      </c>
      <c r="L293" s="875"/>
      <c r="M293" s="43"/>
      <c r="O293" s="1981"/>
      <c r="P293" s="1982"/>
      <c r="Q293" s="1980">
        <v>1</v>
      </c>
      <c r="R293" s="2145"/>
      <c r="S293" s="889"/>
      <c r="T293" s="1569"/>
      <c r="U293" s="915"/>
      <c r="V293" s="890"/>
    </row>
    <row r="294" spans="2:22" s="38" customFormat="1" ht="12" hidden="1" outlineLevel="3">
      <c r="B294" s="26"/>
      <c r="C294" s="40"/>
      <c r="D294" s="39"/>
      <c r="E294" s="40"/>
      <c r="F294" s="872"/>
      <c r="G294" s="873"/>
      <c r="H294" s="873"/>
      <c r="I294" s="874" t="s">
        <v>1559</v>
      </c>
      <c r="J294" s="873"/>
      <c r="K294" s="41">
        <v>11.4975</v>
      </c>
      <c r="L294" s="875"/>
      <c r="M294" s="43"/>
      <c r="O294" s="1981"/>
      <c r="P294" s="1982"/>
      <c r="Q294" s="1980">
        <v>1</v>
      </c>
      <c r="R294" s="2145"/>
      <c r="S294" s="889"/>
      <c r="T294" s="1569"/>
      <c r="U294" s="915"/>
      <c r="V294" s="890"/>
    </row>
    <row r="295" spans="2:22" s="38" customFormat="1" ht="12" hidden="1" outlineLevel="3">
      <c r="B295" s="26"/>
      <c r="C295" s="40"/>
      <c r="D295" s="39"/>
      <c r="E295" s="40"/>
      <c r="F295" s="872"/>
      <c r="G295" s="873"/>
      <c r="H295" s="873"/>
      <c r="I295" s="874" t="s">
        <v>1312</v>
      </c>
      <c r="J295" s="873"/>
      <c r="K295" s="41">
        <v>53.044199999999996</v>
      </c>
      <c r="L295" s="875"/>
      <c r="M295" s="43"/>
      <c r="O295" s="1981"/>
      <c r="P295" s="1982"/>
      <c r="Q295" s="1980">
        <v>1</v>
      </c>
      <c r="R295" s="2145"/>
      <c r="S295" s="889"/>
      <c r="T295" s="1569"/>
      <c r="U295" s="915"/>
      <c r="V295" s="890"/>
    </row>
    <row r="296" spans="2:22" s="38" customFormat="1" ht="12" hidden="1" outlineLevel="3">
      <c r="B296" s="26"/>
      <c r="C296" s="40"/>
      <c r="D296" s="39"/>
      <c r="E296" s="40"/>
      <c r="F296" s="872"/>
      <c r="G296" s="873"/>
      <c r="H296" s="873"/>
      <c r="I296" s="874" t="s">
        <v>1404</v>
      </c>
      <c r="J296" s="873"/>
      <c r="K296" s="41">
        <v>19.366199999999996</v>
      </c>
      <c r="L296" s="875"/>
      <c r="M296" s="43"/>
      <c r="O296" s="1981"/>
      <c r="P296" s="1982"/>
      <c r="Q296" s="1980">
        <v>1</v>
      </c>
      <c r="R296" s="2145"/>
      <c r="S296" s="889"/>
      <c r="T296" s="1569"/>
      <c r="U296" s="915"/>
      <c r="V296" s="890"/>
    </row>
    <row r="297" spans="2:22" s="38" customFormat="1" ht="12" hidden="1" outlineLevel="3">
      <c r="B297" s="26"/>
      <c r="C297" s="40"/>
      <c r="D297" s="39"/>
      <c r="E297" s="40"/>
      <c r="F297" s="872"/>
      <c r="G297" s="873"/>
      <c r="H297" s="873"/>
      <c r="I297" s="874" t="s">
        <v>1547</v>
      </c>
      <c r="J297" s="873"/>
      <c r="K297" s="41">
        <v>21.900374999999993</v>
      </c>
      <c r="L297" s="875"/>
      <c r="M297" s="43"/>
      <c r="O297" s="1981"/>
      <c r="P297" s="1982"/>
      <c r="Q297" s="1980">
        <v>1</v>
      </c>
      <c r="R297" s="2145"/>
      <c r="S297" s="889"/>
      <c r="T297" s="1569"/>
      <c r="U297" s="915"/>
      <c r="V297" s="890"/>
    </row>
    <row r="298" spans="2:22" s="38" customFormat="1" ht="12" hidden="1" outlineLevel="3">
      <c r="B298" s="26"/>
      <c r="C298" s="40"/>
      <c r="D298" s="39"/>
      <c r="E298" s="40"/>
      <c r="F298" s="872"/>
      <c r="G298" s="873"/>
      <c r="H298" s="873"/>
      <c r="I298" s="874" t="s">
        <v>1536</v>
      </c>
      <c r="J298" s="873"/>
      <c r="K298" s="41">
        <v>54.477359999999997</v>
      </c>
      <c r="L298" s="875"/>
      <c r="M298" s="43"/>
      <c r="O298" s="1981"/>
      <c r="P298" s="1982"/>
      <c r="Q298" s="1980">
        <v>1</v>
      </c>
      <c r="R298" s="2145"/>
      <c r="S298" s="889"/>
      <c r="T298" s="1569"/>
      <c r="U298" s="915"/>
      <c r="V298" s="890"/>
    </row>
    <row r="299" spans="2:22" s="38" customFormat="1" ht="12" hidden="1" outlineLevel="3">
      <c r="B299" s="26"/>
      <c r="C299" s="40"/>
      <c r="D299" s="39"/>
      <c r="E299" s="40"/>
      <c r="F299" s="872"/>
      <c r="G299" s="873"/>
      <c r="H299" s="873"/>
      <c r="I299" s="874" t="s">
        <v>1532</v>
      </c>
      <c r="J299" s="873"/>
      <c r="K299" s="41">
        <v>26.958375000000007</v>
      </c>
      <c r="L299" s="875"/>
      <c r="M299" s="43"/>
      <c r="O299" s="1981"/>
      <c r="P299" s="1982"/>
      <c r="Q299" s="1980">
        <v>1</v>
      </c>
      <c r="R299" s="2145"/>
      <c r="S299" s="889"/>
      <c r="T299" s="1569"/>
      <c r="U299" s="915"/>
      <c r="V299" s="890"/>
    </row>
    <row r="300" spans="2:22" s="38" customFormat="1" ht="12" hidden="1" outlineLevel="3">
      <c r="B300" s="26"/>
      <c r="C300" s="40"/>
      <c r="D300" s="39"/>
      <c r="E300" s="40"/>
      <c r="F300" s="872"/>
      <c r="G300" s="873"/>
      <c r="H300" s="873"/>
      <c r="I300" s="874" t="s">
        <v>161</v>
      </c>
      <c r="J300" s="873"/>
      <c r="K300" s="41">
        <v>0</v>
      </c>
      <c r="L300" s="875"/>
      <c r="M300" s="43"/>
      <c r="O300" s="1981"/>
      <c r="P300" s="1982"/>
      <c r="Q300" s="1980">
        <v>1</v>
      </c>
      <c r="R300" s="2145"/>
      <c r="S300" s="889"/>
      <c r="T300" s="1569"/>
      <c r="U300" s="915"/>
      <c r="V300" s="890"/>
    </row>
    <row r="301" spans="2:22" s="38" customFormat="1" ht="12" hidden="1" outlineLevel="3">
      <c r="B301" s="26"/>
      <c r="C301" s="40"/>
      <c r="D301" s="39"/>
      <c r="E301" s="40"/>
      <c r="F301" s="872"/>
      <c r="G301" s="873"/>
      <c r="H301" s="873"/>
      <c r="I301" s="874" t="s">
        <v>658</v>
      </c>
      <c r="J301" s="873"/>
      <c r="K301" s="41">
        <v>-0.63167999999999991</v>
      </c>
      <c r="L301" s="875"/>
      <c r="M301" s="43"/>
      <c r="O301" s="1981"/>
      <c r="P301" s="1982"/>
      <c r="Q301" s="1980">
        <v>1</v>
      </c>
      <c r="R301" s="2145"/>
      <c r="S301" s="889"/>
      <c r="T301" s="1569"/>
      <c r="U301" s="915"/>
      <c r="V301" s="890"/>
    </row>
    <row r="302" spans="2:22" s="38" customFormat="1" ht="12" hidden="1" outlineLevel="3">
      <c r="B302" s="26"/>
      <c r="C302" s="40"/>
      <c r="D302" s="39"/>
      <c r="E302" s="40"/>
      <c r="F302" s="872"/>
      <c r="G302" s="873"/>
      <c r="H302" s="873"/>
      <c r="I302" s="874" t="s">
        <v>1227</v>
      </c>
      <c r="J302" s="873"/>
      <c r="K302" s="41">
        <v>-3.6288000000000005</v>
      </c>
      <c r="L302" s="875"/>
      <c r="M302" s="43"/>
      <c r="O302" s="1981"/>
      <c r="P302" s="1982"/>
      <c r="Q302" s="1980">
        <v>1</v>
      </c>
      <c r="R302" s="2145"/>
      <c r="S302" s="889"/>
      <c r="T302" s="1569"/>
      <c r="U302" s="915"/>
      <c r="V302" s="890"/>
    </row>
    <row r="303" spans="2:22" s="38" customFormat="1" ht="12" hidden="1" outlineLevel="3">
      <c r="B303" s="26"/>
      <c r="C303" s="40"/>
      <c r="D303" s="39"/>
      <c r="E303" s="40"/>
      <c r="F303" s="872"/>
      <c r="G303" s="873"/>
      <c r="H303" s="873"/>
      <c r="I303" s="874" t="s">
        <v>889</v>
      </c>
      <c r="J303" s="873"/>
      <c r="K303" s="41">
        <v>-1.3977600000000001</v>
      </c>
      <c r="L303" s="875"/>
      <c r="M303" s="43"/>
      <c r="O303" s="1981"/>
      <c r="P303" s="1982"/>
      <c r="Q303" s="1980">
        <v>1</v>
      </c>
      <c r="R303" s="2145"/>
      <c r="S303" s="889"/>
      <c r="T303" s="1569"/>
      <c r="U303" s="915"/>
      <c r="V303" s="890"/>
    </row>
    <row r="304" spans="2:22" s="38" customFormat="1" ht="12" hidden="1" outlineLevel="3">
      <c r="B304" s="26"/>
      <c r="C304" s="40"/>
      <c r="D304" s="39"/>
      <c r="E304" s="40"/>
      <c r="F304" s="872"/>
      <c r="G304" s="873"/>
      <c r="H304" s="873"/>
      <c r="I304" s="874" t="s">
        <v>3</v>
      </c>
      <c r="J304" s="873"/>
      <c r="K304" s="41">
        <v>280.47259499999996</v>
      </c>
      <c r="L304" s="875"/>
      <c r="M304" s="43"/>
      <c r="O304" s="1981"/>
      <c r="P304" s="1982"/>
      <c r="Q304" s="1980">
        <v>1</v>
      </c>
      <c r="R304" s="2145"/>
      <c r="S304" s="889"/>
      <c r="T304" s="1569"/>
      <c r="U304" s="915"/>
      <c r="V304" s="890"/>
    </row>
    <row r="305" spans="2:22" s="38" customFormat="1" ht="12" hidden="1" outlineLevel="3">
      <c r="B305" s="26"/>
      <c r="C305" s="40"/>
      <c r="D305" s="39"/>
      <c r="E305" s="40"/>
      <c r="F305" s="872"/>
      <c r="G305" s="873"/>
      <c r="H305" s="873"/>
      <c r="I305" s="874" t="s">
        <v>1382</v>
      </c>
      <c r="J305" s="873"/>
      <c r="K305" s="41">
        <v>0</v>
      </c>
      <c r="L305" s="875"/>
      <c r="M305" s="43"/>
      <c r="O305" s="1981"/>
      <c r="P305" s="1982"/>
      <c r="Q305" s="1980">
        <v>1</v>
      </c>
      <c r="R305" s="2145"/>
      <c r="S305" s="889"/>
      <c r="T305" s="1569"/>
      <c r="U305" s="915"/>
      <c r="V305" s="890"/>
    </row>
    <row r="306" spans="2:22" s="38" customFormat="1" ht="21.6" hidden="1" outlineLevel="3">
      <c r="B306" s="26"/>
      <c r="C306" s="40"/>
      <c r="D306" s="39"/>
      <c r="E306" s="40"/>
      <c r="F306" s="872"/>
      <c r="G306" s="873"/>
      <c r="H306" s="873"/>
      <c r="I306" s="874" t="s">
        <v>1608</v>
      </c>
      <c r="J306" s="873"/>
      <c r="K306" s="41">
        <v>55.7593125</v>
      </c>
      <c r="L306" s="875"/>
      <c r="M306" s="43"/>
      <c r="O306" s="1981"/>
      <c r="P306" s="1982"/>
      <c r="Q306" s="1980">
        <v>1</v>
      </c>
      <c r="R306" s="2145"/>
      <c r="S306" s="889"/>
      <c r="T306" s="1569"/>
      <c r="U306" s="915"/>
      <c r="V306" s="890"/>
    </row>
    <row r="307" spans="2:22" s="38" customFormat="1" ht="12" hidden="1" outlineLevel="3">
      <c r="B307" s="26"/>
      <c r="C307" s="40"/>
      <c r="D307" s="39"/>
      <c r="E307" s="40"/>
      <c r="F307" s="872"/>
      <c r="G307" s="873"/>
      <c r="H307" s="873"/>
      <c r="I307" s="874" t="s">
        <v>161</v>
      </c>
      <c r="J307" s="873"/>
      <c r="K307" s="41">
        <v>0</v>
      </c>
      <c r="L307" s="875"/>
      <c r="M307" s="43"/>
      <c r="O307" s="1981"/>
      <c r="P307" s="1982"/>
      <c r="Q307" s="1980">
        <v>1</v>
      </c>
      <c r="R307" s="2145"/>
      <c r="S307" s="889"/>
      <c r="T307" s="1569"/>
      <c r="U307" s="915"/>
      <c r="V307" s="890"/>
    </row>
    <row r="308" spans="2:22" s="38" customFormat="1" ht="12" hidden="1" outlineLevel="3">
      <c r="B308" s="26"/>
      <c r="C308" s="40"/>
      <c r="D308" s="39"/>
      <c r="E308" s="40"/>
      <c r="F308" s="872"/>
      <c r="G308" s="873"/>
      <c r="H308" s="873"/>
      <c r="I308" s="874" t="s">
        <v>657</v>
      </c>
      <c r="J308" s="873"/>
      <c r="K308" s="41">
        <v>-0.52639999999999998</v>
      </c>
      <c r="L308" s="875"/>
      <c r="M308" s="43"/>
      <c r="O308" s="1981"/>
      <c r="P308" s="1982"/>
      <c r="Q308" s="1980">
        <v>1</v>
      </c>
      <c r="R308" s="2145"/>
      <c r="S308" s="889"/>
      <c r="T308" s="1569"/>
      <c r="U308" s="915"/>
      <c r="V308" s="890"/>
    </row>
    <row r="309" spans="2:22" s="38" customFormat="1" ht="12" hidden="1" outlineLevel="3">
      <c r="B309" s="26"/>
      <c r="C309" s="40"/>
      <c r="D309" s="39"/>
      <c r="E309" s="40"/>
      <c r="F309" s="872"/>
      <c r="G309" s="873"/>
      <c r="H309" s="873"/>
      <c r="I309" s="874" t="s">
        <v>1168</v>
      </c>
      <c r="J309" s="873"/>
      <c r="K309" s="41">
        <v>-2.4192000000000005</v>
      </c>
      <c r="L309" s="875"/>
      <c r="M309" s="43"/>
      <c r="O309" s="1981"/>
      <c r="P309" s="1982"/>
      <c r="Q309" s="1980">
        <v>1</v>
      </c>
      <c r="R309" s="2145"/>
      <c r="S309" s="889"/>
      <c r="T309" s="1569"/>
      <c r="U309" s="915"/>
      <c r="V309" s="890"/>
    </row>
    <row r="310" spans="2:22" s="38" customFormat="1" ht="12" hidden="1" outlineLevel="3">
      <c r="B310" s="26"/>
      <c r="C310" s="40"/>
      <c r="D310" s="39"/>
      <c r="E310" s="40"/>
      <c r="F310" s="872"/>
      <c r="G310" s="873"/>
      <c r="H310" s="873"/>
      <c r="I310" s="874" t="s">
        <v>661</v>
      </c>
      <c r="J310" s="873"/>
      <c r="K310" s="41">
        <v>-1.1648000000000001</v>
      </c>
      <c r="L310" s="875"/>
      <c r="M310" s="43"/>
      <c r="O310" s="1981"/>
      <c r="P310" s="1982"/>
      <c r="Q310" s="1980">
        <v>1</v>
      </c>
      <c r="R310" s="2145"/>
      <c r="S310" s="889"/>
      <c r="T310" s="1569"/>
      <c r="U310" s="915"/>
      <c r="V310" s="890"/>
    </row>
    <row r="311" spans="2:22" s="38" customFormat="1" ht="12" hidden="1" outlineLevel="3">
      <c r="B311" s="26"/>
      <c r="C311" s="40"/>
      <c r="D311" s="39"/>
      <c r="E311" s="40"/>
      <c r="F311" s="872"/>
      <c r="G311" s="873"/>
      <c r="H311" s="873"/>
      <c r="I311" s="874" t="s">
        <v>3</v>
      </c>
      <c r="J311" s="873"/>
      <c r="K311" s="41">
        <v>51.648912499999994</v>
      </c>
      <c r="L311" s="875"/>
      <c r="M311" s="43"/>
      <c r="O311" s="1981"/>
      <c r="P311" s="1982"/>
      <c r="Q311" s="1980">
        <v>1</v>
      </c>
      <c r="R311" s="2145"/>
      <c r="S311" s="889"/>
      <c r="T311" s="1569"/>
      <c r="U311" s="915"/>
      <c r="V311" s="890"/>
    </row>
    <row r="312" spans="2:22" s="38" customFormat="1" ht="12" hidden="1" outlineLevel="3">
      <c r="B312" s="26"/>
      <c r="C312" s="40"/>
      <c r="D312" s="39"/>
      <c r="E312" s="40"/>
      <c r="F312" s="872"/>
      <c r="G312" s="873"/>
      <c r="H312" s="873"/>
      <c r="I312" s="874" t="s">
        <v>1343</v>
      </c>
      <c r="J312" s="873"/>
      <c r="K312" s="41">
        <v>0</v>
      </c>
      <c r="L312" s="875"/>
      <c r="M312" s="43"/>
      <c r="O312" s="1981"/>
      <c r="P312" s="1982"/>
      <c r="Q312" s="1980">
        <v>1</v>
      </c>
      <c r="R312" s="2145"/>
      <c r="S312" s="889"/>
      <c r="T312" s="1569"/>
      <c r="U312" s="915"/>
      <c r="V312" s="890"/>
    </row>
    <row r="313" spans="2:22" s="38" customFormat="1" ht="12" hidden="1" outlineLevel="3">
      <c r="B313" s="26"/>
      <c r="C313" s="40"/>
      <c r="D313" s="39"/>
      <c r="E313" s="40"/>
      <c r="F313" s="872"/>
      <c r="G313" s="873"/>
      <c r="H313" s="873"/>
      <c r="I313" s="874" t="s">
        <v>1393</v>
      </c>
      <c r="J313" s="873"/>
      <c r="K313" s="41">
        <v>18.282060000000005</v>
      </c>
      <c r="L313" s="875"/>
      <c r="M313" s="43"/>
      <c r="O313" s="1981"/>
      <c r="P313" s="1982"/>
      <c r="Q313" s="1980">
        <v>1</v>
      </c>
      <c r="R313" s="2145"/>
      <c r="S313" s="889"/>
      <c r="T313" s="1569"/>
      <c r="U313" s="915"/>
      <c r="V313" s="890"/>
    </row>
    <row r="314" spans="2:22" s="38" customFormat="1" ht="12" hidden="1" outlineLevel="3">
      <c r="B314" s="26"/>
      <c r="C314" s="40"/>
      <c r="D314" s="39"/>
      <c r="E314" s="40"/>
      <c r="F314" s="872"/>
      <c r="G314" s="873"/>
      <c r="H314" s="873"/>
      <c r="I314" s="874" t="s">
        <v>1428</v>
      </c>
      <c r="J314" s="873"/>
      <c r="K314" s="41">
        <v>36.10305000000001</v>
      </c>
      <c r="L314" s="875"/>
      <c r="M314" s="43"/>
      <c r="O314" s="1981"/>
      <c r="P314" s="1982"/>
      <c r="Q314" s="1980">
        <v>1</v>
      </c>
      <c r="R314" s="2145"/>
      <c r="S314" s="889"/>
      <c r="T314" s="1569"/>
      <c r="U314" s="915"/>
      <c r="V314" s="890"/>
    </row>
    <row r="315" spans="2:22" s="38" customFormat="1" ht="21.6" hidden="1" outlineLevel="3">
      <c r="B315" s="26"/>
      <c r="C315" s="40"/>
      <c r="D315" s="39"/>
      <c r="E315" s="40"/>
      <c r="F315" s="872"/>
      <c r="G315" s="873"/>
      <c r="H315" s="873"/>
      <c r="I315" s="874" t="s">
        <v>1594</v>
      </c>
      <c r="J315" s="873"/>
      <c r="K315" s="41">
        <v>22.542240000000003</v>
      </c>
      <c r="L315" s="875"/>
      <c r="M315" s="43"/>
      <c r="O315" s="1981"/>
      <c r="P315" s="1982"/>
      <c r="Q315" s="1980">
        <v>1</v>
      </c>
      <c r="R315" s="2145"/>
      <c r="S315" s="889"/>
      <c r="T315" s="1569"/>
      <c r="U315" s="915"/>
      <c r="V315" s="890"/>
    </row>
    <row r="316" spans="2:22" s="38" customFormat="1" ht="12" hidden="1" outlineLevel="3">
      <c r="B316" s="26"/>
      <c r="C316" s="40"/>
      <c r="D316" s="39"/>
      <c r="E316" s="40"/>
      <c r="F316" s="872"/>
      <c r="G316" s="873"/>
      <c r="H316" s="873"/>
      <c r="I316" s="874" t="s">
        <v>857</v>
      </c>
      <c r="J316" s="873"/>
      <c r="K316" s="41">
        <v>10.416000000000002</v>
      </c>
      <c r="L316" s="875"/>
      <c r="M316" s="43"/>
      <c r="O316" s="1981"/>
      <c r="P316" s="1982"/>
      <c r="Q316" s="1980">
        <v>1</v>
      </c>
      <c r="R316" s="2145"/>
      <c r="S316" s="889"/>
      <c r="T316" s="1569"/>
      <c r="U316" s="915"/>
      <c r="V316" s="890"/>
    </row>
    <row r="317" spans="2:22" s="38" customFormat="1" ht="12" hidden="1" outlineLevel="3">
      <c r="B317" s="26"/>
      <c r="C317" s="40"/>
      <c r="D317" s="39"/>
      <c r="E317" s="40"/>
      <c r="F317" s="872"/>
      <c r="G317" s="873"/>
      <c r="H317" s="873"/>
      <c r="I317" s="874" t="s">
        <v>1314</v>
      </c>
      <c r="J317" s="873"/>
      <c r="K317" s="41">
        <v>9.1098000000000017</v>
      </c>
      <c r="L317" s="875"/>
      <c r="M317" s="43"/>
      <c r="O317" s="1981"/>
      <c r="P317" s="1982"/>
      <c r="Q317" s="1980">
        <v>1</v>
      </c>
      <c r="R317" s="2145"/>
      <c r="S317" s="889"/>
      <c r="T317" s="1569"/>
      <c r="U317" s="915"/>
      <c r="V317" s="890"/>
    </row>
    <row r="318" spans="2:22" s="38" customFormat="1" ht="12" hidden="1" outlineLevel="3">
      <c r="B318" s="26"/>
      <c r="C318" s="40"/>
      <c r="D318" s="39"/>
      <c r="E318" s="40"/>
      <c r="F318" s="872"/>
      <c r="G318" s="873"/>
      <c r="H318" s="873"/>
      <c r="I318" s="874" t="s">
        <v>673</v>
      </c>
      <c r="J318" s="873"/>
      <c r="K318" s="41">
        <v>1.9614000000000003</v>
      </c>
      <c r="L318" s="875"/>
      <c r="M318" s="43"/>
      <c r="O318" s="1981"/>
      <c r="P318" s="1982"/>
      <c r="Q318" s="1980">
        <v>1</v>
      </c>
      <c r="R318" s="2145"/>
      <c r="S318" s="889"/>
      <c r="T318" s="1569"/>
      <c r="U318" s="915"/>
      <c r="V318" s="890"/>
    </row>
    <row r="319" spans="2:22" s="38" customFormat="1" ht="12" hidden="1" outlineLevel="3">
      <c r="B319" s="26"/>
      <c r="C319" s="40"/>
      <c r="D319" s="39"/>
      <c r="E319" s="40"/>
      <c r="F319" s="872"/>
      <c r="G319" s="873"/>
      <c r="H319" s="873"/>
      <c r="I319" s="874" t="s">
        <v>675</v>
      </c>
      <c r="J319" s="873"/>
      <c r="K319" s="41">
        <v>2.1915600000000004</v>
      </c>
      <c r="L319" s="875"/>
      <c r="M319" s="43"/>
      <c r="O319" s="1981"/>
      <c r="P319" s="1982"/>
      <c r="Q319" s="1980">
        <v>1</v>
      </c>
      <c r="R319" s="2145"/>
      <c r="S319" s="889"/>
      <c r="T319" s="1569"/>
      <c r="U319" s="915"/>
      <c r="V319" s="890"/>
    </row>
    <row r="320" spans="2:22" s="38" customFormat="1" ht="12" hidden="1" outlineLevel="3">
      <c r="B320" s="26"/>
      <c r="C320" s="40"/>
      <c r="D320" s="39"/>
      <c r="E320" s="40"/>
      <c r="F320" s="872"/>
      <c r="G320" s="873"/>
      <c r="H320" s="873"/>
      <c r="I320" s="874" t="s">
        <v>1484</v>
      </c>
      <c r="J320" s="873"/>
      <c r="K320" s="41">
        <v>19.861800000000002</v>
      </c>
      <c r="L320" s="875"/>
      <c r="M320" s="43"/>
      <c r="O320" s="1981"/>
      <c r="P320" s="1982"/>
      <c r="Q320" s="1980">
        <v>1</v>
      </c>
      <c r="R320" s="2145"/>
      <c r="S320" s="889"/>
      <c r="T320" s="1569"/>
      <c r="U320" s="915"/>
      <c r="V320" s="890"/>
    </row>
    <row r="321" spans="2:22" s="38" customFormat="1" ht="12" hidden="1" outlineLevel="3">
      <c r="B321" s="26"/>
      <c r="C321" s="40"/>
      <c r="D321" s="39"/>
      <c r="E321" s="40"/>
      <c r="F321" s="872"/>
      <c r="G321" s="873"/>
      <c r="H321" s="873"/>
      <c r="I321" s="874" t="s">
        <v>1263</v>
      </c>
      <c r="J321" s="873"/>
      <c r="K321" s="41">
        <v>172.92600000000002</v>
      </c>
      <c r="L321" s="875"/>
      <c r="M321" s="43"/>
      <c r="O321" s="1981"/>
      <c r="P321" s="1982"/>
      <c r="Q321" s="1980">
        <v>1</v>
      </c>
      <c r="R321" s="2145"/>
      <c r="S321" s="889"/>
      <c r="T321" s="1569"/>
      <c r="U321" s="915"/>
      <c r="V321" s="890"/>
    </row>
    <row r="322" spans="2:22" s="38" customFormat="1" ht="12" hidden="1" outlineLevel="3">
      <c r="B322" s="26"/>
      <c r="C322" s="40"/>
      <c r="D322" s="39"/>
      <c r="E322" s="40"/>
      <c r="F322" s="872"/>
      <c r="G322" s="873"/>
      <c r="H322" s="873"/>
      <c r="I322" s="874" t="s">
        <v>161</v>
      </c>
      <c r="J322" s="873"/>
      <c r="K322" s="41">
        <v>0</v>
      </c>
      <c r="L322" s="875"/>
      <c r="M322" s="43"/>
      <c r="O322" s="1981"/>
      <c r="P322" s="1982"/>
      <c r="Q322" s="1980">
        <v>1</v>
      </c>
      <c r="R322" s="2145"/>
      <c r="S322" s="889"/>
      <c r="T322" s="1569"/>
      <c r="U322" s="915"/>
      <c r="V322" s="890"/>
    </row>
    <row r="323" spans="2:22" s="38" customFormat="1" ht="12" hidden="1" outlineLevel="3">
      <c r="B323" s="26"/>
      <c r="C323" s="40"/>
      <c r="D323" s="39"/>
      <c r="E323" s="40"/>
      <c r="F323" s="872"/>
      <c r="G323" s="873"/>
      <c r="H323" s="873"/>
      <c r="I323" s="874" t="s">
        <v>1087</v>
      </c>
      <c r="J323" s="873"/>
      <c r="K323" s="41">
        <v>-1.8636800000000002</v>
      </c>
      <c r="L323" s="875"/>
      <c r="M323" s="43"/>
      <c r="O323" s="1981"/>
      <c r="P323" s="1982"/>
      <c r="Q323" s="1980">
        <v>1</v>
      </c>
      <c r="R323" s="2145"/>
      <c r="S323" s="889"/>
      <c r="T323" s="1569"/>
      <c r="U323" s="915"/>
      <c r="V323" s="890"/>
    </row>
    <row r="324" spans="2:22" s="38" customFormat="1" ht="12" hidden="1" outlineLevel="3">
      <c r="B324" s="26"/>
      <c r="C324" s="40"/>
      <c r="D324" s="39"/>
      <c r="E324" s="40"/>
      <c r="F324" s="872"/>
      <c r="G324" s="873"/>
      <c r="H324" s="873"/>
      <c r="I324" s="874" t="s">
        <v>1225</v>
      </c>
      <c r="J324" s="873"/>
      <c r="K324" s="41">
        <v>-1.7561600000000004</v>
      </c>
      <c r="L324" s="875"/>
      <c r="M324" s="43"/>
      <c r="O324" s="1981"/>
      <c r="P324" s="1982"/>
      <c r="Q324" s="1980">
        <v>1</v>
      </c>
      <c r="R324" s="2145"/>
      <c r="S324" s="889"/>
      <c r="T324" s="1569"/>
      <c r="U324" s="915"/>
      <c r="V324" s="890"/>
    </row>
    <row r="325" spans="2:22" s="38" customFormat="1" ht="12" hidden="1" outlineLevel="3">
      <c r="B325" s="26"/>
      <c r="C325" s="40"/>
      <c r="D325" s="39"/>
      <c r="E325" s="40"/>
      <c r="F325" s="872"/>
      <c r="G325" s="873"/>
      <c r="H325" s="873"/>
      <c r="I325" s="874" t="s">
        <v>1085</v>
      </c>
      <c r="J325" s="873"/>
      <c r="K325" s="41">
        <v>-2.4192000000000005</v>
      </c>
      <c r="L325" s="875"/>
      <c r="M325" s="43"/>
      <c r="O325" s="1981"/>
      <c r="P325" s="1982"/>
      <c r="Q325" s="1980">
        <v>1</v>
      </c>
      <c r="R325" s="2145"/>
      <c r="S325" s="889"/>
      <c r="T325" s="1569"/>
      <c r="U325" s="915"/>
      <c r="V325" s="890"/>
    </row>
    <row r="326" spans="2:22" s="38" customFormat="1" ht="12" hidden="1" outlineLevel="3">
      <c r="B326" s="26"/>
      <c r="C326" s="40"/>
      <c r="D326" s="39"/>
      <c r="E326" s="40"/>
      <c r="F326" s="872"/>
      <c r="G326" s="873"/>
      <c r="H326" s="873"/>
      <c r="I326" s="874" t="s">
        <v>656</v>
      </c>
      <c r="J326" s="873"/>
      <c r="K326" s="41">
        <v>-0.39424000000000009</v>
      </c>
      <c r="L326" s="875"/>
      <c r="M326" s="43"/>
      <c r="O326" s="1981"/>
      <c r="P326" s="1982"/>
      <c r="Q326" s="1980">
        <v>1</v>
      </c>
      <c r="R326" s="2145"/>
      <c r="S326" s="889"/>
      <c r="T326" s="1569"/>
      <c r="U326" s="915"/>
      <c r="V326" s="890"/>
    </row>
    <row r="327" spans="2:22" s="38" customFormat="1" ht="12" hidden="1" outlineLevel="3">
      <c r="B327" s="26"/>
      <c r="C327" s="40"/>
      <c r="D327" s="39"/>
      <c r="E327" s="40"/>
      <c r="F327" s="872"/>
      <c r="G327" s="873"/>
      <c r="H327" s="873"/>
      <c r="I327" s="874" t="s">
        <v>823</v>
      </c>
      <c r="J327" s="873"/>
      <c r="K327" s="41">
        <v>-9.1822499999999998</v>
      </c>
      <c r="L327" s="875"/>
      <c r="M327" s="43"/>
      <c r="O327" s="1981"/>
      <c r="P327" s="1982"/>
      <c r="Q327" s="1980">
        <v>1</v>
      </c>
      <c r="R327" s="2145"/>
      <c r="S327" s="889"/>
      <c r="T327" s="1569"/>
      <c r="U327" s="915"/>
      <c r="V327" s="890"/>
    </row>
    <row r="328" spans="2:22" s="38" customFormat="1" ht="12" hidden="1" outlineLevel="3">
      <c r="B328" s="26"/>
      <c r="C328" s="40"/>
      <c r="D328" s="39"/>
      <c r="E328" s="40"/>
      <c r="F328" s="872"/>
      <c r="G328" s="873"/>
      <c r="H328" s="873"/>
      <c r="I328" s="874" t="s">
        <v>890</v>
      </c>
      <c r="J328" s="873"/>
      <c r="K328" s="41">
        <v>-2.7955200000000002</v>
      </c>
      <c r="L328" s="875"/>
      <c r="M328" s="43"/>
      <c r="O328" s="1981"/>
      <c r="P328" s="1982"/>
      <c r="Q328" s="1980">
        <v>1</v>
      </c>
      <c r="R328" s="2145"/>
      <c r="S328" s="889"/>
      <c r="T328" s="1569"/>
      <c r="U328" s="915"/>
      <c r="V328" s="890"/>
    </row>
    <row r="329" spans="2:22" s="38" customFormat="1" ht="12" hidden="1" outlineLevel="3">
      <c r="B329" s="26"/>
      <c r="C329" s="40"/>
      <c r="D329" s="39"/>
      <c r="E329" s="40"/>
      <c r="F329" s="872"/>
      <c r="G329" s="873"/>
      <c r="H329" s="873"/>
      <c r="I329" s="874" t="s">
        <v>3</v>
      </c>
      <c r="J329" s="873"/>
      <c r="K329" s="41">
        <v>274.98285999999996</v>
      </c>
      <c r="L329" s="875"/>
      <c r="M329" s="43"/>
      <c r="O329" s="1981"/>
      <c r="P329" s="1982"/>
      <c r="Q329" s="1980">
        <v>1</v>
      </c>
      <c r="R329" s="2145"/>
      <c r="S329" s="889"/>
      <c r="T329" s="1569"/>
      <c r="U329" s="915"/>
      <c r="V329" s="890"/>
    </row>
    <row r="330" spans="2:22" s="38" customFormat="1" ht="12" hidden="1" outlineLevel="3">
      <c r="B330" s="26"/>
      <c r="C330" s="40"/>
      <c r="D330" s="39"/>
      <c r="E330" s="40"/>
      <c r="F330" s="872"/>
      <c r="G330" s="873"/>
      <c r="H330" s="873"/>
      <c r="I330" s="874" t="s">
        <v>584</v>
      </c>
      <c r="J330" s="873"/>
      <c r="K330" s="41">
        <v>0</v>
      </c>
      <c r="L330" s="875"/>
      <c r="M330" s="43"/>
      <c r="O330" s="1981"/>
      <c r="P330" s="1982"/>
      <c r="Q330" s="1980">
        <v>1</v>
      </c>
      <c r="R330" s="2145"/>
      <c r="S330" s="889"/>
      <c r="T330" s="1569"/>
      <c r="U330" s="915"/>
      <c r="V330" s="890"/>
    </row>
    <row r="331" spans="2:22" s="38" customFormat="1" ht="12" hidden="1" outlineLevel="3">
      <c r="B331" s="26"/>
      <c r="C331" s="40"/>
      <c r="D331" s="39"/>
      <c r="E331" s="40"/>
      <c r="F331" s="872"/>
      <c r="G331" s="873"/>
      <c r="H331" s="873"/>
      <c r="I331" s="874" t="s">
        <v>1503</v>
      </c>
      <c r="J331" s="873"/>
      <c r="K331" s="41">
        <v>5.5440000000000014</v>
      </c>
      <c r="L331" s="875"/>
      <c r="M331" s="43"/>
      <c r="O331" s="1981"/>
      <c r="P331" s="1982"/>
      <c r="Q331" s="1980">
        <v>1</v>
      </c>
      <c r="R331" s="2145"/>
      <c r="S331" s="889"/>
      <c r="T331" s="1569"/>
      <c r="U331" s="915"/>
      <c r="V331" s="890"/>
    </row>
    <row r="332" spans="2:22" s="38" customFormat="1" ht="12" hidden="1" outlineLevel="3">
      <c r="B332" s="26"/>
      <c r="C332" s="40"/>
      <c r="D332" s="39"/>
      <c r="E332" s="40"/>
      <c r="F332" s="872"/>
      <c r="G332" s="873"/>
      <c r="H332" s="873"/>
      <c r="I332" s="874" t="s">
        <v>1167</v>
      </c>
      <c r="J332" s="873"/>
      <c r="K332" s="41">
        <v>7.3079999999999998</v>
      </c>
      <c r="L332" s="875"/>
      <c r="M332" s="43"/>
      <c r="O332" s="1981"/>
      <c r="P332" s="1982"/>
      <c r="Q332" s="1980">
        <v>1</v>
      </c>
      <c r="R332" s="2145"/>
      <c r="S332" s="889"/>
      <c r="T332" s="1569"/>
      <c r="U332" s="915"/>
      <c r="V332" s="890"/>
    </row>
    <row r="333" spans="2:22" s="38" customFormat="1" ht="12" hidden="1" outlineLevel="3">
      <c r="B333" s="26"/>
      <c r="C333" s="40"/>
      <c r="D333" s="39"/>
      <c r="E333" s="40"/>
      <c r="F333" s="872"/>
      <c r="G333" s="873"/>
      <c r="H333" s="873"/>
      <c r="I333" s="874" t="s">
        <v>3</v>
      </c>
      <c r="J333" s="873"/>
      <c r="K333" s="41">
        <v>12.852</v>
      </c>
      <c r="L333" s="875"/>
      <c r="M333" s="43"/>
      <c r="O333" s="1981"/>
      <c r="P333" s="1982"/>
      <c r="Q333" s="1980">
        <v>1</v>
      </c>
      <c r="R333" s="2145"/>
      <c r="S333" s="889"/>
      <c r="T333" s="1569"/>
      <c r="U333" s="915"/>
      <c r="V333" s="890"/>
    </row>
    <row r="334" spans="2:22" s="38" customFormat="1" ht="12" hidden="1" outlineLevel="3">
      <c r="B334" s="26"/>
      <c r="C334" s="40"/>
      <c r="D334" s="39"/>
      <c r="E334" s="40"/>
      <c r="F334" s="872"/>
      <c r="G334" s="873"/>
      <c r="H334" s="873"/>
      <c r="I334" s="874" t="s">
        <v>1346</v>
      </c>
      <c r="J334" s="873"/>
      <c r="K334" s="41">
        <v>0</v>
      </c>
      <c r="L334" s="875"/>
      <c r="M334" s="43"/>
      <c r="O334" s="1981"/>
      <c r="P334" s="1982"/>
      <c r="Q334" s="1980">
        <v>1</v>
      </c>
      <c r="R334" s="2145"/>
      <c r="S334" s="889"/>
      <c r="T334" s="1569"/>
      <c r="U334" s="915"/>
      <c r="V334" s="890"/>
    </row>
    <row r="335" spans="2:22" s="38" customFormat="1" ht="12" hidden="1" outlineLevel="3">
      <c r="B335" s="26"/>
      <c r="C335" s="40"/>
      <c r="D335" s="39"/>
      <c r="E335" s="40"/>
      <c r="F335" s="872"/>
      <c r="G335" s="873"/>
      <c r="H335" s="873"/>
      <c r="I335" s="874" t="s">
        <v>1398</v>
      </c>
      <c r="J335" s="873"/>
      <c r="K335" s="41">
        <v>7.8084000000000007</v>
      </c>
      <c r="L335" s="875"/>
      <c r="M335" s="43"/>
      <c r="O335" s="1981"/>
      <c r="P335" s="1982"/>
      <c r="Q335" s="1980">
        <v>1</v>
      </c>
      <c r="R335" s="2145"/>
      <c r="S335" s="889"/>
      <c r="T335" s="1569"/>
      <c r="U335" s="915"/>
      <c r="V335" s="890"/>
    </row>
    <row r="336" spans="2:22" s="38" customFormat="1" ht="12" hidden="1" outlineLevel="3">
      <c r="B336" s="26"/>
      <c r="C336" s="40"/>
      <c r="D336" s="39"/>
      <c r="E336" s="40"/>
      <c r="F336" s="872"/>
      <c r="G336" s="873"/>
      <c r="H336" s="873"/>
      <c r="I336" s="874" t="s">
        <v>1244</v>
      </c>
      <c r="J336" s="873"/>
      <c r="K336" s="41">
        <v>10.609200000000001</v>
      </c>
      <c r="L336" s="875"/>
      <c r="M336" s="43"/>
      <c r="O336" s="1981"/>
      <c r="P336" s="1982"/>
      <c r="Q336" s="1980">
        <v>1</v>
      </c>
      <c r="R336" s="2145"/>
      <c r="S336" s="889"/>
      <c r="T336" s="1569"/>
      <c r="U336" s="915"/>
      <c r="V336" s="890"/>
    </row>
    <row r="337" spans="2:22" s="38" customFormat="1" ht="21.6" hidden="1" outlineLevel="3">
      <c r="B337" s="26"/>
      <c r="C337" s="40"/>
      <c r="D337" s="39"/>
      <c r="E337" s="40"/>
      <c r="F337" s="872"/>
      <c r="G337" s="873"/>
      <c r="H337" s="873"/>
      <c r="I337" s="874" t="s">
        <v>1631</v>
      </c>
      <c r="J337" s="873"/>
      <c r="K337" s="41">
        <v>20.685599999999997</v>
      </c>
      <c r="L337" s="875"/>
      <c r="M337" s="43"/>
      <c r="O337" s="1981"/>
      <c r="P337" s="1982"/>
      <c r="Q337" s="1980">
        <v>1</v>
      </c>
      <c r="R337" s="2145"/>
      <c r="S337" s="889"/>
      <c r="T337" s="1569"/>
      <c r="U337" s="915"/>
      <c r="V337" s="890"/>
    </row>
    <row r="338" spans="2:22" s="38" customFormat="1" ht="12" hidden="1" outlineLevel="3">
      <c r="B338" s="26"/>
      <c r="C338" s="40"/>
      <c r="D338" s="39"/>
      <c r="E338" s="40"/>
      <c r="F338" s="872"/>
      <c r="G338" s="873"/>
      <c r="H338" s="873"/>
      <c r="I338" s="874" t="s">
        <v>1165</v>
      </c>
      <c r="J338" s="873"/>
      <c r="K338" s="41">
        <v>4.2911999999999999</v>
      </c>
      <c r="L338" s="875"/>
      <c r="M338" s="43"/>
      <c r="O338" s="1981"/>
      <c r="P338" s="1982"/>
      <c r="Q338" s="1980">
        <v>1</v>
      </c>
      <c r="R338" s="2145"/>
      <c r="S338" s="889"/>
      <c r="T338" s="1569"/>
      <c r="U338" s="915"/>
      <c r="V338" s="890"/>
    </row>
    <row r="339" spans="2:22" s="38" customFormat="1" ht="12" hidden="1" outlineLevel="3">
      <c r="B339" s="26"/>
      <c r="C339" s="40"/>
      <c r="D339" s="39"/>
      <c r="E339" s="40"/>
      <c r="F339" s="872"/>
      <c r="G339" s="873"/>
      <c r="H339" s="873"/>
      <c r="I339" s="874" t="s">
        <v>1302</v>
      </c>
      <c r="J339" s="873"/>
      <c r="K339" s="41">
        <v>19.732679999999998</v>
      </c>
      <c r="L339" s="875"/>
      <c r="M339" s="43"/>
      <c r="O339" s="1981"/>
      <c r="P339" s="1982"/>
      <c r="Q339" s="1980">
        <v>1</v>
      </c>
      <c r="R339" s="2145"/>
      <c r="S339" s="889"/>
      <c r="T339" s="1569"/>
      <c r="U339" s="915"/>
      <c r="V339" s="890"/>
    </row>
    <row r="340" spans="2:22" s="38" customFormat="1" ht="12" hidden="1" outlineLevel="3">
      <c r="B340" s="26"/>
      <c r="C340" s="40"/>
      <c r="D340" s="39"/>
      <c r="E340" s="40"/>
      <c r="F340" s="872"/>
      <c r="G340" s="873"/>
      <c r="H340" s="873"/>
      <c r="I340" s="874" t="s">
        <v>1358</v>
      </c>
      <c r="J340" s="873"/>
      <c r="K340" s="41">
        <v>22.251536999999999</v>
      </c>
      <c r="L340" s="875"/>
      <c r="M340" s="43"/>
      <c r="O340" s="1981"/>
      <c r="P340" s="1982"/>
      <c r="Q340" s="1980">
        <v>1</v>
      </c>
      <c r="R340" s="2145"/>
      <c r="S340" s="889"/>
      <c r="T340" s="1569"/>
      <c r="U340" s="915"/>
      <c r="V340" s="890"/>
    </row>
    <row r="341" spans="2:22" s="38" customFormat="1" ht="12" hidden="1" outlineLevel="3">
      <c r="B341" s="26"/>
      <c r="C341" s="40"/>
      <c r="D341" s="39"/>
      <c r="E341" s="40"/>
      <c r="F341" s="872"/>
      <c r="G341" s="873"/>
      <c r="H341" s="873"/>
      <c r="I341" s="874" t="s">
        <v>1425</v>
      </c>
      <c r="J341" s="873"/>
      <c r="K341" s="41">
        <v>11.631600000000002</v>
      </c>
      <c r="L341" s="875"/>
      <c r="M341" s="43"/>
      <c r="O341" s="1981"/>
      <c r="P341" s="1982"/>
      <c r="Q341" s="1980">
        <v>1</v>
      </c>
      <c r="R341" s="2145"/>
      <c r="S341" s="889"/>
      <c r="T341" s="1569"/>
      <c r="U341" s="915"/>
      <c r="V341" s="890"/>
    </row>
    <row r="342" spans="2:22" s="38" customFormat="1" ht="12" hidden="1" outlineLevel="3">
      <c r="B342" s="26"/>
      <c r="C342" s="40"/>
      <c r="D342" s="39"/>
      <c r="E342" s="40"/>
      <c r="F342" s="872"/>
      <c r="G342" s="873"/>
      <c r="H342" s="873"/>
      <c r="I342" s="874" t="s">
        <v>799</v>
      </c>
      <c r="J342" s="873"/>
      <c r="K342" s="41">
        <v>1.9079999999999999</v>
      </c>
      <c r="L342" s="875"/>
      <c r="M342" s="43"/>
      <c r="O342" s="1981"/>
      <c r="P342" s="1982"/>
      <c r="Q342" s="1980">
        <v>1</v>
      </c>
      <c r="R342" s="2145"/>
      <c r="S342" s="889"/>
      <c r="T342" s="1569"/>
      <c r="U342" s="915"/>
      <c r="V342" s="890"/>
    </row>
    <row r="343" spans="2:22" s="38" customFormat="1" ht="12" hidden="1" outlineLevel="3">
      <c r="B343" s="26"/>
      <c r="C343" s="40"/>
      <c r="D343" s="39"/>
      <c r="E343" s="40"/>
      <c r="F343" s="872"/>
      <c r="G343" s="873"/>
      <c r="H343" s="873"/>
      <c r="I343" s="874" t="s">
        <v>161</v>
      </c>
      <c r="J343" s="873"/>
      <c r="K343" s="41">
        <v>0</v>
      </c>
      <c r="L343" s="875"/>
      <c r="M343" s="43"/>
      <c r="O343" s="1981"/>
      <c r="P343" s="1982"/>
      <c r="Q343" s="1980">
        <v>1</v>
      </c>
      <c r="R343" s="2145"/>
      <c r="S343" s="889"/>
      <c r="T343" s="1569"/>
      <c r="U343" s="915"/>
      <c r="V343" s="890"/>
    </row>
    <row r="344" spans="2:22" s="38" customFormat="1" ht="12" hidden="1" outlineLevel="3">
      <c r="B344" s="26"/>
      <c r="C344" s="40"/>
      <c r="D344" s="39"/>
      <c r="E344" s="40"/>
      <c r="F344" s="872"/>
      <c r="G344" s="873"/>
      <c r="H344" s="873"/>
      <c r="I344" s="874" t="s">
        <v>1224</v>
      </c>
      <c r="J344" s="873"/>
      <c r="K344" s="41">
        <v>-8.6929920000000003</v>
      </c>
      <c r="L344" s="875"/>
      <c r="M344" s="43"/>
      <c r="O344" s="1981"/>
      <c r="P344" s="1982"/>
      <c r="Q344" s="1980">
        <v>1</v>
      </c>
      <c r="R344" s="2145"/>
      <c r="S344" s="889"/>
      <c r="T344" s="1569"/>
      <c r="U344" s="915"/>
      <c r="V344" s="890"/>
    </row>
    <row r="345" spans="2:22" s="38" customFormat="1" ht="12" hidden="1" outlineLevel="3">
      <c r="B345" s="26"/>
      <c r="C345" s="40"/>
      <c r="D345" s="39"/>
      <c r="E345" s="40"/>
      <c r="F345" s="872"/>
      <c r="G345" s="873"/>
      <c r="H345" s="873"/>
      <c r="I345" s="874" t="s">
        <v>1084</v>
      </c>
      <c r="J345" s="873"/>
      <c r="K345" s="41">
        <v>-0.87808000000000019</v>
      </c>
      <c r="L345" s="875"/>
      <c r="M345" s="43"/>
      <c r="O345" s="1981"/>
      <c r="P345" s="1982"/>
      <c r="Q345" s="1980">
        <v>1</v>
      </c>
      <c r="R345" s="2145"/>
      <c r="S345" s="889"/>
      <c r="T345" s="1569"/>
      <c r="U345" s="915"/>
      <c r="V345" s="890"/>
    </row>
    <row r="346" spans="2:22" s="38" customFormat="1" ht="12" hidden="1" outlineLevel="3">
      <c r="B346" s="26"/>
      <c r="C346" s="40"/>
      <c r="D346" s="39"/>
      <c r="E346" s="40"/>
      <c r="F346" s="872"/>
      <c r="G346" s="873"/>
      <c r="H346" s="873"/>
      <c r="I346" s="874" t="s">
        <v>3</v>
      </c>
      <c r="J346" s="873"/>
      <c r="K346" s="41">
        <v>89.347145000000012</v>
      </c>
      <c r="L346" s="875"/>
      <c r="M346" s="43"/>
      <c r="O346" s="1981"/>
      <c r="P346" s="1982"/>
      <c r="Q346" s="1980">
        <v>1</v>
      </c>
      <c r="R346" s="2145"/>
      <c r="S346" s="889"/>
      <c r="T346" s="1569"/>
      <c r="U346" s="915"/>
      <c r="V346" s="890"/>
    </row>
    <row r="347" spans="2:22" s="38" customFormat="1" ht="12" hidden="1" outlineLevel="3">
      <c r="B347" s="26"/>
      <c r="C347" s="40"/>
      <c r="D347" s="39"/>
      <c r="E347" s="40"/>
      <c r="F347" s="872"/>
      <c r="G347" s="873"/>
      <c r="H347" s="873"/>
      <c r="I347" s="874" t="s">
        <v>908</v>
      </c>
      <c r="J347" s="873"/>
      <c r="K347" s="41">
        <v>0</v>
      </c>
      <c r="L347" s="875"/>
      <c r="M347" s="43"/>
      <c r="O347" s="1981"/>
      <c r="P347" s="1982"/>
      <c r="Q347" s="1980">
        <v>1</v>
      </c>
      <c r="R347" s="2145"/>
      <c r="S347" s="889"/>
      <c r="T347" s="1569"/>
      <c r="U347" s="915"/>
      <c r="V347" s="890"/>
    </row>
    <row r="348" spans="2:22" s="38" customFormat="1" ht="12" hidden="1" outlineLevel="3">
      <c r="B348" s="26"/>
      <c r="C348" s="40"/>
      <c r="D348" s="39"/>
      <c r="E348" s="40"/>
      <c r="F348" s="872"/>
      <c r="G348" s="873"/>
      <c r="H348" s="873"/>
      <c r="I348" s="874" t="s">
        <v>641</v>
      </c>
      <c r="J348" s="873"/>
      <c r="K348" s="41">
        <v>6.1920000000000002</v>
      </c>
      <c r="L348" s="875"/>
      <c r="M348" s="43"/>
      <c r="O348" s="1981"/>
      <c r="P348" s="1982"/>
      <c r="Q348" s="1980">
        <v>1</v>
      </c>
      <c r="R348" s="2145"/>
      <c r="S348" s="889"/>
      <c r="T348" s="1569"/>
      <c r="U348" s="915"/>
      <c r="V348" s="890"/>
    </row>
    <row r="349" spans="2:22" s="38" customFormat="1" ht="12" hidden="1" outlineLevel="3">
      <c r="B349" s="26"/>
      <c r="C349" s="40"/>
      <c r="D349" s="39"/>
      <c r="E349" s="40"/>
      <c r="F349" s="872"/>
      <c r="G349" s="873"/>
      <c r="H349" s="873"/>
      <c r="I349" s="874" t="s">
        <v>1474</v>
      </c>
      <c r="J349" s="873"/>
      <c r="K349" s="41">
        <v>4.9680000000000009</v>
      </c>
      <c r="L349" s="875"/>
      <c r="M349" s="43"/>
      <c r="O349" s="1981"/>
      <c r="P349" s="1982"/>
      <c r="Q349" s="1980">
        <v>1</v>
      </c>
      <c r="R349" s="2145"/>
      <c r="S349" s="889"/>
      <c r="T349" s="1569"/>
      <c r="U349" s="915"/>
      <c r="V349" s="890"/>
    </row>
    <row r="350" spans="2:22" s="38" customFormat="1" ht="12" hidden="1" outlineLevel="3">
      <c r="B350" s="26"/>
      <c r="C350" s="40"/>
      <c r="D350" s="39"/>
      <c r="E350" s="40"/>
      <c r="F350" s="872"/>
      <c r="G350" s="873"/>
      <c r="H350" s="873"/>
      <c r="I350" s="874" t="s">
        <v>3</v>
      </c>
      <c r="J350" s="873"/>
      <c r="K350" s="41">
        <v>11.16</v>
      </c>
      <c r="L350" s="875"/>
      <c r="M350" s="43"/>
      <c r="O350" s="1981"/>
      <c r="P350" s="1982"/>
      <c r="Q350" s="1980">
        <v>1</v>
      </c>
      <c r="R350" s="2145"/>
      <c r="S350" s="889"/>
      <c r="T350" s="1569"/>
      <c r="U350" s="915"/>
      <c r="V350" s="890"/>
    </row>
    <row r="351" spans="2:22" s="38" customFormat="1" ht="12" hidden="1" outlineLevel="3">
      <c r="B351" s="26"/>
      <c r="C351" s="40"/>
      <c r="D351" s="39"/>
      <c r="E351" s="40"/>
      <c r="F351" s="872"/>
      <c r="G351" s="873"/>
      <c r="H351" s="873"/>
      <c r="I351" s="874" t="s">
        <v>636</v>
      </c>
      <c r="J351" s="873"/>
      <c r="K351" s="41">
        <v>0</v>
      </c>
      <c r="L351" s="875"/>
      <c r="M351" s="43"/>
      <c r="O351" s="1981"/>
      <c r="P351" s="1982"/>
      <c r="Q351" s="1980">
        <v>1</v>
      </c>
      <c r="R351" s="2145"/>
      <c r="S351" s="889"/>
      <c r="T351" s="1569"/>
      <c r="U351" s="915"/>
      <c r="V351" s="890"/>
    </row>
    <row r="352" spans="2:22" s="38" customFormat="1" ht="12" hidden="1" outlineLevel="3">
      <c r="B352" s="26"/>
      <c r="C352" s="40"/>
      <c r="D352" s="39"/>
      <c r="E352" s="40"/>
      <c r="F352" s="872"/>
      <c r="G352" s="873"/>
      <c r="H352" s="873"/>
      <c r="I352" s="874" t="s">
        <v>1449</v>
      </c>
      <c r="J352" s="873"/>
      <c r="K352" s="41">
        <v>6.9835999999999991</v>
      </c>
      <c r="L352" s="875"/>
      <c r="M352" s="43"/>
      <c r="O352" s="1981"/>
      <c r="P352" s="1982"/>
      <c r="Q352" s="1980">
        <v>1</v>
      </c>
      <c r="R352" s="2145"/>
      <c r="S352" s="889"/>
      <c r="T352" s="1569"/>
      <c r="U352" s="915"/>
      <c r="V352" s="890"/>
    </row>
    <row r="353" spans="2:22" s="38" customFormat="1" ht="12" hidden="1" outlineLevel="3">
      <c r="B353" s="26"/>
      <c r="C353" s="40"/>
      <c r="D353" s="39"/>
      <c r="E353" s="40"/>
      <c r="F353" s="872"/>
      <c r="G353" s="873"/>
      <c r="H353" s="873"/>
      <c r="I353" s="874" t="s">
        <v>1399</v>
      </c>
      <c r="J353" s="873"/>
      <c r="K353" s="41">
        <v>70.057000000000016</v>
      </c>
      <c r="L353" s="875"/>
      <c r="M353" s="43"/>
      <c r="O353" s="1981"/>
      <c r="P353" s="1982"/>
      <c r="Q353" s="1980">
        <v>1</v>
      </c>
      <c r="R353" s="2145"/>
      <c r="S353" s="889"/>
      <c r="T353" s="1569"/>
      <c r="U353" s="915"/>
      <c r="V353" s="890"/>
    </row>
    <row r="354" spans="2:22" s="38" customFormat="1" ht="12" hidden="1" outlineLevel="3">
      <c r="B354" s="26"/>
      <c r="C354" s="40"/>
      <c r="D354" s="39"/>
      <c r="E354" s="40"/>
      <c r="F354" s="872"/>
      <c r="G354" s="873"/>
      <c r="H354" s="873"/>
      <c r="I354" s="874" t="s">
        <v>3</v>
      </c>
      <c r="J354" s="873"/>
      <c r="K354" s="41">
        <v>77.040600000000012</v>
      </c>
      <c r="L354" s="875"/>
      <c r="M354" s="43"/>
      <c r="O354" s="1981"/>
      <c r="P354" s="1982"/>
      <c r="Q354" s="1980">
        <v>1</v>
      </c>
      <c r="R354" s="2145"/>
      <c r="S354" s="889"/>
      <c r="T354" s="1569"/>
      <c r="U354" s="915"/>
      <c r="V354" s="890"/>
    </row>
    <row r="355" spans="2:22" s="38" customFormat="1" ht="12" hidden="1" outlineLevel="3">
      <c r="B355" s="26"/>
      <c r="C355" s="40"/>
      <c r="D355" s="39"/>
      <c r="E355" s="40"/>
      <c r="F355" s="872"/>
      <c r="G355" s="873"/>
      <c r="H355" s="873"/>
      <c r="I355" s="874" t="s">
        <v>61</v>
      </c>
      <c r="J355" s="873"/>
      <c r="K355" s="41">
        <v>0</v>
      </c>
      <c r="L355" s="875"/>
      <c r="M355" s="43"/>
      <c r="O355" s="1981"/>
      <c r="P355" s="1982"/>
      <c r="Q355" s="1980">
        <v>1</v>
      </c>
      <c r="R355" s="2145"/>
      <c r="S355" s="889"/>
      <c r="T355" s="1569"/>
      <c r="U355" s="915"/>
      <c r="V355" s="890"/>
    </row>
    <row r="356" spans="2:22" s="38" customFormat="1" ht="12" hidden="1" outlineLevel="3">
      <c r="B356" s="26"/>
      <c r="C356" s="40"/>
      <c r="D356" s="39"/>
      <c r="E356" s="40"/>
      <c r="F356" s="872"/>
      <c r="G356" s="873"/>
      <c r="H356" s="873"/>
      <c r="I356" s="874" t="s">
        <v>1221</v>
      </c>
      <c r="J356" s="873"/>
      <c r="K356" s="41">
        <v>12.5944</v>
      </c>
      <c r="L356" s="875"/>
      <c r="M356" s="43"/>
      <c r="O356" s="1981"/>
      <c r="P356" s="1982"/>
      <c r="Q356" s="1980">
        <v>1</v>
      </c>
      <c r="R356" s="2145"/>
      <c r="S356" s="889"/>
      <c r="T356" s="1569"/>
      <c r="U356" s="915"/>
      <c r="V356" s="890"/>
    </row>
    <row r="357" spans="2:22" s="38" customFormat="1" ht="12" hidden="1" outlineLevel="3">
      <c r="B357" s="26"/>
      <c r="C357" s="40"/>
      <c r="D357" s="39"/>
      <c r="E357" s="40"/>
      <c r="F357" s="872"/>
      <c r="G357" s="873"/>
      <c r="H357" s="873"/>
      <c r="I357" s="874" t="s">
        <v>1261</v>
      </c>
      <c r="J357" s="873"/>
      <c r="K357" s="41">
        <v>6.7352360000000004</v>
      </c>
      <c r="L357" s="875"/>
      <c r="M357" s="43"/>
      <c r="O357" s="1981"/>
      <c r="P357" s="1982"/>
      <c r="Q357" s="1980">
        <v>1</v>
      </c>
      <c r="R357" s="2145"/>
      <c r="S357" s="889"/>
      <c r="T357" s="1569"/>
      <c r="U357" s="915"/>
      <c r="V357" s="890"/>
    </row>
    <row r="358" spans="2:22" s="38" customFormat="1" ht="12" hidden="1" outlineLevel="3">
      <c r="B358" s="26"/>
      <c r="C358" s="40"/>
      <c r="D358" s="39"/>
      <c r="E358" s="40"/>
      <c r="F358" s="872"/>
      <c r="G358" s="873"/>
      <c r="H358" s="873"/>
      <c r="I358" s="874" t="s">
        <v>161</v>
      </c>
      <c r="J358" s="873"/>
      <c r="K358" s="41">
        <v>0</v>
      </c>
      <c r="L358" s="875"/>
      <c r="M358" s="43"/>
      <c r="O358" s="1981"/>
      <c r="P358" s="1982"/>
      <c r="Q358" s="1980">
        <v>1</v>
      </c>
      <c r="R358" s="2145"/>
      <c r="S358" s="889"/>
      <c r="T358" s="1569"/>
      <c r="U358" s="915"/>
      <c r="V358" s="890"/>
    </row>
    <row r="359" spans="2:22" s="38" customFormat="1" ht="12" hidden="1" outlineLevel="3">
      <c r="B359" s="26"/>
      <c r="C359" s="40"/>
      <c r="D359" s="39"/>
      <c r="E359" s="40"/>
      <c r="F359" s="872"/>
      <c r="G359" s="873"/>
      <c r="H359" s="873"/>
      <c r="I359" s="874" t="s">
        <v>660</v>
      </c>
      <c r="J359" s="873"/>
      <c r="K359" s="41">
        <v>-0.44800000000000006</v>
      </c>
      <c r="L359" s="875"/>
      <c r="M359" s="43"/>
      <c r="O359" s="1981"/>
      <c r="P359" s="1982"/>
      <c r="Q359" s="1980">
        <v>1</v>
      </c>
      <c r="R359" s="2145"/>
      <c r="S359" s="889"/>
      <c r="T359" s="1569"/>
      <c r="U359" s="915"/>
      <c r="V359" s="890"/>
    </row>
    <row r="360" spans="2:22" s="38" customFormat="1" ht="12" hidden="1" outlineLevel="3">
      <c r="B360" s="26"/>
      <c r="C360" s="40"/>
      <c r="D360" s="39"/>
      <c r="E360" s="40"/>
      <c r="F360" s="872"/>
      <c r="G360" s="873"/>
      <c r="H360" s="873"/>
      <c r="I360" s="874" t="s">
        <v>3</v>
      </c>
      <c r="J360" s="873"/>
      <c r="K360" s="41">
        <v>18.881636</v>
      </c>
      <c r="L360" s="875"/>
      <c r="M360" s="43"/>
      <c r="O360" s="1981"/>
      <c r="P360" s="1982"/>
      <c r="Q360" s="1980">
        <v>1</v>
      </c>
      <c r="R360" s="2145"/>
      <c r="S360" s="889"/>
      <c r="T360" s="1569"/>
      <c r="U360" s="915"/>
      <c r="V360" s="890"/>
    </row>
    <row r="361" spans="2:22" s="38" customFormat="1" ht="12" hidden="1" outlineLevel="3">
      <c r="B361" s="26"/>
      <c r="C361" s="40"/>
      <c r="D361" s="39"/>
      <c r="E361" s="40"/>
      <c r="F361" s="872"/>
      <c r="G361" s="873"/>
      <c r="H361" s="873"/>
      <c r="I361" s="874" t="s">
        <v>384</v>
      </c>
      <c r="J361" s="873"/>
      <c r="K361" s="41">
        <v>0</v>
      </c>
      <c r="L361" s="875"/>
      <c r="M361" s="43"/>
      <c r="O361" s="1981"/>
      <c r="P361" s="1982"/>
      <c r="Q361" s="1980">
        <v>1</v>
      </c>
      <c r="R361" s="2145"/>
      <c r="S361" s="889"/>
      <c r="T361" s="1569"/>
      <c r="U361" s="915"/>
      <c r="V361" s="890"/>
    </row>
    <row r="362" spans="2:22" s="38" customFormat="1" ht="12" hidden="1" outlineLevel="3">
      <c r="B362" s="26"/>
      <c r="C362" s="40"/>
      <c r="D362" s="39"/>
      <c r="E362" s="40"/>
      <c r="F362" s="872"/>
      <c r="G362" s="873"/>
      <c r="H362" s="873"/>
      <c r="I362" s="874" t="s">
        <v>1462</v>
      </c>
      <c r="J362" s="873"/>
      <c r="K362" s="41">
        <v>15.224719999999998</v>
      </c>
      <c r="L362" s="875"/>
      <c r="M362" s="43"/>
      <c r="O362" s="1981"/>
      <c r="P362" s="1982"/>
      <c r="Q362" s="1980">
        <v>1</v>
      </c>
      <c r="R362" s="2145"/>
      <c r="S362" s="889"/>
      <c r="T362" s="1569"/>
      <c r="U362" s="915"/>
      <c r="V362" s="890"/>
    </row>
    <row r="363" spans="2:22" s="38" customFormat="1" ht="12" hidden="1" outlineLevel="3">
      <c r="B363" s="26"/>
      <c r="C363" s="40"/>
      <c r="D363" s="39"/>
      <c r="E363" s="40"/>
      <c r="F363" s="872"/>
      <c r="G363" s="873"/>
      <c r="H363" s="873"/>
      <c r="I363" s="874"/>
      <c r="J363" s="873"/>
      <c r="K363" s="41">
        <v>0</v>
      </c>
      <c r="L363" s="875"/>
      <c r="M363" s="43"/>
      <c r="O363" s="1981"/>
      <c r="P363" s="1982"/>
      <c r="Q363" s="1980">
        <v>1</v>
      </c>
      <c r="R363" s="2145"/>
      <c r="S363" s="889"/>
      <c r="T363" s="1569"/>
      <c r="U363" s="915"/>
      <c r="V363" s="890"/>
    </row>
    <row r="364" spans="2:22" s="64" customFormat="1" ht="22.8" outlineLevel="2" collapsed="1">
      <c r="B364" s="1921" t="s">
        <v>4688</v>
      </c>
      <c r="C364" s="1642"/>
      <c r="D364" s="1921"/>
      <c r="E364" s="1639"/>
      <c r="F364" s="1638">
        <v>6</v>
      </c>
      <c r="G364" s="1642" t="s">
        <v>13</v>
      </c>
      <c r="H364" s="1922" t="s">
        <v>1731</v>
      </c>
      <c r="I364" s="1644" t="s">
        <v>1744</v>
      </c>
      <c r="J364" s="1642" t="s">
        <v>17</v>
      </c>
      <c r="K364" s="1643">
        <v>2.04</v>
      </c>
      <c r="L364" s="1923">
        <v>0</v>
      </c>
      <c r="M364" s="1643">
        <f>K364*(1+L364/100)</f>
        <v>2.04</v>
      </c>
      <c r="O364" s="1977"/>
      <c r="P364" s="1983"/>
      <c r="Q364" s="1978"/>
      <c r="R364" s="2143">
        <f>M364*Q364</f>
        <v>0</v>
      </c>
      <c r="S364" s="1924">
        <v>2.4583200000000001</v>
      </c>
      <c r="T364" s="2155">
        <f>M364*S364</f>
        <v>5.0149727999999998</v>
      </c>
      <c r="U364" s="1619"/>
      <c r="V364" s="911">
        <f>M364*U364</f>
        <v>0</v>
      </c>
    </row>
    <row r="365" spans="2:22" s="38" customFormat="1" ht="12" hidden="1" outlineLevel="3">
      <c r="B365" s="26"/>
      <c r="C365" s="40"/>
      <c r="D365" s="39"/>
      <c r="E365" s="40"/>
      <c r="F365" s="872"/>
      <c r="G365" s="873"/>
      <c r="H365" s="873"/>
      <c r="I365" s="874" t="s">
        <v>632</v>
      </c>
      <c r="J365" s="873"/>
      <c r="K365" s="41">
        <v>2.04</v>
      </c>
      <c r="L365" s="875"/>
      <c r="M365" s="43"/>
      <c r="O365" s="1981"/>
      <c r="P365" s="1982"/>
      <c r="Q365" s="1980">
        <v>1</v>
      </c>
      <c r="R365" s="2145"/>
      <c r="S365" s="889"/>
      <c r="T365" s="1569"/>
      <c r="U365" s="915"/>
      <c r="V365" s="890"/>
    </row>
    <row r="366" spans="2:22" s="38" customFormat="1" ht="12" hidden="1" outlineLevel="3">
      <c r="B366" s="26"/>
      <c r="C366" s="40"/>
      <c r="D366" s="39"/>
      <c r="E366" s="40"/>
      <c r="F366" s="872"/>
      <c r="G366" s="873"/>
      <c r="H366" s="873"/>
      <c r="I366" s="874"/>
      <c r="J366" s="873"/>
      <c r="K366" s="41">
        <v>0</v>
      </c>
      <c r="L366" s="875"/>
      <c r="M366" s="43"/>
      <c r="O366" s="1981"/>
      <c r="P366" s="1982"/>
      <c r="Q366" s="1980">
        <v>1</v>
      </c>
      <c r="R366" s="2145"/>
      <c r="S366" s="889"/>
      <c r="T366" s="1569"/>
      <c r="U366" s="915"/>
      <c r="V366" s="890"/>
    </row>
    <row r="367" spans="2:22" s="64" customFormat="1" outlineLevel="2" collapsed="1">
      <c r="B367" s="1921" t="s">
        <v>4688</v>
      </c>
      <c r="C367" s="1642"/>
      <c r="D367" s="1921"/>
      <c r="E367" s="1639"/>
      <c r="F367" s="1638">
        <v>7</v>
      </c>
      <c r="G367" s="1642" t="s">
        <v>13</v>
      </c>
      <c r="H367" s="1922" t="s">
        <v>249</v>
      </c>
      <c r="I367" s="1644" t="s">
        <v>1603</v>
      </c>
      <c r="J367" s="1642" t="s">
        <v>16</v>
      </c>
      <c r="K367" s="1643">
        <v>8516.9652600000027</v>
      </c>
      <c r="L367" s="1923">
        <v>0</v>
      </c>
      <c r="M367" s="1643">
        <f>K367*(1+L367/100)</f>
        <v>8516.9652600000027</v>
      </c>
      <c r="O367" s="1977"/>
      <c r="P367" s="1983"/>
      <c r="Q367" s="1978"/>
      <c r="R367" s="2143">
        <f>M367*Q367</f>
        <v>0</v>
      </c>
      <c r="S367" s="1924">
        <v>1.09E-3</v>
      </c>
      <c r="T367" s="2155">
        <f>M367*S367</f>
        <v>9.2834921334000029</v>
      </c>
      <c r="U367" s="1619"/>
      <c r="V367" s="911">
        <f>M367*U367</f>
        <v>0</v>
      </c>
    </row>
    <row r="368" spans="2:22" s="38" customFormat="1" ht="12" hidden="1" outlineLevel="3">
      <c r="B368" s="26"/>
      <c r="C368" s="40"/>
      <c r="D368" s="39"/>
      <c r="E368" s="40"/>
      <c r="F368" s="872"/>
      <c r="G368" s="873"/>
      <c r="H368" s="873"/>
      <c r="I368" s="874" t="s">
        <v>1351</v>
      </c>
      <c r="J368" s="873"/>
      <c r="K368" s="41">
        <v>0</v>
      </c>
      <c r="L368" s="875"/>
      <c r="M368" s="43"/>
      <c r="O368" s="1981"/>
      <c r="P368" s="1982"/>
      <c r="Q368" s="1980">
        <v>1</v>
      </c>
      <c r="R368" s="2145"/>
      <c r="S368" s="889"/>
      <c r="T368" s="1569"/>
      <c r="U368" s="915"/>
      <c r="V368" s="890"/>
    </row>
    <row r="369" spans="2:22" s="38" customFormat="1" ht="12" hidden="1" outlineLevel="3">
      <c r="B369" s="26"/>
      <c r="C369" s="40"/>
      <c r="D369" s="39"/>
      <c r="E369" s="40"/>
      <c r="F369" s="872"/>
      <c r="G369" s="873"/>
      <c r="H369" s="873"/>
      <c r="I369" s="874" t="s">
        <v>159</v>
      </c>
      <c r="J369" s="873"/>
      <c r="K369" s="41">
        <v>0</v>
      </c>
      <c r="L369" s="875"/>
      <c r="M369" s="43"/>
      <c r="O369" s="1981"/>
      <c r="P369" s="1982"/>
      <c r="Q369" s="1980">
        <v>1</v>
      </c>
      <c r="R369" s="2145"/>
      <c r="S369" s="889"/>
      <c r="T369" s="1569"/>
      <c r="U369" s="915"/>
      <c r="V369" s="890"/>
    </row>
    <row r="370" spans="2:22" s="38" customFormat="1" ht="12" hidden="1" outlineLevel="3">
      <c r="B370" s="26"/>
      <c r="C370" s="40"/>
      <c r="D370" s="39"/>
      <c r="E370" s="40"/>
      <c r="F370" s="872"/>
      <c r="G370" s="873"/>
      <c r="H370" s="873"/>
      <c r="I370" s="874" t="s">
        <v>1421</v>
      </c>
      <c r="J370" s="873"/>
      <c r="K370" s="41">
        <v>455.31199999999995</v>
      </c>
      <c r="L370" s="875"/>
      <c r="M370" s="43"/>
      <c r="O370" s="1981"/>
      <c r="P370" s="1982"/>
      <c r="Q370" s="1980">
        <v>1</v>
      </c>
      <c r="R370" s="2145"/>
      <c r="S370" s="889"/>
      <c r="T370" s="1569"/>
      <c r="U370" s="915"/>
      <c r="V370" s="890"/>
    </row>
    <row r="371" spans="2:22" s="38" customFormat="1" ht="12" hidden="1" outlineLevel="3">
      <c r="B371" s="26"/>
      <c r="C371" s="40"/>
      <c r="D371" s="39"/>
      <c r="E371" s="40"/>
      <c r="F371" s="872"/>
      <c r="G371" s="873"/>
      <c r="H371" s="873"/>
      <c r="I371" s="874" t="s">
        <v>161</v>
      </c>
      <c r="J371" s="873"/>
      <c r="K371" s="41">
        <v>0</v>
      </c>
      <c r="L371" s="875"/>
      <c r="M371" s="43"/>
      <c r="O371" s="1981"/>
      <c r="P371" s="1982"/>
      <c r="Q371" s="1980">
        <v>1</v>
      </c>
      <c r="R371" s="2145"/>
      <c r="S371" s="889"/>
      <c r="T371" s="1569"/>
      <c r="U371" s="915"/>
      <c r="V371" s="890"/>
    </row>
    <row r="372" spans="2:22" s="38" customFormat="1" ht="12" hidden="1" outlineLevel="3">
      <c r="B372" s="26"/>
      <c r="C372" s="40"/>
      <c r="D372" s="39"/>
      <c r="E372" s="40"/>
      <c r="F372" s="872"/>
      <c r="G372" s="873"/>
      <c r="H372" s="873"/>
      <c r="I372" s="874" t="s">
        <v>623</v>
      </c>
      <c r="J372" s="873"/>
      <c r="K372" s="41">
        <v>-29.568000000000005</v>
      </c>
      <c r="L372" s="875"/>
      <c r="M372" s="43"/>
      <c r="O372" s="1981"/>
      <c r="P372" s="1982"/>
      <c r="Q372" s="1980">
        <v>1</v>
      </c>
      <c r="R372" s="2145"/>
      <c r="S372" s="889"/>
      <c r="T372" s="1569"/>
      <c r="U372" s="915"/>
      <c r="V372" s="890"/>
    </row>
    <row r="373" spans="2:22" s="38" customFormat="1" ht="12" hidden="1" outlineLevel="3">
      <c r="B373" s="26"/>
      <c r="C373" s="40"/>
      <c r="D373" s="39"/>
      <c r="E373" s="40"/>
      <c r="F373" s="872"/>
      <c r="G373" s="873"/>
      <c r="H373" s="873"/>
      <c r="I373" s="874" t="s">
        <v>1128</v>
      </c>
      <c r="J373" s="873"/>
      <c r="K373" s="41">
        <v>5.3280000000000012</v>
      </c>
      <c r="L373" s="875"/>
      <c r="M373" s="43"/>
      <c r="O373" s="1981"/>
      <c r="P373" s="1982"/>
      <c r="Q373" s="1980">
        <v>1</v>
      </c>
      <c r="R373" s="2145"/>
      <c r="S373" s="889"/>
      <c r="T373" s="1569"/>
      <c r="U373" s="915"/>
      <c r="V373" s="890"/>
    </row>
    <row r="374" spans="2:22" s="38" customFormat="1" ht="12" hidden="1" outlineLevel="3">
      <c r="B374" s="26"/>
      <c r="C374" s="40"/>
      <c r="D374" s="39"/>
      <c r="E374" s="40"/>
      <c r="F374" s="872"/>
      <c r="G374" s="873"/>
      <c r="H374" s="873"/>
      <c r="I374" s="874" t="s">
        <v>3</v>
      </c>
      <c r="J374" s="873"/>
      <c r="K374" s="41">
        <v>431.07199999999995</v>
      </c>
      <c r="L374" s="875"/>
      <c r="M374" s="43"/>
      <c r="O374" s="1981"/>
      <c r="P374" s="1982"/>
      <c r="Q374" s="1980">
        <v>1</v>
      </c>
      <c r="R374" s="2145"/>
      <c r="S374" s="889"/>
      <c r="T374" s="1569"/>
      <c r="U374" s="915"/>
      <c r="V374" s="890"/>
    </row>
    <row r="375" spans="2:22" s="38" customFormat="1" ht="12" hidden="1" outlineLevel="3">
      <c r="B375" s="26"/>
      <c r="C375" s="40"/>
      <c r="D375" s="39"/>
      <c r="E375" s="40"/>
      <c r="F375" s="872"/>
      <c r="G375" s="873"/>
      <c r="H375" s="873"/>
      <c r="I375" s="874" t="s">
        <v>1344</v>
      </c>
      <c r="J375" s="873"/>
      <c r="K375" s="41">
        <v>0</v>
      </c>
      <c r="L375" s="875"/>
      <c r="M375" s="43"/>
      <c r="O375" s="1981"/>
      <c r="P375" s="1982"/>
      <c r="Q375" s="1980">
        <v>1</v>
      </c>
      <c r="R375" s="2145"/>
      <c r="S375" s="889"/>
      <c r="T375" s="1569"/>
      <c r="U375" s="915"/>
      <c r="V375" s="890"/>
    </row>
    <row r="376" spans="2:22" s="38" customFormat="1" ht="12" hidden="1" outlineLevel="3">
      <c r="B376" s="26"/>
      <c r="C376" s="40"/>
      <c r="D376" s="39"/>
      <c r="E376" s="40"/>
      <c r="F376" s="872"/>
      <c r="G376" s="873"/>
      <c r="H376" s="873"/>
      <c r="I376" s="874" t="s">
        <v>553</v>
      </c>
      <c r="J376" s="873"/>
      <c r="K376" s="41">
        <v>250.41600000000003</v>
      </c>
      <c r="L376" s="875"/>
      <c r="M376" s="43"/>
      <c r="O376" s="1981"/>
      <c r="P376" s="1982"/>
      <c r="Q376" s="1980">
        <v>1</v>
      </c>
      <c r="R376" s="2145"/>
      <c r="S376" s="889"/>
      <c r="T376" s="1569"/>
      <c r="U376" s="915"/>
      <c r="V376" s="890"/>
    </row>
    <row r="377" spans="2:22" s="38" customFormat="1" ht="12" hidden="1" outlineLevel="3">
      <c r="B377" s="26"/>
      <c r="C377" s="40"/>
      <c r="D377" s="39"/>
      <c r="E377" s="40"/>
      <c r="F377" s="872"/>
      <c r="G377" s="873"/>
      <c r="H377" s="873"/>
      <c r="I377" s="874" t="s">
        <v>1311</v>
      </c>
      <c r="J377" s="873"/>
      <c r="K377" s="41">
        <v>336.49650000000003</v>
      </c>
      <c r="L377" s="875"/>
      <c r="M377" s="43"/>
      <c r="O377" s="1981"/>
      <c r="P377" s="1982"/>
      <c r="Q377" s="1980">
        <v>1</v>
      </c>
      <c r="R377" s="2145"/>
      <c r="S377" s="889"/>
      <c r="T377" s="1569"/>
      <c r="U377" s="915"/>
      <c r="V377" s="890"/>
    </row>
    <row r="378" spans="2:22" s="38" customFormat="1" ht="12" hidden="1" outlineLevel="3">
      <c r="B378" s="26"/>
      <c r="C378" s="40"/>
      <c r="D378" s="39"/>
      <c r="E378" s="40"/>
      <c r="F378" s="872"/>
      <c r="G378" s="873"/>
      <c r="H378" s="873"/>
      <c r="I378" s="874" t="s">
        <v>1508</v>
      </c>
      <c r="J378" s="873"/>
      <c r="K378" s="41">
        <v>387.87000000000006</v>
      </c>
      <c r="L378" s="875"/>
      <c r="M378" s="43"/>
      <c r="O378" s="1981"/>
      <c r="P378" s="1982"/>
      <c r="Q378" s="1980">
        <v>1</v>
      </c>
      <c r="R378" s="2145"/>
      <c r="S378" s="889"/>
      <c r="T378" s="1569"/>
      <c r="U378" s="915"/>
      <c r="V378" s="890"/>
    </row>
    <row r="379" spans="2:22" s="38" customFormat="1" ht="12" hidden="1" outlineLevel="3">
      <c r="B379" s="26"/>
      <c r="C379" s="40"/>
      <c r="D379" s="39"/>
      <c r="E379" s="40"/>
      <c r="F379" s="872"/>
      <c r="G379" s="873"/>
      <c r="H379" s="873"/>
      <c r="I379" s="874" t="s">
        <v>1066</v>
      </c>
      <c r="J379" s="873"/>
      <c r="K379" s="41">
        <v>41.873999999999995</v>
      </c>
      <c r="L379" s="875"/>
      <c r="M379" s="43"/>
      <c r="O379" s="1981"/>
      <c r="P379" s="1982"/>
      <c r="Q379" s="1980">
        <v>1</v>
      </c>
      <c r="R379" s="2145"/>
      <c r="S379" s="889"/>
      <c r="T379" s="1569"/>
      <c r="U379" s="915"/>
      <c r="V379" s="890"/>
    </row>
    <row r="380" spans="2:22" s="38" customFormat="1" ht="12" hidden="1" outlineLevel="3">
      <c r="B380" s="26"/>
      <c r="C380" s="40"/>
      <c r="D380" s="39"/>
      <c r="E380" s="40"/>
      <c r="F380" s="872"/>
      <c r="G380" s="873"/>
      <c r="H380" s="873"/>
      <c r="I380" s="874" t="s">
        <v>1353</v>
      </c>
      <c r="J380" s="873"/>
      <c r="K380" s="41">
        <v>49.56</v>
      </c>
      <c r="L380" s="875"/>
      <c r="M380" s="43"/>
      <c r="O380" s="1981"/>
      <c r="P380" s="1982"/>
      <c r="Q380" s="1980">
        <v>1</v>
      </c>
      <c r="R380" s="2145"/>
      <c r="S380" s="889"/>
      <c r="T380" s="1569"/>
      <c r="U380" s="915"/>
      <c r="V380" s="890"/>
    </row>
    <row r="381" spans="2:22" s="38" customFormat="1" ht="12" hidden="1" outlineLevel="3">
      <c r="B381" s="26"/>
      <c r="C381" s="40"/>
      <c r="D381" s="39"/>
      <c r="E381" s="40"/>
      <c r="F381" s="872"/>
      <c r="G381" s="873"/>
      <c r="H381" s="873"/>
      <c r="I381" s="874" t="s">
        <v>1388</v>
      </c>
      <c r="J381" s="873"/>
      <c r="K381" s="41">
        <v>138.18000000000004</v>
      </c>
      <c r="L381" s="875"/>
      <c r="M381" s="43"/>
      <c r="O381" s="1981"/>
      <c r="P381" s="1982"/>
      <c r="Q381" s="1980">
        <v>1</v>
      </c>
      <c r="R381" s="2145"/>
      <c r="S381" s="889"/>
      <c r="T381" s="1569"/>
      <c r="U381" s="915"/>
      <c r="V381" s="890"/>
    </row>
    <row r="382" spans="2:22" s="38" customFormat="1" ht="12" hidden="1" outlineLevel="3">
      <c r="B382" s="26"/>
      <c r="C382" s="40"/>
      <c r="D382" s="39"/>
      <c r="E382" s="40"/>
      <c r="F382" s="872"/>
      <c r="G382" s="873"/>
      <c r="H382" s="873"/>
      <c r="I382" s="874" t="s">
        <v>1586</v>
      </c>
      <c r="J382" s="873"/>
      <c r="K382" s="41">
        <v>207.63120000000004</v>
      </c>
      <c r="L382" s="875"/>
      <c r="M382" s="43"/>
      <c r="O382" s="1981"/>
      <c r="P382" s="1982"/>
      <c r="Q382" s="1980">
        <v>1</v>
      </c>
      <c r="R382" s="2145"/>
      <c r="S382" s="889"/>
      <c r="T382" s="1569"/>
      <c r="U382" s="915"/>
      <c r="V382" s="890"/>
    </row>
    <row r="383" spans="2:22" s="38" customFormat="1" ht="12" hidden="1" outlineLevel="3">
      <c r="B383" s="26"/>
      <c r="C383" s="40"/>
      <c r="D383" s="39"/>
      <c r="E383" s="40"/>
      <c r="F383" s="872"/>
      <c r="G383" s="873"/>
      <c r="H383" s="873"/>
      <c r="I383" s="874" t="s">
        <v>161</v>
      </c>
      <c r="J383" s="873"/>
      <c r="K383" s="41">
        <v>0</v>
      </c>
      <c r="L383" s="875"/>
      <c r="M383" s="43"/>
      <c r="O383" s="1981"/>
      <c r="P383" s="1982"/>
      <c r="Q383" s="1980">
        <v>1</v>
      </c>
      <c r="R383" s="2145"/>
      <c r="S383" s="889"/>
      <c r="T383" s="1569"/>
      <c r="U383" s="915"/>
      <c r="V383" s="890"/>
    </row>
    <row r="384" spans="2:22" s="38" customFormat="1" ht="12" hidden="1" outlineLevel="3">
      <c r="B384" s="26"/>
      <c r="C384" s="40"/>
      <c r="D384" s="39"/>
      <c r="E384" s="40"/>
      <c r="F384" s="872"/>
      <c r="G384" s="873"/>
      <c r="H384" s="873"/>
      <c r="I384" s="874" t="s">
        <v>1146</v>
      </c>
      <c r="J384" s="873"/>
      <c r="K384" s="41">
        <v>-53.222400000000007</v>
      </c>
      <c r="L384" s="875"/>
      <c r="M384" s="43"/>
      <c r="O384" s="1981"/>
      <c r="P384" s="1982"/>
      <c r="Q384" s="1980">
        <v>1</v>
      </c>
      <c r="R384" s="2145"/>
      <c r="S384" s="889"/>
      <c r="T384" s="1569"/>
      <c r="U384" s="915"/>
      <c r="V384" s="890"/>
    </row>
    <row r="385" spans="2:22" s="38" customFormat="1" ht="12" hidden="1" outlineLevel="3">
      <c r="B385" s="26"/>
      <c r="C385" s="40"/>
      <c r="D385" s="39"/>
      <c r="E385" s="40"/>
      <c r="F385" s="872"/>
      <c r="G385" s="873"/>
      <c r="H385" s="873"/>
      <c r="I385" s="874" t="s">
        <v>821</v>
      </c>
      <c r="J385" s="873"/>
      <c r="K385" s="41">
        <v>-9.8560000000000016</v>
      </c>
      <c r="L385" s="875"/>
      <c r="M385" s="43"/>
      <c r="O385" s="1981"/>
      <c r="P385" s="1982"/>
      <c r="Q385" s="1980">
        <v>1</v>
      </c>
      <c r="R385" s="2145"/>
      <c r="S385" s="889"/>
      <c r="T385" s="1569"/>
      <c r="U385" s="915"/>
      <c r="V385" s="890"/>
    </row>
    <row r="386" spans="2:22" s="38" customFormat="1" ht="12" hidden="1" outlineLevel="3">
      <c r="B386" s="26"/>
      <c r="C386" s="40"/>
      <c r="D386" s="39"/>
      <c r="E386" s="40"/>
      <c r="F386" s="872"/>
      <c r="G386" s="873"/>
      <c r="H386" s="873"/>
      <c r="I386" s="874" t="s">
        <v>533</v>
      </c>
      <c r="J386" s="873"/>
      <c r="K386" s="41">
        <v>-9.4080000000000013</v>
      </c>
      <c r="L386" s="875"/>
      <c r="M386" s="43"/>
      <c r="O386" s="1981"/>
      <c r="P386" s="1982"/>
      <c r="Q386" s="1980">
        <v>1</v>
      </c>
      <c r="R386" s="2145"/>
      <c r="S386" s="889"/>
      <c r="T386" s="1569"/>
      <c r="U386" s="915"/>
      <c r="V386" s="890"/>
    </row>
    <row r="387" spans="2:22" s="38" customFormat="1" ht="12" hidden="1" outlineLevel="3">
      <c r="B387" s="26"/>
      <c r="C387" s="40"/>
      <c r="D387" s="39"/>
      <c r="E387" s="40"/>
      <c r="F387" s="872"/>
      <c r="G387" s="873"/>
      <c r="H387" s="873"/>
      <c r="I387" s="874" t="s">
        <v>827</v>
      </c>
      <c r="J387" s="873"/>
      <c r="K387" s="41">
        <v>-37.273600000000002</v>
      </c>
      <c r="L387" s="875"/>
      <c r="M387" s="43"/>
      <c r="O387" s="1981"/>
      <c r="P387" s="1982"/>
      <c r="Q387" s="1980">
        <v>1</v>
      </c>
      <c r="R387" s="2145"/>
      <c r="S387" s="889"/>
      <c r="T387" s="1569"/>
      <c r="U387" s="915"/>
      <c r="V387" s="890"/>
    </row>
    <row r="388" spans="2:22" s="38" customFormat="1" ht="12" hidden="1" outlineLevel="3">
      <c r="B388" s="26"/>
      <c r="C388" s="40"/>
      <c r="D388" s="39"/>
      <c r="E388" s="40"/>
      <c r="F388" s="872"/>
      <c r="G388" s="873"/>
      <c r="H388" s="873"/>
      <c r="I388" s="874" t="s">
        <v>524</v>
      </c>
      <c r="J388" s="873"/>
      <c r="K388" s="41">
        <v>-4.3904000000000005</v>
      </c>
      <c r="L388" s="875"/>
      <c r="M388" s="43"/>
      <c r="O388" s="1981"/>
      <c r="P388" s="1982"/>
      <c r="Q388" s="1980">
        <v>1</v>
      </c>
      <c r="R388" s="2145"/>
      <c r="S388" s="889"/>
      <c r="T388" s="1569"/>
      <c r="U388" s="915"/>
      <c r="V388" s="890"/>
    </row>
    <row r="389" spans="2:22" s="38" customFormat="1" ht="12" hidden="1" outlineLevel="3">
      <c r="B389" s="26"/>
      <c r="C389" s="40"/>
      <c r="D389" s="39"/>
      <c r="E389" s="40"/>
      <c r="F389" s="872"/>
      <c r="G389" s="873"/>
      <c r="H389" s="873"/>
      <c r="I389" s="874" t="s">
        <v>1281</v>
      </c>
      <c r="J389" s="873"/>
      <c r="K389" s="41">
        <v>14.608000000000004</v>
      </c>
      <c r="L389" s="875"/>
      <c r="M389" s="43"/>
      <c r="O389" s="1981"/>
      <c r="P389" s="1982"/>
      <c r="Q389" s="1980">
        <v>1</v>
      </c>
      <c r="R389" s="2145"/>
      <c r="S389" s="889"/>
      <c r="T389" s="1569"/>
      <c r="U389" s="915"/>
      <c r="V389" s="890"/>
    </row>
    <row r="390" spans="2:22" s="38" customFormat="1" ht="12" hidden="1" outlineLevel="3">
      <c r="B390" s="26"/>
      <c r="C390" s="40"/>
      <c r="D390" s="39"/>
      <c r="E390" s="40"/>
      <c r="F390" s="872"/>
      <c r="G390" s="873"/>
      <c r="H390" s="873"/>
      <c r="I390" s="874" t="s">
        <v>1117</v>
      </c>
      <c r="J390" s="873"/>
      <c r="K390" s="41">
        <v>2.6720000000000006</v>
      </c>
      <c r="L390" s="875"/>
      <c r="M390" s="43"/>
      <c r="O390" s="1981"/>
      <c r="P390" s="1982"/>
      <c r="Q390" s="1980">
        <v>1</v>
      </c>
      <c r="R390" s="2145"/>
      <c r="S390" s="889"/>
      <c r="T390" s="1569"/>
      <c r="U390" s="915"/>
      <c r="V390" s="890"/>
    </row>
    <row r="391" spans="2:22" s="38" customFormat="1" ht="12" hidden="1" outlineLevel="3">
      <c r="B391" s="26"/>
      <c r="C391" s="40"/>
      <c r="D391" s="39"/>
      <c r="E391" s="40"/>
      <c r="F391" s="872"/>
      <c r="G391" s="873"/>
      <c r="H391" s="873"/>
      <c r="I391" s="874" t="s">
        <v>1126</v>
      </c>
      <c r="J391" s="873"/>
      <c r="K391" s="41">
        <v>6.9120000000000008</v>
      </c>
      <c r="L391" s="875"/>
      <c r="M391" s="43"/>
      <c r="O391" s="1981"/>
      <c r="P391" s="1982"/>
      <c r="Q391" s="1980">
        <v>1</v>
      </c>
      <c r="R391" s="2145"/>
      <c r="S391" s="889"/>
      <c r="T391" s="1569"/>
      <c r="U391" s="915"/>
      <c r="V391" s="890"/>
    </row>
    <row r="392" spans="2:22" s="38" customFormat="1" ht="12" hidden="1" outlineLevel="3">
      <c r="B392" s="26"/>
      <c r="C392" s="40"/>
      <c r="D392" s="39"/>
      <c r="E392" s="40"/>
      <c r="F392" s="872"/>
      <c r="G392" s="873"/>
      <c r="H392" s="873"/>
      <c r="I392" s="874" t="s">
        <v>1115</v>
      </c>
      <c r="J392" s="873"/>
      <c r="K392" s="41">
        <v>2.5760000000000005</v>
      </c>
      <c r="L392" s="875"/>
      <c r="M392" s="43"/>
      <c r="O392" s="1981"/>
      <c r="P392" s="1982"/>
      <c r="Q392" s="1980">
        <v>1</v>
      </c>
      <c r="R392" s="2145"/>
      <c r="S392" s="889"/>
      <c r="T392" s="1569"/>
      <c r="U392" s="915"/>
      <c r="V392" s="890"/>
    </row>
    <row r="393" spans="2:22" s="38" customFormat="1" ht="12" hidden="1" outlineLevel="3">
      <c r="B393" s="26"/>
      <c r="C393" s="40"/>
      <c r="D393" s="39"/>
      <c r="E393" s="40"/>
      <c r="F393" s="872"/>
      <c r="G393" s="873"/>
      <c r="H393" s="873"/>
      <c r="I393" s="874" t="s">
        <v>3</v>
      </c>
      <c r="J393" s="873"/>
      <c r="K393" s="41">
        <v>1324.6453000000001</v>
      </c>
      <c r="L393" s="875"/>
      <c r="M393" s="43"/>
      <c r="O393" s="1981"/>
      <c r="P393" s="1982"/>
      <c r="Q393" s="1980">
        <v>1</v>
      </c>
      <c r="R393" s="2145"/>
      <c r="S393" s="889"/>
      <c r="T393" s="1569"/>
      <c r="U393" s="915"/>
      <c r="V393" s="890"/>
    </row>
    <row r="394" spans="2:22" s="38" customFormat="1" ht="12" hidden="1" outlineLevel="3">
      <c r="B394" s="26"/>
      <c r="C394" s="40"/>
      <c r="D394" s="39"/>
      <c r="E394" s="40"/>
      <c r="F394" s="872"/>
      <c r="G394" s="873"/>
      <c r="H394" s="873"/>
      <c r="I394" s="874" t="s">
        <v>585</v>
      </c>
      <c r="J394" s="873"/>
      <c r="K394" s="41">
        <v>0</v>
      </c>
      <c r="L394" s="875"/>
      <c r="M394" s="43"/>
      <c r="O394" s="1981"/>
      <c r="P394" s="1982"/>
      <c r="Q394" s="1980">
        <v>1</v>
      </c>
      <c r="R394" s="2145"/>
      <c r="S394" s="889"/>
      <c r="T394" s="1569"/>
      <c r="U394" s="915"/>
      <c r="V394" s="890"/>
    </row>
    <row r="395" spans="2:22" s="38" customFormat="1" ht="12" hidden="1" outlineLevel="3">
      <c r="B395" s="26"/>
      <c r="C395" s="40"/>
      <c r="D395" s="39"/>
      <c r="E395" s="40"/>
      <c r="F395" s="872"/>
      <c r="G395" s="873"/>
      <c r="H395" s="873"/>
      <c r="I395" s="874" t="s">
        <v>1535</v>
      </c>
      <c r="J395" s="873"/>
      <c r="K395" s="41">
        <v>659.24550000000011</v>
      </c>
      <c r="L395" s="875"/>
      <c r="M395" s="43"/>
      <c r="O395" s="1981"/>
      <c r="P395" s="1982"/>
      <c r="Q395" s="1980">
        <v>1</v>
      </c>
      <c r="R395" s="2145"/>
      <c r="S395" s="889"/>
      <c r="T395" s="1569"/>
      <c r="U395" s="915"/>
      <c r="V395" s="890"/>
    </row>
    <row r="396" spans="2:22" s="38" customFormat="1" ht="12" hidden="1" outlineLevel="3">
      <c r="B396" s="26"/>
      <c r="C396" s="40"/>
      <c r="D396" s="39"/>
      <c r="E396" s="40"/>
      <c r="F396" s="872"/>
      <c r="G396" s="873"/>
      <c r="H396" s="873"/>
      <c r="I396" s="874" t="s">
        <v>1554</v>
      </c>
      <c r="J396" s="873"/>
      <c r="K396" s="41">
        <v>76.650000000000006</v>
      </c>
      <c r="L396" s="875"/>
      <c r="M396" s="43"/>
      <c r="O396" s="1981"/>
      <c r="P396" s="1982"/>
      <c r="Q396" s="1980">
        <v>1</v>
      </c>
      <c r="R396" s="2145"/>
      <c r="S396" s="889"/>
      <c r="T396" s="1569"/>
      <c r="U396" s="915"/>
      <c r="V396" s="890"/>
    </row>
    <row r="397" spans="2:22" s="38" customFormat="1" ht="12" hidden="1" outlineLevel="3">
      <c r="B397" s="26"/>
      <c r="C397" s="40"/>
      <c r="D397" s="39"/>
      <c r="E397" s="40"/>
      <c r="F397" s="872"/>
      <c r="G397" s="873"/>
      <c r="H397" s="873"/>
      <c r="I397" s="874" t="s">
        <v>1243</v>
      </c>
      <c r="J397" s="873"/>
      <c r="K397" s="41">
        <v>353.62799999999999</v>
      </c>
      <c r="L397" s="875"/>
      <c r="M397" s="43"/>
      <c r="O397" s="1981"/>
      <c r="P397" s="1982"/>
      <c r="Q397" s="1980">
        <v>1</v>
      </c>
      <c r="R397" s="2145"/>
      <c r="S397" s="889"/>
      <c r="T397" s="1569"/>
      <c r="U397" s="915"/>
      <c r="V397" s="890"/>
    </row>
    <row r="398" spans="2:22" s="38" customFormat="1" ht="12" hidden="1" outlineLevel="3">
      <c r="B398" s="26"/>
      <c r="C398" s="40"/>
      <c r="D398" s="39"/>
      <c r="E398" s="40"/>
      <c r="F398" s="872"/>
      <c r="G398" s="873"/>
      <c r="H398" s="873"/>
      <c r="I398" s="874" t="s">
        <v>1354</v>
      </c>
      <c r="J398" s="873"/>
      <c r="K398" s="41">
        <v>129.10799999999998</v>
      </c>
      <c r="L398" s="875"/>
      <c r="M398" s="43"/>
      <c r="O398" s="1981"/>
      <c r="P398" s="1982"/>
      <c r="Q398" s="1980">
        <v>1</v>
      </c>
      <c r="R398" s="2145"/>
      <c r="S398" s="889"/>
      <c r="T398" s="1569"/>
      <c r="U398" s="915"/>
      <c r="V398" s="890"/>
    </row>
    <row r="399" spans="2:22" s="38" customFormat="1" ht="12" hidden="1" outlineLevel="3">
      <c r="B399" s="26"/>
      <c r="C399" s="40"/>
      <c r="D399" s="39"/>
      <c r="E399" s="40"/>
      <c r="F399" s="872"/>
      <c r="G399" s="873"/>
      <c r="H399" s="873"/>
      <c r="I399" s="874" t="s">
        <v>1540</v>
      </c>
      <c r="J399" s="873"/>
      <c r="K399" s="41">
        <v>146.00249999999997</v>
      </c>
      <c r="L399" s="875"/>
      <c r="M399" s="43"/>
      <c r="O399" s="1981"/>
      <c r="P399" s="1982"/>
      <c r="Q399" s="1980">
        <v>1</v>
      </c>
      <c r="R399" s="2145"/>
      <c r="S399" s="889"/>
      <c r="T399" s="1569"/>
      <c r="U399" s="915"/>
      <c r="V399" s="890"/>
    </row>
    <row r="400" spans="2:22" s="38" customFormat="1" ht="12" hidden="1" outlineLevel="3">
      <c r="B400" s="26"/>
      <c r="C400" s="40"/>
      <c r="D400" s="39"/>
      <c r="E400" s="40"/>
      <c r="F400" s="872"/>
      <c r="G400" s="873"/>
      <c r="H400" s="873"/>
      <c r="I400" s="874" t="s">
        <v>1531</v>
      </c>
      <c r="J400" s="873"/>
      <c r="K400" s="41">
        <v>363.18239999999997</v>
      </c>
      <c r="L400" s="875"/>
      <c r="M400" s="43"/>
      <c r="O400" s="1981"/>
      <c r="P400" s="1982"/>
      <c r="Q400" s="1980">
        <v>1</v>
      </c>
      <c r="R400" s="2145"/>
      <c r="S400" s="889"/>
      <c r="T400" s="1569"/>
      <c r="U400" s="915"/>
      <c r="V400" s="890"/>
    </row>
    <row r="401" spans="2:22" s="38" customFormat="1" ht="12" hidden="1" outlineLevel="3">
      <c r="B401" s="26"/>
      <c r="C401" s="40"/>
      <c r="D401" s="39"/>
      <c r="E401" s="40"/>
      <c r="F401" s="872"/>
      <c r="G401" s="873"/>
      <c r="H401" s="873"/>
      <c r="I401" s="874" t="s">
        <v>1525</v>
      </c>
      <c r="J401" s="873"/>
      <c r="K401" s="41">
        <v>179.72250000000005</v>
      </c>
      <c r="L401" s="875"/>
      <c r="M401" s="43"/>
      <c r="O401" s="1981"/>
      <c r="P401" s="1982"/>
      <c r="Q401" s="1980">
        <v>1</v>
      </c>
      <c r="R401" s="2145"/>
      <c r="S401" s="889"/>
      <c r="T401" s="1569"/>
      <c r="U401" s="915"/>
      <c r="V401" s="890"/>
    </row>
    <row r="402" spans="2:22" s="38" customFormat="1" ht="12" hidden="1" outlineLevel="3">
      <c r="B402" s="26"/>
      <c r="C402" s="40"/>
      <c r="D402" s="39"/>
      <c r="E402" s="40"/>
      <c r="F402" s="872"/>
      <c r="G402" s="873"/>
      <c r="H402" s="873"/>
      <c r="I402" s="874" t="s">
        <v>161</v>
      </c>
      <c r="J402" s="873"/>
      <c r="K402" s="41">
        <v>0</v>
      </c>
      <c r="L402" s="875"/>
      <c r="M402" s="43"/>
      <c r="O402" s="1981"/>
      <c r="P402" s="1982"/>
      <c r="Q402" s="1980">
        <v>1</v>
      </c>
      <c r="R402" s="2145"/>
      <c r="S402" s="889"/>
      <c r="T402" s="1569"/>
      <c r="U402" s="915"/>
      <c r="V402" s="890"/>
    </row>
    <row r="403" spans="2:22" s="38" customFormat="1" ht="12" hidden="1" outlineLevel="3">
      <c r="B403" s="26"/>
      <c r="C403" s="40"/>
      <c r="D403" s="39"/>
      <c r="E403" s="40"/>
      <c r="F403" s="872"/>
      <c r="G403" s="873"/>
      <c r="H403" s="873"/>
      <c r="I403" s="874" t="s">
        <v>523</v>
      </c>
      <c r="J403" s="873"/>
      <c r="K403" s="41">
        <v>-4.2111999999999998</v>
      </c>
      <c r="L403" s="875"/>
      <c r="M403" s="43"/>
      <c r="O403" s="1981"/>
      <c r="P403" s="1982"/>
      <c r="Q403" s="1980">
        <v>1</v>
      </c>
      <c r="R403" s="2145"/>
      <c r="S403" s="889"/>
      <c r="T403" s="1569"/>
      <c r="U403" s="915"/>
      <c r="V403" s="890"/>
    </row>
    <row r="404" spans="2:22" s="38" customFormat="1" ht="12" hidden="1" outlineLevel="3">
      <c r="B404" s="26"/>
      <c r="C404" s="40"/>
      <c r="D404" s="39"/>
      <c r="E404" s="40"/>
      <c r="F404" s="872"/>
      <c r="G404" s="873"/>
      <c r="H404" s="873"/>
      <c r="I404" s="874" t="s">
        <v>1145</v>
      </c>
      <c r="J404" s="873"/>
      <c r="K404" s="41">
        <v>-24.192000000000004</v>
      </c>
      <c r="L404" s="875"/>
      <c r="M404" s="43"/>
      <c r="O404" s="1981"/>
      <c r="P404" s="1982"/>
      <c r="Q404" s="1980">
        <v>1</v>
      </c>
      <c r="R404" s="2145"/>
      <c r="S404" s="889"/>
      <c r="T404" s="1569"/>
      <c r="U404" s="915"/>
      <c r="V404" s="890"/>
    </row>
    <row r="405" spans="2:22" s="38" customFormat="1" ht="12" hidden="1" outlineLevel="3">
      <c r="B405" s="26"/>
      <c r="C405" s="40"/>
      <c r="D405" s="39"/>
      <c r="E405" s="40"/>
      <c r="F405" s="872"/>
      <c r="G405" s="873"/>
      <c r="H405" s="873"/>
      <c r="I405" s="874" t="s">
        <v>621</v>
      </c>
      <c r="J405" s="873"/>
      <c r="K405" s="41">
        <v>-9.3184000000000005</v>
      </c>
      <c r="L405" s="875"/>
      <c r="M405" s="43"/>
      <c r="O405" s="1981"/>
      <c r="P405" s="1982"/>
      <c r="Q405" s="1980">
        <v>1</v>
      </c>
      <c r="R405" s="2145"/>
      <c r="S405" s="889"/>
      <c r="T405" s="1569"/>
      <c r="U405" s="915"/>
      <c r="V405" s="890"/>
    </row>
    <row r="406" spans="2:22" s="38" customFormat="1" ht="12" hidden="1" outlineLevel="3">
      <c r="B406" s="26"/>
      <c r="C406" s="40"/>
      <c r="D406" s="39"/>
      <c r="E406" s="40"/>
      <c r="F406" s="872"/>
      <c r="G406" s="873"/>
      <c r="H406" s="873"/>
      <c r="I406" s="874" t="s">
        <v>980</v>
      </c>
      <c r="J406" s="873"/>
      <c r="K406" s="41">
        <v>1.9140000000000001</v>
      </c>
      <c r="L406" s="875"/>
      <c r="M406" s="43"/>
      <c r="O406" s="1981"/>
      <c r="P406" s="1982"/>
      <c r="Q406" s="1980">
        <v>1</v>
      </c>
      <c r="R406" s="2145"/>
      <c r="S406" s="889"/>
      <c r="T406" s="1569"/>
      <c r="U406" s="915"/>
      <c r="V406" s="890"/>
    </row>
    <row r="407" spans="2:22" s="38" customFormat="1" ht="12" hidden="1" outlineLevel="3">
      <c r="B407" s="26"/>
      <c r="C407" s="40"/>
      <c r="D407" s="39"/>
      <c r="E407" s="40"/>
      <c r="F407" s="872"/>
      <c r="G407" s="873"/>
      <c r="H407" s="873"/>
      <c r="I407" s="874" t="s">
        <v>1282</v>
      </c>
      <c r="J407" s="873"/>
      <c r="K407" s="41">
        <v>9.9600000000000009</v>
      </c>
      <c r="L407" s="875"/>
      <c r="M407" s="43"/>
      <c r="O407" s="1981"/>
      <c r="P407" s="1982"/>
      <c r="Q407" s="1980">
        <v>1</v>
      </c>
      <c r="R407" s="2145"/>
      <c r="S407" s="889"/>
      <c r="T407" s="1569"/>
      <c r="U407" s="915"/>
      <c r="V407" s="890"/>
    </row>
    <row r="408" spans="2:22" s="38" customFormat="1" ht="12" hidden="1" outlineLevel="3">
      <c r="B408" s="26"/>
      <c r="C408" s="40"/>
      <c r="D408" s="39"/>
      <c r="E408" s="40"/>
      <c r="F408" s="872"/>
      <c r="G408" s="873"/>
      <c r="H408" s="873"/>
      <c r="I408" s="874" t="s">
        <v>1001</v>
      </c>
      <c r="J408" s="873"/>
      <c r="K408" s="41">
        <v>2.5920000000000001</v>
      </c>
      <c r="L408" s="875"/>
      <c r="M408" s="43"/>
      <c r="O408" s="1981"/>
      <c r="P408" s="1982"/>
      <c r="Q408" s="1980">
        <v>1</v>
      </c>
      <c r="R408" s="2145"/>
      <c r="S408" s="889"/>
      <c r="T408" s="1569"/>
      <c r="U408" s="915"/>
      <c r="V408" s="890"/>
    </row>
    <row r="409" spans="2:22" s="38" customFormat="1" ht="12" hidden="1" outlineLevel="3">
      <c r="B409" s="26"/>
      <c r="C409" s="40"/>
      <c r="D409" s="39"/>
      <c r="E409" s="40"/>
      <c r="F409" s="872"/>
      <c r="G409" s="873"/>
      <c r="H409" s="873"/>
      <c r="I409" s="874" t="s">
        <v>3</v>
      </c>
      <c r="J409" s="873"/>
      <c r="K409" s="41">
        <v>1884.2833000000001</v>
      </c>
      <c r="L409" s="875"/>
      <c r="M409" s="43"/>
      <c r="O409" s="1981"/>
      <c r="P409" s="1982"/>
      <c r="Q409" s="1980">
        <v>1</v>
      </c>
      <c r="R409" s="2145"/>
      <c r="S409" s="889"/>
      <c r="T409" s="1569"/>
      <c r="U409" s="915"/>
      <c r="V409" s="890"/>
    </row>
    <row r="410" spans="2:22" s="38" customFormat="1" ht="12" hidden="1" outlineLevel="3">
      <c r="B410" s="26"/>
      <c r="C410" s="40"/>
      <c r="D410" s="39"/>
      <c r="E410" s="40"/>
      <c r="F410" s="872"/>
      <c r="G410" s="873"/>
      <c r="H410" s="873"/>
      <c r="I410" s="874" t="s">
        <v>1382</v>
      </c>
      <c r="J410" s="873"/>
      <c r="K410" s="41">
        <v>0</v>
      </c>
      <c r="L410" s="875"/>
      <c r="M410" s="43"/>
      <c r="O410" s="1981"/>
      <c r="P410" s="1982"/>
      <c r="Q410" s="1980">
        <v>1</v>
      </c>
      <c r="R410" s="2145"/>
      <c r="S410" s="889"/>
      <c r="T410" s="1569"/>
      <c r="U410" s="915"/>
      <c r="V410" s="890"/>
    </row>
    <row r="411" spans="2:22" s="38" customFormat="1" ht="21.6" hidden="1" outlineLevel="3">
      <c r="B411" s="26"/>
      <c r="C411" s="40"/>
      <c r="D411" s="39"/>
      <c r="E411" s="40"/>
      <c r="F411" s="872"/>
      <c r="G411" s="873"/>
      <c r="H411" s="873"/>
      <c r="I411" s="874" t="s">
        <v>1604</v>
      </c>
      <c r="J411" s="873"/>
      <c r="K411" s="41">
        <v>446.0745</v>
      </c>
      <c r="L411" s="875"/>
      <c r="M411" s="43"/>
      <c r="O411" s="1981"/>
      <c r="P411" s="1982"/>
      <c r="Q411" s="1980">
        <v>1</v>
      </c>
      <c r="R411" s="2145"/>
      <c r="S411" s="889"/>
      <c r="T411" s="1569"/>
      <c r="U411" s="915"/>
      <c r="V411" s="890"/>
    </row>
    <row r="412" spans="2:22" s="38" customFormat="1" ht="12" hidden="1" outlineLevel="3">
      <c r="B412" s="26"/>
      <c r="C412" s="40"/>
      <c r="D412" s="39"/>
      <c r="E412" s="40"/>
      <c r="F412" s="872"/>
      <c r="G412" s="873"/>
      <c r="H412" s="873"/>
      <c r="I412" s="874" t="s">
        <v>161</v>
      </c>
      <c r="J412" s="873"/>
      <c r="K412" s="41">
        <v>0</v>
      </c>
      <c r="L412" s="875"/>
      <c r="M412" s="43"/>
      <c r="O412" s="1981"/>
      <c r="P412" s="1982"/>
      <c r="Q412" s="1980">
        <v>1</v>
      </c>
      <c r="R412" s="2145"/>
      <c r="S412" s="889"/>
      <c r="T412" s="1569"/>
      <c r="U412" s="915"/>
      <c r="V412" s="890"/>
    </row>
    <row r="413" spans="2:22" s="38" customFormat="1" ht="12" hidden="1" outlineLevel="3">
      <c r="B413" s="26"/>
      <c r="C413" s="40"/>
      <c r="D413" s="39"/>
      <c r="E413" s="40"/>
      <c r="F413" s="872"/>
      <c r="G413" s="873"/>
      <c r="H413" s="873"/>
      <c r="I413" s="874" t="s">
        <v>523</v>
      </c>
      <c r="J413" s="873"/>
      <c r="K413" s="41">
        <v>-4.2111999999999998</v>
      </c>
      <c r="L413" s="875"/>
      <c r="M413" s="43"/>
      <c r="O413" s="1981"/>
      <c r="P413" s="1982"/>
      <c r="Q413" s="1980">
        <v>1</v>
      </c>
      <c r="R413" s="2145"/>
      <c r="S413" s="889"/>
      <c r="T413" s="1569"/>
      <c r="U413" s="915"/>
      <c r="V413" s="890"/>
    </row>
    <row r="414" spans="2:22" s="38" customFormat="1" ht="12" hidden="1" outlineLevel="3">
      <c r="B414" s="26"/>
      <c r="C414" s="40"/>
      <c r="D414" s="39"/>
      <c r="E414" s="40"/>
      <c r="F414" s="872"/>
      <c r="G414" s="873"/>
      <c r="H414" s="873"/>
      <c r="I414" s="874" t="s">
        <v>979</v>
      </c>
      <c r="J414" s="873"/>
      <c r="K414" s="41">
        <v>1.59</v>
      </c>
      <c r="L414" s="875"/>
      <c r="M414" s="43"/>
      <c r="O414" s="1981"/>
      <c r="P414" s="1982"/>
      <c r="Q414" s="1980">
        <v>1</v>
      </c>
      <c r="R414" s="2145"/>
      <c r="S414" s="889"/>
      <c r="T414" s="1569"/>
      <c r="U414" s="915"/>
      <c r="V414" s="890"/>
    </row>
    <row r="415" spans="2:22" s="38" customFormat="1" ht="12" hidden="1" outlineLevel="3">
      <c r="B415" s="26"/>
      <c r="C415" s="40"/>
      <c r="D415" s="39"/>
      <c r="E415" s="40"/>
      <c r="F415" s="872"/>
      <c r="G415" s="873"/>
      <c r="H415" s="873"/>
      <c r="I415" s="874" t="s">
        <v>1047</v>
      </c>
      <c r="J415" s="873"/>
      <c r="K415" s="41">
        <v>-19.353600000000004</v>
      </c>
      <c r="L415" s="875"/>
      <c r="M415" s="43"/>
      <c r="O415" s="1981"/>
      <c r="P415" s="1982"/>
      <c r="Q415" s="1980">
        <v>1</v>
      </c>
      <c r="R415" s="2145"/>
      <c r="S415" s="889"/>
      <c r="T415" s="1569"/>
      <c r="U415" s="915"/>
      <c r="V415" s="890"/>
    </row>
    <row r="416" spans="2:22" s="38" customFormat="1" ht="12" hidden="1" outlineLevel="3">
      <c r="B416" s="26"/>
      <c r="C416" s="40"/>
      <c r="D416" s="39"/>
      <c r="E416" s="40"/>
      <c r="F416" s="872"/>
      <c r="G416" s="873"/>
      <c r="H416" s="873"/>
      <c r="I416" s="874" t="s">
        <v>1239</v>
      </c>
      <c r="J416" s="873"/>
      <c r="K416" s="41">
        <v>6.64</v>
      </c>
      <c r="L416" s="875"/>
      <c r="M416" s="43"/>
      <c r="O416" s="1981"/>
      <c r="P416" s="1982"/>
      <c r="Q416" s="1980">
        <v>1</v>
      </c>
      <c r="R416" s="2145"/>
      <c r="S416" s="889"/>
      <c r="T416" s="1569"/>
      <c r="U416" s="915"/>
      <c r="V416" s="890"/>
    </row>
    <row r="417" spans="2:22" s="38" customFormat="1" ht="12" hidden="1" outlineLevel="3">
      <c r="B417" s="26"/>
      <c r="C417" s="40"/>
      <c r="D417" s="39"/>
      <c r="E417" s="40"/>
      <c r="F417" s="872"/>
      <c r="G417" s="873"/>
      <c r="H417" s="873"/>
      <c r="I417" s="874" t="s">
        <v>532</v>
      </c>
      <c r="J417" s="873"/>
      <c r="K417" s="41">
        <v>-9.3184000000000005</v>
      </c>
      <c r="L417" s="875"/>
      <c r="M417" s="43"/>
      <c r="O417" s="1981"/>
      <c r="P417" s="1982"/>
      <c r="Q417" s="1980">
        <v>1</v>
      </c>
      <c r="R417" s="2145"/>
      <c r="S417" s="889"/>
      <c r="T417" s="1569"/>
      <c r="U417" s="915"/>
      <c r="V417" s="890"/>
    </row>
    <row r="418" spans="2:22" s="38" customFormat="1" ht="12" hidden="1" outlineLevel="3">
      <c r="B418" s="26"/>
      <c r="C418" s="40"/>
      <c r="D418" s="39"/>
      <c r="E418" s="40"/>
      <c r="F418" s="872"/>
      <c r="G418" s="873"/>
      <c r="H418" s="873"/>
      <c r="I418" s="874" t="s">
        <v>1000</v>
      </c>
      <c r="J418" s="873"/>
      <c r="K418" s="41">
        <v>2.16</v>
      </c>
      <c r="L418" s="875"/>
      <c r="M418" s="43"/>
      <c r="O418" s="1981"/>
      <c r="P418" s="1982"/>
      <c r="Q418" s="1980">
        <v>1</v>
      </c>
      <c r="R418" s="2145"/>
      <c r="S418" s="889"/>
      <c r="T418" s="1569"/>
      <c r="U418" s="915"/>
      <c r="V418" s="890"/>
    </row>
    <row r="419" spans="2:22" s="38" customFormat="1" ht="12" hidden="1" outlineLevel="3">
      <c r="B419" s="26"/>
      <c r="C419" s="40"/>
      <c r="D419" s="39"/>
      <c r="E419" s="40"/>
      <c r="F419" s="872"/>
      <c r="G419" s="873"/>
      <c r="H419" s="873"/>
      <c r="I419" s="874" t="s">
        <v>3</v>
      </c>
      <c r="J419" s="873"/>
      <c r="K419" s="41">
        <v>423.58129999999994</v>
      </c>
      <c r="L419" s="875"/>
      <c r="M419" s="43"/>
      <c r="O419" s="1981"/>
      <c r="P419" s="1982"/>
      <c r="Q419" s="1980">
        <v>1</v>
      </c>
      <c r="R419" s="2145"/>
      <c r="S419" s="889"/>
      <c r="T419" s="1569"/>
      <c r="U419" s="915"/>
      <c r="V419" s="890"/>
    </row>
    <row r="420" spans="2:22" s="38" customFormat="1" ht="12" hidden="1" outlineLevel="3">
      <c r="B420" s="26"/>
      <c r="C420" s="40"/>
      <c r="D420" s="39"/>
      <c r="E420" s="40"/>
      <c r="F420" s="872"/>
      <c r="G420" s="873"/>
      <c r="H420" s="873"/>
      <c r="I420" s="874" t="s">
        <v>1343</v>
      </c>
      <c r="J420" s="873"/>
      <c r="K420" s="41">
        <v>0</v>
      </c>
      <c r="L420" s="875"/>
      <c r="M420" s="43"/>
      <c r="O420" s="1981"/>
      <c r="P420" s="1982"/>
      <c r="Q420" s="1980">
        <v>1</v>
      </c>
      <c r="R420" s="2145"/>
      <c r="S420" s="889"/>
      <c r="T420" s="1569"/>
      <c r="U420" s="915"/>
      <c r="V420" s="890"/>
    </row>
    <row r="421" spans="2:22" s="38" customFormat="1" ht="12" hidden="1" outlineLevel="3">
      <c r="B421" s="26"/>
      <c r="C421" s="40"/>
      <c r="D421" s="39"/>
      <c r="E421" s="40"/>
      <c r="F421" s="872"/>
      <c r="G421" s="873"/>
      <c r="H421" s="873"/>
      <c r="I421" s="874" t="s">
        <v>1338</v>
      </c>
      <c r="J421" s="873"/>
      <c r="K421" s="41">
        <v>182.82060000000004</v>
      </c>
      <c r="L421" s="875"/>
      <c r="M421" s="43"/>
      <c r="O421" s="1981"/>
      <c r="P421" s="1982"/>
      <c r="Q421" s="1980">
        <v>1</v>
      </c>
      <c r="R421" s="2145"/>
      <c r="S421" s="889"/>
      <c r="T421" s="1569"/>
      <c r="U421" s="915"/>
      <c r="V421" s="890"/>
    </row>
    <row r="422" spans="2:22" s="38" customFormat="1" ht="12" hidden="1" outlineLevel="3">
      <c r="B422" s="26"/>
      <c r="C422" s="40"/>
      <c r="D422" s="39"/>
      <c r="E422" s="40"/>
      <c r="F422" s="872"/>
      <c r="G422" s="873"/>
      <c r="H422" s="873"/>
      <c r="I422" s="874" t="s">
        <v>1387</v>
      </c>
      <c r="J422" s="873"/>
      <c r="K422" s="41">
        <v>361.03050000000007</v>
      </c>
      <c r="L422" s="875"/>
      <c r="M422" s="43"/>
      <c r="O422" s="1981"/>
      <c r="P422" s="1982"/>
      <c r="Q422" s="1980">
        <v>1</v>
      </c>
      <c r="R422" s="2145"/>
      <c r="S422" s="889"/>
      <c r="T422" s="1569"/>
      <c r="U422" s="915"/>
      <c r="V422" s="890"/>
    </row>
    <row r="423" spans="2:22" s="38" customFormat="1" ht="12" hidden="1" outlineLevel="3">
      <c r="B423" s="26"/>
      <c r="C423" s="40"/>
      <c r="D423" s="39"/>
      <c r="E423" s="40"/>
      <c r="F423" s="872"/>
      <c r="G423" s="873"/>
      <c r="H423" s="873"/>
      <c r="I423" s="874" t="s">
        <v>1582</v>
      </c>
      <c r="J423" s="873"/>
      <c r="K423" s="41">
        <v>225.42240000000001</v>
      </c>
      <c r="L423" s="875"/>
      <c r="M423" s="43"/>
      <c r="O423" s="1981"/>
      <c r="P423" s="1982"/>
      <c r="Q423" s="1980">
        <v>1</v>
      </c>
      <c r="R423" s="2145"/>
      <c r="S423" s="889"/>
      <c r="T423" s="1569"/>
      <c r="U423" s="915"/>
      <c r="V423" s="890"/>
    </row>
    <row r="424" spans="2:22" s="38" customFormat="1" ht="12" hidden="1" outlineLevel="3">
      <c r="B424" s="26"/>
      <c r="C424" s="40"/>
      <c r="D424" s="39"/>
      <c r="E424" s="40"/>
      <c r="F424" s="872"/>
      <c r="G424" s="873"/>
      <c r="H424" s="873"/>
      <c r="I424" s="874" t="s">
        <v>597</v>
      </c>
      <c r="J424" s="873"/>
      <c r="K424" s="41">
        <v>104.16000000000001</v>
      </c>
      <c r="L424" s="875"/>
      <c r="M424" s="43"/>
      <c r="O424" s="1981"/>
      <c r="P424" s="1982"/>
      <c r="Q424" s="1980">
        <v>1</v>
      </c>
      <c r="R424" s="2145"/>
      <c r="S424" s="889"/>
      <c r="T424" s="1569"/>
      <c r="U424" s="915"/>
      <c r="V424" s="890"/>
    </row>
    <row r="425" spans="2:22" s="38" customFormat="1" ht="12" hidden="1" outlineLevel="3">
      <c r="B425" s="26"/>
      <c r="C425" s="40"/>
      <c r="D425" s="39"/>
      <c r="E425" s="40"/>
      <c r="F425" s="872"/>
      <c r="G425" s="873"/>
      <c r="H425" s="873"/>
      <c r="I425" s="874" t="s">
        <v>1245</v>
      </c>
      <c r="J425" s="873"/>
      <c r="K425" s="41">
        <v>91.098000000000013</v>
      </c>
      <c r="L425" s="875"/>
      <c r="M425" s="43"/>
      <c r="O425" s="1981"/>
      <c r="P425" s="1982"/>
      <c r="Q425" s="1980">
        <v>1</v>
      </c>
      <c r="R425" s="2145"/>
      <c r="S425" s="889"/>
      <c r="T425" s="1569"/>
      <c r="U425" s="915"/>
      <c r="V425" s="890"/>
    </row>
    <row r="426" spans="2:22" s="38" customFormat="1" ht="12" hidden="1" outlineLevel="3">
      <c r="B426" s="26"/>
      <c r="C426" s="40"/>
      <c r="D426" s="39"/>
      <c r="E426" s="40"/>
      <c r="F426" s="872"/>
      <c r="G426" s="873"/>
      <c r="H426" s="873"/>
      <c r="I426" s="874" t="s">
        <v>551</v>
      </c>
      <c r="J426" s="873"/>
      <c r="K426" s="41">
        <v>19.614000000000001</v>
      </c>
      <c r="L426" s="875"/>
      <c r="M426" s="43"/>
      <c r="O426" s="1981"/>
      <c r="P426" s="1982"/>
      <c r="Q426" s="1980">
        <v>1</v>
      </c>
      <c r="R426" s="2145"/>
      <c r="S426" s="889"/>
      <c r="T426" s="1569"/>
      <c r="U426" s="915"/>
      <c r="V426" s="890"/>
    </row>
    <row r="427" spans="2:22" s="38" customFormat="1" ht="12" hidden="1" outlineLevel="3">
      <c r="B427" s="26"/>
      <c r="C427" s="40"/>
      <c r="D427" s="39"/>
      <c r="E427" s="40"/>
      <c r="F427" s="872"/>
      <c r="G427" s="873"/>
      <c r="H427" s="873"/>
      <c r="I427" s="874" t="s">
        <v>552</v>
      </c>
      <c r="J427" s="873"/>
      <c r="K427" s="41">
        <v>21.915600000000001</v>
      </c>
      <c r="L427" s="875"/>
      <c r="M427" s="43"/>
      <c r="O427" s="1981"/>
      <c r="P427" s="1982"/>
      <c r="Q427" s="1980">
        <v>1</v>
      </c>
      <c r="R427" s="2145"/>
      <c r="S427" s="889"/>
      <c r="T427" s="1569"/>
      <c r="U427" s="915"/>
      <c r="V427" s="890"/>
    </row>
    <row r="428" spans="2:22" s="38" customFormat="1" ht="12" hidden="1" outlineLevel="3">
      <c r="B428" s="26"/>
      <c r="C428" s="40"/>
      <c r="D428" s="39"/>
      <c r="E428" s="40"/>
      <c r="F428" s="872"/>
      <c r="G428" s="873"/>
      <c r="H428" s="873"/>
      <c r="I428" s="874" t="s">
        <v>1468</v>
      </c>
      <c r="J428" s="873"/>
      <c r="K428" s="41">
        <v>198.61799999999999</v>
      </c>
      <c r="L428" s="875"/>
      <c r="M428" s="43"/>
      <c r="O428" s="1981"/>
      <c r="P428" s="1982"/>
      <c r="Q428" s="1980">
        <v>1</v>
      </c>
      <c r="R428" s="2145"/>
      <c r="S428" s="889"/>
      <c r="T428" s="1569"/>
      <c r="U428" s="915"/>
      <c r="V428" s="890"/>
    </row>
    <row r="429" spans="2:22" s="38" customFormat="1" ht="12" hidden="1" outlineLevel="3">
      <c r="B429" s="26"/>
      <c r="C429" s="40"/>
      <c r="D429" s="39"/>
      <c r="E429" s="40"/>
      <c r="F429" s="872"/>
      <c r="G429" s="873"/>
      <c r="H429" s="873"/>
      <c r="I429" s="874" t="s">
        <v>1192</v>
      </c>
      <c r="J429" s="873"/>
      <c r="K429" s="41">
        <v>1152.8400000000001</v>
      </c>
      <c r="L429" s="875"/>
      <c r="M429" s="43"/>
      <c r="O429" s="1981"/>
      <c r="P429" s="1982"/>
      <c r="Q429" s="1980">
        <v>1</v>
      </c>
      <c r="R429" s="2145"/>
      <c r="S429" s="889"/>
      <c r="T429" s="1569"/>
      <c r="U429" s="915"/>
      <c r="V429" s="890"/>
    </row>
    <row r="430" spans="2:22" s="38" customFormat="1" ht="12" hidden="1" outlineLevel="3">
      <c r="B430" s="26"/>
      <c r="C430" s="40"/>
      <c r="D430" s="39"/>
      <c r="E430" s="40"/>
      <c r="F430" s="872"/>
      <c r="G430" s="873"/>
      <c r="H430" s="873"/>
      <c r="I430" s="874" t="s">
        <v>161</v>
      </c>
      <c r="J430" s="873"/>
      <c r="K430" s="41">
        <v>0</v>
      </c>
      <c r="L430" s="875"/>
      <c r="M430" s="43"/>
      <c r="O430" s="1981"/>
      <c r="P430" s="1982"/>
      <c r="Q430" s="1980">
        <v>1</v>
      </c>
      <c r="R430" s="2145"/>
      <c r="S430" s="889"/>
      <c r="T430" s="1569"/>
      <c r="U430" s="915"/>
      <c r="V430" s="890"/>
    </row>
    <row r="431" spans="2:22" s="38" customFormat="1" ht="12" hidden="1" outlineLevel="3">
      <c r="B431" s="26"/>
      <c r="C431" s="40"/>
      <c r="D431" s="39"/>
      <c r="E431" s="40"/>
      <c r="F431" s="872"/>
      <c r="G431" s="873"/>
      <c r="H431" s="873"/>
      <c r="I431" s="874" t="s">
        <v>826</v>
      </c>
      <c r="J431" s="873"/>
      <c r="K431" s="41">
        <v>-18.636800000000001</v>
      </c>
      <c r="L431" s="875"/>
      <c r="M431" s="43"/>
      <c r="O431" s="1981"/>
      <c r="P431" s="1982"/>
      <c r="Q431" s="1980">
        <v>1</v>
      </c>
      <c r="R431" s="2145"/>
      <c r="S431" s="889"/>
      <c r="T431" s="1569"/>
      <c r="U431" s="915"/>
      <c r="V431" s="890"/>
    </row>
    <row r="432" spans="2:22" s="38" customFormat="1" ht="12" hidden="1" outlineLevel="3">
      <c r="B432" s="26"/>
      <c r="C432" s="40"/>
      <c r="D432" s="39"/>
      <c r="E432" s="40"/>
      <c r="F432" s="872"/>
      <c r="G432" s="873"/>
      <c r="H432" s="873"/>
      <c r="I432" s="874" t="s">
        <v>1125</v>
      </c>
      <c r="J432" s="873"/>
      <c r="K432" s="41">
        <v>3.4560000000000004</v>
      </c>
      <c r="L432" s="875"/>
      <c r="M432" s="43"/>
      <c r="O432" s="1981"/>
      <c r="P432" s="1982"/>
      <c r="Q432" s="1980">
        <v>1</v>
      </c>
      <c r="R432" s="2145"/>
      <c r="S432" s="889"/>
      <c r="T432" s="1569"/>
      <c r="U432" s="915"/>
      <c r="V432" s="890"/>
    </row>
    <row r="433" spans="2:22" s="38" customFormat="1" ht="12" hidden="1" outlineLevel="3">
      <c r="B433" s="26"/>
      <c r="C433" s="40"/>
      <c r="D433" s="39"/>
      <c r="E433" s="40"/>
      <c r="F433" s="872"/>
      <c r="G433" s="873"/>
      <c r="H433" s="873"/>
      <c r="I433" s="874" t="s">
        <v>1142</v>
      </c>
      <c r="J433" s="873"/>
      <c r="K433" s="41">
        <v>-17.561600000000002</v>
      </c>
      <c r="L433" s="875"/>
      <c r="M433" s="43"/>
      <c r="O433" s="1981"/>
      <c r="P433" s="1982"/>
      <c r="Q433" s="1980">
        <v>1</v>
      </c>
      <c r="R433" s="2145"/>
      <c r="S433" s="889"/>
      <c r="T433" s="1569"/>
      <c r="U433" s="915"/>
      <c r="V433" s="890"/>
    </row>
    <row r="434" spans="2:22" s="38" customFormat="1" ht="12" hidden="1" outlineLevel="3">
      <c r="B434" s="26"/>
      <c r="C434" s="40"/>
      <c r="D434" s="39"/>
      <c r="E434" s="40"/>
      <c r="F434" s="872"/>
      <c r="G434" s="873"/>
      <c r="H434" s="873"/>
      <c r="I434" s="874" t="s">
        <v>1280</v>
      </c>
      <c r="J434" s="873"/>
      <c r="K434" s="41">
        <v>5.152000000000001</v>
      </c>
      <c r="L434" s="875"/>
      <c r="M434" s="43"/>
      <c r="O434" s="1981"/>
      <c r="P434" s="1982"/>
      <c r="Q434" s="1980">
        <v>1</v>
      </c>
      <c r="R434" s="2145"/>
      <c r="S434" s="889"/>
      <c r="T434" s="1569"/>
      <c r="U434" s="915"/>
      <c r="V434" s="890"/>
    </row>
    <row r="435" spans="2:22" s="38" customFormat="1" ht="12" hidden="1" outlineLevel="3">
      <c r="B435" s="26"/>
      <c r="C435" s="40"/>
      <c r="D435" s="39"/>
      <c r="E435" s="40"/>
      <c r="F435" s="872"/>
      <c r="G435" s="873"/>
      <c r="H435" s="873"/>
      <c r="I435" s="874" t="s">
        <v>820</v>
      </c>
      <c r="J435" s="873"/>
      <c r="K435" s="41">
        <v>-24.192000000000004</v>
      </c>
      <c r="L435" s="875"/>
      <c r="M435" s="43"/>
      <c r="O435" s="1981"/>
      <c r="P435" s="1982"/>
      <c r="Q435" s="1980">
        <v>1</v>
      </c>
      <c r="R435" s="2145"/>
      <c r="S435" s="889"/>
      <c r="T435" s="1569"/>
      <c r="U435" s="915"/>
      <c r="V435" s="890"/>
    </row>
    <row r="436" spans="2:22" s="38" customFormat="1" ht="12" hidden="1" outlineLevel="3">
      <c r="B436" s="26"/>
      <c r="C436" s="40"/>
      <c r="D436" s="39"/>
      <c r="E436" s="40"/>
      <c r="F436" s="872"/>
      <c r="G436" s="873"/>
      <c r="H436" s="873"/>
      <c r="I436" s="874" t="s">
        <v>1116</v>
      </c>
      <c r="J436" s="873"/>
      <c r="K436" s="41">
        <v>6.6400000000000015</v>
      </c>
      <c r="L436" s="875"/>
      <c r="M436" s="43"/>
      <c r="O436" s="1981"/>
      <c r="P436" s="1982"/>
      <c r="Q436" s="1980">
        <v>1</v>
      </c>
      <c r="R436" s="2145"/>
      <c r="S436" s="889"/>
      <c r="T436" s="1569"/>
      <c r="U436" s="915"/>
      <c r="V436" s="890"/>
    </row>
    <row r="437" spans="2:22" s="38" customFormat="1" ht="12" hidden="1" outlineLevel="3">
      <c r="B437" s="26"/>
      <c r="C437" s="40"/>
      <c r="D437" s="39"/>
      <c r="E437" s="40"/>
      <c r="F437" s="872"/>
      <c r="G437" s="873"/>
      <c r="H437" s="873"/>
      <c r="I437" s="874" t="s">
        <v>519</v>
      </c>
      <c r="J437" s="873"/>
      <c r="K437" s="41">
        <v>-3.9424000000000006</v>
      </c>
      <c r="L437" s="875"/>
      <c r="M437" s="43"/>
      <c r="O437" s="1981"/>
      <c r="P437" s="1982"/>
      <c r="Q437" s="1980">
        <v>1</v>
      </c>
      <c r="R437" s="2145"/>
      <c r="S437" s="889"/>
      <c r="T437" s="1569"/>
      <c r="U437" s="915"/>
      <c r="V437" s="890"/>
    </row>
    <row r="438" spans="2:22" s="38" customFormat="1" ht="12" hidden="1" outlineLevel="3">
      <c r="B438" s="26"/>
      <c r="C438" s="40"/>
      <c r="D438" s="39"/>
      <c r="E438" s="40"/>
      <c r="F438" s="872"/>
      <c r="G438" s="873"/>
      <c r="H438" s="873"/>
      <c r="I438" s="874" t="s">
        <v>978</v>
      </c>
      <c r="J438" s="873"/>
      <c r="K438" s="41">
        <v>1.2480000000000002</v>
      </c>
      <c r="L438" s="875"/>
      <c r="M438" s="43"/>
      <c r="O438" s="1981"/>
      <c r="P438" s="1982"/>
      <c r="Q438" s="1980">
        <v>1</v>
      </c>
      <c r="R438" s="2145"/>
      <c r="S438" s="889"/>
      <c r="T438" s="1569"/>
      <c r="U438" s="915"/>
      <c r="V438" s="890"/>
    </row>
    <row r="439" spans="2:22" s="38" customFormat="1" ht="12" hidden="1" outlineLevel="3">
      <c r="B439" s="26"/>
      <c r="C439" s="40"/>
      <c r="D439" s="39"/>
      <c r="E439" s="40"/>
      <c r="F439" s="872"/>
      <c r="G439" s="873"/>
      <c r="H439" s="873"/>
      <c r="I439" s="874" t="s">
        <v>581</v>
      </c>
      <c r="J439" s="873"/>
      <c r="K439" s="41">
        <v>-61.215000000000003</v>
      </c>
      <c r="L439" s="875"/>
      <c r="M439" s="43"/>
      <c r="O439" s="1981"/>
      <c r="P439" s="1982"/>
      <c r="Q439" s="1980">
        <v>1</v>
      </c>
      <c r="R439" s="2145"/>
      <c r="S439" s="889"/>
      <c r="T439" s="1569"/>
      <c r="U439" s="915"/>
      <c r="V439" s="890"/>
    </row>
    <row r="440" spans="2:22" s="38" customFormat="1" ht="12" hidden="1" outlineLevel="3">
      <c r="B440" s="26"/>
      <c r="C440" s="40"/>
      <c r="D440" s="39"/>
      <c r="E440" s="40"/>
      <c r="F440" s="872"/>
      <c r="G440" s="873"/>
      <c r="H440" s="873"/>
      <c r="I440" s="874" t="s">
        <v>1060</v>
      </c>
      <c r="J440" s="873"/>
      <c r="K440" s="41">
        <v>8.52</v>
      </c>
      <c r="L440" s="875"/>
      <c r="M440" s="43"/>
      <c r="O440" s="1981"/>
      <c r="P440" s="1982"/>
      <c r="Q440" s="1980">
        <v>1</v>
      </c>
      <c r="R440" s="2145"/>
      <c r="S440" s="889"/>
      <c r="T440" s="1569"/>
      <c r="U440" s="915"/>
      <c r="V440" s="890"/>
    </row>
    <row r="441" spans="2:22" s="38" customFormat="1" ht="12" hidden="1" outlineLevel="3">
      <c r="B441" s="26"/>
      <c r="C441" s="40"/>
      <c r="D441" s="39"/>
      <c r="E441" s="40"/>
      <c r="F441" s="872"/>
      <c r="G441" s="873"/>
      <c r="H441" s="873"/>
      <c r="I441" s="874" t="s">
        <v>622</v>
      </c>
      <c r="J441" s="873"/>
      <c r="K441" s="41">
        <v>-18.636800000000001</v>
      </c>
      <c r="L441" s="875"/>
      <c r="M441" s="43"/>
      <c r="O441" s="1981"/>
      <c r="P441" s="1982"/>
      <c r="Q441" s="1980">
        <v>1</v>
      </c>
      <c r="R441" s="2145"/>
      <c r="S441" s="889"/>
      <c r="T441" s="1569"/>
      <c r="U441" s="915"/>
      <c r="V441" s="890"/>
    </row>
    <row r="442" spans="2:22" s="38" customFormat="1" ht="12" hidden="1" outlineLevel="3">
      <c r="B442" s="26"/>
      <c r="C442" s="40"/>
      <c r="D442" s="39"/>
      <c r="E442" s="40"/>
      <c r="F442" s="872"/>
      <c r="G442" s="873"/>
      <c r="H442" s="873"/>
      <c r="I442" s="874" t="s">
        <v>1127</v>
      </c>
      <c r="J442" s="873"/>
      <c r="K442" s="41">
        <v>5.1840000000000002</v>
      </c>
      <c r="L442" s="875"/>
      <c r="M442" s="43"/>
      <c r="O442" s="1981"/>
      <c r="P442" s="1982"/>
      <c r="Q442" s="1980">
        <v>1</v>
      </c>
      <c r="R442" s="2145"/>
      <c r="S442" s="889"/>
      <c r="T442" s="1569"/>
      <c r="U442" s="915"/>
      <c r="V442" s="890"/>
    </row>
    <row r="443" spans="2:22" s="38" customFormat="1" ht="12" hidden="1" outlineLevel="3">
      <c r="B443" s="26"/>
      <c r="C443" s="40"/>
      <c r="D443" s="39"/>
      <c r="E443" s="40"/>
      <c r="F443" s="872"/>
      <c r="G443" s="873"/>
      <c r="H443" s="873"/>
      <c r="I443" s="874" t="s">
        <v>3</v>
      </c>
      <c r="J443" s="873"/>
      <c r="K443" s="41">
        <v>2243.5345000000002</v>
      </c>
      <c r="L443" s="875"/>
      <c r="M443" s="43"/>
      <c r="O443" s="1981"/>
      <c r="P443" s="1982"/>
      <c r="Q443" s="1980">
        <v>1</v>
      </c>
      <c r="R443" s="2145"/>
      <c r="S443" s="889"/>
      <c r="T443" s="1569"/>
      <c r="U443" s="915"/>
      <c r="V443" s="890"/>
    </row>
    <row r="444" spans="2:22" s="38" customFormat="1" ht="12" hidden="1" outlineLevel="3">
      <c r="B444" s="26"/>
      <c r="C444" s="40"/>
      <c r="D444" s="39"/>
      <c r="E444" s="40"/>
      <c r="F444" s="872"/>
      <c r="G444" s="873"/>
      <c r="H444" s="873"/>
      <c r="I444" s="874" t="s">
        <v>584</v>
      </c>
      <c r="J444" s="873"/>
      <c r="K444" s="41">
        <v>0</v>
      </c>
      <c r="L444" s="875"/>
      <c r="M444" s="43"/>
      <c r="O444" s="1981"/>
      <c r="P444" s="1982"/>
      <c r="Q444" s="1980">
        <v>1</v>
      </c>
      <c r="R444" s="2145"/>
      <c r="S444" s="889"/>
      <c r="T444" s="1569"/>
      <c r="U444" s="915"/>
      <c r="V444" s="890"/>
    </row>
    <row r="445" spans="2:22" s="38" customFormat="1" ht="12" hidden="1" outlineLevel="3">
      <c r="B445" s="26"/>
      <c r="C445" s="40"/>
      <c r="D445" s="39"/>
      <c r="E445" s="40"/>
      <c r="F445" s="872"/>
      <c r="G445" s="873"/>
      <c r="H445" s="873"/>
      <c r="I445" s="874" t="s">
        <v>1486</v>
      </c>
      <c r="J445" s="873"/>
      <c r="K445" s="41">
        <v>36.960000000000008</v>
      </c>
      <c r="L445" s="875"/>
      <c r="M445" s="43"/>
      <c r="O445" s="1981"/>
      <c r="P445" s="1982"/>
      <c r="Q445" s="1980">
        <v>1</v>
      </c>
      <c r="R445" s="2145"/>
      <c r="S445" s="889"/>
      <c r="T445" s="1569"/>
      <c r="U445" s="915"/>
      <c r="V445" s="890"/>
    </row>
    <row r="446" spans="2:22" s="38" customFormat="1" ht="12" hidden="1" outlineLevel="3">
      <c r="B446" s="26"/>
      <c r="C446" s="40"/>
      <c r="D446" s="39"/>
      <c r="E446" s="40"/>
      <c r="F446" s="872"/>
      <c r="G446" s="873"/>
      <c r="H446" s="873"/>
      <c r="I446" s="874" t="s">
        <v>1038</v>
      </c>
      <c r="J446" s="873"/>
      <c r="K446" s="41">
        <v>73.08</v>
      </c>
      <c r="L446" s="875"/>
      <c r="M446" s="43"/>
      <c r="O446" s="1981"/>
      <c r="P446" s="1982"/>
      <c r="Q446" s="1980">
        <v>1</v>
      </c>
      <c r="R446" s="2145"/>
      <c r="S446" s="889"/>
      <c r="T446" s="1569"/>
      <c r="U446" s="915"/>
      <c r="V446" s="890"/>
    </row>
    <row r="447" spans="2:22" s="38" customFormat="1" ht="12" hidden="1" outlineLevel="3">
      <c r="B447" s="26"/>
      <c r="C447" s="40"/>
      <c r="D447" s="39"/>
      <c r="E447" s="40"/>
      <c r="F447" s="872"/>
      <c r="G447" s="873"/>
      <c r="H447" s="873"/>
      <c r="I447" s="874" t="s">
        <v>3</v>
      </c>
      <c r="J447" s="873"/>
      <c r="K447" s="41">
        <v>110.04</v>
      </c>
      <c r="L447" s="875"/>
      <c r="M447" s="43"/>
      <c r="O447" s="1981"/>
      <c r="P447" s="1982"/>
      <c r="Q447" s="1980">
        <v>1</v>
      </c>
      <c r="R447" s="2145"/>
      <c r="S447" s="889"/>
      <c r="T447" s="1569"/>
      <c r="U447" s="915"/>
      <c r="V447" s="890"/>
    </row>
    <row r="448" spans="2:22" s="38" customFormat="1" ht="12" hidden="1" outlineLevel="3">
      <c r="B448" s="26"/>
      <c r="C448" s="40"/>
      <c r="D448" s="39"/>
      <c r="E448" s="40"/>
      <c r="F448" s="872"/>
      <c r="G448" s="873"/>
      <c r="H448" s="873"/>
      <c r="I448" s="874" t="s">
        <v>1346</v>
      </c>
      <c r="J448" s="873"/>
      <c r="K448" s="41">
        <v>0</v>
      </c>
      <c r="L448" s="875"/>
      <c r="M448" s="43"/>
      <c r="O448" s="1981"/>
      <c r="P448" s="1982"/>
      <c r="Q448" s="1980">
        <v>1</v>
      </c>
      <c r="R448" s="2145"/>
      <c r="S448" s="889"/>
      <c r="T448" s="1569"/>
      <c r="U448" s="915"/>
      <c r="V448" s="890"/>
    </row>
    <row r="449" spans="2:22" s="38" customFormat="1" ht="12" hidden="1" outlineLevel="3">
      <c r="B449" s="26"/>
      <c r="C449" s="40"/>
      <c r="D449" s="39"/>
      <c r="E449" s="40"/>
      <c r="F449" s="872"/>
      <c r="G449" s="873"/>
      <c r="H449" s="873"/>
      <c r="I449" s="874" t="s">
        <v>1340</v>
      </c>
      <c r="J449" s="873"/>
      <c r="K449" s="41">
        <v>78.084000000000003</v>
      </c>
      <c r="L449" s="875"/>
      <c r="M449" s="43"/>
      <c r="O449" s="1981"/>
      <c r="P449" s="1982"/>
      <c r="Q449" s="1980">
        <v>1</v>
      </c>
      <c r="R449" s="2145"/>
      <c r="S449" s="889"/>
      <c r="T449" s="1569"/>
      <c r="U449" s="915"/>
      <c r="V449" s="890"/>
    </row>
    <row r="450" spans="2:22" s="38" customFormat="1" ht="12" hidden="1" outlineLevel="3">
      <c r="B450" s="26"/>
      <c r="C450" s="40"/>
      <c r="D450" s="39"/>
      <c r="E450" s="40"/>
      <c r="F450" s="872"/>
      <c r="G450" s="873"/>
      <c r="H450" s="873"/>
      <c r="I450" s="874" t="s">
        <v>1166</v>
      </c>
      <c r="J450" s="873"/>
      <c r="K450" s="41">
        <v>106.092</v>
      </c>
      <c r="L450" s="875"/>
      <c r="M450" s="43"/>
      <c r="O450" s="1981"/>
      <c r="P450" s="1982"/>
      <c r="Q450" s="1980">
        <v>1</v>
      </c>
      <c r="R450" s="2145"/>
      <c r="S450" s="889"/>
      <c r="T450" s="1569"/>
      <c r="U450" s="915"/>
      <c r="V450" s="890"/>
    </row>
    <row r="451" spans="2:22" s="38" customFormat="1" ht="21.6" hidden="1" outlineLevel="3">
      <c r="B451" s="26"/>
      <c r="C451" s="40"/>
      <c r="D451" s="39"/>
      <c r="E451" s="40"/>
      <c r="F451" s="872"/>
      <c r="G451" s="873"/>
      <c r="H451" s="873"/>
      <c r="I451" s="874" t="s">
        <v>1628</v>
      </c>
      <c r="J451" s="873"/>
      <c r="K451" s="41">
        <v>206.85599999999999</v>
      </c>
      <c r="L451" s="875"/>
      <c r="M451" s="43"/>
      <c r="O451" s="1981"/>
      <c r="P451" s="1982"/>
      <c r="Q451" s="1980">
        <v>1</v>
      </c>
      <c r="R451" s="2145"/>
      <c r="S451" s="889"/>
      <c r="T451" s="1569"/>
      <c r="U451" s="915"/>
      <c r="V451" s="890"/>
    </row>
    <row r="452" spans="2:22" s="38" customFormat="1" ht="12" hidden="1" outlineLevel="3">
      <c r="B452" s="26"/>
      <c r="C452" s="40"/>
      <c r="D452" s="39"/>
      <c r="E452" s="40"/>
      <c r="F452" s="872"/>
      <c r="G452" s="873"/>
      <c r="H452" s="873"/>
      <c r="I452" s="874" t="s">
        <v>1032</v>
      </c>
      <c r="J452" s="873"/>
      <c r="K452" s="41">
        <v>42.911999999999999</v>
      </c>
      <c r="L452" s="875"/>
      <c r="M452" s="43"/>
      <c r="O452" s="1981"/>
      <c r="P452" s="1982"/>
      <c r="Q452" s="1980">
        <v>1</v>
      </c>
      <c r="R452" s="2145"/>
      <c r="S452" s="889"/>
      <c r="T452" s="1569"/>
      <c r="U452" s="915"/>
      <c r="V452" s="890"/>
    </row>
    <row r="453" spans="2:22" s="38" customFormat="1" ht="12" hidden="1" outlineLevel="3">
      <c r="B453" s="26"/>
      <c r="C453" s="40"/>
      <c r="D453" s="39"/>
      <c r="E453" s="40"/>
      <c r="F453" s="872"/>
      <c r="G453" s="873"/>
      <c r="H453" s="873"/>
      <c r="I453" s="874" t="s">
        <v>1238</v>
      </c>
      <c r="J453" s="873"/>
      <c r="K453" s="41">
        <v>219.25200000000001</v>
      </c>
      <c r="L453" s="875"/>
      <c r="M453" s="43"/>
      <c r="O453" s="1981"/>
      <c r="P453" s="1982"/>
      <c r="Q453" s="1980">
        <v>1</v>
      </c>
      <c r="R453" s="2145"/>
      <c r="S453" s="889"/>
      <c r="T453" s="1569"/>
      <c r="U453" s="915"/>
      <c r="V453" s="890"/>
    </row>
    <row r="454" spans="2:22" s="38" customFormat="1" ht="12" hidden="1" outlineLevel="3">
      <c r="B454" s="26"/>
      <c r="C454" s="40"/>
      <c r="D454" s="39"/>
      <c r="E454" s="40"/>
      <c r="F454" s="872"/>
      <c r="G454" s="873"/>
      <c r="H454" s="873"/>
      <c r="I454" s="874" t="s">
        <v>1309</v>
      </c>
      <c r="J454" s="873"/>
      <c r="K454" s="41">
        <v>247.23929999999999</v>
      </c>
      <c r="L454" s="875"/>
      <c r="M454" s="43"/>
      <c r="O454" s="1981"/>
      <c r="P454" s="1982"/>
      <c r="Q454" s="1980">
        <v>1</v>
      </c>
      <c r="R454" s="2145"/>
      <c r="S454" s="889"/>
      <c r="T454" s="1569"/>
      <c r="U454" s="915"/>
      <c r="V454" s="890"/>
    </row>
    <row r="455" spans="2:22" s="38" customFormat="1" ht="12" hidden="1" outlineLevel="3">
      <c r="B455" s="26"/>
      <c r="C455" s="40"/>
      <c r="D455" s="39"/>
      <c r="E455" s="40"/>
      <c r="F455" s="872"/>
      <c r="G455" s="873"/>
      <c r="H455" s="873"/>
      <c r="I455" s="874" t="s">
        <v>1373</v>
      </c>
      <c r="J455" s="873"/>
      <c r="K455" s="41">
        <v>116.31600000000002</v>
      </c>
      <c r="L455" s="875"/>
      <c r="M455" s="43"/>
      <c r="O455" s="1981"/>
      <c r="P455" s="1982"/>
      <c r="Q455" s="1980">
        <v>1</v>
      </c>
      <c r="R455" s="2145"/>
      <c r="S455" s="889"/>
      <c r="T455" s="1569"/>
      <c r="U455" s="915"/>
      <c r="V455" s="890"/>
    </row>
    <row r="456" spans="2:22" s="38" customFormat="1" ht="12" hidden="1" outlineLevel="3">
      <c r="B456" s="26"/>
      <c r="C456" s="40"/>
      <c r="D456" s="39"/>
      <c r="E456" s="40"/>
      <c r="F456" s="872"/>
      <c r="G456" s="873"/>
      <c r="H456" s="873"/>
      <c r="I456" s="874" t="s">
        <v>575</v>
      </c>
      <c r="J456" s="873"/>
      <c r="K456" s="41">
        <v>19.079999999999998</v>
      </c>
      <c r="L456" s="875"/>
      <c r="M456" s="43"/>
      <c r="O456" s="1981"/>
      <c r="P456" s="1982"/>
      <c r="Q456" s="1980">
        <v>1</v>
      </c>
      <c r="R456" s="2145"/>
      <c r="S456" s="889"/>
      <c r="T456" s="1569"/>
      <c r="U456" s="915"/>
      <c r="V456" s="890"/>
    </row>
    <row r="457" spans="2:22" s="38" customFormat="1" ht="12" hidden="1" outlineLevel="3">
      <c r="B457" s="26"/>
      <c r="C457" s="40"/>
      <c r="D457" s="39"/>
      <c r="E457" s="40"/>
      <c r="F457" s="872"/>
      <c r="G457" s="873"/>
      <c r="H457" s="873"/>
      <c r="I457" s="874" t="s">
        <v>161</v>
      </c>
      <c r="J457" s="873"/>
      <c r="K457" s="41">
        <v>0</v>
      </c>
      <c r="L457" s="875"/>
      <c r="M457" s="43"/>
      <c r="O457" s="1981"/>
      <c r="P457" s="1982"/>
      <c r="Q457" s="1980">
        <v>1</v>
      </c>
      <c r="R457" s="2145"/>
      <c r="S457" s="889"/>
      <c r="T457" s="1569"/>
      <c r="U457" s="915"/>
      <c r="V457" s="890"/>
    </row>
    <row r="458" spans="2:22" s="38" customFormat="1" ht="12" hidden="1" outlineLevel="3">
      <c r="B458" s="26"/>
      <c r="C458" s="40"/>
      <c r="D458" s="39"/>
      <c r="E458" s="40"/>
      <c r="F458" s="872"/>
      <c r="G458" s="873"/>
      <c r="H458" s="873"/>
      <c r="I458" s="874" t="s">
        <v>1141</v>
      </c>
      <c r="J458" s="873"/>
      <c r="K458" s="41">
        <v>-96.588800000000006</v>
      </c>
      <c r="L458" s="875"/>
      <c r="M458" s="43"/>
      <c r="O458" s="1981"/>
      <c r="P458" s="1982"/>
      <c r="Q458" s="1980">
        <v>1</v>
      </c>
      <c r="R458" s="2145"/>
      <c r="S458" s="889"/>
      <c r="T458" s="1569"/>
      <c r="U458" s="915"/>
      <c r="V458" s="890"/>
    </row>
    <row r="459" spans="2:22" s="38" customFormat="1" ht="12" hidden="1" outlineLevel="3">
      <c r="B459" s="26"/>
      <c r="C459" s="40"/>
      <c r="D459" s="39"/>
      <c r="E459" s="40"/>
      <c r="F459" s="872"/>
      <c r="G459" s="873"/>
      <c r="H459" s="873"/>
      <c r="I459" s="874" t="s">
        <v>1279</v>
      </c>
      <c r="J459" s="873"/>
      <c r="K459" s="41">
        <v>25.502400000000002</v>
      </c>
      <c r="L459" s="875"/>
      <c r="M459" s="43"/>
      <c r="O459" s="1981"/>
      <c r="P459" s="1982"/>
      <c r="Q459" s="1980">
        <v>1</v>
      </c>
      <c r="R459" s="2145"/>
      <c r="S459" s="889"/>
      <c r="T459" s="1569"/>
      <c r="U459" s="915"/>
      <c r="V459" s="890"/>
    </row>
    <row r="460" spans="2:22" s="38" customFormat="1" ht="12" hidden="1" outlineLevel="3">
      <c r="B460" s="26"/>
      <c r="C460" s="40"/>
      <c r="D460" s="39"/>
      <c r="E460" s="40"/>
      <c r="F460" s="872"/>
      <c r="G460" s="873"/>
      <c r="H460" s="873"/>
      <c r="I460" s="874" t="s">
        <v>816</v>
      </c>
      <c r="J460" s="873"/>
      <c r="K460" s="41">
        <v>-8.780800000000001</v>
      </c>
      <c r="L460" s="875"/>
      <c r="M460" s="43"/>
      <c r="O460" s="1981"/>
      <c r="P460" s="1982"/>
      <c r="Q460" s="1980">
        <v>1</v>
      </c>
      <c r="R460" s="2145"/>
      <c r="S460" s="889"/>
      <c r="T460" s="1569"/>
      <c r="U460" s="915"/>
      <c r="V460" s="890"/>
    </row>
    <row r="461" spans="2:22" s="38" customFormat="1" ht="12" hidden="1" outlineLevel="3">
      <c r="B461" s="26"/>
      <c r="C461" s="40"/>
      <c r="D461" s="39"/>
      <c r="E461" s="40"/>
      <c r="F461" s="872"/>
      <c r="G461" s="873"/>
      <c r="H461" s="873"/>
      <c r="I461" s="874" t="s">
        <v>981</v>
      </c>
      <c r="J461" s="873"/>
      <c r="K461" s="41">
        <v>1.2880000000000003</v>
      </c>
      <c r="L461" s="875"/>
      <c r="M461" s="43"/>
      <c r="O461" s="1981"/>
      <c r="P461" s="1982"/>
      <c r="Q461" s="1980">
        <v>1</v>
      </c>
      <c r="R461" s="2145"/>
      <c r="S461" s="889"/>
      <c r="T461" s="1569"/>
      <c r="U461" s="915"/>
      <c r="V461" s="890"/>
    </row>
    <row r="462" spans="2:22" s="38" customFormat="1" ht="12" hidden="1" outlineLevel="3">
      <c r="B462" s="26"/>
      <c r="C462" s="40"/>
      <c r="D462" s="39"/>
      <c r="E462" s="40"/>
      <c r="F462" s="872"/>
      <c r="G462" s="873"/>
      <c r="H462" s="873"/>
      <c r="I462" s="874" t="s">
        <v>3</v>
      </c>
      <c r="J462" s="873"/>
      <c r="K462" s="41">
        <v>957.25209999999981</v>
      </c>
      <c r="L462" s="875"/>
      <c r="M462" s="43"/>
      <c r="O462" s="1981"/>
      <c r="P462" s="1982"/>
      <c r="Q462" s="1980">
        <v>1</v>
      </c>
      <c r="R462" s="2145"/>
      <c r="S462" s="889"/>
      <c r="T462" s="1569"/>
      <c r="U462" s="915"/>
      <c r="V462" s="890"/>
    </row>
    <row r="463" spans="2:22" s="38" customFormat="1" ht="12" hidden="1" outlineLevel="3">
      <c r="B463" s="26"/>
      <c r="C463" s="40"/>
      <c r="D463" s="39"/>
      <c r="E463" s="40"/>
      <c r="F463" s="872"/>
      <c r="G463" s="873"/>
      <c r="H463" s="873"/>
      <c r="I463" s="874" t="s">
        <v>908</v>
      </c>
      <c r="J463" s="873"/>
      <c r="K463" s="41">
        <v>0</v>
      </c>
      <c r="L463" s="875"/>
      <c r="M463" s="43"/>
      <c r="O463" s="1981"/>
      <c r="P463" s="1982"/>
      <c r="Q463" s="1980">
        <v>1</v>
      </c>
      <c r="R463" s="2145"/>
      <c r="S463" s="889"/>
      <c r="T463" s="1569"/>
      <c r="U463" s="915"/>
      <c r="V463" s="890"/>
    </row>
    <row r="464" spans="2:22" s="38" customFormat="1" ht="12" hidden="1" outlineLevel="3">
      <c r="B464" s="26"/>
      <c r="C464" s="40"/>
      <c r="D464" s="39"/>
      <c r="E464" s="40"/>
      <c r="F464" s="872"/>
      <c r="G464" s="873"/>
      <c r="H464" s="873"/>
      <c r="I464" s="874" t="s">
        <v>507</v>
      </c>
      <c r="J464" s="873"/>
      <c r="K464" s="41">
        <v>61.92</v>
      </c>
      <c r="L464" s="875"/>
      <c r="M464" s="43"/>
      <c r="O464" s="1981"/>
      <c r="P464" s="1982"/>
      <c r="Q464" s="1980">
        <v>1</v>
      </c>
      <c r="R464" s="2145"/>
      <c r="S464" s="889"/>
      <c r="T464" s="1569"/>
      <c r="U464" s="915"/>
      <c r="V464" s="890"/>
    </row>
    <row r="465" spans="2:22" s="38" customFormat="1" ht="12" hidden="1" outlineLevel="3">
      <c r="B465" s="26"/>
      <c r="C465" s="40"/>
      <c r="D465" s="39"/>
      <c r="E465" s="40"/>
      <c r="F465" s="872"/>
      <c r="G465" s="873"/>
      <c r="H465" s="873"/>
      <c r="I465" s="874" t="s">
        <v>1455</v>
      </c>
      <c r="J465" s="873"/>
      <c r="K465" s="41">
        <v>33.120000000000005</v>
      </c>
      <c r="L465" s="875"/>
      <c r="M465" s="43"/>
      <c r="O465" s="1981"/>
      <c r="P465" s="1982"/>
      <c r="Q465" s="1980">
        <v>1</v>
      </c>
      <c r="R465" s="2145"/>
      <c r="S465" s="889"/>
      <c r="T465" s="1569"/>
      <c r="U465" s="915"/>
      <c r="V465" s="890"/>
    </row>
    <row r="466" spans="2:22" s="38" customFormat="1" ht="12" hidden="1" outlineLevel="3">
      <c r="B466" s="26"/>
      <c r="C466" s="40"/>
      <c r="D466" s="39"/>
      <c r="E466" s="40"/>
      <c r="F466" s="872"/>
      <c r="G466" s="873"/>
      <c r="H466" s="873"/>
      <c r="I466" s="874" t="s">
        <v>3</v>
      </c>
      <c r="J466" s="873"/>
      <c r="K466" s="41">
        <v>95.04</v>
      </c>
      <c r="L466" s="875"/>
      <c r="M466" s="43"/>
      <c r="O466" s="1981"/>
      <c r="P466" s="1982"/>
      <c r="Q466" s="1980">
        <v>1</v>
      </c>
      <c r="R466" s="2145"/>
      <c r="S466" s="889"/>
      <c r="T466" s="1569"/>
      <c r="U466" s="915"/>
      <c r="V466" s="890"/>
    </row>
    <row r="467" spans="2:22" s="38" customFormat="1" ht="12" hidden="1" outlineLevel="3">
      <c r="B467" s="26"/>
      <c r="C467" s="40"/>
      <c r="D467" s="39"/>
      <c r="E467" s="40"/>
      <c r="F467" s="872"/>
      <c r="G467" s="873"/>
      <c r="H467" s="873"/>
      <c r="I467" s="874" t="s">
        <v>636</v>
      </c>
      <c r="J467" s="873"/>
      <c r="K467" s="41">
        <v>0</v>
      </c>
      <c r="L467" s="875"/>
      <c r="M467" s="43"/>
      <c r="O467" s="1981"/>
      <c r="P467" s="1982"/>
      <c r="Q467" s="1980">
        <v>1</v>
      </c>
      <c r="R467" s="2145"/>
      <c r="S467" s="889"/>
      <c r="T467" s="1569"/>
      <c r="U467" s="915"/>
      <c r="V467" s="890"/>
    </row>
    <row r="468" spans="2:22" s="38" customFormat="1" ht="12" hidden="1" outlineLevel="3">
      <c r="B468" s="26"/>
      <c r="C468" s="40"/>
      <c r="D468" s="39"/>
      <c r="E468" s="40"/>
      <c r="F468" s="872"/>
      <c r="G468" s="873"/>
      <c r="H468" s="873"/>
      <c r="I468" s="874" t="s">
        <v>1418</v>
      </c>
      <c r="J468" s="873"/>
      <c r="K468" s="41">
        <v>69.835999999999999</v>
      </c>
      <c r="L468" s="875"/>
      <c r="M468" s="43"/>
      <c r="O468" s="1981"/>
      <c r="P468" s="1982"/>
      <c r="Q468" s="1980">
        <v>1</v>
      </c>
      <c r="R468" s="2145"/>
      <c r="S468" s="889"/>
      <c r="T468" s="1569"/>
      <c r="U468" s="915"/>
      <c r="V468" s="890"/>
    </row>
    <row r="469" spans="2:22" s="38" customFormat="1" ht="12" hidden="1" outlineLevel="3">
      <c r="B469" s="26"/>
      <c r="C469" s="40"/>
      <c r="D469" s="39"/>
      <c r="E469" s="40"/>
      <c r="F469" s="872"/>
      <c r="G469" s="873"/>
      <c r="H469" s="873"/>
      <c r="I469" s="874" t="s">
        <v>1341</v>
      </c>
      <c r="J469" s="873"/>
      <c r="K469" s="41">
        <v>700.57</v>
      </c>
      <c r="L469" s="875"/>
      <c r="M469" s="43"/>
      <c r="O469" s="1981"/>
      <c r="P469" s="1982"/>
      <c r="Q469" s="1980">
        <v>1</v>
      </c>
      <c r="R469" s="2145"/>
      <c r="S469" s="889"/>
      <c r="T469" s="1569"/>
      <c r="U469" s="915"/>
      <c r="V469" s="890"/>
    </row>
    <row r="470" spans="2:22" s="38" customFormat="1" ht="12" hidden="1" outlineLevel="3">
      <c r="B470" s="26"/>
      <c r="C470" s="40"/>
      <c r="D470" s="39"/>
      <c r="E470" s="40"/>
      <c r="F470" s="872"/>
      <c r="G470" s="873"/>
      <c r="H470" s="873"/>
      <c r="I470" s="874" t="s">
        <v>3</v>
      </c>
      <c r="J470" s="873"/>
      <c r="K470" s="41">
        <v>770.40600000000006</v>
      </c>
      <c r="L470" s="875"/>
      <c r="M470" s="43"/>
      <c r="O470" s="1981"/>
      <c r="P470" s="1982"/>
      <c r="Q470" s="1980">
        <v>1</v>
      </c>
      <c r="R470" s="2145"/>
      <c r="S470" s="889"/>
      <c r="T470" s="1569"/>
      <c r="U470" s="915"/>
      <c r="V470" s="890"/>
    </row>
    <row r="471" spans="2:22" s="38" customFormat="1" ht="12" hidden="1" outlineLevel="3">
      <c r="B471" s="26"/>
      <c r="C471" s="40"/>
      <c r="D471" s="39"/>
      <c r="E471" s="40"/>
      <c r="F471" s="872"/>
      <c r="G471" s="873"/>
      <c r="H471" s="873"/>
      <c r="I471" s="874" t="s">
        <v>61</v>
      </c>
      <c r="J471" s="873"/>
      <c r="K471" s="41">
        <v>0</v>
      </c>
      <c r="L471" s="875"/>
      <c r="M471" s="43"/>
      <c r="O471" s="1981"/>
      <c r="P471" s="1982"/>
      <c r="Q471" s="1980">
        <v>1</v>
      </c>
      <c r="R471" s="2145"/>
      <c r="S471" s="889"/>
      <c r="T471" s="1569"/>
      <c r="U471" s="915"/>
      <c r="V471" s="890"/>
    </row>
    <row r="472" spans="2:22" s="38" customFormat="1" ht="12" hidden="1" outlineLevel="3">
      <c r="B472" s="26"/>
      <c r="C472" s="40"/>
      <c r="D472" s="39"/>
      <c r="E472" s="40"/>
      <c r="F472" s="872"/>
      <c r="G472" s="873"/>
      <c r="H472" s="873"/>
      <c r="I472" s="874" t="s">
        <v>1138</v>
      </c>
      <c r="J472" s="873"/>
      <c r="K472" s="41">
        <v>125.94399999999999</v>
      </c>
      <c r="L472" s="875"/>
      <c r="M472" s="43"/>
      <c r="O472" s="1981"/>
      <c r="P472" s="1982"/>
      <c r="Q472" s="1980">
        <v>1</v>
      </c>
      <c r="R472" s="2145"/>
      <c r="S472" s="889"/>
      <c r="T472" s="1569"/>
      <c r="U472" s="915"/>
      <c r="V472" s="890"/>
    </row>
    <row r="473" spans="2:22" s="38" customFormat="1" ht="12" hidden="1" outlineLevel="3">
      <c r="B473" s="26"/>
      <c r="C473" s="40"/>
      <c r="D473" s="39"/>
      <c r="E473" s="40"/>
      <c r="F473" s="872"/>
      <c r="G473" s="873"/>
      <c r="H473" s="873"/>
      <c r="I473" s="874" t="s">
        <v>1188</v>
      </c>
      <c r="J473" s="873"/>
      <c r="K473" s="41">
        <v>67.352360000000004</v>
      </c>
      <c r="L473" s="875"/>
      <c r="M473" s="43"/>
      <c r="O473" s="1981"/>
      <c r="P473" s="1982"/>
      <c r="Q473" s="1980">
        <v>1</v>
      </c>
      <c r="R473" s="2145"/>
      <c r="S473" s="889"/>
      <c r="T473" s="1569"/>
      <c r="U473" s="915"/>
      <c r="V473" s="890"/>
    </row>
    <row r="474" spans="2:22" s="38" customFormat="1" ht="12" hidden="1" outlineLevel="3">
      <c r="B474" s="26"/>
      <c r="C474" s="40"/>
      <c r="D474" s="39"/>
      <c r="E474" s="40"/>
      <c r="F474" s="872"/>
      <c r="G474" s="873"/>
      <c r="H474" s="873"/>
      <c r="I474" s="874" t="s">
        <v>161</v>
      </c>
      <c r="J474" s="873"/>
      <c r="K474" s="41">
        <v>0</v>
      </c>
      <c r="L474" s="875"/>
      <c r="M474" s="43"/>
      <c r="O474" s="1981"/>
      <c r="P474" s="1982"/>
      <c r="Q474" s="1980">
        <v>1</v>
      </c>
      <c r="R474" s="2145"/>
      <c r="S474" s="889"/>
      <c r="T474" s="1569"/>
      <c r="U474" s="915"/>
      <c r="V474" s="890"/>
    </row>
    <row r="475" spans="2:22" s="38" customFormat="1" ht="12" hidden="1" outlineLevel="3">
      <c r="B475" s="26"/>
      <c r="C475" s="40"/>
      <c r="D475" s="39"/>
      <c r="E475" s="40"/>
      <c r="F475" s="872"/>
      <c r="G475" s="873"/>
      <c r="H475" s="873"/>
      <c r="I475" s="874" t="s">
        <v>526</v>
      </c>
      <c r="J475" s="873"/>
      <c r="K475" s="41">
        <v>-4.4800000000000004</v>
      </c>
      <c r="L475" s="875"/>
      <c r="M475" s="43"/>
      <c r="O475" s="1981"/>
      <c r="P475" s="1982"/>
      <c r="Q475" s="1980">
        <v>1</v>
      </c>
      <c r="R475" s="2145"/>
      <c r="S475" s="889"/>
      <c r="T475" s="1569"/>
      <c r="U475" s="915"/>
      <c r="V475" s="890"/>
    </row>
    <row r="476" spans="2:22" s="38" customFormat="1" ht="12" hidden="1" outlineLevel="3">
      <c r="B476" s="26"/>
      <c r="C476" s="40"/>
      <c r="D476" s="39"/>
      <c r="E476" s="40"/>
      <c r="F476" s="872"/>
      <c r="G476" s="873"/>
      <c r="H476" s="873"/>
      <c r="I476" s="874" t="s">
        <v>982</v>
      </c>
      <c r="J476" s="873"/>
      <c r="K476" s="41">
        <v>1.2960000000000003</v>
      </c>
      <c r="L476" s="875"/>
      <c r="M476" s="43"/>
      <c r="O476" s="1981"/>
      <c r="P476" s="1982"/>
      <c r="Q476" s="1980">
        <v>1</v>
      </c>
      <c r="R476" s="2145"/>
      <c r="S476" s="889"/>
      <c r="T476" s="1569"/>
      <c r="U476" s="915"/>
      <c r="V476" s="890"/>
    </row>
    <row r="477" spans="2:22" s="38" customFormat="1" ht="12" hidden="1" outlineLevel="3">
      <c r="B477" s="26"/>
      <c r="C477" s="40"/>
      <c r="D477" s="39"/>
      <c r="E477" s="40"/>
      <c r="F477" s="872"/>
      <c r="G477" s="873"/>
      <c r="H477" s="873"/>
      <c r="I477" s="874" t="s">
        <v>3</v>
      </c>
      <c r="J477" s="873"/>
      <c r="K477" s="41">
        <v>190.11236</v>
      </c>
      <c r="L477" s="875"/>
      <c r="M477" s="43"/>
      <c r="O477" s="1981"/>
      <c r="P477" s="1982"/>
      <c r="Q477" s="1980">
        <v>1</v>
      </c>
      <c r="R477" s="2145"/>
      <c r="S477" s="889"/>
      <c r="T477" s="1569"/>
      <c r="U477" s="915"/>
      <c r="V477" s="890"/>
    </row>
    <row r="478" spans="2:22" s="38" customFormat="1" ht="12" hidden="1" outlineLevel="3">
      <c r="B478" s="26"/>
      <c r="C478" s="40"/>
      <c r="D478" s="39"/>
      <c r="E478" s="40"/>
      <c r="F478" s="872"/>
      <c r="G478" s="873"/>
      <c r="H478" s="873"/>
      <c r="I478" s="874" t="s">
        <v>384</v>
      </c>
      <c r="J478" s="873"/>
      <c r="K478" s="41">
        <v>0</v>
      </c>
      <c r="L478" s="875"/>
      <c r="M478" s="43"/>
      <c r="O478" s="1981"/>
      <c r="P478" s="1982"/>
      <c r="Q478" s="1980">
        <v>1</v>
      </c>
      <c r="R478" s="2145"/>
      <c r="S478" s="889"/>
      <c r="T478" s="1569"/>
      <c r="U478" s="915"/>
      <c r="V478" s="890"/>
    </row>
    <row r="479" spans="2:22" s="38" customFormat="1" ht="12" hidden="1" outlineLevel="3">
      <c r="B479" s="26"/>
      <c r="C479" s="40"/>
      <c r="D479" s="39"/>
      <c r="E479" s="40"/>
      <c r="F479" s="872"/>
      <c r="G479" s="873"/>
      <c r="H479" s="873"/>
      <c r="I479" s="874" t="s">
        <v>1436</v>
      </c>
      <c r="J479" s="873"/>
      <c r="K479" s="41">
        <v>86.99839999999999</v>
      </c>
      <c r="L479" s="875"/>
      <c r="M479" s="43"/>
      <c r="O479" s="1981"/>
      <c r="P479" s="1982"/>
      <c r="Q479" s="1980">
        <v>1</v>
      </c>
      <c r="R479" s="2145"/>
      <c r="S479" s="889"/>
      <c r="T479" s="1569"/>
      <c r="U479" s="915"/>
      <c r="V479" s="890"/>
    </row>
    <row r="480" spans="2:22" s="38" customFormat="1" ht="12" hidden="1" outlineLevel="3">
      <c r="B480" s="26"/>
      <c r="C480" s="40"/>
      <c r="D480" s="39"/>
      <c r="E480" s="40"/>
      <c r="F480" s="872"/>
      <c r="G480" s="873"/>
      <c r="H480" s="873"/>
      <c r="I480" s="874"/>
      <c r="J480" s="873"/>
      <c r="K480" s="41">
        <v>0</v>
      </c>
      <c r="L480" s="875"/>
      <c r="M480" s="43"/>
      <c r="O480" s="1981"/>
      <c r="P480" s="1982"/>
      <c r="Q480" s="1980">
        <v>1</v>
      </c>
      <c r="R480" s="2145"/>
      <c r="S480" s="889"/>
      <c r="T480" s="1569"/>
      <c r="U480" s="915"/>
      <c r="V480" s="890"/>
    </row>
    <row r="481" spans="2:22" s="64" customFormat="1" outlineLevel="2">
      <c r="B481" s="1921" t="s">
        <v>4688</v>
      </c>
      <c r="C481" s="1642"/>
      <c r="D481" s="1921"/>
      <c r="E481" s="1639"/>
      <c r="F481" s="1638">
        <v>8</v>
      </c>
      <c r="G481" s="1642" t="s">
        <v>13</v>
      </c>
      <c r="H481" s="1922" t="s">
        <v>250</v>
      </c>
      <c r="I481" s="1644" t="s">
        <v>1606</v>
      </c>
      <c r="J481" s="1642" t="s">
        <v>16</v>
      </c>
      <c r="K481" s="1643">
        <v>8516.9650000000001</v>
      </c>
      <c r="L481" s="1923">
        <v>0</v>
      </c>
      <c r="M481" s="1643">
        <f>K481*(1+L481/100)</f>
        <v>8516.9650000000001</v>
      </c>
      <c r="O481" s="1977"/>
      <c r="P481" s="1983"/>
      <c r="Q481" s="1978"/>
      <c r="R481" s="2143">
        <f>M481*Q481</f>
        <v>0</v>
      </c>
      <c r="S481" s="1924"/>
      <c r="T481" s="2155">
        <f>M481*S481</f>
        <v>0</v>
      </c>
      <c r="U481" s="1619"/>
      <c r="V481" s="911">
        <f>M481*U481</f>
        <v>0</v>
      </c>
    </row>
    <row r="482" spans="2:22" s="64" customFormat="1" outlineLevel="2" collapsed="1">
      <c r="B482" s="1921" t="s">
        <v>4688</v>
      </c>
      <c r="C482" s="1642"/>
      <c r="D482" s="1921"/>
      <c r="E482" s="1639"/>
      <c r="F482" s="1638">
        <v>9</v>
      </c>
      <c r="G482" s="1642" t="s">
        <v>13</v>
      </c>
      <c r="H482" s="1922" t="s">
        <v>251</v>
      </c>
      <c r="I482" s="1644" t="s">
        <v>1605</v>
      </c>
      <c r="J482" s="1642" t="s">
        <v>7</v>
      </c>
      <c r="K482" s="1643">
        <v>110.968312</v>
      </c>
      <c r="L482" s="1923">
        <v>0</v>
      </c>
      <c r="M482" s="1643">
        <f>K482*(1+L482/100)</f>
        <v>110.968312</v>
      </c>
      <c r="O482" s="1977"/>
      <c r="P482" s="1983"/>
      <c r="Q482" s="1978"/>
      <c r="R482" s="2143">
        <f>M482*Q482</f>
        <v>0</v>
      </c>
      <c r="S482" s="1924">
        <v>1.04881</v>
      </c>
      <c r="T482" s="2155">
        <f>M482*S482</f>
        <v>116.38467530872001</v>
      </c>
      <c r="U482" s="1619"/>
      <c r="V482" s="911">
        <f>M482*U482</f>
        <v>0</v>
      </c>
    </row>
    <row r="483" spans="2:22" s="38" customFormat="1" ht="12" hidden="1" outlineLevel="3">
      <c r="B483" s="26"/>
      <c r="C483" s="40"/>
      <c r="D483" s="39"/>
      <c r="E483" s="40"/>
      <c r="F483" s="872"/>
      <c r="G483" s="873"/>
      <c r="H483" s="873"/>
      <c r="I483" s="874" t="s">
        <v>123</v>
      </c>
      <c r="J483" s="873"/>
      <c r="K483" s="41">
        <v>0</v>
      </c>
      <c r="L483" s="875"/>
      <c r="M483" s="43"/>
      <c r="O483" s="1981"/>
      <c r="P483" s="1982"/>
      <c r="Q483" s="1980">
        <v>1</v>
      </c>
      <c r="R483" s="2145"/>
      <c r="S483" s="889"/>
      <c r="T483" s="1569"/>
      <c r="U483" s="915"/>
      <c r="V483" s="890"/>
    </row>
    <row r="484" spans="2:22" s="38" customFormat="1" ht="12" hidden="1" outlineLevel="3">
      <c r="B484" s="26"/>
      <c r="C484" s="40"/>
      <c r="D484" s="39"/>
      <c r="E484" s="40"/>
      <c r="F484" s="872"/>
      <c r="G484" s="873"/>
      <c r="H484" s="873"/>
      <c r="I484" s="874" t="s">
        <v>680</v>
      </c>
      <c r="J484" s="873"/>
      <c r="K484" s="41">
        <v>4.4702699999999993</v>
      </c>
      <c r="L484" s="875"/>
      <c r="M484" s="43"/>
      <c r="O484" s="1981"/>
      <c r="P484" s="1982"/>
      <c r="Q484" s="1980">
        <v>1</v>
      </c>
      <c r="R484" s="2145"/>
      <c r="S484" s="889"/>
      <c r="T484" s="1569"/>
      <c r="U484" s="915"/>
      <c r="V484" s="890"/>
    </row>
    <row r="485" spans="2:22" s="38" customFormat="1" ht="12" hidden="1" outlineLevel="3">
      <c r="B485" s="26"/>
      <c r="C485" s="40"/>
      <c r="D485" s="39"/>
      <c r="E485" s="40"/>
      <c r="F485" s="872"/>
      <c r="G485" s="873"/>
      <c r="H485" s="873"/>
      <c r="I485" s="874" t="s">
        <v>1344</v>
      </c>
      <c r="J485" s="873"/>
      <c r="K485" s="41">
        <v>0</v>
      </c>
      <c r="L485" s="875"/>
      <c r="M485" s="43"/>
      <c r="O485" s="1981"/>
      <c r="P485" s="1982"/>
      <c r="Q485" s="1980">
        <v>1</v>
      </c>
      <c r="R485" s="2145"/>
      <c r="S485" s="889"/>
      <c r="T485" s="1569"/>
      <c r="U485" s="915"/>
      <c r="V485" s="890"/>
    </row>
    <row r="486" spans="2:22" s="38" customFormat="1" ht="12" hidden="1" outlineLevel="3">
      <c r="B486" s="26"/>
      <c r="C486" s="40"/>
      <c r="D486" s="39"/>
      <c r="E486" s="40"/>
      <c r="F486" s="872"/>
      <c r="G486" s="873"/>
      <c r="H486" s="873"/>
      <c r="I486" s="874" t="s">
        <v>845</v>
      </c>
      <c r="J486" s="873"/>
      <c r="K486" s="41">
        <v>13.757834999999998</v>
      </c>
      <c r="L486" s="875"/>
      <c r="M486" s="43"/>
      <c r="O486" s="1981"/>
      <c r="P486" s="1982"/>
      <c r="Q486" s="1980">
        <v>1</v>
      </c>
      <c r="R486" s="2145"/>
      <c r="S486" s="889"/>
      <c r="T486" s="1569"/>
      <c r="U486" s="915"/>
      <c r="V486" s="890"/>
    </row>
    <row r="487" spans="2:22" s="38" customFormat="1" ht="12" hidden="1" outlineLevel="3">
      <c r="B487" s="26"/>
      <c r="C487" s="40"/>
      <c r="D487" s="39"/>
      <c r="E487" s="40"/>
      <c r="F487" s="872"/>
      <c r="G487" s="873"/>
      <c r="H487" s="873"/>
      <c r="I487" s="874" t="s">
        <v>585</v>
      </c>
      <c r="J487" s="873"/>
      <c r="K487" s="41">
        <v>0</v>
      </c>
      <c r="L487" s="875"/>
      <c r="M487" s="43"/>
      <c r="O487" s="1981"/>
      <c r="P487" s="1982"/>
      <c r="Q487" s="1980">
        <v>1</v>
      </c>
      <c r="R487" s="2145"/>
      <c r="S487" s="889"/>
      <c r="T487" s="1569"/>
      <c r="U487" s="915"/>
      <c r="V487" s="890"/>
    </row>
    <row r="488" spans="2:22" s="38" customFormat="1" ht="12" hidden="1" outlineLevel="3">
      <c r="B488" s="26"/>
      <c r="C488" s="40"/>
      <c r="D488" s="39"/>
      <c r="E488" s="40"/>
      <c r="F488" s="872"/>
      <c r="G488" s="873"/>
      <c r="H488" s="873"/>
      <c r="I488" s="874" t="s">
        <v>1392</v>
      </c>
      <c r="J488" s="873"/>
      <c r="K488" s="41">
        <v>39.944905000000006</v>
      </c>
      <c r="L488" s="875"/>
      <c r="M488" s="43"/>
      <c r="O488" s="1981"/>
      <c r="P488" s="1982"/>
      <c r="Q488" s="1980">
        <v>1</v>
      </c>
      <c r="R488" s="2145"/>
      <c r="S488" s="889"/>
      <c r="T488" s="1569"/>
      <c r="U488" s="915"/>
      <c r="V488" s="890"/>
    </row>
    <row r="489" spans="2:22" s="38" customFormat="1" ht="12" hidden="1" outlineLevel="3">
      <c r="B489" s="26"/>
      <c r="C489" s="40"/>
      <c r="D489" s="39"/>
      <c r="E489" s="40"/>
      <c r="F489" s="872"/>
      <c r="G489" s="873"/>
      <c r="H489" s="873"/>
      <c r="I489" s="874" t="s">
        <v>44</v>
      </c>
      <c r="J489" s="873"/>
      <c r="K489" s="41">
        <v>0</v>
      </c>
      <c r="L489" s="875"/>
      <c r="M489" s="43"/>
      <c r="O489" s="1981"/>
      <c r="P489" s="1982"/>
      <c r="Q489" s="1980">
        <v>1</v>
      </c>
      <c r="R489" s="2145"/>
      <c r="S489" s="889"/>
      <c r="T489" s="1569"/>
      <c r="U489" s="915"/>
      <c r="V489" s="890"/>
    </row>
    <row r="490" spans="2:22" s="38" customFormat="1" ht="12" hidden="1" outlineLevel="3">
      <c r="B490" s="26"/>
      <c r="C490" s="40"/>
      <c r="D490" s="39"/>
      <c r="E490" s="40"/>
      <c r="F490" s="872"/>
      <c r="G490" s="873"/>
      <c r="H490" s="873"/>
      <c r="I490" s="874" t="s">
        <v>1264</v>
      </c>
      <c r="J490" s="873"/>
      <c r="K490" s="41">
        <v>30.222674999999999</v>
      </c>
      <c r="L490" s="875"/>
      <c r="M490" s="43"/>
      <c r="O490" s="1981"/>
      <c r="P490" s="1982"/>
      <c r="Q490" s="1980">
        <v>1</v>
      </c>
      <c r="R490" s="2145"/>
      <c r="S490" s="889"/>
      <c r="T490" s="1569"/>
      <c r="U490" s="915"/>
      <c r="V490" s="890"/>
    </row>
    <row r="491" spans="2:22" s="38" customFormat="1" ht="12" hidden="1" outlineLevel="3">
      <c r="B491" s="26"/>
      <c r="C491" s="40"/>
      <c r="D491" s="39"/>
      <c r="E491" s="40"/>
      <c r="F491" s="872"/>
      <c r="G491" s="873"/>
      <c r="H491" s="873"/>
      <c r="I491" s="874" t="s">
        <v>58</v>
      </c>
      <c r="J491" s="873"/>
      <c r="K491" s="41">
        <v>0</v>
      </c>
      <c r="L491" s="875"/>
      <c r="M491" s="43"/>
      <c r="O491" s="1981"/>
      <c r="P491" s="1982"/>
      <c r="Q491" s="1980">
        <v>1</v>
      </c>
      <c r="R491" s="2145"/>
      <c r="S491" s="889"/>
      <c r="T491" s="1569"/>
      <c r="U491" s="915"/>
      <c r="V491" s="890"/>
    </row>
    <row r="492" spans="2:22" s="38" customFormat="1" ht="12" hidden="1" outlineLevel="3">
      <c r="B492" s="26"/>
      <c r="C492" s="40"/>
      <c r="D492" s="39"/>
      <c r="E492" s="40"/>
      <c r="F492" s="872"/>
      <c r="G492" s="873"/>
      <c r="H492" s="873"/>
      <c r="I492" s="874" t="s">
        <v>1342</v>
      </c>
      <c r="J492" s="873"/>
      <c r="K492" s="41">
        <v>18.684435000000001</v>
      </c>
      <c r="L492" s="875"/>
      <c r="M492" s="43"/>
      <c r="O492" s="1981"/>
      <c r="P492" s="1982"/>
      <c r="Q492" s="1980">
        <v>1</v>
      </c>
      <c r="R492" s="2145"/>
      <c r="S492" s="889"/>
      <c r="T492" s="1569"/>
      <c r="U492" s="915"/>
      <c r="V492" s="890"/>
    </row>
    <row r="493" spans="2:22" s="38" customFormat="1" ht="12" hidden="1" outlineLevel="3">
      <c r="B493" s="26"/>
      <c r="C493" s="40"/>
      <c r="D493" s="39"/>
      <c r="E493" s="40"/>
      <c r="F493" s="872"/>
      <c r="G493" s="873"/>
      <c r="H493" s="873"/>
      <c r="I493" s="874" t="s">
        <v>30</v>
      </c>
      <c r="J493" s="873"/>
      <c r="K493" s="41">
        <v>0</v>
      </c>
      <c r="L493" s="875"/>
      <c r="M493" s="43"/>
      <c r="O493" s="1981"/>
      <c r="P493" s="1982"/>
      <c r="Q493" s="1980">
        <v>1</v>
      </c>
      <c r="R493" s="2145"/>
      <c r="S493" s="889"/>
      <c r="T493" s="1569"/>
      <c r="U493" s="915"/>
      <c r="V493" s="890"/>
    </row>
    <row r="494" spans="2:22" s="38" customFormat="1" ht="12" hidden="1" outlineLevel="3">
      <c r="B494" s="26"/>
      <c r="C494" s="40"/>
      <c r="D494" s="39"/>
      <c r="E494" s="40"/>
      <c r="F494" s="872"/>
      <c r="G494" s="873"/>
      <c r="H494" s="873"/>
      <c r="I494" s="874" t="s">
        <v>672</v>
      </c>
      <c r="J494" s="873"/>
      <c r="K494" s="41">
        <v>1.9826100000000002</v>
      </c>
      <c r="L494" s="875"/>
      <c r="M494" s="43"/>
      <c r="O494" s="1981"/>
      <c r="P494" s="1982"/>
      <c r="Q494" s="1980">
        <v>1</v>
      </c>
      <c r="R494" s="2145"/>
      <c r="S494" s="889"/>
      <c r="T494" s="1569"/>
      <c r="U494" s="915"/>
      <c r="V494" s="890"/>
    </row>
    <row r="495" spans="2:22" s="38" customFormat="1" ht="12" hidden="1" outlineLevel="3">
      <c r="B495" s="26"/>
      <c r="C495" s="40"/>
      <c r="D495" s="39"/>
      <c r="E495" s="40"/>
      <c r="F495" s="872"/>
      <c r="G495" s="873"/>
      <c r="H495" s="873"/>
      <c r="I495" s="874" t="s">
        <v>3</v>
      </c>
      <c r="J495" s="873"/>
      <c r="K495" s="41">
        <v>109.06272999999999</v>
      </c>
      <c r="L495" s="875"/>
      <c r="M495" s="43"/>
      <c r="O495" s="1981"/>
      <c r="P495" s="1982"/>
      <c r="Q495" s="1980">
        <v>1</v>
      </c>
      <c r="R495" s="2145"/>
      <c r="S495" s="889"/>
      <c r="T495" s="1569"/>
      <c r="U495" s="915"/>
      <c r="V495" s="890"/>
    </row>
    <row r="496" spans="2:22" s="38" customFormat="1" ht="12" hidden="1" outlineLevel="3">
      <c r="B496" s="26"/>
      <c r="C496" s="40"/>
      <c r="D496" s="39"/>
      <c r="E496" s="40"/>
      <c r="F496" s="872"/>
      <c r="G496" s="873"/>
      <c r="H496" s="873"/>
      <c r="I496" s="874" t="s">
        <v>206</v>
      </c>
      <c r="J496" s="873"/>
      <c r="K496" s="41">
        <v>0</v>
      </c>
      <c r="L496" s="875"/>
      <c r="M496" s="43"/>
      <c r="O496" s="1981"/>
      <c r="P496" s="1982"/>
      <c r="Q496" s="1980">
        <v>1</v>
      </c>
      <c r="R496" s="2145"/>
      <c r="S496" s="889"/>
      <c r="T496" s="1569"/>
      <c r="U496" s="915"/>
      <c r="V496" s="890"/>
    </row>
    <row r="497" spans="2:22" s="38" customFormat="1" ht="12" hidden="1" outlineLevel="3">
      <c r="B497" s="26"/>
      <c r="C497" s="40"/>
      <c r="D497" s="39"/>
      <c r="E497" s="40"/>
      <c r="F497" s="872"/>
      <c r="G497" s="873"/>
      <c r="H497" s="873"/>
      <c r="I497" s="874" t="s">
        <v>1150</v>
      </c>
      <c r="J497" s="873"/>
      <c r="K497" s="41">
        <v>1.3574820000000001</v>
      </c>
      <c r="L497" s="875"/>
      <c r="M497" s="43"/>
      <c r="O497" s="1981"/>
      <c r="P497" s="1982"/>
      <c r="Q497" s="1980">
        <v>1</v>
      </c>
      <c r="R497" s="2145"/>
      <c r="S497" s="889"/>
      <c r="T497" s="1569"/>
      <c r="U497" s="915"/>
      <c r="V497" s="890"/>
    </row>
    <row r="498" spans="2:22" s="38" customFormat="1" ht="12" hidden="1" outlineLevel="3">
      <c r="B498" s="26"/>
      <c r="C498" s="40"/>
      <c r="D498" s="39"/>
      <c r="E498" s="40"/>
      <c r="F498" s="872"/>
      <c r="G498" s="873"/>
      <c r="H498" s="873"/>
      <c r="I498" s="874" t="s">
        <v>1092</v>
      </c>
      <c r="J498" s="873"/>
      <c r="K498" s="41">
        <v>0.54810000000000003</v>
      </c>
      <c r="L498" s="875"/>
      <c r="M498" s="43"/>
      <c r="O498" s="1981"/>
      <c r="P498" s="1982"/>
      <c r="Q498" s="1980">
        <v>1</v>
      </c>
      <c r="R498" s="2145"/>
      <c r="S498" s="889"/>
      <c r="T498" s="1569"/>
      <c r="U498" s="915"/>
      <c r="V498" s="890"/>
    </row>
    <row r="499" spans="2:22" s="38" customFormat="1" ht="12" hidden="1" outlineLevel="3">
      <c r="B499" s="26"/>
      <c r="C499" s="40"/>
      <c r="D499" s="39"/>
      <c r="E499" s="40"/>
      <c r="F499" s="872"/>
      <c r="G499" s="873"/>
      <c r="H499" s="873"/>
      <c r="I499" s="874"/>
      <c r="J499" s="873"/>
      <c r="K499" s="41">
        <v>0</v>
      </c>
      <c r="L499" s="875"/>
      <c r="M499" s="43"/>
      <c r="O499" s="1981"/>
      <c r="P499" s="1982"/>
      <c r="Q499" s="1980">
        <v>1</v>
      </c>
      <c r="R499" s="2145"/>
      <c r="S499" s="889"/>
      <c r="T499" s="1569"/>
      <c r="U499" s="915"/>
      <c r="V499" s="890"/>
    </row>
    <row r="500" spans="2:22" s="64" customFormat="1" outlineLevel="2" collapsed="1">
      <c r="B500" s="1921" t="s">
        <v>4688</v>
      </c>
      <c r="C500" s="1642"/>
      <c r="D500" s="1921"/>
      <c r="E500" s="1639"/>
      <c r="F500" s="1638">
        <v>10</v>
      </c>
      <c r="G500" s="1642" t="s">
        <v>13</v>
      </c>
      <c r="H500" s="1922" t="s">
        <v>252</v>
      </c>
      <c r="I500" s="1644" t="s">
        <v>1732</v>
      </c>
      <c r="J500" s="1642" t="s">
        <v>17</v>
      </c>
      <c r="K500" s="1643">
        <v>92.972932499999985</v>
      </c>
      <c r="L500" s="1923">
        <v>0</v>
      </c>
      <c r="M500" s="1643">
        <f>K500*(1+L500/100)</f>
        <v>92.972932499999985</v>
      </c>
      <c r="O500" s="1977"/>
      <c r="P500" s="1983"/>
      <c r="Q500" s="1978"/>
      <c r="R500" s="2143">
        <f>M500*Q500</f>
        <v>0</v>
      </c>
      <c r="S500" s="1924">
        <v>2.45329</v>
      </c>
      <c r="T500" s="2155">
        <f>M500*S500</f>
        <v>228.08956557292495</v>
      </c>
      <c r="U500" s="1619"/>
      <c r="V500" s="911">
        <f>M500*U500</f>
        <v>0</v>
      </c>
    </row>
    <row r="501" spans="2:22" s="38" customFormat="1" ht="12" hidden="1" outlineLevel="3">
      <c r="B501" s="26"/>
      <c r="C501" s="40"/>
      <c r="D501" s="39"/>
      <c r="E501" s="40"/>
      <c r="F501" s="872"/>
      <c r="G501" s="873"/>
      <c r="H501" s="873"/>
      <c r="I501" s="874" t="s">
        <v>1276</v>
      </c>
      <c r="J501" s="873"/>
      <c r="K501" s="41">
        <v>0</v>
      </c>
      <c r="L501" s="875"/>
      <c r="M501" s="43"/>
      <c r="O501" s="1981"/>
      <c r="P501" s="1982"/>
      <c r="Q501" s="1980">
        <v>1</v>
      </c>
      <c r="R501" s="2145"/>
      <c r="S501" s="889"/>
      <c r="T501" s="1569"/>
      <c r="U501" s="915"/>
      <c r="V501" s="890"/>
    </row>
    <row r="502" spans="2:22" s="38" customFormat="1" ht="12" hidden="1" outlineLevel="3">
      <c r="B502" s="26"/>
      <c r="C502" s="40"/>
      <c r="D502" s="39"/>
      <c r="E502" s="40"/>
      <c r="F502" s="872"/>
      <c r="G502" s="873"/>
      <c r="H502" s="873"/>
      <c r="I502" s="874" t="s">
        <v>792</v>
      </c>
      <c r="J502" s="873"/>
      <c r="K502" s="41">
        <v>0</v>
      </c>
      <c r="L502" s="875"/>
      <c r="M502" s="43"/>
      <c r="O502" s="1981"/>
      <c r="P502" s="1982"/>
      <c r="Q502" s="1980">
        <v>1</v>
      </c>
      <c r="R502" s="2145"/>
      <c r="S502" s="889"/>
      <c r="T502" s="1569"/>
      <c r="U502" s="915"/>
      <c r="V502" s="890"/>
    </row>
    <row r="503" spans="2:22" s="38" customFormat="1" ht="12" hidden="1" outlineLevel="3">
      <c r="B503" s="26"/>
      <c r="C503" s="40"/>
      <c r="D503" s="39"/>
      <c r="E503" s="40"/>
      <c r="F503" s="872"/>
      <c r="G503" s="873"/>
      <c r="H503" s="873"/>
      <c r="I503" s="874" t="s">
        <v>1389</v>
      </c>
      <c r="J503" s="873"/>
      <c r="K503" s="41">
        <v>29.924055000000003</v>
      </c>
      <c r="L503" s="875"/>
      <c r="M503" s="43"/>
      <c r="O503" s="1981"/>
      <c r="P503" s="1982"/>
      <c r="Q503" s="1980">
        <v>1</v>
      </c>
      <c r="R503" s="2145"/>
      <c r="S503" s="889"/>
      <c r="T503" s="1569"/>
      <c r="U503" s="915"/>
      <c r="V503" s="890"/>
    </row>
    <row r="504" spans="2:22" s="38" customFormat="1" ht="12" hidden="1" outlineLevel="3">
      <c r="B504" s="26"/>
      <c r="C504" s="40"/>
      <c r="D504" s="39"/>
      <c r="E504" s="40"/>
      <c r="F504" s="872"/>
      <c r="G504" s="873"/>
      <c r="H504" s="873"/>
      <c r="I504" s="874" t="s">
        <v>1258</v>
      </c>
      <c r="J504" s="873"/>
      <c r="K504" s="41">
        <v>4.8855600000000008</v>
      </c>
      <c r="L504" s="875"/>
      <c r="M504" s="43"/>
      <c r="O504" s="1981"/>
      <c r="P504" s="1982"/>
      <c r="Q504" s="1980">
        <v>1</v>
      </c>
      <c r="R504" s="2145"/>
      <c r="S504" s="889"/>
      <c r="T504" s="1569"/>
      <c r="U504" s="915"/>
      <c r="V504" s="890"/>
    </row>
    <row r="505" spans="2:22" s="38" customFormat="1" ht="12" hidden="1" outlineLevel="3">
      <c r="B505" s="26"/>
      <c r="C505" s="40"/>
      <c r="D505" s="39"/>
      <c r="E505" s="40"/>
      <c r="F505" s="872"/>
      <c r="G505" s="873"/>
      <c r="H505" s="873"/>
      <c r="I505" s="874" t="s">
        <v>977</v>
      </c>
      <c r="J505" s="873"/>
      <c r="K505" s="41">
        <v>0</v>
      </c>
      <c r="L505" s="875"/>
      <c r="M505" s="43"/>
      <c r="O505" s="1981"/>
      <c r="P505" s="1982"/>
      <c r="Q505" s="1980">
        <v>1</v>
      </c>
      <c r="R505" s="2145"/>
      <c r="S505" s="889"/>
      <c r="T505" s="1569"/>
      <c r="U505" s="915"/>
      <c r="V505" s="890"/>
    </row>
    <row r="506" spans="2:22" s="38" customFormat="1" ht="12" hidden="1" outlineLevel="3">
      <c r="B506" s="26"/>
      <c r="C506" s="40"/>
      <c r="D506" s="39"/>
      <c r="E506" s="40"/>
      <c r="F506" s="872"/>
      <c r="G506" s="873"/>
      <c r="H506" s="873"/>
      <c r="I506" s="874" t="s">
        <v>1260</v>
      </c>
      <c r="J506" s="873"/>
      <c r="K506" s="41">
        <v>29.211577499999994</v>
      </c>
      <c r="L506" s="875"/>
      <c r="M506" s="43"/>
      <c r="O506" s="1981"/>
      <c r="P506" s="1982"/>
      <c r="Q506" s="1980">
        <v>1</v>
      </c>
      <c r="R506" s="2145"/>
      <c r="S506" s="889"/>
      <c r="T506" s="1569"/>
      <c r="U506" s="915"/>
      <c r="V506" s="890"/>
    </row>
    <row r="507" spans="2:22" s="38" customFormat="1" ht="12" hidden="1" outlineLevel="3">
      <c r="B507" s="26"/>
      <c r="C507" s="40"/>
      <c r="D507" s="39"/>
      <c r="E507" s="40"/>
      <c r="F507" s="872"/>
      <c r="G507" s="873"/>
      <c r="H507" s="873"/>
      <c r="I507" s="874" t="s">
        <v>1259</v>
      </c>
      <c r="J507" s="873"/>
      <c r="K507" s="41">
        <v>12.213900000000001</v>
      </c>
      <c r="L507" s="875"/>
      <c r="M507" s="43"/>
      <c r="O507" s="1981"/>
      <c r="P507" s="1982"/>
      <c r="Q507" s="1980">
        <v>1</v>
      </c>
      <c r="R507" s="2145"/>
      <c r="S507" s="889"/>
      <c r="T507" s="1569"/>
      <c r="U507" s="915"/>
      <c r="V507" s="890"/>
    </row>
    <row r="508" spans="2:22" s="38" customFormat="1" ht="12" hidden="1" outlineLevel="3">
      <c r="B508" s="26"/>
      <c r="C508" s="40"/>
      <c r="D508" s="39"/>
      <c r="E508" s="40"/>
      <c r="F508" s="872"/>
      <c r="G508" s="873"/>
      <c r="H508" s="873"/>
      <c r="I508" s="874" t="s">
        <v>3</v>
      </c>
      <c r="J508" s="873"/>
      <c r="K508" s="41">
        <v>76.235092499999993</v>
      </c>
      <c r="L508" s="875"/>
      <c r="M508" s="43"/>
      <c r="O508" s="1981"/>
      <c r="P508" s="1982"/>
      <c r="Q508" s="1980">
        <v>1</v>
      </c>
      <c r="R508" s="2145"/>
      <c r="S508" s="889"/>
      <c r="T508" s="1569"/>
      <c r="U508" s="915"/>
      <c r="V508" s="890"/>
    </row>
    <row r="509" spans="2:22" s="38" customFormat="1" ht="12" hidden="1" outlineLevel="3">
      <c r="B509" s="26"/>
      <c r="C509" s="40"/>
      <c r="D509" s="39"/>
      <c r="E509" s="40"/>
      <c r="F509" s="872"/>
      <c r="G509" s="873"/>
      <c r="H509" s="873"/>
      <c r="I509" s="874" t="s">
        <v>1323</v>
      </c>
      <c r="J509" s="873"/>
      <c r="K509" s="41">
        <v>0</v>
      </c>
      <c r="L509" s="875"/>
      <c r="M509" s="43"/>
      <c r="O509" s="1981"/>
      <c r="P509" s="1982"/>
      <c r="Q509" s="1980">
        <v>1</v>
      </c>
      <c r="R509" s="2145"/>
      <c r="S509" s="889"/>
      <c r="T509" s="1569"/>
      <c r="U509" s="915"/>
      <c r="V509" s="890"/>
    </row>
    <row r="510" spans="2:22" s="38" customFormat="1" ht="12" hidden="1" outlineLevel="3">
      <c r="B510" s="26"/>
      <c r="C510" s="40"/>
      <c r="D510" s="39"/>
      <c r="E510" s="40"/>
      <c r="F510" s="872"/>
      <c r="G510" s="873"/>
      <c r="H510" s="873"/>
      <c r="I510" s="874" t="s">
        <v>624</v>
      </c>
      <c r="J510" s="873"/>
      <c r="K510" s="41">
        <v>0.7995000000000001</v>
      </c>
      <c r="L510" s="875"/>
      <c r="M510" s="43"/>
      <c r="O510" s="1981"/>
      <c r="P510" s="1982"/>
      <c r="Q510" s="1980">
        <v>1</v>
      </c>
      <c r="R510" s="2145"/>
      <c r="S510" s="889"/>
      <c r="T510" s="1569"/>
      <c r="U510" s="915"/>
      <c r="V510" s="890"/>
    </row>
    <row r="511" spans="2:22" s="38" customFormat="1" ht="12" hidden="1" outlineLevel="3">
      <c r="B511" s="26"/>
      <c r="C511" s="40"/>
      <c r="D511" s="39"/>
      <c r="E511" s="40"/>
      <c r="F511" s="872"/>
      <c r="G511" s="873"/>
      <c r="H511" s="873"/>
      <c r="I511" s="874" t="s">
        <v>670</v>
      </c>
      <c r="J511" s="873"/>
      <c r="K511" s="41">
        <v>8.7944999999999993</v>
      </c>
      <c r="L511" s="875"/>
      <c r="M511" s="43"/>
      <c r="O511" s="1981"/>
      <c r="P511" s="1982"/>
      <c r="Q511" s="1980">
        <v>1</v>
      </c>
      <c r="R511" s="2145"/>
      <c r="S511" s="889"/>
      <c r="T511" s="1569"/>
      <c r="U511" s="915"/>
      <c r="V511" s="890"/>
    </row>
    <row r="512" spans="2:22" s="38" customFormat="1" ht="12" hidden="1" outlineLevel="3">
      <c r="B512" s="26"/>
      <c r="C512" s="40"/>
      <c r="D512" s="39"/>
      <c r="E512" s="40"/>
      <c r="F512" s="872"/>
      <c r="G512" s="873"/>
      <c r="H512" s="873"/>
      <c r="I512" s="874" t="s">
        <v>380</v>
      </c>
      <c r="J512" s="873"/>
      <c r="K512" s="41">
        <v>0</v>
      </c>
      <c r="L512" s="875"/>
      <c r="M512" s="43"/>
      <c r="O512" s="1981"/>
      <c r="P512" s="1982"/>
      <c r="Q512" s="1980">
        <v>1</v>
      </c>
      <c r="R512" s="2145"/>
      <c r="S512" s="889"/>
      <c r="T512" s="1569"/>
      <c r="U512" s="915"/>
      <c r="V512" s="890"/>
    </row>
    <row r="513" spans="2:22" s="38" customFormat="1" ht="12" hidden="1" outlineLevel="3">
      <c r="B513" s="26"/>
      <c r="C513" s="40"/>
      <c r="D513" s="39"/>
      <c r="E513" s="40"/>
      <c r="F513" s="872"/>
      <c r="G513" s="873"/>
      <c r="H513" s="873"/>
      <c r="I513" s="874" t="s">
        <v>1301</v>
      </c>
      <c r="J513" s="873"/>
      <c r="K513" s="41">
        <v>7.14384</v>
      </c>
      <c r="L513" s="875"/>
      <c r="M513" s="43"/>
      <c r="O513" s="1981"/>
      <c r="P513" s="1982"/>
      <c r="Q513" s="1980">
        <v>1</v>
      </c>
      <c r="R513" s="2145"/>
      <c r="S513" s="889"/>
      <c r="T513" s="1569"/>
      <c r="U513" s="915"/>
      <c r="V513" s="890"/>
    </row>
    <row r="514" spans="2:22" s="64" customFormat="1" outlineLevel="2" collapsed="1">
      <c r="B514" s="1921" t="s">
        <v>4688</v>
      </c>
      <c r="C514" s="1642"/>
      <c r="D514" s="1921"/>
      <c r="E514" s="1639"/>
      <c r="F514" s="1638">
        <v>11</v>
      </c>
      <c r="G514" s="1642" t="s">
        <v>13</v>
      </c>
      <c r="H514" s="1922" t="s">
        <v>253</v>
      </c>
      <c r="I514" s="1644" t="s">
        <v>1633</v>
      </c>
      <c r="J514" s="1642" t="s">
        <v>16</v>
      </c>
      <c r="K514" s="1643">
        <v>401.18759999999997</v>
      </c>
      <c r="L514" s="1923">
        <v>0</v>
      </c>
      <c r="M514" s="1643">
        <f>K514*(1+L514/100)</f>
        <v>401.18759999999997</v>
      </c>
      <c r="O514" s="1977"/>
      <c r="P514" s="1983"/>
      <c r="Q514" s="1978"/>
      <c r="R514" s="2143">
        <f>M514*Q514</f>
        <v>0</v>
      </c>
      <c r="S514" s="1924">
        <v>2.5100000000000001E-3</v>
      </c>
      <c r="T514" s="2155">
        <f>M514*S514</f>
        <v>1.0069808759999999</v>
      </c>
      <c r="U514" s="1619"/>
      <c r="V514" s="911">
        <f>M514*U514</f>
        <v>0</v>
      </c>
    </row>
    <row r="515" spans="2:22" s="38" customFormat="1" ht="12" hidden="1" outlineLevel="3">
      <c r="B515" s="26"/>
      <c r="C515" s="40"/>
      <c r="D515" s="39"/>
      <c r="E515" s="40"/>
      <c r="F515" s="872"/>
      <c r="G515" s="873"/>
      <c r="H515" s="873"/>
      <c r="I515" s="874" t="s">
        <v>11</v>
      </c>
      <c r="J515" s="873"/>
      <c r="K515" s="41">
        <v>0</v>
      </c>
      <c r="L515" s="875"/>
      <c r="M515" s="43"/>
      <c r="O515" s="1981"/>
      <c r="P515" s="1982"/>
      <c r="Q515" s="1980">
        <v>1</v>
      </c>
      <c r="R515" s="2145"/>
      <c r="S515" s="889"/>
      <c r="T515" s="1569"/>
      <c r="U515" s="915"/>
      <c r="V515" s="890"/>
    </row>
    <row r="516" spans="2:22" s="38" customFormat="1" ht="12" hidden="1" outlineLevel="3">
      <c r="B516" s="26"/>
      <c r="C516" s="40"/>
      <c r="D516" s="39"/>
      <c r="E516" s="40"/>
      <c r="F516" s="872"/>
      <c r="G516" s="873"/>
      <c r="H516" s="873"/>
      <c r="I516" s="874" t="s">
        <v>1391</v>
      </c>
      <c r="J516" s="873"/>
      <c r="K516" s="41">
        <v>31.4391</v>
      </c>
      <c r="L516" s="875"/>
      <c r="M516" s="43"/>
      <c r="O516" s="1981"/>
      <c r="P516" s="1982"/>
      <c r="Q516" s="1980">
        <v>1</v>
      </c>
      <c r="R516" s="2145"/>
      <c r="S516" s="889"/>
      <c r="T516" s="1569"/>
      <c r="U516" s="915"/>
      <c r="V516" s="890"/>
    </row>
    <row r="517" spans="2:22" s="38" customFormat="1" ht="12" hidden="1" outlineLevel="3">
      <c r="B517" s="26"/>
      <c r="C517" s="40"/>
      <c r="D517" s="39"/>
      <c r="E517" s="40"/>
      <c r="F517" s="872"/>
      <c r="G517" s="873"/>
      <c r="H517" s="873"/>
      <c r="I517" s="874" t="s">
        <v>1187</v>
      </c>
      <c r="J517" s="873"/>
      <c r="K517" s="41">
        <v>264.6345</v>
      </c>
      <c r="L517" s="875"/>
      <c r="M517" s="43"/>
      <c r="O517" s="1981"/>
      <c r="P517" s="1982"/>
      <c r="Q517" s="1980">
        <v>1</v>
      </c>
      <c r="R517" s="2145"/>
      <c r="S517" s="889"/>
      <c r="T517" s="1569"/>
      <c r="U517" s="915"/>
      <c r="V517" s="890"/>
    </row>
    <row r="518" spans="2:22" s="38" customFormat="1" ht="12" hidden="1" outlineLevel="3">
      <c r="B518" s="26"/>
      <c r="C518" s="40"/>
      <c r="D518" s="39"/>
      <c r="E518" s="40"/>
      <c r="F518" s="872"/>
      <c r="G518" s="873"/>
      <c r="H518" s="873"/>
      <c r="I518" s="874" t="s">
        <v>3</v>
      </c>
      <c r="J518" s="873"/>
      <c r="K518" s="41">
        <v>296.0736</v>
      </c>
      <c r="L518" s="875"/>
      <c r="M518" s="43"/>
      <c r="O518" s="1981"/>
      <c r="P518" s="1982"/>
      <c r="Q518" s="1980">
        <v>1</v>
      </c>
      <c r="R518" s="2145"/>
      <c r="S518" s="889"/>
      <c r="T518" s="1569"/>
      <c r="U518" s="915"/>
      <c r="V518" s="890"/>
    </row>
    <row r="519" spans="2:22" s="38" customFormat="1" ht="12" hidden="1" outlineLevel="3">
      <c r="B519" s="26"/>
      <c r="C519" s="40"/>
      <c r="D519" s="39"/>
      <c r="E519" s="40"/>
      <c r="F519" s="872"/>
      <c r="G519" s="873"/>
      <c r="H519" s="873"/>
      <c r="I519" s="874" t="s">
        <v>1323</v>
      </c>
      <c r="J519" s="873"/>
      <c r="K519" s="41">
        <v>0</v>
      </c>
      <c r="L519" s="875"/>
      <c r="M519" s="43"/>
      <c r="O519" s="1981"/>
      <c r="P519" s="1982"/>
      <c r="Q519" s="1980">
        <v>1</v>
      </c>
      <c r="R519" s="2145"/>
      <c r="S519" s="889"/>
      <c r="T519" s="1569"/>
      <c r="U519" s="915"/>
      <c r="V519" s="890"/>
    </row>
    <row r="520" spans="2:22" s="38" customFormat="1" ht="12" hidden="1" outlineLevel="3">
      <c r="B520" s="26"/>
      <c r="C520" s="40"/>
      <c r="D520" s="39"/>
      <c r="E520" s="40"/>
      <c r="F520" s="872"/>
      <c r="G520" s="873"/>
      <c r="H520" s="873"/>
      <c r="I520" s="874" t="s">
        <v>479</v>
      </c>
      <c r="J520" s="873"/>
      <c r="K520" s="41">
        <v>7.9950000000000001</v>
      </c>
      <c r="L520" s="875"/>
      <c r="M520" s="43"/>
      <c r="O520" s="1981"/>
      <c r="P520" s="1982"/>
      <c r="Q520" s="1980">
        <v>1</v>
      </c>
      <c r="R520" s="2145"/>
      <c r="S520" s="889"/>
      <c r="T520" s="1569"/>
      <c r="U520" s="915"/>
      <c r="V520" s="890"/>
    </row>
    <row r="521" spans="2:22" s="38" customFormat="1" ht="12" hidden="1" outlineLevel="3">
      <c r="B521" s="26"/>
      <c r="C521" s="40"/>
      <c r="D521" s="39"/>
      <c r="E521" s="40"/>
      <c r="F521" s="872"/>
      <c r="G521" s="873"/>
      <c r="H521" s="873"/>
      <c r="I521" s="874" t="s">
        <v>540</v>
      </c>
      <c r="J521" s="873"/>
      <c r="K521" s="41">
        <v>87.944999999999993</v>
      </c>
      <c r="L521" s="875"/>
      <c r="M521" s="43"/>
      <c r="O521" s="1981"/>
      <c r="P521" s="1982"/>
      <c r="Q521" s="1980">
        <v>1</v>
      </c>
      <c r="R521" s="2145"/>
      <c r="S521" s="889"/>
      <c r="T521" s="1569"/>
      <c r="U521" s="915"/>
      <c r="V521" s="890"/>
    </row>
    <row r="522" spans="2:22" s="38" customFormat="1" ht="12" hidden="1" outlineLevel="3">
      <c r="B522" s="26"/>
      <c r="C522" s="40"/>
      <c r="D522" s="39"/>
      <c r="E522" s="40"/>
      <c r="F522" s="872"/>
      <c r="G522" s="873"/>
      <c r="H522" s="873"/>
      <c r="I522" s="874" t="s">
        <v>380</v>
      </c>
      <c r="J522" s="873"/>
      <c r="K522" s="41">
        <v>0</v>
      </c>
      <c r="L522" s="875"/>
      <c r="M522" s="43"/>
      <c r="O522" s="1981"/>
      <c r="P522" s="1982"/>
      <c r="Q522" s="1980">
        <v>1</v>
      </c>
      <c r="R522" s="2145"/>
      <c r="S522" s="889"/>
      <c r="T522" s="1569"/>
      <c r="U522" s="915"/>
      <c r="V522" s="890"/>
    </row>
    <row r="523" spans="2:22" s="38" customFormat="1" ht="12" hidden="1" outlineLevel="3">
      <c r="B523" s="26"/>
      <c r="C523" s="40"/>
      <c r="D523" s="39"/>
      <c r="E523" s="40"/>
      <c r="F523" s="872"/>
      <c r="G523" s="873"/>
      <c r="H523" s="873"/>
      <c r="I523" s="874" t="s">
        <v>1335</v>
      </c>
      <c r="J523" s="873"/>
      <c r="K523" s="41">
        <v>9.1739999999999995</v>
      </c>
      <c r="L523" s="875"/>
      <c r="M523" s="43"/>
      <c r="O523" s="1981"/>
      <c r="P523" s="1982"/>
      <c r="Q523" s="1980">
        <v>1</v>
      </c>
      <c r="R523" s="2145"/>
      <c r="S523" s="889"/>
      <c r="T523" s="1569"/>
      <c r="U523" s="915"/>
      <c r="V523" s="890"/>
    </row>
    <row r="524" spans="2:22" s="38" customFormat="1" ht="12" hidden="1" outlineLevel="3">
      <c r="B524" s="26"/>
      <c r="C524" s="40"/>
      <c r="D524" s="39"/>
      <c r="E524" s="40"/>
      <c r="F524" s="872"/>
      <c r="G524" s="873"/>
      <c r="H524" s="873"/>
      <c r="I524" s="874"/>
      <c r="J524" s="873"/>
      <c r="K524" s="41">
        <v>0</v>
      </c>
      <c r="L524" s="875"/>
      <c r="M524" s="43"/>
      <c r="O524" s="1981"/>
      <c r="P524" s="1982"/>
      <c r="Q524" s="1980">
        <v>1</v>
      </c>
      <c r="R524" s="2145"/>
      <c r="S524" s="889"/>
      <c r="T524" s="1569"/>
      <c r="U524" s="915"/>
      <c r="V524" s="890"/>
    </row>
    <row r="525" spans="2:22" s="64" customFormat="1" outlineLevel="2">
      <c r="B525" s="1921" t="s">
        <v>4688</v>
      </c>
      <c r="C525" s="1642"/>
      <c r="D525" s="1921"/>
      <c r="E525" s="1639"/>
      <c r="F525" s="1638">
        <v>12</v>
      </c>
      <c r="G525" s="1642" t="s">
        <v>13</v>
      </c>
      <c r="H525" s="1922" t="s">
        <v>254</v>
      </c>
      <c r="I525" s="1644" t="s">
        <v>1635</v>
      </c>
      <c r="J525" s="1642" t="s">
        <v>16</v>
      </c>
      <c r="K525" s="1643">
        <v>401.18799999999999</v>
      </c>
      <c r="L525" s="1923">
        <v>0</v>
      </c>
      <c r="M525" s="1643">
        <f>K525*(1+L525/100)</f>
        <v>401.18799999999999</v>
      </c>
      <c r="O525" s="1977"/>
      <c r="P525" s="1983"/>
      <c r="Q525" s="1978"/>
      <c r="R525" s="2143">
        <f>M525*Q525</f>
        <v>0</v>
      </c>
      <c r="S525" s="1924"/>
      <c r="T525" s="2155">
        <f>M525*S525</f>
        <v>0</v>
      </c>
      <c r="U525" s="1619"/>
      <c r="V525" s="911">
        <f>M525*U525</f>
        <v>0</v>
      </c>
    </row>
    <row r="526" spans="2:22" s="64" customFormat="1" outlineLevel="2" collapsed="1">
      <c r="B526" s="1921" t="s">
        <v>4688</v>
      </c>
      <c r="C526" s="1642"/>
      <c r="D526" s="1921"/>
      <c r="E526" s="1639"/>
      <c r="F526" s="1638">
        <v>13</v>
      </c>
      <c r="G526" s="1642" t="s">
        <v>13</v>
      </c>
      <c r="H526" s="1922" t="s">
        <v>255</v>
      </c>
      <c r="I526" s="1644" t="s">
        <v>1639</v>
      </c>
      <c r="J526" s="1642" t="s">
        <v>7</v>
      </c>
      <c r="K526" s="1643">
        <v>13.94595</v>
      </c>
      <c r="L526" s="1923">
        <v>0</v>
      </c>
      <c r="M526" s="1643">
        <f>K526*(1+L526/100)</f>
        <v>13.94595</v>
      </c>
      <c r="O526" s="1977"/>
      <c r="P526" s="1983"/>
      <c r="Q526" s="1978"/>
      <c r="R526" s="2143">
        <f>M526*Q526</f>
        <v>0</v>
      </c>
      <c r="S526" s="1924">
        <v>1.04331</v>
      </c>
      <c r="T526" s="2155">
        <f>M526*S526</f>
        <v>14.549949094499999</v>
      </c>
      <c r="U526" s="1619"/>
      <c r="V526" s="911">
        <f>M526*U526</f>
        <v>0</v>
      </c>
    </row>
    <row r="527" spans="2:22" s="38" customFormat="1" ht="12" hidden="1" outlineLevel="3">
      <c r="B527" s="26"/>
      <c r="C527" s="40"/>
      <c r="D527" s="39"/>
      <c r="E527" s="40"/>
      <c r="F527" s="872"/>
      <c r="G527" s="873"/>
      <c r="H527" s="873"/>
      <c r="I527" s="874" t="s">
        <v>683</v>
      </c>
      <c r="J527" s="873"/>
      <c r="K527" s="41">
        <v>13.94595</v>
      </c>
      <c r="L527" s="875"/>
      <c r="M527" s="43"/>
      <c r="O527" s="1981"/>
      <c r="P527" s="1982"/>
      <c r="Q527" s="1980">
        <v>1</v>
      </c>
      <c r="R527" s="2145"/>
      <c r="S527" s="889"/>
      <c r="T527" s="1569"/>
      <c r="U527" s="915"/>
      <c r="V527" s="890"/>
    </row>
    <row r="528" spans="2:22" s="38" customFormat="1" ht="12" hidden="1" outlineLevel="3">
      <c r="B528" s="26"/>
      <c r="C528" s="40"/>
      <c r="D528" s="39"/>
      <c r="E528" s="40"/>
      <c r="F528" s="872"/>
      <c r="G528" s="873"/>
      <c r="H528" s="873"/>
      <c r="I528" s="874"/>
      <c r="J528" s="873"/>
      <c r="K528" s="41">
        <v>0</v>
      </c>
      <c r="L528" s="875"/>
      <c r="M528" s="43"/>
      <c r="O528" s="1981"/>
      <c r="P528" s="1982"/>
      <c r="Q528" s="1980">
        <v>1</v>
      </c>
      <c r="R528" s="2145"/>
      <c r="S528" s="889"/>
      <c r="T528" s="1569"/>
      <c r="U528" s="915"/>
      <c r="V528" s="890"/>
    </row>
    <row r="529" spans="2:22" s="64" customFormat="1" ht="22.8" outlineLevel="2" collapsed="1">
      <c r="B529" s="1921" t="s">
        <v>4688</v>
      </c>
      <c r="C529" s="1642"/>
      <c r="D529" s="1921"/>
      <c r="E529" s="1639"/>
      <c r="F529" s="1638">
        <v>14</v>
      </c>
      <c r="G529" s="1642" t="s">
        <v>13</v>
      </c>
      <c r="H529" s="1922" t="s">
        <v>256</v>
      </c>
      <c r="I529" s="1644" t="s">
        <v>1733</v>
      </c>
      <c r="J529" s="1642" t="s">
        <v>17</v>
      </c>
      <c r="K529" s="1643">
        <v>9.0253999999999994</v>
      </c>
      <c r="L529" s="1923">
        <v>0</v>
      </c>
      <c r="M529" s="1643">
        <f>K529*(1+L529/100)</f>
        <v>9.0253999999999994</v>
      </c>
      <c r="O529" s="1977"/>
      <c r="P529" s="1983"/>
      <c r="Q529" s="1978"/>
      <c r="R529" s="2143">
        <f>M529*Q529</f>
        <v>0</v>
      </c>
      <c r="S529" s="1924">
        <v>2.45329</v>
      </c>
      <c r="T529" s="2155">
        <f>M529*S529</f>
        <v>22.141923565999999</v>
      </c>
      <c r="U529" s="1619"/>
      <c r="V529" s="911">
        <f>M529*U529</f>
        <v>0</v>
      </c>
    </row>
    <row r="530" spans="2:22" s="38" customFormat="1" ht="12" hidden="1" outlineLevel="3">
      <c r="B530" s="26"/>
      <c r="C530" s="40"/>
      <c r="D530" s="39"/>
      <c r="E530" s="40"/>
      <c r="F530" s="872"/>
      <c r="G530" s="873"/>
      <c r="H530" s="873"/>
      <c r="I530" s="874" t="s">
        <v>45</v>
      </c>
      <c r="J530" s="873"/>
      <c r="K530" s="41">
        <v>0</v>
      </c>
      <c r="L530" s="875"/>
      <c r="M530" s="43"/>
      <c r="O530" s="1981"/>
      <c r="P530" s="1982"/>
      <c r="Q530" s="1980">
        <v>1</v>
      </c>
      <c r="R530" s="2145"/>
      <c r="S530" s="889"/>
      <c r="T530" s="1569"/>
      <c r="U530" s="915"/>
      <c r="V530" s="890"/>
    </row>
    <row r="531" spans="2:22" s="38" customFormat="1" ht="12" hidden="1" outlineLevel="3">
      <c r="B531" s="26"/>
      <c r="C531" s="40"/>
      <c r="D531" s="39"/>
      <c r="E531" s="40"/>
      <c r="F531" s="872"/>
      <c r="G531" s="873"/>
      <c r="H531" s="873"/>
      <c r="I531" s="874" t="s">
        <v>1228</v>
      </c>
      <c r="J531" s="873"/>
      <c r="K531" s="41">
        <v>1.1360000000000001</v>
      </c>
      <c r="L531" s="875"/>
      <c r="M531" s="43"/>
      <c r="O531" s="1981"/>
      <c r="P531" s="1982"/>
      <c r="Q531" s="1980">
        <v>1</v>
      </c>
      <c r="R531" s="2145"/>
      <c r="S531" s="889"/>
      <c r="T531" s="1569"/>
      <c r="U531" s="915"/>
      <c r="V531" s="890"/>
    </row>
    <row r="532" spans="2:22" s="38" customFormat="1" ht="12" hidden="1" outlineLevel="3">
      <c r="B532" s="26"/>
      <c r="C532" s="40"/>
      <c r="D532" s="39"/>
      <c r="E532" s="40"/>
      <c r="F532" s="872"/>
      <c r="G532" s="873"/>
      <c r="H532" s="873"/>
      <c r="I532" s="874" t="s">
        <v>1170</v>
      </c>
      <c r="J532" s="873"/>
      <c r="K532" s="41">
        <v>0.378</v>
      </c>
      <c r="L532" s="875"/>
      <c r="M532" s="43"/>
      <c r="O532" s="1981"/>
      <c r="P532" s="1982"/>
      <c r="Q532" s="1980">
        <v>1</v>
      </c>
      <c r="R532" s="2145"/>
      <c r="S532" s="889"/>
      <c r="T532" s="1569"/>
      <c r="U532" s="915"/>
      <c r="V532" s="890"/>
    </row>
    <row r="533" spans="2:22" s="38" customFormat="1" ht="12" hidden="1" outlineLevel="3">
      <c r="B533" s="26"/>
      <c r="C533" s="40"/>
      <c r="D533" s="39"/>
      <c r="E533" s="40"/>
      <c r="F533" s="872"/>
      <c r="G533" s="873"/>
      <c r="H533" s="873"/>
      <c r="I533" s="874" t="s">
        <v>44</v>
      </c>
      <c r="J533" s="873"/>
      <c r="K533" s="41">
        <v>0</v>
      </c>
      <c r="L533" s="875"/>
      <c r="M533" s="43"/>
      <c r="O533" s="1981"/>
      <c r="P533" s="1982"/>
      <c r="Q533" s="1980">
        <v>1</v>
      </c>
      <c r="R533" s="2145"/>
      <c r="S533" s="889"/>
      <c r="T533" s="1569"/>
      <c r="U533" s="915"/>
      <c r="V533" s="890"/>
    </row>
    <row r="534" spans="2:22" s="38" customFormat="1" ht="12" hidden="1" outlineLevel="3">
      <c r="B534" s="26"/>
      <c r="C534" s="40"/>
      <c r="D534" s="39"/>
      <c r="E534" s="40"/>
      <c r="F534" s="872"/>
      <c r="G534" s="873"/>
      <c r="H534" s="873"/>
      <c r="I534" s="874" t="s">
        <v>1254</v>
      </c>
      <c r="J534" s="873"/>
      <c r="K534" s="41">
        <v>4.4063999999999997</v>
      </c>
      <c r="L534" s="875"/>
      <c r="M534" s="43"/>
      <c r="O534" s="1981"/>
      <c r="P534" s="1982"/>
      <c r="Q534" s="1980">
        <v>1</v>
      </c>
      <c r="R534" s="2145"/>
      <c r="S534" s="889"/>
      <c r="T534" s="1569"/>
      <c r="U534" s="915"/>
      <c r="V534" s="890"/>
    </row>
    <row r="535" spans="2:22" s="38" customFormat="1" ht="12" hidden="1" outlineLevel="3">
      <c r="B535" s="26"/>
      <c r="C535" s="40"/>
      <c r="D535" s="39"/>
      <c r="E535" s="40"/>
      <c r="F535" s="872"/>
      <c r="G535" s="873"/>
      <c r="H535" s="873"/>
      <c r="I535" s="874" t="s">
        <v>1296</v>
      </c>
      <c r="J535" s="873"/>
      <c r="K535" s="41">
        <v>0.35099999999999992</v>
      </c>
      <c r="L535" s="875"/>
      <c r="M535" s="43"/>
      <c r="O535" s="1981"/>
      <c r="P535" s="1982"/>
      <c r="Q535" s="1980">
        <v>1</v>
      </c>
      <c r="R535" s="2145"/>
      <c r="S535" s="889"/>
      <c r="T535" s="1569"/>
      <c r="U535" s="915"/>
      <c r="V535" s="890"/>
    </row>
    <row r="536" spans="2:22" s="38" customFormat="1" ht="12" hidden="1" outlineLevel="3">
      <c r="B536" s="26"/>
      <c r="C536" s="40"/>
      <c r="D536" s="39"/>
      <c r="E536" s="40"/>
      <c r="F536" s="872"/>
      <c r="G536" s="873"/>
      <c r="H536" s="873"/>
      <c r="I536" s="874" t="s">
        <v>58</v>
      </c>
      <c r="J536" s="873"/>
      <c r="K536" s="41">
        <v>0</v>
      </c>
      <c r="L536" s="875"/>
      <c r="M536" s="43"/>
      <c r="O536" s="1981"/>
      <c r="P536" s="1982"/>
      <c r="Q536" s="1980">
        <v>1</v>
      </c>
      <c r="R536" s="2145"/>
      <c r="S536" s="889"/>
      <c r="T536" s="1569"/>
      <c r="U536" s="915"/>
      <c r="V536" s="890"/>
    </row>
    <row r="537" spans="2:22" s="38" customFormat="1" ht="12" hidden="1" outlineLevel="3">
      <c r="B537" s="26"/>
      <c r="C537" s="40"/>
      <c r="D537" s="39"/>
      <c r="E537" s="40"/>
      <c r="F537" s="872"/>
      <c r="G537" s="873"/>
      <c r="H537" s="873"/>
      <c r="I537" s="874" t="s">
        <v>1205</v>
      </c>
      <c r="J537" s="873"/>
      <c r="K537" s="41">
        <v>2.7539999999999996</v>
      </c>
      <c r="L537" s="875"/>
      <c r="M537" s="43"/>
      <c r="O537" s="1981"/>
      <c r="P537" s="1982"/>
      <c r="Q537" s="1980">
        <v>1</v>
      </c>
      <c r="R537" s="2145"/>
      <c r="S537" s="889"/>
      <c r="T537" s="1569"/>
      <c r="U537" s="915"/>
      <c r="V537" s="890"/>
    </row>
    <row r="538" spans="2:22" s="38" customFormat="1" ht="12" hidden="1" outlineLevel="3">
      <c r="B538" s="26"/>
      <c r="C538" s="40"/>
      <c r="D538" s="39"/>
      <c r="E538" s="40"/>
      <c r="F538" s="872"/>
      <c r="G538" s="873"/>
      <c r="H538" s="873"/>
      <c r="I538" s="874"/>
      <c r="J538" s="873"/>
      <c r="K538" s="41">
        <v>0</v>
      </c>
      <c r="L538" s="875"/>
      <c r="M538" s="43"/>
      <c r="O538" s="1981"/>
      <c r="P538" s="1982"/>
      <c r="Q538" s="1980">
        <v>1</v>
      </c>
      <c r="R538" s="2145"/>
      <c r="S538" s="889"/>
      <c r="T538" s="1569"/>
      <c r="U538" s="915"/>
      <c r="V538" s="890"/>
    </row>
    <row r="539" spans="2:22" s="64" customFormat="1" outlineLevel="2" collapsed="1">
      <c r="B539" s="1921" t="s">
        <v>4688</v>
      </c>
      <c r="C539" s="1642"/>
      <c r="D539" s="1921"/>
      <c r="E539" s="1639"/>
      <c r="F539" s="1638">
        <v>15</v>
      </c>
      <c r="G539" s="1642" t="s">
        <v>13</v>
      </c>
      <c r="H539" s="1922" t="s">
        <v>257</v>
      </c>
      <c r="I539" s="1644" t="s">
        <v>1616</v>
      </c>
      <c r="J539" s="1642" t="s">
        <v>16</v>
      </c>
      <c r="K539" s="1643">
        <v>109.20799999999998</v>
      </c>
      <c r="L539" s="1923">
        <v>0</v>
      </c>
      <c r="M539" s="1643">
        <f>K539*(1+L539/100)</f>
        <v>109.20799999999998</v>
      </c>
      <c r="O539" s="1977"/>
      <c r="P539" s="1983"/>
      <c r="Q539" s="1978"/>
      <c r="R539" s="2143">
        <f>M539*Q539</f>
        <v>0</v>
      </c>
      <c r="S539" s="1924">
        <v>1.2600000000000001E-3</v>
      </c>
      <c r="T539" s="2155">
        <f>M539*S539</f>
        <v>0.13760207999999999</v>
      </c>
      <c r="U539" s="1619"/>
      <c r="V539" s="911">
        <f>M539*U539</f>
        <v>0</v>
      </c>
    </row>
    <row r="540" spans="2:22" s="38" customFormat="1" ht="12" hidden="1" outlineLevel="3">
      <c r="B540" s="26"/>
      <c r="C540" s="40"/>
      <c r="D540" s="39"/>
      <c r="E540" s="40"/>
      <c r="F540" s="872"/>
      <c r="G540" s="873"/>
      <c r="H540" s="873"/>
      <c r="I540" s="874" t="s">
        <v>45</v>
      </c>
      <c r="J540" s="873"/>
      <c r="K540" s="41">
        <v>0</v>
      </c>
      <c r="L540" s="875"/>
      <c r="M540" s="43"/>
      <c r="O540" s="1981"/>
      <c r="P540" s="1982"/>
      <c r="Q540" s="1980">
        <v>1</v>
      </c>
      <c r="R540" s="2145"/>
      <c r="S540" s="889"/>
      <c r="T540" s="1569"/>
      <c r="U540" s="915"/>
      <c r="V540" s="890"/>
    </row>
    <row r="541" spans="2:22" s="38" customFormat="1" ht="12" hidden="1" outlineLevel="3">
      <c r="B541" s="26"/>
      <c r="C541" s="40"/>
      <c r="D541" s="39"/>
      <c r="E541" s="40"/>
      <c r="F541" s="872"/>
      <c r="G541" s="873"/>
      <c r="H541" s="873"/>
      <c r="I541" s="874" t="s">
        <v>1303</v>
      </c>
      <c r="J541" s="873"/>
      <c r="K541" s="41">
        <v>11.36</v>
      </c>
      <c r="L541" s="875"/>
      <c r="M541" s="43"/>
      <c r="O541" s="1981"/>
      <c r="P541" s="1982"/>
      <c r="Q541" s="1980">
        <v>1</v>
      </c>
      <c r="R541" s="2145"/>
      <c r="S541" s="889"/>
      <c r="T541" s="1569"/>
      <c r="U541" s="915"/>
      <c r="V541" s="890"/>
    </row>
    <row r="542" spans="2:22" s="38" customFormat="1" ht="12" hidden="1" outlineLevel="3">
      <c r="B542" s="26"/>
      <c r="C542" s="40"/>
      <c r="D542" s="39"/>
      <c r="E542" s="40"/>
      <c r="F542" s="872"/>
      <c r="G542" s="873"/>
      <c r="H542" s="873"/>
      <c r="I542" s="874" t="s">
        <v>1257</v>
      </c>
      <c r="J542" s="873"/>
      <c r="K542" s="41">
        <v>5.04</v>
      </c>
      <c r="L542" s="875"/>
      <c r="M542" s="43"/>
      <c r="O542" s="1981"/>
      <c r="P542" s="1982"/>
      <c r="Q542" s="1980">
        <v>1</v>
      </c>
      <c r="R542" s="2145"/>
      <c r="S542" s="889"/>
      <c r="T542" s="1569"/>
      <c r="U542" s="915"/>
      <c r="V542" s="890"/>
    </row>
    <row r="543" spans="2:22" s="38" customFormat="1" ht="12" hidden="1" outlineLevel="3">
      <c r="B543" s="26"/>
      <c r="C543" s="40"/>
      <c r="D543" s="39"/>
      <c r="E543" s="40"/>
      <c r="F543" s="872"/>
      <c r="G543" s="873"/>
      <c r="H543" s="873"/>
      <c r="I543" s="874" t="s">
        <v>44</v>
      </c>
      <c r="J543" s="873"/>
      <c r="K543" s="41">
        <v>0</v>
      </c>
      <c r="L543" s="875"/>
      <c r="M543" s="43"/>
      <c r="O543" s="1981"/>
      <c r="P543" s="1982"/>
      <c r="Q543" s="1980">
        <v>1</v>
      </c>
      <c r="R543" s="2145"/>
      <c r="S543" s="889"/>
      <c r="T543" s="1569"/>
      <c r="U543" s="915"/>
      <c r="V543" s="890"/>
    </row>
    <row r="544" spans="2:22" s="38" customFormat="1" ht="12" hidden="1" outlineLevel="3">
      <c r="B544" s="26"/>
      <c r="C544" s="40"/>
      <c r="D544" s="39"/>
      <c r="E544" s="40"/>
      <c r="F544" s="872"/>
      <c r="G544" s="873"/>
      <c r="H544" s="873"/>
      <c r="I544" s="874" t="s">
        <v>1324</v>
      </c>
      <c r="J544" s="873"/>
      <c r="K544" s="41">
        <v>51.408000000000001</v>
      </c>
      <c r="L544" s="875"/>
      <c r="M544" s="43"/>
      <c r="O544" s="1981"/>
      <c r="P544" s="1982"/>
      <c r="Q544" s="1980">
        <v>1</v>
      </c>
      <c r="R544" s="2145"/>
      <c r="S544" s="889"/>
      <c r="T544" s="1569"/>
      <c r="U544" s="915"/>
      <c r="V544" s="890"/>
    </row>
    <row r="545" spans="2:22" s="38" customFormat="1" ht="12" hidden="1" outlineLevel="3">
      <c r="B545" s="26"/>
      <c r="C545" s="40"/>
      <c r="D545" s="39"/>
      <c r="E545" s="40"/>
      <c r="F545" s="872"/>
      <c r="G545" s="873"/>
      <c r="H545" s="873"/>
      <c r="I545" s="874" t="s">
        <v>1355</v>
      </c>
      <c r="J545" s="873"/>
      <c r="K545" s="41">
        <v>4.6799999999999988</v>
      </c>
      <c r="L545" s="875"/>
      <c r="M545" s="43"/>
      <c r="O545" s="1981"/>
      <c r="P545" s="1982"/>
      <c r="Q545" s="1980">
        <v>1</v>
      </c>
      <c r="R545" s="2145"/>
      <c r="S545" s="889"/>
      <c r="T545" s="1569"/>
      <c r="U545" s="915"/>
      <c r="V545" s="890"/>
    </row>
    <row r="546" spans="2:22" s="38" customFormat="1" ht="12" hidden="1" outlineLevel="3">
      <c r="B546" s="26"/>
      <c r="C546" s="40"/>
      <c r="D546" s="39"/>
      <c r="E546" s="40"/>
      <c r="F546" s="872"/>
      <c r="G546" s="873"/>
      <c r="H546" s="873"/>
      <c r="I546" s="874" t="s">
        <v>58</v>
      </c>
      <c r="J546" s="873"/>
      <c r="K546" s="41">
        <v>0</v>
      </c>
      <c r="L546" s="875"/>
      <c r="M546" s="43"/>
      <c r="O546" s="1981"/>
      <c r="P546" s="1982"/>
      <c r="Q546" s="1980">
        <v>1</v>
      </c>
      <c r="R546" s="2145"/>
      <c r="S546" s="889"/>
      <c r="T546" s="1569"/>
      <c r="U546" s="915"/>
      <c r="V546" s="890"/>
    </row>
    <row r="547" spans="2:22" s="38" customFormat="1" ht="12" hidden="1" outlineLevel="3">
      <c r="B547" s="26"/>
      <c r="C547" s="40"/>
      <c r="D547" s="39"/>
      <c r="E547" s="40"/>
      <c r="F547" s="872"/>
      <c r="G547" s="873"/>
      <c r="H547" s="873"/>
      <c r="I547" s="874" t="s">
        <v>1278</v>
      </c>
      <c r="J547" s="873"/>
      <c r="K547" s="41">
        <v>36.72</v>
      </c>
      <c r="L547" s="875"/>
      <c r="M547" s="43"/>
      <c r="O547" s="1981"/>
      <c r="P547" s="1982"/>
      <c r="Q547" s="1980">
        <v>1</v>
      </c>
      <c r="R547" s="2145"/>
      <c r="S547" s="889"/>
      <c r="T547" s="1569"/>
      <c r="U547" s="915"/>
      <c r="V547" s="890"/>
    </row>
    <row r="548" spans="2:22" s="38" customFormat="1" ht="12" hidden="1" outlineLevel="3">
      <c r="B548" s="26"/>
      <c r="C548" s="40"/>
      <c r="D548" s="39"/>
      <c r="E548" s="40"/>
      <c r="F548" s="872"/>
      <c r="G548" s="873"/>
      <c r="H548" s="873"/>
      <c r="I548" s="874"/>
      <c r="J548" s="873"/>
      <c r="K548" s="41">
        <v>0</v>
      </c>
      <c r="L548" s="875"/>
      <c r="M548" s="43"/>
      <c r="O548" s="1981"/>
      <c r="P548" s="1982"/>
      <c r="Q548" s="1980">
        <v>1</v>
      </c>
      <c r="R548" s="2145"/>
      <c r="S548" s="889"/>
      <c r="T548" s="1569"/>
      <c r="U548" s="915"/>
      <c r="V548" s="890"/>
    </row>
    <row r="549" spans="2:22" s="64" customFormat="1" outlineLevel="2">
      <c r="B549" s="1921" t="s">
        <v>4688</v>
      </c>
      <c r="C549" s="1642"/>
      <c r="D549" s="1921"/>
      <c r="E549" s="1639"/>
      <c r="F549" s="1638">
        <v>16</v>
      </c>
      <c r="G549" s="1642" t="s">
        <v>13</v>
      </c>
      <c r="H549" s="1922" t="s">
        <v>258</v>
      </c>
      <c r="I549" s="1644" t="s">
        <v>1625</v>
      </c>
      <c r="J549" s="1642" t="s">
        <v>16</v>
      </c>
      <c r="K549" s="1643">
        <v>109.208</v>
      </c>
      <c r="L549" s="1923">
        <v>0</v>
      </c>
      <c r="M549" s="1643">
        <f>K549*(1+L549/100)</f>
        <v>109.208</v>
      </c>
      <c r="O549" s="1977"/>
      <c r="P549" s="1983"/>
      <c r="Q549" s="1978"/>
      <c r="R549" s="2143">
        <f>M549*Q549</f>
        <v>0</v>
      </c>
      <c r="S549" s="1924"/>
      <c r="T549" s="2155">
        <f>M549*S549</f>
        <v>0</v>
      </c>
      <c r="U549" s="1619"/>
      <c r="V549" s="911">
        <f>M549*U549</f>
        <v>0</v>
      </c>
    </row>
    <row r="550" spans="2:22" s="64" customFormat="1" outlineLevel="2" collapsed="1">
      <c r="B550" s="1921" t="s">
        <v>4688</v>
      </c>
      <c r="C550" s="1642"/>
      <c r="D550" s="1921"/>
      <c r="E550" s="1639"/>
      <c r="F550" s="1638">
        <v>17</v>
      </c>
      <c r="G550" s="1642" t="s">
        <v>13</v>
      </c>
      <c r="H550" s="1922" t="s">
        <v>259</v>
      </c>
      <c r="I550" s="1644" t="s">
        <v>1615</v>
      </c>
      <c r="J550" s="1642" t="s">
        <v>7</v>
      </c>
      <c r="K550" s="1643">
        <v>2.5270000000000001</v>
      </c>
      <c r="L550" s="1923">
        <v>0</v>
      </c>
      <c r="M550" s="1643">
        <f>K550*(1+L550/100)</f>
        <v>2.5270000000000001</v>
      </c>
      <c r="O550" s="1977"/>
      <c r="P550" s="1983"/>
      <c r="Q550" s="1978"/>
      <c r="R550" s="2143">
        <f>M550*Q550</f>
        <v>0</v>
      </c>
      <c r="S550" s="1924">
        <v>1.0519700000000001</v>
      </c>
      <c r="T550" s="2155">
        <f>M550*S550</f>
        <v>2.6583281900000002</v>
      </c>
      <c r="U550" s="1619"/>
      <c r="V550" s="911">
        <f>M550*U550</f>
        <v>0</v>
      </c>
    </row>
    <row r="551" spans="2:22" s="38" customFormat="1" ht="12" hidden="1" outlineLevel="3">
      <c r="B551" s="26"/>
      <c r="C551" s="40"/>
      <c r="D551" s="39"/>
      <c r="E551" s="40"/>
      <c r="F551" s="872"/>
      <c r="G551" s="873"/>
      <c r="H551" s="873"/>
      <c r="I551" s="874" t="s">
        <v>644</v>
      </c>
      <c r="J551" s="873"/>
      <c r="K551" s="41">
        <v>2.5270000000000001</v>
      </c>
      <c r="L551" s="875"/>
      <c r="M551" s="43"/>
      <c r="O551" s="1981"/>
      <c r="P551" s="1982"/>
      <c r="Q551" s="1980">
        <v>1</v>
      </c>
      <c r="R551" s="2145"/>
      <c r="S551" s="889"/>
      <c r="T551" s="1569"/>
      <c r="U551" s="915"/>
      <c r="V551" s="890"/>
    </row>
    <row r="552" spans="2:22" s="38" customFormat="1" ht="12" hidden="1" outlineLevel="3">
      <c r="B552" s="26"/>
      <c r="C552" s="40"/>
      <c r="D552" s="39"/>
      <c r="E552" s="40"/>
      <c r="F552" s="872"/>
      <c r="G552" s="873"/>
      <c r="H552" s="873"/>
      <c r="I552" s="874"/>
      <c r="J552" s="873"/>
      <c r="K552" s="41">
        <v>0</v>
      </c>
      <c r="L552" s="875"/>
      <c r="M552" s="43"/>
      <c r="O552" s="1981"/>
      <c r="P552" s="1982"/>
      <c r="Q552" s="1980">
        <v>1</v>
      </c>
      <c r="R552" s="2145"/>
      <c r="S552" s="889"/>
      <c r="T552" s="1569"/>
      <c r="U552" s="915"/>
      <c r="V552" s="890"/>
    </row>
    <row r="553" spans="2:22" s="64" customFormat="1" outlineLevel="2" collapsed="1">
      <c r="B553" s="1921" t="s">
        <v>4688</v>
      </c>
      <c r="C553" s="1642"/>
      <c r="D553" s="1921"/>
      <c r="E553" s="1639"/>
      <c r="F553" s="1638">
        <v>18</v>
      </c>
      <c r="G553" s="1642" t="s">
        <v>13</v>
      </c>
      <c r="H553" s="1922" t="s">
        <v>1735</v>
      </c>
      <c r="I553" s="1644" t="s">
        <v>1736</v>
      </c>
      <c r="J553" s="1642" t="s">
        <v>16</v>
      </c>
      <c r="K553" s="1643">
        <v>375.73375000000004</v>
      </c>
      <c r="L553" s="1923">
        <v>0</v>
      </c>
      <c r="M553" s="1643">
        <f>K553*(1+L553/100)</f>
        <v>375.73375000000004</v>
      </c>
      <c r="O553" s="1977"/>
      <c r="P553" s="1983"/>
      <c r="Q553" s="1978"/>
      <c r="R553" s="2143">
        <f>M553*Q553</f>
        <v>0</v>
      </c>
      <c r="S553" s="1924">
        <v>0.1434</v>
      </c>
      <c r="T553" s="2155">
        <f>M553*S553</f>
        <v>53.880219750000009</v>
      </c>
      <c r="U553" s="1619"/>
      <c r="V553" s="911">
        <f>M553*U553</f>
        <v>0</v>
      </c>
    </row>
    <row r="554" spans="2:22" s="38" customFormat="1" ht="12" hidden="1" outlineLevel="3">
      <c r="B554" s="26"/>
      <c r="C554" s="40"/>
      <c r="D554" s="39"/>
      <c r="E554" s="40"/>
      <c r="F554" s="872"/>
      <c r="G554" s="873"/>
      <c r="H554" s="873"/>
      <c r="I554" s="874" t="s">
        <v>27</v>
      </c>
      <c r="J554" s="873"/>
      <c r="K554" s="41">
        <v>0</v>
      </c>
      <c r="L554" s="875"/>
      <c r="M554" s="43"/>
      <c r="O554" s="1981"/>
      <c r="P554" s="1982"/>
      <c r="Q554" s="1980">
        <v>1</v>
      </c>
      <c r="R554" s="2145"/>
      <c r="S554" s="889"/>
      <c r="T554" s="1569"/>
      <c r="U554" s="915"/>
      <c r="V554" s="890"/>
    </row>
    <row r="555" spans="2:22" s="38" customFormat="1" ht="12" hidden="1" outlineLevel="3">
      <c r="B555" s="26"/>
      <c r="C555" s="40"/>
      <c r="D555" s="39"/>
      <c r="E555" s="40"/>
      <c r="F555" s="872"/>
      <c r="G555" s="873"/>
      <c r="H555" s="873"/>
      <c r="I555" s="874" t="s">
        <v>1265</v>
      </c>
      <c r="J555" s="873"/>
      <c r="K555" s="41">
        <v>16.989000000000001</v>
      </c>
      <c r="L555" s="875"/>
      <c r="M555" s="43"/>
      <c r="O555" s="1981"/>
      <c r="P555" s="1982"/>
      <c r="Q555" s="1980">
        <v>1</v>
      </c>
      <c r="R555" s="2145"/>
      <c r="S555" s="889"/>
      <c r="T555" s="1569"/>
      <c r="U555" s="915"/>
      <c r="V555" s="890"/>
    </row>
    <row r="556" spans="2:22" s="38" customFormat="1" ht="12" hidden="1" outlineLevel="3">
      <c r="B556" s="26"/>
      <c r="C556" s="40"/>
      <c r="D556" s="39"/>
      <c r="E556" s="40"/>
      <c r="F556" s="872"/>
      <c r="G556" s="873"/>
      <c r="H556" s="873"/>
      <c r="I556" s="874" t="s">
        <v>1390</v>
      </c>
      <c r="J556" s="873"/>
      <c r="K556" s="41">
        <v>22.873000000000005</v>
      </c>
      <c r="L556" s="875"/>
      <c r="M556" s="43"/>
      <c r="O556" s="1981"/>
      <c r="P556" s="1982"/>
      <c r="Q556" s="1980">
        <v>1</v>
      </c>
      <c r="R556" s="2145"/>
      <c r="S556" s="889"/>
      <c r="T556" s="1569"/>
      <c r="U556" s="915"/>
      <c r="V556" s="890"/>
    </row>
    <row r="557" spans="2:22" s="38" customFormat="1" ht="12" hidden="1" outlineLevel="3">
      <c r="B557" s="26"/>
      <c r="C557" s="40"/>
      <c r="D557" s="39"/>
      <c r="E557" s="40"/>
      <c r="F557" s="872"/>
      <c r="G557" s="873"/>
      <c r="H557" s="873"/>
      <c r="I557" s="874" t="s">
        <v>1570</v>
      </c>
      <c r="J557" s="873"/>
      <c r="K557" s="41">
        <v>127.85624999999997</v>
      </c>
      <c r="L557" s="875"/>
      <c r="M557" s="43"/>
      <c r="O557" s="1981"/>
      <c r="P557" s="1982"/>
      <c r="Q557" s="1980">
        <v>1</v>
      </c>
      <c r="R557" s="2145"/>
      <c r="S557" s="889"/>
      <c r="T557" s="1569"/>
      <c r="U557" s="915"/>
      <c r="V557" s="890"/>
    </row>
    <row r="558" spans="2:22" s="38" customFormat="1" ht="12" hidden="1" outlineLevel="3">
      <c r="B558" s="26"/>
      <c r="C558" s="40"/>
      <c r="D558" s="39"/>
      <c r="E558" s="40"/>
      <c r="F558" s="872"/>
      <c r="G558" s="873"/>
      <c r="H558" s="873"/>
      <c r="I558" s="874" t="s">
        <v>1058</v>
      </c>
      <c r="J558" s="873"/>
      <c r="K558" s="41">
        <v>11.6676</v>
      </c>
      <c r="L558" s="875"/>
      <c r="M558" s="43"/>
      <c r="O558" s="1981"/>
      <c r="P558" s="1982"/>
      <c r="Q558" s="1980">
        <v>1</v>
      </c>
      <c r="R558" s="2145"/>
      <c r="S558" s="889"/>
      <c r="T558" s="1569"/>
      <c r="U558" s="915"/>
      <c r="V558" s="890"/>
    </row>
    <row r="559" spans="2:22" s="38" customFormat="1" ht="12" hidden="1" outlineLevel="3">
      <c r="B559" s="26"/>
      <c r="C559" s="40"/>
      <c r="D559" s="39"/>
      <c r="E559" s="40"/>
      <c r="F559" s="872"/>
      <c r="G559" s="873"/>
      <c r="H559" s="873"/>
      <c r="I559" s="874" t="s">
        <v>230</v>
      </c>
      <c r="J559" s="873"/>
      <c r="K559" s="41">
        <v>11.76</v>
      </c>
      <c r="L559" s="875"/>
      <c r="M559" s="43"/>
      <c r="O559" s="1981"/>
      <c r="P559" s="1982"/>
      <c r="Q559" s="1980">
        <v>1</v>
      </c>
      <c r="R559" s="2145"/>
      <c r="S559" s="889"/>
      <c r="T559" s="1569"/>
      <c r="U559" s="915"/>
      <c r="V559" s="890"/>
    </row>
    <row r="560" spans="2:22" s="38" customFormat="1" ht="12" hidden="1" outlineLevel="3">
      <c r="B560" s="26"/>
      <c r="C560" s="40"/>
      <c r="D560" s="39"/>
      <c r="E560" s="40"/>
      <c r="F560" s="872"/>
      <c r="G560" s="873"/>
      <c r="H560" s="873"/>
      <c r="I560" s="874" t="s">
        <v>161</v>
      </c>
      <c r="J560" s="873"/>
      <c r="K560" s="41">
        <v>0</v>
      </c>
      <c r="L560" s="875"/>
      <c r="M560" s="43"/>
      <c r="O560" s="1981"/>
      <c r="P560" s="1982"/>
      <c r="Q560" s="1980">
        <v>1</v>
      </c>
      <c r="R560" s="2145"/>
      <c r="S560" s="889"/>
      <c r="T560" s="1569"/>
      <c r="U560" s="915"/>
      <c r="V560" s="890"/>
    </row>
    <row r="561" spans="2:22" s="38" customFormat="1" ht="12" hidden="1" outlineLevel="3">
      <c r="B561" s="26"/>
      <c r="C561" s="40"/>
      <c r="D561" s="39"/>
      <c r="E561" s="40"/>
      <c r="F561" s="872"/>
      <c r="G561" s="873"/>
      <c r="H561" s="873"/>
      <c r="I561" s="874" t="s">
        <v>391</v>
      </c>
      <c r="J561" s="873"/>
      <c r="K561" s="41">
        <v>-1.89</v>
      </c>
      <c r="L561" s="875"/>
      <c r="M561" s="43"/>
      <c r="O561" s="1981"/>
      <c r="P561" s="1982"/>
      <c r="Q561" s="1980">
        <v>1</v>
      </c>
      <c r="R561" s="2145"/>
      <c r="S561" s="889"/>
      <c r="T561" s="1569"/>
      <c r="U561" s="915"/>
      <c r="V561" s="890"/>
    </row>
    <row r="562" spans="2:22" s="38" customFormat="1" ht="12" hidden="1" outlineLevel="3">
      <c r="B562" s="26"/>
      <c r="C562" s="40"/>
      <c r="D562" s="39"/>
      <c r="E562" s="40"/>
      <c r="F562" s="872"/>
      <c r="G562" s="873"/>
      <c r="H562" s="873"/>
      <c r="I562" s="874" t="s">
        <v>387</v>
      </c>
      <c r="J562" s="873"/>
      <c r="K562" s="41">
        <v>-1.1819999999999999</v>
      </c>
      <c r="L562" s="875"/>
      <c r="M562" s="43"/>
      <c r="O562" s="1981"/>
      <c r="P562" s="1982"/>
      <c r="Q562" s="1980">
        <v>1</v>
      </c>
      <c r="R562" s="2145"/>
      <c r="S562" s="889"/>
      <c r="T562" s="1569"/>
      <c r="U562" s="915"/>
      <c r="V562" s="890"/>
    </row>
    <row r="563" spans="2:22" s="38" customFormat="1" ht="12" hidden="1" outlineLevel="3">
      <c r="B563" s="26"/>
      <c r="C563" s="40"/>
      <c r="D563" s="39"/>
      <c r="E563" s="40"/>
      <c r="F563" s="872"/>
      <c r="G563" s="873"/>
      <c r="H563" s="873"/>
      <c r="I563" s="874" t="s">
        <v>401</v>
      </c>
      <c r="J563" s="873"/>
      <c r="K563" s="41">
        <v>-6.48</v>
      </c>
      <c r="L563" s="875"/>
      <c r="M563" s="43"/>
      <c r="O563" s="1981"/>
      <c r="P563" s="1982"/>
      <c r="Q563" s="1980">
        <v>1</v>
      </c>
      <c r="R563" s="2145"/>
      <c r="S563" s="889"/>
      <c r="T563" s="1569"/>
      <c r="U563" s="915"/>
      <c r="V563" s="890"/>
    </row>
    <row r="564" spans="2:22" s="38" customFormat="1" ht="12" hidden="1" outlineLevel="3">
      <c r="B564" s="26"/>
      <c r="C564" s="40"/>
      <c r="D564" s="39"/>
      <c r="E564" s="40"/>
      <c r="F564" s="872"/>
      <c r="G564" s="873"/>
      <c r="H564" s="873"/>
      <c r="I564" s="874" t="s">
        <v>3</v>
      </c>
      <c r="J564" s="873"/>
      <c r="K564" s="41">
        <v>181.59385</v>
      </c>
      <c r="L564" s="875"/>
      <c r="M564" s="43"/>
      <c r="O564" s="1981"/>
      <c r="P564" s="1982"/>
      <c r="Q564" s="1980">
        <v>1</v>
      </c>
      <c r="R564" s="2145"/>
      <c r="S564" s="889"/>
      <c r="T564" s="1569"/>
      <c r="U564" s="915"/>
      <c r="V564" s="890"/>
    </row>
    <row r="565" spans="2:22" s="38" customFormat="1" ht="12" hidden="1" outlineLevel="3">
      <c r="B565" s="26"/>
      <c r="C565" s="40"/>
      <c r="D565" s="39"/>
      <c r="E565" s="40"/>
      <c r="F565" s="872"/>
      <c r="G565" s="873"/>
      <c r="H565" s="873"/>
      <c r="I565" s="874" t="s">
        <v>842</v>
      </c>
      <c r="J565" s="873"/>
      <c r="K565" s="41">
        <v>0</v>
      </c>
      <c r="L565" s="875"/>
      <c r="M565" s="43"/>
      <c r="O565" s="1981"/>
      <c r="P565" s="1982"/>
      <c r="Q565" s="1980">
        <v>1</v>
      </c>
      <c r="R565" s="2145"/>
      <c r="S565" s="889"/>
      <c r="T565" s="1569"/>
      <c r="U565" s="915"/>
      <c r="V565" s="890"/>
    </row>
    <row r="566" spans="2:22" s="38" customFormat="1" ht="12" hidden="1" outlineLevel="3">
      <c r="B566" s="26"/>
      <c r="C566" s="40"/>
      <c r="D566" s="39"/>
      <c r="E566" s="40"/>
      <c r="F566" s="872"/>
      <c r="G566" s="873"/>
      <c r="H566" s="873"/>
      <c r="I566" s="874" t="s">
        <v>1055</v>
      </c>
      <c r="J566" s="873"/>
      <c r="K566" s="41">
        <v>11.5479</v>
      </c>
      <c r="L566" s="875"/>
      <c r="M566" s="43"/>
      <c r="O566" s="1981"/>
      <c r="P566" s="1982"/>
      <c r="Q566" s="1980">
        <v>1</v>
      </c>
      <c r="R566" s="2145"/>
      <c r="S566" s="889"/>
      <c r="T566" s="1569"/>
      <c r="U566" s="915"/>
      <c r="V566" s="890"/>
    </row>
    <row r="567" spans="2:22" s="38" customFormat="1" ht="12" hidden="1" outlineLevel="3">
      <c r="B567" s="26"/>
      <c r="C567" s="40"/>
      <c r="D567" s="39"/>
      <c r="E567" s="40"/>
      <c r="F567" s="872"/>
      <c r="G567" s="873"/>
      <c r="H567" s="873"/>
      <c r="I567" s="874" t="s">
        <v>161</v>
      </c>
      <c r="J567" s="873"/>
      <c r="K567" s="41">
        <v>0</v>
      </c>
      <c r="L567" s="875"/>
      <c r="M567" s="43"/>
      <c r="O567" s="1981"/>
      <c r="P567" s="1982"/>
      <c r="Q567" s="1980">
        <v>1</v>
      </c>
      <c r="R567" s="2145"/>
      <c r="S567" s="889"/>
      <c r="T567" s="1569"/>
      <c r="U567" s="915"/>
      <c r="V567" s="890"/>
    </row>
    <row r="568" spans="2:22" s="38" customFormat="1" ht="12" hidden="1" outlineLevel="3">
      <c r="B568" s="26"/>
      <c r="C568" s="40"/>
      <c r="D568" s="39"/>
      <c r="E568" s="40"/>
      <c r="F568" s="872"/>
      <c r="G568" s="873"/>
      <c r="H568" s="873"/>
      <c r="I568" s="874" t="s">
        <v>390</v>
      </c>
      <c r="J568" s="873"/>
      <c r="K568" s="41">
        <v>-1.6800000000000002</v>
      </c>
      <c r="L568" s="875"/>
      <c r="M568" s="43"/>
      <c r="O568" s="1981"/>
      <c r="P568" s="1982"/>
      <c r="Q568" s="1980">
        <v>1</v>
      </c>
      <c r="R568" s="2145"/>
      <c r="S568" s="889"/>
      <c r="T568" s="1569"/>
      <c r="U568" s="915"/>
      <c r="V568" s="890"/>
    </row>
    <row r="569" spans="2:22" s="38" customFormat="1" ht="12" hidden="1" outlineLevel="3">
      <c r="B569" s="26"/>
      <c r="C569" s="40"/>
      <c r="D569" s="39"/>
      <c r="E569" s="40"/>
      <c r="F569" s="872"/>
      <c r="G569" s="873"/>
      <c r="H569" s="873"/>
      <c r="I569" s="874" t="s">
        <v>3</v>
      </c>
      <c r="J569" s="873"/>
      <c r="K569" s="41">
        <v>9.8679000000000006</v>
      </c>
      <c r="L569" s="875"/>
      <c r="M569" s="43"/>
      <c r="O569" s="1981"/>
      <c r="P569" s="1982"/>
      <c r="Q569" s="1980">
        <v>1</v>
      </c>
      <c r="R569" s="2145"/>
      <c r="S569" s="889"/>
      <c r="T569" s="1569"/>
      <c r="U569" s="915"/>
      <c r="V569" s="890"/>
    </row>
    <row r="570" spans="2:22" s="38" customFormat="1" ht="12" hidden="1" outlineLevel="3">
      <c r="B570" s="26"/>
      <c r="C570" s="40"/>
      <c r="D570" s="39"/>
      <c r="E570" s="40"/>
      <c r="F570" s="872"/>
      <c r="G570" s="873"/>
      <c r="H570" s="873"/>
      <c r="I570" s="874" t="s">
        <v>44</v>
      </c>
      <c r="J570" s="873"/>
      <c r="K570" s="41">
        <v>0</v>
      </c>
      <c r="L570" s="875"/>
      <c r="M570" s="43"/>
      <c r="O570" s="1981"/>
      <c r="P570" s="1982"/>
      <c r="Q570" s="1980">
        <v>1</v>
      </c>
      <c r="R570" s="2145"/>
      <c r="S570" s="889"/>
      <c r="T570" s="1569"/>
      <c r="U570" s="915"/>
      <c r="V570" s="890"/>
    </row>
    <row r="571" spans="2:22" s="38" customFormat="1" ht="12" hidden="1" outlineLevel="3">
      <c r="B571" s="26"/>
      <c r="C571" s="40"/>
      <c r="D571" s="39"/>
      <c r="E571" s="40"/>
      <c r="F571" s="872"/>
      <c r="G571" s="873"/>
      <c r="H571" s="873"/>
      <c r="I571" s="874" t="s">
        <v>1562</v>
      </c>
      <c r="J571" s="873"/>
      <c r="K571" s="41">
        <v>162.39599999999999</v>
      </c>
      <c r="L571" s="875"/>
      <c r="M571" s="43"/>
      <c r="O571" s="1981"/>
      <c r="P571" s="1982"/>
      <c r="Q571" s="1980">
        <v>1</v>
      </c>
      <c r="R571" s="2145"/>
      <c r="S571" s="889"/>
      <c r="T571" s="1569"/>
      <c r="U571" s="915"/>
      <c r="V571" s="890"/>
    </row>
    <row r="572" spans="2:22" s="38" customFormat="1" ht="12" hidden="1" outlineLevel="3">
      <c r="B572" s="26"/>
      <c r="C572" s="40"/>
      <c r="D572" s="39"/>
      <c r="E572" s="40"/>
      <c r="F572" s="872"/>
      <c r="G572" s="873"/>
      <c r="H572" s="873"/>
      <c r="I572" s="874" t="s">
        <v>467</v>
      </c>
      <c r="J572" s="873"/>
      <c r="K572" s="41">
        <v>12.641999999999999</v>
      </c>
      <c r="L572" s="875"/>
      <c r="M572" s="43"/>
      <c r="O572" s="1981"/>
      <c r="P572" s="1982"/>
      <c r="Q572" s="1980">
        <v>1</v>
      </c>
      <c r="R572" s="2145"/>
      <c r="S572" s="889"/>
      <c r="T572" s="1569"/>
      <c r="U572" s="915"/>
      <c r="V572" s="890"/>
    </row>
    <row r="573" spans="2:22" s="38" customFormat="1" ht="12" hidden="1" outlineLevel="3">
      <c r="B573" s="26"/>
      <c r="C573" s="40"/>
      <c r="D573" s="39"/>
      <c r="E573" s="40"/>
      <c r="F573" s="872"/>
      <c r="G573" s="873"/>
      <c r="H573" s="873"/>
      <c r="I573" s="874" t="s">
        <v>161</v>
      </c>
      <c r="J573" s="873"/>
      <c r="K573" s="41">
        <v>0</v>
      </c>
      <c r="L573" s="875"/>
      <c r="M573" s="43"/>
      <c r="O573" s="1981"/>
      <c r="P573" s="1982"/>
      <c r="Q573" s="1980">
        <v>1</v>
      </c>
      <c r="R573" s="2145"/>
      <c r="S573" s="889"/>
      <c r="T573" s="1569"/>
      <c r="U573" s="915"/>
      <c r="V573" s="890"/>
    </row>
    <row r="574" spans="2:22" s="38" customFormat="1" ht="12" hidden="1" outlineLevel="3">
      <c r="B574" s="26"/>
      <c r="C574" s="40"/>
      <c r="D574" s="39"/>
      <c r="E574" s="40"/>
      <c r="F574" s="872"/>
      <c r="G574" s="873"/>
      <c r="H574" s="873"/>
      <c r="I574" s="874" t="s">
        <v>817</v>
      </c>
      <c r="J574" s="873"/>
      <c r="K574" s="41">
        <v>-4.2</v>
      </c>
      <c r="L574" s="875"/>
      <c r="M574" s="43"/>
      <c r="O574" s="1981"/>
      <c r="P574" s="1982"/>
      <c r="Q574" s="1980">
        <v>1</v>
      </c>
      <c r="R574" s="2145"/>
      <c r="S574" s="889"/>
      <c r="T574" s="1569"/>
      <c r="U574" s="915"/>
      <c r="V574" s="890"/>
    </row>
    <row r="575" spans="2:22" s="38" customFormat="1" ht="12" hidden="1" outlineLevel="3">
      <c r="B575" s="26"/>
      <c r="C575" s="40"/>
      <c r="D575" s="39"/>
      <c r="E575" s="40"/>
      <c r="F575" s="872"/>
      <c r="G575" s="873"/>
      <c r="H575" s="873"/>
      <c r="I575" s="874" t="s">
        <v>813</v>
      </c>
      <c r="J575" s="873"/>
      <c r="K575" s="41">
        <v>-3.78</v>
      </c>
      <c r="L575" s="875"/>
      <c r="M575" s="43"/>
      <c r="O575" s="1981"/>
      <c r="P575" s="1982"/>
      <c r="Q575" s="1980">
        <v>1</v>
      </c>
      <c r="R575" s="2145"/>
      <c r="S575" s="889"/>
      <c r="T575" s="1569"/>
      <c r="U575" s="915"/>
      <c r="V575" s="890"/>
    </row>
    <row r="576" spans="2:22" s="38" customFormat="1" ht="12" hidden="1" outlineLevel="3">
      <c r="B576" s="26"/>
      <c r="C576" s="40"/>
      <c r="D576" s="39"/>
      <c r="E576" s="40"/>
      <c r="F576" s="872"/>
      <c r="G576" s="873"/>
      <c r="H576" s="873"/>
      <c r="I576" s="874" t="s">
        <v>389</v>
      </c>
      <c r="J576" s="873"/>
      <c r="K576" s="41">
        <v>-1.47</v>
      </c>
      <c r="L576" s="875"/>
      <c r="M576" s="43"/>
      <c r="O576" s="1981"/>
      <c r="P576" s="1982"/>
      <c r="Q576" s="1980">
        <v>1</v>
      </c>
      <c r="R576" s="2145"/>
      <c r="S576" s="889"/>
      <c r="T576" s="1569"/>
      <c r="U576" s="915"/>
      <c r="V576" s="890"/>
    </row>
    <row r="577" spans="2:22" s="38" customFormat="1" ht="12" hidden="1" outlineLevel="3">
      <c r="B577" s="26"/>
      <c r="C577" s="40"/>
      <c r="D577" s="39"/>
      <c r="E577" s="40"/>
      <c r="F577" s="872"/>
      <c r="G577" s="873"/>
      <c r="H577" s="873"/>
      <c r="I577" s="874" t="s">
        <v>516</v>
      </c>
      <c r="J577" s="873"/>
      <c r="K577" s="41">
        <v>-2.52</v>
      </c>
      <c r="L577" s="875"/>
      <c r="M577" s="43"/>
      <c r="O577" s="1981"/>
      <c r="P577" s="1982"/>
      <c r="Q577" s="1980">
        <v>1</v>
      </c>
      <c r="R577" s="2145"/>
      <c r="S577" s="889"/>
      <c r="T577" s="1569"/>
      <c r="U577" s="915"/>
      <c r="V577" s="890"/>
    </row>
    <row r="578" spans="2:22" s="38" customFormat="1" ht="12" hidden="1" outlineLevel="3">
      <c r="B578" s="26"/>
      <c r="C578" s="40"/>
      <c r="D578" s="39"/>
      <c r="E578" s="40"/>
      <c r="F578" s="872"/>
      <c r="G578" s="873"/>
      <c r="H578" s="873"/>
      <c r="I578" s="874" t="s">
        <v>3</v>
      </c>
      <c r="J578" s="873"/>
      <c r="K578" s="41">
        <v>163.06799999999998</v>
      </c>
      <c r="L578" s="875"/>
      <c r="M578" s="43"/>
      <c r="O578" s="1981"/>
      <c r="P578" s="1982"/>
      <c r="Q578" s="1980">
        <v>1</v>
      </c>
      <c r="R578" s="2145"/>
      <c r="S578" s="889"/>
      <c r="T578" s="1569"/>
      <c r="U578" s="915"/>
      <c r="V578" s="890"/>
    </row>
    <row r="579" spans="2:22" s="38" customFormat="1" ht="12" hidden="1" outlineLevel="3">
      <c r="B579" s="26"/>
      <c r="C579" s="40"/>
      <c r="D579" s="39"/>
      <c r="E579" s="40"/>
      <c r="F579" s="872"/>
      <c r="G579" s="873"/>
      <c r="H579" s="873"/>
      <c r="I579" s="874" t="s">
        <v>907</v>
      </c>
      <c r="J579" s="873"/>
      <c r="K579" s="41">
        <v>0</v>
      </c>
      <c r="L579" s="875"/>
      <c r="M579" s="43"/>
      <c r="O579" s="1981"/>
      <c r="P579" s="1982"/>
      <c r="Q579" s="1980">
        <v>1</v>
      </c>
      <c r="R579" s="2145"/>
      <c r="S579" s="889"/>
      <c r="T579" s="1569"/>
      <c r="U579" s="915"/>
      <c r="V579" s="890"/>
    </row>
    <row r="580" spans="2:22" s="38" customFormat="1" ht="12" hidden="1" outlineLevel="3">
      <c r="B580" s="26"/>
      <c r="C580" s="40"/>
      <c r="D580" s="39"/>
      <c r="E580" s="40"/>
      <c r="F580" s="872"/>
      <c r="G580" s="873"/>
      <c r="H580" s="873"/>
      <c r="I580" s="874" t="s">
        <v>1054</v>
      </c>
      <c r="J580" s="873"/>
      <c r="K580" s="41">
        <v>9.8279999999999994</v>
      </c>
      <c r="L580" s="875"/>
      <c r="M580" s="43"/>
      <c r="O580" s="1981"/>
      <c r="P580" s="1982"/>
      <c r="Q580" s="1980">
        <v>1</v>
      </c>
      <c r="R580" s="2145"/>
      <c r="S580" s="889"/>
      <c r="T580" s="1569"/>
      <c r="U580" s="915"/>
      <c r="V580" s="890"/>
    </row>
    <row r="581" spans="2:22" s="38" customFormat="1" ht="12" hidden="1" outlineLevel="3">
      <c r="B581" s="26"/>
      <c r="C581" s="40"/>
      <c r="D581" s="39"/>
      <c r="E581" s="40"/>
      <c r="F581" s="872"/>
      <c r="G581" s="873"/>
      <c r="H581" s="873"/>
      <c r="I581" s="874" t="s">
        <v>161</v>
      </c>
      <c r="J581" s="873"/>
      <c r="K581" s="41">
        <v>0</v>
      </c>
      <c r="L581" s="875"/>
      <c r="M581" s="43"/>
      <c r="O581" s="1981"/>
      <c r="P581" s="1982"/>
      <c r="Q581" s="1980">
        <v>1</v>
      </c>
      <c r="R581" s="2145"/>
      <c r="S581" s="889"/>
      <c r="T581" s="1569"/>
      <c r="U581" s="915"/>
      <c r="V581" s="890"/>
    </row>
    <row r="582" spans="2:22" s="38" customFormat="1" ht="12" hidden="1" outlineLevel="3">
      <c r="B582" s="26"/>
      <c r="C582" s="40"/>
      <c r="D582" s="39"/>
      <c r="E582" s="40"/>
      <c r="F582" s="872"/>
      <c r="G582" s="873"/>
      <c r="H582" s="873"/>
      <c r="I582" s="874" t="s">
        <v>616</v>
      </c>
      <c r="J582" s="873"/>
      <c r="K582" s="41">
        <v>-1.26</v>
      </c>
      <c r="L582" s="875"/>
      <c r="M582" s="43"/>
      <c r="O582" s="1981"/>
      <c r="P582" s="1982"/>
      <c r="Q582" s="1980">
        <v>1</v>
      </c>
      <c r="R582" s="2145"/>
      <c r="S582" s="889"/>
      <c r="T582" s="1569"/>
      <c r="U582" s="915"/>
      <c r="V582" s="890"/>
    </row>
    <row r="583" spans="2:22" s="38" customFormat="1" ht="12" hidden="1" outlineLevel="3">
      <c r="B583" s="26"/>
      <c r="C583" s="40"/>
      <c r="D583" s="39"/>
      <c r="E583" s="40"/>
      <c r="F583" s="872"/>
      <c r="G583" s="873"/>
      <c r="H583" s="873"/>
      <c r="I583" s="874" t="s">
        <v>3</v>
      </c>
      <c r="J583" s="873"/>
      <c r="K583" s="41">
        <v>8.5679999999999996</v>
      </c>
      <c r="L583" s="875"/>
      <c r="M583" s="43"/>
      <c r="O583" s="1981"/>
      <c r="P583" s="1982"/>
      <c r="Q583" s="1980">
        <v>1</v>
      </c>
      <c r="R583" s="2145"/>
      <c r="S583" s="889"/>
      <c r="T583" s="1569"/>
      <c r="U583" s="915"/>
      <c r="V583" s="890"/>
    </row>
    <row r="584" spans="2:22" s="38" customFormat="1" ht="12" hidden="1" outlineLevel="3">
      <c r="B584" s="26"/>
      <c r="C584" s="40"/>
      <c r="D584" s="39"/>
      <c r="E584" s="40"/>
      <c r="F584" s="872"/>
      <c r="G584" s="873"/>
      <c r="H584" s="873"/>
      <c r="I584" s="874" t="s">
        <v>58</v>
      </c>
      <c r="J584" s="873"/>
      <c r="K584" s="41">
        <v>0</v>
      </c>
      <c r="L584" s="875"/>
      <c r="M584" s="43"/>
      <c r="O584" s="1981"/>
      <c r="P584" s="1982"/>
      <c r="Q584" s="1980">
        <v>1</v>
      </c>
      <c r="R584" s="2145"/>
      <c r="S584" s="889"/>
      <c r="T584" s="1569"/>
      <c r="U584" s="915"/>
      <c r="V584" s="890"/>
    </row>
    <row r="585" spans="2:22" s="38" customFormat="1" ht="12" hidden="1" outlineLevel="3">
      <c r="B585" s="26"/>
      <c r="C585" s="40"/>
      <c r="D585" s="39"/>
      <c r="E585" s="40"/>
      <c r="F585" s="872"/>
      <c r="G585" s="873"/>
      <c r="H585" s="873"/>
      <c r="I585" s="874" t="s">
        <v>1193</v>
      </c>
      <c r="J585" s="873"/>
      <c r="K585" s="41">
        <v>14.525999999999998</v>
      </c>
      <c r="L585" s="875"/>
      <c r="M585" s="43"/>
      <c r="O585" s="1981"/>
      <c r="P585" s="1982"/>
      <c r="Q585" s="1980">
        <v>1</v>
      </c>
      <c r="R585" s="2145"/>
      <c r="S585" s="889"/>
      <c r="T585" s="1569"/>
      <c r="U585" s="915"/>
      <c r="V585" s="890"/>
    </row>
    <row r="586" spans="2:22" s="38" customFormat="1" ht="12" hidden="1" outlineLevel="3">
      <c r="B586" s="26"/>
      <c r="C586" s="40"/>
      <c r="D586" s="39"/>
      <c r="E586" s="40"/>
      <c r="F586" s="872"/>
      <c r="G586" s="873"/>
      <c r="H586" s="873"/>
      <c r="I586" s="874" t="s">
        <v>161</v>
      </c>
      <c r="J586" s="873"/>
      <c r="K586" s="41">
        <v>0</v>
      </c>
      <c r="L586" s="875"/>
      <c r="M586" s="43"/>
      <c r="O586" s="1981"/>
      <c r="P586" s="1982"/>
      <c r="Q586" s="1980">
        <v>1</v>
      </c>
      <c r="R586" s="2145"/>
      <c r="S586" s="889"/>
      <c r="T586" s="1569"/>
      <c r="U586" s="915"/>
      <c r="V586" s="890"/>
    </row>
    <row r="587" spans="2:22" s="38" customFormat="1" ht="12" hidden="1" outlineLevel="3">
      <c r="B587" s="26"/>
      <c r="C587" s="40"/>
      <c r="D587" s="39"/>
      <c r="E587" s="40"/>
      <c r="F587" s="872"/>
      <c r="G587" s="873"/>
      <c r="H587" s="873"/>
      <c r="I587" s="874" t="s">
        <v>391</v>
      </c>
      <c r="J587" s="873"/>
      <c r="K587" s="41">
        <v>-1.89</v>
      </c>
      <c r="L587" s="875"/>
      <c r="M587" s="43"/>
      <c r="O587" s="1981"/>
      <c r="P587" s="1982"/>
      <c r="Q587" s="1980">
        <v>1</v>
      </c>
      <c r="R587" s="2145"/>
      <c r="S587" s="889"/>
      <c r="T587" s="1569"/>
      <c r="U587" s="915"/>
      <c r="V587" s="890"/>
    </row>
    <row r="588" spans="2:22" s="64" customFormat="1" outlineLevel="2" collapsed="1">
      <c r="B588" s="1921" t="s">
        <v>4688</v>
      </c>
      <c r="C588" s="1642"/>
      <c r="D588" s="1921"/>
      <c r="E588" s="1639"/>
      <c r="F588" s="1638">
        <v>19</v>
      </c>
      <c r="G588" s="1642" t="s">
        <v>13</v>
      </c>
      <c r="H588" s="1922" t="s">
        <v>1737</v>
      </c>
      <c r="I588" s="1644" t="s">
        <v>1738</v>
      </c>
      <c r="J588" s="1642" t="s">
        <v>16</v>
      </c>
      <c r="K588" s="1643">
        <v>26.115750000000002</v>
      </c>
      <c r="L588" s="1923">
        <v>0</v>
      </c>
      <c r="M588" s="1643">
        <f>K588*(1+L588/100)</f>
        <v>26.115750000000002</v>
      </c>
      <c r="O588" s="1977"/>
      <c r="P588" s="1983"/>
      <c r="Q588" s="1978"/>
      <c r="R588" s="2143">
        <f>M588*Q588</f>
        <v>0</v>
      </c>
      <c r="S588" s="1924">
        <v>0.15014</v>
      </c>
      <c r="T588" s="2155">
        <f>M588*S588</f>
        <v>3.9210187050000003</v>
      </c>
      <c r="U588" s="1619"/>
      <c r="V588" s="911">
        <f>M588*U588</f>
        <v>0</v>
      </c>
    </row>
    <row r="589" spans="2:22" s="38" customFormat="1" ht="12" hidden="1" outlineLevel="3">
      <c r="B589" s="26"/>
      <c r="C589" s="40"/>
      <c r="D589" s="39"/>
      <c r="E589" s="40"/>
      <c r="F589" s="872"/>
      <c r="G589" s="873"/>
      <c r="H589" s="873"/>
      <c r="I589" s="874" t="s">
        <v>27</v>
      </c>
      <c r="J589" s="873"/>
      <c r="K589" s="41">
        <v>0</v>
      </c>
      <c r="L589" s="875"/>
      <c r="M589" s="43"/>
      <c r="O589" s="1981"/>
      <c r="P589" s="1982"/>
      <c r="Q589" s="1980">
        <v>1</v>
      </c>
      <c r="R589" s="2145"/>
      <c r="S589" s="889"/>
      <c r="T589" s="1569"/>
      <c r="U589" s="915"/>
      <c r="V589" s="890"/>
    </row>
    <row r="590" spans="2:22" s="38" customFormat="1" ht="12" hidden="1" outlineLevel="3">
      <c r="B590" s="26"/>
      <c r="C590" s="40"/>
      <c r="D590" s="39"/>
      <c r="E590" s="40"/>
      <c r="F590" s="872"/>
      <c r="G590" s="873"/>
      <c r="H590" s="873"/>
      <c r="I590" s="874" t="s">
        <v>1026</v>
      </c>
      <c r="J590" s="873"/>
      <c r="K590" s="41">
        <v>16.753800000000002</v>
      </c>
      <c r="L590" s="875"/>
      <c r="M590" s="43"/>
      <c r="O590" s="1981"/>
      <c r="P590" s="1982"/>
      <c r="Q590" s="1980">
        <v>1</v>
      </c>
      <c r="R590" s="2145"/>
      <c r="S590" s="889"/>
      <c r="T590" s="1569"/>
      <c r="U590" s="915"/>
      <c r="V590" s="890"/>
    </row>
    <row r="591" spans="2:22" s="38" customFormat="1" ht="12" hidden="1" outlineLevel="3">
      <c r="B591" s="26"/>
      <c r="C591" s="40"/>
      <c r="D591" s="39"/>
      <c r="E591" s="40"/>
      <c r="F591" s="872"/>
      <c r="G591" s="873"/>
      <c r="H591" s="873"/>
      <c r="I591" s="874" t="s">
        <v>230</v>
      </c>
      <c r="J591" s="873"/>
      <c r="K591" s="41">
        <v>11.76</v>
      </c>
      <c r="L591" s="875"/>
      <c r="M591" s="43"/>
      <c r="O591" s="1981"/>
      <c r="P591" s="1982"/>
      <c r="Q591" s="1980">
        <v>1</v>
      </c>
      <c r="R591" s="2145"/>
      <c r="S591" s="889"/>
      <c r="T591" s="1569"/>
      <c r="U591" s="915"/>
      <c r="V591" s="890"/>
    </row>
    <row r="592" spans="2:22" s="38" customFormat="1" ht="12" hidden="1" outlineLevel="3">
      <c r="B592" s="26"/>
      <c r="C592" s="40"/>
      <c r="D592" s="39"/>
      <c r="E592" s="40"/>
      <c r="F592" s="872"/>
      <c r="G592" s="873"/>
      <c r="H592" s="873"/>
      <c r="I592" s="874" t="s">
        <v>161</v>
      </c>
      <c r="J592" s="873"/>
      <c r="K592" s="41">
        <v>0</v>
      </c>
      <c r="L592" s="875"/>
      <c r="M592" s="43"/>
      <c r="O592" s="1981"/>
      <c r="P592" s="1982"/>
      <c r="Q592" s="1980">
        <v>1</v>
      </c>
      <c r="R592" s="2145"/>
      <c r="S592" s="889"/>
      <c r="T592" s="1569"/>
      <c r="U592" s="915"/>
      <c r="V592" s="890"/>
    </row>
    <row r="593" spans="2:22" s="38" customFormat="1" ht="12" hidden="1" outlineLevel="3">
      <c r="B593" s="26"/>
      <c r="C593" s="40"/>
      <c r="D593" s="39"/>
      <c r="E593" s="40"/>
      <c r="F593" s="872"/>
      <c r="G593" s="873"/>
      <c r="H593" s="873"/>
      <c r="I593" s="874" t="s">
        <v>401</v>
      </c>
      <c r="J593" s="873"/>
      <c r="K593" s="41">
        <v>-6.48</v>
      </c>
      <c r="L593" s="875"/>
      <c r="M593" s="43"/>
      <c r="O593" s="1981"/>
      <c r="P593" s="1982"/>
      <c r="Q593" s="1980">
        <v>1</v>
      </c>
      <c r="R593" s="2145"/>
      <c r="S593" s="889"/>
      <c r="T593" s="1569"/>
      <c r="U593" s="915"/>
      <c r="V593" s="890"/>
    </row>
    <row r="594" spans="2:22" s="38" customFormat="1" ht="12" hidden="1" outlineLevel="3">
      <c r="B594" s="26"/>
      <c r="C594" s="40"/>
      <c r="D594" s="39"/>
      <c r="E594" s="40"/>
      <c r="F594" s="872"/>
      <c r="G594" s="873"/>
      <c r="H594" s="873"/>
      <c r="I594" s="874" t="s">
        <v>3</v>
      </c>
      <c r="J594" s="873"/>
      <c r="K594" s="41">
        <v>22.033800000000003</v>
      </c>
      <c r="L594" s="875"/>
      <c r="M594" s="43"/>
      <c r="O594" s="1981"/>
      <c r="P594" s="1982"/>
      <c r="Q594" s="1980">
        <v>1</v>
      </c>
      <c r="R594" s="2145"/>
      <c r="S594" s="889"/>
      <c r="T594" s="1569"/>
      <c r="U594" s="915"/>
      <c r="V594" s="890"/>
    </row>
    <row r="595" spans="2:22" s="38" customFormat="1" ht="12" hidden="1" outlineLevel="3">
      <c r="B595" s="26"/>
      <c r="C595" s="40"/>
      <c r="D595" s="39"/>
      <c r="E595" s="40"/>
      <c r="F595" s="872"/>
      <c r="G595" s="873"/>
      <c r="H595" s="873"/>
      <c r="I595" s="874" t="s">
        <v>843</v>
      </c>
      <c r="J595" s="873"/>
      <c r="K595" s="41">
        <v>0</v>
      </c>
      <c r="L595" s="875"/>
      <c r="M595" s="43"/>
      <c r="O595" s="1981"/>
      <c r="P595" s="1982"/>
      <c r="Q595" s="1980">
        <v>1</v>
      </c>
      <c r="R595" s="2145"/>
      <c r="S595" s="889"/>
      <c r="T595" s="1569"/>
      <c r="U595" s="915"/>
      <c r="V595" s="890"/>
    </row>
    <row r="596" spans="2:22" s="38" customFormat="1" ht="12" hidden="1" outlineLevel="3">
      <c r="B596" s="26"/>
      <c r="C596" s="40"/>
      <c r="D596" s="39"/>
      <c r="E596" s="40"/>
      <c r="F596" s="872"/>
      <c r="G596" s="873"/>
      <c r="H596" s="873"/>
      <c r="I596" s="874" t="s">
        <v>861</v>
      </c>
      <c r="J596" s="873"/>
      <c r="K596" s="41">
        <v>4.08195</v>
      </c>
      <c r="L596" s="875"/>
      <c r="M596" s="43"/>
      <c r="O596" s="1981"/>
      <c r="P596" s="1982"/>
      <c r="Q596" s="1980">
        <v>1</v>
      </c>
      <c r="R596" s="2145"/>
      <c r="S596" s="889"/>
      <c r="T596" s="1569"/>
      <c r="U596" s="915"/>
      <c r="V596" s="890"/>
    </row>
    <row r="597" spans="2:22" s="38" customFormat="1" ht="12" hidden="1" outlineLevel="3">
      <c r="B597" s="26"/>
      <c r="C597" s="40"/>
      <c r="D597" s="39"/>
      <c r="E597" s="40"/>
      <c r="F597" s="872"/>
      <c r="G597" s="873"/>
      <c r="H597" s="873"/>
      <c r="I597" s="874"/>
      <c r="J597" s="873"/>
      <c r="K597" s="41">
        <v>0</v>
      </c>
      <c r="L597" s="875"/>
      <c r="M597" s="43"/>
      <c r="O597" s="1981"/>
      <c r="P597" s="1982"/>
      <c r="Q597" s="1980">
        <v>1</v>
      </c>
      <c r="R597" s="2145"/>
      <c r="S597" s="889"/>
      <c r="T597" s="1569"/>
      <c r="U597" s="915"/>
      <c r="V597" s="890"/>
    </row>
    <row r="598" spans="2:22" s="64" customFormat="1" outlineLevel="2" collapsed="1">
      <c r="B598" s="1921" t="s">
        <v>4688</v>
      </c>
      <c r="C598" s="1642"/>
      <c r="D598" s="1921"/>
      <c r="E598" s="1639"/>
      <c r="F598" s="1638">
        <v>20</v>
      </c>
      <c r="G598" s="1642" t="s">
        <v>13</v>
      </c>
      <c r="H598" s="1922" t="s">
        <v>260</v>
      </c>
      <c r="I598" s="1644" t="s">
        <v>1473</v>
      </c>
      <c r="J598" s="1642" t="s">
        <v>17</v>
      </c>
      <c r="K598" s="1643">
        <v>13.100435000000001</v>
      </c>
      <c r="L598" s="1923">
        <v>0</v>
      </c>
      <c r="M598" s="1643">
        <f>K598*(1+L598/100)</f>
        <v>13.100435000000001</v>
      </c>
      <c r="O598" s="1977"/>
      <c r="P598" s="1983"/>
      <c r="Q598" s="1978"/>
      <c r="R598" s="2143">
        <f>M598*Q598</f>
        <v>0</v>
      </c>
      <c r="S598" s="1924">
        <v>2.5960999999999999</v>
      </c>
      <c r="T598" s="2155">
        <f>M598*S598</f>
        <v>34.010039303500001</v>
      </c>
      <c r="U598" s="1619"/>
      <c r="V598" s="911">
        <f>M598*U598</f>
        <v>0</v>
      </c>
    </row>
    <row r="599" spans="2:22" s="38" customFormat="1" ht="12" hidden="1" outlineLevel="3">
      <c r="B599" s="26"/>
      <c r="C599" s="40"/>
      <c r="D599" s="39"/>
      <c r="E599" s="40"/>
      <c r="F599" s="872"/>
      <c r="G599" s="873"/>
      <c r="H599" s="873"/>
      <c r="I599" s="874" t="s">
        <v>58</v>
      </c>
      <c r="J599" s="873"/>
      <c r="K599" s="41">
        <v>0</v>
      </c>
      <c r="L599" s="875"/>
      <c r="M599" s="43"/>
      <c r="O599" s="1981"/>
      <c r="P599" s="1982"/>
      <c r="Q599" s="1980">
        <v>1</v>
      </c>
      <c r="R599" s="2145"/>
      <c r="S599" s="889"/>
      <c r="T599" s="1569"/>
      <c r="U599" s="915"/>
      <c r="V599" s="890"/>
    </row>
    <row r="600" spans="2:22" s="38" customFormat="1" ht="12" hidden="1" outlineLevel="3">
      <c r="B600" s="26"/>
      <c r="C600" s="40"/>
      <c r="D600" s="39"/>
      <c r="E600" s="40"/>
      <c r="F600" s="872"/>
      <c r="G600" s="873"/>
      <c r="H600" s="873"/>
      <c r="I600" s="874" t="s">
        <v>1256</v>
      </c>
      <c r="J600" s="873"/>
      <c r="K600" s="41">
        <v>16.300599999999999</v>
      </c>
      <c r="L600" s="875"/>
      <c r="M600" s="43"/>
      <c r="O600" s="1981"/>
      <c r="P600" s="1982"/>
      <c r="Q600" s="1980">
        <v>1</v>
      </c>
      <c r="R600" s="2145"/>
      <c r="S600" s="889"/>
      <c r="T600" s="1569"/>
      <c r="U600" s="915"/>
      <c r="V600" s="890"/>
    </row>
    <row r="601" spans="2:22" s="38" customFormat="1" ht="12" hidden="1" outlineLevel="3">
      <c r="B601" s="26"/>
      <c r="C601" s="40"/>
      <c r="D601" s="39"/>
      <c r="E601" s="40"/>
      <c r="F601" s="872"/>
      <c r="G601" s="873"/>
      <c r="H601" s="873"/>
      <c r="I601" s="874" t="s">
        <v>901</v>
      </c>
      <c r="J601" s="873"/>
      <c r="K601" s="41">
        <v>1.5828</v>
      </c>
      <c r="L601" s="875"/>
      <c r="M601" s="43"/>
      <c r="O601" s="1981"/>
      <c r="P601" s="1982"/>
      <c r="Q601" s="1980">
        <v>1</v>
      </c>
      <c r="R601" s="2145"/>
      <c r="S601" s="889"/>
      <c r="T601" s="1569"/>
      <c r="U601" s="915"/>
      <c r="V601" s="890"/>
    </row>
    <row r="602" spans="2:22" s="38" customFormat="1" ht="12" hidden="1" outlineLevel="3">
      <c r="B602" s="26"/>
      <c r="C602" s="40"/>
      <c r="D602" s="39"/>
      <c r="E602" s="40"/>
      <c r="F602" s="872"/>
      <c r="G602" s="873"/>
      <c r="H602" s="873"/>
      <c r="I602" s="874" t="s">
        <v>902</v>
      </c>
      <c r="J602" s="873"/>
      <c r="K602" s="41">
        <v>3.4247999999999998</v>
      </c>
      <c r="L602" s="875"/>
      <c r="M602" s="43"/>
      <c r="O602" s="1981"/>
      <c r="P602" s="1982"/>
      <c r="Q602" s="1980">
        <v>1</v>
      </c>
      <c r="R602" s="2145"/>
      <c r="S602" s="889"/>
      <c r="T602" s="1569"/>
      <c r="U602" s="915"/>
      <c r="V602" s="890"/>
    </row>
    <row r="603" spans="2:22" s="38" customFormat="1" ht="12" hidden="1" outlineLevel="3">
      <c r="B603" s="26"/>
      <c r="C603" s="40"/>
      <c r="D603" s="39"/>
      <c r="E603" s="40"/>
      <c r="F603" s="872"/>
      <c r="G603" s="873"/>
      <c r="H603" s="873"/>
      <c r="I603" s="874" t="s">
        <v>846</v>
      </c>
      <c r="J603" s="873"/>
      <c r="K603" s="41">
        <v>4.9244500000000002</v>
      </c>
      <c r="L603" s="875"/>
      <c r="M603" s="43"/>
      <c r="O603" s="1981"/>
      <c r="P603" s="1982"/>
      <c r="Q603" s="1980">
        <v>1</v>
      </c>
      <c r="R603" s="2145"/>
      <c r="S603" s="889"/>
      <c r="T603" s="1569"/>
      <c r="U603" s="915"/>
      <c r="V603" s="890"/>
    </row>
    <row r="604" spans="2:22" s="38" customFormat="1" ht="12" hidden="1" outlineLevel="3">
      <c r="B604" s="26"/>
      <c r="C604" s="40"/>
      <c r="D604" s="39"/>
      <c r="E604" s="40"/>
      <c r="F604" s="872"/>
      <c r="G604" s="873"/>
      <c r="H604" s="873"/>
      <c r="I604" s="874" t="s">
        <v>161</v>
      </c>
      <c r="J604" s="873"/>
      <c r="K604" s="41">
        <v>0</v>
      </c>
      <c r="L604" s="875"/>
      <c r="M604" s="43"/>
      <c r="O604" s="1981"/>
      <c r="P604" s="1982"/>
      <c r="Q604" s="1980">
        <v>1</v>
      </c>
      <c r="R604" s="2145"/>
      <c r="S604" s="889"/>
      <c r="T604" s="1569"/>
      <c r="U604" s="915"/>
      <c r="V604" s="890"/>
    </row>
    <row r="605" spans="2:22" s="38" customFormat="1" ht="12" hidden="1" outlineLevel="3">
      <c r="B605" s="26"/>
      <c r="C605" s="40"/>
      <c r="D605" s="39"/>
      <c r="E605" s="40"/>
      <c r="F605" s="872"/>
      <c r="G605" s="873"/>
      <c r="H605" s="873"/>
      <c r="I605" s="874" t="s">
        <v>888</v>
      </c>
      <c r="J605" s="873"/>
      <c r="K605" s="41">
        <v>-11.512214999999999</v>
      </c>
      <c r="L605" s="875"/>
      <c r="M605" s="43"/>
      <c r="O605" s="1981"/>
      <c r="P605" s="1982"/>
      <c r="Q605" s="1980">
        <v>1</v>
      </c>
      <c r="R605" s="2145"/>
      <c r="S605" s="889"/>
      <c r="T605" s="1569"/>
      <c r="U605" s="915"/>
      <c r="V605" s="890"/>
    </row>
    <row r="606" spans="2:22" s="38" customFormat="1" ht="12" hidden="1" outlineLevel="3">
      <c r="B606" s="26"/>
      <c r="C606" s="40"/>
      <c r="D606" s="39"/>
      <c r="E606" s="40"/>
      <c r="F606" s="872"/>
      <c r="G606" s="873"/>
      <c r="H606" s="873"/>
      <c r="I606" s="874" t="s">
        <v>1083</v>
      </c>
      <c r="J606" s="873"/>
      <c r="K606" s="41">
        <v>-1.62</v>
      </c>
      <c r="L606" s="875"/>
      <c r="M606" s="43"/>
      <c r="O606" s="1981"/>
      <c r="P606" s="1982"/>
      <c r="Q606" s="1980">
        <v>1</v>
      </c>
      <c r="R606" s="2145"/>
      <c r="S606" s="889"/>
      <c r="T606" s="1569"/>
      <c r="U606" s="915"/>
      <c r="V606" s="890"/>
    </row>
    <row r="607" spans="2:22" s="38" customFormat="1" ht="12" hidden="1" outlineLevel="3">
      <c r="B607" s="26"/>
      <c r="C607" s="40"/>
      <c r="D607" s="39"/>
      <c r="E607" s="40"/>
      <c r="F607" s="872"/>
      <c r="G607" s="873"/>
      <c r="H607" s="873"/>
      <c r="I607" s="874"/>
      <c r="J607" s="873"/>
      <c r="K607" s="41">
        <v>0</v>
      </c>
      <c r="L607" s="875"/>
      <c r="M607" s="43"/>
      <c r="O607" s="1981"/>
      <c r="P607" s="1982"/>
      <c r="Q607" s="1980">
        <v>1</v>
      </c>
      <c r="R607" s="2145"/>
      <c r="S607" s="889"/>
      <c r="T607" s="1569"/>
      <c r="U607" s="915"/>
      <c r="V607" s="890"/>
    </row>
    <row r="608" spans="2:22" s="64" customFormat="1" outlineLevel="2" collapsed="1">
      <c r="B608" s="1921" t="s">
        <v>4688</v>
      </c>
      <c r="C608" s="1642"/>
      <c r="D608" s="1921"/>
      <c r="E608" s="1639"/>
      <c r="F608" s="1638">
        <v>21</v>
      </c>
      <c r="G608" s="1642" t="s">
        <v>13</v>
      </c>
      <c r="H608" s="1922" t="s">
        <v>1739</v>
      </c>
      <c r="I608" s="1644" t="s">
        <v>1740</v>
      </c>
      <c r="J608" s="1642" t="s">
        <v>15</v>
      </c>
      <c r="K608" s="1643">
        <v>38196.130000000005</v>
      </c>
      <c r="L608" s="1923">
        <v>0</v>
      </c>
      <c r="M608" s="1643">
        <f>K608*(1+L608/100)</f>
        <v>38196.130000000005</v>
      </c>
      <c r="O608" s="1977"/>
      <c r="P608" s="1983"/>
      <c r="Q608" s="1978"/>
      <c r="R608" s="2143">
        <f>M608*Q608</f>
        <v>0</v>
      </c>
      <c r="S608" s="1924"/>
      <c r="T608" s="2155">
        <f>M608*S608</f>
        <v>0</v>
      </c>
      <c r="U608" s="1619"/>
      <c r="V608" s="911">
        <f>M608*U608</f>
        <v>0</v>
      </c>
    </row>
    <row r="609" spans="1:22" s="38" customFormat="1" ht="12" hidden="1" outlineLevel="3">
      <c r="B609" s="26"/>
      <c r="C609" s="40"/>
      <c r="D609" s="39"/>
      <c r="E609" s="40"/>
      <c r="F609" s="872"/>
      <c r="G609" s="873"/>
      <c r="H609" s="873"/>
      <c r="I609" s="874" t="s">
        <v>1741</v>
      </c>
      <c r="J609" s="873"/>
      <c r="K609" s="41">
        <v>0</v>
      </c>
      <c r="L609" s="875"/>
      <c r="M609" s="43"/>
      <c r="O609" s="1981"/>
      <c r="P609" s="1982"/>
      <c r="Q609" s="1980">
        <v>1</v>
      </c>
      <c r="R609" s="2145"/>
      <c r="S609" s="889"/>
      <c r="T609" s="1569"/>
      <c r="U609" s="915"/>
      <c r="V609" s="890"/>
    </row>
    <row r="610" spans="1:22" s="38" customFormat="1" ht="12" hidden="1" outlineLevel="3">
      <c r="B610" s="26"/>
      <c r="C610" s="40"/>
      <c r="D610" s="39"/>
      <c r="E610" s="40"/>
      <c r="F610" s="872"/>
      <c r="G610" s="873"/>
      <c r="H610" s="873"/>
      <c r="I610" s="874" t="s">
        <v>130</v>
      </c>
      <c r="J610" s="873"/>
      <c r="K610" s="41">
        <v>0</v>
      </c>
      <c r="L610" s="875"/>
      <c r="M610" s="43"/>
      <c r="O610" s="1981"/>
      <c r="P610" s="1982"/>
      <c r="Q610" s="1980">
        <v>1</v>
      </c>
      <c r="R610" s="2145"/>
      <c r="S610" s="889"/>
      <c r="T610" s="1569"/>
      <c r="U610" s="915"/>
      <c r="V610" s="890"/>
    </row>
    <row r="611" spans="1:22" s="38" customFormat="1" ht="12" hidden="1" outlineLevel="3">
      <c r="B611" s="26"/>
      <c r="C611" s="40"/>
      <c r="D611" s="39"/>
      <c r="E611" s="40"/>
      <c r="F611" s="872"/>
      <c r="G611" s="873"/>
      <c r="H611" s="873"/>
      <c r="I611" s="874" t="s">
        <v>628</v>
      </c>
      <c r="J611" s="873"/>
      <c r="K611" s="41">
        <v>1566.51</v>
      </c>
      <c r="L611" s="875"/>
      <c r="M611" s="43"/>
      <c r="O611" s="1981"/>
      <c r="P611" s="1982"/>
      <c r="Q611" s="1980">
        <v>1</v>
      </c>
      <c r="R611" s="2145"/>
      <c r="S611" s="889"/>
      <c r="T611" s="1569"/>
      <c r="U611" s="915"/>
      <c r="V611" s="890"/>
    </row>
    <row r="612" spans="1:22" s="38" customFormat="1" ht="12" hidden="1" outlineLevel="3">
      <c r="B612" s="26"/>
      <c r="C612" s="40"/>
      <c r="D612" s="39"/>
      <c r="E612" s="40"/>
      <c r="F612" s="872"/>
      <c r="G612" s="873"/>
      <c r="H612" s="873"/>
      <c r="I612" s="874" t="s">
        <v>3</v>
      </c>
      <c r="J612" s="873"/>
      <c r="K612" s="41">
        <v>1566.51</v>
      </c>
      <c r="L612" s="875"/>
      <c r="M612" s="43"/>
      <c r="O612" s="1981"/>
      <c r="P612" s="1982"/>
      <c r="Q612" s="1980">
        <v>1</v>
      </c>
      <c r="R612" s="2145"/>
      <c r="S612" s="889"/>
      <c r="T612" s="1569"/>
      <c r="U612" s="915"/>
      <c r="V612" s="890"/>
    </row>
    <row r="613" spans="1:22" s="38" customFormat="1" ht="12" hidden="1" outlineLevel="3">
      <c r="B613" s="26"/>
      <c r="C613" s="40"/>
      <c r="D613" s="39"/>
      <c r="E613" s="40"/>
      <c r="F613" s="872"/>
      <c r="G613" s="873"/>
      <c r="H613" s="873"/>
      <c r="I613" s="874" t="s">
        <v>44</v>
      </c>
      <c r="J613" s="873"/>
      <c r="K613" s="41">
        <v>0</v>
      </c>
      <c r="L613" s="875"/>
      <c r="M613" s="43"/>
      <c r="O613" s="1981"/>
      <c r="P613" s="1982"/>
      <c r="Q613" s="1980">
        <v>1</v>
      </c>
      <c r="R613" s="2145"/>
      <c r="S613" s="889"/>
      <c r="T613" s="1569"/>
      <c r="U613" s="915"/>
      <c r="V613" s="890"/>
    </row>
    <row r="614" spans="1:22" s="38" customFormat="1" ht="12" hidden="1" outlineLevel="3">
      <c r="B614" s="26"/>
      <c r="C614" s="40"/>
      <c r="D614" s="39"/>
      <c r="E614" s="40"/>
      <c r="F614" s="872"/>
      <c r="G614" s="873"/>
      <c r="H614" s="873"/>
      <c r="I614" s="874" t="s">
        <v>678</v>
      </c>
      <c r="J614" s="873"/>
      <c r="K614" s="41">
        <v>34401.590000000004</v>
      </c>
      <c r="L614" s="875"/>
      <c r="M614" s="43"/>
      <c r="O614" s="1981"/>
      <c r="P614" s="1982"/>
      <c r="Q614" s="1980">
        <v>1</v>
      </c>
      <c r="R614" s="2145"/>
      <c r="S614" s="889"/>
      <c r="T614" s="1569"/>
      <c r="U614" s="915"/>
      <c r="V614" s="890"/>
    </row>
    <row r="615" spans="1:22" s="38" customFormat="1" ht="12" hidden="1" outlineLevel="3">
      <c r="B615" s="26"/>
      <c r="C615" s="40"/>
      <c r="D615" s="39"/>
      <c r="E615" s="40"/>
      <c r="F615" s="872"/>
      <c r="G615" s="873"/>
      <c r="H615" s="873"/>
      <c r="I615" s="874" t="s">
        <v>3</v>
      </c>
      <c r="J615" s="873"/>
      <c r="K615" s="41">
        <v>34401.590000000004</v>
      </c>
      <c r="L615" s="875"/>
      <c r="M615" s="43"/>
      <c r="O615" s="1981"/>
      <c r="P615" s="1982"/>
      <c r="Q615" s="1980">
        <v>1</v>
      </c>
      <c r="R615" s="2145"/>
      <c r="S615" s="889"/>
      <c r="T615" s="1569"/>
      <c r="U615" s="915"/>
      <c r="V615" s="890"/>
    </row>
    <row r="616" spans="1:22" s="38" customFormat="1" ht="12" hidden="1" outlineLevel="3">
      <c r="B616" s="26"/>
      <c r="C616" s="40"/>
      <c r="D616" s="39"/>
      <c r="E616" s="40"/>
      <c r="F616" s="872"/>
      <c r="G616" s="873"/>
      <c r="H616" s="873"/>
      <c r="I616" s="874" t="s">
        <v>58</v>
      </c>
      <c r="J616" s="873"/>
      <c r="K616" s="41">
        <v>0</v>
      </c>
      <c r="L616" s="875"/>
      <c r="M616" s="43"/>
      <c r="O616" s="1981"/>
      <c r="P616" s="1982"/>
      <c r="Q616" s="1980">
        <v>1</v>
      </c>
      <c r="R616" s="2145"/>
      <c r="S616" s="889"/>
      <c r="T616" s="1569"/>
      <c r="U616" s="915"/>
      <c r="V616" s="890"/>
    </row>
    <row r="617" spans="1:22" s="38" customFormat="1" ht="12" hidden="1" outlineLevel="3">
      <c r="B617" s="26"/>
      <c r="C617" s="40"/>
      <c r="D617" s="39"/>
      <c r="E617" s="40"/>
      <c r="F617" s="872"/>
      <c r="G617" s="873"/>
      <c r="H617" s="873"/>
      <c r="I617" s="874" t="s">
        <v>630</v>
      </c>
      <c r="J617" s="873"/>
      <c r="K617" s="41">
        <v>2228.0300000000002</v>
      </c>
      <c r="L617" s="875"/>
      <c r="M617" s="43"/>
      <c r="O617" s="1981"/>
      <c r="P617" s="1982"/>
      <c r="Q617" s="1980">
        <v>1</v>
      </c>
      <c r="R617" s="2145"/>
      <c r="S617" s="889"/>
      <c r="T617" s="1569"/>
      <c r="U617" s="915"/>
      <c r="V617" s="890"/>
    </row>
    <row r="618" spans="1:22" s="64" customFormat="1" outlineLevel="2">
      <c r="B618" s="1921" t="s">
        <v>4688</v>
      </c>
      <c r="C618" s="1642"/>
      <c r="D618" s="1921"/>
      <c r="E618" s="1639"/>
      <c r="F618" s="1638">
        <v>22</v>
      </c>
      <c r="G618" s="1642" t="s">
        <v>13</v>
      </c>
      <c r="H618" s="1922" t="s">
        <v>1842</v>
      </c>
      <c r="I618" s="1644" t="s">
        <v>1843</v>
      </c>
      <c r="J618" s="1642" t="s">
        <v>1844</v>
      </c>
      <c r="K618" s="1643">
        <v>1</v>
      </c>
      <c r="L618" s="1923">
        <v>0</v>
      </c>
      <c r="M618" s="1643">
        <f>K618*(1+L618/100)</f>
        <v>1</v>
      </c>
      <c r="O618" s="1977"/>
      <c r="P618" s="1983"/>
      <c r="Q618" s="1978"/>
      <c r="R618" s="2143">
        <f>M618*Q618</f>
        <v>0</v>
      </c>
      <c r="S618" s="1924"/>
      <c r="T618" s="2155">
        <f>M618*S618</f>
        <v>0</v>
      </c>
      <c r="U618" s="1619"/>
      <c r="V618" s="911">
        <f>M618*U618</f>
        <v>0</v>
      </c>
    </row>
    <row r="619" spans="1:22" s="64" customFormat="1" outlineLevel="2">
      <c r="B619" s="1921" t="s">
        <v>4688</v>
      </c>
      <c r="C619" s="1642"/>
      <c r="D619" s="1921"/>
      <c r="E619" s="1639"/>
      <c r="F619" s="1638">
        <v>23</v>
      </c>
      <c r="G619" s="1642" t="s">
        <v>13</v>
      </c>
      <c r="H619" s="1922" t="s">
        <v>1845</v>
      </c>
      <c r="I619" s="1644" t="s">
        <v>1846</v>
      </c>
      <c r="J619" s="1642" t="s">
        <v>1844</v>
      </c>
      <c r="K619" s="1643">
        <v>1</v>
      </c>
      <c r="L619" s="1923">
        <v>0</v>
      </c>
      <c r="M619" s="1643">
        <f>K619*(1+L619/100)</f>
        <v>1</v>
      </c>
      <c r="O619" s="1977"/>
      <c r="P619" s="1983"/>
      <c r="Q619" s="1978"/>
      <c r="R619" s="2143">
        <f>M619*Q619</f>
        <v>0</v>
      </c>
      <c r="S619" s="1924"/>
      <c r="T619" s="2155">
        <f>M619*S619</f>
        <v>0</v>
      </c>
      <c r="U619" s="1619"/>
      <c r="V619" s="911">
        <f>M619*U619</f>
        <v>0</v>
      </c>
    </row>
    <row r="620" spans="1:22" s="47" customFormat="1" ht="12.75" hidden="1" customHeight="1" outlineLevel="2">
      <c r="B620" s="26"/>
      <c r="C620" s="49"/>
      <c r="D620" s="48"/>
      <c r="E620" s="49"/>
      <c r="F620" s="876"/>
      <c r="G620" s="877"/>
      <c r="H620" s="877"/>
      <c r="I620" s="878"/>
      <c r="J620" s="877"/>
      <c r="K620" s="51"/>
      <c r="L620" s="879"/>
      <c r="M620" s="51"/>
      <c r="O620" s="1988"/>
      <c r="P620" s="1985"/>
      <c r="Q620" s="1986"/>
      <c r="R620" s="2146"/>
      <c r="S620" s="891"/>
      <c r="T620" s="1570"/>
      <c r="U620" s="916"/>
      <c r="V620" s="892"/>
    </row>
    <row r="621" spans="1:22" s="25" customFormat="1" ht="16.5" customHeight="1" outlineLevel="1">
      <c r="A621" s="451"/>
      <c r="B621" s="500" t="s">
        <v>4689</v>
      </c>
      <c r="C621" s="501" t="s">
        <v>4690</v>
      </c>
      <c r="D621" s="501"/>
      <c r="E621" s="502"/>
      <c r="F621" s="844"/>
      <c r="G621" s="845"/>
      <c r="H621" s="503"/>
      <c r="I621" s="868" t="s">
        <v>1272</v>
      </c>
      <c r="J621" s="869"/>
      <c r="K621" s="870"/>
      <c r="L621" s="871"/>
      <c r="M621" s="517"/>
      <c r="O621" s="1975"/>
      <c r="P621" s="1987"/>
      <c r="Q621" s="1976"/>
      <c r="R621" s="2142">
        <f>SUBTOTAL(9,R622:R893)</f>
        <v>0</v>
      </c>
      <c r="S621" s="880"/>
      <c r="T621" s="2156">
        <f>SUBTOTAL(9,T622:T893)</f>
        <v>2785.9472263204798</v>
      </c>
      <c r="U621" s="917"/>
      <c r="V621" s="893">
        <f>SUBTOTAL(9,V622:V893)</f>
        <v>0</v>
      </c>
    </row>
    <row r="622" spans="1:22" s="64" customFormat="1" ht="22.8" outlineLevel="2" collapsed="1">
      <c r="B622" s="1921" t="s">
        <v>4688</v>
      </c>
      <c r="C622" s="1642"/>
      <c r="D622" s="1921"/>
      <c r="E622" s="1639"/>
      <c r="F622" s="1638">
        <v>1</v>
      </c>
      <c r="G622" s="1642" t="s">
        <v>13</v>
      </c>
      <c r="H622" s="1922" t="s">
        <v>266</v>
      </c>
      <c r="I622" s="1644" t="s">
        <v>1705</v>
      </c>
      <c r="J622" s="1642" t="s">
        <v>24</v>
      </c>
      <c r="K622" s="1643">
        <v>15</v>
      </c>
      <c r="L622" s="1923">
        <v>0</v>
      </c>
      <c r="M622" s="1643">
        <f>K622*(1+L622/100)</f>
        <v>15</v>
      </c>
      <c r="O622" s="1977"/>
      <c r="P622" s="1983"/>
      <c r="Q622" s="1978"/>
      <c r="R622" s="2143">
        <f>M622*Q622</f>
        <v>0</v>
      </c>
      <c r="S622" s="1924">
        <v>0.39805000000000001</v>
      </c>
      <c r="T622" s="2155">
        <f>M622*S622</f>
        <v>5.9707500000000007</v>
      </c>
      <c r="U622" s="1619"/>
      <c r="V622" s="911">
        <f>M622*U622</f>
        <v>0</v>
      </c>
    </row>
    <row r="623" spans="1:22" s="38" customFormat="1" ht="12" hidden="1" outlineLevel="3">
      <c r="B623" s="26"/>
      <c r="C623" s="40"/>
      <c r="D623" s="39"/>
      <c r="E623" s="40"/>
      <c r="F623" s="872"/>
      <c r="G623" s="873"/>
      <c r="H623" s="873"/>
      <c r="I623" s="874" t="s">
        <v>58</v>
      </c>
      <c r="J623" s="873"/>
      <c r="K623" s="41">
        <v>0</v>
      </c>
      <c r="L623" s="875"/>
      <c r="M623" s="43"/>
      <c r="O623" s="1981"/>
      <c r="P623" s="1982"/>
      <c r="Q623" s="1980"/>
      <c r="R623" s="2145"/>
      <c r="S623" s="889"/>
      <c r="T623" s="1569"/>
      <c r="U623" s="915"/>
      <c r="V623" s="890"/>
    </row>
    <row r="624" spans="1:22" s="38" customFormat="1" ht="12" hidden="1" outlineLevel="3">
      <c r="B624" s="26"/>
      <c r="C624" s="40"/>
      <c r="D624" s="39"/>
      <c r="E624" s="40"/>
      <c r="F624" s="872"/>
      <c r="G624" s="873"/>
      <c r="H624" s="873"/>
      <c r="I624" s="874" t="s">
        <v>8</v>
      </c>
      <c r="J624" s="873"/>
      <c r="K624" s="41">
        <v>15</v>
      </c>
      <c r="L624" s="875"/>
      <c r="M624" s="43"/>
      <c r="O624" s="1981"/>
      <c r="P624" s="1982"/>
      <c r="Q624" s="1980"/>
      <c r="R624" s="2145"/>
      <c r="S624" s="889"/>
      <c r="T624" s="1569"/>
      <c r="U624" s="915"/>
      <c r="V624" s="890"/>
    </row>
    <row r="625" spans="2:22" s="38" customFormat="1" ht="12" hidden="1" outlineLevel="3">
      <c r="B625" s="26"/>
      <c r="C625" s="40"/>
      <c r="D625" s="39"/>
      <c r="E625" s="40"/>
      <c r="F625" s="872"/>
      <c r="G625" s="873"/>
      <c r="H625" s="873"/>
      <c r="I625" s="874"/>
      <c r="J625" s="873"/>
      <c r="K625" s="41">
        <v>0</v>
      </c>
      <c r="L625" s="875"/>
      <c r="M625" s="43"/>
      <c r="O625" s="1981"/>
      <c r="P625" s="1982"/>
      <c r="Q625" s="1980"/>
      <c r="R625" s="2145"/>
      <c r="S625" s="889"/>
      <c r="T625" s="1569"/>
      <c r="U625" s="915"/>
      <c r="V625" s="890"/>
    </row>
    <row r="626" spans="2:22" s="64" customFormat="1" outlineLevel="2" collapsed="1">
      <c r="B626" s="1921" t="s">
        <v>4688</v>
      </c>
      <c r="C626" s="1642"/>
      <c r="D626" s="1921"/>
      <c r="E626" s="1639"/>
      <c r="F626" s="1638">
        <v>2</v>
      </c>
      <c r="G626" s="1642" t="s">
        <v>5</v>
      </c>
      <c r="H626" s="1922" t="s">
        <v>1742</v>
      </c>
      <c r="I626" s="1644" t="s">
        <v>1760</v>
      </c>
      <c r="J626" s="1642" t="s">
        <v>6</v>
      </c>
      <c r="K626" s="1643">
        <v>230.25000000000003</v>
      </c>
      <c r="L626" s="1923">
        <v>2</v>
      </c>
      <c r="M626" s="1643">
        <f>K626*(1+L626/100)</f>
        <v>234.85500000000005</v>
      </c>
      <c r="O626" s="1977"/>
      <c r="P626" s="1983"/>
      <c r="Q626" s="1978"/>
      <c r="R626" s="2143">
        <f>M626*Q626</f>
        <v>0</v>
      </c>
      <c r="S626" s="1924">
        <v>0.46</v>
      </c>
      <c r="T626" s="2155">
        <f>M626*S626</f>
        <v>108.03330000000003</v>
      </c>
      <c r="U626" s="1619"/>
      <c r="V626" s="911">
        <f>M626*U626</f>
        <v>0</v>
      </c>
    </row>
    <row r="627" spans="2:22" s="38" customFormat="1" ht="12" hidden="1" outlineLevel="3">
      <c r="B627" s="26"/>
      <c r="C627" s="40"/>
      <c r="D627" s="39"/>
      <c r="E627" s="40"/>
      <c r="F627" s="872"/>
      <c r="G627" s="873"/>
      <c r="H627" s="873"/>
      <c r="I627" s="874" t="s">
        <v>58</v>
      </c>
      <c r="J627" s="873"/>
      <c r="K627" s="41">
        <v>0</v>
      </c>
      <c r="L627" s="875"/>
      <c r="M627" s="43"/>
      <c r="O627" s="1981"/>
      <c r="P627" s="1982"/>
      <c r="Q627" s="1980"/>
      <c r="R627" s="2145"/>
      <c r="S627" s="889"/>
      <c r="T627" s="1569"/>
      <c r="U627" s="915"/>
      <c r="V627" s="890"/>
    </row>
    <row r="628" spans="2:22" s="38" customFormat="1" ht="12" hidden="1" outlineLevel="3">
      <c r="B628" s="26"/>
      <c r="C628" s="40"/>
      <c r="D628" s="39"/>
      <c r="E628" s="40"/>
      <c r="F628" s="872"/>
      <c r="G628" s="873"/>
      <c r="H628" s="873"/>
      <c r="I628" s="874" t="s">
        <v>1123</v>
      </c>
      <c r="J628" s="873"/>
      <c r="K628" s="41">
        <v>230.25000000000003</v>
      </c>
      <c r="L628" s="875"/>
      <c r="M628" s="43"/>
      <c r="O628" s="1981"/>
      <c r="P628" s="1982"/>
      <c r="Q628" s="1980"/>
      <c r="R628" s="2145"/>
      <c r="S628" s="889"/>
      <c r="T628" s="1569"/>
      <c r="U628" s="915"/>
      <c r="V628" s="890"/>
    </row>
    <row r="629" spans="2:22" s="38" customFormat="1" ht="12" hidden="1" outlineLevel="3">
      <c r="B629" s="26"/>
      <c r="C629" s="40"/>
      <c r="D629" s="39"/>
      <c r="E629" s="40"/>
      <c r="F629" s="872"/>
      <c r="G629" s="873"/>
      <c r="H629" s="873"/>
      <c r="I629" s="874"/>
      <c r="J629" s="873"/>
      <c r="K629" s="41">
        <v>0</v>
      </c>
      <c r="L629" s="875"/>
      <c r="M629" s="43"/>
      <c r="O629" s="1981"/>
      <c r="P629" s="1982"/>
      <c r="Q629" s="1980"/>
      <c r="R629" s="2145"/>
      <c r="S629" s="889"/>
      <c r="T629" s="1569"/>
      <c r="U629" s="915"/>
      <c r="V629" s="890"/>
    </row>
    <row r="630" spans="2:22" s="64" customFormat="1" outlineLevel="2" collapsed="1">
      <c r="B630" s="1921" t="s">
        <v>4688</v>
      </c>
      <c r="C630" s="1642"/>
      <c r="D630" s="1921"/>
      <c r="E630" s="1639"/>
      <c r="F630" s="1638">
        <v>3</v>
      </c>
      <c r="G630" s="1642" t="s">
        <v>13</v>
      </c>
      <c r="H630" s="1922" t="s">
        <v>267</v>
      </c>
      <c r="I630" s="1644" t="s">
        <v>1746</v>
      </c>
      <c r="J630" s="1642" t="s">
        <v>17</v>
      </c>
      <c r="K630" s="1643">
        <v>924.47064039999998</v>
      </c>
      <c r="L630" s="1923">
        <v>0</v>
      </c>
      <c r="M630" s="1643">
        <f>K630*(1+L630/100)</f>
        <v>924.47064039999998</v>
      </c>
      <c r="O630" s="1977"/>
      <c r="P630" s="1983"/>
      <c r="Q630" s="1978"/>
      <c r="R630" s="2143">
        <f>M630*Q630</f>
        <v>0</v>
      </c>
      <c r="S630" s="1924">
        <v>2.45343</v>
      </c>
      <c r="T630" s="2155">
        <f>M630*S630</f>
        <v>2268.1240032765718</v>
      </c>
      <c r="U630" s="1619"/>
      <c r="V630" s="911">
        <f>M630*U630</f>
        <v>0</v>
      </c>
    </row>
    <row r="631" spans="2:22" s="38" customFormat="1" ht="12" hidden="1" outlineLevel="3">
      <c r="B631" s="26"/>
      <c r="C631" s="40"/>
      <c r="D631" s="39"/>
      <c r="E631" s="40"/>
      <c r="F631" s="872"/>
      <c r="G631" s="873"/>
      <c r="H631" s="873"/>
      <c r="I631" s="874" t="s">
        <v>202</v>
      </c>
      <c r="J631" s="873"/>
      <c r="K631" s="41">
        <v>0</v>
      </c>
      <c r="L631" s="875"/>
      <c r="M631" s="43"/>
      <c r="O631" s="1981"/>
      <c r="P631" s="1982"/>
      <c r="Q631" s="1980"/>
      <c r="R631" s="2145"/>
      <c r="S631" s="889"/>
      <c r="T631" s="1569"/>
      <c r="U631" s="915"/>
      <c r="V631" s="890"/>
    </row>
    <row r="632" spans="2:22" s="38" customFormat="1" ht="12" hidden="1" outlineLevel="3">
      <c r="B632" s="26"/>
      <c r="C632" s="40"/>
      <c r="D632" s="39"/>
      <c r="E632" s="40"/>
      <c r="F632" s="872"/>
      <c r="G632" s="873"/>
      <c r="H632" s="873"/>
      <c r="I632" s="874" t="s">
        <v>917</v>
      </c>
      <c r="J632" s="873"/>
      <c r="K632" s="41">
        <v>0</v>
      </c>
      <c r="L632" s="875"/>
      <c r="M632" s="43"/>
      <c r="O632" s="1981"/>
      <c r="P632" s="1982"/>
      <c r="Q632" s="1980"/>
      <c r="R632" s="2145"/>
      <c r="S632" s="889"/>
      <c r="T632" s="1569"/>
      <c r="U632" s="915"/>
      <c r="V632" s="890"/>
    </row>
    <row r="633" spans="2:22" s="38" customFormat="1" ht="12" hidden="1" outlineLevel="3">
      <c r="B633" s="26"/>
      <c r="C633" s="40"/>
      <c r="D633" s="39"/>
      <c r="E633" s="40"/>
      <c r="F633" s="872"/>
      <c r="G633" s="873"/>
      <c r="H633" s="873"/>
      <c r="I633" s="874" t="s">
        <v>543</v>
      </c>
      <c r="J633" s="873"/>
      <c r="K633" s="41">
        <v>358.52499999999998</v>
      </c>
      <c r="L633" s="875"/>
      <c r="M633" s="43"/>
      <c r="O633" s="1981"/>
      <c r="P633" s="1982"/>
      <c r="Q633" s="1980"/>
      <c r="R633" s="2145"/>
      <c r="S633" s="889"/>
      <c r="T633" s="1569"/>
      <c r="U633" s="915"/>
      <c r="V633" s="890"/>
    </row>
    <row r="634" spans="2:22" s="38" customFormat="1" ht="12" hidden="1" outlineLevel="3">
      <c r="B634" s="26"/>
      <c r="C634" s="40"/>
      <c r="D634" s="39"/>
      <c r="E634" s="40"/>
      <c r="F634" s="872"/>
      <c r="G634" s="873"/>
      <c r="H634" s="873"/>
      <c r="I634" s="874" t="s">
        <v>204</v>
      </c>
      <c r="J634" s="873"/>
      <c r="K634" s="41">
        <v>0</v>
      </c>
      <c r="L634" s="875"/>
      <c r="M634" s="43"/>
      <c r="O634" s="1981"/>
      <c r="P634" s="1982"/>
      <c r="Q634" s="1980"/>
      <c r="R634" s="2145"/>
      <c r="S634" s="889"/>
      <c r="T634" s="1569"/>
      <c r="U634" s="915"/>
      <c r="V634" s="890"/>
    </row>
    <row r="635" spans="2:22" s="38" customFormat="1" ht="12" hidden="1" outlineLevel="3">
      <c r="B635" s="26"/>
      <c r="C635" s="40"/>
      <c r="D635" s="39"/>
      <c r="E635" s="40"/>
      <c r="F635" s="872"/>
      <c r="G635" s="873"/>
      <c r="H635" s="873"/>
      <c r="I635" s="874" t="s">
        <v>897</v>
      </c>
      <c r="J635" s="873"/>
      <c r="K635" s="41">
        <v>-4.9950000000000001</v>
      </c>
      <c r="L635" s="875"/>
      <c r="M635" s="43"/>
      <c r="O635" s="1981"/>
      <c r="P635" s="1982"/>
      <c r="Q635" s="1980"/>
      <c r="R635" s="2145"/>
      <c r="S635" s="889"/>
      <c r="T635" s="1569"/>
      <c r="U635" s="915"/>
      <c r="V635" s="890"/>
    </row>
    <row r="636" spans="2:22" s="38" customFormat="1" ht="12" hidden="1" outlineLevel="3">
      <c r="B636" s="26"/>
      <c r="C636" s="40"/>
      <c r="D636" s="39"/>
      <c r="E636" s="40"/>
      <c r="F636" s="872"/>
      <c r="G636" s="873"/>
      <c r="H636" s="873"/>
      <c r="I636" s="874" t="s">
        <v>1250</v>
      </c>
      <c r="J636" s="873"/>
      <c r="K636" s="41">
        <v>-6.1688249999999991</v>
      </c>
      <c r="L636" s="875"/>
      <c r="M636" s="43"/>
      <c r="O636" s="1981"/>
      <c r="P636" s="1982"/>
      <c r="Q636" s="1980"/>
      <c r="R636" s="2145"/>
      <c r="S636" s="889"/>
      <c r="T636" s="1569"/>
      <c r="U636" s="915"/>
      <c r="V636" s="890"/>
    </row>
    <row r="637" spans="2:22" s="38" customFormat="1" ht="12" hidden="1" outlineLevel="3">
      <c r="B637" s="26"/>
      <c r="C637" s="40"/>
      <c r="D637" s="39"/>
      <c r="E637" s="40"/>
      <c r="F637" s="872"/>
      <c r="G637" s="873"/>
      <c r="H637" s="873"/>
      <c r="I637" s="874" t="s">
        <v>896</v>
      </c>
      <c r="J637" s="873"/>
      <c r="K637" s="41">
        <v>-4.8617999999999997</v>
      </c>
      <c r="L637" s="875"/>
      <c r="M637" s="43"/>
      <c r="O637" s="1981"/>
      <c r="P637" s="1982"/>
      <c r="Q637" s="1980"/>
      <c r="R637" s="2145"/>
      <c r="S637" s="889"/>
      <c r="T637" s="1569"/>
      <c r="U637" s="915"/>
      <c r="V637" s="890"/>
    </row>
    <row r="638" spans="2:22" s="38" customFormat="1" ht="12" hidden="1" outlineLevel="3">
      <c r="B638" s="26"/>
      <c r="C638" s="40"/>
      <c r="D638" s="39"/>
      <c r="E638" s="40"/>
      <c r="F638" s="872"/>
      <c r="G638" s="873"/>
      <c r="H638" s="873"/>
      <c r="I638" s="874" t="s">
        <v>161</v>
      </c>
      <c r="J638" s="873"/>
      <c r="K638" s="41">
        <v>0</v>
      </c>
      <c r="L638" s="875"/>
      <c r="M638" s="43"/>
      <c r="O638" s="1981"/>
      <c r="P638" s="1982"/>
      <c r="Q638" s="1980"/>
      <c r="R638" s="2145"/>
      <c r="S638" s="889"/>
      <c r="T638" s="1569"/>
      <c r="U638" s="915"/>
      <c r="V638" s="890"/>
    </row>
    <row r="639" spans="2:22" s="38" customFormat="1" ht="12" hidden="1" outlineLevel="3">
      <c r="B639" s="26"/>
      <c r="C639" s="40"/>
      <c r="D639" s="39"/>
      <c r="E639" s="40"/>
      <c r="F639" s="872"/>
      <c r="G639" s="873"/>
      <c r="H639" s="873"/>
      <c r="I639" s="874" t="s">
        <v>898</v>
      </c>
      <c r="J639" s="873"/>
      <c r="K639" s="41">
        <v>-1.07765625</v>
      </c>
      <c r="L639" s="875"/>
      <c r="M639" s="43"/>
      <c r="O639" s="1981"/>
      <c r="P639" s="1982"/>
      <c r="Q639" s="1980"/>
      <c r="R639" s="2145"/>
      <c r="S639" s="889"/>
      <c r="T639" s="1569"/>
      <c r="U639" s="915"/>
      <c r="V639" s="890"/>
    </row>
    <row r="640" spans="2:22" s="38" customFormat="1" ht="12" hidden="1" outlineLevel="3">
      <c r="B640" s="26"/>
      <c r="C640" s="40"/>
      <c r="D640" s="39"/>
      <c r="E640" s="40"/>
      <c r="F640" s="872"/>
      <c r="G640" s="873"/>
      <c r="H640" s="873"/>
      <c r="I640" s="874" t="s">
        <v>663</v>
      </c>
      <c r="J640" s="873"/>
      <c r="K640" s="41">
        <v>-1.798475</v>
      </c>
      <c r="L640" s="875"/>
      <c r="M640" s="43"/>
      <c r="O640" s="1981"/>
      <c r="P640" s="1982"/>
      <c r="Q640" s="1980"/>
      <c r="R640" s="2145"/>
      <c r="S640" s="889"/>
      <c r="T640" s="1569"/>
      <c r="U640" s="915"/>
      <c r="V640" s="890"/>
    </row>
    <row r="641" spans="2:22" s="38" customFormat="1" ht="12" hidden="1" outlineLevel="3">
      <c r="B641" s="26"/>
      <c r="C641" s="40"/>
      <c r="D641" s="39"/>
      <c r="E641" s="40"/>
      <c r="F641" s="872"/>
      <c r="G641" s="873"/>
      <c r="H641" s="873"/>
      <c r="I641" s="874" t="s">
        <v>830</v>
      </c>
      <c r="J641" s="873"/>
      <c r="K641" s="41">
        <v>-3.5568150000000003</v>
      </c>
      <c r="L641" s="875"/>
      <c r="M641" s="43"/>
      <c r="O641" s="1981"/>
      <c r="P641" s="1982"/>
      <c r="Q641" s="1980"/>
      <c r="R641" s="2145"/>
      <c r="S641" s="889"/>
      <c r="T641" s="1569"/>
      <c r="U641" s="915"/>
      <c r="V641" s="890"/>
    </row>
    <row r="642" spans="2:22" s="38" customFormat="1" ht="12" hidden="1" outlineLevel="3">
      <c r="B642" s="26"/>
      <c r="C642" s="40"/>
      <c r="D642" s="39"/>
      <c r="E642" s="40"/>
      <c r="F642" s="872"/>
      <c r="G642" s="873"/>
      <c r="H642" s="873"/>
      <c r="I642" s="874" t="s">
        <v>918</v>
      </c>
      <c r="J642" s="873"/>
      <c r="K642" s="41">
        <v>0</v>
      </c>
      <c r="L642" s="875"/>
      <c r="M642" s="43"/>
      <c r="O642" s="1981"/>
      <c r="P642" s="1982"/>
      <c r="Q642" s="1980"/>
      <c r="R642" s="2145"/>
      <c r="S642" s="889"/>
      <c r="T642" s="1569"/>
      <c r="U642" s="915"/>
      <c r="V642" s="890"/>
    </row>
    <row r="643" spans="2:22" s="38" customFormat="1" ht="12" hidden="1" outlineLevel="3">
      <c r="B643" s="26"/>
      <c r="C643" s="40"/>
      <c r="D643" s="39"/>
      <c r="E643" s="40"/>
      <c r="F643" s="872"/>
      <c r="G643" s="873"/>
      <c r="H643" s="873"/>
      <c r="I643" s="874" t="s">
        <v>1577</v>
      </c>
      <c r="J643" s="873"/>
      <c r="K643" s="41">
        <v>86.208825000000019</v>
      </c>
      <c r="L643" s="875"/>
      <c r="M643" s="43"/>
      <c r="O643" s="1981"/>
      <c r="P643" s="1982"/>
      <c r="Q643" s="1980"/>
      <c r="R643" s="2145"/>
      <c r="S643" s="889"/>
      <c r="T643" s="1569"/>
      <c r="U643" s="915"/>
      <c r="V643" s="890"/>
    </row>
    <row r="644" spans="2:22" s="38" customFormat="1" ht="12" hidden="1" outlineLevel="3">
      <c r="B644" s="26"/>
      <c r="C644" s="40"/>
      <c r="D644" s="39"/>
      <c r="E644" s="40"/>
      <c r="F644" s="872"/>
      <c r="G644" s="873"/>
      <c r="H644" s="873"/>
      <c r="I644" s="874" t="s">
        <v>184</v>
      </c>
      <c r="J644" s="873"/>
      <c r="K644" s="41">
        <v>0</v>
      </c>
      <c r="L644" s="875"/>
      <c r="M644" s="43"/>
      <c r="O644" s="1981"/>
      <c r="P644" s="1982"/>
      <c r="Q644" s="1980"/>
      <c r="R644" s="2145"/>
      <c r="S644" s="889"/>
      <c r="T644" s="1569"/>
      <c r="U644" s="915"/>
      <c r="V644" s="890"/>
    </row>
    <row r="645" spans="2:22" s="38" customFormat="1" ht="12" hidden="1" outlineLevel="3">
      <c r="B645" s="26"/>
      <c r="C645" s="40"/>
      <c r="D645" s="39"/>
      <c r="E645" s="40"/>
      <c r="F645" s="872"/>
      <c r="G645" s="873"/>
      <c r="H645" s="873"/>
      <c r="I645" s="874" t="s">
        <v>855</v>
      </c>
      <c r="J645" s="873"/>
      <c r="K645" s="41">
        <v>5.7759999999999998</v>
      </c>
      <c r="L645" s="875"/>
      <c r="M645" s="43"/>
      <c r="O645" s="1981"/>
      <c r="P645" s="1982"/>
      <c r="Q645" s="1980"/>
      <c r="R645" s="2145"/>
      <c r="S645" s="889"/>
      <c r="T645" s="1569"/>
      <c r="U645" s="915"/>
      <c r="V645" s="890"/>
    </row>
    <row r="646" spans="2:22" s="38" customFormat="1" ht="12" hidden="1" outlineLevel="3">
      <c r="B646" s="26"/>
      <c r="C646" s="40"/>
      <c r="D646" s="39"/>
      <c r="E646" s="40"/>
      <c r="F646" s="872"/>
      <c r="G646" s="873"/>
      <c r="H646" s="873"/>
      <c r="I646" s="874" t="s">
        <v>977</v>
      </c>
      <c r="J646" s="873"/>
      <c r="K646" s="41">
        <v>0</v>
      </c>
      <c r="L646" s="875"/>
      <c r="M646" s="43"/>
      <c r="O646" s="1981"/>
      <c r="P646" s="1982"/>
      <c r="Q646" s="1980"/>
      <c r="R646" s="2145"/>
      <c r="S646" s="889"/>
      <c r="T646" s="1569"/>
      <c r="U646" s="915"/>
      <c r="V646" s="890"/>
    </row>
    <row r="647" spans="2:22" s="38" customFormat="1" ht="12" hidden="1" outlineLevel="3">
      <c r="B647" s="26"/>
      <c r="C647" s="40"/>
      <c r="D647" s="39"/>
      <c r="E647" s="40"/>
      <c r="F647" s="872"/>
      <c r="G647" s="873"/>
      <c r="H647" s="873"/>
      <c r="I647" s="874" t="s">
        <v>1556</v>
      </c>
      <c r="J647" s="873"/>
      <c r="K647" s="41">
        <v>11.155199999999999</v>
      </c>
      <c r="L647" s="875"/>
      <c r="M647" s="43"/>
      <c r="O647" s="1981"/>
      <c r="P647" s="1982"/>
      <c r="Q647" s="1980"/>
      <c r="R647" s="2145"/>
      <c r="S647" s="889"/>
      <c r="T647" s="1569"/>
      <c r="U647" s="915"/>
      <c r="V647" s="890"/>
    </row>
    <row r="648" spans="2:22" s="38" customFormat="1" ht="12" hidden="1" outlineLevel="3">
      <c r="B648" s="26"/>
      <c r="C648" s="40"/>
      <c r="D648" s="39"/>
      <c r="E648" s="40"/>
      <c r="F648" s="872"/>
      <c r="G648" s="873"/>
      <c r="H648" s="873"/>
      <c r="I648" s="874" t="s">
        <v>671</v>
      </c>
      <c r="J648" s="873"/>
      <c r="K648" s="41">
        <v>0.66914999999999991</v>
      </c>
      <c r="L648" s="875"/>
      <c r="M648" s="43"/>
      <c r="O648" s="1981"/>
      <c r="P648" s="1982"/>
      <c r="Q648" s="1980"/>
      <c r="R648" s="2145"/>
      <c r="S648" s="889"/>
      <c r="T648" s="1569"/>
      <c r="U648" s="915"/>
      <c r="V648" s="890"/>
    </row>
    <row r="649" spans="2:22" s="38" customFormat="1" ht="12" hidden="1" outlineLevel="3">
      <c r="B649" s="26"/>
      <c r="C649" s="40"/>
      <c r="D649" s="39"/>
      <c r="E649" s="40"/>
      <c r="F649" s="872"/>
      <c r="G649" s="873"/>
      <c r="H649" s="873"/>
      <c r="I649" s="874" t="s">
        <v>905</v>
      </c>
      <c r="J649" s="873"/>
      <c r="K649" s="41">
        <v>1.7925000000000002</v>
      </c>
      <c r="L649" s="875"/>
      <c r="M649" s="43"/>
      <c r="O649" s="1981"/>
      <c r="P649" s="1982"/>
      <c r="Q649" s="1980"/>
      <c r="R649" s="2145"/>
      <c r="S649" s="889"/>
      <c r="T649" s="1569"/>
      <c r="U649" s="915"/>
      <c r="V649" s="890"/>
    </row>
    <row r="650" spans="2:22" s="38" customFormat="1" ht="12" hidden="1" outlineLevel="3">
      <c r="B650" s="26"/>
      <c r="C650" s="40"/>
      <c r="D650" s="39"/>
      <c r="E650" s="40"/>
      <c r="F650" s="872"/>
      <c r="G650" s="873"/>
      <c r="H650" s="873"/>
      <c r="I650" s="874" t="s">
        <v>3</v>
      </c>
      <c r="J650" s="873"/>
      <c r="K650" s="41">
        <v>441.66810374999994</v>
      </c>
      <c r="L650" s="875"/>
      <c r="M650" s="43"/>
      <c r="O650" s="1981"/>
      <c r="P650" s="1982"/>
      <c r="Q650" s="1980"/>
      <c r="R650" s="2145"/>
      <c r="S650" s="889"/>
      <c r="T650" s="1569"/>
      <c r="U650" s="915"/>
      <c r="V650" s="890"/>
    </row>
    <row r="651" spans="2:22" s="38" customFormat="1" ht="12" hidden="1" outlineLevel="3">
      <c r="B651" s="26"/>
      <c r="C651" s="40"/>
      <c r="D651" s="39"/>
      <c r="E651" s="40"/>
      <c r="F651" s="872"/>
      <c r="G651" s="873"/>
      <c r="H651" s="873"/>
      <c r="I651" s="874" t="s">
        <v>201</v>
      </c>
      <c r="J651" s="873"/>
      <c r="K651" s="41">
        <v>0</v>
      </c>
      <c r="L651" s="875"/>
      <c r="M651" s="43"/>
      <c r="O651" s="1981"/>
      <c r="P651" s="1982"/>
      <c r="Q651" s="1980"/>
      <c r="R651" s="2145"/>
      <c r="S651" s="889"/>
      <c r="T651" s="1569"/>
      <c r="U651" s="915"/>
      <c r="V651" s="890"/>
    </row>
    <row r="652" spans="2:22" s="38" customFormat="1" ht="12" hidden="1" outlineLevel="3">
      <c r="B652" s="26"/>
      <c r="C652" s="40"/>
      <c r="D652" s="39"/>
      <c r="E652" s="40"/>
      <c r="F652" s="872"/>
      <c r="G652" s="873"/>
      <c r="H652" s="873"/>
      <c r="I652" s="874" t="s">
        <v>685</v>
      </c>
      <c r="J652" s="873"/>
      <c r="K652" s="41">
        <v>0</v>
      </c>
      <c r="L652" s="875"/>
      <c r="M652" s="43"/>
      <c r="O652" s="1981"/>
      <c r="P652" s="1982"/>
      <c r="Q652" s="1980"/>
      <c r="R652" s="2145"/>
      <c r="S652" s="889"/>
      <c r="T652" s="1569"/>
      <c r="U652" s="915"/>
      <c r="V652" s="890"/>
    </row>
    <row r="653" spans="2:22" s="38" customFormat="1" ht="12" hidden="1" outlineLevel="3">
      <c r="B653" s="26"/>
      <c r="C653" s="40"/>
      <c r="D653" s="39"/>
      <c r="E653" s="40"/>
      <c r="F653" s="872"/>
      <c r="G653" s="873"/>
      <c r="H653" s="873"/>
      <c r="I653" s="874" t="s">
        <v>913</v>
      </c>
      <c r="J653" s="873"/>
      <c r="K653" s="41">
        <v>433.55874999999997</v>
      </c>
      <c r="L653" s="875"/>
      <c r="M653" s="43"/>
      <c r="O653" s="1981"/>
      <c r="P653" s="1982"/>
      <c r="Q653" s="1980"/>
      <c r="R653" s="2145"/>
      <c r="S653" s="889"/>
      <c r="T653" s="1569"/>
      <c r="U653" s="915"/>
      <c r="V653" s="890"/>
    </row>
    <row r="654" spans="2:22" s="38" customFormat="1" ht="12" hidden="1" outlineLevel="3">
      <c r="B654" s="26"/>
      <c r="C654" s="40"/>
      <c r="D654" s="39"/>
      <c r="E654" s="40"/>
      <c r="F654" s="872"/>
      <c r="G654" s="873"/>
      <c r="H654" s="873"/>
      <c r="I654" s="874" t="s">
        <v>161</v>
      </c>
      <c r="J654" s="873"/>
      <c r="K654" s="41">
        <v>0</v>
      </c>
      <c r="L654" s="875"/>
      <c r="M654" s="43"/>
      <c r="O654" s="1981"/>
      <c r="P654" s="1982"/>
      <c r="Q654" s="1980"/>
      <c r="R654" s="2145"/>
      <c r="S654" s="889"/>
      <c r="T654" s="1569"/>
      <c r="U654" s="915"/>
      <c r="V654" s="890"/>
    </row>
    <row r="655" spans="2:22" s="38" customFormat="1" ht="12" hidden="1" outlineLevel="3">
      <c r="B655" s="26"/>
      <c r="C655" s="40"/>
      <c r="D655" s="39"/>
      <c r="E655" s="40"/>
      <c r="F655" s="872"/>
      <c r="G655" s="873"/>
      <c r="H655" s="873"/>
      <c r="I655" s="874" t="s">
        <v>665</v>
      </c>
      <c r="J655" s="873"/>
      <c r="K655" s="41">
        <v>-3.5576999999999996</v>
      </c>
      <c r="L655" s="875"/>
      <c r="M655" s="43"/>
      <c r="O655" s="1981"/>
      <c r="P655" s="1982"/>
      <c r="Q655" s="1980"/>
      <c r="R655" s="2145"/>
      <c r="S655" s="889"/>
      <c r="T655" s="1569"/>
      <c r="U655" s="915"/>
      <c r="V655" s="890"/>
    </row>
    <row r="656" spans="2:22" s="38" customFormat="1" ht="12" hidden="1" outlineLevel="3">
      <c r="B656" s="26"/>
      <c r="C656" s="40"/>
      <c r="D656" s="39"/>
      <c r="E656" s="40"/>
      <c r="F656" s="872"/>
      <c r="G656" s="873"/>
      <c r="H656" s="873"/>
      <c r="I656" s="874" t="s">
        <v>828</v>
      </c>
      <c r="J656" s="873"/>
      <c r="K656" s="41">
        <v>-1.7978775</v>
      </c>
      <c r="L656" s="875"/>
      <c r="M656" s="43"/>
      <c r="O656" s="1981"/>
      <c r="P656" s="1982"/>
      <c r="Q656" s="1980"/>
      <c r="R656" s="2145"/>
      <c r="S656" s="889"/>
      <c r="T656" s="1569"/>
      <c r="U656" s="915"/>
      <c r="V656" s="890"/>
    </row>
    <row r="657" spans="2:22" s="38" customFormat="1" ht="12" hidden="1" outlineLevel="3">
      <c r="B657" s="26"/>
      <c r="C657" s="40"/>
      <c r="D657" s="39"/>
      <c r="E657" s="40"/>
      <c r="F657" s="872"/>
      <c r="G657" s="873"/>
      <c r="H657" s="873"/>
      <c r="I657" s="874" t="s">
        <v>833</v>
      </c>
      <c r="J657" s="873"/>
      <c r="K657" s="41">
        <v>-2.3256249999999996</v>
      </c>
      <c r="L657" s="875"/>
      <c r="M657" s="43"/>
      <c r="O657" s="1981"/>
      <c r="P657" s="1982"/>
      <c r="Q657" s="1980"/>
      <c r="R657" s="2145"/>
      <c r="S657" s="889"/>
      <c r="T657" s="1569"/>
      <c r="U657" s="915"/>
      <c r="V657" s="890"/>
    </row>
    <row r="658" spans="2:22" s="38" customFormat="1" ht="12" hidden="1" outlineLevel="3">
      <c r="B658" s="26"/>
      <c r="C658" s="40"/>
      <c r="D658" s="39"/>
      <c r="E658" s="40"/>
      <c r="F658" s="872"/>
      <c r="G658" s="873"/>
      <c r="H658" s="873"/>
      <c r="I658" s="874" t="s">
        <v>885</v>
      </c>
      <c r="J658" s="873"/>
      <c r="K658" s="41">
        <v>-0.93480000000000008</v>
      </c>
      <c r="L658" s="875"/>
      <c r="M658" s="43"/>
      <c r="O658" s="1981"/>
      <c r="P658" s="1982"/>
      <c r="Q658" s="1980"/>
      <c r="R658" s="2145"/>
      <c r="S658" s="889"/>
      <c r="T658" s="1569"/>
      <c r="U658" s="915"/>
      <c r="V658" s="890"/>
    </row>
    <row r="659" spans="2:22" s="38" customFormat="1" ht="12" hidden="1" outlineLevel="3">
      <c r="B659" s="26"/>
      <c r="C659" s="40"/>
      <c r="D659" s="39"/>
      <c r="E659" s="40"/>
      <c r="F659" s="872"/>
      <c r="G659" s="873"/>
      <c r="H659" s="873"/>
      <c r="I659" s="874" t="s">
        <v>832</v>
      </c>
      <c r="J659" s="873"/>
      <c r="K659" s="41">
        <v>-2.2874999999999996</v>
      </c>
      <c r="L659" s="875"/>
      <c r="M659" s="43"/>
      <c r="O659" s="1981"/>
      <c r="P659" s="1982"/>
      <c r="Q659" s="1980"/>
      <c r="R659" s="2145"/>
      <c r="S659" s="889"/>
      <c r="T659" s="1569"/>
      <c r="U659" s="915"/>
      <c r="V659" s="890"/>
    </row>
    <row r="660" spans="2:22" s="38" customFormat="1" ht="12" hidden="1" outlineLevel="3">
      <c r="B660" s="26"/>
      <c r="C660" s="40"/>
      <c r="D660" s="39"/>
      <c r="E660" s="40"/>
      <c r="F660" s="872"/>
      <c r="G660" s="873"/>
      <c r="H660" s="873"/>
      <c r="I660" s="874" t="s">
        <v>835</v>
      </c>
      <c r="J660" s="873"/>
      <c r="K660" s="41">
        <v>-21.883400000000002</v>
      </c>
      <c r="L660" s="875"/>
      <c r="M660" s="43"/>
      <c r="O660" s="1981"/>
      <c r="P660" s="1982"/>
      <c r="Q660" s="1980"/>
      <c r="R660" s="2145"/>
      <c r="S660" s="889"/>
      <c r="T660" s="1569"/>
      <c r="U660" s="915"/>
      <c r="V660" s="890"/>
    </row>
    <row r="661" spans="2:22" s="38" customFormat="1" ht="12" hidden="1" outlineLevel="3">
      <c r="B661" s="26"/>
      <c r="C661" s="40"/>
      <c r="D661" s="39"/>
      <c r="E661" s="40"/>
      <c r="F661" s="872"/>
      <c r="G661" s="873"/>
      <c r="H661" s="873"/>
      <c r="I661" s="874" t="s">
        <v>893</v>
      </c>
      <c r="J661" s="873"/>
      <c r="K661" s="41">
        <v>-77.666250000000005</v>
      </c>
      <c r="L661" s="875"/>
      <c r="M661" s="43"/>
      <c r="O661" s="1981"/>
      <c r="P661" s="1982"/>
      <c r="Q661" s="1980"/>
      <c r="R661" s="2145"/>
      <c r="S661" s="889"/>
      <c r="T661" s="1569"/>
      <c r="U661" s="915"/>
      <c r="V661" s="890"/>
    </row>
    <row r="662" spans="2:22" s="38" customFormat="1" ht="12" hidden="1" outlineLevel="3">
      <c r="B662" s="26"/>
      <c r="C662" s="40"/>
      <c r="D662" s="39"/>
      <c r="E662" s="40"/>
      <c r="F662" s="872"/>
      <c r="G662" s="873"/>
      <c r="H662" s="873"/>
      <c r="I662" s="874" t="s">
        <v>822</v>
      </c>
      <c r="J662" s="873"/>
      <c r="K662" s="41">
        <v>-0.90642500000000004</v>
      </c>
      <c r="L662" s="875"/>
      <c r="M662" s="43"/>
      <c r="O662" s="1981"/>
      <c r="P662" s="1982"/>
      <c r="Q662" s="1980"/>
      <c r="R662" s="2145"/>
      <c r="S662" s="889"/>
      <c r="T662" s="1569"/>
      <c r="U662" s="915"/>
      <c r="V662" s="890"/>
    </row>
    <row r="663" spans="2:22" s="38" customFormat="1" ht="12" hidden="1" outlineLevel="3">
      <c r="B663" s="26"/>
      <c r="C663" s="40"/>
      <c r="D663" s="39"/>
      <c r="E663" s="40"/>
      <c r="F663" s="872"/>
      <c r="G663" s="873"/>
      <c r="H663" s="873"/>
      <c r="I663" s="874" t="s">
        <v>895</v>
      </c>
      <c r="J663" s="873"/>
      <c r="K663" s="41">
        <v>-82.743375</v>
      </c>
      <c r="L663" s="875"/>
      <c r="M663" s="43"/>
      <c r="O663" s="1981"/>
      <c r="P663" s="1982"/>
      <c r="Q663" s="1980"/>
      <c r="R663" s="2145"/>
      <c r="S663" s="889"/>
      <c r="T663" s="1569"/>
      <c r="U663" s="915"/>
      <c r="V663" s="890"/>
    </row>
    <row r="664" spans="2:22" s="38" customFormat="1" ht="12" hidden="1" outlineLevel="3">
      <c r="B664" s="26"/>
      <c r="C664" s="40"/>
      <c r="D664" s="39"/>
      <c r="E664" s="40"/>
      <c r="F664" s="872"/>
      <c r="G664" s="873"/>
      <c r="H664" s="873"/>
      <c r="I664" s="874" t="s">
        <v>185</v>
      </c>
      <c r="J664" s="873"/>
      <c r="K664" s="41">
        <v>0</v>
      </c>
      <c r="L664" s="875"/>
      <c r="M664" s="43"/>
      <c r="O664" s="1981"/>
      <c r="P664" s="1982"/>
      <c r="Q664" s="1980"/>
      <c r="R664" s="2145"/>
      <c r="S664" s="889"/>
      <c r="T664" s="1569"/>
      <c r="U664" s="915"/>
      <c r="V664" s="890"/>
    </row>
    <row r="665" spans="2:22" s="38" customFormat="1" ht="12" hidden="1" outlineLevel="3">
      <c r="B665" s="26"/>
      <c r="C665" s="40"/>
      <c r="D665" s="39"/>
      <c r="E665" s="40"/>
      <c r="F665" s="872"/>
      <c r="G665" s="873"/>
      <c r="H665" s="873"/>
      <c r="I665" s="874" t="s">
        <v>1422</v>
      </c>
      <c r="J665" s="873"/>
      <c r="K665" s="41">
        <v>1.2413774999999998</v>
      </c>
      <c r="L665" s="875"/>
      <c r="M665" s="43"/>
      <c r="O665" s="1981"/>
      <c r="P665" s="1982"/>
      <c r="Q665" s="1980"/>
      <c r="R665" s="2145"/>
      <c r="S665" s="889"/>
      <c r="T665" s="1569"/>
      <c r="U665" s="915"/>
      <c r="V665" s="890"/>
    </row>
    <row r="666" spans="2:22" s="38" customFormat="1" ht="12" hidden="1" outlineLevel="3">
      <c r="B666" s="26"/>
      <c r="C666" s="40"/>
      <c r="D666" s="39"/>
      <c r="E666" s="40"/>
      <c r="F666" s="872"/>
      <c r="G666" s="873"/>
      <c r="H666" s="873"/>
      <c r="I666" s="874" t="s">
        <v>1499</v>
      </c>
      <c r="J666" s="873"/>
      <c r="K666" s="41">
        <v>1.6564274999999997</v>
      </c>
      <c r="L666" s="875"/>
      <c r="M666" s="43"/>
      <c r="O666" s="1981"/>
      <c r="P666" s="1982"/>
      <c r="Q666" s="1980"/>
      <c r="R666" s="2145"/>
      <c r="S666" s="889"/>
      <c r="T666" s="1569"/>
      <c r="U666" s="915"/>
      <c r="V666" s="890"/>
    </row>
    <row r="667" spans="2:22" s="38" customFormat="1" ht="12" hidden="1" outlineLevel="3">
      <c r="B667" s="26"/>
      <c r="C667" s="40"/>
      <c r="D667" s="39"/>
      <c r="E667" s="40"/>
      <c r="F667" s="872"/>
      <c r="G667" s="873"/>
      <c r="H667" s="873"/>
      <c r="I667" s="874" t="s">
        <v>204</v>
      </c>
      <c r="J667" s="873"/>
      <c r="K667" s="41">
        <v>0</v>
      </c>
      <c r="L667" s="875"/>
      <c r="M667" s="43"/>
      <c r="O667" s="1981"/>
      <c r="P667" s="1982"/>
      <c r="Q667" s="1980"/>
      <c r="R667" s="2145"/>
      <c r="S667" s="889"/>
      <c r="T667" s="1569"/>
      <c r="U667" s="915"/>
      <c r="V667" s="890"/>
    </row>
    <row r="668" spans="2:22" s="38" customFormat="1" ht="12" hidden="1" outlineLevel="3">
      <c r="B668" s="26"/>
      <c r="C668" s="40"/>
      <c r="D668" s="39"/>
      <c r="E668" s="40"/>
      <c r="F668" s="872"/>
      <c r="G668" s="873"/>
      <c r="H668" s="873"/>
      <c r="I668" s="874" t="s">
        <v>899</v>
      </c>
      <c r="J668" s="873"/>
      <c r="K668" s="41">
        <v>-4.9950000000000001</v>
      </c>
      <c r="L668" s="875"/>
      <c r="M668" s="43"/>
      <c r="O668" s="1981"/>
      <c r="P668" s="1982"/>
      <c r="Q668" s="1980"/>
      <c r="R668" s="2145"/>
      <c r="S668" s="889"/>
      <c r="T668" s="1569"/>
      <c r="U668" s="915"/>
      <c r="V668" s="890"/>
    </row>
    <row r="669" spans="2:22" s="38" customFormat="1" ht="12" hidden="1" outlineLevel="3">
      <c r="B669" s="26"/>
      <c r="C669" s="40"/>
      <c r="D669" s="39"/>
      <c r="E669" s="40"/>
      <c r="F669" s="872"/>
      <c r="G669" s="873"/>
      <c r="H669" s="873"/>
      <c r="I669" s="874" t="s">
        <v>1253</v>
      </c>
      <c r="J669" s="873"/>
      <c r="K669" s="41">
        <v>-6.0941999999999998</v>
      </c>
      <c r="L669" s="875"/>
      <c r="M669" s="43"/>
      <c r="O669" s="1981"/>
      <c r="P669" s="1982"/>
      <c r="Q669" s="1980"/>
      <c r="R669" s="2145"/>
      <c r="S669" s="889"/>
      <c r="T669" s="1569"/>
      <c r="U669" s="915"/>
      <c r="V669" s="890"/>
    </row>
    <row r="670" spans="2:22" s="38" customFormat="1" ht="12" hidden="1" outlineLevel="3">
      <c r="B670" s="26"/>
      <c r="C670" s="40"/>
      <c r="D670" s="39"/>
      <c r="E670" s="40"/>
      <c r="F670" s="872"/>
      <c r="G670" s="873"/>
      <c r="H670" s="873"/>
      <c r="I670" s="874" t="s">
        <v>3</v>
      </c>
      <c r="J670" s="873"/>
      <c r="K670" s="41">
        <v>231.2644024999999</v>
      </c>
      <c r="L670" s="875"/>
      <c r="M670" s="43"/>
      <c r="O670" s="1981"/>
      <c r="P670" s="1982"/>
      <c r="Q670" s="1980"/>
      <c r="R670" s="2145"/>
      <c r="S670" s="889"/>
      <c r="T670" s="1569"/>
      <c r="U670" s="915"/>
      <c r="V670" s="890"/>
    </row>
    <row r="671" spans="2:22" s="38" customFormat="1" ht="12" hidden="1" outlineLevel="3">
      <c r="B671" s="26"/>
      <c r="C671" s="40"/>
      <c r="D671" s="39"/>
      <c r="E671" s="40"/>
      <c r="F671" s="872"/>
      <c r="G671" s="873"/>
      <c r="H671" s="873"/>
      <c r="I671" s="874" t="s">
        <v>374</v>
      </c>
      <c r="J671" s="873"/>
      <c r="K671" s="41">
        <v>0</v>
      </c>
      <c r="L671" s="875"/>
      <c r="M671" s="43"/>
      <c r="O671" s="1981"/>
      <c r="P671" s="1982"/>
      <c r="Q671" s="1980"/>
      <c r="R671" s="2145"/>
      <c r="S671" s="889"/>
      <c r="T671" s="1569"/>
      <c r="U671" s="915"/>
      <c r="V671" s="890"/>
    </row>
    <row r="672" spans="2:22" s="38" customFormat="1" ht="12" hidden="1" outlineLevel="3">
      <c r="B672" s="26"/>
      <c r="C672" s="40"/>
      <c r="D672" s="39"/>
      <c r="E672" s="40"/>
      <c r="F672" s="872"/>
      <c r="G672" s="873"/>
      <c r="H672" s="873"/>
      <c r="I672" s="874" t="s">
        <v>687</v>
      </c>
      <c r="J672" s="873"/>
      <c r="K672" s="41">
        <v>0</v>
      </c>
      <c r="L672" s="875"/>
      <c r="M672" s="43"/>
      <c r="O672" s="1981"/>
      <c r="P672" s="1982"/>
      <c r="Q672" s="1980"/>
      <c r="R672" s="2145"/>
      <c r="S672" s="889"/>
      <c r="T672" s="1569"/>
      <c r="U672" s="915"/>
      <c r="V672" s="890"/>
    </row>
    <row r="673" spans="2:22" s="38" customFormat="1" ht="12" hidden="1" outlineLevel="3">
      <c r="B673" s="26"/>
      <c r="C673" s="40"/>
      <c r="D673" s="39"/>
      <c r="E673" s="40"/>
      <c r="F673" s="872"/>
      <c r="G673" s="873"/>
      <c r="H673" s="873"/>
      <c r="I673" s="874" t="s">
        <v>909</v>
      </c>
      <c r="J673" s="873"/>
      <c r="K673" s="41">
        <v>433.55874999999997</v>
      </c>
      <c r="L673" s="875"/>
      <c r="M673" s="43"/>
      <c r="O673" s="1981"/>
      <c r="P673" s="1982"/>
      <c r="Q673" s="1980"/>
      <c r="R673" s="2145"/>
      <c r="S673" s="889"/>
      <c r="T673" s="1569"/>
      <c r="U673" s="915"/>
      <c r="V673" s="890"/>
    </row>
    <row r="674" spans="2:22" s="38" customFormat="1" ht="12" hidden="1" outlineLevel="3">
      <c r="B674" s="26"/>
      <c r="C674" s="40"/>
      <c r="D674" s="39"/>
      <c r="E674" s="40"/>
      <c r="F674" s="872"/>
      <c r="G674" s="873"/>
      <c r="H674" s="873"/>
      <c r="I674" s="874" t="s">
        <v>638</v>
      </c>
      <c r="J674" s="873"/>
      <c r="K674" s="41">
        <v>4.1795520000000002</v>
      </c>
      <c r="L674" s="875"/>
      <c r="M674" s="43"/>
      <c r="O674" s="1981"/>
      <c r="P674" s="1982"/>
      <c r="Q674" s="1980"/>
      <c r="R674" s="2145"/>
      <c r="S674" s="889"/>
      <c r="T674" s="1569"/>
      <c r="U674" s="915"/>
      <c r="V674" s="890"/>
    </row>
    <row r="675" spans="2:22" s="38" customFormat="1" ht="12" hidden="1" outlineLevel="3">
      <c r="B675" s="26"/>
      <c r="C675" s="40"/>
      <c r="D675" s="39"/>
      <c r="E675" s="40"/>
      <c r="F675" s="872"/>
      <c r="G675" s="873"/>
      <c r="H675" s="873"/>
      <c r="I675" s="874" t="s">
        <v>161</v>
      </c>
      <c r="J675" s="873"/>
      <c r="K675" s="41">
        <v>0</v>
      </c>
      <c r="L675" s="875"/>
      <c r="M675" s="43"/>
      <c r="O675" s="1981"/>
      <c r="P675" s="1982"/>
      <c r="Q675" s="1980"/>
      <c r="R675" s="2145"/>
      <c r="S675" s="889"/>
      <c r="T675" s="1569"/>
      <c r="U675" s="915"/>
      <c r="V675" s="890"/>
    </row>
    <row r="676" spans="2:22" s="38" customFormat="1" ht="12" hidden="1" outlineLevel="3">
      <c r="B676" s="26"/>
      <c r="C676" s="40"/>
      <c r="D676" s="39"/>
      <c r="E676" s="40"/>
      <c r="F676" s="872"/>
      <c r="G676" s="873"/>
      <c r="H676" s="873"/>
      <c r="I676" s="874" t="s">
        <v>664</v>
      </c>
      <c r="J676" s="873"/>
      <c r="K676" s="41">
        <v>-1.798475</v>
      </c>
      <c r="L676" s="875"/>
      <c r="M676" s="43"/>
      <c r="O676" s="1981"/>
      <c r="P676" s="1982"/>
      <c r="Q676" s="1980"/>
      <c r="R676" s="2145"/>
      <c r="S676" s="889"/>
      <c r="T676" s="1569"/>
      <c r="U676" s="915"/>
      <c r="V676" s="890"/>
    </row>
    <row r="677" spans="2:22" s="38" customFormat="1" ht="12" hidden="1" outlineLevel="3">
      <c r="B677" s="26"/>
      <c r="C677" s="40"/>
      <c r="D677" s="39"/>
      <c r="E677" s="40"/>
      <c r="F677" s="872"/>
      <c r="G677" s="873"/>
      <c r="H677" s="873"/>
      <c r="I677" s="874" t="s">
        <v>886</v>
      </c>
      <c r="J677" s="873"/>
      <c r="K677" s="41">
        <v>-1.0056937500000001</v>
      </c>
      <c r="L677" s="875"/>
      <c r="M677" s="43"/>
      <c r="O677" s="1981"/>
      <c r="P677" s="1982"/>
      <c r="Q677" s="1980"/>
      <c r="R677" s="2145"/>
      <c r="S677" s="889"/>
      <c r="T677" s="1569"/>
      <c r="U677" s="915"/>
      <c r="V677" s="890"/>
    </row>
    <row r="678" spans="2:22" s="38" customFormat="1" ht="12" hidden="1" outlineLevel="3">
      <c r="B678" s="26"/>
      <c r="C678" s="40"/>
      <c r="D678" s="39"/>
      <c r="E678" s="40"/>
      <c r="F678" s="872"/>
      <c r="G678" s="873"/>
      <c r="H678" s="873"/>
      <c r="I678" s="874" t="s">
        <v>834</v>
      </c>
      <c r="J678" s="873"/>
      <c r="K678" s="41">
        <v>-21.746499999999997</v>
      </c>
      <c r="L678" s="875"/>
      <c r="M678" s="43"/>
      <c r="O678" s="1981"/>
      <c r="P678" s="1982"/>
      <c r="Q678" s="1980"/>
      <c r="R678" s="2145"/>
      <c r="S678" s="889"/>
      <c r="T678" s="1569"/>
      <c r="U678" s="915"/>
      <c r="V678" s="890"/>
    </row>
    <row r="679" spans="2:22" s="38" customFormat="1" ht="12" hidden="1" outlineLevel="3">
      <c r="B679" s="26"/>
      <c r="C679" s="40"/>
      <c r="D679" s="39"/>
      <c r="E679" s="40"/>
      <c r="F679" s="872"/>
      <c r="G679" s="873"/>
      <c r="H679" s="873"/>
      <c r="I679" s="874" t="s">
        <v>666</v>
      </c>
      <c r="J679" s="873"/>
      <c r="K679" s="41">
        <v>-4.3536999999999999</v>
      </c>
      <c r="L679" s="875"/>
      <c r="M679" s="43"/>
      <c r="O679" s="1981"/>
      <c r="P679" s="1982"/>
      <c r="Q679" s="1980"/>
      <c r="R679" s="2145"/>
      <c r="S679" s="889"/>
      <c r="T679" s="1569"/>
      <c r="U679" s="915"/>
      <c r="V679" s="890"/>
    </row>
    <row r="680" spans="2:22" s="38" customFormat="1" ht="12" hidden="1" outlineLevel="3">
      <c r="B680" s="26"/>
      <c r="C680" s="40"/>
      <c r="D680" s="39"/>
      <c r="E680" s="40"/>
      <c r="F680" s="872"/>
      <c r="G680" s="873"/>
      <c r="H680" s="873"/>
      <c r="I680" s="874" t="s">
        <v>1295</v>
      </c>
      <c r="J680" s="873"/>
      <c r="K680" s="41">
        <v>-77.666249999999991</v>
      </c>
      <c r="L680" s="875"/>
      <c r="M680" s="43"/>
      <c r="O680" s="1981"/>
      <c r="P680" s="1982"/>
      <c r="Q680" s="1980"/>
      <c r="R680" s="2145"/>
      <c r="S680" s="889"/>
      <c r="T680" s="1569"/>
      <c r="U680" s="915"/>
      <c r="V680" s="890"/>
    </row>
    <row r="681" spans="2:22" s="38" customFormat="1" ht="12" hidden="1" outlineLevel="3">
      <c r="B681" s="26"/>
      <c r="C681" s="40"/>
      <c r="D681" s="39"/>
      <c r="E681" s="40"/>
      <c r="F681" s="872"/>
      <c r="G681" s="873"/>
      <c r="H681" s="873"/>
      <c r="I681" s="874" t="s">
        <v>894</v>
      </c>
      <c r="J681" s="873"/>
      <c r="K681" s="41">
        <v>-82.689750000000004</v>
      </c>
      <c r="L681" s="875"/>
      <c r="M681" s="43"/>
      <c r="O681" s="1981"/>
      <c r="P681" s="1982"/>
      <c r="Q681" s="1980"/>
      <c r="R681" s="2145"/>
      <c r="S681" s="889"/>
      <c r="T681" s="1569"/>
      <c r="U681" s="915"/>
      <c r="V681" s="890"/>
    </row>
    <row r="682" spans="2:22" s="38" customFormat="1" ht="12" hidden="1" outlineLevel="3">
      <c r="B682" s="26"/>
      <c r="C682" s="40"/>
      <c r="D682" s="39"/>
      <c r="E682" s="40"/>
      <c r="F682" s="872"/>
      <c r="G682" s="873"/>
      <c r="H682" s="873"/>
      <c r="I682" s="874" t="s">
        <v>204</v>
      </c>
      <c r="J682" s="873"/>
      <c r="K682" s="41">
        <v>0</v>
      </c>
      <c r="L682" s="875"/>
      <c r="M682" s="43"/>
      <c r="O682" s="1981"/>
      <c r="P682" s="1982"/>
      <c r="Q682" s="1980"/>
      <c r="R682" s="2145"/>
      <c r="S682" s="889"/>
      <c r="T682" s="1569"/>
      <c r="U682" s="915"/>
      <c r="V682" s="890"/>
    </row>
    <row r="683" spans="2:22" s="38" customFormat="1" ht="12" hidden="1" outlineLevel="3">
      <c r="B683" s="26"/>
      <c r="C683" s="40"/>
      <c r="D683" s="39"/>
      <c r="E683" s="40"/>
      <c r="F683" s="872"/>
      <c r="G683" s="873"/>
      <c r="H683" s="873"/>
      <c r="I683" s="874" t="s">
        <v>900</v>
      </c>
      <c r="J683" s="873"/>
      <c r="K683" s="41">
        <v>-5.0127599999999992</v>
      </c>
      <c r="L683" s="875"/>
      <c r="M683" s="43"/>
      <c r="O683" s="1981"/>
      <c r="P683" s="1982"/>
      <c r="Q683" s="1980"/>
      <c r="R683" s="2145"/>
      <c r="S683" s="889"/>
      <c r="T683" s="1569"/>
      <c r="U683" s="915"/>
      <c r="V683" s="890"/>
    </row>
    <row r="684" spans="2:22" s="38" customFormat="1" ht="12" hidden="1" outlineLevel="3">
      <c r="B684" s="26"/>
      <c r="C684" s="40"/>
      <c r="D684" s="39"/>
      <c r="E684" s="40"/>
      <c r="F684" s="872"/>
      <c r="G684" s="873"/>
      <c r="H684" s="873"/>
      <c r="I684" s="874" t="s">
        <v>1247</v>
      </c>
      <c r="J684" s="873"/>
      <c r="K684" s="41">
        <v>-6.2213580000000004</v>
      </c>
      <c r="L684" s="875"/>
      <c r="M684" s="43"/>
      <c r="O684" s="1981"/>
      <c r="P684" s="1982"/>
      <c r="Q684" s="1980"/>
      <c r="R684" s="2145"/>
      <c r="S684" s="889"/>
      <c r="T684" s="1569"/>
      <c r="U684" s="915"/>
      <c r="V684" s="890"/>
    </row>
    <row r="685" spans="2:22" s="38" customFormat="1" ht="12" hidden="1" outlineLevel="3">
      <c r="B685" s="26"/>
      <c r="C685" s="40"/>
      <c r="D685" s="39"/>
      <c r="E685" s="40"/>
      <c r="F685" s="872"/>
      <c r="G685" s="873"/>
      <c r="H685" s="873"/>
      <c r="I685" s="874" t="s">
        <v>3</v>
      </c>
      <c r="J685" s="873"/>
      <c r="K685" s="41">
        <v>237.24381524999998</v>
      </c>
      <c r="L685" s="875"/>
      <c r="M685" s="43"/>
      <c r="O685" s="1981"/>
      <c r="P685" s="1982"/>
      <c r="Q685" s="1980"/>
      <c r="R685" s="2145"/>
      <c r="S685" s="889"/>
      <c r="T685" s="1569"/>
      <c r="U685" s="915"/>
      <c r="V685" s="890"/>
    </row>
    <row r="686" spans="2:22" s="38" customFormat="1" ht="12" hidden="1" outlineLevel="3">
      <c r="B686" s="26"/>
      <c r="C686" s="40"/>
      <c r="D686" s="39"/>
      <c r="E686" s="40"/>
      <c r="F686" s="872"/>
      <c r="G686" s="873"/>
      <c r="H686" s="873"/>
      <c r="I686" s="874" t="s">
        <v>375</v>
      </c>
      <c r="J686" s="873"/>
      <c r="K686" s="41">
        <v>0</v>
      </c>
      <c r="L686" s="875"/>
      <c r="M686" s="43"/>
      <c r="O686" s="1981"/>
      <c r="P686" s="1982"/>
      <c r="Q686" s="1980"/>
      <c r="R686" s="2145"/>
      <c r="S686" s="889"/>
      <c r="T686" s="1569"/>
      <c r="U686" s="915"/>
      <c r="V686" s="890"/>
    </row>
    <row r="687" spans="2:22" s="38" customFormat="1" ht="12" hidden="1" outlineLevel="3">
      <c r="B687" s="26"/>
      <c r="C687" s="40"/>
      <c r="D687" s="39"/>
      <c r="E687" s="40"/>
      <c r="F687" s="872"/>
      <c r="G687" s="873"/>
      <c r="H687" s="873"/>
      <c r="I687" s="874" t="s">
        <v>681</v>
      </c>
      <c r="J687" s="873"/>
      <c r="K687" s="41">
        <v>8.023553999999999</v>
      </c>
      <c r="L687" s="875"/>
      <c r="M687" s="43"/>
      <c r="O687" s="1981"/>
      <c r="P687" s="1982"/>
      <c r="Q687" s="1980"/>
      <c r="R687" s="2145"/>
      <c r="S687" s="889"/>
      <c r="T687" s="1569"/>
      <c r="U687" s="915"/>
      <c r="V687" s="890"/>
    </row>
    <row r="688" spans="2:22" s="38" customFormat="1" ht="12" hidden="1" outlineLevel="3">
      <c r="B688" s="26"/>
      <c r="C688" s="40"/>
      <c r="D688" s="39"/>
      <c r="E688" s="40"/>
      <c r="F688" s="872"/>
      <c r="G688" s="873"/>
      <c r="H688" s="873"/>
      <c r="I688" s="874" t="s">
        <v>41</v>
      </c>
      <c r="J688" s="873"/>
      <c r="K688" s="41">
        <v>0</v>
      </c>
      <c r="L688" s="875"/>
      <c r="M688" s="43"/>
      <c r="O688" s="1981"/>
      <c r="P688" s="1982"/>
      <c r="Q688" s="1980"/>
      <c r="R688" s="2145"/>
      <c r="S688" s="889"/>
      <c r="T688" s="1569"/>
      <c r="U688" s="915"/>
      <c r="V688" s="890"/>
    </row>
    <row r="689" spans="2:22" s="38" customFormat="1" ht="12" hidden="1" outlineLevel="3">
      <c r="B689" s="26"/>
      <c r="C689" s="40"/>
      <c r="D689" s="39"/>
      <c r="E689" s="40"/>
      <c r="F689" s="872"/>
      <c r="G689" s="873"/>
      <c r="H689" s="873"/>
      <c r="I689" s="874" t="s">
        <v>892</v>
      </c>
      <c r="J689" s="873"/>
      <c r="K689" s="41">
        <v>-0.76608509999999996</v>
      </c>
      <c r="L689" s="875"/>
      <c r="M689" s="43"/>
      <c r="O689" s="1981"/>
      <c r="P689" s="1982"/>
      <c r="Q689" s="1980"/>
      <c r="R689" s="2145"/>
      <c r="S689" s="889"/>
      <c r="T689" s="1569"/>
      <c r="U689" s="915"/>
      <c r="V689" s="890"/>
    </row>
    <row r="690" spans="2:22" s="38" customFormat="1" ht="12" hidden="1" outlineLevel="3">
      <c r="B690" s="26"/>
      <c r="C690" s="40"/>
      <c r="D690" s="39"/>
      <c r="E690" s="40"/>
      <c r="F690" s="872"/>
      <c r="G690" s="873"/>
      <c r="H690" s="873"/>
      <c r="I690" s="874" t="s">
        <v>3</v>
      </c>
      <c r="J690" s="873"/>
      <c r="K690" s="41">
        <v>7.2574688999999992</v>
      </c>
      <c r="L690" s="875"/>
      <c r="M690" s="43"/>
      <c r="O690" s="1981"/>
      <c r="P690" s="1982"/>
      <c r="Q690" s="1980"/>
      <c r="R690" s="2145"/>
      <c r="S690" s="889"/>
      <c r="T690" s="1569"/>
      <c r="U690" s="915"/>
      <c r="V690" s="890"/>
    </row>
    <row r="691" spans="2:22" s="38" customFormat="1" ht="12" hidden="1" outlineLevel="3">
      <c r="B691" s="26"/>
      <c r="C691" s="40"/>
      <c r="D691" s="39"/>
      <c r="E691" s="40"/>
      <c r="F691" s="872"/>
      <c r="G691" s="873"/>
      <c r="H691" s="873"/>
      <c r="I691" s="874" t="s">
        <v>686</v>
      </c>
      <c r="J691" s="873"/>
      <c r="K691" s="41">
        <v>0</v>
      </c>
      <c r="L691" s="875"/>
      <c r="M691" s="43"/>
      <c r="O691" s="1981"/>
      <c r="P691" s="1982"/>
      <c r="Q691" s="1980"/>
      <c r="R691" s="2145"/>
      <c r="S691" s="889"/>
      <c r="T691" s="1569"/>
      <c r="U691" s="915"/>
      <c r="V691" s="890"/>
    </row>
    <row r="692" spans="2:22" s="38" customFormat="1" ht="12" hidden="1" outlineLevel="3">
      <c r="B692" s="26"/>
      <c r="C692" s="40"/>
      <c r="D692" s="39"/>
      <c r="E692" s="40"/>
      <c r="F692" s="872"/>
      <c r="G692" s="873"/>
      <c r="H692" s="873"/>
      <c r="I692" s="874" t="s">
        <v>677</v>
      </c>
      <c r="J692" s="873"/>
      <c r="K692" s="41">
        <v>0.98096249999999996</v>
      </c>
      <c r="L692" s="875"/>
      <c r="M692" s="43"/>
      <c r="O692" s="1981"/>
      <c r="P692" s="1982"/>
      <c r="Q692" s="1980"/>
      <c r="R692" s="2145"/>
      <c r="S692" s="889"/>
      <c r="T692" s="1569"/>
      <c r="U692" s="915"/>
      <c r="V692" s="890"/>
    </row>
    <row r="693" spans="2:22" s="38" customFormat="1" ht="12" hidden="1" outlineLevel="3">
      <c r="B693" s="26"/>
      <c r="C693" s="40"/>
      <c r="D693" s="39"/>
      <c r="E693" s="40"/>
      <c r="F693" s="872"/>
      <c r="G693" s="873"/>
      <c r="H693" s="873"/>
      <c r="I693" s="874" t="s">
        <v>1310</v>
      </c>
      <c r="J693" s="873"/>
      <c r="K693" s="41">
        <v>1.4077874999999997</v>
      </c>
      <c r="L693" s="875"/>
      <c r="M693" s="43"/>
      <c r="O693" s="1981"/>
      <c r="P693" s="1982"/>
      <c r="Q693" s="1980"/>
      <c r="R693" s="2145"/>
      <c r="S693" s="889"/>
      <c r="T693" s="1569"/>
      <c r="U693" s="915"/>
      <c r="V693" s="890"/>
    </row>
    <row r="694" spans="2:22" s="38" customFormat="1" ht="12" hidden="1" outlineLevel="3">
      <c r="B694" s="26"/>
      <c r="C694" s="40"/>
      <c r="D694" s="39"/>
      <c r="E694" s="40"/>
      <c r="F694" s="872"/>
      <c r="G694" s="873"/>
      <c r="H694" s="873"/>
      <c r="I694" s="874" t="s">
        <v>3</v>
      </c>
      <c r="J694" s="873"/>
      <c r="K694" s="41">
        <v>2.3887499999999999</v>
      </c>
      <c r="L694" s="875"/>
      <c r="M694" s="43"/>
      <c r="O694" s="1981"/>
      <c r="P694" s="1982"/>
      <c r="Q694" s="1980"/>
      <c r="R694" s="2145"/>
      <c r="S694" s="889"/>
      <c r="T694" s="1569"/>
      <c r="U694" s="915"/>
      <c r="V694" s="890"/>
    </row>
    <row r="695" spans="2:22" s="38" customFormat="1" ht="12" hidden="1" outlineLevel="3">
      <c r="B695" s="26"/>
      <c r="C695" s="40"/>
      <c r="D695" s="39"/>
      <c r="E695" s="40"/>
      <c r="F695" s="872"/>
      <c r="G695" s="873"/>
      <c r="H695" s="873"/>
      <c r="I695" s="874" t="s">
        <v>1472</v>
      </c>
      <c r="J695" s="873"/>
      <c r="K695" s="41">
        <v>0</v>
      </c>
      <c r="L695" s="875"/>
      <c r="M695" s="43"/>
      <c r="O695" s="1981"/>
      <c r="P695" s="1982"/>
      <c r="Q695" s="1980"/>
      <c r="R695" s="2145"/>
      <c r="S695" s="889"/>
      <c r="T695" s="1569"/>
      <c r="U695" s="915"/>
      <c r="V695" s="890"/>
    </row>
    <row r="696" spans="2:22" s="38" customFormat="1" ht="12" hidden="1" outlineLevel="3">
      <c r="B696" s="26"/>
      <c r="C696" s="40"/>
      <c r="D696" s="39"/>
      <c r="E696" s="40"/>
      <c r="F696" s="872"/>
      <c r="G696" s="873"/>
      <c r="H696" s="873"/>
      <c r="I696" s="874" t="s">
        <v>642</v>
      </c>
      <c r="J696" s="873"/>
      <c r="K696" s="41">
        <v>4.6480999999999995</v>
      </c>
      <c r="L696" s="875"/>
      <c r="M696" s="43"/>
      <c r="O696" s="1981"/>
      <c r="P696" s="1982"/>
      <c r="Q696" s="1980"/>
      <c r="R696" s="2145"/>
      <c r="S696" s="889"/>
      <c r="T696" s="1569"/>
      <c r="U696" s="915"/>
      <c r="V696" s="890"/>
    </row>
    <row r="697" spans="2:22" s="38" customFormat="1" ht="12" hidden="1" outlineLevel="3">
      <c r="B697" s="26"/>
      <c r="C697" s="40"/>
      <c r="D697" s="39"/>
      <c r="E697" s="40"/>
      <c r="F697" s="872"/>
      <c r="G697" s="873"/>
      <c r="H697" s="873"/>
      <c r="I697" s="874"/>
      <c r="J697" s="873"/>
      <c r="K697" s="41">
        <v>0</v>
      </c>
      <c r="L697" s="875"/>
      <c r="M697" s="43"/>
      <c r="O697" s="1981"/>
      <c r="P697" s="1982"/>
      <c r="Q697" s="1980"/>
      <c r="R697" s="2145"/>
      <c r="S697" s="889"/>
      <c r="T697" s="1569"/>
      <c r="U697" s="915"/>
      <c r="V697" s="890"/>
    </row>
    <row r="698" spans="2:22" s="64" customFormat="1" ht="22.8" outlineLevel="2" collapsed="1">
      <c r="B698" s="1921" t="s">
        <v>4688</v>
      </c>
      <c r="C698" s="1642"/>
      <c r="D698" s="1921"/>
      <c r="E698" s="1639"/>
      <c r="F698" s="1638">
        <v>4</v>
      </c>
      <c r="G698" s="1642" t="s">
        <v>13</v>
      </c>
      <c r="H698" s="1922" t="s">
        <v>1743</v>
      </c>
      <c r="I698" s="1644" t="s">
        <v>1745</v>
      </c>
      <c r="J698" s="1642" t="s">
        <v>17</v>
      </c>
      <c r="K698" s="1643">
        <v>9.2800000000000011</v>
      </c>
      <c r="L698" s="1923">
        <v>0</v>
      </c>
      <c r="M698" s="1643">
        <f>K698*(1+L698/100)</f>
        <v>9.2800000000000011</v>
      </c>
      <c r="O698" s="1977"/>
      <c r="P698" s="1983"/>
      <c r="Q698" s="1978"/>
      <c r="R698" s="2143">
        <f>M698*Q698</f>
        <v>0</v>
      </c>
      <c r="S698" s="1924">
        <v>2.45343</v>
      </c>
      <c r="T698" s="2155">
        <f>M698*S698</f>
        <v>22.767830400000001</v>
      </c>
      <c r="U698" s="1619"/>
      <c r="V698" s="911">
        <f>M698*U698</f>
        <v>0</v>
      </c>
    </row>
    <row r="699" spans="2:22" s="38" customFormat="1" ht="12" hidden="1" outlineLevel="3">
      <c r="B699" s="26"/>
      <c r="C699" s="40"/>
      <c r="D699" s="39"/>
      <c r="E699" s="40"/>
      <c r="F699" s="872"/>
      <c r="G699" s="873"/>
      <c r="H699" s="873"/>
      <c r="I699" s="874" t="s">
        <v>1018</v>
      </c>
      <c r="J699" s="873"/>
      <c r="K699" s="41">
        <v>9.2800000000000011</v>
      </c>
      <c r="L699" s="875"/>
      <c r="M699" s="43"/>
      <c r="O699" s="1981"/>
      <c r="P699" s="1982"/>
      <c r="Q699" s="1980"/>
      <c r="R699" s="2145"/>
      <c r="S699" s="889"/>
      <c r="T699" s="1569"/>
      <c r="U699" s="915"/>
      <c r="V699" s="890"/>
    </row>
    <row r="700" spans="2:22" s="38" customFormat="1" ht="12" hidden="1" outlineLevel="3">
      <c r="B700" s="26"/>
      <c r="C700" s="40"/>
      <c r="D700" s="39"/>
      <c r="E700" s="40"/>
      <c r="F700" s="872"/>
      <c r="G700" s="873"/>
      <c r="H700" s="873"/>
      <c r="I700" s="874"/>
      <c r="J700" s="873"/>
      <c r="K700" s="41">
        <v>0</v>
      </c>
      <c r="L700" s="875"/>
      <c r="M700" s="43"/>
      <c r="O700" s="1981"/>
      <c r="P700" s="1982"/>
      <c r="Q700" s="1980"/>
      <c r="R700" s="2145"/>
      <c r="S700" s="889"/>
      <c r="T700" s="1569"/>
      <c r="U700" s="915"/>
      <c r="V700" s="890"/>
    </row>
    <row r="701" spans="2:22" s="64" customFormat="1" outlineLevel="2" collapsed="1">
      <c r="B701" s="1921" t="s">
        <v>4688</v>
      </c>
      <c r="C701" s="1642"/>
      <c r="D701" s="1921"/>
      <c r="E701" s="1639"/>
      <c r="F701" s="1638">
        <v>5</v>
      </c>
      <c r="G701" s="1642" t="s">
        <v>13</v>
      </c>
      <c r="H701" s="1922" t="s">
        <v>268</v>
      </c>
      <c r="I701" s="1644" t="s">
        <v>1611</v>
      </c>
      <c r="J701" s="1642" t="s">
        <v>17</v>
      </c>
      <c r="K701" s="1643">
        <v>6.9</v>
      </c>
      <c r="L701" s="1923">
        <v>0</v>
      </c>
      <c r="M701" s="1643">
        <f>K701*(1+L701/100)</f>
        <v>6.9</v>
      </c>
      <c r="O701" s="1977"/>
      <c r="P701" s="1983"/>
      <c r="Q701" s="1978"/>
      <c r="R701" s="2143">
        <f>M701*Q701</f>
        <v>0</v>
      </c>
      <c r="S701" s="1924">
        <v>2.45343</v>
      </c>
      <c r="T701" s="2155">
        <f>M701*S701</f>
        <v>16.928667000000001</v>
      </c>
      <c r="U701" s="1619"/>
      <c r="V701" s="911">
        <f>M701*U701</f>
        <v>0</v>
      </c>
    </row>
    <row r="702" spans="2:22" s="38" customFormat="1" ht="12" hidden="1" outlineLevel="3">
      <c r="B702" s="26"/>
      <c r="C702" s="40"/>
      <c r="D702" s="39"/>
      <c r="E702" s="40"/>
      <c r="F702" s="872"/>
      <c r="G702" s="873"/>
      <c r="H702" s="873"/>
      <c r="I702" s="874" t="s">
        <v>1349</v>
      </c>
      <c r="J702" s="873"/>
      <c r="K702" s="41">
        <v>0</v>
      </c>
      <c r="L702" s="875"/>
      <c r="M702" s="43"/>
      <c r="O702" s="1981"/>
      <c r="P702" s="1982"/>
      <c r="Q702" s="1980"/>
      <c r="R702" s="2145"/>
      <c r="S702" s="889"/>
      <c r="T702" s="1569"/>
      <c r="U702" s="915"/>
      <c r="V702" s="890"/>
    </row>
    <row r="703" spans="2:22" s="38" customFormat="1" ht="12" hidden="1" outlineLevel="3">
      <c r="B703" s="26"/>
      <c r="C703" s="40"/>
      <c r="D703" s="39"/>
      <c r="E703" s="40"/>
      <c r="F703" s="872"/>
      <c r="G703" s="873"/>
      <c r="H703" s="873"/>
      <c r="I703" s="874" t="s">
        <v>202</v>
      </c>
      <c r="J703" s="873"/>
      <c r="K703" s="41">
        <v>0</v>
      </c>
      <c r="L703" s="875"/>
      <c r="M703" s="43"/>
      <c r="O703" s="1981"/>
      <c r="P703" s="1982"/>
      <c r="Q703" s="1980"/>
      <c r="R703" s="2145"/>
      <c r="S703" s="889"/>
      <c r="T703" s="1569"/>
      <c r="U703" s="915"/>
      <c r="V703" s="890"/>
    </row>
    <row r="704" spans="2:22" s="38" customFormat="1" ht="12" hidden="1" outlineLevel="3">
      <c r="B704" s="26"/>
      <c r="C704" s="40"/>
      <c r="D704" s="39"/>
      <c r="E704" s="40"/>
      <c r="F704" s="872"/>
      <c r="G704" s="873"/>
      <c r="H704" s="873"/>
      <c r="I704" s="874" t="s">
        <v>423</v>
      </c>
      <c r="J704" s="873"/>
      <c r="K704" s="41">
        <v>2.3000000000000003</v>
      </c>
      <c r="L704" s="875"/>
      <c r="M704" s="43"/>
      <c r="O704" s="1981"/>
      <c r="P704" s="1982"/>
      <c r="Q704" s="1980"/>
      <c r="R704" s="2145"/>
      <c r="S704" s="889"/>
      <c r="T704" s="1569"/>
      <c r="U704" s="915"/>
      <c r="V704" s="890"/>
    </row>
    <row r="705" spans="2:22" s="38" customFormat="1" ht="12" hidden="1" outlineLevel="3">
      <c r="B705" s="26"/>
      <c r="C705" s="40"/>
      <c r="D705" s="39"/>
      <c r="E705" s="40"/>
      <c r="F705" s="872"/>
      <c r="G705" s="873"/>
      <c r="H705" s="873"/>
      <c r="I705" s="874" t="s">
        <v>201</v>
      </c>
      <c r="J705" s="873"/>
      <c r="K705" s="41">
        <v>0</v>
      </c>
      <c r="L705" s="875"/>
      <c r="M705" s="43"/>
      <c r="O705" s="1981"/>
      <c r="P705" s="1982"/>
      <c r="Q705" s="1980"/>
      <c r="R705" s="2145"/>
      <c r="S705" s="889"/>
      <c r="T705" s="1569"/>
      <c r="U705" s="915"/>
      <c r="V705" s="890"/>
    </row>
    <row r="706" spans="2:22" s="38" customFormat="1" ht="12" hidden="1" outlineLevel="3">
      <c r="B706" s="26"/>
      <c r="C706" s="40"/>
      <c r="D706" s="39"/>
      <c r="E706" s="40"/>
      <c r="F706" s="872"/>
      <c r="G706" s="873"/>
      <c r="H706" s="873"/>
      <c r="I706" s="874" t="s">
        <v>423</v>
      </c>
      <c r="J706" s="873"/>
      <c r="K706" s="41">
        <v>2.3000000000000003</v>
      </c>
      <c r="L706" s="875"/>
      <c r="M706" s="43"/>
      <c r="O706" s="1981"/>
      <c r="P706" s="1982"/>
      <c r="Q706" s="1980"/>
      <c r="R706" s="2145"/>
      <c r="S706" s="889"/>
      <c r="T706" s="1569"/>
      <c r="U706" s="915"/>
      <c r="V706" s="890"/>
    </row>
    <row r="707" spans="2:22" s="38" customFormat="1" ht="12" hidden="1" outlineLevel="3">
      <c r="B707" s="26"/>
      <c r="C707" s="40"/>
      <c r="D707" s="39"/>
      <c r="E707" s="40"/>
      <c r="F707" s="872"/>
      <c r="G707" s="873"/>
      <c r="H707" s="873"/>
      <c r="I707" s="874" t="s">
        <v>203</v>
      </c>
      <c r="J707" s="873"/>
      <c r="K707" s="41">
        <v>0</v>
      </c>
      <c r="L707" s="875"/>
      <c r="M707" s="43"/>
      <c r="O707" s="1981"/>
      <c r="P707" s="1982"/>
      <c r="Q707" s="1980"/>
      <c r="R707" s="2145"/>
      <c r="S707" s="889"/>
      <c r="T707" s="1569"/>
      <c r="U707" s="915"/>
      <c r="V707" s="890"/>
    </row>
    <row r="708" spans="2:22" s="38" customFormat="1" ht="12" hidden="1" outlineLevel="3">
      <c r="B708" s="26"/>
      <c r="C708" s="40"/>
      <c r="D708" s="39"/>
      <c r="E708" s="40"/>
      <c r="F708" s="872"/>
      <c r="G708" s="873"/>
      <c r="H708" s="873"/>
      <c r="I708" s="874" t="s">
        <v>423</v>
      </c>
      <c r="J708" s="873"/>
      <c r="K708" s="41">
        <v>2.3000000000000003</v>
      </c>
      <c r="L708" s="875"/>
      <c r="M708" s="43"/>
      <c r="O708" s="1981"/>
      <c r="P708" s="1982"/>
      <c r="Q708" s="1980"/>
      <c r="R708" s="2145"/>
      <c r="S708" s="889"/>
      <c r="T708" s="1569"/>
      <c r="U708" s="915"/>
      <c r="V708" s="890"/>
    </row>
    <row r="709" spans="2:22" s="38" customFormat="1" ht="12" hidden="1" outlineLevel="3">
      <c r="B709" s="26"/>
      <c r="C709" s="40"/>
      <c r="D709" s="39"/>
      <c r="E709" s="40"/>
      <c r="F709" s="872"/>
      <c r="G709" s="873"/>
      <c r="H709" s="873"/>
      <c r="I709" s="874" t="s">
        <v>3</v>
      </c>
      <c r="J709" s="873"/>
      <c r="K709" s="41">
        <v>6.9</v>
      </c>
      <c r="L709" s="875"/>
      <c r="M709" s="43"/>
      <c r="O709" s="1981"/>
      <c r="P709" s="1982"/>
      <c r="Q709" s="1980"/>
      <c r="R709" s="2145"/>
      <c r="S709" s="889"/>
      <c r="T709" s="1569"/>
      <c r="U709" s="915"/>
      <c r="V709" s="890"/>
    </row>
    <row r="710" spans="2:22" s="38" customFormat="1" ht="12" hidden="1" outlineLevel="3">
      <c r="B710" s="26"/>
      <c r="C710" s="40"/>
      <c r="D710" s="39"/>
      <c r="E710" s="40"/>
      <c r="F710" s="872"/>
      <c r="G710" s="873"/>
      <c r="H710" s="873"/>
      <c r="I710" s="874"/>
      <c r="J710" s="873"/>
      <c r="K710" s="41">
        <v>0</v>
      </c>
      <c r="L710" s="875"/>
      <c r="M710" s="43"/>
      <c r="O710" s="1981"/>
      <c r="P710" s="1982"/>
      <c r="Q710" s="1980"/>
      <c r="R710" s="2145"/>
      <c r="S710" s="889"/>
      <c r="T710" s="1569"/>
      <c r="U710" s="915"/>
      <c r="V710" s="890"/>
    </row>
    <row r="711" spans="2:22" s="38" customFormat="1" ht="12" hidden="1" outlineLevel="3">
      <c r="B711" s="26"/>
      <c r="C711" s="40"/>
      <c r="D711" s="39"/>
      <c r="E711" s="40"/>
      <c r="F711" s="872"/>
      <c r="G711" s="873"/>
      <c r="H711" s="873"/>
      <c r="I711" s="874"/>
      <c r="J711" s="873"/>
      <c r="K711" s="41">
        <v>0</v>
      </c>
      <c r="L711" s="875"/>
      <c r="M711" s="43"/>
      <c r="O711" s="1981"/>
      <c r="P711" s="1982"/>
      <c r="Q711" s="1980"/>
      <c r="R711" s="2145"/>
      <c r="S711" s="889"/>
      <c r="T711" s="1569"/>
      <c r="U711" s="915"/>
      <c r="V711" s="890"/>
    </row>
    <row r="712" spans="2:22" s="64" customFormat="1" outlineLevel="2" collapsed="1">
      <c r="B712" s="1921" t="s">
        <v>4688</v>
      </c>
      <c r="C712" s="1642"/>
      <c r="D712" s="1921"/>
      <c r="E712" s="1639"/>
      <c r="F712" s="1638">
        <v>6</v>
      </c>
      <c r="G712" s="1642" t="s">
        <v>13</v>
      </c>
      <c r="H712" s="1922" t="s">
        <v>269</v>
      </c>
      <c r="I712" s="1644" t="s">
        <v>1553</v>
      </c>
      <c r="J712" s="1642" t="s">
        <v>16</v>
      </c>
      <c r="K712" s="1643">
        <v>3965.6161749999983</v>
      </c>
      <c r="L712" s="1923">
        <v>0</v>
      </c>
      <c r="M712" s="1643">
        <f>K712*(1+L712/100)</f>
        <v>3965.6161749999983</v>
      </c>
      <c r="O712" s="1977"/>
      <c r="P712" s="1983"/>
      <c r="Q712" s="1978"/>
      <c r="R712" s="2143">
        <f>M712*Q712</f>
        <v>0</v>
      </c>
      <c r="S712" s="1924">
        <v>2.15E-3</v>
      </c>
      <c r="T712" s="2155">
        <f>M712*S712</f>
        <v>8.5260747762499971</v>
      </c>
      <c r="U712" s="1619"/>
      <c r="V712" s="911">
        <f>M712*U712</f>
        <v>0</v>
      </c>
    </row>
    <row r="713" spans="2:22" s="38" customFormat="1" ht="12" hidden="1" outlineLevel="3">
      <c r="B713" s="26"/>
      <c r="C713" s="40"/>
      <c r="D713" s="39"/>
      <c r="E713" s="40"/>
      <c r="F713" s="872"/>
      <c r="G713" s="873"/>
      <c r="H713" s="873"/>
      <c r="I713" s="874" t="s">
        <v>202</v>
      </c>
      <c r="J713" s="873"/>
      <c r="K713" s="41">
        <v>0</v>
      </c>
      <c r="L713" s="875"/>
      <c r="M713" s="43"/>
      <c r="O713" s="1981"/>
      <c r="P713" s="1982"/>
      <c r="Q713" s="1980"/>
      <c r="R713" s="2145"/>
      <c r="S713" s="889"/>
      <c r="T713" s="1569"/>
      <c r="U713" s="915"/>
      <c r="V713" s="890"/>
    </row>
    <row r="714" spans="2:22" s="38" customFormat="1" ht="12" hidden="1" outlineLevel="3">
      <c r="B714" s="26"/>
      <c r="C714" s="40"/>
      <c r="D714" s="39"/>
      <c r="E714" s="40"/>
      <c r="F714" s="872"/>
      <c r="G714" s="873"/>
      <c r="H714" s="873"/>
      <c r="I714" s="874" t="s">
        <v>917</v>
      </c>
      <c r="J714" s="873"/>
      <c r="K714" s="41">
        <v>0</v>
      </c>
      <c r="L714" s="875"/>
      <c r="M714" s="43"/>
      <c r="O714" s="1981"/>
      <c r="P714" s="1982"/>
      <c r="Q714" s="1980"/>
      <c r="R714" s="2145"/>
      <c r="S714" s="889"/>
      <c r="T714" s="1569"/>
      <c r="U714" s="915"/>
      <c r="V714" s="890"/>
    </row>
    <row r="715" spans="2:22" s="38" customFormat="1" ht="12" hidden="1" outlineLevel="3">
      <c r="B715" s="26"/>
      <c r="C715" s="40"/>
      <c r="D715" s="39"/>
      <c r="E715" s="40"/>
      <c r="F715" s="872"/>
      <c r="G715" s="873"/>
      <c r="H715" s="873"/>
      <c r="I715" s="874" t="s">
        <v>171</v>
      </c>
      <c r="J715" s="873"/>
      <c r="K715" s="41">
        <v>1434.1</v>
      </c>
      <c r="L715" s="875"/>
      <c r="M715" s="43"/>
      <c r="O715" s="1981"/>
      <c r="P715" s="1982"/>
      <c r="Q715" s="1980"/>
      <c r="R715" s="2145"/>
      <c r="S715" s="889"/>
      <c r="T715" s="1569"/>
      <c r="U715" s="915"/>
      <c r="V715" s="890"/>
    </row>
    <row r="716" spans="2:22" s="38" customFormat="1" ht="12" hidden="1" outlineLevel="3">
      <c r="B716" s="26"/>
      <c r="C716" s="40"/>
      <c r="D716" s="39"/>
      <c r="E716" s="40"/>
      <c r="F716" s="872"/>
      <c r="G716" s="873"/>
      <c r="H716" s="873"/>
      <c r="I716" s="874" t="s">
        <v>204</v>
      </c>
      <c r="J716" s="873"/>
      <c r="K716" s="41">
        <v>0</v>
      </c>
      <c r="L716" s="875"/>
      <c r="M716" s="43"/>
      <c r="O716" s="1981"/>
      <c r="P716" s="1982"/>
      <c r="Q716" s="1980"/>
      <c r="R716" s="2145"/>
      <c r="S716" s="889"/>
      <c r="T716" s="1569"/>
      <c r="U716" s="915"/>
      <c r="V716" s="890"/>
    </row>
    <row r="717" spans="2:22" s="38" customFormat="1" ht="12" hidden="1" outlineLevel="3">
      <c r="B717" s="26"/>
      <c r="C717" s="40"/>
      <c r="D717" s="39"/>
      <c r="E717" s="40"/>
      <c r="F717" s="872"/>
      <c r="G717" s="873"/>
      <c r="H717" s="873"/>
      <c r="I717" s="874" t="s">
        <v>897</v>
      </c>
      <c r="J717" s="873"/>
      <c r="K717" s="41">
        <v>-4.9950000000000001</v>
      </c>
      <c r="L717" s="875"/>
      <c r="M717" s="43"/>
      <c r="O717" s="1981"/>
      <c r="P717" s="1982"/>
      <c r="Q717" s="1980"/>
      <c r="R717" s="2145"/>
      <c r="S717" s="889"/>
      <c r="T717" s="1569"/>
      <c r="U717" s="915"/>
      <c r="V717" s="890"/>
    </row>
    <row r="718" spans="2:22" s="38" customFormat="1" ht="12" hidden="1" outlineLevel="3">
      <c r="B718" s="26"/>
      <c r="C718" s="40"/>
      <c r="D718" s="39"/>
      <c r="E718" s="40"/>
      <c r="F718" s="872"/>
      <c r="G718" s="873"/>
      <c r="H718" s="873"/>
      <c r="I718" s="874" t="s">
        <v>1250</v>
      </c>
      <c r="J718" s="873"/>
      <c r="K718" s="41">
        <v>-6.1688249999999991</v>
      </c>
      <c r="L718" s="875"/>
      <c r="M718" s="43"/>
      <c r="O718" s="1981"/>
      <c r="P718" s="1982"/>
      <c r="Q718" s="1980"/>
      <c r="R718" s="2145"/>
      <c r="S718" s="889"/>
      <c r="T718" s="1569"/>
      <c r="U718" s="915"/>
      <c r="V718" s="890"/>
    </row>
    <row r="719" spans="2:22" s="38" customFormat="1" ht="12" hidden="1" outlineLevel="3">
      <c r="B719" s="26"/>
      <c r="C719" s="40"/>
      <c r="D719" s="39"/>
      <c r="E719" s="40"/>
      <c r="F719" s="872"/>
      <c r="G719" s="873"/>
      <c r="H719" s="873"/>
      <c r="I719" s="874" t="s">
        <v>896</v>
      </c>
      <c r="J719" s="873"/>
      <c r="K719" s="41">
        <v>-4.8617999999999997</v>
      </c>
      <c r="L719" s="875"/>
      <c r="M719" s="43"/>
      <c r="O719" s="1981"/>
      <c r="P719" s="1982"/>
      <c r="Q719" s="1980"/>
      <c r="R719" s="2145"/>
      <c r="S719" s="889"/>
      <c r="T719" s="1569"/>
      <c r="U719" s="915"/>
      <c r="V719" s="890"/>
    </row>
    <row r="720" spans="2:22" s="38" customFormat="1" ht="12" hidden="1" outlineLevel="3">
      <c r="B720" s="26"/>
      <c r="C720" s="40"/>
      <c r="D720" s="39"/>
      <c r="E720" s="40"/>
      <c r="F720" s="872"/>
      <c r="G720" s="873"/>
      <c r="H720" s="873"/>
      <c r="I720" s="874" t="s">
        <v>161</v>
      </c>
      <c r="J720" s="873"/>
      <c r="K720" s="41">
        <v>0</v>
      </c>
      <c r="L720" s="875"/>
      <c r="M720" s="43"/>
      <c r="O720" s="1981"/>
      <c r="P720" s="1982"/>
      <c r="Q720" s="1980"/>
      <c r="R720" s="2145"/>
      <c r="S720" s="889"/>
      <c r="T720" s="1569"/>
      <c r="U720" s="915"/>
      <c r="V720" s="890"/>
    </row>
    <row r="721" spans="2:22" s="38" customFormat="1" ht="12" hidden="1" outlineLevel="3">
      <c r="B721" s="26"/>
      <c r="C721" s="40"/>
      <c r="D721" s="39"/>
      <c r="E721" s="40"/>
      <c r="F721" s="872"/>
      <c r="G721" s="873"/>
      <c r="H721" s="873"/>
      <c r="I721" s="874" t="s">
        <v>538</v>
      </c>
      <c r="J721" s="873"/>
      <c r="K721" s="41">
        <v>-4.3106249999999999</v>
      </c>
      <c r="L721" s="875"/>
      <c r="M721" s="43"/>
      <c r="O721" s="1981"/>
      <c r="P721" s="1982"/>
      <c r="Q721" s="1980"/>
      <c r="R721" s="2145"/>
      <c r="S721" s="889"/>
      <c r="T721" s="1569"/>
      <c r="U721" s="915"/>
      <c r="V721" s="890"/>
    </row>
    <row r="722" spans="2:22" s="38" customFormat="1" ht="12" hidden="1" outlineLevel="3">
      <c r="B722" s="26"/>
      <c r="C722" s="40"/>
      <c r="D722" s="39"/>
      <c r="E722" s="40"/>
      <c r="F722" s="872"/>
      <c r="G722" s="873"/>
      <c r="H722" s="873"/>
      <c r="I722" s="874" t="s">
        <v>400</v>
      </c>
      <c r="J722" s="873"/>
      <c r="K722" s="41">
        <v>-7.1939000000000002</v>
      </c>
      <c r="L722" s="875"/>
      <c r="M722" s="43"/>
      <c r="O722" s="1981"/>
      <c r="P722" s="1982"/>
      <c r="Q722" s="1980"/>
      <c r="R722" s="2145"/>
      <c r="S722" s="889"/>
      <c r="T722" s="1569"/>
      <c r="U722" s="915"/>
      <c r="V722" s="890"/>
    </row>
    <row r="723" spans="2:22" s="38" customFormat="1" ht="12" hidden="1" outlineLevel="3">
      <c r="B723" s="26"/>
      <c r="C723" s="40"/>
      <c r="D723" s="39"/>
      <c r="E723" s="40"/>
      <c r="F723" s="872"/>
      <c r="G723" s="873"/>
      <c r="H723" s="873"/>
      <c r="I723" s="874" t="s">
        <v>474</v>
      </c>
      <c r="J723" s="873"/>
      <c r="K723" s="41">
        <v>-14.227260000000001</v>
      </c>
      <c r="L723" s="875"/>
      <c r="M723" s="43"/>
      <c r="O723" s="1981"/>
      <c r="P723" s="1982"/>
      <c r="Q723" s="1980"/>
      <c r="R723" s="2145"/>
      <c r="S723" s="889"/>
      <c r="T723" s="1569"/>
      <c r="U723" s="915"/>
      <c r="V723" s="890"/>
    </row>
    <row r="724" spans="2:22" s="38" customFormat="1" ht="12" hidden="1" outlineLevel="3">
      <c r="B724" s="26"/>
      <c r="C724" s="40"/>
      <c r="D724" s="39"/>
      <c r="E724" s="40"/>
      <c r="F724" s="872"/>
      <c r="G724" s="873"/>
      <c r="H724" s="873"/>
      <c r="I724" s="874" t="s">
        <v>1477</v>
      </c>
      <c r="J724" s="873"/>
      <c r="K724" s="41">
        <v>8.7044999999999995</v>
      </c>
      <c r="L724" s="875"/>
      <c r="M724" s="43"/>
      <c r="O724" s="1981"/>
      <c r="P724" s="1982"/>
      <c r="Q724" s="1980"/>
      <c r="R724" s="2145"/>
      <c r="S724" s="889"/>
      <c r="T724" s="1569"/>
      <c r="U724" s="915"/>
      <c r="V724" s="890"/>
    </row>
    <row r="725" spans="2:22" s="38" customFormat="1" ht="12" hidden="1" outlineLevel="3">
      <c r="B725" s="26"/>
      <c r="C725" s="40"/>
      <c r="D725" s="39"/>
      <c r="E725" s="40"/>
      <c r="F725" s="872"/>
      <c r="G725" s="873"/>
      <c r="H725" s="873"/>
      <c r="I725" s="874" t="s">
        <v>918</v>
      </c>
      <c r="J725" s="873"/>
      <c r="K725" s="41">
        <v>0</v>
      </c>
      <c r="L725" s="875"/>
      <c r="M725" s="43"/>
      <c r="O725" s="1981"/>
      <c r="P725" s="1982"/>
      <c r="Q725" s="1980"/>
      <c r="R725" s="2145"/>
      <c r="S725" s="889"/>
      <c r="T725" s="1569"/>
      <c r="U725" s="915"/>
      <c r="V725" s="890"/>
    </row>
    <row r="726" spans="2:22" s="38" customFormat="1" ht="12" hidden="1" outlineLevel="3">
      <c r="B726" s="26"/>
      <c r="C726" s="40"/>
      <c r="D726" s="39"/>
      <c r="E726" s="40"/>
      <c r="F726" s="872"/>
      <c r="G726" s="873"/>
      <c r="H726" s="873"/>
      <c r="I726" s="874" t="s">
        <v>1561</v>
      </c>
      <c r="J726" s="873"/>
      <c r="K726" s="41">
        <v>287.36275000000006</v>
      </c>
      <c r="L726" s="875"/>
      <c r="M726" s="43"/>
      <c r="O726" s="1981"/>
      <c r="P726" s="1982"/>
      <c r="Q726" s="1980"/>
      <c r="R726" s="2145"/>
      <c r="S726" s="889"/>
      <c r="T726" s="1569"/>
      <c r="U726" s="915"/>
      <c r="V726" s="890"/>
    </row>
    <row r="727" spans="2:22" s="38" customFormat="1" ht="12" hidden="1" outlineLevel="3">
      <c r="B727" s="26"/>
      <c r="C727" s="40"/>
      <c r="D727" s="39"/>
      <c r="E727" s="40"/>
      <c r="F727" s="872"/>
      <c r="G727" s="873"/>
      <c r="H727" s="873"/>
      <c r="I727" s="874" t="s">
        <v>184</v>
      </c>
      <c r="J727" s="873"/>
      <c r="K727" s="41">
        <v>0</v>
      </c>
      <c r="L727" s="875"/>
      <c r="M727" s="43"/>
      <c r="O727" s="1981"/>
      <c r="P727" s="1982"/>
      <c r="Q727" s="1980"/>
      <c r="R727" s="2145"/>
      <c r="S727" s="889"/>
      <c r="T727" s="1569"/>
      <c r="U727" s="915"/>
      <c r="V727" s="890"/>
    </row>
    <row r="728" spans="2:22" s="38" customFormat="1" ht="12" hidden="1" outlineLevel="3">
      <c r="B728" s="26"/>
      <c r="C728" s="40"/>
      <c r="D728" s="39"/>
      <c r="E728" s="40"/>
      <c r="F728" s="872"/>
      <c r="G728" s="873"/>
      <c r="H728" s="873"/>
      <c r="I728" s="874" t="s">
        <v>855</v>
      </c>
      <c r="J728" s="873"/>
      <c r="K728" s="41">
        <v>5.7759999999999998</v>
      </c>
      <c r="L728" s="875"/>
      <c r="M728" s="43"/>
      <c r="O728" s="1981"/>
      <c r="P728" s="1982"/>
      <c r="Q728" s="1980"/>
      <c r="R728" s="2145"/>
      <c r="S728" s="889"/>
      <c r="T728" s="1569"/>
      <c r="U728" s="915"/>
      <c r="V728" s="890"/>
    </row>
    <row r="729" spans="2:22" s="38" customFormat="1" ht="12" hidden="1" outlineLevel="3">
      <c r="B729" s="26"/>
      <c r="C729" s="40"/>
      <c r="D729" s="39"/>
      <c r="E729" s="40"/>
      <c r="F729" s="872"/>
      <c r="G729" s="873"/>
      <c r="H729" s="873"/>
      <c r="I729" s="874" t="s">
        <v>1132</v>
      </c>
      <c r="J729" s="873"/>
      <c r="K729" s="41">
        <v>6.08</v>
      </c>
      <c r="L729" s="875"/>
      <c r="M729" s="43"/>
      <c r="O729" s="1981"/>
      <c r="P729" s="1982"/>
      <c r="Q729" s="1980"/>
      <c r="R729" s="2145"/>
      <c r="S729" s="889"/>
      <c r="T729" s="1569"/>
      <c r="U729" s="915"/>
      <c r="V729" s="890"/>
    </row>
    <row r="730" spans="2:22" s="38" customFormat="1" ht="12" hidden="1" outlineLevel="3">
      <c r="B730" s="26"/>
      <c r="C730" s="40"/>
      <c r="D730" s="39"/>
      <c r="E730" s="40"/>
      <c r="F730" s="872"/>
      <c r="G730" s="873"/>
      <c r="H730" s="873"/>
      <c r="I730" s="874" t="s">
        <v>977</v>
      </c>
      <c r="J730" s="873"/>
      <c r="K730" s="41">
        <v>0</v>
      </c>
      <c r="L730" s="875"/>
      <c r="M730" s="43"/>
      <c r="O730" s="1981"/>
      <c r="P730" s="1982"/>
      <c r="Q730" s="1980"/>
      <c r="R730" s="2145"/>
      <c r="S730" s="889"/>
      <c r="T730" s="1569"/>
      <c r="U730" s="915"/>
      <c r="V730" s="890"/>
    </row>
    <row r="731" spans="2:22" s="38" customFormat="1" ht="12" hidden="1" outlineLevel="3">
      <c r="B731" s="26"/>
      <c r="C731" s="40"/>
      <c r="D731" s="39"/>
      <c r="E731" s="40"/>
      <c r="F731" s="872"/>
      <c r="G731" s="873"/>
      <c r="H731" s="873"/>
      <c r="I731" s="874" t="s">
        <v>1545</v>
      </c>
      <c r="J731" s="873"/>
      <c r="K731" s="41">
        <v>74.367999999999995</v>
      </c>
      <c r="L731" s="875"/>
      <c r="M731" s="43"/>
      <c r="O731" s="1981"/>
      <c r="P731" s="1982"/>
      <c r="Q731" s="1980"/>
      <c r="R731" s="2145"/>
      <c r="S731" s="889"/>
      <c r="T731" s="1569"/>
      <c r="U731" s="915"/>
      <c r="V731" s="890"/>
    </row>
    <row r="732" spans="2:22" s="38" customFormat="1" ht="12" hidden="1" outlineLevel="3">
      <c r="B732" s="26"/>
      <c r="C732" s="40"/>
      <c r="D732" s="39"/>
      <c r="E732" s="40"/>
      <c r="F732" s="872"/>
      <c r="G732" s="873"/>
      <c r="H732" s="873"/>
      <c r="I732" s="874" t="s">
        <v>542</v>
      </c>
      <c r="J732" s="873"/>
      <c r="K732" s="41">
        <v>4.4609999999999994</v>
      </c>
      <c r="L732" s="875"/>
      <c r="M732" s="43"/>
      <c r="O732" s="1981"/>
      <c r="P732" s="1982"/>
      <c r="Q732" s="1980"/>
      <c r="R732" s="2145"/>
      <c r="S732" s="889"/>
      <c r="T732" s="1569"/>
      <c r="U732" s="915"/>
      <c r="V732" s="890"/>
    </row>
    <row r="733" spans="2:22" s="38" customFormat="1" ht="12" hidden="1" outlineLevel="3">
      <c r="B733" s="26"/>
      <c r="C733" s="40"/>
      <c r="D733" s="39"/>
      <c r="E733" s="40"/>
      <c r="F733" s="872"/>
      <c r="G733" s="873"/>
      <c r="H733" s="873"/>
      <c r="I733" s="874" t="s">
        <v>635</v>
      </c>
      <c r="J733" s="873"/>
      <c r="K733" s="41">
        <v>11.95</v>
      </c>
      <c r="L733" s="875"/>
      <c r="M733" s="43"/>
      <c r="O733" s="1981"/>
      <c r="P733" s="1982"/>
      <c r="Q733" s="1980"/>
      <c r="R733" s="2145"/>
      <c r="S733" s="889"/>
      <c r="T733" s="1569"/>
      <c r="U733" s="915"/>
      <c r="V733" s="890"/>
    </row>
    <row r="734" spans="2:22" s="38" customFormat="1" ht="12" hidden="1" outlineLevel="3">
      <c r="B734" s="26"/>
      <c r="C734" s="40"/>
      <c r="D734" s="39"/>
      <c r="E734" s="40"/>
      <c r="F734" s="872"/>
      <c r="G734" s="873"/>
      <c r="H734" s="873"/>
      <c r="I734" s="874" t="s">
        <v>3</v>
      </c>
      <c r="J734" s="873"/>
      <c r="K734" s="41">
        <v>1801.2944649999999</v>
      </c>
      <c r="L734" s="875"/>
      <c r="M734" s="43"/>
      <c r="O734" s="1981"/>
      <c r="P734" s="1982"/>
      <c r="Q734" s="1980"/>
      <c r="R734" s="2145"/>
      <c r="S734" s="889"/>
      <c r="T734" s="1569"/>
      <c r="U734" s="915"/>
      <c r="V734" s="890"/>
    </row>
    <row r="735" spans="2:22" s="38" customFormat="1" ht="12" hidden="1" outlineLevel="3">
      <c r="B735" s="26"/>
      <c r="C735" s="40"/>
      <c r="D735" s="39"/>
      <c r="E735" s="40"/>
      <c r="F735" s="872"/>
      <c r="G735" s="873"/>
      <c r="H735" s="873"/>
      <c r="I735" s="874" t="s">
        <v>201</v>
      </c>
      <c r="J735" s="873"/>
      <c r="K735" s="41">
        <v>0</v>
      </c>
      <c r="L735" s="875"/>
      <c r="M735" s="43"/>
      <c r="O735" s="1981"/>
      <c r="P735" s="1982"/>
      <c r="Q735" s="1980"/>
      <c r="R735" s="2145"/>
      <c r="S735" s="889"/>
      <c r="T735" s="1569"/>
      <c r="U735" s="915"/>
      <c r="V735" s="890"/>
    </row>
    <row r="736" spans="2:22" s="38" customFormat="1" ht="12" hidden="1" outlineLevel="3">
      <c r="B736" s="26"/>
      <c r="C736" s="40"/>
      <c r="D736" s="39"/>
      <c r="E736" s="40"/>
      <c r="F736" s="872"/>
      <c r="G736" s="873"/>
      <c r="H736" s="873"/>
      <c r="I736" s="874" t="s">
        <v>685</v>
      </c>
      <c r="J736" s="873"/>
      <c r="K736" s="41">
        <v>0</v>
      </c>
      <c r="L736" s="875"/>
      <c r="M736" s="43"/>
      <c r="O736" s="1981"/>
      <c r="P736" s="1982"/>
      <c r="Q736" s="1980"/>
      <c r="R736" s="2145"/>
      <c r="S736" s="889"/>
      <c r="T736" s="1569"/>
      <c r="U736" s="915"/>
      <c r="V736" s="890"/>
    </row>
    <row r="737" spans="2:22" s="38" customFormat="1" ht="12" hidden="1" outlineLevel="3">
      <c r="B737" s="26"/>
      <c r="C737" s="40"/>
      <c r="D737" s="39"/>
      <c r="E737" s="40"/>
      <c r="F737" s="872"/>
      <c r="G737" s="873"/>
      <c r="H737" s="873"/>
      <c r="I737" s="874" t="s">
        <v>562</v>
      </c>
      <c r="J737" s="873"/>
      <c r="K737" s="41">
        <v>1734.2349999999999</v>
      </c>
      <c r="L737" s="875"/>
      <c r="M737" s="43"/>
      <c r="O737" s="1981"/>
      <c r="P737" s="1982"/>
      <c r="Q737" s="1980"/>
      <c r="R737" s="2145"/>
      <c r="S737" s="889"/>
      <c r="T737" s="1569"/>
      <c r="U737" s="915"/>
      <c r="V737" s="890"/>
    </row>
    <row r="738" spans="2:22" s="38" customFormat="1" ht="12" hidden="1" outlineLevel="3">
      <c r="B738" s="26"/>
      <c r="C738" s="40"/>
      <c r="D738" s="39"/>
      <c r="E738" s="40"/>
      <c r="F738" s="872"/>
      <c r="G738" s="873"/>
      <c r="H738" s="873"/>
      <c r="I738" s="874" t="s">
        <v>161</v>
      </c>
      <c r="J738" s="873"/>
      <c r="K738" s="41">
        <v>0</v>
      </c>
      <c r="L738" s="875"/>
      <c r="M738" s="43"/>
      <c r="O738" s="1981"/>
      <c r="P738" s="1982"/>
      <c r="Q738" s="1980"/>
      <c r="R738" s="2145"/>
      <c r="S738" s="889"/>
      <c r="T738" s="1569"/>
      <c r="U738" s="915"/>
      <c r="V738" s="890"/>
    </row>
    <row r="739" spans="2:22" s="38" customFormat="1" ht="12" hidden="1" outlineLevel="3">
      <c r="B739" s="26"/>
      <c r="C739" s="40"/>
      <c r="D739" s="39"/>
      <c r="E739" s="40"/>
      <c r="F739" s="872"/>
      <c r="G739" s="873"/>
      <c r="H739" s="873"/>
      <c r="I739" s="874" t="s">
        <v>403</v>
      </c>
      <c r="J739" s="873"/>
      <c r="K739" s="41">
        <v>-14.230799999999999</v>
      </c>
      <c r="L739" s="875"/>
      <c r="M739" s="43"/>
      <c r="O739" s="1981"/>
      <c r="P739" s="1982"/>
      <c r="Q739" s="1980"/>
      <c r="R739" s="2145"/>
      <c r="S739" s="889"/>
      <c r="T739" s="1569"/>
      <c r="U739" s="915"/>
      <c r="V739" s="890"/>
    </row>
    <row r="740" spans="2:22" s="38" customFormat="1" ht="12" hidden="1" outlineLevel="3">
      <c r="B740" s="26"/>
      <c r="C740" s="40"/>
      <c r="D740" s="39"/>
      <c r="E740" s="40"/>
      <c r="F740" s="872"/>
      <c r="G740" s="873"/>
      <c r="H740" s="873"/>
      <c r="I740" s="874" t="s">
        <v>472</v>
      </c>
      <c r="J740" s="873"/>
      <c r="K740" s="41">
        <v>-7.1915100000000001</v>
      </c>
      <c r="L740" s="875"/>
      <c r="M740" s="43"/>
      <c r="O740" s="1981"/>
      <c r="P740" s="1982"/>
      <c r="Q740" s="1980"/>
      <c r="R740" s="2145"/>
      <c r="S740" s="889"/>
      <c r="T740" s="1569"/>
      <c r="U740" s="915"/>
      <c r="V740" s="890"/>
    </row>
    <row r="741" spans="2:22" s="38" customFormat="1" ht="12" hidden="1" outlineLevel="3">
      <c r="B741" s="26"/>
      <c r="C741" s="40"/>
      <c r="D741" s="39"/>
      <c r="E741" s="40"/>
      <c r="F741" s="872"/>
      <c r="G741" s="873"/>
      <c r="H741" s="873"/>
      <c r="I741" s="874" t="s">
        <v>476</v>
      </c>
      <c r="J741" s="873"/>
      <c r="K741" s="41">
        <v>-9.3024999999999984</v>
      </c>
      <c r="L741" s="875"/>
      <c r="M741" s="43"/>
      <c r="O741" s="1981"/>
      <c r="P741" s="1982"/>
      <c r="Q741" s="1980"/>
      <c r="R741" s="2145"/>
      <c r="S741" s="889"/>
      <c r="T741" s="1569"/>
      <c r="U741" s="915"/>
      <c r="V741" s="890"/>
    </row>
    <row r="742" spans="2:22" s="38" customFormat="1" ht="12" hidden="1" outlineLevel="3">
      <c r="B742" s="26"/>
      <c r="C742" s="40"/>
      <c r="D742" s="39"/>
      <c r="E742" s="40"/>
      <c r="F742" s="872"/>
      <c r="G742" s="873"/>
      <c r="H742" s="873"/>
      <c r="I742" s="874" t="s">
        <v>527</v>
      </c>
      <c r="J742" s="873"/>
      <c r="K742" s="41">
        <v>-3.7392000000000003</v>
      </c>
      <c r="L742" s="875"/>
      <c r="M742" s="43"/>
      <c r="O742" s="1981"/>
      <c r="P742" s="1982"/>
      <c r="Q742" s="1980"/>
      <c r="R742" s="2145"/>
      <c r="S742" s="889"/>
      <c r="T742" s="1569"/>
      <c r="U742" s="915"/>
      <c r="V742" s="890"/>
    </row>
    <row r="743" spans="2:22" s="38" customFormat="1" ht="12" hidden="1" outlineLevel="3">
      <c r="B743" s="26"/>
      <c r="C743" s="40"/>
      <c r="D743" s="39"/>
      <c r="E743" s="40"/>
      <c r="F743" s="872"/>
      <c r="G743" s="873"/>
      <c r="H743" s="873"/>
      <c r="I743" s="874" t="s">
        <v>475</v>
      </c>
      <c r="J743" s="873"/>
      <c r="K743" s="41">
        <v>-9.1499999999999986</v>
      </c>
      <c r="L743" s="875"/>
      <c r="M743" s="43"/>
      <c r="O743" s="1981"/>
      <c r="P743" s="1982"/>
      <c r="Q743" s="1980"/>
      <c r="R743" s="2145"/>
      <c r="S743" s="889"/>
      <c r="T743" s="1569"/>
      <c r="U743" s="915"/>
      <c r="V743" s="890"/>
    </row>
    <row r="744" spans="2:22" s="38" customFormat="1" ht="12" hidden="1" outlineLevel="3">
      <c r="B744" s="26"/>
      <c r="C744" s="40"/>
      <c r="D744" s="39"/>
      <c r="E744" s="40"/>
      <c r="F744" s="872"/>
      <c r="G744" s="873"/>
      <c r="H744" s="873"/>
      <c r="I744" s="874" t="s">
        <v>478</v>
      </c>
      <c r="J744" s="873"/>
      <c r="K744" s="41">
        <v>-87.533600000000007</v>
      </c>
      <c r="L744" s="875"/>
      <c r="M744" s="43"/>
      <c r="O744" s="1981"/>
      <c r="P744" s="1982"/>
      <c r="Q744" s="1980"/>
      <c r="R744" s="2145"/>
      <c r="S744" s="889"/>
      <c r="T744" s="1569"/>
      <c r="U744" s="915"/>
      <c r="V744" s="890"/>
    </row>
    <row r="745" spans="2:22" s="38" customFormat="1" ht="12" hidden="1" outlineLevel="3">
      <c r="B745" s="26"/>
      <c r="C745" s="40"/>
      <c r="D745" s="39"/>
      <c r="E745" s="40"/>
      <c r="F745" s="872"/>
      <c r="G745" s="873"/>
      <c r="H745" s="873"/>
      <c r="I745" s="874" t="s">
        <v>535</v>
      </c>
      <c r="J745" s="873"/>
      <c r="K745" s="41">
        <v>-310.66500000000002</v>
      </c>
      <c r="L745" s="875"/>
      <c r="M745" s="43"/>
      <c r="O745" s="1981"/>
      <c r="P745" s="1982"/>
      <c r="Q745" s="1980"/>
      <c r="R745" s="2145"/>
      <c r="S745" s="889"/>
      <c r="T745" s="1569"/>
      <c r="U745" s="915"/>
      <c r="V745" s="890"/>
    </row>
    <row r="746" spans="2:22" s="38" customFormat="1" ht="12" hidden="1" outlineLevel="3">
      <c r="B746" s="26"/>
      <c r="C746" s="40"/>
      <c r="D746" s="39"/>
      <c r="E746" s="40"/>
      <c r="F746" s="872"/>
      <c r="G746" s="873"/>
      <c r="H746" s="873"/>
      <c r="I746" s="874" t="s">
        <v>470</v>
      </c>
      <c r="J746" s="873"/>
      <c r="K746" s="41">
        <v>-3.6257000000000001</v>
      </c>
      <c r="L746" s="875"/>
      <c r="M746" s="43"/>
      <c r="O746" s="1981"/>
      <c r="P746" s="1982"/>
      <c r="Q746" s="1980"/>
      <c r="R746" s="2145"/>
      <c r="S746" s="889"/>
      <c r="T746" s="1569"/>
      <c r="U746" s="915"/>
      <c r="V746" s="890"/>
    </row>
    <row r="747" spans="2:22" s="38" customFormat="1" ht="12" hidden="1" outlineLevel="3">
      <c r="B747" s="26"/>
      <c r="C747" s="40"/>
      <c r="D747" s="39"/>
      <c r="E747" s="40"/>
      <c r="F747" s="872"/>
      <c r="G747" s="873"/>
      <c r="H747" s="873"/>
      <c r="I747" s="874" t="s">
        <v>537</v>
      </c>
      <c r="J747" s="873"/>
      <c r="K747" s="41">
        <v>-330.9735</v>
      </c>
      <c r="L747" s="875"/>
      <c r="M747" s="43"/>
      <c r="O747" s="1981"/>
      <c r="P747" s="1982"/>
      <c r="Q747" s="1980"/>
      <c r="R747" s="2145"/>
      <c r="S747" s="889"/>
      <c r="T747" s="1569"/>
      <c r="U747" s="915"/>
      <c r="V747" s="890"/>
    </row>
    <row r="748" spans="2:22" s="38" customFormat="1" ht="21.6" hidden="1" outlineLevel="3">
      <c r="B748" s="26"/>
      <c r="C748" s="40"/>
      <c r="D748" s="39"/>
      <c r="E748" s="40"/>
      <c r="F748" s="872"/>
      <c r="G748" s="873"/>
      <c r="H748" s="873"/>
      <c r="I748" s="874" t="s">
        <v>1629</v>
      </c>
      <c r="J748" s="873"/>
      <c r="K748" s="41">
        <v>64.623500000000007</v>
      </c>
      <c r="L748" s="875"/>
      <c r="M748" s="43"/>
      <c r="O748" s="1981"/>
      <c r="P748" s="1982"/>
      <c r="Q748" s="1980"/>
      <c r="R748" s="2145"/>
      <c r="S748" s="889"/>
      <c r="T748" s="1569"/>
      <c r="U748" s="915"/>
      <c r="V748" s="890"/>
    </row>
    <row r="749" spans="2:22" s="38" customFormat="1" ht="12" hidden="1" outlineLevel="3">
      <c r="B749" s="26"/>
      <c r="C749" s="40"/>
      <c r="D749" s="39"/>
      <c r="E749" s="40"/>
      <c r="F749" s="872"/>
      <c r="G749" s="873"/>
      <c r="H749" s="873"/>
      <c r="I749" s="874" t="s">
        <v>185</v>
      </c>
      <c r="J749" s="873"/>
      <c r="K749" s="41">
        <v>0</v>
      </c>
      <c r="L749" s="875"/>
      <c r="M749" s="43"/>
      <c r="O749" s="1981"/>
      <c r="P749" s="1982"/>
      <c r="Q749" s="1980"/>
      <c r="R749" s="2145"/>
      <c r="S749" s="889"/>
      <c r="T749" s="1569"/>
      <c r="U749" s="915"/>
      <c r="V749" s="890"/>
    </row>
    <row r="750" spans="2:22" s="38" customFormat="1" ht="12" hidden="1" outlineLevel="3">
      <c r="B750" s="26"/>
      <c r="C750" s="40"/>
      <c r="D750" s="39"/>
      <c r="E750" s="40"/>
      <c r="F750" s="872"/>
      <c r="G750" s="873"/>
      <c r="H750" s="873"/>
      <c r="I750" s="874" t="s">
        <v>1339</v>
      </c>
      <c r="J750" s="873"/>
      <c r="K750" s="41">
        <v>8.2758499999999984</v>
      </c>
      <c r="L750" s="875"/>
      <c r="M750" s="43"/>
      <c r="O750" s="1981"/>
      <c r="P750" s="1982"/>
      <c r="Q750" s="1980"/>
      <c r="R750" s="2145"/>
      <c r="S750" s="889"/>
      <c r="T750" s="1569"/>
      <c r="U750" s="915"/>
      <c r="V750" s="890"/>
    </row>
    <row r="751" spans="2:22" s="38" customFormat="1" ht="12" hidden="1" outlineLevel="3">
      <c r="B751" s="26"/>
      <c r="C751" s="40"/>
      <c r="D751" s="39"/>
      <c r="E751" s="40"/>
      <c r="F751" s="872"/>
      <c r="G751" s="873"/>
      <c r="H751" s="873"/>
      <c r="I751" s="874" t="s">
        <v>1465</v>
      </c>
      <c r="J751" s="873"/>
      <c r="K751" s="41">
        <v>11.042849999999998</v>
      </c>
      <c r="L751" s="875"/>
      <c r="M751" s="43"/>
      <c r="O751" s="1981"/>
      <c r="P751" s="1982"/>
      <c r="Q751" s="1980"/>
      <c r="R751" s="2145"/>
      <c r="S751" s="889"/>
      <c r="T751" s="1569"/>
      <c r="U751" s="915"/>
      <c r="V751" s="890"/>
    </row>
    <row r="752" spans="2:22" s="38" customFormat="1" ht="12" hidden="1" outlineLevel="3">
      <c r="B752" s="26"/>
      <c r="C752" s="40"/>
      <c r="D752" s="39"/>
      <c r="E752" s="40"/>
      <c r="F752" s="872"/>
      <c r="G752" s="873"/>
      <c r="H752" s="873"/>
      <c r="I752" s="874" t="s">
        <v>204</v>
      </c>
      <c r="J752" s="873"/>
      <c r="K752" s="41">
        <v>0</v>
      </c>
      <c r="L752" s="875"/>
      <c r="M752" s="43"/>
      <c r="O752" s="1981"/>
      <c r="P752" s="1982"/>
      <c r="Q752" s="1980"/>
      <c r="R752" s="2145"/>
      <c r="S752" s="889"/>
      <c r="T752" s="1569"/>
      <c r="U752" s="915"/>
      <c r="V752" s="890"/>
    </row>
    <row r="753" spans="2:22" s="38" customFormat="1" ht="12" hidden="1" outlineLevel="3">
      <c r="B753" s="26"/>
      <c r="C753" s="40"/>
      <c r="D753" s="39"/>
      <c r="E753" s="40"/>
      <c r="F753" s="872"/>
      <c r="G753" s="873"/>
      <c r="H753" s="873"/>
      <c r="I753" s="874" t="s">
        <v>899</v>
      </c>
      <c r="J753" s="873"/>
      <c r="K753" s="41">
        <v>-4.9950000000000001</v>
      </c>
      <c r="L753" s="875"/>
      <c r="M753" s="43"/>
      <c r="O753" s="1981"/>
      <c r="P753" s="1982"/>
      <c r="Q753" s="1980"/>
      <c r="R753" s="2145"/>
      <c r="S753" s="889"/>
      <c r="T753" s="1569"/>
      <c r="U753" s="915"/>
      <c r="V753" s="890"/>
    </row>
    <row r="754" spans="2:22" s="38" customFormat="1" ht="12" hidden="1" outlineLevel="3">
      <c r="B754" s="26"/>
      <c r="C754" s="40"/>
      <c r="D754" s="39"/>
      <c r="E754" s="40"/>
      <c r="F754" s="872"/>
      <c r="G754" s="873"/>
      <c r="H754" s="873"/>
      <c r="I754" s="874" t="s">
        <v>1253</v>
      </c>
      <c r="J754" s="873"/>
      <c r="K754" s="41">
        <v>-6.0941999999999998</v>
      </c>
      <c r="L754" s="875"/>
      <c r="M754" s="43"/>
      <c r="O754" s="1981"/>
      <c r="P754" s="1982"/>
      <c r="Q754" s="1980"/>
      <c r="R754" s="2145"/>
      <c r="S754" s="889"/>
      <c r="T754" s="1569"/>
      <c r="U754" s="915"/>
      <c r="V754" s="890"/>
    </row>
    <row r="755" spans="2:22" s="38" customFormat="1" ht="12" hidden="1" outlineLevel="3">
      <c r="B755" s="26"/>
      <c r="C755" s="40"/>
      <c r="D755" s="39"/>
      <c r="E755" s="40"/>
      <c r="F755" s="872"/>
      <c r="G755" s="873"/>
      <c r="H755" s="873"/>
      <c r="I755" s="874" t="s">
        <v>3</v>
      </c>
      <c r="J755" s="873"/>
      <c r="K755" s="41">
        <v>1041.7653899999998</v>
      </c>
      <c r="L755" s="875"/>
      <c r="M755" s="43"/>
      <c r="O755" s="1981"/>
      <c r="P755" s="1982"/>
      <c r="Q755" s="1980"/>
      <c r="R755" s="2145"/>
      <c r="S755" s="889"/>
      <c r="T755" s="1569"/>
      <c r="U755" s="915"/>
      <c r="V755" s="890"/>
    </row>
    <row r="756" spans="2:22" s="38" customFormat="1" ht="12" hidden="1" outlineLevel="3">
      <c r="B756" s="26"/>
      <c r="C756" s="40"/>
      <c r="D756" s="39"/>
      <c r="E756" s="40"/>
      <c r="F756" s="872"/>
      <c r="G756" s="873"/>
      <c r="H756" s="873"/>
      <c r="I756" s="874" t="s">
        <v>374</v>
      </c>
      <c r="J756" s="873"/>
      <c r="K756" s="41">
        <v>0</v>
      </c>
      <c r="L756" s="875"/>
      <c r="M756" s="43"/>
      <c r="O756" s="1981"/>
      <c r="P756" s="1982"/>
      <c r="Q756" s="1980"/>
      <c r="R756" s="2145"/>
      <c r="S756" s="889"/>
      <c r="T756" s="1569"/>
      <c r="U756" s="915"/>
      <c r="V756" s="890"/>
    </row>
    <row r="757" spans="2:22" s="38" customFormat="1" ht="12" hidden="1" outlineLevel="3">
      <c r="B757" s="26"/>
      <c r="C757" s="40"/>
      <c r="D757" s="39"/>
      <c r="E757" s="40"/>
      <c r="F757" s="872"/>
      <c r="G757" s="873"/>
      <c r="H757" s="873"/>
      <c r="I757" s="874" t="s">
        <v>687</v>
      </c>
      <c r="J757" s="873"/>
      <c r="K757" s="41">
        <v>0</v>
      </c>
      <c r="L757" s="875"/>
      <c r="M757" s="43"/>
      <c r="O757" s="1981"/>
      <c r="P757" s="1982"/>
      <c r="Q757" s="1980"/>
      <c r="R757" s="2145"/>
      <c r="S757" s="889"/>
      <c r="T757" s="1569"/>
      <c r="U757" s="915"/>
      <c r="V757" s="890"/>
    </row>
    <row r="758" spans="2:22" s="38" customFormat="1" ht="12" hidden="1" outlineLevel="3">
      <c r="B758" s="26"/>
      <c r="C758" s="40"/>
      <c r="D758" s="39"/>
      <c r="E758" s="40"/>
      <c r="F758" s="872"/>
      <c r="G758" s="873"/>
      <c r="H758" s="873"/>
      <c r="I758" s="874" t="s">
        <v>554</v>
      </c>
      <c r="J758" s="873"/>
      <c r="K758" s="41">
        <v>1734.2349999999999</v>
      </c>
      <c r="L758" s="875"/>
      <c r="M758" s="43"/>
      <c r="O758" s="1981"/>
      <c r="P758" s="1982"/>
      <c r="Q758" s="1980"/>
      <c r="R758" s="2145"/>
      <c r="S758" s="889"/>
      <c r="T758" s="1569"/>
      <c r="U758" s="915"/>
      <c r="V758" s="890"/>
    </row>
    <row r="759" spans="2:22" s="38" customFormat="1" ht="12" hidden="1" outlineLevel="3">
      <c r="B759" s="26"/>
      <c r="C759" s="40"/>
      <c r="D759" s="39"/>
      <c r="E759" s="40"/>
      <c r="F759" s="872"/>
      <c r="G759" s="873"/>
      <c r="H759" s="873"/>
      <c r="I759" s="874" t="s">
        <v>262</v>
      </c>
      <c r="J759" s="873"/>
      <c r="K759" s="41">
        <v>17.4148</v>
      </c>
      <c r="L759" s="875"/>
      <c r="M759" s="43"/>
      <c r="O759" s="1981"/>
      <c r="P759" s="1982"/>
      <c r="Q759" s="1980"/>
      <c r="R759" s="2145"/>
      <c r="S759" s="889"/>
      <c r="T759" s="1569"/>
      <c r="U759" s="915"/>
      <c r="V759" s="890"/>
    </row>
    <row r="760" spans="2:22" s="38" customFormat="1" ht="12" hidden="1" outlineLevel="3">
      <c r="B760" s="26"/>
      <c r="C760" s="40"/>
      <c r="D760" s="39"/>
      <c r="E760" s="40"/>
      <c r="F760" s="872"/>
      <c r="G760" s="873"/>
      <c r="H760" s="873"/>
      <c r="I760" s="874" t="s">
        <v>161</v>
      </c>
      <c r="J760" s="873"/>
      <c r="K760" s="41">
        <v>0</v>
      </c>
      <c r="L760" s="875"/>
      <c r="M760" s="43"/>
      <c r="O760" s="1981"/>
      <c r="P760" s="1982"/>
      <c r="Q760" s="1980"/>
      <c r="R760" s="2145"/>
      <c r="S760" s="889"/>
      <c r="T760" s="1569"/>
      <c r="U760" s="915"/>
      <c r="V760" s="890"/>
    </row>
    <row r="761" spans="2:22" s="38" customFormat="1" ht="12" hidden="1" outlineLevel="3">
      <c r="B761" s="26"/>
      <c r="C761" s="40"/>
      <c r="D761" s="39"/>
      <c r="E761" s="40"/>
      <c r="F761" s="872"/>
      <c r="G761" s="873"/>
      <c r="H761" s="873"/>
      <c r="I761" s="874" t="s">
        <v>402</v>
      </c>
      <c r="J761" s="873"/>
      <c r="K761" s="41">
        <v>-7.1939000000000002</v>
      </c>
      <c r="L761" s="875"/>
      <c r="M761" s="43"/>
      <c r="O761" s="1981"/>
      <c r="P761" s="1982"/>
      <c r="Q761" s="1980"/>
      <c r="R761" s="2145"/>
      <c r="S761" s="889"/>
      <c r="T761" s="1569"/>
      <c r="U761" s="915"/>
      <c r="V761" s="890"/>
    </row>
    <row r="762" spans="2:22" s="38" customFormat="1" ht="12" hidden="1" outlineLevel="3">
      <c r="B762" s="26"/>
      <c r="C762" s="40"/>
      <c r="D762" s="39"/>
      <c r="E762" s="40"/>
      <c r="F762" s="872"/>
      <c r="G762" s="873"/>
      <c r="H762" s="873"/>
      <c r="I762" s="874" t="s">
        <v>528</v>
      </c>
      <c r="J762" s="873"/>
      <c r="K762" s="41">
        <v>-4.0227750000000002</v>
      </c>
      <c r="L762" s="875"/>
      <c r="M762" s="43"/>
      <c r="O762" s="1981"/>
      <c r="P762" s="1982"/>
      <c r="Q762" s="1980"/>
      <c r="R762" s="2145"/>
      <c r="S762" s="889"/>
      <c r="T762" s="1569"/>
      <c r="U762" s="915"/>
      <c r="V762" s="890"/>
    </row>
    <row r="763" spans="2:22" s="38" customFormat="1" ht="12" hidden="1" outlineLevel="3">
      <c r="B763" s="26"/>
      <c r="C763" s="40"/>
      <c r="D763" s="39"/>
      <c r="E763" s="40"/>
      <c r="F763" s="872"/>
      <c r="G763" s="873"/>
      <c r="H763" s="873"/>
      <c r="I763" s="874" t="s">
        <v>477</v>
      </c>
      <c r="J763" s="873"/>
      <c r="K763" s="41">
        <v>-86.98599999999999</v>
      </c>
      <c r="L763" s="875"/>
      <c r="M763" s="43"/>
      <c r="O763" s="1981"/>
      <c r="P763" s="1982"/>
      <c r="Q763" s="1980"/>
      <c r="R763" s="2145"/>
      <c r="S763" s="889"/>
      <c r="T763" s="1569"/>
      <c r="U763" s="915"/>
      <c r="V763" s="890"/>
    </row>
    <row r="764" spans="2:22" s="38" customFormat="1" ht="12" hidden="1" outlineLevel="3">
      <c r="B764" s="26"/>
      <c r="C764" s="40"/>
      <c r="D764" s="39"/>
      <c r="E764" s="40"/>
      <c r="F764" s="872"/>
      <c r="G764" s="873"/>
      <c r="H764" s="873"/>
      <c r="I764" s="874" t="s">
        <v>404</v>
      </c>
      <c r="J764" s="873"/>
      <c r="K764" s="41">
        <v>-17.4148</v>
      </c>
      <c r="L764" s="875"/>
      <c r="M764" s="43"/>
      <c r="O764" s="1981"/>
      <c r="P764" s="1982"/>
      <c r="Q764" s="1980"/>
      <c r="R764" s="2145"/>
      <c r="S764" s="889"/>
      <c r="T764" s="1569"/>
      <c r="U764" s="915"/>
      <c r="V764" s="890"/>
    </row>
    <row r="765" spans="2:22" s="38" customFormat="1" ht="12" hidden="1" outlineLevel="3">
      <c r="B765" s="26"/>
      <c r="C765" s="40"/>
      <c r="D765" s="39"/>
      <c r="E765" s="40"/>
      <c r="F765" s="872"/>
      <c r="G765" s="873"/>
      <c r="H765" s="873"/>
      <c r="I765" s="874" t="s">
        <v>1169</v>
      </c>
      <c r="J765" s="873"/>
      <c r="K765" s="41">
        <v>-310.66499999999996</v>
      </c>
      <c r="L765" s="875"/>
      <c r="M765" s="43"/>
      <c r="O765" s="1981"/>
      <c r="P765" s="1982"/>
      <c r="Q765" s="1980"/>
      <c r="R765" s="2145"/>
      <c r="S765" s="889"/>
      <c r="T765" s="1569"/>
      <c r="U765" s="915"/>
      <c r="V765" s="890"/>
    </row>
    <row r="766" spans="2:22" s="38" customFormat="1" ht="12" hidden="1" outlineLevel="3">
      <c r="B766" s="26"/>
      <c r="C766" s="40"/>
      <c r="D766" s="39"/>
      <c r="E766" s="40"/>
      <c r="F766" s="872"/>
      <c r="G766" s="873"/>
      <c r="H766" s="873"/>
      <c r="I766" s="874" t="s">
        <v>536</v>
      </c>
      <c r="J766" s="873"/>
      <c r="K766" s="41">
        <v>-330.75900000000001</v>
      </c>
      <c r="L766" s="875"/>
      <c r="M766" s="43"/>
      <c r="O766" s="1981"/>
      <c r="P766" s="1982"/>
      <c r="Q766" s="1980"/>
      <c r="R766" s="2145"/>
      <c r="S766" s="889"/>
      <c r="T766" s="1569"/>
      <c r="U766" s="915"/>
      <c r="V766" s="890"/>
    </row>
    <row r="767" spans="2:22" s="38" customFormat="1" ht="12" hidden="1" outlineLevel="3">
      <c r="B767" s="26"/>
      <c r="C767" s="40"/>
      <c r="D767" s="39"/>
      <c r="E767" s="40"/>
      <c r="F767" s="872"/>
      <c r="G767" s="873"/>
      <c r="H767" s="873"/>
      <c r="I767" s="874" t="s">
        <v>1585</v>
      </c>
      <c r="J767" s="873"/>
      <c r="K767" s="41">
        <v>55.793999999999997</v>
      </c>
      <c r="L767" s="875"/>
      <c r="M767" s="43"/>
      <c r="O767" s="1981"/>
      <c r="P767" s="1982"/>
      <c r="Q767" s="1980"/>
      <c r="R767" s="2145"/>
      <c r="S767" s="889"/>
      <c r="T767" s="1569"/>
      <c r="U767" s="915"/>
      <c r="V767" s="890"/>
    </row>
    <row r="768" spans="2:22" s="38" customFormat="1" ht="12" hidden="1" outlineLevel="3">
      <c r="B768" s="26"/>
      <c r="C768" s="40"/>
      <c r="D768" s="39"/>
      <c r="E768" s="40"/>
      <c r="F768" s="872"/>
      <c r="G768" s="873"/>
      <c r="H768" s="873"/>
      <c r="I768" s="874" t="s">
        <v>204</v>
      </c>
      <c r="J768" s="873"/>
      <c r="K768" s="41">
        <v>0</v>
      </c>
      <c r="L768" s="875"/>
      <c r="M768" s="43"/>
      <c r="O768" s="1981"/>
      <c r="P768" s="1982"/>
      <c r="Q768" s="1980"/>
      <c r="R768" s="2145"/>
      <c r="S768" s="889"/>
      <c r="T768" s="1569"/>
      <c r="U768" s="915"/>
      <c r="V768" s="890"/>
    </row>
    <row r="769" spans="2:22" s="38" customFormat="1" ht="12" hidden="1" outlineLevel="3">
      <c r="B769" s="26"/>
      <c r="C769" s="40"/>
      <c r="D769" s="39"/>
      <c r="E769" s="40"/>
      <c r="F769" s="872"/>
      <c r="G769" s="873"/>
      <c r="H769" s="873"/>
      <c r="I769" s="874" t="s">
        <v>900</v>
      </c>
      <c r="J769" s="873"/>
      <c r="K769" s="41">
        <v>-5.0127599999999992</v>
      </c>
      <c r="L769" s="875"/>
      <c r="M769" s="43"/>
      <c r="O769" s="1981"/>
      <c r="P769" s="1982"/>
      <c r="Q769" s="1980"/>
      <c r="R769" s="2145"/>
      <c r="S769" s="889"/>
      <c r="T769" s="1569"/>
      <c r="U769" s="915"/>
      <c r="V769" s="890"/>
    </row>
    <row r="770" spans="2:22" s="38" customFormat="1" ht="12" hidden="1" outlineLevel="3">
      <c r="B770" s="26"/>
      <c r="C770" s="40"/>
      <c r="D770" s="39"/>
      <c r="E770" s="40"/>
      <c r="F770" s="872"/>
      <c r="G770" s="873"/>
      <c r="H770" s="873"/>
      <c r="I770" s="874" t="s">
        <v>1247</v>
      </c>
      <c r="J770" s="873"/>
      <c r="K770" s="41">
        <v>-6.2213580000000004</v>
      </c>
      <c r="L770" s="875"/>
      <c r="M770" s="43"/>
      <c r="O770" s="1981"/>
      <c r="P770" s="1982"/>
      <c r="Q770" s="1980"/>
      <c r="R770" s="2145"/>
      <c r="S770" s="889"/>
      <c r="T770" s="1569"/>
      <c r="U770" s="915"/>
      <c r="V770" s="890"/>
    </row>
    <row r="771" spans="2:22" s="38" customFormat="1" ht="12" hidden="1" outlineLevel="3">
      <c r="B771" s="26"/>
      <c r="C771" s="40"/>
      <c r="D771" s="39"/>
      <c r="E771" s="40"/>
      <c r="F771" s="872"/>
      <c r="G771" s="873"/>
      <c r="H771" s="873"/>
      <c r="I771" s="874" t="s">
        <v>3</v>
      </c>
      <c r="J771" s="873"/>
      <c r="K771" s="41">
        <v>1050.4023250000002</v>
      </c>
      <c r="L771" s="875"/>
      <c r="M771" s="43"/>
      <c r="O771" s="1981"/>
      <c r="P771" s="1982"/>
      <c r="Q771" s="1980"/>
      <c r="R771" s="2145"/>
      <c r="S771" s="889"/>
      <c r="T771" s="1569"/>
      <c r="U771" s="915"/>
      <c r="V771" s="890"/>
    </row>
    <row r="772" spans="2:22" s="38" customFormat="1" ht="12" hidden="1" outlineLevel="3">
      <c r="B772" s="26"/>
      <c r="C772" s="40"/>
      <c r="D772" s="39"/>
      <c r="E772" s="40"/>
      <c r="F772" s="872"/>
      <c r="G772" s="873"/>
      <c r="H772" s="873"/>
      <c r="I772" s="874" t="s">
        <v>375</v>
      </c>
      <c r="J772" s="873"/>
      <c r="K772" s="41">
        <v>0</v>
      </c>
      <c r="L772" s="875"/>
      <c r="M772" s="43"/>
      <c r="O772" s="1981"/>
      <c r="P772" s="1982"/>
      <c r="Q772" s="1980"/>
      <c r="R772" s="2145"/>
      <c r="S772" s="889"/>
      <c r="T772" s="1569"/>
      <c r="U772" s="915"/>
      <c r="V772" s="890"/>
    </row>
    <row r="773" spans="2:22" s="38" customFormat="1" ht="12" hidden="1" outlineLevel="3">
      <c r="B773" s="26"/>
      <c r="C773" s="40"/>
      <c r="D773" s="39"/>
      <c r="E773" s="40"/>
      <c r="F773" s="872"/>
      <c r="G773" s="873"/>
      <c r="H773" s="873"/>
      <c r="I773" s="874" t="s">
        <v>455</v>
      </c>
      <c r="J773" s="873"/>
      <c r="K773" s="41">
        <v>36.470699999999994</v>
      </c>
      <c r="L773" s="875"/>
      <c r="M773" s="43"/>
      <c r="O773" s="1981"/>
      <c r="P773" s="1982"/>
      <c r="Q773" s="1980"/>
      <c r="R773" s="2145"/>
      <c r="S773" s="889"/>
      <c r="T773" s="1569"/>
      <c r="U773" s="915"/>
      <c r="V773" s="890"/>
    </row>
    <row r="774" spans="2:22" s="38" customFormat="1" ht="12" hidden="1" outlineLevel="3">
      <c r="B774" s="26"/>
      <c r="C774" s="40"/>
      <c r="D774" s="39"/>
      <c r="E774" s="40"/>
      <c r="F774" s="872"/>
      <c r="G774" s="873"/>
      <c r="H774" s="873"/>
      <c r="I774" s="874" t="s">
        <v>41</v>
      </c>
      <c r="J774" s="873"/>
      <c r="K774" s="41">
        <v>0</v>
      </c>
      <c r="L774" s="875"/>
      <c r="M774" s="43"/>
      <c r="O774" s="1981"/>
      <c r="P774" s="1982"/>
      <c r="Q774" s="1980"/>
      <c r="R774" s="2145"/>
      <c r="S774" s="889"/>
      <c r="T774" s="1569"/>
      <c r="U774" s="915"/>
      <c r="V774" s="890"/>
    </row>
    <row r="775" spans="2:22" s="38" customFormat="1" ht="12" hidden="1" outlineLevel="3">
      <c r="B775" s="26"/>
      <c r="C775" s="40"/>
      <c r="D775" s="39"/>
      <c r="E775" s="40"/>
      <c r="F775" s="872"/>
      <c r="G775" s="873"/>
      <c r="H775" s="873"/>
      <c r="I775" s="874" t="s">
        <v>534</v>
      </c>
      <c r="J775" s="873"/>
      <c r="K775" s="41">
        <v>-3.482205</v>
      </c>
      <c r="L775" s="875"/>
      <c r="M775" s="43"/>
      <c r="O775" s="1981"/>
      <c r="P775" s="1982"/>
      <c r="Q775" s="1980"/>
      <c r="R775" s="2145"/>
      <c r="S775" s="889"/>
      <c r="T775" s="1569"/>
      <c r="U775" s="915"/>
      <c r="V775" s="890"/>
    </row>
    <row r="776" spans="2:22" s="38" customFormat="1" ht="12" hidden="1" outlineLevel="3">
      <c r="B776" s="26"/>
      <c r="C776" s="40"/>
      <c r="D776" s="39"/>
      <c r="E776" s="40"/>
      <c r="F776" s="872"/>
      <c r="G776" s="873"/>
      <c r="H776" s="873"/>
      <c r="I776" s="874" t="s">
        <v>3</v>
      </c>
      <c r="J776" s="873"/>
      <c r="K776" s="41">
        <v>32.988494999999993</v>
      </c>
      <c r="L776" s="875"/>
      <c r="M776" s="43"/>
      <c r="O776" s="1981"/>
      <c r="P776" s="1982"/>
      <c r="Q776" s="1980"/>
      <c r="R776" s="2145"/>
      <c r="S776" s="889"/>
      <c r="T776" s="1569"/>
      <c r="U776" s="915"/>
      <c r="V776" s="890"/>
    </row>
    <row r="777" spans="2:22" s="38" customFormat="1" ht="12" hidden="1" outlineLevel="3">
      <c r="B777" s="26"/>
      <c r="C777" s="40"/>
      <c r="D777" s="39"/>
      <c r="E777" s="40"/>
      <c r="F777" s="872"/>
      <c r="G777" s="873"/>
      <c r="H777" s="873"/>
      <c r="I777" s="874" t="s">
        <v>686</v>
      </c>
      <c r="J777" s="873"/>
      <c r="K777" s="41">
        <v>0</v>
      </c>
      <c r="L777" s="875"/>
      <c r="M777" s="43"/>
      <c r="O777" s="1981"/>
      <c r="P777" s="1982"/>
      <c r="Q777" s="1980"/>
      <c r="R777" s="2145"/>
      <c r="S777" s="889"/>
      <c r="T777" s="1569"/>
      <c r="U777" s="915"/>
      <c r="V777" s="890"/>
    </row>
    <row r="778" spans="2:22" s="38" customFormat="1" ht="12" hidden="1" outlineLevel="3">
      <c r="B778" s="26"/>
      <c r="C778" s="40"/>
      <c r="D778" s="39"/>
      <c r="E778" s="40"/>
      <c r="F778" s="872"/>
      <c r="G778" s="873"/>
      <c r="H778" s="873"/>
      <c r="I778" s="874" t="s">
        <v>437</v>
      </c>
      <c r="J778" s="873"/>
      <c r="K778" s="41">
        <v>6.5397499999999997</v>
      </c>
      <c r="L778" s="875"/>
      <c r="M778" s="43"/>
      <c r="O778" s="1981"/>
      <c r="P778" s="1982"/>
      <c r="Q778" s="1980"/>
      <c r="R778" s="2145"/>
      <c r="S778" s="889"/>
      <c r="T778" s="1569"/>
      <c r="U778" s="915"/>
      <c r="V778" s="890"/>
    </row>
    <row r="779" spans="2:22" s="38" customFormat="1" ht="12" hidden="1" outlineLevel="3">
      <c r="B779" s="26"/>
      <c r="C779" s="40"/>
      <c r="D779" s="39"/>
      <c r="E779" s="40"/>
      <c r="F779" s="872"/>
      <c r="G779" s="873"/>
      <c r="H779" s="873"/>
      <c r="I779" s="874" t="s">
        <v>1196</v>
      </c>
      <c r="J779" s="873"/>
      <c r="K779" s="41">
        <v>9.3852499999999992</v>
      </c>
      <c r="L779" s="875"/>
      <c r="M779" s="43"/>
      <c r="O779" s="1981"/>
      <c r="P779" s="1982"/>
      <c r="Q779" s="1980"/>
      <c r="R779" s="2145"/>
      <c r="S779" s="889"/>
      <c r="T779" s="1569"/>
      <c r="U779" s="915"/>
      <c r="V779" s="890"/>
    </row>
    <row r="780" spans="2:22" s="38" customFormat="1" ht="12" hidden="1" outlineLevel="3">
      <c r="B780" s="26"/>
      <c r="C780" s="40"/>
      <c r="D780" s="39"/>
      <c r="E780" s="40"/>
      <c r="F780" s="872"/>
      <c r="G780" s="873"/>
      <c r="H780" s="873"/>
      <c r="I780" s="874" t="s">
        <v>3</v>
      </c>
      <c r="J780" s="873"/>
      <c r="K780" s="41">
        <v>15.925000000000001</v>
      </c>
      <c r="L780" s="875"/>
      <c r="M780" s="43"/>
      <c r="O780" s="1981"/>
      <c r="P780" s="1982"/>
      <c r="Q780" s="1980"/>
      <c r="R780" s="2145"/>
      <c r="S780" s="889"/>
      <c r="T780" s="1569"/>
      <c r="U780" s="915"/>
      <c r="V780" s="890"/>
    </row>
    <row r="781" spans="2:22" s="38" customFormat="1" ht="12" hidden="1" outlineLevel="3">
      <c r="B781" s="26"/>
      <c r="C781" s="40"/>
      <c r="D781" s="39"/>
      <c r="E781" s="40"/>
      <c r="F781" s="872"/>
      <c r="G781" s="873"/>
      <c r="H781" s="873"/>
      <c r="I781" s="874" t="s">
        <v>1472</v>
      </c>
      <c r="J781" s="873"/>
      <c r="K781" s="41">
        <v>0</v>
      </c>
      <c r="L781" s="875"/>
      <c r="M781" s="43"/>
      <c r="O781" s="1981"/>
      <c r="P781" s="1982"/>
      <c r="Q781" s="1980"/>
      <c r="R781" s="2145"/>
      <c r="S781" s="889"/>
      <c r="T781" s="1569"/>
      <c r="U781" s="915"/>
      <c r="V781" s="890"/>
    </row>
    <row r="782" spans="2:22" s="38" customFormat="1" ht="12" hidden="1" outlineLevel="3">
      <c r="B782" s="26"/>
      <c r="C782" s="40"/>
      <c r="D782" s="39"/>
      <c r="E782" s="40"/>
      <c r="F782" s="872"/>
      <c r="G782" s="873"/>
      <c r="H782" s="873"/>
      <c r="I782" s="874" t="s">
        <v>340</v>
      </c>
      <c r="J782" s="873"/>
      <c r="K782" s="41">
        <v>23.240499999999997</v>
      </c>
      <c r="L782" s="875"/>
      <c r="M782" s="43"/>
      <c r="O782" s="1981"/>
      <c r="P782" s="1982"/>
      <c r="Q782" s="1980"/>
      <c r="R782" s="2145"/>
      <c r="S782" s="889"/>
      <c r="T782" s="1569"/>
      <c r="U782" s="915"/>
      <c r="V782" s="890"/>
    </row>
    <row r="783" spans="2:22" s="38" customFormat="1" ht="12" hidden="1" outlineLevel="3">
      <c r="B783" s="26"/>
      <c r="C783" s="40"/>
      <c r="D783" s="39"/>
      <c r="E783" s="40"/>
      <c r="F783" s="872"/>
      <c r="G783" s="873"/>
      <c r="H783" s="873"/>
      <c r="I783" s="874"/>
      <c r="J783" s="873"/>
      <c r="K783" s="41">
        <v>0</v>
      </c>
      <c r="L783" s="875"/>
      <c r="M783" s="43"/>
      <c r="O783" s="1981"/>
      <c r="P783" s="1982"/>
      <c r="Q783" s="1980"/>
      <c r="R783" s="2145"/>
      <c r="S783" s="889"/>
      <c r="T783" s="1569"/>
      <c r="U783" s="915"/>
      <c r="V783" s="890"/>
    </row>
    <row r="784" spans="2:22" s="38" customFormat="1" ht="12" hidden="1" outlineLevel="3">
      <c r="B784" s="26"/>
      <c r="C784" s="40"/>
      <c r="D784" s="39"/>
      <c r="E784" s="40"/>
      <c r="F784" s="872"/>
      <c r="G784" s="873"/>
      <c r="H784" s="873"/>
      <c r="I784" s="874"/>
      <c r="J784" s="873"/>
      <c r="K784" s="41">
        <v>0</v>
      </c>
      <c r="L784" s="875"/>
      <c r="M784" s="43"/>
      <c r="O784" s="1981"/>
      <c r="P784" s="1982"/>
      <c r="Q784" s="1980"/>
      <c r="R784" s="2145"/>
      <c r="S784" s="889"/>
      <c r="T784" s="1569"/>
      <c r="U784" s="915"/>
      <c r="V784" s="890"/>
    </row>
    <row r="785" spans="2:22" s="64" customFormat="1" outlineLevel="2">
      <c r="B785" s="1921" t="s">
        <v>4688</v>
      </c>
      <c r="C785" s="1642"/>
      <c r="D785" s="1921"/>
      <c r="E785" s="1639"/>
      <c r="F785" s="1638">
        <v>7</v>
      </c>
      <c r="G785" s="1642" t="s">
        <v>13</v>
      </c>
      <c r="H785" s="1922" t="s">
        <v>270</v>
      </c>
      <c r="I785" s="1644" t="s">
        <v>1567</v>
      </c>
      <c r="J785" s="1642" t="s">
        <v>16</v>
      </c>
      <c r="K785" s="1643">
        <v>3965.616</v>
      </c>
      <c r="L785" s="1923">
        <v>0</v>
      </c>
      <c r="M785" s="1643">
        <f>K785*(1+L785/100)</f>
        <v>3965.616</v>
      </c>
      <c r="O785" s="1977"/>
      <c r="P785" s="1983"/>
      <c r="Q785" s="1978"/>
      <c r="R785" s="2143">
        <f>M785*Q785</f>
        <v>0</v>
      </c>
      <c r="S785" s="1924"/>
      <c r="T785" s="2155">
        <f>M785*S785</f>
        <v>0</v>
      </c>
      <c r="U785" s="1619"/>
      <c r="V785" s="911">
        <f>M785*U785</f>
        <v>0</v>
      </c>
    </row>
    <row r="786" spans="2:22" s="64" customFormat="1" outlineLevel="2">
      <c r="B786" s="1921" t="s">
        <v>4688</v>
      </c>
      <c r="C786" s="1642"/>
      <c r="D786" s="1921"/>
      <c r="E786" s="1639"/>
      <c r="F786" s="1638">
        <v>8</v>
      </c>
      <c r="G786" s="1642" t="s">
        <v>13</v>
      </c>
      <c r="H786" s="1922" t="s">
        <v>271</v>
      </c>
      <c r="I786" s="1644" t="s">
        <v>1654</v>
      </c>
      <c r="J786" s="1642" t="s">
        <v>16</v>
      </c>
      <c r="K786" s="1643">
        <v>3965.616</v>
      </c>
      <c r="L786" s="1923">
        <v>0</v>
      </c>
      <c r="M786" s="1643">
        <f>K786*(1+L786/100)</f>
        <v>3965.616</v>
      </c>
      <c r="O786" s="1977"/>
      <c r="P786" s="1983"/>
      <c r="Q786" s="1978"/>
      <c r="R786" s="2143">
        <f>M786*Q786</f>
        <v>0</v>
      </c>
      <c r="S786" s="1924">
        <v>5.2399999999999999E-3</v>
      </c>
      <c r="T786" s="2155">
        <f>M786*S786</f>
        <v>20.779827839999999</v>
      </c>
      <c r="U786" s="1619"/>
      <c r="V786" s="911">
        <f>M786*U786</f>
        <v>0</v>
      </c>
    </row>
    <row r="787" spans="2:22" s="64" customFormat="1" outlineLevel="2">
      <c r="B787" s="1921" t="s">
        <v>4688</v>
      </c>
      <c r="C787" s="1642"/>
      <c r="D787" s="1921"/>
      <c r="E787" s="1639"/>
      <c r="F787" s="1638">
        <v>9</v>
      </c>
      <c r="G787" s="1642" t="s">
        <v>13</v>
      </c>
      <c r="H787" s="1922" t="s">
        <v>272</v>
      </c>
      <c r="I787" s="1644" t="s">
        <v>1659</v>
      </c>
      <c r="J787" s="1642" t="s">
        <v>16</v>
      </c>
      <c r="K787" s="1643">
        <v>3965.616</v>
      </c>
      <c r="L787" s="1923">
        <v>0</v>
      </c>
      <c r="M787" s="1643">
        <f>K787*(1+L787/100)</f>
        <v>3965.616</v>
      </c>
      <c r="O787" s="1977"/>
      <c r="P787" s="1983"/>
      <c r="Q787" s="1978"/>
      <c r="R787" s="2143">
        <f>M787*Q787</f>
        <v>0</v>
      </c>
      <c r="S787" s="1924"/>
      <c r="T787" s="2155">
        <f>M787*S787</f>
        <v>0</v>
      </c>
      <c r="U787" s="1619"/>
      <c r="V787" s="911">
        <f>M787*U787</f>
        <v>0</v>
      </c>
    </row>
    <row r="788" spans="2:22" s="64" customFormat="1" outlineLevel="2" collapsed="1">
      <c r="B788" s="1921" t="s">
        <v>4688</v>
      </c>
      <c r="C788" s="1642"/>
      <c r="D788" s="1921"/>
      <c r="E788" s="1639"/>
      <c r="F788" s="1638">
        <v>10</v>
      </c>
      <c r="G788" s="1642" t="s">
        <v>13</v>
      </c>
      <c r="H788" s="1922" t="s">
        <v>273</v>
      </c>
      <c r="I788" s="1644" t="s">
        <v>1590</v>
      </c>
      <c r="J788" s="1642" t="s">
        <v>7</v>
      </c>
      <c r="K788" s="1643">
        <v>111.13740999999999</v>
      </c>
      <c r="L788" s="1923">
        <v>0</v>
      </c>
      <c r="M788" s="1643">
        <f>K788*(1+L788/100)</f>
        <v>111.13740999999999</v>
      </c>
      <c r="O788" s="1977"/>
      <c r="P788" s="1983"/>
      <c r="Q788" s="1978"/>
      <c r="R788" s="2143">
        <f>M788*Q788</f>
        <v>0</v>
      </c>
      <c r="S788" s="1924">
        <v>1.0551600000000001</v>
      </c>
      <c r="T788" s="2155">
        <f>M788*S788</f>
        <v>117.2677495356</v>
      </c>
      <c r="U788" s="1619"/>
      <c r="V788" s="911">
        <f>M788*U788</f>
        <v>0</v>
      </c>
    </row>
    <row r="789" spans="2:22" s="38" customFormat="1" ht="12" hidden="1" outlineLevel="3">
      <c r="B789" s="26"/>
      <c r="C789" s="40"/>
      <c r="D789" s="39"/>
      <c r="E789" s="40"/>
      <c r="F789" s="872"/>
      <c r="G789" s="873"/>
      <c r="H789" s="873"/>
      <c r="I789" s="874" t="s">
        <v>27</v>
      </c>
      <c r="J789" s="873"/>
      <c r="K789" s="41">
        <v>0</v>
      </c>
      <c r="L789" s="875"/>
      <c r="M789" s="43"/>
      <c r="O789" s="1981"/>
      <c r="P789" s="1982"/>
      <c r="Q789" s="1980"/>
      <c r="R789" s="2145"/>
      <c r="S789" s="889"/>
      <c r="T789" s="1569"/>
      <c r="U789" s="915"/>
      <c r="V789" s="890"/>
    </row>
    <row r="790" spans="2:22" s="38" customFormat="1" ht="12" hidden="1" outlineLevel="3">
      <c r="B790" s="26"/>
      <c r="C790" s="40"/>
      <c r="D790" s="39"/>
      <c r="E790" s="40"/>
      <c r="F790" s="872"/>
      <c r="G790" s="873"/>
      <c r="H790" s="873"/>
      <c r="I790" s="874" t="s">
        <v>1241</v>
      </c>
      <c r="J790" s="873"/>
      <c r="K790" s="41">
        <v>55.5655</v>
      </c>
      <c r="L790" s="875"/>
      <c r="M790" s="43"/>
      <c r="O790" s="1981"/>
      <c r="P790" s="1982"/>
      <c r="Q790" s="1980"/>
      <c r="R790" s="2145"/>
      <c r="S790" s="889"/>
      <c r="T790" s="1569"/>
      <c r="U790" s="915"/>
      <c r="V790" s="890"/>
    </row>
    <row r="791" spans="2:22" s="38" customFormat="1" ht="12" hidden="1" outlineLevel="3">
      <c r="B791" s="26"/>
      <c r="C791" s="40"/>
      <c r="D791" s="39"/>
      <c r="E791" s="40"/>
      <c r="F791" s="872"/>
      <c r="G791" s="873"/>
      <c r="H791" s="873"/>
      <c r="I791" s="874" t="s">
        <v>44</v>
      </c>
      <c r="J791" s="873"/>
      <c r="K791" s="41">
        <v>0</v>
      </c>
      <c r="L791" s="875"/>
      <c r="M791" s="43"/>
      <c r="O791" s="1981"/>
      <c r="P791" s="1982"/>
      <c r="Q791" s="1980"/>
      <c r="R791" s="2145"/>
      <c r="S791" s="889"/>
      <c r="T791" s="1569"/>
      <c r="U791" s="915"/>
      <c r="V791" s="890"/>
    </row>
    <row r="792" spans="2:22" s="38" customFormat="1" ht="12" hidden="1" outlineLevel="3">
      <c r="B792" s="26"/>
      <c r="C792" s="40"/>
      <c r="D792" s="39"/>
      <c r="E792" s="40"/>
      <c r="F792" s="872"/>
      <c r="G792" s="873"/>
      <c r="H792" s="873"/>
      <c r="I792" s="874" t="s">
        <v>852</v>
      </c>
      <c r="J792" s="873"/>
      <c r="K792" s="41">
        <v>26.660794999999997</v>
      </c>
      <c r="L792" s="875"/>
      <c r="M792" s="43"/>
      <c r="O792" s="1981"/>
      <c r="P792" s="1982"/>
      <c r="Q792" s="1980"/>
      <c r="R792" s="2145"/>
      <c r="S792" s="889"/>
      <c r="T792" s="1569"/>
      <c r="U792" s="915"/>
      <c r="V792" s="890"/>
    </row>
    <row r="793" spans="2:22" s="38" customFormat="1" ht="12" hidden="1" outlineLevel="3">
      <c r="B793" s="26"/>
      <c r="C793" s="40"/>
      <c r="D793" s="39"/>
      <c r="E793" s="40"/>
      <c r="F793" s="872"/>
      <c r="G793" s="873"/>
      <c r="H793" s="873"/>
      <c r="I793" s="874" t="s">
        <v>28</v>
      </c>
      <c r="J793" s="873"/>
      <c r="K793" s="41">
        <v>0</v>
      </c>
      <c r="L793" s="875"/>
      <c r="M793" s="43"/>
      <c r="O793" s="1981"/>
      <c r="P793" s="1982"/>
      <c r="Q793" s="1980"/>
      <c r="R793" s="2145"/>
      <c r="S793" s="889"/>
      <c r="T793" s="1569"/>
      <c r="U793" s="915"/>
      <c r="V793" s="890"/>
    </row>
    <row r="794" spans="2:22" s="38" customFormat="1" ht="12" hidden="1" outlineLevel="3">
      <c r="B794" s="26"/>
      <c r="C794" s="40"/>
      <c r="D794" s="39"/>
      <c r="E794" s="40"/>
      <c r="F794" s="872"/>
      <c r="G794" s="873"/>
      <c r="H794" s="873"/>
      <c r="I794" s="874" t="s">
        <v>853</v>
      </c>
      <c r="J794" s="873"/>
      <c r="K794" s="41">
        <v>27.283060000000003</v>
      </c>
      <c r="L794" s="875"/>
      <c r="M794" s="43"/>
      <c r="O794" s="1981"/>
      <c r="P794" s="1982"/>
      <c r="Q794" s="1980"/>
      <c r="R794" s="2145"/>
      <c r="S794" s="889"/>
      <c r="T794" s="1569"/>
      <c r="U794" s="915"/>
      <c r="V794" s="890"/>
    </row>
    <row r="795" spans="2:22" s="38" customFormat="1" ht="12" hidden="1" outlineLevel="3">
      <c r="B795" s="26"/>
      <c r="C795" s="40"/>
      <c r="D795" s="39"/>
      <c r="E795" s="40"/>
      <c r="F795" s="872"/>
      <c r="G795" s="873"/>
      <c r="H795" s="873"/>
      <c r="I795" s="874" t="s">
        <v>30</v>
      </c>
      <c r="J795" s="873"/>
      <c r="K795" s="41">
        <v>0</v>
      </c>
      <c r="L795" s="875"/>
      <c r="M795" s="43"/>
      <c r="O795" s="1981"/>
      <c r="P795" s="1982"/>
      <c r="Q795" s="1980"/>
      <c r="R795" s="2145"/>
      <c r="S795" s="889"/>
      <c r="T795" s="1569"/>
      <c r="U795" s="915"/>
      <c r="V795" s="890"/>
    </row>
    <row r="796" spans="2:22" s="38" customFormat="1" ht="12" hidden="1" outlineLevel="3">
      <c r="B796" s="26"/>
      <c r="C796" s="40"/>
      <c r="D796" s="39"/>
      <c r="E796" s="40"/>
      <c r="F796" s="872"/>
      <c r="G796" s="873"/>
      <c r="H796" s="873"/>
      <c r="I796" s="874" t="s">
        <v>639</v>
      </c>
      <c r="J796" s="873"/>
      <c r="K796" s="41">
        <v>0.83455499999999994</v>
      </c>
      <c r="L796" s="875"/>
      <c r="M796" s="43"/>
      <c r="O796" s="1981"/>
      <c r="P796" s="1982"/>
      <c r="Q796" s="1980"/>
      <c r="R796" s="2145"/>
      <c r="S796" s="889"/>
      <c r="T796" s="1569"/>
      <c r="U796" s="915"/>
      <c r="V796" s="890"/>
    </row>
    <row r="797" spans="2:22" s="38" customFormat="1" ht="12" hidden="1" outlineLevel="3">
      <c r="B797" s="26"/>
      <c r="C797" s="40"/>
      <c r="D797" s="39"/>
      <c r="E797" s="40"/>
      <c r="F797" s="872"/>
      <c r="G797" s="873"/>
      <c r="H797" s="873"/>
      <c r="I797" s="874" t="s">
        <v>3</v>
      </c>
      <c r="J797" s="873"/>
      <c r="K797" s="41">
        <v>110.34390999999999</v>
      </c>
      <c r="L797" s="875"/>
      <c r="M797" s="43"/>
      <c r="O797" s="1981"/>
      <c r="P797" s="1982"/>
      <c r="Q797" s="1980"/>
      <c r="R797" s="2145"/>
      <c r="S797" s="889"/>
      <c r="T797" s="1569"/>
      <c r="U797" s="915"/>
      <c r="V797" s="890"/>
    </row>
    <row r="798" spans="2:22" s="38" customFormat="1" ht="12" hidden="1" outlineLevel="3">
      <c r="B798" s="26"/>
      <c r="C798" s="40"/>
      <c r="D798" s="39"/>
      <c r="E798" s="40"/>
      <c r="F798" s="872"/>
      <c r="G798" s="873"/>
      <c r="H798" s="873"/>
      <c r="I798" s="874" t="s">
        <v>1386</v>
      </c>
      <c r="J798" s="873"/>
      <c r="K798" s="41">
        <v>0</v>
      </c>
      <c r="L798" s="875"/>
      <c r="M798" s="43"/>
      <c r="O798" s="1981"/>
      <c r="P798" s="1982"/>
      <c r="Q798" s="1980"/>
      <c r="R798" s="2145"/>
      <c r="S798" s="889"/>
      <c r="T798" s="1569"/>
      <c r="U798" s="915"/>
      <c r="V798" s="890"/>
    </row>
    <row r="799" spans="2:22" s="38" customFormat="1" ht="12" hidden="1" outlineLevel="3">
      <c r="B799" s="26"/>
      <c r="C799" s="40"/>
      <c r="D799" s="39"/>
      <c r="E799" s="40"/>
      <c r="F799" s="872"/>
      <c r="G799" s="873"/>
      <c r="H799" s="873"/>
      <c r="I799" s="874" t="s">
        <v>598</v>
      </c>
      <c r="J799" s="873"/>
      <c r="K799" s="41">
        <v>0.79349999999999998</v>
      </c>
      <c r="L799" s="875"/>
      <c r="M799" s="43"/>
      <c r="O799" s="1981"/>
      <c r="P799" s="1982"/>
      <c r="Q799" s="1980"/>
      <c r="R799" s="2145"/>
      <c r="S799" s="889"/>
      <c r="T799" s="1569"/>
      <c r="U799" s="915"/>
      <c r="V799" s="890"/>
    </row>
    <row r="800" spans="2:22" s="38" customFormat="1" ht="12" hidden="1" outlineLevel="3">
      <c r="B800" s="26"/>
      <c r="C800" s="40"/>
      <c r="D800" s="39"/>
      <c r="E800" s="40"/>
      <c r="F800" s="872"/>
      <c r="G800" s="873"/>
      <c r="H800" s="873"/>
      <c r="I800" s="874"/>
      <c r="J800" s="873"/>
      <c r="K800" s="41">
        <v>0</v>
      </c>
      <c r="L800" s="875"/>
      <c r="M800" s="43"/>
      <c r="O800" s="1981"/>
      <c r="P800" s="1982"/>
      <c r="Q800" s="1980"/>
      <c r="R800" s="2145"/>
      <c r="S800" s="889"/>
      <c r="T800" s="1569"/>
      <c r="U800" s="915"/>
      <c r="V800" s="890"/>
    </row>
    <row r="801" spans="2:22" s="64" customFormat="1" outlineLevel="2" collapsed="1">
      <c r="B801" s="1921" t="s">
        <v>4688</v>
      </c>
      <c r="C801" s="1642"/>
      <c r="D801" s="1921"/>
      <c r="E801" s="1639"/>
      <c r="F801" s="1638">
        <v>11</v>
      </c>
      <c r="G801" s="1642" t="s">
        <v>13</v>
      </c>
      <c r="H801" s="1922" t="s">
        <v>274</v>
      </c>
      <c r="I801" s="1644" t="s">
        <v>1747</v>
      </c>
      <c r="J801" s="1642" t="s">
        <v>17</v>
      </c>
      <c r="K801" s="1643">
        <v>61.175952000000002</v>
      </c>
      <c r="L801" s="1923">
        <v>0</v>
      </c>
      <c r="M801" s="1643">
        <f>K801*(1+L801/100)</f>
        <v>61.175952000000002</v>
      </c>
      <c r="O801" s="1977"/>
      <c r="P801" s="1983"/>
      <c r="Q801" s="1978"/>
      <c r="R801" s="2143">
        <f>M801*Q801</f>
        <v>0</v>
      </c>
      <c r="S801" s="1924">
        <v>2.45336</v>
      </c>
      <c r="T801" s="2155">
        <f>M801*S801</f>
        <v>150.08663359872</v>
      </c>
      <c r="U801" s="1619"/>
      <c r="V801" s="911">
        <f>M801*U801</f>
        <v>0</v>
      </c>
    </row>
    <row r="802" spans="2:22" s="38" customFormat="1" ht="12" hidden="1" outlineLevel="3">
      <c r="B802" s="26"/>
      <c r="C802" s="40"/>
      <c r="D802" s="39"/>
      <c r="E802" s="40"/>
      <c r="F802" s="872"/>
      <c r="G802" s="873"/>
      <c r="H802" s="873"/>
      <c r="I802" s="874" t="s">
        <v>44</v>
      </c>
      <c r="J802" s="873"/>
      <c r="K802" s="41">
        <v>0</v>
      </c>
      <c r="L802" s="875"/>
      <c r="M802" s="43"/>
      <c r="O802" s="1981"/>
      <c r="P802" s="1982"/>
      <c r="Q802" s="1980"/>
      <c r="R802" s="2145"/>
      <c r="S802" s="889"/>
      <c r="T802" s="1569"/>
      <c r="U802" s="915"/>
      <c r="V802" s="890"/>
    </row>
    <row r="803" spans="2:22" s="38" customFormat="1" ht="12" hidden="1" outlineLevel="3">
      <c r="B803" s="26"/>
      <c r="C803" s="40"/>
      <c r="D803" s="39"/>
      <c r="E803" s="40"/>
      <c r="F803" s="872"/>
      <c r="G803" s="873"/>
      <c r="H803" s="873"/>
      <c r="I803" s="874" t="s">
        <v>1483</v>
      </c>
      <c r="J803" s="873"/>
      <c r="K803" s="41">
        <v>1.1172000000000002</v>
      </c>
      <c r="L803" s="875"/>
      <c r="M803" s="43"/>
      <c r="O803" s="1981"/>
      <c r="P803" s="1982"/>
      <c r="Q803" s="1980"/>
      <c r="R803" s="2145"/>
      <c r="S803" s="889"/>
      <c r="T803" s="1569"/>
      <c r="U803" s="915"/>
      <c r="V803" s="890"/>
    </row>
    <row r="804" spans="2:22" s="38" customFormat="1" ht="12" hidden="1" outlineLevel="3">
      <c r="B804" s="26"/>
      <c r="C804" s="40"/>
      <c r="D804" s="39"/>
      <c r="E804" s="40"/>
      <c r="F804" s="872"/>
      <c r="G804" s="873"/>
      <c r="H804" s="873"/>
      <c r="I804" s="874" t="s">
        <v>1288</v>
      </c>
      <c r="J804" s="873"/>
      <c r="K804" s="41">
        <v>0.53999999999999992</v>
      </c>
      <c r="L804" s="875"/>
      <c r="M804" s="43"/>
      <c r="O804" s="1981"/>
      <c r="P804" s="1982"/>
      <c r="Q804" s="1980"/>
      <c r="R804" s="2145"/>
      <c r="S804" s="889"/>
      <c r="T804" s="1569"/>
      <c r="U804" s="915"/>
      <c r="V804" s="890"/>
    </row>
    <row r="805" spans="2:22" s="38" customFormat="1" ht="12" hidden="1" outlineLevel="3">
      <c r="B805" s="26"/>
      <c r="C805" s="40"/>
      <c r="D805" s="39"/>
      <c r="E805" s="40"/>
      <c r="F805" s="872"/>
      <c r="G805" s="873"/>
      <c r="H805" s="873"/>
      <c r="I805" s="874" t="s">
        <v>120</v>
      </c>
      <c r="J805" s="873"/>
      <c r="K805" s="41">
        <v>0</v>
      </c>
      <c r="L805" s="875"/>
      <c r="M805" s="43"/>
      <c r="O805" s="1981"/>
      <c r="P805" s="1982"/>
      <c r="Q805" s="1980"/>
      <c r="R805" s="2145"/>
      <c r="S805" s="889"/>
      <c r="T805" s="1569"/>
      <c r="U805" s="915"/>
      <c r="V805" s="890"/>
    </row>
    <row r="806" spans="2:22" s="38" customFormat="1" ht="12" hidden="1" outlineLevel="3">
      <c r="B806" s="26"/>
      <c r="C806" s="40"/>
      <c r="D806" s="39"/>
      <c r="E806" s="40"/>
      <c r="F806" s="872"/>
      <c r="G806" s="873"/>
      <c r="H806" s="873"/>
      <c r="I806" s="874" t="s">
        <v>1495</v>
      </c>
      <c r="J806" s="873"/>
      <c r="K806" s="41">
        <v>6.8272199999999996</v>
      </c>
      <c r="L806" s="875"/>
      <c r="M806" s="43"/>
      <c r="O806" s="1981"/>
      <c r="P806" s="1982"/>
      <c r="Q806" s="1980"/>
      <c r="R806" s="2145"/>
      <c r="S806" s="889"/>
      <c r="T806" s="1569"/>
      <c r="U806" s="915"/>
      <c r="V806" s="890"/>
    </row>
    <row r="807" spans="2:22" s="38" customFormat="1" ht="12" hidden="1" outlineLevel="3">
      <c r="B807" s="26"/>
      <c r="C807" s="40"/>
      <c r="D807" s="39"/>
      <c r="E807" s="40"/>
      <c r="F807" s="872"/>
      <c r="G807" s="873"/>
      <c r="H807" s="873"/>
      <c r="I807" s="874" t="s">
        <v>1576</v>
      </c>
      <c r="J807" s="873"/>
      <c r="K807" s="41">
        <v>24.473099999999999</v>
      </c>
      <c r="L807" s="875"/>
      <c r="M807" s="43"/>
      <c r="O807" s="1981"/>
      <c r="P807" s="1982"/>
      <c r="Q807" s="1980"/>
      <c r="R807" s="2145"/>
      <c r="S807" s="889"/>
      <c r="T807" s="1569"/>
      <c r="U807" s="915"/>
      <c r="V807" s="890"/>
    </row>
    <row r="808" spans="2:22" s="38" customFormat="1" ht="12" hidden="1" outlineLevel="3">
      <c r="B808" s="26"/>
      <c r="C808" s="40"/>
      <c r="D808" s="39"/>
      <c r="E808" s="40"/>
      <c r="F808" s="872"/>
      <c r="G808" s="873"/>
      <c r="H808" s="873"/>
      <c r="I808" s="874" t="s">
        <v>1329</v>
      </c>
      <c r="J808" s="873"/>
      <c r="K808" s="41">
        <v>4.8503999999999987</v>
      </c>
      <c r="L808" s="875"/>
      <c r="M808" s="43"/>
      <c r="O808" s="1981"/>
      <c r="P808" s="1982"/>
      <c r="Q808" s="1980"/>
      <c r="R808" s="2145"/>
      <c r="S808" s="889"/>
      <c r="T808" s="1569"/>
      <c r="U808" s="915"/>
      <c r="V808" s="890"/>
    </row>
    <row r="809" spans="2:22" s="38" customFormat="1" ht="12" hidden="1" outlineLevel="3">
      <c r="B809" s="26"/>
      <c r="C809" s="40"/>
      <c r="D809" s="39"/>
      <c r="E809" s="40"/>
      <c r="F809" s="872"/>
      <c r="G809" s="873"/>
      <c r="H809" s="873"/>
      <c r="I809" s="874" t="s">
        <v>3</v>
      </c>
      <c r="J809" s="873"/>
      <c r="K809" s="41">
        <v>37.807920000000003</v>
      </c>
      <c r="L809" s="875"/>
      <c r="M809" s="43"/>
      <c r="O809" s="1981"/>
      <c r="P809" s="1982"/>
      <c r="Q809" s="1980"/>
      <c r="R809" s="2145"/>
      <c r="S809" s="889"/>
      <c r="T809" s="1569"/>
      <c r="U809" s="915"/>
      <c r="V809" s="890"/>
    </row>
    <row r="810" spans="2:22" s="38" customFormat="1" ht="12" hidden="1" outlineLevel="3">
      <c r="B810" s="26"/>
      <c r="C810" s="40"/>
      <c r="D810" s="39"/>
      <c r="E810" s="40"/>
      <c r="F810" s="872"/>
      <c r="G810" s="873"/>
      <c r="H810" s="873"/>
      <c r="I810" s="874" t="s">
        <v>58</v>
      </c>
      <c r="J810" s="873"/>
      <c r="K810" s="41">
        <v>0</v>
      </c>
      <c r="L810" s="875"/>
      <c r="M810" s="43"/>
      <c r="O810" s="1981"/>
      <c r="P810" s="1982"/>
      <c r="Q810" s="1980"/>
      <c r="R810" s="2145"/>
      <c r="S810" s="889"/>
      <c r="T810" s="1569"/>
      <c r="U810" s="915"/>
      <c r="V810" s="890"/>
    </row>
    <row r="811" spans="2:22" s="38" customFormat="1" ht="12" hidden="1" outlineLevel="3">
      <c r="B811" s="26"/>
      <c r="C811" s="40"/>
      <c r="D811" s="39"/>
      <c r="E811" s="40"/>
      <c r="F811" s="872"/>
      <c r="G811" s="873"/>
      <c r="H811" s="873"/>
      <c r="I811" s="874" t="s">
        <v>1507</v>
      </c>
      <c r="J811" s="873"/>
      <c r="K811" s="41">
        <v>7.1563499999999989</v>
      </c>
      <c r="L811" s="875"/>
      <c r="M811" s="43"/>
      <c r="O811" s="1981"/>
      <c r="P811" s="1982"/>
      <c r="Q811" s="1980"/>
      <c r="R811" s="2145"/>
      <c r="S811" s="889"/>
      <c r="T811" s="1569"/>
      <c r="U811" s="915"/>
      <c r="V811" s="890"/>
    </row>
    <row r="812" spans="2:22" s="38" customFormat="1" ht="12" hidden="1" outlineLevel="3">
      <c r="B812" s="26"/>
      <c r="C812" s="40"/>
      <c r="D812" s="39"/>
      <c r="E812" s="40"/>
      <c r="F812" s="872"/>
      <c r="G812" s="873"/>
      <c r="H812" s="873"/>
      <c r="I812" s="874" t="s">
        <v>1027</v>
      </c>
      <c r="J812" s="873"/>
      <c r="K812" s="41">
        <v>8.0086499999999994</v>
      </c>
      <c r="L812" s="875"/>
      <c r="M812" s="43"/>
      <c r="O812" s="1981"/>
      <c r="P812" s="1982"/>
      <c r="Q812" s="1980"/>
      <c r="R812" s="2145"/>
      <c r="S812" s="889"/>
      <c r="T812" s="1569"/>
      <c r="U812" s="915"/>
      <c r="V812" s="890"/>
    </row>
    <row r="813" spans="2:22" s="38" customFormat="1" ht="12" hidden="1" outlineLevel="3">
      <c r="B813" s="26"/>
      <c r="C813" s="40"/>
      <c r="D813" s="39"/>
      <c r="E813" s="40"/>
      <c r="F813" s="872"/>
      <c r="G813" s="873"/>
      <c r="H813" s="873"/>
      <c r="I813" s="874" t="s">
        <v>1546</v>
      </c>
      <c r="J813" s="873"/>
      <c r="K813" s="41">
        <v>8.2030320000000003</v>
      </c>
      <c r="L813" s="875"/>
      <c r="M813" s="43"/>
      <c r="O813" s="1981"/>
      <c r="P813" s="1982"/>
      <c r="Q813" s="1980"/>
      <c r="R813" s="2145"/>
      <c r="S813" s="889"/>
      <c r="T813" s="1569"/>
      <c r="U813" s="915"/>
      <c r="V813" s="890"/>
    </row>
    <row r="814" spans="2:22" s="38" customFormat="1" ht="12" hidden="1" outlineLevel="3">
      <c r="B814" s="26"/>
      <c r="C814" s="40"/>
      <c r="D814" s="39"/>
      <c r="E814" s="40"/>
      <c r="F814" s="872"/>
      <c r="G814" s="873"/>
      <c r="H814" s="873"/>
      <c r="I814" s="874"/>
      <c r="J814" s="873"/>
      <c r="K814" s="41">
        <v>0</v>
      </c>
      <c r="L814" s="875"/>
      <c r="M814" s="43"/>
      <c r="O814" s="1981"/>
      <c r="P814" s="1982"/>
      <c r="Q814" s="1980"/>
      <c r="R814" s="2145"/>
      <c r="S814" s="889"/>
      <c r="T814" s="1569"/>
      <c r="U814" s="915"/>
      <c r="V814" s="890"/>
    </row>
    <row r="815" spans="2:22" s="64" customFormat="1" outlineLevel="2" collapsed="1">
      <c r="B815" s="1921" t="s">
        <v>4688</v>
      </c>
      <c r="C815" s="1642"/>
      <c r="D815" s="1921"/>
      <c r="E815" s="1639"/>
      <c r="F815" s="1638">
        <v>12</v>
      </c>
      <c r="G815" s="1642" t="s">
        <v>13</v>
      </c>
      <c r="H815" s="1922" t="s">
        <v>275</v>
      </c>
      <c r="I815" s="1644" t="s">
        <v>1612</v>
      </c>
      <c r="J815" s="1642" t="s">
        <v>16</v>
      </c>
      <c r="K815" s="1643">
        <v>493.30897999999996</v>
      </c>
      <c r="L815" s="1923">
        <v>0</v>
      </c>
      <c r="M815" s="1643">
        <f>K815*(1+L815/100)</f>
        <v>493.30897999999996</v>
      </c>
      <c r="O815" s="1977"/>
      <c r="P815" s="1983"/>
      <c r="Q815" s="1978"/>
      <c r="R815" s="2143">
        <f>M815*Q815</f>
        <v>0</v>
      </c>
      <c r="S815" s="1924">
        <v>7.6999999999999996E-4</v>
      </c>
      <c r="T815" s="2155">
        <f>M815*S815</f>
        <v>0.37984791459999995</v>
      </c>
      <c r="U815" s="1619"/>
      <c r="V815" s="911">
        <f>M815*U815</f>
        <v>0</v>
      </c>
    </row>
    <row r="816" spans="2:22" s="38" customFormat="1" ht="12" hidden="1" outlineLevel="3">
      <c r="B816" s="26"/>
      <c r="C816" s="40"/>
      <c r="D816" s="39"/>
      <c r="E816" s="40"/>
      <c r="F816" s="872"/>
      <c r="G816" s="873"/>
      <c r="H816" s="873"/>
      <c r="I816" s="874" t="s">
        <v>44</v>
      </c>
      <c r="J816" s="873"/>
      <c r="K816" s="41">
        <v>0</v>
      </c>
      <c r="L816" s="875"/>
      <c r="M816" s="43"/>
      <c r="O816" s="1981"/>
      <c r="P816" s="1982"/>
      <c r="Q816" s="1980"/>
      <c r="R816" s="2145"/>
      <c r="S816" s="889"/>
      <c r="T816" s="1569"/>
      <c r="U816" s="915"/>
      <c r="V816" s="890"/>
    </row>
    <row r="817" spans="2:22" s="38" customFormat="1" ht="12" hidden="1" outlineLevel="3">
      <c r="B817" s="26"/>
      <c r="C817" s="40"/>
      <c r="D817" s="39"/>
      <c r="E817" s="40"/>
      <c r="F817" s="872"/>
      <c r="G817" s="873"/>
      <c r="H817" s="873"/>
      <c r="I817" s="874" t="s">
        <v>1505</v>
      </c>
      <c r="J817" s="873"/>
      <c r="K817" s="41">
        <v>14.896000000000004</v>
      </c>
      <c r="L817" s="875"/>
      <c r="M817" s="43"/>
      <c r="O817" s="1981"/>
      <c r="P817" s="1982"/>
      <c r="Q817" s="1980"/>
      <c r="R817" s="2145"/>
      <c r="S817" s="889"/>
      <c r="T817" s="1569"/>
      <c r="U817" s="915"/>
      <c r="V817" s="890"/>
    </row>
    <row r="818" spans="2:22" s="38" customFormat="1" ht="12" hidden="1" outlineLevel="3">
      <c r="B818" s="26"/>
      <c r="C818" s="40"/>
      <c r="D818" s="39"/>
      <c r="E818" s="40"/>
      <c r="F818" s="872"/>
      <c r="G818" s="873"/>
      <c r="H818" s="873"/>
      <c r="I818" s="874" t="s">
        <v>1361</v>
      </c>
      <c r="J818" s="873"/>
      <c r="K818" s="41">
        <v>5.4</v>
      </c>
      <c r="L818" s="875"/>
      <c r="M818" s="43"/>
      <c r="O818" s="1981"/>
      <c r="P818" s="1982"/>
      <c r="Q818" s="1980"/>
      <c r="R818" s="2145"/>
      <c r="S818" s="889"/>
      <c r="T818" s="1569"/>
      <c r="U818" s="915"/>
      <c r="V818" s="890"/>
    </row>
    <row r="819" spans="2:22" s="38" customFormat="1" ht="12" hidden="1" outlineLevel="3">
      <c r="B819" s="26"/>
      <c r="C819" s="40"/>
      <c r="D819" s="39"/>
      <c r="E819" s="40"/>
      <c r="F819" s="872"/>
      <c r="G819" s="873"/>
      <c r="H819" s="873"/>
      <c r="I819" s="874" t="s">
        <v>120</v>
      </c>
      <c r="J819" s="873"/>
      <c r="K819" s="41">
        <v>0</v>
      </c>
      <c r="L819" s="875"/>
      <c r="M819" s="43"/>
      <c r="O819" s="1981"/>
      <c r="P819" s="1982"/>
      <c r="Q819" s="1980"/>
      <c r="R819" s="2145"/>
      <c r="S819" s="889"/>
      <c r="T819" s="1569"/>
      <c r="U819" s="915"/>
      <c r="V819" s="890"/>
    </row>
    <row r="820" spans="2:22" s="38" customFormat="1" ht="12" hidden="1" outlineLevel="3">
      <c r="B820" s="26"/>
      <c r="C820" s="40"/>
      <c r="D820" s="39"/>
      <c r="E820" s="40"/>
      <c r="F820" s="872"/>
      <c r="G820" s="873"/>
      <c r="H820" s="873"/>
      <c r="I820" s="874" t="s">
        <v>1509</v>
      </c>
      <c r="J820" s="873"/>
      <c r="K820" s="41">
        <v>52.777799999999992</v>
      </c>
      <c r="L820" s="875"/>
      <c r="M820" s="43"/>
      <c r="O820" s="1981"/>
      <c r="P820" s="1982"/>
      <c r="Q820" s="1980"/>
      <c r="R820" s="2145"/>
      <c r="S820" s="889"/>
      <c r="T820" s="1569"/>
      <c r="U820" s="915"/>
      <c r="V820" s="890"/>
    </row>
    <row r="821" spans="2:22" s="38" customFormat="1" ht="12" hidden="1" outlineLevel="3">
      <c r="B821" s="26"/>
      <c r="C821" s="40"/>
      <c r="D821" s="39"/>
      <c r="E821" s="40"/>
      <c r="F821" s="872"/>
      <c r="G821" s="873"/>
      <c r="H821" s="873"/>
      <c r="I821" s="874" t="s">
        <v>1592</v>
      </c>
      <c r="J821" s="873"/>
      <c r="K821" s="41">
        <v>188.38399999999999</v>
      </c>
      <c r="L821" s="875"/>
      <c r="M821" s="43"/>
      <c r="O821" s="1981"/>
      <c r="P821" s="1982"/>
      <c r="Q821" s="1980"/>
      <c r="R821" s="2145"/>
      <c r="S821" s="889"/>
      <c r="T821" s="1569"/>
      <c r="U821" s="915"/>
      <c r="V821" s="890"/>
    </row>
    <row r="822" spans="2:22" s="38" customFormat="1" ht="12" hidden="1" outlineLevel="3">
      <c r="B822" s="26"/>
      <c r="C822" s="40"/>
      <c r="D822" s="39"/>
      <c r="E822" s="40"/>
      <c r="F822" s="872"/>
      <c r="G822" s="873"/>
      <c r="H822" s="873"/>
      <c r="I822" s="874" t="s">
        <v>1400</v>
      </c>
      <c r="J822" s="873"/>
      <c r="K822" s="41">
        <v>37.495999999999995</v>
      </c>
      <c r="L822" s="875"/>
      <c r="M822" s="43"/>
      <c r="O822" s="1981"/>
      <c r="P822" s="1982"/>
      <c r="Q822" s="1980"/>
      <c r="R822" s="2145"/>
      <c r="S822" s="889"/>
      <c r="T822" s="1569"/>
      <c r="U822" s="915"/>
      <c r="V822" s="890"/>
    </row>
    <row r="823" spans="2:22" s="38" customFormat="1" ht="12" hidden="1" outlineLevel="3">
      <c r="B823" s="26"/>
      <c r="C823" s="40"/>
      <c r="D823" s="39"/>
      <c r="E823" s="40"/>
      <c r="F823" s="872"/>
      <c r="G823" s="873"/>
      <c r="H823" s="873"/>
      <c r="I823" s="874" t="s">
        <v>3</v>
      </c>
      <c r="J823" s="873"/>
      <c r="K823" s="41">
        <v>298.95379999999994</v>
      </c>
      <c r="L823" s="875"/>
      <c r="M823" s="43"/>
      <c r="O823" s="1981"/>
      <c r="P823" s="1982"/>
      <c r="Q823" s="1980"/>
      <c r="R823" s="2145"/>
      <c r="S823" s="889"/>
      <c r="T823" s="1569"/>
      <c r="U823" s="915"/>
      <c r="V823" s="890"/>
    </row>
    <row r="824" spans="2:22" s="38" customFormat="1" ht="12" hidden="1" outlineLevel="3">
      <c r="B824" s="26"/>
      <c r="C824" s="40"/>
      <c r="D824" s="39"/>
      <c r="E824" s="40"/>
      <c r="F824" s="872"/>
      <c r="G824" s="873"/>
      <c r="H824" s="873"/>
      <c r="I824" s="874" t="s">
        <v>58</v>
      </c>
      <c r="J824" s="873"/>
      <c r="K824" s="41">
        <v>0</v>
      </c>
      <c r="L824" s="875"/>
      <c r="M824" s="43"/>
      <c r="O824" s="1981"/>
      <c r="P824" s="1982"/>
      <c r="Q824" s="1980"/>
      <c r="R824" s="2145"/>
      <c r="S824" s="889"/>
      <c r="T824" s="1569"/>
      <c r="U824" s="915"/>
      <c r="V824" s="890"/>
    </row>
    <row r="825" spans="2:22" s="38" customFormat="1" ht="12" hidden="1" outlineLevel="3">
      <c r="B825" s="26"/>
      <c r="C825" s="40"/>
      <c r="D825" s="39"/>
      <c r="E825" s="40"/>
      <c r="F825" s="872"/>
      <c r="G825" s="873"/>
      <c r="H825" s="873"/>
      <c r="I825" s="874" t="s">
        <v>1517</v>
      </c>
      <c r="J825" s="873"/>
      <c r="K825" s="41">
        <v>60.264000000000003</v>
      </c>
      <c r="L825" s="875"/>
      <c r="M825" s="43"/>
      <c r="O825" s="1981"/>
      <c r="P825" s="1982"/>
      <c r="Q825" s="1980"/>
      <c r="R825" s="2145"/>
      <c r="S825" s="889"/>
      <c r="T825" s="1569"/>
      <c r="U825" s="915"/>
      <c r="V825" s="890"/>
    </row>
    <row r="826" spans="2:22" s="38" customFormat="1" ht="12" hidden="1" outlineLevel="3">
      <c r="B826" s="26"/>
      <c r="C826" s="40"/>
      <c r="D826" s="39"/>
      <c r="E826" s="40"/>
      <c r="F826" s="872"/>
      <c r="G826" s="873"/>
      <c r="H826" s="873"/>
      <c r="I826" s="874" t="s">
        <v>1195</v>
      </c>
      <c r="J826" s="873"/>
      <c r="K826" s="41">
        <v>64.21350000000001</v>
      </c>
      <c r="L826" s="875"/>
      <c r="M826" s="43"/>
      <c r="O826" s="1981"/>
      <c r="P826" s="1982"/>
      <c r="Q826" s="1980"/>
      <c r="R826" s="2145"/>
      <c r="S826" s="889"/>
      <c r="T826" s="1569"/>
      <c r="U826" s="915"/>
      <c r="V826" s="890"/>
    </row>
    <row r="827" spans="2:22" s="38" customFormat="1" ht="12" hidden="1" outlineLevel="3">
      <c r="B827" s="26"/>
      <c r="C827" s="40"/>
      <c r="D827" s="39"/>
      <c r="E827" s="40"/>
      <c r="F827" s="872"/>
      <c r="G827" s="873"/>
      <c r="H827" s="873"/>
      <c r="I827" s="874" t="s">
        <v>1558</v>
      </c>
      <c r="J827" s="873"/>
      <c r="K827" s="41">
        <v>69.877680000000012</v>
      </c>
      <c r="L827" s="875"/>
      <c r="M827" s="43"/>
      <c r="O827" s="1981"/>
      <c r="P827" s="1982"/>
      <c r="Q827" s="1980"/>
      <c r="R827" s="2145"/>
      <c r="S827" s="889"/>
      <c r="T827" s="1569"/>
      <c r="U827" s="915"/>
      <c r="V827" s="890"/>
    </row>
    <row r="828" spans="2:22" s="38" customFormat="1" ht="12" hidden="1" outlineLevel="3">
      <c r="B828" s="26"/>
      <c r="C828" s="40"/>
      <c r="D828" s="39"/>
      <c r="E828" s="40"/>
      <c r="F828" s="872"/>
      <c r="G828" s="873"/>
      <c r="H828" s="873"/>
      <c r="I828" s="874"/>
      <c r="J828" s="873"/>
      <c r="K828" s="41">
        <v>0</v>
      </c>
      <c r="L828" s="875"/>
      <c r="M828" s="43"/>
      <c r="O828" s="1981"/>
      <c r="P828" s="1982"/>
      <c r="Q828" s="1980"/>
      <c r="R828" s="2145"/>
      <c r="S828" s="889"/>
      <c r="T828" s="1569"/>
      <c r="U828" s="915"/>
      <c r="V828" s="890"/>
    </row>
    <row r="829" spans="2:22" s="64" customFormat="1" outlineLevel="2">
      <c r="B829" s="1921" t="s">
        <v>4688</v>
      </c>
      <c r="C829" s="1642"/>
      <c r="D829" s="1921"/>
      <c r="E829" s="1639"/>
      <c r="F829" s="1638">
        <v>13</v>
      </c>
      <c r="G829" s="1642" t="s">
        <v>13</v>
      </c>
      <c r="H829" s="1922" t="s">
        <v>276</v>
      </c>
      <c r="I829" s="1644" t="s">
        <v>1622</v>
      </c>
      <c r="J829" s="1642" t="s">
        <v>16</v>
      </c>
      <c r="K829" s="1643">
        <v>493.30900000000003</v>
      </c>
      <c r="L829" s="1923">
        <v>0</v>
      </c>
      <c r="M829" s="1643">
        <f>K829*(1+L829/100)</f>
        <v>493.30900000000003</v>
      </c>
      <c r="O829" s="1977"/>
      <c r="P829" s="1983"/>
      <c r="Q829" s="1978"/>
      <c r="R829" s="2143">
        <f>M829*Q829</f>
        <v>0</v>
      </c>
      <c r="S829" s="1924"/>
      <c r="T829" s="2155">
        <f>M829*S829</f>
        <v>0</v>
      </c>
      <c r="U829" s="1619"/>
      <c r="V829" s="911">
        <f>M829*U829</f>
        <v>0</v>
      </c>
    </row>
    <row r="830" spans="2:22" s="64" customFormat="1" outlineLevel="2" collapsed="1">
      <c r="B830" s="1921" t="s">
        <v>4688</v>
      </c>
      <c r="C830" s="1642"/>
      <c r="D830" s="1921"/>
      <c r="E830" s="1639"/>
      <c r="F830" s="1638">
        <v>14</v>
      </c>
      <c r="G830" s="1642" t="s">
        <v>13</v>
      </c>
      <c r="H830" s="1922" t="s">
        <v>277</v>
      </c>
      <c r="I830" s="1644" t="s">
        <v>1658</v>
      </c>
      <c r="J830" s="1642" t="s">
        <v>16</v>
      </c>
      <c r="K830" s="1643">
        <v>81.7453</v>
      </c>
      <c r="L830" s="1923">
        <v>0</v>
      </c>
      <c r="M830" s="1643">
        <f>K830*(1+L830/100)</f>
        <v>81.7453</v>
      </c>
      <c r="O830" s="1977"/>
      <c r="P830" s="1983"/>
      <c r="Q830" s="1978"/>
      <c r="R830" s="2143">
        <f>M830*Q830</f>
        <v>0</v>
      </c>
      <c r="S830" s="1924">
        <v>8.2000000000000007E-3</v>
      </c>
      <c r="T830" s="2155">
        <f>M830*S830</f>
        <v>0.67031146000000008</v>
      </c>
      <c r="U830" s="1619"/>
      <c r="V830" s="911">
        <f>M830*U830</f>
        <v>0</v>
      </c>
    </row>
    <row r="831" spans="2:22" s="38" customFormat="1" ht="12" hidden="1" outlineLevel="3">
      <c r="B831" s="26"/>
      <c r="C831" s="40"/>
      <c r="D831" s="39"/>
      <c r="E831" s="40"/>
      <c r="F831" s="872"/>
      <c r="G831" s="873"/>
      <c r="H831" s="873"/>
      <c r="I831" s="874" t="s">
        <v>44</v>
      </c>
      <c r="J831" s="873"/>
      <c r="K831" s="41">
        <v>0</v>
      </c>
      <c r="L831" s="875"/>
      <c r="M831" s="43"/>
      <c r="O831" s="1981"/>
      <c r="P831" s="1982"/>
      <c r="Q831" s="1980"/>
      <c r="R831" s="2145"/>
      <c r="S831" s="889"/>
      <c r="T831" s="1569"/>
      <c r="U831" s="915"/>
      <c r="V831" s="890"/>
    </row>
    <row r="832" spans="2:22" s="38" customFormat="1" ht="12" hidden="1" outlineLevel="3">
      <c r="B832" s="26"/>
      <c r="C832" s="40"/>
      <c r="D832" s="39"/>
      <c r="E832" s="40"/>
      <c r="F832" s="872"/>
      <c r="G832" s="873"/>
      <c r="H832" s="873"/>
      <c r="I832" s="874" t="s">
        <v>1447</v>
      </c>
      <c r="J832" s="873"/>
      <c r="K832" s="41">
        <v>3.7240000000000011</v>
      </c>
      <c r="L832" s="875"/>
      <c r="M832" s="43"/>
      <c r="O832" s="1981"/>
      <c r="P832" s="1982"/>
      <c r="Q832" s="1980"/>
      <c r="R832" s="2145"/>
      <c r="S832" s="889"/>
      <c r="T832" s="1569"/>
      <c r="U832" s="915"/>
      <c r="V832" s="890"/>
    </row>
    <row r="833" spans="2:22" s="38" customFormat="1" ht="12" hidden="1" outlineLevel="3">
      <c r="B833" s="26"/>
      <c r="C833" s="40"/>
      <c r="D833" s="39"/>
      <c r="E833" s="40"/>
      <c r="F833" s="872"/>
      <c r="G833" s="873"/>
      <c r="H833" s="873"/>
      <c r="I833" s="874" t="s">
        <v>1164</v>
      </c>
      <c r="J833" s="873"/>
      <c r="K833" s="41">
        <v>1.7999999999999998</v>
      </c>
      <c r="L833" s="875"/>
      <c r="M833" s="43"/>
      <c r="O833" s="1981"/>
      <c r="P833" s="1982"/>
      <c r="Q833" s="1980"/>
      <c r="R833" s="2145"/>
      <c r="S833" s="889"/>
      <c r="T833" s="1569"/>
      <c r="U833" s="915"/>
      <c r="V833" s="890"/>
    </row>
    <row r="834" spans="2:22" s="38" customFormat="1" ht="12" hidden="1" outlineLevel="3">
      <c r="B834" s="26"/>
      <c r="C834" s="40"/>
      <c r="D834" s="39"/>
      <c r="E834" s="40"/>
      <c r="F834" s="872"/>
      <c r="G834" s="873"/>
      <c r="H834" s="873"/>
      <c r="I834" s="874" t="s">
        <v>120</v>
      </c>
      <c r="J834" s="873"/>
      <c r="K834" s="41">
        <v>0</v>
      </c>
      <c r="L834" s="875"/>
      <c r="M834" s="43"/>
      <c r="O834" s="1981"/>
      <c r="P834" s="1982"/>
      <c r="Q834" s="1980"/>
      <c r="R834" s="2145"/>
      <c r="S834" s="889"/>
      <c r="T834" s="1569"/>
      <c r="U834" s="915"/>
      <c r="V834" s="890"/>
    </row>
    <row r="835" spans="2:22" s="38" customFormat="1" ht="12" hidden="1" outlineLevel="3">
      <c r="B835" s="26"/>
      <c r="C835" s="40"/>
      <c r="D835" s="39"/>
      <c r="E835" s="40"/>
      <c r="F835" s="872"/>
      <c r="G835" s="873"/>
      <c r="H835" s="873"/>
      <c r="I835" s="874" t="s">
        <v>1458</v>
      </c>
      <c r="J835" s="873"/>
      <c r="K835" s="41">
        <v>7.2629999999999999</v>
      </c>
      <c r="L835" s="875"/>
      <c r="M835" s="43"/>
      <c r="O835" s="1981"/>
      <c r="P835" s="1982"/>
      <c r="Q835" s="1980"/>
      <c r="R835" s="2145"/>
      <c r="S835" s="889"/>
      <c r="T835" s="1569"/>
      <c r="U835" s="915"/>
      <c r="V835" s="890"/>
    </row>
    <row r="836" spans="2:22" s="38" customFormat="1" ht="12" hidden="1" outlineLevel="3">
      <c r="B836" s="26"/>
      <c r="C836" s="40"/>
      <c r="D836" s="39"/>
      <c r="E836" s="40"/>
      <c r="F836" s="872"/>
      <c r="G836" s="873"/>
      <c r="H836" s="873"/>
      <c r="I836" s="874" t="s">
        <v>1560</v>
      </c>
      <c r="J836" s="873"/>
      <c r="K836" s="41">
        <v>25.23</v>
      </c>
      <c r="L836" s="875"/>
      <c r="M836" s="43"/>
      <c r="O836" s="1981"/>
      <c r="P836" s="1982"/>
      <c r="Q836" s="1980"/>
      <c r="R836" s="2145"/>
      <c r="S836" s="889"/>
      <c r="T836" s="1569"/>
      <c r="U836" s="915"/>
      <c r="V836" s="890"/>
    </row>
    <row r="837" spans="2:22" s="38" customFormat="1" ht="12" hidden="1" outlineLevel="3">
      <c r="B837" s="26"/>
      <c r="C837" s="40"/>
      <c r="D837" s="39"/>
      <c r="E837" s="40"/>
      <c r="F837" s="872"/>
      <c r="G837" s="873"/>
      <c r="H837" s="873"/>
      <c r="I837" s="874" t="s">
        <v>1222</v>
      </c>
      <c r="J837" s="873"/>
      <c r="K837" s="41">
        <v>5.1599999999999993</v>
      </c>
      <c r="L837" s="875"/>
      <c r="M837" s="43"/>
      <c r="O837" s="1981"/>
      <c r="P837" s="1982"/>
      <c r="Q837" s="1980"/>
      <c r="R837" s="2145"/>
      <c r="S837" s="889"/>
      <c r="T837" s="1569"/>
      <c r="U837" s="915"/>
      <c r="V837" s="890"/>
    </row>
    <row r="838" spans="2:22" s="38" customFormat="1" ht="12" hidden="1" outlineLevel="3">
      <c r="B838" s="26"/>
      <c r="C838" s="40"/>
      <c r="D838" s="39"/>
      <c r="E838" s="40"/>
      <c r="F838" s="872"/>
      <c r="G838" s="873"/>
      <c r="H838" s="873"/>
      <c r="I838" s="874" t="s">
        <v>3</v>
      </c>
      <c r="J838" s="873"/>
      <c r="K838" s="41">
        <v>43.177</v>
      </c>
      <c r="L838" s="875"/>
      <c r="M838" s="43"/>
      <c r="O838" s="1981"/>
      <c r="P838" s="1982"/>
      <c r="Q838" s="1980"/>
      <c r="R838" s="2145"/>
      <c r="S838" s="889"/>
      <c r="T838" s="1569"/>
      <c r="U838" s="915"/>
      <c r="V838" s="890"/>
    </row>
    <row r="839" spans="2:22" s="38" customFormat="1" ht="12" hidden="1" outlineLevel="3">
      <c r="B839" s="26"/>
      <c r="C839" s="40"/>
      <c r="D839" s="39"/>
      <c r="E839" s="40"/>
      <c r="F839" s="872"/>
      <c r="G839" s="873"/>
      <c r="H839" s="873"/>
      <c r="I839" s="874" t="s">
        <v>58</v>
      </c>
      <c r="J839" s="873"/>
      <c r="K839" s="41">
        <v>0</v>
      </c>
      <c r="L839" s="875"/>
      <c r="M839" s="43"/>
      <c r="O839" s="1981"/>
      <c r="P839" s="1982"/>
      <c r="Q839" s="1980"/>
      <c r="R839" s="2145"/>
      <c r="S839" s="889"/>
      <c r="T839" s="1569"/>
      <c r="U839" s="915"/>
      <c r="V839" s="890"/>
    </row>
    <row r="840" spans="2:22" s="38" customFormat="1" ht="12" hidden="1" outlineLevel="3">
      <c r="B840" s="26"/>
      <c r="C840" s="40"/>
      <c r="D840" s="39"/>
      <c r="E840" s="40"/>
      <c r="F840" s="872"/>
      <c r="G840" s="873"/>
      <c r="H840" s="873"/>
      <c r="I840" s="874" t="s">
        <v>1476</v>
      </c>
      <c r="J840" s="873"/>
      <c r="K840" s="41">
        <v>12.555</v>
      </c>
      <c r="L840" s="875"/>
      <c r="M840" s="43"/>
      <c r="O840" s="1981"/>
      <c r="P840" s="1982"/>
      <c r="Q840" s="1980"/>
      <c r="R840" s="2145"/>
      <c r="S840" s="889"/>
      <c r="T840" s="1569"/>
      <c r="U840" s="915"/>
      <c r="V840" s="890"/>
    </row>
    <row r="841" spans="2:22" s="38" customFormat="1" ht="12" hidden="1" outlineLevel="3">
      <c r="B841" s="26"/>
      <c r="C841" s="40"/>
      <c r="D841" s="39"/>
      <c r="E841" s="40"/>
      <c r="F841" s="872"/>
      <c r="G841" s="873"/>
      <c r="H841" s="873"/>
      <c r="I841" s="874" t="s">
        <v>580</v>
      </c>
      <c r="J841" s="873"/>
      <c r="K841" s="41">
        <v>10.8225</v>
      </c>
      <c r="L841" s="875"/>
      <c r="M841" s="43"/>
      <c r="O841" s="1981"/>
      <c r="P841" s="1982"/>
      <c r="Q841" s="1980"/>
      <c r="R841" s="2145"/>
      <c r="S841" s="889"/>
      <c r="T841" s="1569"/>
      <c r="U841" s="915"/>
      <c r="V841" s="890"/>
    </row>
    <row r="842" spans="2:22" s="38" customFormat="1" ht="12" hidden="1" outlineLevel="3">
      <c r="B842" s="26"/>
      <c r="C842" s="40"/>
      <c r="D842" s="39"/>
      <c r="E842" s="40"/>
      <c r="F842" s="872"/>
      <c r="G842" s="873"/>
      <c r="H842" s="873"/>
      <c r="I842" s="874" t="s">
        <v>1533</v>
      </c>
      <c r="J842" s="873"/>
      <c r="K842" s="41">
        <v>15.190799999999999</v>
      </c>
      <c r="L842" s="875"/>
      <c r="M842" s="43"/>
      <c r="O842" s="1981"/>
      <c r="P842" s="1982"/>
      <c r="Q842" s="1980"/>
      <c r="R842" s="2145"/>
      <c r="S842" s="889"/>
      <c r="T842" s="1569"/>
      <c r="U842" s="915"/>
      <c r="V842" s="890"/>
    </row>
    <row r="843" spans="2:22" s="38" customFormat="1" ht="12" hidden="1" outlineLevel="3">
      <c r="B843" s="26"/>
      <c r="C843" s="40"/>
      <c r="D843" s="39"/>
      <c r="E843" s="40"/>
      <c r="F843" s="872"/>
      <c r="G843" s="873"/>
      <c r="H843" s="873"/>
      <c r="I843" s="874"/>
      <c r="J843" s="873"/>
      <c r="K843" s="41">
        <v>0</v>
      </c>
      <c r="L843" s="875"/>
      <c r="M843" s="43"/>
      <c r="O843" s="1981"/>
      <c r="P843" s="1982"/>
      <c r="Q843" s="1980"/>
      <c r="R843" s="2145"/>
      <c r="S843" s="889"/>
      <c r="T843" s="1569"/>
      <c r="U843" s="915"/>
      <c r="V843" s="890"/>
    </row>
    <row r="844" spans="2:22" s="64" customFormat="1" outlineLevel="2">
      <c r="B844" s="1921" t="s">
        <v>4688</v>
      </c>
      <c r="C844" s="1642"/>
      <c r="D844" s="1921"/>
      <c r="E844" s="1639"/>
      <c r="F844" s="1638">
        <v>15</v>
      </c>
      <c r="G844" s="1642" t="s">
        <v>13</v>
      </c>
      <c r="H844" s="1922" t="s">
        <v>278</v>
      </c>
      <c r="I844" s="1644" t="s">
        <v>1665</v>
      </c>
      <c r="J844" s="1642" t="s">
        <v>16</v>
      </c>
      <c r="K844" s="1643">
        <v>81.745000000000005</v>
      </c>
      <c r="L844" s="1923">
        <v>0</v>
      </c>
      <c r="M844" s="1643">
        <f>K844*(1+L844/100)</f>
        <v>81.745000000000005</v>
      </c>
      <c r="O844" s="1977"/>
      <c r="P844" s="1983"/>
      <c r="Q844" s="1978"/>
      <c r="R844" s="2143">
        <f>M844*Q844</f>
        <v>0</v>
      </c>
      <c r="S844" s="1924"/>
      <c r="T844" s="2155">
        <f>M844*S844</f>
        <v>0</v>
      </c>
      <c r="U844" s="1619"/>
      <c r="V844" s="911">
        <f>M844*U844</f>
        <v>0</v>
      </c>
    </row>
    <row r="845" spans="2:22" s="64" customFormat="1" outlineLevel="2">
      <c r="B845" s="1921" t="s">
        <v>4688</v>
      </c>
      <c r="C845" s="1642"/>
      <c r="D845" s="1921"/>
      <c r="E845" s="1639"/>
      <c r="F845" s="1638">
        <v>16</v>
      </c>
      <c r="G845" s="1642" t="s">
        <v>13</v>
      </c>
      <c r="H845" s="1922" t="s">
        <v>279</v>
      </c>
      <c r="I845" s="1644" t="s">
        <v>1682</v>
      </c>
      <c r="J845" s="1642" t="s">
        <v>7</v>
      </c>
      <c r="K845" s="1643">
        <f>61.176*140/1000</f>
        <v>8.5646399999999989</v>
      </c>
      <c r="L845" s="1923">
        <v>0</v>
      </c>
      <c r="M845" s="1643">
        <f>K845*(1+L845/100)</f>
        <v>8.5646399999999989</v>
      </c>
      <c r="O845" s="1977"/>
      <c r="P845" s="1983"/>
      <c r="Q845" s="1978"/>
      <c r="R845" s="2143">
        <f>M845*Q845</f>
        <v>0</v>
      </c>
      <c r="S845" s="1924">
        <v>1.05464</v>
      </c>
      <c r="T845" s="2155">
        <f>M845*S845</f>
        <v>9.0326119295999998</v>
      </c>
      <c r="U845" s="1619"/>
      <c r="V845" s="911">
        <f>M845*U845</f>
        <v>0</v>
      </c>
    </row>
    <row r="846" spans="2:22" s="64" customFormat="1" ht="22.8" outlineLevel="2" collapsed="1">
      <c r="B846" s="1921" t="s">
        <v>4688</v>
      </c>
      <c r="C846" s="1642"/>
      <c r="D846" s="1921"/>
      <c r="E846" s="1639"/>
      <c r="F846" s="1638">
        <v>17</v>
      </c>
      <c r="G846" s="1642" t="s">
        <v>13</v>
      </c>
      <c r="H846" s="1922" t="s">
        <v>1751</v>
      </c>
      <c r="I846" s="1644" t="s">
        <v>1752</v>
      </c>
      <c r="J846" s="1642" t="s">
        <v>17</v>
      </c>
      <c r="K846" s="1643">
        <v>8.4406693500000003</v>
      </c>
      <c r="L846" s="1923">
        <v>0</v>
      </c>
      <c r="M846" s="1643">
        <f>K846*(1+L846/100)</f>
        <v>8.4406693500000003</v>
      </c>
      <c r="O846" s="1977"/>
      <c r="P846" s="1983"/>
      <c r="Q846" s="1978"/>
      <c r="R846" s="2143">
        <f>M846*Q846</f>
        <v>0</v>
      </c>
      <c r="S846" s="1924">
        <v>2.4533700000000001</v>
      </c>
      <c r="T846" s="2155">
        <f>M846*S846</f>
        <v>20.708084963209501</v>
      </c>
      <c r="U846" s="1619"/>
      <c r="V846" s="911">
        <f>M846*U846</f>
        <v>0</v>
      </c>
    </row>
    <row r="847" spans="2:22" s="38" customFormat="1" ht="12" hidden="1" outlineLevel="3">
      <c r="B847" s="26"/>
      <c r="C847" s="40"/>
      <c r="D847" s="39"/>
      <c r="E847" s="40"/>
      <c r="F847" s="872"/>
      <c r="G847" s="873"/>
      <c r="H847" s="873"/>
      <c r="I847" s="874" t="s">
        <v>462</v>
      </c>
      <c r="J847" s="873"/>
      <c r="K847" s="41">
        <v>0</v>
      </c>
      <c r="L847" s="875"/>
      <c r="M847" s="43"/>
      <c r="O847" s="1981"/>
      <c r="P847" s="1982"/>
      <c r="Q847" s="1989"/>
      <c r="R847" s="2145"/>
      <c r="S847" s="889"/>
      <c r="T847" s="1569"/>
      <c r="U847" s="915"/>
      <c r="V847" s="890"/>
    </row>
    <row r="848" spans="2:22" s="38" customFormat="1" ht="12" hidden="1" outlineLevel="3">
      <c r="B848" s="26"/>
      <c r="C848" s="40"/>
      <c r="D848" s="39"/>
      <c r="E848" s="40"/>
      <c r="F848" s="872"/>
      <c r="G848" s="873"/>
      <c r="H848" s="873"/>
      <c r="I848" s="874" t="s">
        <v>180</v>
      </c>
      <c r="J848" s="873"/>
      <c r="K848" s="41">
        <v>0</v>
      </c>
      <c r="L848" s="875"/>
      <c r="M848" s="43"/>
      <c r="O848" s="1981"/>
      <c r="P848" s="1982"/>
      <c r="Q848" s="1989"/>
      <c r="R848" s="2145"/>
      <c r="S848" s="889"/>
      <c r="T848" s="1569"/>
      <c r="U848" s="915"/>
      <c r="V848" s="890"/>
    </row>
    <row r="849" spans="2:22" s="38" customFormat="1" ht="12" hidden="1" outlineLevel="3">
      <c r="B849" s="26"/>
      <c r="C849" s="40"/>
      <c r="D849" s="39"/>
      <c r="E849" s="40"/>
      <c r="F849" s="872"/>
      <c r="G849" s="873"/>
      <c r="H849" s="873"/>
      <c r="I849" s="874" t="s">
        <v>839</v>
      </c>
      <c r="J849" s="873"/>
      <c r="K849" s="41">
        <v>1.3305599999999997</v>
      </c>
      <c r="L849" s="875"/>
      <c r="M849" s="43"/>
      <c r="O849" s="1981"/>
      <c r="P849" s="1982"/>
      <c r="Q849" s="1989"/>
      <c r="R849" s="2145"/>
      <c r="S849" s="889"/>
      <c r="T849" s="1569"/>
      <c r="U849" s="915"/>
      <c r="V849" s="890"/>
    </row>
    <row r="850" spans="2:22" s="38" customFormat="1" ht="12" hidden="1" outlineLevel="3">
      <c r="B850" s="26"/>
      <c r="C850" s="40"/>
      <c r="D850" s="39"/>
      <c r="E850" s="40"/>
      <c r="F850" s="872"/>
      <c r="G850" s="873"/>
      <c r="H850" s="873"/>
      <c r="I850" s="874" t="s">
        <v>1255</v>
      </c>
      <c r="J850" s="873"/>
      <c r="K850" s="41">
        <v>1.067904</v>
      </c>
      <c r="L850" s="875"/>
      <c r="M850" s="43"/>
      <c r="O850" s="1981"/>
      <c r="P850" s="1982"/>
      <c r="Q850" s="1989"/>
      <c r="R850" s="2145"/>
      <c r="S850" s="889"/>
      <c r="T850" s="1569"/>
      <c r="U850" s="915"/>
      <c r="V850" s="890"/>
    </row>
    <row r="851" spans="2:22" s="38" customFormat="1" ht="12" hidden="1" outlineLevel="3">
      <c r="B851" s="26"/>
      <c r="C851" s="40"/>
      <c r="D851" s="39"/>
      <c r="E851" s="40"/>
      <c r="F851" s="872"/>
      <c r="G851" s="873"/>
      <c r="H851" s="873"/>
      <c r="I851" s="874" t="s">
        <v>3</v>
      </c>
      <c r="J851" s="873"/>
      <c r="K851" s="41">
        <v>2.3984639999999997</v>
      </c>
      <c r="L851" s="875"/>
      <c r="M851" s="43"/>
      <c r="O851" s="1981"/>
      <c r="P851" s="1982"/>
      <c r="Q851" s="1989"/>
      <c r="R851" s="2145"/>
      <c r="S851" s="889"/>
      <c r="T851" s="1569"/>
      <c r="U851" s="915"/>
      <c r="V851" s="890"/>
    </row>
    <row r="852" spans="2:22" s="38" customFormat="1" ht="12" hidden="1" outlineLevel="3">
      <c r="B852" s="26"/>
      <c r="C852" s="40"/>
      <c r="D852" s="39"/>
      <c r="E852" s="40"/>
      <c r="F852" s="872"/>
      <c r="G852" s="873"/>
      <c r="H852" s="873"/>
      <c r="I852" s="874" t="s">
        <v>181</v>
      </c>
      <c r="J852" s="873"/>
      <c r="K852" s="41">
        <v>0</v>
      </c>
      <c r="L852" s="875"/>
      <c r="M852" s="43"/>
      <c r="O852" s="1981"/>
      <c r="P852" s="1982"/>
      <c r="Q852" s="1989"/>
      <c r="R852" s="2145"/>
      <c r="S852" s="889"/>
      <c r="T852" s="1569"/>
      <c r="U852" s="915"/>
      <c r="V852" s="890"/>
    </row>
    <row r="853" spans="2:22" s="38" customFormat="1" ht="12" hidden="1" outlineLevel="3">
      <c r="B853" s="26"/>
      <c r="C853" s="40"/>
      <c r="D853" s="39"/>
      <c r="E853" s="40"/>
      <c r="F853" s="872"/>
      <c r="G853" s="873"/>
      <c r="H853" s="873"/>
      <c r="I853" s="874" t="s">
        <v>56</v>
      </c>
      <c r="J853" s="873"/>
      <c r="K853" s="41">
        <v>2.3980000000000001</v>
      </c>
      <c r="L853" s="875"/>
      <c r="M853" s="43"/>
      <c r="O853" s="1981"/>
      <c r="P853" s="1982"/>
      <c r="Q853" s="1989"/>
      <c r="R853" s="2145"/>
      <c r="S853" s="889"/>
      <c r="T853" s="1569"/>
      <c r="U853" s="915"/>
      <c r="V853" s="890"/>
    </row>
    <row r="854" spans="2:22" s="38" customFormat="1" ht="12" hidden="1" outlineLevel="3">
      <c r="B854" s="26"/>
      <c r="C854" s="40"/>
      <c r="D854" s="39"/>
      <c r="E854" s="40"/>
      <c r="F854" s="872"/>
      <c r="G854" s="873"/>
      <c r="H854" s="873"/>
      <c r="I854" s="874" t="s">
        <v>3</v>
      </c>
      <c r="J854" s="873"/>
      <c r="K854" s="41">
        <v>2.3980000000000001</v>
      </c>
      <c r="L854" s="875"/>
      <c r="M854" s="43"/>
      <c r="O854" s="1981"/>
      <c r="P854" s="1982"/>
      <c r="Q854" s="1989"/>
      <c r="R854" s="2145"/>
      <c r="S854" s="889"/>
      <c r="T854" s="1569"/>
      <c r="U854" s="915"/>
      <c r="V854" s="890"/>
    </row>
    <row r="855" spans="2:22" s="38" customFormat="1" ht="12" hidden="1" outlineLevel="3">
      <c r="B855" s="26"/>
      <c r="C855" s="40"/>
      <c r="D855" s="39"/>
      <c r="E855" s="40"/>
      <c r="F855" s="872"/>
      <c r="G855" s="873"/>
      <c r="H855" s="873"/>
      <c r="I855" s="874" t="s">
        <v>182</v>
      </c>
      <c r="J855" s="873"/>
      <c r="K855" s="41">
        <v>0</v>
      </c>
      <c r="L855" s="875"/>
      <c r="M855" s="43"/>
      <c r="O855" s="1981"/>
      <c r="P855" s="1982"/>
      <c r="Q855" s="1989"/>
      <c r="R855" s="2145"/>
      <c r="S855" s="889"/>
      <c r="T855" s="1569"/>
      <c r="U855" s="915"/>
      <c r="V855" s="890"/>
    </row>
    <row r="856" spans="2:22" s="38" customFormat="1" ht="12" hidden="1" outlineLevel="3">
      <c r="B856" s="26"/>
      <c r="C856" s="40"/>
      <c r="D856" s="39"/>
      <c r="E856" s="40"/>
      <c r="F856" s="872"/>
      <c r="G856" s="873"/>
      <c r="H856" s="873"/>
      <c r="I856" s="874" t="s">
        <v>56</v>
      </c>
      <c r="J856" s="873"/>
      <c r="K856" s="41">
        <v>2.3980000000000001</v>
      </c>
      <c r="L856" s="875"/>
      <c r="M856" s="43"/>
      <c r="O856" s="1981"/>
      <c r="P856" s="1982"/>
      <c r="Q856" s="1989"/>
      <c r="R856" s="2145"/>
      <c r="S856" s="889"/>
      <c r="T856" s="1569"/>
      <c r="U856" s="915"/>
      <c r="V856" s="890"/>
    </row>
    <row r="857" spans="2:22" s="38" customFormat="1" ht="12" hidden="1" outlineLevel="3">
      <c r="B857" s="26"/>
      <c r="C857" s="40"/>
      <c r="D857" s="39"/>
      <c r="E857" s="40"/>
      <c r="F857" s="872"/>
      <c r="G857" s="873"/>
      <c r="H857" s="873"/>
      <c r="I857" s="874" t="s">
        <v>3</v>
      </c>
      <c r="J857" s="873"/>
      <c r="K857" s="41">
        <v>2.3980000000000001</v>
      </c>
      <c r="L857" s="875"/>
      <c r="M857" s="43"/>
      <c r="O857" s="1981"/>
      <c r="P857" s="1982"/>
      <c r="Q857" s="1989"/>
      <c r="R857" s="2145"/>
      <c r="S857" s="889"/>
      <c r="T857" s="1569"/>
      <c r="U857" s="915"/>
      <c r="V857" s="890"/>
    </row>
    <row r="858" spans="2:22" s="38" customFormat="1" ht="12" hidden="1" outlineLevel="3">
      <c r="B858" s="26"/>
      <c r="C858" s="40"/>
      <c r="D858" s="39"/>
      <c r="E858" s="40"/>
      <c r="F858" s="872"/>
      <c r="G858" s="873"/>
      <c r="H858" s="873"/>
      <c r="I858" s="874" t="s">
        <v>101</v>
      </c>
      <c r="J858" s="873"/>
      <c r="K858" s="41">
        <v>0</v>
      </c>
      <c r="L858" s="875"/>
      <c r="M858" s="43"/>
      <c r="O858" s="1981"/>
      <c r="P858" s="1982"/>
      <c r="Q858" s="1989"/>
      <c r="R858" s="2145"/>
      <c r="S858" s="889"/>
      <c r="T858" s="1569"/>
      <c r="U858" s="915"/>
      <c r="V858" s="890"/>
    </row>
    <row r="859" spans="2:22" s="38" customFormat="1" ht="12" hidden="1" outlineLevel="3">
      <c r="B859" s="26"/>
      <c r="C859" s="40"/>
      <c r="D859" s="39"/>
      <c r="E859" s="40"/>
      <c r="F859" s="872"/>
      <c r="G859" s="873"/>
      <c r="H859" s="873"/>
      <c r="I859" s="874" t="s">
        <v>44</v>
      </c>
      <c r="J859" s="873"/>
      <c r="K859" s="41">
        <v>0</v>
      </c>
      <c r="L859" s="875"/>
      <c r="M859" s="43"/>
      <c r="O859" s="1981"/>
      <c r="P859" s="1982"/>
      <c r="Q859" s="1989"/>
      <c r="R859" s="2145"/>
      <c r="S859" s="889"/>
      <c r="T859" s="1569"/>
      <c r="U859" s="915"/>
      <c r="V859" s="890"/>
    </row>
    <row r="860" spans="2:22" s="38" customFormat="1" ht="12" hidden="1" outlineLevel="3">
      <c r="B860" s="26"/>
      <c r="C860" s="40"/>
      <c r="D860" s="39"/>
      <c r="E860" s="40"/>
      <c r="F860" s="872"/>
      <c r="G860" s="873"/>
      <c r="H860" s="873"/>
      <c r="I860" s="874" t="s">
        <v>625</v>
      </c>
      <c r="J860" s="873"/>
      <c r="K860" s="41">
        <v>0.89622000000000002</v>
      </c>
      <c r="L860" s="875"/>
      <c r="M860" s="43"/>
      <c r="O860" s="1981"/>
      <c r="P860" s="1982"/>
      <c r="Q860" s="1989"/>
      <c r="R860" s="2145"/>
      <c r="S860" s="889"/>
      <c r="T860" s="1569"/>
      <c r="U860" s="915"/>
      <c r="V860" s="890"/>
    </row>
    <row r="861" spans="2:22" s="38" customFormat="1" ht="12" hidden="1" outlineLevel="3">
      <c r="B861" s="26"/>
      <c r="C861" s="40"/>
      <c r="D861" s="39"/>
      <c r="E861" s="40"/>
      <c r="F861" s="872"/>
      <c r="G861" s="873"/>
      <c r="H861" s="873"/>
      <c r="I861" s="874" t="s">
        <v>1171</v>
      </c>
      <c r="J861" s="873"/>
      <c r="K861" s="41">
        <v>0.34998535000000003</v>
      </c>
      <c r="L861" s="875"/>
      <c r="M861" s="43"/>
      <c r="O861" s="1981"/>
      <c r="P861" s="1982"/>
      <c r="Q861" s="1989"/>
      <c r="R861" s="2145"/>
      <c r="S861" s="889"/>
      <c r="T861" s="1569"/>
      <c r="U861" s="915"/>
      <c r="V861" s="890"/>
    </row>
    <row r="862" spans="2:22" s="38" customFormat="1" ht="12" hidden="1" outlineLevel="3">
      <c r="B862" s="26"/>
      <c r="C862" s="40"/>
      <c r="D862" s="39"/>
      <c r="E862" s="40"/>
      <c r="F862" s="872"/>
      <c r="G862" s="873"/>
      <c r="H862" s="873"/>
      <c r="I862" s="874"/>
      <c r="J862" s="873"/>
      <c r="K862" s="41">
        <v>0</v>
      </c>
      <c r="L862" s="875"/>
      <c r="M862" s="43"/>
      <c r="O862" s="1981"/>
      <c r="P862" s="1982"/>
      <c r="Q862" s="1989"/>
      <c r="R862" s="2145"/>
      <c r="S862" s="889"/>
      <c r="T862" s="1569"/>
      <c r="U862" s="915"/>
      <c r="V862" s="890"/>
    </row>
    <row r="863" spans="2:22" s="64" customFormat="1" ht="22.8" outlineLevel="2" collapsed="1">
      <c r="B863" s="1921" t="s">
        <v>4688</v>
      </c>
      <c r="C863" s="1642"/>
      <c r="D863" s="1921"/>
      <c r="E863" s="1639"/>
      <c r="F863" s="1638">
        <v>18</v>
      </c>
      <c r="G863" s="1642" t="s">
        <v>13</v>
      </c>
      <c r="H863" s="1922" t="s">
        <v>1753</v>
      </c>
      <c r="I863" s="1644" t="s">
        <v>1761</v>
      </c>
      <c r="J863" s="1642" t="s">
        <v>17</v>
      </c>
      <c r="K863" s="1643">
        <v>14.947412590000001</v>
      </c>
      <c r="L863" s="1923">
        <v>0</v>
      </c>
      <c r="M863" s="1643">
        <f>K863*(1+L863/100)</f>
        <v>14.947412590000001</v>
      </c>
      <c r="O863" s="1977"/>
      <c r="P863" s="1983"/>
      <c r="Q863" s="1978"/>
      <c r="R863" s="2143">
        <f>M863*Q863</f>
        <v>0</v>
      </c>
      <c r="S863" s="1924">
        <v>2.4533700000000001</v>
      </c>
      <c r="T863" s="2155">
        <f>M863*S863</f>
        <v>36.671533625928305</v>
      </c>
      <c r="U863" s="1619"/>
      <c r="V863" s="911">
        <f>M863*U863</f>
        <v>0</v>
      </c>
    </row>
    <row r="864" spans="2:22" s="38" customFormat="1" ht="12" hidden="1" outlineLevel="3">
      <c r="B864" s="26"/>
      <c r="C864" s="40"/>
      <c r="D864" s="39"/>
      <c r="E864" s="40"/>
      <c r="F864" s="872"/>
      <c r="G864" s="873"/>
      <c r="H864" s="873"/>
      <c r="I864" s="874" t="s">
        <v>379</v>
      </c>
      <c r="J864" s="873"/>
      <c r="K864" s="41">
        <v>0</v>
      </c>
      <c r="L864" s="875"/>
      <c r="M864" s="43"/>
      <c r="O864" s="1981"/>
      <c r="P864" s="1982"/>
      <c r="Q864" s="1984"/>
      <c r="R864" s="2145"/>
      <c r="S864" s="889"/>
      <c r="T864" s="1569"/>
      <c r="U864" s="915"/>
      <c r="V864" s="890"/>
    </row>
    <row r="865" spans="2:22" s="38" customFormat="1" ht="12" hidden="1" outlineLevel="3">
      <c r="B865" s="26"/>
      <c r="C865" s="40"/>
      <c r="D865" s="39"/>
      <c r="E865" s="40"/>
      <c r="F865" s="872"/>
      <c r="G865" s="873"/>
      <c r="H865" s="873"/>
      <c r="I865" s="874" t="s">
        <v>384</v>
      </c>
      <c r="J865" s="873"/>
      <c r="K865" s="41">
        <v>0</v>
      </c>
      <c r="L865" s="875"/>
      <c r="M865" s="43"/>
      <c r="O865" s="1981"/>
      <c r="P865" s="1982"/>
      <c r="Q865" s="1984"/>
      <c r="R865" s="2145"/>
      <c r="S865" s="889"/>
      <c r="T865" s="1569"/>
      <c r="U865" s="915"/>
      <c r="V865" s="890"/>
    </row>
    <row r="866" spans="2:22" s="38" customFormat="1" ht="12" hidden="1" outlineLevel="3">
      <c r="B866" s="26"/>
      <c r="C866" s="40"/>
      <c r="D866" s="39"/>
      <c r="E866" s="40"/>
      <c r="F866" s="872"/>
      <c r="G866" s="873"/>
      <c r="H866" s="873"/>
      <c r="I866" s="874" t="s">
        <v>1094</v>
      </c>
      <c r="J866" s="873"/>
      <c r="K866" s="41">
        <v>0.75167249999999997</v>
      </c>
      <c r="L866" s="875"/>
      <c r="M866" s="43"/>
      <c r="O866" s="1981"/>
      <c r="P866" s="1982"/>
      <c r="Q866" s="1984"/>
      <c r="R866" s="2145"/>
      <c r="S866" s="889"/>
      <c r="T866" s="1569"/>
      <c r="U866" s="915"/>
      <c r="V866" s="890"/>
    </row>
    <row r="867" spans="2:22" s="38" customFormat="1" ht="12" hidden="1" outlineLevel="3">
      <c r="B867" s="26"/>
      <c r="C867" s="40"/>
      <c r="D867" s="39"/>
      <c r="E867" s="40"/>
      <c r="F867" s="872"/>
      <c r="G867" s="873"/>
      <c r="H867" s="873"/>
      <c r="I867" s="874" t="s">
        <v>1095</v>
      </c>
      <c r="J867" s="873"/>
      <c r="K867" s="41">
        <v>0.902007</v>
      </c>
      <c r="L867" s="875"/>
      <c r="M867" s="43"/>
      <c r="O867" s="1981"/>
      <c r="P867" s="1982"/>
      <c r="Q867" s="1984"/>
      <c r="R867" s="2145"/>
      <c r="S867" s="889"/>
      <c r="T867" s="1569"/>
      <c r="U867" s="915"/>
      <c r="V867" s="890"/>
    </row>
    <row r="868" spans="2:22" s="38" customFormat="1" ht="12" hidden="1" outlineLevel="3">
      <c r="B868" s="26"/>
      <c r="C868" s="40"/>
      <c r="D868" s="39"/>
      <c r="E868" s="40"/>
      <c r="F868" s="872"/>
      <c r="G868" s="873"/>
      <c r="H868" s="873"/>
      <c r="I868" s="874" t="s">
        <v>837</v>
      </c>
      <c r="J868" s="873"/>
      <c r="K868" s="41">
        <v>0.93809999999999993</v>
      </c>
      <c r="L868" s="875"/>
      <c r="M868" s="43"/>
      <c r="O868" s="1981"/>
      <c r="P868" s="1982"/>
      <c r="Q868" s="1984"/>
      <c r="R868" s="2145"/>
      <c r="S868" s="889"/>
      <c r="T868" s="1569"/>
      <c r="U868" s="915"/>
      <c r="V868" s="890"/>
    </row>
    <row r="869" spans="2:22" s="38" customFormat="1" ht="12" hidden="1" outlineLevel="3">
      <c r="B869" s="26"/>
      <c r="C869" s="40"/>
      <c r="D869" s="39"/>
      <c r="E869" s="40"/>
      <c r="F869" s="872"/>
      <c r="G869" s="873"/>
      <c r="H869" s="873"/>
      <c r="I869" s="874" t="s">
        <v>511</v>
      </c>
      <c r="J869" s="873"/>
      <c r="K869" s="41">
        <v>0</v>
      </c>
      <c r="L869" s="875"/>
      <c r="M869" s="43"/>
      <c r="O869" s="1981"/>
      <c r="P869" s="1982"/>
      <c r="Q869" s="1984"/>
      <c r="R869" s="2145"/>
      <c r="S869" s="889"/>
      <c r="T869" s="1569"/>
      <c r="U869" s="915"/>
      <c r="V869" s="890"/>
    </row>
    <row r="870" spans="2:22" s="38" customFormat="1" ht="12" hidden="1" outlineLevel="3">
      <c r="B870" s="26"/>
      <c r="C870" s="40"/>
      <c r="D870" s="39"/>
      <c r="E870" s="40"/>
      <c r="F870" s="872"/>
      <c r="G870" s="873"/>
      <c r="H870" s="873"/>
      <c r="I870" s="874" t="s">
        <v>1213</v>
      </c>
      <c r="J870" s="873"/>
      <c r="K870" s="41">
        <v>0.71028749999999996</v>
      </c>
      <c r="L870" s="875"/>
      <c r="M870" s="43"/>
      <c r="O870" s="1981"/>
      <c r="P870" s="1982"/>
      <c r="Q870" s="1984"/>
      <c r="R870" s="2145"/>
      <c r="S870" s="889"/>
      <c r="T870" s="1569"/>
      <c r="U870" s="915"/>
      <c r="V870" s="890"/>
    </row>
    <row r="871" spans="2:22" s="38" customFormat="1" ht="12" hidden="1" outlineLevel="3">
      <c r="B871" s="26"/>
      <c r="C871" s="40"/>
      <c r="D871" s="39"/>
      <c r="E871" s="40"/>
      <c r="F871" s="872"/>
      <c r="G871" s="873"/>
      <c r="H871" s="873"/>
      <c r="I871" s="874" t="s">
        <v>3</v>
      </c>
      <c r="J871" s="873"/>
      <c r="K871" s="41">
        <v>3.3020670000000001</v>
      </c>
      <c r="L871" s="875"/>
      <c r="M871" s="43"/>
      <c r="O871" s="1981"/>
      <c r="P871" s="1982"/>
      <c r="Q871" s="1984"/>
      <c r="R871" s="2145"/>
      <c r="S871" s="889"/>
      <c r="T871" s="1569"/>
      <c r="U871" s="915"/>
      <c r="V871" s="890"/>
    </row>
    <row r="872" spans="2:22" s="38" customFormat="1" ht="12" hidden="1" outlineLevel="3">
      <c r="B872" s="26"/>
      <c r="C872" s="40"/>
      <c r="D872" s="39"/>
      <c r="E872" s="40"/>
      <c r="F872" s="872"/>
      <c r="G872" s="873"/>
      <c r="H872" s="873"/>
      <c r="I872" s="874" t="s">
        <v>12</v>
      </c>
      <c r="J872" s="873"/>
      <c r="K872" s="41">
        <v>0</v>
      </c>
      <c r="L872" s="875"/>
      <c r="M872" s="43"/>
      <c r="O872" s="1981"/>
      <c r="P872" s="1982"/>
      <c r="Q872" s="1984"/>
      <c r="R872" s="2145"/>
      <c r="S872" s="889"/>
      <c r="T872" s="1569"/>
      <c r="U872" s="915"/>
      <c r="V872" s="890"/>
    </row>
    <row r="873" spans="2:22" s="38" customFormat="1" ht="12" hidden="1" outlineLevel="3">
      <c r="B873" s="26"/>
      <c r="C873" s="40"/>
      <c r="D873" s="39"/>
      <c r="E873" s="40"/>
      <c r="F873" s="872"/>
      <c r="G873" s="873"/>
      <c r="H873" s="873"/>
      <c r="I873" s="874" t="s">
        <v>1356</v>
      </c>
      <c r="J873" s="873"/>
      <c r="K873" s="41">
        <v>2.0519423999999997</v>
      </c>
      <c r="L873" s="875"/>
      <c r="M873" s="43"/>
      <c r="O873" s="1981"/>
      <c r="P873" s="1982"/>
      <c r="Q873" s="1984"/>
      <c r="R873" s="2145"/>
      <c r="S873" s="889"/>
      <c r="T873" s="1569"/>
      <c r="U873" s="915"/>
      <c r="V873" s="890"/>
    </row>
    <row r="874" spans="2:22" s="38" customFormat="1" ht="12" hidden="1" outlineLevel="3">
      <c r="B874" s="26"/>
      <c r="C874" s="40"/>
      <c r="D874" s="39"/>
      <c r="E874" s="40"/>
      <c r="F874" s="872"/>
      <c r="G874" s="873"/>
      <c r="H874" s="873"/>
      <c r="I874" s="874" t="s">
        <v>1405</v>
      </c>
      <c r="J874" s="873"/>
      <c r="K874" s="41">
        <v>0.89877599999999991</v>
      </c>
      <c r="L874" s="875"/>
      <c r="M874" s="43"/>
      <c r="O874" s="1981"/>
      <c r="P874" s="1982"/>
      <c r="Q874" s="1984"/>
      <c r="R874" s="2145"/>
      <c r="S874" s="889"/>
      <c r="T874" s="1569"/>
      <c r="U874" s="915"/>
      <c r="V874" s="890"/>
    </row>
    <row r="875" spans="2:22" s="38" customFormat="1" ht="12" hidden="1" outlineLevel="3">
      <c r="B875" s="26"/>
      <c r="C875" s="40"/>
      <c r="D875" s="39"/>
      <c r="E875" s="40"/>
      <c r="F875" s="872"/>
      <c r="G875" s="873"/>
      <c r="H875" s="873"/>
      <c r="I875" s="874" t="s">
        <v>511</v>
      </c>
      <c r="J875" s="873"/>
      <c r="K875" s="41">
        <v>0</v>
      </c>
      <c r="L875" s="875"/>
      <c r="M875" s="43"/>
      <c r="O875" s="1981"/>
      <c r="P875" s="1982"/>
      <c r="Q875" s="1984"/>
      <c r="R875" s="2145"/>
      <c r="S875" s="889"/>
      <c r="T875" s="1569"/>
      <c r="U875" s="915"/>
      <c r="V875" s="890"/>
    </row>
    <row r="876" spans="2:22" s="38" customFormat="1" ht="12" hidden="1" outlineLevel="3">
      <c r="B876" s="26"/>
      <c r="C876" s="40"/>
      <c r="D876" s="39"/>
      <c r="E876" s="40"/>
      <c r="F876" s="872"/>
      <c r="G876" s="873"/>
      <c r="H876" s="873"/>
      <c r="I876" s="874" t="s">
        <v>1298</v>
      </c>
      <c r="J876" s="873"/>
      <c r="K876" s="41">
        <v>0.81746414999999994</v>
      </c>
      <c r="L876" s="875"/>
      <c r="M876" s="43"/>
      <c r="O876" s="1981"/>
      <c r="P876" s="1982"/>
      <c r="Q876" s="1984"/>
      <c r="R876" s="2145"/>
      <c r="S876" s="889"/>
      <c r="T876" s="1569"/>
      <c r="U876" s="915"/>
      <c r="V876" s="890"/>
    </row>
    <row r="877" spans="2:22" s="38" customFormat="1" ht="12" hidden="1" outlineLevel="3">
      <c r="B877" s="26"/>
      <c r="C877" s="40"/>
      <c r="D877" s="39"/>
      <c r="E877" s="40"/>
      <c r="F877" s="872"/>
      <c r="G877" s="873"/>
      <c r="H877" s="873"/>
      <c r="I877" s="874" t="s">
        <v>1148</v>
      </c>
      <c r="J877" s="873"/>
      <c r="K877" s="41">
        <v>0.24054864000000004</v>
      </c>
      <c r="L877" s="875"/>
      <c r="M877" s="43"/>
      <c r="O877" s="1981"/>
      <c r="P877" s="1982"/>
      <c r="Q877" s="1984"/>
      <c r="R877" s="2145"/>
      <c r="S877" s="889"/>
      <c r="T877" s="1569"/>
      <c r="U877" s="915"/>
      <c r="V877" s="890"/>
    </row>
    <row r="878" spans="2:22" s="38" customFormat="1" ht="12" hidden="1" outlineLevel="3">
      <c r="B878" s="26"/>
      <c r="C878" s="40"/>
      <c r="D878" s="39"/>
      <c r="E878" s="40"/>
      <c r="F878" s="872"/>
      <c r="G878" s="873"/>
      <c r="H878" s="873"/>
      <c r="I878" s="874" t="s">
        <v>3</v>
      </c>
      <c r="J878" s="873"/>
      <c r="K878" s="41">
        <v>4.0087311899999998</v>
      </c>
      <c r="L878" s="875"/>
      <c r="M878" s="43"/>
      <c r="O878" s="1981"/>
      <c r="P878" s="1982"/>
      <c r="Q878" s="1984"/>
      <c r="R878" s="2145"/>
      <c r="S878" s="889"/>
      <c r="T878" s="1569"/>
      <c r="U878" s="915"/>
      <c r="V878" s="890"/>
    </row>
    <row r="879" spans="2:22" s="38" customFormat="1" ht="12" hidden="1" outlineLevel="3">
      <c r="B879" s="26"/>
      <c r="C879" s="40"/>
      <c r="D879" s="39"/>
      <c r="E879" s="40"/>
      <c r="F879" s="872"/>
      <c r="G879" s="873"/>
      <c r="H879" s="873"/>
      <c r="I879" s="874" t="s">
        <v>44</v>
      </c>
      <c r="J879" s="873"/>
      <c r="K879" s="41">
        <v>0</v>
      </c>
      <c r="L879" s="875"/>
      <c r="M879" s="43"/>
      <c r="O879" s="1981"/>
      <c r="P879" s="1982"/>
      <c r="Q879" s="1984"/>
      <c r="R879" s="2145"/>
      <c r="S879" s="889"/>
      <c r="T879" s="1569"/>
      <c r="U879" s="915"/>
      <c r="V879" s="890"/>
    </row>
    <row r="880" spans="2:22" s="38" customFormat="1" ht="12" hidden="1" outlineLevel="3">
      <c r="B880" s="26"/>
      <c r="C880" s="40"/>
      <c r="D880" s="39"/>
      <c r="E880" s="40"/>
      <c r="F880" s="872"/>
      <c r="G880" s="873"/>
      <c r="H880" s="873"/>
      <c r="I880" s="874" t="s">
        <v>1229</v>
      </c>
      <c r="J880" s="873"/>
      <c r="K880" s="41">
        <v>1.589904</v>
      </c>
      <c r="L880" s="875"/>
      <c r="M880" s="43"/>
      <c r="O880" s="1981"/>
      <c r="P880" s="1982"/>
      <c r="Q880" s="1984"/>
      <c r="R880" s="2145"/>
      <c r="S880" s="889"/>
      <c r="T880" s="1569"/>
      <c r="U880" s="915"/>
      <c r="V880" s="890"/>
    </row>
    <row r="881" spans="1:22" s="38" customFormat="1" ht="12" hidden="1" outlineLevel="3">
      <c r="B881" s="26"/>
      <c r="C881" s="40"/>
      <c r="D881" s="39"/>
      <c r="E881" s="40"/>
      <c r="F881" s="872"/>
      <c r="G881" s="873"/>
      <c r="H881" s="873"/>
      <c r="I881" s="874" t="s">
        <v>511</v>
      </c>
      <c r="J881" s="873"/>
      <c r="K881" s="41">
        <v>0</v>
      </c>
      <c r="L881" s="875"/>
      <c r="M881" s="43"/>
      <c r="O881" s="1981"/>
      <c r="P881" s="1982"/>
      <c r="Q881" s="1984"/>
      <c r="R881" s="2145"/>
      <c r="S881" s="889"/>
      <c r="T881" s="1569"/>
      <c r="U881" s="915"/>
      <c r="V881" s="890"/>
    </row>
    <row r="882" spans="1:22" s="38" customFormat="1" ht="12" hidden="1" outlineLevel="3">
      <c r="B882" s="26"/>
      <c r="C882" s="40"/>
      <c r="D882" s="39"/>
      <c r="E882" s="40"/>
      <c r="F882" s="872"/>
      <c r="G882" s="873"/>
      <c r="H882" s="873"/>
      <c r="I882" s="874" t="s">
        <v>1207</v>
      </c>
      <c r="J882" s="873"/>
      <c r="K882" s="41">
        <v>0.7128504</v>
      </c>
      <c r="L882" s="875"/>
      <c r="M882" s="43"/>
      <c r="O882" s="1981"/>
      <c r="P882" s="1982"/>
      <c r="Q882" s="1984"/>
      <c r="R882" s="2145"/>
      <c r="S882" s="889"/>
      <c r="T882" s="1569"/>
      <c r="U882" s="915"/>
      <c r="V882" s="890"/>
    </row>
    <row r="883" spans="1:22" s="38" customFormat="1" ht="12" hidden="1" outlineLevel="3">
      <c r="B883" s="26"/>
      <c r="C883" s="40"/>
      <c r="D883" s="39"/>
      <c r="E883" s="40"/>
      <c r="F883" s="872"/>
      <c r="G883" s="873"/>
      <c r="H883" s="873"/>
      <c r="I883" s="874" t="s">
        <v>3</v>
      </c>
      <c r="J883" s="873"/>
      <c r="K883" s="41">
        <v>2.3027544</v>
      </c>
      <c r="L883" s="875"/>
      <c r="M883" s="43"/>
      <c r="O883" s="1981"/>
      <c r="P883" s="1982"/>
      <c r="Q883" s="1984"/>
      <c r="R883" s="2145"/>
      <c r="S883" s="889"/>
      <c r="T883" s="1569"/>
      <c r="U883" s="915"/>
      <c r="V883" s="890"/>
    </row>
    <row r="884" spans="1:22" s="38" customFormat="1" ht="12" hidden="1" outlineLevel="3">
      <c r="B884" s="26"/>
      <c r="C884" s="40"/>
      <c r="D884" s="39"/>
      <c r="E884" s="40"/>
      <c r="F884" s="872"/>
      <c r="G884" s="873"/>
      <c r="H884" s="873"/>
      <c r="I884" s="874" t="s">
        <v>382</v>
      </c>
      <c r="J884" s="873"/>
      <c r="K884" s="41">
        <v>0</v>
      </c>
      <c r="L884" s="875"/>
      <c r="M884" s="43"/>
      <c r="O884" s="1981"/>
      <c r="P884" s="1982"/>
      <c r="Q884" s="1984"/>
      <c r="R884" s="2145"/>
      <c r="S884" s="889"/>
      <c r="T884" s="1569"/>
      <c r="U884" s="915"/>
      <c r="V884" s="890"/>
    </row>
    <row r="885" spans="1:22" s="38" customFormat="1" ht="12" hidden="1" outlineLevel="3">
      <c r="B885" s="26"/>
      <c r="C885" s="40"/>
      <c r="D885" s="39"/>
      <c r="E885" s="40"/>
      <c r="F885" s="872"/>
      <c r="G885" s="873"/>
      <c r="H885" s="873"/>
      <c r="I885" s="874" t="s">
        <v>1175</v>
      </c>
      <c r="J885" s="873"/>
      <c r="K885" s="41">
        <v>2.6351999999999998</v>
      </c>
      <c r="L885" s="875"/>
      <c r="M885" s="43"/>
      <c r="O885" s="1981"/>
      <c r="P885" s="1982"/>
      <c r="Q885" s="1984"/>
      <c r="R885" s="2145"/>
      <c r="S885" s="889"/>
      <c r="T885" s="1569"/>
      <c r="U885" s="915"/>
      <c r="V885" s="890"/>
    </row>
    <row r="886" spans="1:22" s="38" customFormat="1" ht="12" hidden="1" outlineLevel="3">
      <c r="B886" s="26"/>
      <c r="C886" s="40"/>
      <c r="D886" s="39"/>
      <c r="E886" s="40"/>
      <c r="F886" s="872"/>
      <c r="G886" s="873"/>
      <c r="H886" s="873"/>
      <c r="I886" s="874" t="s">
        <v>1151</v>
      </c>
      <c r="J886" s="873"/>
      <c r="K886" s="41">
        <v>1.1815199999999999</v>
      </c>
      <c r="L886" s="875"/>
      <c r="M886" s="43"/>
      <c r="O886" s="1981"/>
      <c r="P886" s="1982"/>
      <c r="Q886" s="1984"/>
      <c r="R886" s="2145"/>
      <c r="S886" s="889"/>
      <c r="T886" s="1569"/>
      <c r="U886" s="915"/>
      <c r="V886" s="890"/>
    </row>
    <row r="887" spans="1:22" s="38" customFormat="1" ht="12" hidden="1" outlineLevel="3">
      <c r="B887" s="26"/>
      <c r="C887" s="40"/>
      <c r="D887" s="39"/>
      <c r="E887" s="40"/>
      <c r="F887" s="872"/>
      <c r="G887" s="873"/>
      <c r="H887" s="873"/>
      <c r="I887" s="874" t="s">
        <v>3</v>
      </c>
      <c r="J887" s="873"/>
      <c r="K887" s="41">
        <v>3.8167199999999997</v>
      </c>
      <c r="L887" s="875"/>
      <c r="M887" s="43"/>
      <c r="O887" s="1981"/>
      <c r="P887" s="1982"/>
      <c r="Q887" s="1984"/>
      <c r="R887" s="2145"/>
      <c r="S887" s="889"/>
      <c r="T887" s="1569"/>
      <c r="U887" s="915"/>
      <c r="V887" s="890"/>
    </row>
    <row r="888" spans="1:22" s="38" customFormat="1" ht="12" hidden="1" outlineLevel="3">
      <c r="B888" s="26"/>
      <c r="C888" s="40"/>
      <c r="D888" s="39"/>
      <c r="E888" s="40"/>
      <c r="F888" s="872"/>
      <c r="G888" s="873"/>
      <c r="H888" s="873"/>
      <c r="I888" s="874" t="s">
        <v>602</v>
      </c>
      <c r="J888" s="873"/>
      <c r="K888" s="41">
        <v>0</v>
      </c>
      <c r="L888" s="875"/>
      <c r="M888" s="43"/>
      <c r="O888" s="1981"/>
      <c r="P888" s="1982"/>
      <c r="Q888" s="1984"/>
      <c r="R888" s="2145"/>
      <c r="S888" s="889"/>
      <c r="T888" s="1569"/>
      <c r="U888" s="915"/>
      <c r="V888" s="890"/>
    </row>
    <row r="889" spans="1:22" s="38" customFormat="1" ht="12" hidden="1" outlineLevel="3">
      <c r="B889" s="26"/>
      <c r="C889" s="40"/>
      <c r="D889" s="39"/>
      <c r="E889" s="40"/>
      <c r="F889" s="872"/>
      <c r="G889" s="873"/>
      <c r="H889" s="873"/>
      <c r="I889" s="874" t="s">
        <v>44</v>
      </c>
      <c r="J889" s="873"/>
      <c r="K889" s="41">
        <v>0</v>
      </c>
      <c r="L889" s="875"/>
      <c r="M889" s="43"/>
      <c r="O889" s="1981"/>
      <c r="P889" s="1982"/>
      <c r="Q889" s="1984"/>
      <c r="R889" s="2145"/>
      <c r="S889" s="889"/>
      <c r="T889" s="1569"/>
      <c r="U889" s="915"/>
      <c r="V889" s="890"/>
    </row>
    <row r="890" spans="1:22" s="38" customFormat="1" ht="12" hidden="1" outlineLevel="3">
      <c r="B890" s="26"/>
      <c r="C890" s="40"/>
      <c r="D890" s="39"/>
      <c r="E890" s="40"/>
      <c r="F890" s="872"/>
      <c r="G890" s="873"/>
      <c r="H890" s="873"/>
      <c r="I890" s="874" t="s">
        <v>1174</v>
      </c>
      <c r="J890" s="873"/>
      <c r="K890" s="41">
        <v>1.0211399999999999</v>
      </c>
      <c r="L890" s="875"/>
      <c r="M890" s="43"/>
      <c r="O890" s="1981"/>
      <c r="P890" s="1982"/>
      <c r="Q890" s="1984"/>
      <c r="R890" s="2145"/>
      <c r="S890" s="889"/>
      <c r="T890" s="1569"/>
      <c r="U890" s="915"/>
      <c r="V890" s="890"/>
    </row>
    <row r="891" spans="1:22" s="38" customFormat="1" ht="12" hidden="1" outlineLevel="3">
      <c r="B891" s="26"/>
      <c r="C891" s="40"/>
      <c r="D891" s="39"/>
      <c r="E891" s="40"/>
      <c r="F891" s="872"/>
      <c r="G891" s="873"/>
      <c r="H891" s="873"/>
      <c r="I891" s="874" t="s">
        <v>1093</v>
      </c>
      <c r="J891" s="873"/>
      <c r="K891" s="41">
        <v>0.49600000000000005</v>
      </c>
      <c r="L891" s="875"/>
      <c r="M891" s="43"/>
      <c r="O891" s="1981"/>
      <c r="P891" s="1982"/>
      <c r="Q891" s="1984"/>
      <c r="R891" s="2145"/>
      <c r="S891" s="889"/>
      <c r="T891" s="1569"/>
      <c r="U891" s="915"/>
      <c r="V891" s="890"/>
    </row>
    <row r="892" spans="1:22" s="38" customFormat="1" ht="12" hidden="1" outlineLevel="3">
      <c r="B892" s="26"/>
      <c r="C892" s="40"/>
      <c r="D892" s="39"/>
      <c r="E892" s="40"/>
      <c r="F892" s="872"/>
      <c r="G892" s="873"/>
      <c r="H892" s="873"/>
      <c r="I892" s="874"/>
      <c r="J892" s="873"/>
      <c r="K892" s="41">
        <v>0</v>
      </c>
      <c r="L892" s="875"/>
      <c r="M892" s="43"/>
      <c r="O892" s="1981"/>
      <c r="P892" s="1982"/>
      <c r="Q892" s="1984"/>
      <c r="R892" s="2145"/>
      <c r="S892" s="889"/>
      <c r="T892" s="1569"/>
      <c r="U892" s="915"/>
      <c r="V892" s="890"/>
    </row>
    <row r="893" spans="1:22" s="47" customFormat="1" ht="12.75" hidden="1" customHeight="1" outlineLevel="2">
      <c r="B893" s="26"/>
      <c r="C893" s="49"/>
      <c r="D893" s="48"/>
      <c r="E893" s="49"/>
      <c r="F893" s="876"/>
      <c r="G893" s="877"/>
      <c r="H893" s="877"/>
      <c r="I893" s="878"/>
      <c r="J893" s="877"/>
      <c r="K893" s="51"/>
      <c r="L893" s="879"/>
      <c r="M893" s="51"/>
      <c r="O893" s="1988"/>
      <c r="P893" s="1985"/>
      <c r="Q893" s="1986"/>
      <c r="R893" s="2146"/>
      <c r="S893" s="891"/>
      <c r="T893" s="1570"/>
      <c r="U893" s="916"/>
      <c r="V893" s="892"/>
    </row>
    <row r="894" spans="1:22" s="25" customFormat="1" ht="16.5" customHeight="1" outlineLevel="1">
      <c r="A894" s="451"/>
      <c r="B894" s="500" t="s">
        <v>4689</v>
      </c>
      <c r="C894" s="501" t="s">
        <v>4691</v>
      </c>
      <c r="D894" s="501"/>
      <c r="E894" s="502"/>
      <c r="F894" s="844"/>
      <c r="G894" s="845"/>
      <c r="H894" s="503"/>
      <c r="I894" s="868" t="s">
        <v>667</v>
      </c>
      <c r="J894" s="869"/>
      <c r="K894" s="870"/>
      <c r="L894" s="871"/>
      <c r="M894" s="517"/>
      <c r="O894" s="1975"/>
      <c r="P894" s="1987"/>
      <c r="Q894" s="1976"/>
      <c r="R894" s="2142">
        <f>SUBTOTAL(9,R895:R905)</f>
        <v>0</v>
      </c>
      <c r="S894" s="880"/>
      <c r="T894" s="2156">
        <f>SUBTOTAL(9,T895:T905)</f>
        <v>11.580187500000003</v>
      </c>
      <c r="U894" s="917"/>
      <c r="V894" s="893">
        <f>SUBTOTAL(9,V895:V905)</f>
        <v>0</v>
      </c>
    </row>
    <row r="895" spans="1:22" s="64" customFormat="1" outlineLevel="2" collapsed="1">
      <c r="B895" s="1921" t="s">
        <v>4688</v>
      </c>
      <c r="C895" s="1642"/>
      <c r="D895" s="1921"/>
      <c r="E895" s="1639"/>
      <c r="F895" s="1638">
        <v>1</v>
      </c>
      <c r="G895" s="1642" t="s">
        <v>13</v>
      </c>
      <c r="H895" s="1922" t="s">
        <v>289</v>
      </c>
      <c r="I895" s="1644" t="s">
        <v>1564</v>
      </c>
      <c r="J895" s="1642" t="s">
        <v>16</v>
      </c>
      <c r="K895" s="1643">
        <v>11.25</v>
      </c>
      <c r="L895" s="1923">
        <v>0</v>
      </c>
      <c r="M895" s="1643">
        <f>K895*(1+L895/100)</f>
        <v>11.25</v>
      </c>
      <c r="O895" s="1977"/>
      <c r="P895" s="1983"/>
      <c r="Q895" s="1978"/>
      <c r="R895" s="2143">
        <f>M895*Q895</f>
        <v>0</v>
      </c>
      <c r="S895" s="1924">
        <v>0.378</v>
      </c>
      <c r="T895" s="2155">
        <f>M895*S895</f>
        <v>4.2525000000000004</v>
      </c>
      <c r="U895" s="1619"/>
      <c r="V895" s="911">
        <f>M895*U895</f>
        <v>0</v>
      </c>
    </row>
    <row r="896" spans="1:22" s="38" customFormat="1" ht="12" hidden="1" outlineLevel="3">
      <c r="B896" s="26"/>
      <c r="C896" s="40"/>
      <c r="D896" s="39"/>
      <c r="E896" s="40"/>
      <c r="F896" s="872"/>
      <c r="G896" s="873"/>
      <c r="H896" s="873"/>
      <c r="I896" s="874" t="s">
        <v>93</v>
      </c>
      <c r="J896" s="873"/>
      <c r="K896" s="41">
        <v>0</v>
      </c>
      <c r="L896" s="875"/>
      <c r="M896" s="43"/>
      <c r="O896" s="1981"/>
      <c r="P896" s="1982"/>
      <c r="Q896" s="1980">
        <v>1</v>
      </c>
      <c r="R896" s="2145"/>
      <c r="S896" s="889"/>
      <c r="T896" s="1569"/>
      <c r="U896" s="915"/>
      <c r="V896" s="890"/>
    </row>
    <row r="897" spans="1:22" s="38" customFormat="1" ht="12" hidden="1" outlineLevel="3">
      <c r="B897" s="26"/>
      <c r="C897" s="40"/>
      <c r="D897" s="39"/>
      <c r="E897" s="40"/>
      <c r="F897" s="872"/>
      <c r="G897" s="873"/>
      <c r="H897" s="873"/>
      <c r="I897" s="874" t="s">
        <v>44</v>
      </c>
      <c r="J897" s="873"/>
      <c r="K897" s="41">
        <v>0</v>
      </c>
      <c r="L897" s="875"/>
      <c r="M897" s="43"/>
      <c r="O897" s="1981"/>
      <c r="P897" s="1982"/>
      <c r="Q897" s="1980">
        <v>1</v>
      </c>
      <c r="R897" s="2145"/>
      <c r="S897" s="889"/>
      <c r="T897" s="1569"/>
      <c r="U897" s="915"/>
      <c r="V897" s="890"/>
    </row>
    <row r="898" spans="1:22" s="38" customFormat="1" ht="12" hidden="1" outlineLevel="3">
      <c r="B898" s="26"/>
      <c r="C898" s="40"/>
      <c r="D898" s="39"/>
      <c r="E898" s="40"/>
      <c r="F898" s="872"/>
      <c r="G898" s="873"/>
      <c r="H898" s="873"/>
      <c r="I898" s="874" t="s">
        <v>147</v>
      </c>
      <c r="J898" s="873"/>
      <c r="K898" s="41">
        <v>11.25</v>
      </c>
      <c r="L898" s="875"/>
      <c r="M898" s="43"/>
      <c r="O898" s="1981"/>
      <c r="P898" s="1982"/>
      <c r="Q898" s="1980">
        <v>1</v>
      </c>
      <c r="R898" s="2145"/>
      <c r="S898" s="889"/>
      <c r="T898" s="1569"/>
      <c r="U898" s="915"/>
      <c r="V898" s="890"/>
    </row>
    <row r="899" spans="1:22" s="38" customFormat="1" ht="12" hidden="1" outlineLevel="3">
      <c r="B899" s="26"/>
      <c r="C899" s="40"/>
      <c r="D899" s="39"/>
      <c r="E899" s="40"/>
      <c r="F899" s="872"/>
      <c r="G899" s="873"/>
      <c r="H899" s="873"/>
      <c r="I899" s="874"/>
      <c r="J899" s="873"/>
      <c r="K899" s="41">
        <v>0</v>
      </c>
      <c r="L899" s="875"/>
      <c r="M899" s="43"/>
      <c r="O899" s="1981"/>
      <c r="P899" s="1982"/>
      <c r="Q899" s="1980">
        <v>1</v>
      </c>
      <c r="R899" s="2145"/>
      <c r="S899" s="889"/>
      <c r="T899" s="1569"/>
      <c r="U899" s="915"/>
      <c r="V899" s="890"/>
    </row>
    <row r="900" spans="1:22" s="64" customFormat="1" outlineLevel="2">
      <c r="B900" s="1921" t="s">
        <v>4688</v>
      </c>
      <c r="C900" s="1642"/>
      <c r="D900" s="1921"/>
      <c r="E900" s="1639"/>
      <c r="F900" s="1638">
        <v>2</v>
      </c>
      <c r="G900" s="1642" t="s">
        <v>13</v>
      </c>
      <c r="H900" s="1922" t="s">
        <v>290</v>
      </c>
      <c r="I900" s="1644" t="s">
        <v>1683</v>
      </c>
      <c r="J900" s="1642" t="s">
        <v>16</v>
      </c>
      <c r="K900" s="1643">
        <v>11.25</v>
      </c>
      <c r="L900" s="1923">
        <v>0</v>
      </c>
      <c r="M900" s="1643">
        <f>K900*(1+L900/100)</f>
        <v>11.25</v>
      </c>
      <c r="O900" s="1977"/>
      <c r="P900" s="1983"/>
      <c r="Q900" s="1978"/>
      <c r="R900" s="2143">
        <f>M900*Q900</f>
        <v>0</v>
      </c>
      <c r="S900" s="1924">
        <v>0.15826000000000001</v>
      </c>
      <c r="T900" s="2155">
        <f>M900*S900</f>
        <v>1.7804250000000001</v>
      </c>
      <c r="U900" s="1619"/>
      <c r="V900" s="911">
        <f>M900*U900</f>
        <v>0</v>
      </c>
    </row>
    <row r="901" spans="1:22" s="64" customFormat="1" outlineLevel="2">
      <c r="B901" s="1921" t="s">
        <v>4688</v>
      </c>
      <c r="C901" s="1642"/>
      <c r="D901" s="1921"/>
      <c r="E901" s="1639"/>
      <c r="F901" s="1638">
        <v>3</v>
      </c>
      <c r="G901" s="1642" t="s">
        <v>13</v>
      </c>
      <c r="H901" s="1922" t="s">
        <v>291</v>
      </c>
      <c r="I901" s="1644" t="s">
        <v>1642</v>
      </c>
      <c r="J901" s="1642" t="s">
        <v>16</v>
      </c>
      <c r="K901" s="1643">
        <v>11.25</v>
      </c>
      <c r="L901" s="1923">
        <v>0</v>
      </c>
      <c r="M901" s="1643">
        <f>K901*(1+L901/100)</f>
        <v>11.25</v>
      </c>
      <c r="O901" s="1977"/>
      <c r="P901" s="1983"/>
      <c r="Q901" s="1978"/>
      <c r="R901" s="2143">
        <f>M901*Q901</f>
        <v>0</v>
      </c>
      <c r="S901" s="1924">
        <v>0.38313999999999998</v>
      </c>
      <c r="T901" s="2155">
        <f>M901*S901</f>
        <v>4.3103249999999997</v>
      </c>
      <c r="U901" s="1619"/>
      <c r="V901" s="911">
        <f>M901*U901</f>
        <v>0</v>
      </c>
    </row>
    <row r="902" spans="1:22" s="64" customFormat="1" outlineLevel="2">
      <c r="B902" s="1921" t="s">
        <v>4688</v>
      </c>
      <c r="C902" s="1642"/>
      <c r="D902" s="1921"/>
      <c r="E902" s="1639"/>
      <c r="F902" s="1638">
        <v>4</v>
      </c>
      <c r="G902" s="1642" t="s">
        <v>13</v>
      </c>
      <c r="H902" s="1922" t="s">
        <v>292</v>
      </c>
      <c r="I902" s="1644" t="s">
        <v>1656</v>
      </c>
      <c r="J902" s="1642" t="s">
        <v>16</v>
      </c>
      <c r="K902" s="1643">
        <v>11.25</v>
      </c>
      <c r="L902" s="1923">
        <v>0</v>
      </c>
      <c r="M902" s="1643">
        <f>K902*(1+L902/100)</f>
        <v>11.25</v>
      </c>
      <c r="O902" s="1977"/>
      <c r="P902" s="1983"/>
      <c r="Q902" s="1978"/>
      <c r="R902" s="2143">
        <f>M902*Q902</f>
        <v>0</v>
      </c>
      <c r="S902" s="1924">
        <v>5.6100000000000004E-3</v>
      </c>
      <c r="T902" s="2155">
        <f>M902*S902</f>
        <v>6.3112500000000002E-2</v>
      </c>
      <c r="U902" s="1619"/>
      <c r="V902" s="911">
        <f>M902*U902</f>
        <v>0</v>
      </c>
    </row>
    <row r="903" spans="1:22" s="64" customFormat="1" outlineLevel="2">
      <c r="B903" s="1921" t="s">
        <v>4688</v>
      </c>
      <c r="C903" s="1642"/>
      <c r="D903" s="1921"/>
      <c r="E903" s="1639"/>
      <c r="F903" s="1638">
        <v>5</v>
      </c>
      <c r="G903" s="1642" t="s">
        <v>13</v>
      </c>
      <c r="H903" s="1922" t="s">
        <v>293</v>
      </c>
      <c r="I903" s="1644" t="s">
        <v>1638</v>
      </c>
      <c r="J903" s="1642" t="s">
        <v>16</v>
      </c>
      <c r="K903" s="1643">
        <v>11.25</v>
      </c>
      <c r="L903" s="1923">
        <v>0</v>
      </c>
      <c r="M903" s="1643">
        <f>K903*(1+L903/100)</f>
        <v>11.25</v>
      </c>
      <c r="O903" s="1977"/>
      <c r="P903" s="1983"/>
      <c r="Q903" s="1978"/>
      <c r="R903" s="2143">
        <f>M903*Q903</f>
        <v>0</v>
      </c>
      <c r="S903" s="1924">
        <v>6.0999999999999997E-4</v>
      </c>
      <c r="T903" s="2155">
        <f>M903*S903</f>
        <v>6.8624999999999997E-3</v>
      </c>
      <c r="U903" s="1619"/>
      <c r="V903" s="911">
        <f>M903*U903</f>
        <v>0</v>
      </c>
    </row>
    <row r="904" spans="1:22" s="64" customFormat="1" ht="22.8" outlineLevel="2">
      <c r="B904" s="1921" t="s">
        <v>4688</v>
      </c>
      <c r="C904" s="1642"/>
      <c r="D904" s="1921"/>
      <c r="E904" s="1639"/>
      <c r="F904" s="1638">
        <v>6</v>
      </c>
      <c r="G904" s="1642" t="s">
        <v>13</v>
      </c>
      <c r="H904" s="1922" t="s">
        <v>294</v>
      </c>
      <c r="I904" s="1644" t="s">
        <v>1703</v>
      </c>
      <c r="J904" s="1642" t="s">
        <v>16</v>
      </c>
      <c r="K904" s="1643">
        <v>11.25</v>
      </c>
      <c r="L904" s="1923">
        <v>0</v>
      </c>
      <c r="M904" s="1643">
        <f>K904*(1+L904/100)</f>
        <v>11.25</v>
      </c>
      <c r="O904" s="1977"/>
      <c r="P904" s="1983"/>
      <c r="Q904" s="1978"/>
      <c r="R904" s="2143">
        <f>M904*Q904</f>
        <v>0</v>
      </c>
      <c r="S904" s="1924">
        <v>0.10373</v>
      </c>
      <c r="T904" s="2155">
        <f>M904*S904</f>
        <v>1.1669625000000001</v>
      </c>
      <c r="U904" s="1619"/>
      <c r="V904" s="911">
        <f>M904*U904</f>
        <v>0</v>
      </c>
    </row>
    <row r="905" spans="1:22" s="47" customFormat="1" ht="12.75" hidden="1" customHeight="1" outlineLevel="2">
      <c r="B905" s="26"/>
      <c r="C905" s="49"/>
      <c r="D905" s="48"/>
      <c r="E905" s="49"/>
      <c r="F905" s="876"/>
      <c r="G905" s="877"/>
      <c r="H905" s="877"/>
      <c r="I905" s="878"/>
      <c r="J905" s="877"/>
      <c r="K905" s="51"/>
      <c r="L905" s="879"/>
      <c r="M905" s="51"/>
      <c r="O905" s="1988"/>
      <c r="P905" s="1985"/>
      <c r="Q905" s="1986"/>
      <c r="R905" s="2146"/>
      <c r="S905" s="891"/>
      <c r="T905" s="1570"/>
      <c r="U905" s="916"/>
      <c r="V905" s="892"/>
    </row>
    <row r="906" spans="1:22" s="25" customFormat="1" ht="16.5" customHeight="1" outlineLevel="1">
      <c r="A906" s="451"/>
      <c r="B906" s="500" t="s">
        <v>4689</v>
      </c>
      <c r="C906" s="501" t="s">
        <v>4692</v>
      </c>
      <c r="D906" s="501"/>
      <c r="E906" s="502"/>
      <c r="F906" s="844"/>
      <c r="G906" s="845"/>
      <c r="H906" s="503"/>
      <c r="I906" s="868" t="s">
        <v>1090</v>
      </c>
      <c r="J906" s="869"/>
      <c r="K906" s="870"/>
      <c r="L906" s="871"/>
      <c r="M906" s="517"/>
      <c r="O906" s="1975"/>
      <c r="P906" s="1987"/>
      <c r="Q906" s="1976"/>
      <c r="R906" s="2142">
        <f>SUBTOTAL(9,R907:R1578)</f>
        <v>0</v>
      </c>
      <c r="S906" s="880"/>
      <c r="T906" s="2156">
        <f>SUBTOTAL(9,T907:T1578)</f>
        <v>541.26453942352009</v>
      </c>
      <c r="U906" s="917"/>
      <c r="V906" s="893">
        <f>SUBTOTAL(9,V907:V1578)</f>
        <v>0</v>
      </c>
    </row>
    <row r="907" spans="1:22" s="64" customFormat="1" outlineLevel="2">
      <c r="B907" s="1921" t="s">
        <v>4688</v>
      </c>
      <c r="C907" s="1642"/>
      <c r="D907" s="1921"/>
      <c r="E907" s="1639"/>
      <c r="F907" s="1638">
        <v>1</v>
      </c>
      <c r="G907" s="1642" t="s">
        <v>13</v>
      </c>
      <c r="H907" s="1922" t="s">
        <v>295</v>
      </c>
      <c r="I907" s="1644" t="s">
        <v>1641</v>
      </c>
      <c r="J907" s="1642" t="s">
        <v>16</v>
      </c>
      <c r="K907" s="1643">
        <v>70.09</v>
      </c>
      <c r="L907" s="1923">
        <v>0</v>
      </c>
      <c r="M907" s="1643">
        <f>K907*(1+L907/100)</f>
        <v>70.09</v>
      </c>
      <c r="O907" s="1977"/>
      <c r="P907" s="1983"/>
      <c r="Q907" s="1978"/>
      <c r="R907" s="2143">
        <f>M907*Q907</f>
        <v>0</v>
      </c>
      <c r="S907" s="1924">
        <v>2.5999999999999998E-4</v>
      </c>
      <c r="T907" s="2155">
        <f>M907*S907</f>
        <v>1.8223400000000001E-2</v>
      </c>
      <c r="U907" s="1619"/>
      <c r="V907" s="911">
        <f>M907*U907</f>
        <v>0</v>
      </c>
    </row>
    <row r="908" spans="1:22" s="64" customFormat="1" outlineLevel="2">
      <c r="B908" s="1921" t="s">
        <v>4688</v>
      </c>
      <c r="C908" s="1642"/>
      <c r="D908" s="1921"/>
      <c r="E908" s="1639"/>
      <c r="F908" s="1638">
        <v>2</v>
      </c>
      <c r="G908" s="1642" t="s">
        <v>13</v>
      </c>
      <c r="H908" s="1922" t="s">
        <v>296</v>
      </c>
      <c r="I908" s="1644" t="s">
        <v>1679</v>
      </c>
      <c r="J908" s="1642" t="s">
        <v>16</v>
      </c>
      <c r="K908" s="1643">
        <v>52.84</v>
      </c>
      <c r="L908" s="1923">
        <v>0</v>
      </c>
      <c r="M908" s="1643">
        <f>K908*(1+L908/100)</f>
        <v>52.84</v>
      </c>
      <c r="O908" s="1977"/>
      <c r="P908" s="1983"/>
      <c r="Q908" s="1978"/>
      <c r="R908" s="2143">
        <f>M908*Q908</f>
        <v>0</v>
      </c>
      <c r="S908" s="1924">
        <v>2.5999999999999998E-4</v>
      </c>
      <c r="T908" s="2155">
        <f>M908*S908</f>
        <v>1.37384E-2</v>
      </c>
      <c r="U908" s="1619"/>
      <c r="V908" s="911">
        <f>M908*U908</f>
        <v>0</v>
      </c>
    </row>
    <row r="909" spans="1:22" s="64" customFormat="1" ht="22.8" outlineLevel="2" collapsed="1">
      <c r="B909" s="1921" t="s">
        <v>4688</v>
      </c>
      <c r="C909" s="1642"/>
      <c r="D909" s="1921"/>
      <c r="E909" s="1639"/>
      <c r="F909" s="1638">
        <v>3</v>
      </c>
      <c r="G909" s="1642" t="s">
        <v>13</v>
      </c>
      <c r="H909" s="1922" t="s">
        <v>297</v>
      </c>
      <c r="I909" s="1644" t="s">
        <v>1698</v>
      </c>
      <c r="J909" s="1642" t="s">
        <v>16</v>
      </c>
      <c r="K909" s="1643">
        <v>70.09</v>
      </c>
      <c r="L909" s="1923">
        <v>0</v>
      </c>
      <c r="M909" s="1643">
        <f>K909*(1+L909/100)</f>
        <v>70.09</v>
      </c>
      <c r="O909" s="1977"/>
      <c r="P909" s="1983"/>
      <c r="Q909" s="1978"/>
      <c r="R909" s="2143">
        <f>M909*Q909</f>
        <v>0</v>
      </c>
      <c r="S909" s="1924">
        <v>1.103E-2</v>
      </c>
      <c r="T909" s="2155">
        <f>M909*S909</f>
        <v>0.77309270000000008</v>
      </c>
      <c r="U909" s="1619"/>
      <c r="V909" s="911">
        <f>M909*U909</f>
        <v>0</v>
      </c>
    </row>
    <row r="910" spans="1:22" s="38" customFormat="1" ht="12" hidden="1" outlineLevel="3">
      <c r="B910" s="26"/>
      <c r="C910" s="40"/>
      <c r="D910" s="39"/>
      <c r="E910" s="40"/>
      <c r="F910" s="872"/>
      <c r="G910" s="873"/>
      <c r="H910" s="873"/>
      <c r="I910" s="874" t="s">
        <v>80</v>
      </c>
      <c r="J910" s="873"/>
      <c r="K910" s="41">
        <v>0</v>
      </c>
      <c r="L910" s="875"/>
      <c r="M910" s="43"/>
      <c r="O910" s="1981"/>
      <c r="P910" s="1982"/>
      <c r="Q910" s="1980">
        <v>1</v>
      </c>
      <c r="R910" s="2145"/>
      <c r="S910" s="889"/>
      <c r="T910" s="1569"/>
      <c r="U910" s="915"/>
      <c r="V910" s="890"/>
    </row>
    <row r="911" spans="1:22" s="38" customFormat="1" ht="12" hidden="1" outlineLevel="3">
      <c r="B911" s="26"/>
      <c r="C911" s="40"/>
      <c r="D911" s="39"/>
      <c r="E911" s="40"/>
      <c r="F911" s="872"/>
      <c r="G911" s="873"/>
      <c r="H911" s="873"/>
      <c r="I911" s="874" t="s">
        <v>44</v>
      </c>
      <c r="J911" s="873"/>
      <c r="K911" s="41">
        <v>0</v>
      </c>
      <c r="L911" s="875"/>
      <c r="M911" s="43"/>
      <c r="O911" s="1981"/>
      <c r="P911" s="1982"/>
      <c r="Q911" s="1980">
        <v>1</v>
      </c>
      <c r="R911" s="2145"/>
      <c r="S911" s="889"/>
      <c r="T911" s="1569"/>
      <c r="U911" s="915"/>
      <c r="V911" s="890"/>
    </row>
    <row r="912" spans="1:22" s="38" customFormat="1" ht="12" hidden="1" outlineLevel="3">
      <c r="B912" s="26"/>
      <c r="C912" s="40"/>
      <c r="D912" s="39"/>
      <c r="E912" s="40"/>
      <c r="F912" s="872"/>
      <c r="G912" s="873"/>
      <c r="H912" s="873"/>
      <c r="I912" s="874" t="s">
        <v>1149</v>
      </c>
      <c r="J912" s="873"/>
      <c r="K912" s="41">
        <v>38.620000000000005</v>
      </c>
      <c r="L912" s="875"/>
      <c r="M912" s="43"/>
      <c r="O912" s="1981"/>
      <c r="P912" s="1982"/>
      <c r="Q912" s="1980">
        <v>1</v>
      </c>
      <c r="R912" s="2145"/>
      <c r="S912" s="889"/>
      <c r="T912" s="1569"/>
      <c r="U912" s="915"/>
      <c r="V912" s="890"/>
    </row>
    <row r="913" spans="2:22" s="38" customFormat="1" ht="12" hidden="1" outlineLevel="3">
      <c r="B913" s="26"/>
      <c r="C913" s="40"/>
      <c r="D913" s="39"/>
      <c r="E913" s="40"/>
      <c r="F913" s="872"/>
      <c r="G913" s="873"/>
      <c r="H913" s="873"/>
      <c r="I913" s="874" t="s">
        <v>3</v>
      </c>
      <c r="J913" s="873"/>
      <c r="K913" s="41">
        <v>38.620000000000005</v>
      </c>
      <c r="L913" s="875"/>
      <c r="M913" s="43"/>
      <c r="O913" s="1981"/>
      <c r="P913" s="1982"/>
      <c r="Q913" s="1980">
        <v>1</v>
      </c>
      <c r="R913" s="2145"/>
      <c r="S913" s="889"/>
      <c r="T913" s="1569"/>
      <c r="U913" s="915"/>
      <c r="V913" s="890"/>
    </row>
    <row r="914" spans="2:22" s="38" customFormat="1" ht="12" hidden="1" outlineLevel="3">
      <c r="B914" s="26"/>
      <c r="C914" s="40"/>
      <c r="D914" s="39"/>
      <c r="E914" s="40"/>
      <c r="F914" s="872"/>
      <c r="G914" s="873"/>
      <c r="H914" s="873"/>
      <c r="I914" s="874" t="s">
        <v>28</v>
      </c>
      <c r="J914" s="873"/>
      <c r="K914" s="41">
        <v>0</v>
      </c>
      <c r="L914" s="875"/>
      <c r="M914" s="43"/>
      <c r="O914" s="1981"/>
      <c r="P914" s="1982"/>
      <c r="Q914" s="1980">
        <v>1</v>
      </c>
      <c r="R914" s="2145"/>
      <c r="S914" s="889"/>
      <c r="T914" s="1569"/>
      <c r="U914" s="915"/>
      <c r="V914" s="890"/>
    </row>
    <row r="915" spans="2:22" s="38" customFormat="1" ht="12" hidden="1" outlineLevel="3">
      <c r="B915" s="26"/>
      <c r="C915" s="40"/>
      <c r="D915" s="39"/>
      <c r="E915" s="40"/>
      <c r="F915" s="872"/>
      <c r="G915" s="873"/>
      <c r="H915" s="873"/>
      <c r="I915" s="874" t="s">
        <v>284</v>
      </c>
      <c r="J915" s="873"/>
      <c r="K915" s="41">
        <v>14.95</v>
      </c>
      <c r="L915" s="875"/>
      <c r="M915" s="43"/>
      <c r="O915" s="1981"/>
      <c r="P915" s="1982"/>
      <c r="Q915" s="1980">
        <v>1</v>
      </c>
      <c r="R915" s="2145"/>
      <c r="S915" s="889"/>
      <c r="T915" s="1569"/>
      <c r="U915" s="915"/>
      <c r="V915" s="890"/>
    </row>
    <row r="916" spans="2:22" s="38" customFormat="1" ht="12" hidden="1" outlineLevel="3">
      <c r="B916" s="26"/>
      <c r="C916" s="40"/>
      <c r="D916" s="39"/>
      <c r="E916" s="40"/>
      <c r="F916" s="872"/>
      <c r="G916" s="873"/>
      <c r="H916" s="873"/>
      <c r="I916" s="874" t="s">
        <v>3</v>
      </c>
      <c r="J916" s="873"/>
      <c r="K916" s="41">
        <v>14.95</v>
      </c>
      <c r="L916" s="875"/>
      <c r="M916" s="43"/>
      <c r="O916" s="1981"/>
      <c r="P916" s="1982"/>
      <c r="Q916" s="1980">
        <v>1</v>
      </c>
      <c r="R916" s="2145"/>
      <c r="S916" s="889"/>
      <c r="T916" s="1569"/>
      <c r="U916" s="915"/>
      <c r="V916" s="890"/>
    </row>
    <row r="917" spans="2:22" s="38" customFormat="1" ht="12" hidden="1" outlineLevel="3">
      <c r="B917" s="26"/>
      <c r="C917" s="40"/>
      <c r="D917" s="39"/>
      <c r="E917" s="40"/>
      <c r="F917" s="872"/>
      <c r="G917" s="873"/>
      <c r="H917" s="873"/>
      <c r="I917" s="874" t="s">
        <v>61</v>
      </c>
      <c r="J917" s="873"/>
      <c r="K917" s="41">
        <v>0</v>
      </c>
      <c r="L917" s="875"/>
      <c r="M917" s="43"/>
      <c r="O917" s="1981"/>
      <c r="P917" s="1982"/>
      <c r="Q917" s="1980">
        <v>1</v>
      </c>
      <c r="R917" s="2145"/>
      <c r="S917" s="889"/>
      <c r="T917" s="1569"/>
      <c r="U917" s="915"/>
      <c r="V917" s="890"/>
    </row>
    <row r="918" spans="2:22" s="38" customFormat="1" ht="12" hidden="1" outlineLevel="3">
      <c r="B918" s="26"/>
      <c r="C918" s="40"/>
      <c r="D918" s="39"/>
      <c r="E918" s="40"/>
      <c r="F918" s="872"/>
      <c r="G918" s="873"/>
      <c r="H918" s="873"/>
      <c r="I918" s="874" t="s">
        <v>50</v>
      </c>
      <c r="J918" s="873"/>
      <c r="K918" s="41">
        <v>16.52</v>
      </c>
      <c r="L918" s="875"/>
      <c r="M918" s="43"/>
      <c r="O918" s="1981"/>
      <c r="P918" s="1982"/>
      <c r="Q918" s="1980">
        <v>1</v>
      </c>
      <c r="R918" s="2145"/>
      <c r="S918" s="889"/>
      <c r="T918" s="1569"/>
      <c r="U918" s="915"/>
      <c r="V918" s="890"/>
    </row>
    <row r="919" spans="2:22" s="38" customFormat="1" ht="12" hidden="1" outlineLevel="3">
      <c r="B919" s="26"/>
      <c r="C919" s="40"/>
      <c r="D919" s="39"/>
      <c r="E919" s="40"/>
      <c r="F919" s="872"/>
      <c r="G919" s="873"/>
      <c r="H919" s="873"/>
      <c r="I919" s="874"/>
      <c r="J919" s="873"/>
      <c r="K919" s="41">
        <v>0</v>
      </c>
      <c r="L919" s="875"/>
      <c r="M919" s="43"/>
      <c r="O919" s="1981"/>
      <c r="P919" s="1982"/>
      <c r="Q919" s="1980">
        <v>1</v>
      </c>
      <c r="R919" s="2145"/>
      <c r="S919" s="889"/>
      <c r="T919" s="1569"/>
      <c r="U919" s="915"/>
      <c r="V919" s="890"/>
    </row>
    <row r="920" spans="2:22" s="64" customFormat="1" outlineLevel="2" collapsed="1">
      <c r="B920" s="1921" t="s">
        <v>4688</v>
      </c>
      <c r="C920" s="1642"/>
      <c r="D920" s="1921"/>
      <c r="E920" s="1639"/>
      <c r="F920" s="1638">
        <v>4</v>
      </c>
      <c r="G920" s="1642" t="s">
        <v>13</v>
      </c>
      <c r="H920" s="1922" t="s">
        <v>298</v>
      </c>
      <c r="I920" s="1644" t="s">
        <v>1690</v>
      </c>
      <c r="J920" s="1642" t="s">
        <v>16</v>
      </c>
      <c r="K920" s="1643">
        <v>52.84</v>
      </c>
      <c r="L920" s="1923">
        <v>0</v>
      </c>
      <c r="M920" s="1643">
        <f>K920*(1+L920/100)</f>
        <v>52.84</v>
      </c>
      <c r="O920" s="1977"/>
      <c r="P920" s="1983"/>
      <c r="Q920" s="1978"/>
      <c r="R920" s="2143">
        <f>M920*Q920</f>
        <v>0</v>
      </c>
      <c r="S920" s="1924">
        <v>1.103E-2</v>
      </c>
      <c r="T920" s="2155">
        <f>M920*S920</f>
        <v>0.58282520000000004</v>
      </c>
      <c r="U920" s="1619"/>
      <c r="V920" s="911">
        <f>M920*U920</f>
        <v>0</v>
      </c>
    </row>
    <row r="921" spans="2:22" s="38" customFormat="1" ht="12" hidden="1" outlineLevel="3">
      <c r="B921" s="26"/>
      <c r="C921" s="40"/>
      <c r="D921" s="39"/>
      <c r="E921" s="40"/>
      <c r="F921" s="872"/>
      <c r="G921" s="873"/>
      <c r="H921" s="873"/>
      <c r="I921" s="874" t="s">
        <v>80</v>
      </c>
      <c r="J921" s="873"/>
      <c r="K921" s="41">
        <v>0</v>
      </c>
      <c r="L921" s="875"/>
      <c r="M921" s="43"/>
      <c r="O921" s="1981"/>
      <c r="P921" s="1982"/>
      <c r="Q921" s="1980">
        <v>1</v>
      </c>
      <c r="R921" s="2145"/>
      <c r="S921" s="889"/>
      <c r="T921" s="1569"/>
      <c r="U921" s="915"/>
      <c r="V921" s="890"/>
    </row>
    <row r="922" spans="2:22" s="38" customFormat="1" ht="12" hidden="1" outlineLevel="3">
      <c r="B922" s="26"/>
      <c r="C922" s="40"/>
      <c r="D922" s="39"/>
      <c r="E922" s="40"/>
      <c r="F922" s="872"/>
      <c r="G922" s="873"/>
      <c r="H922" s="873"/>
      <c r="I922" s="874" t="s">
        <v>45</v>
      </c>
      <c r="J922" s="873"/>
      <c r="K922" s="41">
        <v>0</v>
      </c>
      <c r="L922" s="875"/>
      <c r="M922" s="43"/>
      <c r="O922" s="1981"/>
      <c r="P922" s="1982"/>
      <c r="Q922" s="1980">
        <v>1</v>
      </c>
      <c r="R922" s="2145"/>
      <c r="S922" s="889"/>
      <c r="T922" s="1569"/>
      <c r="U922" s="915"/>
      <c r="V922" s="890"/>
    </row>
    <row r="923" spans="2:22" s="38" customFormat="1" ht="12" hidden="1" outlineLevel="3">
      <c r="B923" s="26"/>
      <c r="C923" s="40"/>
      <c r="D923" s="39"/>
      <c r="E923" s="40"/>
      <c r="F923" s="872"/>
      <c r="G923" s="873"/>
      <c r="H923" s="873"/>
      <c r="I923" s="874" t="s">
        <v>52</v>
      </c>
      <c r="J923" s="873"/>
      <c r="K923" s="41">
        <v>18.04</v>
      </c>
      <c r="L923" s="875"/>
      <c r="M923" s="43"/>
      <c r="O923" s="1981"/>
      <c r="P923" s="1982"/>
      <c r="Q923" s="1980">
        <v>1</v>
      </c>
      <c r="R923" s="2145"/>
      <c r="S923" s="889"/>
      <c r="T923" s="1569"/>
      <c r="U923" s="915"/>
      <c r="V923" s="890"/>
    </row>
    <row r="924" spans="2:22" s="38" customFormat="1" ht="12" hidden="1" outlineLevel="3">
      <c r="B924" s="26"/>
      <c r="C924" s="40"/>
      <c r="D924" s="39"/>
      <c r="E924" s="40"/>
      <c r="F924" s="872"/>
      <c r="G924" s="873"/>
      <c r="H924" s="873"/>
      <c r="I924" s="874" t="s">
        <v>44</v>
      </c>
      <c r="J924" s="873"/>
      <c r="K924" s="41">
        <v>0</v>
      </c>
      <c r="L924" s="875"/>
      <c r="M924" s="43"/>
      <c r="O924" s="1981"/>
      <c r="P924" s="1982"/>
      <c r="Q924" s="1980">
        <v>1</v>
      </c>
      <c r="R924" s="2145"/>
      <c r="S924" s="889"/>
      <c r="T924" s="1569"/>
      <c r="U924" s="915"/>
      <c r="V924" s="890"/>
    </row>
    <row r="925" spans="2:22" s="38" customFormat="1" ht="12" hidden="1" outlineLevel="3">
      <c r="B925" s="26"/>
      <c r="C925" s="40"/>
      <c r="D925" s="39"/>
      <c r="E925" s="40"/>
      <c r="F925" s="872"/>
      <c r="G925" s="873"/>
      <c r="H925" s="873"/>
      <c r="I925" s="874" t="s">
        <v>50</v>
      </c>
      <c r="J925" s="873"/>
      <c r="K925" s="41">
        <v>16.52</v>
      </c>
      <c r="L925" s="875"/>
      <c r="M925" s="43"/>
      <c r="O925" s="1981"/>
      <c r="P925" s="1982"/>
      <c r="Q925" s="1980">
        <v>1</v>
      </c>
      <c r="R925" s="2145"/>
      <c r="S925" s="889"/>
      <c r="T925" s="1569"/>
      <c r="U925" s="915"/>
      <c r="V925" s="890"/>
    </row>
    <row r="926" spans="2:22" s="38" customFormat="1" ht="12" hidden="1" outlineLevel="3">
      <c r="B926" s="26"/>
      <c r="C926" s="40"/>
      <c r="D926" s="39"/>
      <c r="E926" s="40"/>
      <c r="F926" s="872"/>
      <c r="G926" s="873"/>
      <c r="H926" s="873"/>
      <c r="I926" s="874" t="s">
        <v>28</v>
      </c>
      <c r="J926" s="873"/>
      <c r="K926" s="41">
        <v>0</v>
      </c>
      <c r="L926" s="875"/>
      <c r="M926" s="43"/>
      <c r="O926" s="1981"/>
      <c r="P926" s="1982"/>
      <c r="Q926" s="1980">
        <v>1</v>
      </c>
      <c r="R926" s="2145"/>
      <c r="S926" s="889"/>
      <c r="T926" s="1569"/>
      <c r="U926" s="915"/>
      <c r="V926" s="890"/>
    </row>
    <row r="927" spans="2:22" s="38" customFormat="1" ht="12" hidden="1" outlineLevel="3">
      <c r="B927" s="26"/>
      <c r="C927" s="40"/>
      <c r="D927" s="39"/>
      <c r="E927" s="40"/>
      <c r="F927" s="872"/>
      <c r="G927" s="873"/>
      <c r="H927" s="873"/>
      <c r="I927" s="874" t="s">
        <v>53</v>
      </c>
      <c r="J927" s="873"/>
      <c r="K927" s="41">
        <v>18.28</v>
      </c>
      <c r="L927" s="875"/>
      <c r="M927" s="43"/>
      <c r="O927" s="1981"/>
      <c r="P927" s="1982"/>
      <c r="Q927" s="1980">
        <v>1</v>
      </c>
      <c r="R927" s="2145"/>
      <c r="S927" s="889"/>
      <c r="T927" s="1569"/>
      <c r="U927" s="915"/>
      <c r="V927" s="890"/>
    </row>
    <row r="928" spans="2:22" s="38" customFormat="1" ht="12" hidden="1" outlineLevel="3">
      <c r="B928" s="26"/>
      <c r="C928" s="40"/>
      <c r="D928" s="39"/>
      <c r="E928" s="40"/>
      <c r="F928" s="872"/>
      <c r="G928" s="873"/>
      <c r="H928" s="873"/>
      <c r="I928" s="874"/>
      <c r="J928" s="873"/>
      <c r="K928" s="41">
        <v>0</v>
      </c>
      <c r="L928" s="875"/>
      <c r="M928" s="43"/>
      <c r="O928" s="1981"/>
      <c r="P928" s="1982"/>
      <c r="Q928" s="1980">
        <v>1</v>
      </c>
      <c r="R928" s="2145"/>
      <c r="S928" s="889"/>
      <c r="T928" s="1569"/>
      <c r="U928" s="915"/>
      <c r="V928" s="890"/>
    </row>
    <row r="929" spans="2:22" s="64" customFormat="1" outlineLevel="2">
      <c r="B929" s="1921" t="s">
        <v>4688</v>
      </c>
      <c r="C929" s="1642"/>
      <c r="D929" s="1921"/>
      <c r="E929" s="1639"/>
      <c r="F929" s="1638">
        <v>5</v>
      </c>
      <c r="G929" s="1642" t="s">
        <v>13</v>
      </c>
      <c r="H929" s="1922" t="s">
        <v>299</v>
      </c>
      <c r="I929" s="1644" t="s">
        <v>1637</v>
      </c>
      <c r="J929" s="1642" t="s">
        <v>16</v>
      </c>
      <c r="K929" s="1643">
        <v>5704.3869999999997</v>
      </c>
      <c r="L929" s="1923">
        <v>0</v>
      </c>
      <c r="M929" s="1643">
        <f>K929*(1+L929/100)</f>
        <v>5704.3869999999997</v>
      </c>
      <c r="O929" s="1977"/>
      <c r="P929" s="1983"/>
      <c r="Q929" s="1978"/>
      <c r="R929" s="2143">
        <f>M929*Q929</f>
        <v>0</v>
      </c>
      <c r="S929" s="1924">
        <v>2.5999999999999998E-4</v>
      </c>
      <c r="T929" s="2155">
        <f>M929*S929</f>
        <v>1.4831406199999997</v>
      </c>
      <c r="U929" s="1619"/>
      <c r="V929" s="911">
        <f>M929*U929</f>
        <v>0</v>
      </c>
    </row>
    <row r="930" spans="2:22" s="64" customFormat="1" outlineLevel="2" collapsed="1">
      <c r="B930" s="1921" t="s">
        <v>4688</v>
      </c>
      <c r="C930" s="1642"/>
      <c r="D930" s="1921"/>
      <c r="E930" s="1639"/>
      <c r="F930" s="1638">
        <v>6</v>
      </c>
      <c r="G930" s="1642" t="s">
        <v>13</v>
      </c>
      <c r="H930" s="1922" t="s">
        <v>300</v>
      </c>
      <c r="I930" s="1644" t="s">
        <v>1686</v>
      </c>
      <c r="J930" s="1642" t="s">
        <v>16</v>
      </c>
      <c r="K930" s="1643">
        <f>5742.90745-38.52</f>
        <v>5704.3874499999993</v>
      </c>
      <c r="L930" s="1923">
        <v>0</v>
      </c>
      <c r="M930" s="1643">
        <f>K930*(1+L930/100)</f>
        <v>5704.3874499999993</v>
      </c>
      <c r="O930" s="1977"/>
      <c r="P930" s="1983"/>
      <c r="Q930" s="1978"/>
      <c r="R930" s="2143">
        <f>M930*Q930</f>
        <v>0</v>
      </c>
      <c r="S930" s="1924">
        <v>1.103E-2</v>
      </c>
      <c r="T930" s="2155">
        <f>M930*S930</f>
        <v>62.919393573499988</v>
      </c>
      <c r="U930" s="1619"/>
      <c r="V930" s="911">
        <f>M930*U930</f>
        <v>0</v>
      </c>
    </row>
    <row r="931" spans="2:22" s="38" customFormat="1" ht="12" hidden="1" outlineLevel="3">
      <c r="B931" s="26"/>
      <c r="C931" s="40"/>
      <c r="D931" s="39"/>
      <c r="E931" s="40"/>
      <c r="F931" s="872"/>
      <c r="G931" s="873"/>
      <c r="H931" s="873"/>
      <c r="I931" s="874" t="s">
        <v>112</v>
      </c>
      <c r="J931" s="873"/>
      <c r="K931" s="41">
        <v>0</v>
      </c>
      <c r="L931" s="875"/>
      <c r="M931" s="43"/>
      <c r="O931" s="1981"/>
      <c r="P931" s="1982"/>
      <c r="Q931" s="1980">
        <v>1</v>
      </c>
      <c r="R931" s="2145"/>
      <c r="S931" s="889"/>
      <c r="T931" s="1569"/>
      <c r="U931" s="915"/>
      <c r="V931" s="890"/>
    </row>
    <row r="932" spans="2:22" s="38" customFormat="1" ht="12" hidden="1" outlineLevel="3">
      <c r="B932" s="26"/>
      <c r="C932" s="40"/>
      <c r="D932" s="39"/>
      <c r="E932" s="40"/>
      <c r="F932" s="872"/>
      <c r="G932" s="873"/>
      <c r="H932" s="873"/>
      <c r="I932" s="874" t="s">
        <v>61</v>
      </c>
      <c r="J932" s="873"/>
      <c r="K932" s="41">
        <v>0</v>
      </c>
      <c r="L932" s="875"/>
      <c r="M932" s="43"/>
      <c r="O932" s="1981"/>
      <c r="P932" s="1982"/>
      <c r="Q932" s="1980">
        <v>1</v>
      </c>
      <c r="R932" s="2145"/>
      <c r="S932" s="889"/>
      <c r="T932" s="1569"/>
      <c r="U932" s="915"/>
      <c r="V932" s="890"/>
    </row>
    <row r="933" spans="2:22" s="38" customFormat="1" ht="12" hidden="1" outlineLevel="3">
      <c r="B933" s="26"/>
      <c r="C933" s="40"/>
      <c r="D933" s="39"/>
      <c r="E933" s="40"/>
      <c r="F933" s="872"/>
      <c r="G933" s="873"/>
      <c r="H933" s="873"/>
      <c r="I933" s="874" t="s">
        <v>930</v>
      </c>
      <c r="J933" s="873"/>
      <c r="K933" s="41">
        <v>0</v>
      </c>
      <c r="L933" s="875"/>
      <c r="M933" s="43"/>
      <c r="O933" s="1981"/>
      <c r="P933" s="1982"/>
      <c r="Q933" s="1980">
        <v>1</v>
      </c>
      <c r="R933" s="2145"/>
      <c r="S933" s="889"/>
      <c r="T933" s="1569"/>
      <c r="U933" s="915"/>
      <c r="V933" s="890"/>
    </row>
    <row r="934" spans="2:22" s="38" customFormat="1" ht="12" hidden="1" outlineLevel="3">
      <c r="B934" s="26"/>
      <c r="C934" s="40"/>
      <c r="D934" s="39"/>
      <c r="E934" s="40"/>
      <c r="F934" s="872"/>
      <c r="G934" s="873"/>
      <c r="H934" s="873"/>
      <c r="I934" s="874" t="s">
        <v>1011</v>
      </c>
      <c r="J934" s="873"/>
      <c r="K934" s="41">
        <v>60.203999999999994</v>
      </c>
      <c r="L934" s="875"/>
      <c r="M934" s="43"/>
      <c r="O934" s="1981"/>
      <c r="P934" s="1982"/>
      <c r="Q934" s="1980">
        <v>1</v>
      </c>
      <c r="R934" s="2145"/>
      <c r="S934" s="889"/>
      <c r="T934" s="1569"/>
      <c r="U934" s="915"/>
      <c r="V934" s="890"/>
    </row>
    <row r="935" spans="2:22" s="38" customFormat="1" ht="12" hidden="1" outlineLevel="3">
      <c r="B935" s="26"/>
      <c r="C935" s="40"/>
      <c r="D935" s="39"/>
      <c r="E935" s="40"/>
      <c r="F935" s="872"/>
      <c r="G935" s="873"/>
      <c r="H935" s="873"/>
      <c r="I935" s="874" t="s">
        <v>161</v>
      </c>
      <c r="J935" s="873"/>
      <c r="K935" s="41">
        <v>0</v>
      </c>
      <c r="L935" s="875"/>
      <c r="M935" s="43"/>
      <c r="O935" s="1981"/>
      <c r="P935" s="1982"/>
      <c r="Q935" s="1980">
        <v>1</v>
      </c>
      <c r="R935" s="2145"/>
      <c r="S935" s="889"/>
      <c r="T935" s="1569"/>
      <c r="U935" s="915"/>
      <c r="V935" s="890"/>
    </row>
    <row r="936" spans="2:22" s="38" customFormat="1" ht="12" hidden="1" outlineLevel="3">
      <c r="B936" s="26"/>
      <c r="C936" s="40"/>
      <c r="D936" s="39"/>
      <c r="E936" s="40"/>
      <c r="F936" s="872"/>
      <c r="G936" s="873"/>
      <c r="H936" s="873"/>
      <c r="I936" s="874" t="s">
        <v>391</v>
      </c>
      <c r="J936" s="873"/>
      <c r="K936" s="41">
        <v>-1.89</v>
      </c>
      <c r="L936" s="875"/>
      <c r="M936" s="43"/>
      <c r="O936" s="1981"/>
      <c r="P936" s="1982"/>
      <c r="Q936" s="1980">
        <v>1</v>
      </c>
      <c r="R936" s="2145"/>
      <c r="S936" s="889"/>
      <c r="T936" s="1569"/>
      <c r="U936" s="915"/>
      <c r="V936" s="890"/>
    </row>
    <row r="937" spans="2:22" s="38" customFormat="1" ht="12" hidden="1" outlineLevel="3">
      <c r="B937" s="26"/>
      <c r="C937" s="40"/>
      <c r="D937" s="39"/>
      <c r="E937" s="40"/>
      <c r="F937" s="872"/>
      <c r="G937" s="873"/>
      <c r="H937" s="873"/>
      <c r="I937" s="874" t="s">
        <v>3</v>
      </c>
      <c r="J937" s="873"/>
      <c r="K937" s="41">
        <v>58.313999999999993</v>
      </c>
      <c r="L937" s="875"/>
      <c r="M937" s="43"/>
      <c r="O937" s="1981"/>
      <c r="P937" s="1982"/>
      <c r="Q937" s="1980">
        <v>1</v>
      </c>
      <c r="R937" s="2145"/>
      <c r="S937" s="889"/>
      <c r="T937" s="1569"/>
      <c r="U937" s="915"/>
      <c r="V937" s="890"/>
    </row>
    <row r="938" spans="2:22" s="38" customFormat="1" ht="12" hidden="1" outlineLevel="3">
      <c r="B938" s="26"/>
      <c r="C938" s="40"/>
      <c r="D938" s="39"/>
      <c r="E938" s="40"/>
      <c r="F938" s="872"/>
      <c r="G938" s="873"/>
      <c r="H938" s="873"/>
      <c r="I938" s="874" t="s">
        <v>58</v>
      </c>
      <c r="J938" s="873"/>
      <c r="K938" s="41">
        <v>0</v>
      </c>
      <c r="L938" s="875"/>
      <c r="M938" s="43"/>
      <c r="O938" s="1981"/>
      <c r="P938" s="1982"/>
      <c r="Q938" s="1980">
        <v>1</v>
      </c>
      <c r="R938" s="2145"/>
      <c r="S938" s="889"/>
      <c r="T938" s="1569"/>
      <c r="U938" s="915"/>
      <c r="V938" s="890"/>
    </row>
    <row r="939" spans="2:22" s="38" customFormat="1" ht="12" hidden="1" outlineLevel="3">
      <c r="B939" s="26"/>
      <c r="C939" s="40"/>
      <c r="D939" s="39"/>
      <c r="E939" s="40"/>
      <c r="F939" s="872"/>
      <c r="G939" s="873"/>
      <c r="H939" s="873"/>
      <c r="I939" s="874" t="s">
        <v>744</v>
      </c>
      <c r="J939" s="873"/>
      <c r="K939" s="41">
        <v>0</v>
      </c>
      <c r="L939" s="875"/>
      <c r="M939" s="43"/>
      <c r="O939" s="1981"/>
      <c r="P939" s="1982"/>
      <c r="Q939" s="1980">
        <v>1</v>
      </c>
      <c r="R939" s="2145"/>
      <c r="S939" s="889"/>
      <c r="T939" s="1569"/>
      <c r="U939" s="915"/>
      <c r="V939" s="890"/>
    </row>
    <row r="940" spans="2:22" s="38" customFormat="1" ht="12" hidden="1" outlineLevel="3">
      <c r="B940" s="26"/>
      <c r="C940" s="40"/>
      <c r="D940" s="39"/>
      <c r="E940" s="40"/>
      <c r="F940" s="872"/>
      <c r="G940" s="873"/>
      <c r="H940" s="873"/>
      <c r="I940" s="874" t="s">
        <v>420</v>
      </c>
      <c r="J940" s="873"/>
      <c r="K940" s="41">
        <v>7.4250000000000007</v>
      </c>
      <c r="L940" s="875"/>
      <c r="M940" s="43"/>
      <c r="O940" s="1981"/>
      <c r="P940" s="1982"/>
      <c r="Q940" s="1980">
        <v>1</v>
      </c>
      <c r="R940" s="2145"/>
      <c r="S940" s="889"/>
      <c r="T940" s="1569"/>
      <c r="U940" s="915"/>
      <c r="V940" s="890"/>
    </row>
    <row r="941" spans="2:22" s="38" customFormat="1" ht="12" hidden="1" outlineLevel="3">
      <c r="B941" s="26"/>
      <c r="C941" s="40"/>
      <c r="D941" s="39"/>
      <c r="E941" s="40"/>
      <c r="F941" s="872"/>
      <c r="G941" s="873"/>
      <c r="H941" s="873"/>
      <c r="I941" s="874" t="s">
        <v>745</v>
      </c>
      <c r="J941" s="873"/>
      <c r="K941" s="41">
        <v>0</v>
      </c>
      <c r="L941" s="875"/>
      <c r="M941" s="43"/>
      <c r="O941" s="1981"/>
      <c r="P941" s="1982"/>
      <c r="Q941" s="1980">
        <v>1</v>
      </c>
      <c r="R941" s="2145"/>
      <c r="S941" s="889"/>
      <c r="T941" s="1569"/>
      <c r="U941" s="915"/>
      <c r="V941" s="890"/>
    </row>
    <row r="942" spans="2:22" s="38" customFormat="1" ht="12" hidden="1" outlineLevel="3">
      <c r="B942" s="26"/>
      <c r="C942" s="40"/>
      <c r="D942" s="39"/>
      <c r="E942" s="40"/>
      <c r="F942" s="872"/>
      <c r="G942" s="873"/>
      <c r="H942" s="873"/>
      <c r="I942" s="874" t="s">
        <v>428</v>
      </c>
      <c r="J942" s="873"/>
      <c r="K942" s="41">
        <v>9.4350000000000005</v>
      </c>
      <c r="L942" s="875"/>
      <c r="M942" s="43"/>
      <c r="O942" s="1981"/>
      <c r="P942" s="1982"/>
      <c r="Q942" s="1980">
        <v>1</v>
      </c>
      <c r="R942" s="2145"/>
      <c r="S942" s="889"/>
      <c r="T942" s="1569"/>
      <c r="U942" s="915"/>
      <c r="V942" s="890"/>
    </row>
    <row r="943" spans="2:22" s="38" customFormat="1" ht="12" hidden="1" outlineLevel="3">
      <c r="B943" s="26"/>
      <c r="C943" s="40"/>
      <c r="D943" s="39"/>
      <c r="E943" s="40"/>
      <c r="F943" s="872"/>
      <c r="G943" s="873"/>
      <c r="H943" s="873"/>
      <c r="I943" s="874" t="s">
        <v>746</v>
      </c>
      <c r="J943" s="873"/>
      <c r="K943" s="41">
        <v>0</v>
      </c>
      <c r="L943" s="875"/>
      <c r="M943" s="43"/>
      <c r="O943" s="1981"/>
      <c r="P943" s="1982"/>
      <c r="Q943" s="1980">
        <v>1</v>
      </c>
      <c r="R943" s="2145"/>
      <c r="S943" s="889"/>
      <c r="T943" s="1569"/>
      <c r="U943" s="915"/>
      <c r="V943" s="890"/>
    </row>
    <row r="944" spans="2:22" s="38" customFormat="1" ht="12" hidden="1" outlineLevel="3">
      <c r="B944" s="26"/>
      <c r="C944" s="40"/>
      <c r="D944" s="39"/>
      <c r="E944" s="40"/>
      <c r="F944" s="872"/>
      <c r="G944" s="873"/>
      <c r="H944" s="873"/>
      <c r="I944" s="874" t="s">
        <v>242</v>
      </c>
      <c r="J944" s="873"/>
      <c r="K944" s="41">
        <v>9.4499999999999993</v>
      </c>
      <c r="L944" s="875"/>
      <c r="M944" s="43"/>
      <c r="O944" s="1981"/>
      <c r="P944" s="1982"/>
      <c r="Q944" s="1980">
        <v>1</v>
      </c>
      <c r="R944" s="2145"/>
      <c r="S944" s="889"/>
      <c r="T944" s="1569"/>
      <c r="U944" s="915"/>
      <c r="V944" s="890"/>
    </row>
    <row r="945" spans="2:22" s="38" customFormat="1" ht="12" hidden="1" outlineLevel="3">
      <c r="B945" s="26"/>
      <c r="C945" s="40"/>
      <c r="D945" s="39"/>
      <c r="E945" s="40"/>
      <c r="F945" s="872"/>
      <c r="G945" s="873"/>
      <c r="H945" s="873"/>
      <c r="I945" s="874" t="s">
        <v>747</v>
      </c>
      <c r="J945" s="873"/>
      <c r="K945" s="41">
        <v>0</v>
      </c>
      <c r="L945" s="875"/>
      <c r="M945" s="43"/>
      <c r="O945" s="1981"/>
      <c r="P945" s="1982"/>
      <c r="Q945" s="1980">
        <v>1</v>
      </c>
      <c r="R945" s="2145"/>
      <c r="S945" s="889"/>
      <c r="T945" s="1569"/>
      <c r="U945" s="915"/>
      <c r="V945" s="890"/>
    </row>
    <row r="946" spans="2:22" s="38" customFormat="1" ht="12" hidden="1" outlineLevel="3">
      <c r="B946" s="26"/>
      <c r="C946" s="40"/>
      <c r="D946" s="39"/>
      <c r="E946" s="40"/>
      <c r="F946" s="872"/>
      <c r="G946" s="873"/>
      <c r="H946" s="873"/>
      <c r="I946" s="874" t="s">
        <v>418</v>
      </c>
      <c r="J946" s="873"/>
      <c r="K946" s="41">
        <v>6.9749999999999996</v>
      </c>
      <c r="L946" s="875"/>
      <c r="M946" s="43"/>
      <c r="O946" s="1981"/>
      <c r="P946" s="1982"/>
      <c r="Q946" s="1980">
        <v>1</v>
      </c>
      <c r="R946" s="2145"/>
      <c r="S946" s="889"/>
      <c r="T946" s="1569"/>
      <c r="U946" s="915"/>
      <c r="V946" s="890"/>
    </row>
    <row r="947" spans="2:22" s="38" customFormat="1" ht="12" hidden="1" outlineLevel="3">
      <c r="B947" s="26"/>
      <c r="C947" s="40"/>
      <c r="D947" s="39"/>
      <c r="E947" s="40"/>
      <c r="F947" s="872"/>
      <c r="G947" s="873"/>
      <c r="H947" s="873"/>
      <c r="I947" s="874" t="s">
        <v>748</v>
      </c>
      <c r="J947" s="873"/>
      <c r="K947" s="41">
        <v>0</v>
      </c>
      <c r="L947" s="875"/>
      <c r="M947" s="43"/>
      <c r="O947" s="1981"/>
      <c r="P947" s="1982"/>
      <c r="Q947" s="1980">
        <v>1</v>
      </c>
      <c r="R947" s="2145"/>
      <c r="S947" s="889"/>
      <c r="T947" s="1569"/>
      <c r="U947" s="915"/>
      <c r="V947" s="890"/>
    </row>
    <row r="948" spans="2:22" s="38" customFormat="1" ht="12" hidden="1" outlineLevel="3">
      <c r="B948" s="26"/>
      <c r="C948" s="40"/>
      <c r="D948" s="39"/>
      <c r="E948" s="40"/>
      <c r="F948" s="872"/>
      <c r="G948" s="873"/>
      <c r="H948" s="873"/>
      <c r="I948" s="874" t="s">
        <v>418</v>
      </c>
      <c r="J948" s="873"/>
      <c r="K948" s="41">
        <v>6.9749999999999996</v>
      </c>
      <c r="L948" s="875"/>
      <c r="M948" s="43"/>
      <c r="O948" s="1981"/>
      <c r="P948" s="1982"/>
      <c r="Q948" s="1980">
        <v>1</v>
      </c>
      <c r="R948" s="2145"/>
      <c r="S948" s="889"/>
      <c r="T948" s="1569"/>
      <c r="U948" s="915"/>
      <c r="V948" s="890"/>
    </row>
    <row r="949" spans="2:22" s="38" customFormat="1" ht="12" hidden="1" outlineLevel="3">
      <c r="B949" s="26"/>
      <c r="C949" s="40"/>
      <c r="D949" s="39"/>
      <c r="E949" s="40"/>
      <c r="F949" s="872"/>
      <c r="G949" s="873"/>
      <c r="H949" s="873"/>
      <c r="I949" s="874" t="s">
        <v>749</v>
      </c>
      <c r="J949" s="873"/>
      <c r="K949" s="41">
        <v>0</v>
      </c>
      <c r="L949" s="875"/>
      <c r="M949" s="43"/>
      <c r="O949" s="1981"/>
      <c r="P949" s="1982"/>
      <c r="Q949" s="1980">
        <v>1</v>
      </c>
      <c r="R949" s="2145"/>
      <c r="S949" s="889"/>
      <c r="T949" s="1569"/>
      <c r="U949" s="915"/>
      <c r="V949" s="890"/>
    </row>
    <row r="950" spans="2:22" s="38" customFormat="1" ht="12" hidden="1" outlineLevel="3">
      <c r="B950" s="26"/>
      <c r="C950" s="40"/>
      <c r="D950" s="39"/>
      <c r="E950" s="40"/>
      <c r="F950" s="872"/>
      <c r="G950" s="873"/>
      <c r="H950" s="873"/>
      <c r="I950" s="874" t="s">
        <v>242</v>
      </c>
      <c r="J950" s="873"/>
      <c r="K950" s="41">
        <v>9.4499999999999993</v>
      </c>
      <c r="L950" s="875"/>
      <c r="M950" s="43"/>
      <c r="O950" s="1981"/>
      <c r="P950" s="1982"/>
      <c r="Q950" s="1980">
        <v>1</v>
      </c>
      <c r="R950" s="2145"/>
      <c r="S950" s="889"/>
      <c r="T950" s="1569"/>
      <c r="U950" s="915"/>
      <c r="V950" s="890"/>
    </row>
    <row r="951" spans="2:22" s="38" customFormat="1" ht="12" hidden="1" outlineLevel="3">
      <c r="B951" s="26"/>
      <c r="C951" s="40"/>
      <c r="D951" s="39"/>
      <c r="E951" s="40"/>
      <c r="F951" s="872"/>
      <c r="G951" s="873"/>
      <c r="H951" s="873"/>
      <c r="I951" s="874" t="s">
        <v>750</v>
      </c>
      <c r="J951" s="873"/>
      <c r="K951" s="41">
        <v>0</v>
      </c>
      <c r="L951" s="875"/>
      <c r="M951" s="43"/>
      <c r="O951" s="1981"/>
      <c r="P951" s="1982"/>
      <c r="Q951" s="1980">
        <v>1</v>
      </c>
      <c r="R951" s="2145"/>
      <c r="S951" s="889"/>
      <c r="T951" s="1569"/>
      <c r="U951" s="915"/>
      <c r="V951" s="890"/>
    </row>
    <row r="952" spans="2:22" s="38" customFormat="1" ht="12" hidden="1" outlineLevel="3">
      <c r="B952" s="26"/>
      <c r="C952" s="40"/>
      <c r="D952" s="39"/>
      <c r="E952" s="40"/>
      <c r="F952" s="872"/>
      <c r="G952" s="873"/>
      <c r="H952" s="873"/>
      <c r="I952" s="874" t="s">
        <v>242</v>
      </c>
      <c r="J952" s="873"/>
      <c r="K952" s="41">
        <v>9.4499999999999993</v>
      </c>
      <c r="L952" s="875"/>
      <c r="M952" s="43"/>
      <c r="O952" s="1981"/>
      <c r="P952" s="1982"/>
      <c r="Q952" s="1980">
        <v>1</v>
      </c>
      <c r="R952" s="2145"/>
      <c r="S952" s="889"/>
      <c r="T952" s="1569"/>
      <c r="U952" s="915"/>
      <c r="V952" s="890"/>
    </row>
    <row r="953" spans="2:22" s="38" customFormat="1" ht="12" hidden="1" outlineLevel="3">
      <c r="B953" s="26"/>
      <c r="C953" s="40"/>
      <c r="D953" s="39"/>
      <c r="E953" s="40"/>
      <c r="F953" s="872"/>
      <c r="G953" s="873"/>
      <c r="H953" s="873"/>
      <c r="I953" s="874" t="s">
        <v>751</v>
      </c>
      <c r="J953" s="873"/>
      <c r="K953" s="41">
        <v>0</v>
      </c>
      <c r="L953" s="875"/>
      <c r="M953" s="43"/>
      <c r="O953" s="1981"/>
      <c r="P953" s="1982"/>
      <c r="Q953" s="1980">
        <v>1</v>
      </c>
      <c r="R953" s="2145"/>
      <c r="S953" s="889"/>
      <c r="T953" s="1569"/>
      <c r="U953" s="915"/>
      <c r="V953" s="890"/>
    </row>
    <row r="954" spans="2:22" s="38" customFormat="1" ht="12" hidden="1" outlineLevel="3">
      <c r="B954" s="26"/>
      <c r="C954" s="40"/>
      <c r="D954" s="39"/>
      <c r="E954" s="40"/>
      <c r="F954" s="872"/>
      <c r="G954" s="873"/>
      <c r="H954" s="873"/>
      <c r="I954" s="874" t="s">
        <v>242</v>
      </c>
      <c r="J954" s="873"/>
      <c r="K954" s="41">
        <v>9.4499999999999993</v>
      </c>
      <c r="L954" s="875"/>
      <c r="M954" s="43"/>
      <c r="O954" s="1981"/>
      <c r="P954" s="1982"/>
      <c r="Q954" s="1980">
        <v>1</v>
      </c>
      <c r="R954" s="2145"/>
      <c r="S954" s="889"/>
      <c r="T954" s="1569"/>
      <c r="U954" s="915"/>
      <c r="V954" s="890"/>
    </row>
    <row r="955" spans="2:22" s="38" customFormat="1" ht="12" hidden="1" outlineLevel="3">
      <c r="B955" s="26"/>
      <c r="C955" s="40"/>
      <c r="D955" s="39"/>
      <c r="E955" s="40"/>
      <c r="F955" s="872"/>
      <c r="G955" s="873"/>
      <c r="H955" s="873"/>
      <c r="I955" s="874" t="s">
        <v>752</v>
      </c>
      <c r="J955" s="873"/>
      <c r="K955" s="41">
        <v>0</v>
      </c>
      <c r="L955" s="875"/>
      <c r="M955" s="43"/>
      <c r="O955" s="1981"/>
      <c r="P955" s="1982"/>
      <c r="Q955" s="1980">
        <v>1</v>
      </c>
      <c r="R955" s="2145"/>
      <c r="S955" s="889"/>
      <c r="T955" s="1569"/>
      <c r="U955" s="915"/>
      <c r="V955" s="890"/>
    </row>
    <row r="956" spans="2:22" s="38" customFormat="1" ht="12" hidden="1" outlineLevel="3">
      <c r="B956" s="26"/>
      <c r="C956" s="40"/>
      <c r="D956" s="39"/>
      <c r="E956" s="40"/>
      <c r="F956" s="872"/>
      <c r="G956" s="873"/>
      <c r="H956" s="873"/>
      <c r="I956" s="874" t="s">
        <v>242</v>
      </c>
      <c r="J956" s="873"/>
      <c r="K956" s="41">
        <v>9.4499999999999993</v>
      </c>
      <c r="L956" s="875"/>
      <c r="M956" s="43"/>
      <c r="O956" s="1981"/>
      <c r="P956" s="1982"/>
      <c r="Q956" s="1980">
        <v>1</v>
      </c>
      <c r="R956" s="2145"/>
      <c r="S956" s="889"/>
      <c r="T956" s="1569"/>
      <c r="U956" s="915"/>
      <c r="V956" s="890"/>
    </row>
    <row r="957" spans="2:22" s="38" customFormat="1" ht="12" hidden="1" outlineLevel="3">
      <c r="B957" s="26"/>
      <c r="C957" s="40"/>
      <c r="D957" s="39"/>
      <c r="E957" s="40"/>
      <c r="F957" s="872"/>
      <c r="G957" s="873"/>
      <c r="H957" s="873"/>
      <c r="I957" s="874" t="s">
        <v>753</v>
      </c>
      <c r="J957" s="873"/>
      <c r="K957" s="41">
        <v>0</v>
      </c>
      <c r="L957" s="875"/>
      <c r="M957" s="43"/>
      <c r="O957" s="1981"/>
      <c r="P957" s="1982"/>
      <c r="Q957" s="1980">
        <v>1</v>
      </c>
      <c r="R957" s="2145"/>
      <c r="S957" s="889"/>
      <c r="T957" s="1569"/>
      <c r="U957" s="915"/>
      <c r="V957" s="890"/>
    </row>
    <row r="958" spans="2:22" s="38" customFormat="1" ht="12" hidden="1" outlineLevel="3">
      <c r="B958" s="26"/>
      <c r="C958" s="40"/>
      <c r="D958" s="39"/>
      <c r="E958" s="40"/>
      <c r="F958" s="872"/>
      <c r="G958" s="873"/>
      <c r="H958" s="873"/>
      <c r="I958" s="874" t="s">
        <v>867</v>
      </c>
      <c r="J958" s="873"/>
      <c r="K958" s="41">
        <v>24.734999999999999</v>
      </c>
      <c r="L958" s="875"/>
      <c r="M958" s="43"/>
      <c r="O958" s="1981"/>
      <c r="P958" s="1982"/>
      <c r="Q958" s="1980">
        <v>1</v>
      </c>
      <c r="R958" s="2145"/>
      <c r="S958" s="889"/>
      <c r="T958" s="1569"/>
      <c r="U958" s="915"/>
      <c r="V958" s="890"/>
    </row>
    <row r="959" spans="2:22" s="38" customFormat="1" ht="12" hidden="1" outlineLevel="3">
      <c r="B959" s="26"/>
      <c r="C959" s="40"/>
      <c r="D959" s="39"/>
      <c r="E959" s="40"/>
      <c r="F959" s="872"/>
      <c r="G959" s="873"/>
      <c r="H959" s="873"/>
      <c r="I959" s="874" t="s">
        <v>754</v>
      </c>
      <c r="J959" s="873"/>
      <c r="K959" s="41">
        <v>0</v>
      </c>
      <c r="L959" s="875"/>
      <c r="M959" s="43"/>
      <c r="O959" s="1981"/>
      <c r="P959" s="1982"/>
      <c r="Q959" s="1980">
        <v>1</v>
      </c>
      <c r="R959" s="2145"/>
      <c r="S959" s="889"/>
      <c r="T959" s="1569"/>
      <c r="U959" s="915"/>
      <c r="V959" s="890"/>
    </row>
    <row r="960" spans="2:22" s="38" customFormat="1" ht="12" hidden="1" outlineLevel="3">
      <c r="B960" s="26"/>
      <c r="C960" s="40"/>
      <c r="D960" s="39"/>
      <c r="E960" s="40"/>
      <c r="F960" s="872"/>
      <c r="G960" s="873"/>
      <c r="H960" s="873"/>
      <c r="I960" s="874" t="s">
        <v>798</v>
      </c>
      <c r="J960" s="873"/>
      <c r="K960" s="41">
        <v>24.42</v>
      </c>
      <c r="L960" s="875"/>
      <c r="M960" s="43"/>
      <c r="O960" s="1981"/>
      <c r="P960" s="1982"/>
      <c r="Q960" s="1980">
        <v>1</v>
      </c>
      <c r="R960" s="2145"/>
      <c r="S960" s="889"/>
      <c r="T960" s="1569"/>
      <c r="U960" s="915"/>
      <c r="V960" s="890"/>
    </row>
    <row r="961" spans="2:22" s="38" customFormat="1" ht="12" hidden="1" outlineLevel="3">
      <c r="B961" s="26"/>
      <c r="C961" s="40"/>
      <c r="D961" s="39"/>
      <c r="E961" s="40"/>
      <c r="F961" s="872"/>
      <c r="G961" s="873"/>
      <c r="H961" s="873"/>
      <c r="I961" s="874" t="s">
        <v>755</v>
      </c>
      <c r="J961" s="873"/>
      <c r="K961" s="41">
        <v>0</v>
      </c>
      <c r="L961" s="875"/>
      <c r="M961" s="43"/>
      <c r="O961" s="1981"/>
      <c r="P961" s="1982"/>
      <c r="Q961" s="1980">
        <v>1</v>
      </c>
      <c r="R961" s="2145"/>
      <c r="S961" s="889"/>
      <c r="T961" s="1569"/>
      <c r="U961" s="915"/>
      <c r="V961" s="890"/>
    </row>
    <row r="962" spans="2:22" s="38" customFormat="1" ht="12" hidden="1" outlineLevel="3">
      <c r="B962" s="26"/>
      <c r="C962" s="40"/>
      <c r="D962" s="39"/>
      <c r="E962" s="40"/>
      <c r="F962" s="872"/>
      <c r="G962" s="873"/>
      <c r="H962" s="873"/>
      <c r="I962" s="874" t="s">
        <v>428</v>
      </c>
      <c r="J962" s="873"/>
      <c r="K962" s="41">
        <v>9.4350000000000005</v>
      </c>
      <c r="L962" s="875"/>
      <c r="M962" s="43"/>
      <c r="O962" s="1981"/>
      <c r="P962" s="1982"/>
      <c r="Q962" s="1980">
        <v>1</v>
      </c>
      <c r="R962" s="2145"/>
      <c r="S962" s="889"/>
      <c r="T962" s="1569"/>
      <c r="U962" s="915"/>
      <c r="V962" s="890"/>
    </row>
    <row r="963" spans="2:22" s="38" customFormat="1" ht="12" hidden="1" outlineLevel="3">
      <c r="B963" s="26"/>
      <c r="C963" s="40"/>
      <c r="D963" s="39"/>
      <c r="E963" s="40"/>
      <c r="F963" s="872"/>
      <c r="G963" s="873"/>
      <c r="H963" s="873"/>
      <c r="I963" s="874" t="s">
        <v>756</v>
      </c>
      <c r="J963" s="873"/>
      <c r="K963" s="41">
        <v>0</v>
      </c>
      <c r="L963" s="875"/>
      <c r="M963" s="43"/>
      <c r="O963" s="1981"/>
      <c r="P963" s="1982"/>
      <c r="Q963" s="1980">
        <v>1</v>
      </c>
      <c r="R963" s="2145"/>
      <c r="S963" s="889"/>
      <c r="T963" s="1569"/>
      <c r="U963" s="915"/>
      <c r="V963" s="890"/>
    </row>
    <row r="964" spans="2:22" s="38" customFormat="1" ht="12" hidden="1" outlineLevel="3">
      <c r="B964" s="26"/>
      <c r="C964" s="40"/>
      <c r="D964" s="39"/>
      <c r="E964" s="40"/>
      <c r="F964" s="872"/>
      <c r="G964" s="873"/>
      <c r="H964" s="873"/>
      <c r="I964" s="874" t="s">
        <v>426</v>
      </c>
      <c r="J964" s="873"/>
      <c r="K964" s="41">
        <v>9.375</v>
      </c>
      <c r="L964" s="875"/>
      <c r="M964" s="43"/>
      <c r="O964" s="1981"/>
      <c r="P964" s="1982"/>
      <c r="Q964" s="1980">
        <v>1</v>
      </c>
      <c r="R964" s="2145"/>
      <c r="S964" s="889"/>
      <c r="T964" s="1569"/>
      <c r="U964" s="915"/>
      <c r="V964" s="890"/>
    </row>
    <row r="965" spans="2:22" s="38" customFormat="1" ht="12" hidden="1" outlineLevel="3">
      <c r="B965" s="26"/>
      <c r="C965" s="40"/>
      <c r="D965" s="39"/>
      <c r="E965" s="40"/>
      <c r="F965" s="872"/>
      <c r="G965" s="873"/>
      <c r="H965" s="873"/>
      <c r="I965" s="874" t="s">
        <v>757</v>
      </c>
      <c r="J965" s="873"/>
      <c r="K965" s="41">
        <v>0</v>
      </c>
      <c r="L965" s="875"/>
      <c r="M965" s="43"/>
      <c r="O965" s="1981"/>
      <c r="P965" s="1982"/>
      <c r="Q965" s="1980">
        <v>1</v>
      </c>
      <c r="R965" s="2145"/>
      <c r="S965" s="889"/>
      <c r="T965" s="1569"/>
      <c r="U965" s="915"/>
      <c r="V965" s="890"/>
    </row>
    <row r="966" spans="2:22" s="38" customFormat="1" ht="12" hidden="1" outlineLevel="3">
      <c r="B966" s="26"/>
      <c r="C966" s="40"/>
      <c r="D966" s="39"/>
      <c r="E966" s="40"/>
      <c r="F966" s="872"/>
      <c r="G966" s="873"/>
      <c r="H966" s="873"/>
      <c r="I966" s="874" t="s">
        <v>241</v>
      </c>
      <c r="J966" s="873"/>
      <c r="K966" s="41">
        <v>9.36</v>
      </c>
      <c r="L966" s="875"/>
      <c r="M966" s="43"/>
      <c r="O966" s="1981"/>
      <c r="P966" s="1982"/>
      <c r="Q966" s="1980">
        <v>1</v>
      </c>
      <c r="R966" s="2145"/>
      <c r="S966" s="889"/>
      <c r="T966" s="1569"/>
      <c r="U966" s="915"/>
      <c r="V966" s="890"/>
    </row>
    <row r="967" spans="2:22" s="38" customFormat="1" ht="12" hidden="1" outlineLevel="3">
      <c r="B967" s="26"/>
      <c r="C967" s="40"/>
      <c r="D967" s="39"/>
      <c r="E967" s="40"/>
      <c r="F967" s="872"/>
      <c r="G967" s="873"/>
      <c r="H967" s="873"/>
      <c r="I967" s="874" t="s">
        <v>758</v>
      </c>
      <c r="J967" s="873"/>
      <c r="K967" s="41">
        <v>0</v>
      </c>
      <c r="L967" s="875"/>
      <c r="M967" s="43"/>
      <c r="O967" s="1981"/>
      <c r="P967" s="1982"/>
      <c r="Q967" s="1980">
        <v>1</v>
      </c>
      <c r="R967" s="2145"/>
      <c r="S967" s="889"/>
      <c r="T967" s="1569"/>
      <c r="U967" s="915"/>
      <c r="V967" s="890"/>
    </row>
    <row r="968" spans="2:22" s="38" customFormat="1" ht="12" hidden="1" outlineLevel="3">
      <c r="B968" s="26"/>
      <c r="C968" s="40"/>
      <c r="D968" s="39"/>
      <c r="E968" s="40"/>
      <c r="F968" s="872"/>
      <c r="G968" s="873"/>
      <c r="H968" s="873"/>
      <c r="I968" s="874" t="s">
        <v>232</v>
      </c>
      <c r="J968" s="873"/>
      <c r="K968" s="41">
        <v>8.94</v>
      </c>
      <c r="L968" s="875"/>
      <c r="M968" s="43"/>
      <c r="O968" s="1981"/>
      <c r="P968" s="1982"/>
      <c r="Q968" s="1980">
        <v>1</v>
      </c>
      <c r="R968" s="2145"/>
      <c r="S968" s="889"/>
      <c r="T968" s="1569"/>
      <c r="U968" s="915"/>
      <c r="V968" s="890"/>
    </row>
    <row r="969" spans="2:22" s="38" customFormat="1" ht="12" hidden="1" outlineLevel="3">
      <c r="B969" s="26"/>
      <c r="C969" s="40"/>
      <c r="D969" s="39"/>
      <c r="E969" s="40"/>
      <c r="F969" s="872"/>
      <c r="G969" s="873"/>
      <c r="H969" s="873"/>
      <c r="I969" s="874" t="s">
        <v>759</v>
      </c>
      <c r="J969" s="873"/>
      <c r="K969" s="41">
        <v>0</v>
      </c>
      <c r="L969" s="875"/>
      <c r="M969" s="43"/>
      <c r="O969" s="1981"/>
      <c r="P969" s="1982"/>
      <c r="Q969" s="1980">
        <v>1</v>
      </c>
      <c r="R969" s="2145"/>
      <c r="S969" s="889"/>
      <c r="T969" s="1569"/>
      <c r="U969" s="915"/>
      <c r="V969" s="890"/>
    </row>
    <row r="970" spans="2:22" s="38" customFormat="1" ht="12" hidden="1" outlineLevel="3">
      <c r="B970" s="26"/>
      <c r="C970" s="40"/>
      <c r="D970" s="39"/>
      <c r="E970" s="40"/>
      <c r="F970" s="872"/>
      <c r="G970" s="873"/>
      <c r="H970" s="873"/>
      <c r="I970" s="874" t="s">
        <v>226</v>
      </c>
      <c r="J970" s="873"/>
      <c r="K970" s="41">
        <v>6.66</v>
      </c>
      <c r="L970" s="875"/>
      <c r="M970" s="43"/>
      <c r="O970" s="1981"/>
      <c r="P970" s="1982"/>
      <c r="Q970" s="1980">
        <v>1</v>
      </c>
      <c r="R970" s="2145"/>
      <c r="S970" s="889"/>
      <c r="T970" s="1569"/>
      <c r="U970" s="915"/>
      <c r="V970" s="890"/>
    </row>
    <row r="971" spans="2:22" s="38" customFormat="1" ht="12" hidden="1" outlineLevel="3">
      <c r="B971" s="26"/>
      <c r="C971" s="40"/>
      <c r="D971" s="39"/>
      <c r="E971" s="40"/>
      <c r="F971" s="872"/>
      <c r="G971" s="873"/>
      <c r="H971" s="873"/>
      <c r="I971" s="874" t="s">
        <v>760</v>
      </c>
      <c r="J971" s="873"/>
      <c r="K971" s="41">
        <v>0</v>
      </c>
      <c r="L971" s="875"/>
      <c r="M971" s="43"/>
      <c r="O971" s="1981"/>
      <c r="P971" s="1982"/>
      <c r="Q971" s="1980">
        <v>1</v>
      </c>
      <c r="R971" s="2145"/>
      <c r="S971" s="889"/>
      <c r="T971" s="1569"/>
      <c r="U971" s="915"/>
      <c r="V971" s="890"/>
    </row>
    <row r="972" spans="2:22" s="38" customFormat="1" ht="12" hidden="1" outlineLevel="3">
      <c r="B972" s="26"/>
      <c r="C972" s="40"/>
      <c r="D972" s="39"/>
      <c r="E972" s="40"/>
      <c r="F972" s="872"/>
      <c r="G972" s="873"/>
      <c r="H972" s="873"/>
      <c r="I972" s="874" t="s">
        <v>242</v>
      </c>
      <c r="J972" s="873"/>
      <c r="K972" s="41">
        <v>9.4499999999999993</v>
      </c>
      <c r="L972" s="875"/>
      <c r="M972" s="43"/>
      <c r="O972" s="1981"/>
      <c r="P972" s="1982"/>
      <c r="Q972" s="1980">
        <v>1</v>
      </c>
      <c r="R972" s="2145"/>
      <c r="S972" s="889"/>
      <c r="T972" s="1569"/>
      <c r="U972" s="915"/>
      <c r="V972" s="890"/>
    </row>
    <row r="973" spans="2:22" s="38" customFormat="1" ht="12" hidden="1" outlineLevel="3">
      <c r="B973" s="26"/>
      <c r="C973" s="40"/>
      <c r="D973" s="39"/>
      <c r="E973" s="40"/>
      <c r="F973" s="872"/>
      <c r="G973" s="873"/>
      <c r="H973" s="873"/>
      <c r="I973" s="874" t="s">
        <v>761</v>
      </c>
      <c r="J973" s="873"/>
      <c r="K973" s="41">
        <v>0</v>
      </c>
      <c r="L973" s="875"/>
      <c r="M973" s="43"/>
      <c r="O973" s="1981"/>
      <c r="P973" s="1982"/>
      <c r="Q973" s="1980">
        <v>1</v>
      </c>
      <c r="R973" s="2145"/>
      <c r="S973" s="889"/>
      <c r="T973" s="1569"/>
      <c r="U973" s="915"/>
      <c r="V973" s="890"/>
    </row>
    <row r="974" spans="2:22" s="38" customFormat="1" ht="12" hidden="1" outlineLevel="3">
      <c r="B974" s="26"/>
      <c r="C974" s="40"/>
      <c r="D974" s="39"/>
      <c r="E974" s="40"/>
      <c r="F974" s="872"/>
      <c r="G974" s="873"/>
      <c r="H974" s="873"/>
      <c r="I974" s="874" t="s">
        <v>418</v>
      </c>
      <c r="J974" s="873"/>
      <c r="K974" s="41">
        <v>6.9749999999999996</v>
      </c>
      <c r="L974" s="875"/>
      <c r="M974" s="43"/>
      <c r="O974" s="1981"/>
      <c r="P974" s="1982"/>
      <c r="Q974" s="1980">
        <v>1</v>
      </c>
      <c r="R974" s="2145"/>
      <c r="S974" s="889"/>
      <c r="T974" s="1569"/>
      <c r="U974" s="915"/>
      <c r="V974" s="890"/>
    </row>
    <row r="975" spans="2:22" s="38" customFormat="1" ht="12" hidden="1" outlineLevel="3">
      <c r="B975" s="26"/>
      <c r="C975" s="40"/>
      <c r="D975" s="39"/>
      <c r="E975" s="40"/>
      <c r="F975" s="872"/>
      <c r="G975" s="873"/>
      <c r="H975" s="873"/>
      <c r="I975" s="874" t="s">
        <v>762</v>
      </c>
      <c r="J975" s="873"/>
      <c r="K975" s="41">
        <v>0</v>
      </c>
      <c r="L975" s="875"/>
      <c r="M975" s="43"/>
      <c r="O975" s="1981"/>
      <c r="P975" s="1982"/>
      <c r="Q975" s="1980">
        <v>1</v>
      </c>
      <c r="R975" s="2145"/>
      <c r="S975" s="889"/>
      <c r="T975" s="1569"/>
      <c r="U975" s="915"/>
      <c r="V975" s="890"/>
    </row>
    <row r="976" spans="2:22" s="38" customFormat="1" ht="12" hidden="1" outlineLevel="3">
      <c r="B976" s="26"/>
      <c r="C976" s="40"/>
      <c r="D976" s="39"/>
      <c r="E976" s="40"/>
      <c r="F976" s="872"/>
      <c r="G976" s="873"/>
      <c r="H976" s="873"/>
      <c r="I976" s="874" t="s">
        <v>418</v>
      </c>
      <c r="J976" s="873"/>
      <c r="K976" s="41">
        <v>6.9749999999999996</v>
      </c>
      <c r="L976" s="875"/>
      <c r="M976" s="43"/>
      <c r="O976" s="1981"/>
      <c r="P976" s="1982"/>
      <c r="Q976" s="1980">
        <v>1</v>
      </c>
      <c r="R976" s="2145"/>
      <c r="S976" s="889"/>
      <c r="T976" s="1569"/>
      <c r="U976" s="915"/>
      <c r="V976" s="890"/>
    </row>
    <row r="977" spans="2:22" s="38" customFormat="1" ht="12" hidden="1" outlineLevel="3">
      <c r="B977" s="26"/>
      <c r="C977" s="40"/>
      <c r="D977" s="39"/>
      <c r="E977" s="40"/>
      <c r="F977" s="872"/>
      <c r="G977" s="873"/>
      <c r="H977" s="873"/>
      <c r="I977" s="874" t="s">
        <v>763</v>
      </c>
      <c r="J977" s="873"/>
      <c r="K977" s="41">
        <v>0</v>
      </c>
      <c r="L977" s="875"/>
      <c r="M977" s="43"/>
      <c r="O977" s="1981"/>
      <c r="P977" s="1982"/>
      <c r="Q977" s="1980">
        <v>1</v>
      </c>
      <c r="R977" s="2145"/>
      <c r="S977" s="889"/>
      <c r="T977" s="1569"/>
      <c r="U977" s="915"/>
      <c r="V977" s="890"/>
    </row>
    <row r="978" spans="2:22" s="38" customFormat="1" ht="12" hidden="1" outlineLevel="3">
      <c r="B978" s="26"/>
      <c r="C978" s="40"/>
      <c r="D978" s="39"/>
      <c r="E978" s="40"/>
      <c r="F978" s="872"/>
      <c r="G978" s="873"/>
      <c r="H978" s="873"/>
      <c r="I978" s="874" t="s">
        <v>447</v>
      </c>
      <c r="J978" s="873"/>
      <c r="K978" s="41">
        <v>16.875</v>
      </c>
      <c r="L978" s="875"/>
      <c r="M978" s="43"/>
      <c r="O978" s="1981"/>
      <c r="P978" s="1982"/>
      <c r="Q978" s="1980">
        <v>1</v>
      </c>
      <c r="R978" s="2145"/>
      <c r="S978" s="889"/>
      <c r="T978" s="1569"/>
      <c r="U978" s="915"/>
      <c r="V978" s="890"/>
    </row>
    <row r="979" spans="2:22" s="38" customFormat="1" ht="12" hidden="1" outlineLevel="3">
      <c r="B979" s="26"/>
      <c r="C979" s="40"/>
      <c r="D979" s="39"/>
      <c r="E979" s="40"/>
      <c r="F979" s="872"/>
      <c r="G979" s="873"/>
      <c r="H979" s="873"/>
      <c r="I979" s="874" t="s">
        <v>764</v>
      </c>
      <c r="J979" s="873"/>
      <c r="K979" s="41">
        <v>0</v>
      </c>
      <c r="L979" s="875"/>
      <c r="M979" s="43"/>
      <c r="O979" s="1981"/>
      <c r="P979" s="1982"/>
      <c r="Q979" s="1980">
        <v>1</v>
      </c>
      <c r="R979" s="2145"/>
      <c r="S979" s="889"/>
      <c r="T979" s="1569"/>
      <c r="U979" s="915"/>
      <c r="V979" s="890"/>
    </row>
    <row r="980" spans="2:22" s="38" customFormat="1" ht="12" hidden="1" outlineLevel="3">
      <c r="B980" s="26"/>
      <c r="C980" s="40"/>
      <c r="D980" s="39"/>
      <c r="E980" s="40"/>
      <c r="F980" s="872"/>
      <c r="G980" s="873"/>
      <c r="H980" s="873"/>
      <c r="I980" s="874" t="s">
        <v>418</v>
      </c>
      <c r="J980" s="873"/>
      <c r="K980" s="41">
        <v>6.9749999999999996</v>
      </c>
      <c r="L980" s="875"/>
      <c r="M980" s="43"/>
      <c r="O980" s="1981"/>
      <c r="P980" s="1982"/>
      <c r="Q980" s="1980">
        <v>1</v>
      </c>
      <c r="R980" s="2145"/>
      <c r="S980" s="889"/>
      <c r="T980" s="1569"/>
      <c r="U980" s="915"/>
      <c r="V980" s="890"/>
    </row>
    <row r="981" spans="2:22" s="38" customFormat="1" ht="12" hidden="1" outlineLevel="3">
      <c r="B981" s="26"/>
      <c r="C981" s="40"/>
      <c r="D981" s="39"/>
      <c r="E981" s="40"/>
      <c r="F981" s="872"/>
      <c r="G981" s="873"/>
      <c r="H981" s="873"/>
      <c r="I981" s="874" t="s">
        <v>765</v>
      </c>
      <c r="J981" s="873"/>
      <c r="K981" s="41">
        <v>0</v>
      </c>
      <c r="L981" s="875"/>
      <c r="M981" s="43"/>
      <c r="O981" s="1981"/>
      <c r="P981" s="1982"/>
      <c r="Q981" s="1980">
        <v>1</v>
      </c>
      <c r="R981" s="2145"/>
      <c r="S981" s="889"/>
      <c r="T981" s="1569"/>
      <c r="U981" s="915"/>
      <c r="V981" s="890"/>
    </row>
    <row r="982" spans="2:22" s="38" customFormat="1" ht="12" hidden="1" outlineLevel="3">
      <c r="B982" s="26"/>
      <c r="C982" s="40"/>
      <c r="D982" s="39"/>
      <c r="E982" s="40"/>
      <c r="F982" s="872"/>
      <c r="G982" s="873"/>
      <c r="H982" s="873"/>
      <c r="I982" s="874" t="s">
        <v>242</v>
      </c>
      <c r="J982" s="873"/>
      <c r="K982" s="41">
        <v>9.4499999999999993</v>
      </c>
      <c r="L982" s="875"/>
      <c r="M982" s="43"/>
      <c r="O982" s="1981"/>
      <c r="P982" s="1982"/>
      <c r="Q982" s="1980">
        <v>1</v>
      </c>
      <c r="R982" s="2145"/>
      <c r="S982" s="889"/>
      <c r="T982" s="1569"/>
      <c r="U982" s="915"/>
      <c r="V982" s="890"/>
    </row>
    <row r="983" spans="2:22" s="38" customFormat="1" ht="12" hidden="1" outlineLevel="3">
      <c r="B983" s="26"/>
      <c r="C983" s="40"/>
      <c r="D983" s="39"/>
      <c r="E983" s="40"/>
      <c r="F983" s="872"/>
      <c r="G983" s="873"/>
      <c r="H983" s="873"/>
      <c r="I983" s="874" t="s">
        <v>766</v>
      </c>
      <c r="J983" s="873"/>
      <c r="K983" s="41">
        <v>0</v>
      </c>
      <c r="L983" s="875"/>
      <c r="M983" s="43"/>
      <c r="O983" s="1981"/>
      <c r="P983" s="1982"/>
      <c r="Q983" s="1980">
        <v>1</v>
      </c>
      <c r="R983" s="2145"/>
      <c r="S983" s="889"/>
      <c r="T983" s="1569"/>
      <c r="U983" s="915"/>
      <c r="V983" s="890"/>
    </row>
    <row r="984" spans="2:22" s="38" customFormat="1" ht="12" hidden="1" outlineLevel="3">
      <c r="B984" s="26"/>
      <c r="C984" s="40"/>
      <c r="D984" s="39"/>
      <c r="E984" s="40"/>
      <c r="F984" s="872"/>
      <c r="G984" s="873"/>
      <c r="H984" s="873"/>
      <c r="I984" s="874" t="s">
        <v>242</v>
      </c>
      <c r="J984" s="873"/>
      <c r="K984" s="41">
        <v>9.4499999999999993</v>
      </c>
      <c r="L984" s="875"/>
      <c r="M984" s="43"/>
      <c r="O984" s="1981"/>
      <c r="P984" s="1982"/>
      <c r="Q984" s="1980">
        <v>1</v>
      </c>
      <c r="R984" s="2145"/>
      <c r="S984" s="889"/>
      <c r="T984" s="1569"/>
      <c r="U984" s="915"/>
      <c r="V984" s="890"/>
    </row>
    <row r="985" spans="2:22" s="38" customFormat="1" ht="12" hidden="1" outlineLevel="3">
      <c r="B985" s="26"/>
      <c r="C985" s="40"/>
      <c r="D985" s="39"/>
      <c r="E985" s="40"/>
      <c r="F985" s="872"/>
      <c r="G985" s="873"/>
      <c r="H985" s="873"/>
      <c r="I985" s="874" t="s">
        <v>767</v>
      </c>
      <c r="J985" s="873"/>
      <c r="K985" s="41">
        <v>0</v>
      </c>
      <c r="L985" s="875"/>
      <c r="M985" s="43"/>
      <c r="O985" s="1981"/>
      <c r="P985" s="1982"/>
      <c r="Q985" s="1980">
        <v>1</v>
      </c>
      <c r="R985" s="2145"/>
      <c r="S985" s="889"/>
      <c r="T985" s="1569"/>
      <c r="U985" s="915"/>
      <c r="V985" s="890"/>
    </row>
    <row r="986" spans="2:22" s="38" customFormat="1" ht="12" hidden="1" outlineLevel="3">
      <c r="B986" s="26"/>
      <c r="C986" s="40"/>
      <c r="D986" s="39"/>
      <c r="E986" s="40"/>
      <c r="F986" s="872"/>
      <c r="G986" s="873"/>
      <c r="H986" s="873"/>
      <c r="I986" s="874" t="s">
        <v>418</v>
      </c>
      <c r="J986" s="873"/>
      <c r="K986" s="41">
        <v>6.9749999999999996</v>
      </c>
      <c r="L986" s="875"/>
      <c r="M986" s="43"/>
      <c r="O986" s="1981"/>
      <c r="P986" s="1982"/>
      <c r="Q986" s="1980">
        <v>1</v>
      </c>
      <c r="R986" s="2145"/>
      <c r="S986" s="889"/>
      <c r="T986" s="1569"/>
      <c r="U986" s="915"/>
      <c r="V986" s="890"/>
    </row>
    <row r="987" spans="2:22" s="38" customFormat="1" ht="12" hidden="1" outlineLevel="3">
      <c r="B987" s="26"/>
      <c r="C987" s="40"/>
      <c r="D987" s="39"/>
      <c r="E987" s="40"/>
      <c r="F987" s="872"/>
      <c r="G987" s="873"/>
      <c r="H987" s="873"/>
      <c r="I987" s="874" t="s">
        <v>768</v>
      </c>
      <c r="J987" s="873"/>
      <c r="K987" s="41">
        <v>0</v>
      </c>
      <c r="L987" s="875"/>
      <c r="M987" s="43"/>
      <c r="O987" s="1981"/>
      <c r="P987" s="1982"/>
      <c r="Q987" s="1980">
        <v>1</v>
      </c>
      <c r="R987" s="2145"/>
      <c r="S987" s="889"/>
      <c r="T987" s="1569"/>
      <c r="U987" s="915"/>
      <c r="V987" s="890"/>
    </row>
    <row r="988" spans="2:22" s="38" customFormat="1" ht="12" hidden="1" outlineLevel="3">
      <c r="B988" s="26"/>
      <c r="C988" s="40"/>
      <c r="D988" s="39"/>
      <c r="E988" s="40"/>
      <c r="F988" s="872"/>
      <c r="G988" s="873"/>
      <c r="H988" s="873"/>
      <c r="I988" s="874" t="s">
        <v>242</v>
      </c>
      <c r="J988" s="873"/>
      <c r="K988" s="41">
        <v>9.4499999999999993</v>
      </c>
      <c r="L988" s="875"/>
      <c r="M988" s="43"/>
      <c r="O988" s="1981"/>
      <c r="P988" s="1982"/>
      <c r="Q988" s="1980">
        <v>1</v>
      </c>
      <c r="R988" s="2145"/>
      <c r="S988" s="889"/>
      <c r="T988" s="1569"/>
      <c r="U988" s="915"/>
      <c r="V988" s="890"/>
    </row>
    <row r="989" spans="2:22" s="38" customFormat="1" ht="12" hidden="1" outlineLevel="3">
      <c r="B989" s="26"/>
      <c r="C989" s="40"/>
      <c r="D989" s="39"/>
      <c r="E989" s="40"/>
      <c r="F989" s="872"/>
      <c r="G989" s="873"/>
      <c r="H989" s="873"/>
      <c r="I989" s="874" t="s">
        <v>769</v>
      </c>
      <c r="J989" s="873"/>
      <c r="K989" s="41">
        <v>0</v>
      </c>
      <c r="L989" s="875"/>
      <c r="M989" s="43"/>
      <c r="O989" s="1981"/>
      <c r="P989" s="1982"/>
      <c r="Q989" s="1980">
        <v>1</v>
      </c>
      <c r="R989" s="2145"/>
      <c r="S989" s="889"/>
      <c r="T989" s="1569"/>
      <c r="U989" s="915"/>
      <c r="V989" s="890"/>
    </row>
    <row r="990" spans="2:22" s="38" customFormat="1" ht="12" hidden="1" outlineLevel="3">
      <c r="B990" s="26"/>
      <c r="C990" s="40"/>
      <c r="D990" s="39"/>
      <c r="E990" s="40"/>
      <c r="F990" s="872"/>
      <c r="G990" s="873"/>
      <c r="H990" s="873"/>
      <c r="I990" s="874" t="s">
        <v>439</v>
      </c>
      <c r="J990" s="873"/>
      <c r="K990" s="41">
        <v>12.824999999999999</v>
      </c>
      <c r="L990" s="875"/>
      <c r="M990" s="43"/>
      <c r="O990" s="1981"/>
      <c r="P990" s="1982"/>
      <c r="Q990" s="1980">
        <v>1</v>
      </c>
      <c r="R990" s="2145"/>
      <c r="S990" s="889"/>
      <c r="T990" s="1569"/>
      <c r="U990" s="915"/>
      <c r="V990" s="890"/>
    </row>
    <row r="991" spans="2:22" s="38" customFormat="1" ht="12" hidden="1" outlineLevel="3">
      <c r="B991" s="26"/>
      <c r="C991" s="40"/>
      <c r="D991" s="39"/>
      <c r="E991" s="40"/>
      <c r="F991" s="872"/>
      <c r="G991" s="873"/>
      <c r="H991" s="873"/>
      <c r="I991" s="874" t="s">
        <v>770</v>
      </c>
      <c r="J991" s="873"/>
      <c r="K991" s="41">
        <v>0</v>
      </c>
      <c r="L991" s="875"/>
      <c r="M991" s="43"/>
      <c r="O991" s="1981"/>
      <c r="P991" s="1982"/>
      <c r="Q991" s="1980">
        <v>1</v>
      </c>
      <c r="R991" s="2145"/>
      <c r="S991" s="889"/>
      <c r="T991" s="1569"/>
      <c r="U991" s="915"/>
      <c r="V991" s="890"/>
    </row>
    <row r="992" spans="2:22" s="38" customFormat="1" ht="12" hidden="1" outlineLevel="3">
      <c r="B992" s="26"/>
      <c r="C992" s="40"/>
      <c r="D992" s="39"/>
      <c r="E992" s="40"/>
      <c r="F992" s="872"/>
      <c r="G992" s="873"/>
      <c r="H992" s="873"/>
      <c r="I992" s="874" t="s">
        <v>426</v>
      </c>
      <c r="J992" s="873"/>
      <c r="K992" s="41">
        <v>9.375</v>
      </c>
      <c r="L992" s="875"/>
      <c r="M992" s="43"/>
      <c r="O992" s="1981"/>
      <c r="P992" s="1982"/>
      <c r="Q992" s="1980">
        <v>1</v>
      </c>
      <c r="R992" s="2145"/>
      <c r="S992" s="889"/>
      <c r="T992" s="1569"/>
      <c r="U992" s="915"/>
      <c r="V992" s="890"/>
    </row>
    <row r="993" spans="2:22" s="38" customFormat="1" ht="12" hidden="1" outlineLevel="3">
      <c r="B993" s="26"/>
      <c r="C993" s="40"/>
      <c r="D993" s="39"/>
      <c r="E993" s="40"/>
      <c r="F993" s="872"/>
      <c r="G993" s="873"/>
      <c r="H993" s="873"/>
      <c r="I993" s="874" t="s">
        <v>771</v>
      </c>
      <c r="J993" s="873"/>
      <c r="K993" s="41">
        <v>0</v>
      </c>
      <c r="L993" s="875"/>
      <c r="M993" s="43"/>
      <c r="O993" s="1981"/>
      <c r="P993" s="1982"/>
      <c r="Q993" s="1980">
        <v>1</v>
      </c>
      <c r="R993" s="2145"/>
      <c r="S993" s="889"/>
      <c r="T993" s="1569"/>
      <c r="U993" s="915"/>
      <c r="V993" s="890"/>
    </row>
    <row r="994" spans="2:22" s="38" customFormat="1" ht="12" hidden="1" outlineLevel="3">
      <c r="B994" s="26"/>
      <c r="C994" s="40"/>
      <c r="D994" s="39"/>
      <c r="E994" s="40"/>
      <c r="F994" s="872"/>
      <c r="G994" s="873"/>
      <c r="H994" s="873"/>
      <c r="I994" s="874" t="s">
        <v>426</v>
      </c>
      <c r="J994" s="873"/>
      <c r="K994" s="41">
        <v>9.375</v>
      </c>
      <c r="L994" s="875"/>
      <c r="M994" s="43"/>
      <c r="O994" s="1981"/>
      <c r="P994" s="1982"/>
      <c r="Q994" s="1980">
        <v>1</v>
      </c>
      <c r="R994" s="2145"/>
      <c r="S994" s="889"/>
      <c r="T994" s="1569"/>
      <c r="U994" s="915"/>
      <c r="V994" s="890"/>
    </row>
    <row r="995" spans="2:22" s="38" customFormat="1" ht="12" hidden="1" outlineLevel="3">
      <c r="B995" s="26"/>
      <c r="C995" s="40"/>
      <c r="D995" s="39"/>
      <c r="E995" s="40"/>
      <c r="F995" s="872"/>
      <c r="G995" s="873"/>
      <c r="H995" s="873"/>
      <c r="I995" s="874" t="s">
        <v>772</v>
      </c>
      <c r="J995" s="873"/>
      <c r="K995" s="41">
        <v>0</v>
      </c>
      <c r="L995" s="875"/>
      <c r="M995" s="43"/>
      <c r="O995" s="1981"/>
      <c r="P995" s="1982"/>
      <c r="Q995" s="1980">
        <v>1</v>
      </c>
      <c r="R995" s="2145"/>
      <c r="S995" s="889"/>
      <c r="T995" s="1569"/>
      <c r="U995" s="915"/>
      <c r="V995" s="890"/>
    </row>
    <row r="996" spans="2:22" s="38" customFormat="1" ht="12" hidden="1" outlineLevel="3">
      <c r="B996" s="26"/>
      <c r="C996" s="40"/>
      <c r="D996" s="39"/>
      <c r="E996" s="40"/>
      <c r="F996" s="872"/>
      <c r="G996" s="873"/>
      <c r="H996" s="873"/>
      <c r="I996" s="874" t="s">
        <v>426</v>
      </c>
      <c r="J996" s="873"/>
      <c r="K996" s="41">
        <v>9.375</v>
      </c>
      <c r="L996" s="875"/>
      <c r="M996" s="43"/>
      <c r="O996" s="1981"/>
      <c r="P996" s="1982"/>
      <c r="Q996" s="1980">
        <v>1</v>
      </c>
      <c r="R996" s="2145"/>
      <c r="S996" s="889"/>
      <c r="T996" s="1569"/>
      <c r="U996" s="915"/>
      <c r="V996" s="890"/>
    </row>
    <row r="997" spans="2:22" s="38" customFormat="1" ht="12" hidden="1" outlineLevel="3">
      <c r="B997" s="26"/>
      <c r="C997" s="40"/>
      <c r="D997" s="39"/>
      <c r="E997" s="40"/>
      <c r="F997" s="872"/>
      <c r="G997" s="873"/>
      <c r="H997" s="873"/>
      <c r="I997" s="874" t="s">
        <v>773</v>
      </c>
      <c r="J997" s="873"/>
      <c r="K997" s="41">
        <v>0</v>
      </c>
      <c r="L997" s="875"/>
      <c r="M997" s="43"/>
      <c r="O997" s="1981"/>
      <c r="P997" s="1982"/>
      <c r="Q997" s="1980">
        <v>1</v>
      </c>
      <c r="R997" s="2145"/>
      <c r="S997" s="889"/>
      <c r="T997" s="1569"/>
      <c r="U997" s="915"/>
      <c r="V997" s="890"/>
    </row>
    <row r="998" spans="2:22" s="38" customFormat="1" ht="12" hidden="1" outlineLevel="3">
      <c r="B998" s="26"/>
      <c r="C998" s="40"/>
      <c r="D998" s="39"/>
      <c r="E998" s="40"/>
      <c r="F998" s="872"/>
      <c r="G998" s="873"/>
      <c r="H998" s="873"/>
      <c r="I998" s="874" t="s">
        <v>417</v>
      </c>
      <c r="J998" s="873"/>
      <c r="K998" s="41">
        <v>6.8249999999999993</v>
      </c>
      <c r="L998" s="875"/>
      <c r="M998" s="43"/>
      <c r="O998" s="1981"/>
      <c r="P998" s="1982"/>
      <c r="Q998" s="1980">
        <v>1</v>
      </c>
      <c r="R998" s="2145"/>
      <c r="S998" s="889"/>
      <c r="T998" s="1569"/>
      <c r="U998" s="915"/>
      <c r="V998" s="890"/>
    </row>
    <row r="999" spans="2:22" s="38" customFormat="1" ht="12" hidden="1" outlineLevel="3">
      <c r="B999" s="26"/>
      <c r="C999" s="40"/>
      <c r="D999" s="39"/>
      <c r="E999" s="40"/>
      <c r="F999" s="872"/>
      <c r="G999" s="873"/>
      <c r="H999" s="873"/>
      <c r="I999" s="874" t="s">
        <v>774</v>
      </c>
      <c r="J999" s="873"/>
      <c r="K999" s="41">
        <v>0</v>
      </c>
      <c r="L999" s="875"/>
      <c r="M999" s="43"/>
      <c r="O999" s="1981"/>
      <c r="P999" s="1982"/>
      <c r="Q999" s="1980">
        <v>1</v>
      </c>
      <c r="R999" s="2145"/>
      <c r="S999" s="889"/>
      <c r="T999" s="1569"/>
      <c r="U999" s="915"/>
      <c r="V999" s="890"/>
    </row>
    <row r="1000" spans="2:22" s="38" customFormat="1" ht="12" hidden="1" outlineLevel="3">
      <c r="B1000" s="26"/>
      <c r="C1000" s="40"/>
      <c r="D1000" s="39"/>
      <c r="E1000" s="40"/>
      <c r="F1000" s="872"/>
      <c r="G1000" s="873"/>
      <c r="H1000" s="873"/>
      <c r="I1000" s="874" t="s">
        <v>449</v>
      </c>
      <c r="J1000" s="873"/>
      <c r="K1000" s="41">
        <v>17.024999999999999</v>
      </c>
      <c r="L1000" s="875"/>
      <c r="M1000" s="43"/>
      <c r="O1000" s="1981"/>
      <c r="P1000" s="1982"/>
      <c r="Q1000" s="1980">
        <v>1</v>
      </c>
      <c r="R1000" s="2145"/>
      <c r="S1000" s="889"/>
      <c r="T1000" s="1569"/>
      <c r="U1000" s="915"/>
      <c r="V1000" s="890"/>
    </row>
    <row r="1001" spans="2:22" s="38" customFormat="1" ht="12" hidden="1" outlineLevel="3">
      <c r="B1001" s="26"/>
      <c r="C1001" s="40"/>
      <c r="D1001" s="39"/>
      <c r="E1001" s="40"/>
      <c r="F1001" s="872"/>
      <c r="G1001" s="873"/>
      <c r="H1001" s="873"/>
      <c r="I1001" s="874" t="s">
        <v>776</v>
      </c>
      <c r="J1001" s="873"/>
      <c r="K1001" s="41">
        <v>0</v>
      </c>
      <c r="L1001" s="875"/>
      <c r="M1001" s="43"/>
      <c r="O1001" s="1981"/>
      <c r="P1001" s="1982"/>
      <c r="Q1001" s="1980">
        <v>1</v>
      </c>
      <c r="R1001" s="2145"/>
      <c r="S1001" s="889"/>
      <c r="T1001" s="1569"/>
      <c r="U1001" s="915"/>
      <c r="V1001" s="890"/>
    </row>
    <row r="1002" spans="2:22" s="38" customFormat="1" ht="12" hidden="1" outlineLevel="3">
      <c r="B1002" s="26"/>
      <c r="C1002" s="40"/>
      <c r="D1002" s="39"/>
      <c r="E1002" s="40"/>
      <c r="F1002" s="872"/>
      <c r="G1002" s="873"/>
      <c r="H1002" s="873"/>
      <c r="I1002" s="874" t="s">
        <v>407</v>
      </c>
      <c r="J1002" s="873"/>
      <c r="K1002" s="41">
        <v>4.5749999999999993</v>
      </c>
      <c r="L1002" s="875"/>
      <c r="M1002" s="43"/>
      <c r="O1002" s="1981"/>
      <c r="P1002" s="1982"/>
      <c r="Q1002" s="1980">
        <v>1</v>
      </c>
      <c r="R1002" s="2145"/>
      <c r="S1002" s="889"/>
      <c r="T1002" s="1569"/>
      <c r="U1002" s="915"/>
      <c r="V1002" s="890"/>
    </row>
    <row r="1003" spans="2:22" s="38" customFormat="1" ht="12" hidden="1" outlineLevel="3">
      <c r="B1003" s="26"/>
      <c r="C1003" s="40"/>
      <c r="D1003" s="39"/>
      <c r="E1003" s="40"/>
      <c r="F1003" s="872"/>
      <c r="G1003" s="873"/>
      <c r="H1003" s="873"/>
      <c r="I1003" s="874" t="s">
        <v>777</v>
      </c>
      <c r="J1003" s="873"/>
      <c r="K1003" s="41">
        <v>0</v>
      </c>
      <c r="L1003" s="875"/>
      <c r="M1003" s="43"/>
      <c r="O1003" s="1981"/>
      <c r="P1003" s="1982"/>
      <c r="Q1003" s="1980">
        <v>1</v>
      </c>
      <c r="R1003" s="2145"/>
      <c r="S1003" s="889"/>
      <c r="T1003" s="1569"/>
      <c r="U1003" s="915"/>
      <c r="V1003" s="890"/>
    </row>
    <row r="1004" spans="2:22" s="38" customFormat="1" ht="12" hidden="1" outlineLevel="3">
      <c r="B1004" s="26"/>
      <c r="C1004" s="40"/>
      <c r="D1004" s="39"/>
      <c r="E1004" s="40"/>
      <c r="F1004" s="872"/>
      <c r="G1004" s="873"/>
      <c r="H1004" s="873"/>
      <c r="I1004" s="874" t="s">
        <v>419</v>
      </c>
      <c r="J1004" s="873"/>
      <c r="K1004" s="41">
        <v>7.2149999999999999</v>
      </c>
      <c r="L1004" s="875"/>
      <c r="M1004" s="43"/>
      <c r="O1004" s="1981"/>
      <c r="P1004" s="1982"/>
      <c r="Q1004" s="1980">
        <v>1</v>
      </c>
      <c r="R1004" s="2145"/>
      <c r="S1004" s="889"/>
      <c r="T1004" s="1569"/>
      <c r="U1004" s="915"/>
      <c r="V1004" s="890"/>
    </row>
    <row r="1005" spans="2:22" s="38" customFormat="1" ht="12" hidden="1" outlineLevel="3">
      <c r="B1005" s="26"/>
      <c r="C1005" s="40"/>
      <c r="D1005" s="39"/>
      <c r="E1005" s="40"/>
      <c r="F1005" s="872"/>
      <c r="G1005" s="873"/>
      <c r="H1005" s="873"/>
      <c r="I1005" s="874" t="s">
        <v>781</v>
      </c>
      <c r="J1005" s="873"/>
      <c r="K1005" s="41">
        <v>0</v>
      </c>
      <c r="L1005" s="875"/>
      <c r="M1005" s="43"/>
      <c r="O1005" s="1981"/>
      <c r="P1005" s="1982"/>
      <c r="Q1005" s="1980">
        <v>1</v>
      </c>
      <c r="R1005" s="2145"/>
      <c r="S1005" s="889"/>
      <c r="T1005" s="1569"/>
      <c r="U1005" s="915"/>
      <c r="V1005" s="890"/>
    </row>
    <row r="1006" spans="2:22" s="38" customFormat="1" ht="12" hidden="1" outlineLevel="3">
      <c r="B1006" s="26"/>
      <c r="C1006" s="40"/>
      <c r="D1006" s="39"/>
      <c r="E1006" s="40"/>
      <c r="F1006" s="872"/>
      <c r="G1006" s="873"/>
      <c r="H1006" s="873"/>
      <c r="I1006" s="874" t="s">
        <v>1218</v>
      </c>
      <c r="J1006" s="873"/>
      <c r="K1006" s="41">
        <v>9.2999999999999989</v>
      </c>
      <c r="L1006" s="875"/>
      <c r="M1006" s="43"/>
      <c r="O1006" s="1981"/>
      <c r="P1006" s="1982"/>
      <c r="Q1006" s="1980">
        <v>1</v>
      </c>
      <c r="R1006" s="2145"/>
      <c r="S1006" s="889"/>
      <c r="T1006" s="1569"/>
      <c r="U1006" s="915"/>
      <c r="V1006" s="890"/>
    </row>
    <row r="1007" spans="2:22" s="38" customFormat="1" ht="12" hidden="1" outlineLevel="3">
      <c r="B1007" s="26"/>
      <c r="C1007" s="40"/>
      <c r="D1007" s="39"/>
      <c r="E1007" s="40"/>
      <c r="F1007" s="872"/>
      <c r="G1007" s="873"/>
      <c r="H1007" s="873"/>
      <c r="I1007" s="874" t="s">
        <v>782</v>
      </c>
      <c r="J1007" s="873"/>
      <c r="K1007" s="41">
        <v>0</v>
      </c>
      <c r="L1007" s="875"/>
      <c r="M1007" s="43"/>
      <c r="O1007" s="1981"/>
      <c r="P1007" s="1982"/>
      <c r="Q1007" s="1980">
        <v>1</v>
      </c>
      <c r="R1007" s="2145"/>
      <c r="S1007" s="889"/>
      <c r="T1007" s="1569"/>
      <c r="U1007" s="915"/>
      <c r="V1007" s="890"/>
    </row>
    <row r="1008" spans="2:22" s="38" customFormat="1" ht="12" hidden="1" outlineLevel="3">
      <c r="B1008" s="26"/>
      <c r="C1008" s="40"/>
      <c r="D1008" s="39"/>
      <c r="E1008" s="40"/>
      <c r="F1008" s="872"/>
      <c r="G1008" s="873"/>
      <c r="H1008" s="873"/>
      <c r="I1008" s="874" t="s">
        <v>802</v>
      </c>
      <c r="J1008" s="873"/>
      <c r="K1008" s="41">
        <v>16.8675</v>
      </c>
      <c r="L1008" s="875"/>
      <c r="M1008" s="43"/>
      <c r="O1008" s="1981"/>
      <c r="P1008" s="1982"/>
      <c r="Q1008" s="1980">
        <v>1</v>
      </c>
      <c r="R1008" s="2145"/>
      <c r="S1008" s="889"/>
      <c r="T1008" s="1569"/>
      <c r="U1008" s="915"/>
      <c r="V1008" s="890"/>
    </row>
    <row r="1009" spans="2:22" s="38" customFormat="1" ht="12" hidden="1" outlineLevel="3">
      <c r="B1009" s="26"/>
      <c r="C1009" s="40"/>
      <c r="D1009" s="39"/>
      <c r="E1009" s="40"/>
      <c r="F1009" s="872"/>
      <c r="G1009" s="873"/>
      <c r="H1009" s="873"/>
      <c r="I1009" s="874" t="s">
        <v>783</v>
      </c>
      <c r="J1009" s="873"/>
      <c r="K1009" s="41">
        <v>0</v>
      </c>
      <c r="L1009" s="875"/>
      <c r="M1009" s="43"/>
      <c r="O1009" s="1981"/>
      <c r="P1009" s="1982"/>
      <c r="Q1009" s="1980">
        <v>1</v>
      </c>
      <c r="R1009" s="2145"/>
      <c r="S1009" s="889"/>
      <c r="T1009" s="1569"/>
      <c r="U1009" s="915"/>
      <c r="V1009" s="890"/>
    </row>
    <row r="1010" spans="2:22" s="38" customFormat="1" ht="12" hidden="1" outlineLevel="3">
      <c r="B1010" s="26"/>
      <c r="C1010" s="40"/>
      <c r="D1010" s="39"/>
      <c r="E1010" s="40"/>
      <c r="F1010" s="872"/>
      <c r="G1010" s="873"/>
      <c r="H1010" s="873"/>
      <c r="I1010" s="874" t="s">
        <v>805</v>
      </c>
      <c r="J1010" s="873"/>
      <c r="K1010" s="41">
        <v>23.887499999999999</v>
      </c>
      <c r="L1010" s="875"/>
      <c r="M1010" s="43"/>
      <c r="O1010" s="1981"/>
      <c r="P1010" s="1982"/>
      <c r="Q1010" s="1980">
        <v>1</v>
      </c>
      <c r="R1010" s="2145"/>
      <c r="S1010" s="889"/>
      <c r="T1010" s="1569"/>
      <c r="U1010" s="915"/>
      <c r="V1010" s="890"/>
    </row>
    <row r="1011" spans="2:22" s="38" customFormat="1" ht="12" hidden="1" outlineLevel="3">
      <c r="B1011" s="26"/>
      <c r="C1011" s="40"/>
      <c r="D1011" s="39"/>
      <c r="E1011" s="40"/>
      <c r="F1011" s="872"/>
      <c r="G1011" s="873"/>
      <c r="H1011" s="873"/>
      <c r="I1011" s="874" t="s">
        <v>743</v>
      </c>
      <c r="J1011" s="873"/>
      <c r="K1011" s="41">
        <v>0</v>
      </c>
      <c r="L1011" s="875"/>
      <c r="M1011" s="43"/>
      <c r="O1011" s="1981"/>
      <c r="P1011" s="1982"/>
      <c r="Q1011" s="1980">
        <v>1</v>
      </c>
      <c r="R1011" s="2145"/>
      <c r="S1011" s="889"/>
      <c r="T1011" s="1569"/>
      <c r="U1011" s="915"/>
      <c r="V1011" s="890"/>
    </row>
    <row r="1012" spans="2:22" s="38" customFormat="1" ht="12" hidden="1" outlineLevel="3">
      <c r="B1012" s="26"/>
      <c r="C1012" s="40"/>
      <c r="D1012" s="39"/>
      <c r="E1012" s="40"/>
      <c r="F1012" s="872"/>
      <c r="G1012" s="873"/>
      <c r="H1012" s="873"/>
      <c r="I1012" s="874" t="s">
        <v>227</v>
      </c>
      <c r="J1012" s="873"/>
      <c r="K1012" s="41">
        <v>7.1999999999999993</v>
      </c>
      <c r="L1012" s="875"/>
      <c r="M1012" s="43"/>
      <c r="O1012" s="1981"/>
      <c r="P1012" s="1982"/>
      <c r="Q1012" s="1980">
        <v>1</v>
      </c>
      <c r="R1012" s="2145"/>
      <c r="S1012" s="889"/>
      <c r="T1012" s="1569"/>
      <c r="U1012" s="915"/>
      <c r="V1012" s="890"/>
    </row>
    <row r="1013" spans="2:22" s="38" customFormat="1" ht="12" hidden="1" outlineLevel="3">
      <c r="B1013" s="26"/>
      <c r="C1013" s="40"/>
      <c r="D1013" s="39"/>
      <c r="E1013" s="40"/>
      <c r="F1013" s="872"/>
      <c r="G1013" s="873"/>
      <c r="H1013" s="873"/>
      <c r="I1013" s="874" t="s">
        <v>3</v>
      </c>
      <c r="J1013" s="873"/>
      <c r="K1013" s="41">
        <v>387.40499999999986</v>
      </c>
      <c r="L1013" s="875"/>
      <c r="M1013" s="43"/>
      <c r="O1013" s="1981"/>
      <c r="P1013" s="1982"/>
      <c r="Q1013" s="1980">
        <v>1</v>
      </c>
      <c r="R1013" s="2145"/>
      <c r="S1013" s="889"/>
      <c r="T1013" s="1569"/>
      <c r="U1013" s="915"/>
      <c r="V1013" s="890"/>
    </row>
    <row r="1014" spans="2:22" s="38" customFormat="1" ht="12" hidden="1" outlineLevel="3">
      <c r="B1014" s="26"/>
      <c r="C1014" s="40"/>
      <c r="D1014" s="39"/>
      <c r="E1014" s="40"/>
      <c r="F1014" s="872"/>
      <c r="G1014" s="873"/>
      <c r="H1014" s="873"/>
      <c r="I1014" s="874" t="s">
        <v>646</v>
      </c>
      <c r="J1014" s="873"/>
      <c r="K1014" s="41">
        <v>0</v>
      </c>
      <c r="L1014" s="875"/>
      <c r="M1014" s="43"/>
      <c r="O1014" s="1981"/>
      <c r="P1014" s="1982"/>
      <c r="Q1014" s="1980">
        <v>1</v>
      </c>
      <c r="R1014" s="2145"/>
      <c r="S1014" s="889"/>
      <c r="T1014" s="1569"/>
      <c r="U1014" s="915"/>
      <c r="V1014" s="890"/>
    </row>
    <row r="1015" spans="2:22" s="38" customFormat="1" ht="12" hidden="1" outlineLevel="3">
      <c r="B1015" s="26"/>
      <c r="C1015" s="40"/>
      <c r="D1015" s="39"/>
      <c r="E1015" s="40"/>
      <c r="F1015" s="872"/>
      <c r="G1015" s="873"/>
      <c r="H1015" s="873"/>
      <c r="I1015" s="874" t="s">
        <v>1565</v>
      </c>
      <c r="J1015" s="873"/>
      <c r="K1015" s="41">
        <v>-200.85</v>
      </c>
      <c r="L1015" s="875"/>
      <c r="M1015" s="43"/>
      <c r="O1015" s="1981"/>
      <c r="P1015" s="1982"/>
      <c r="Q1015" s="1980">
        <v>1</v>
      </c>
      <c r="R1015" s="2145"/>
      <c r="S1015" s="889"/>
      <c r="T1015" s="1569"/>
      <c r="U1015" s="915"/>
      <c r="V1015" s="890"/>
    </row>
    <row r="1016" spans="2:22" s="38" customFormat="1" ht="12" hidden="1" outlineLevel="3">
      <c r="B1016" s="26"/>
      <c r="C1016" s="40"/>
      <c r="D1016" s="39"/>
      <c r="E1016" s="40"/>
      <c r="F1016" s="872"/>
      <c r="G1016" s="873"/>
      <c r="H1016" s="873"/>
      <c r="I1016" s="874" t="s">
        <v>516</v>
      </c>
      <c r="J1016" s="873"/>
      <c r="K1016" s="41">
        <v>-2.52</v>
      </c>
      <c r="L1016" s="875"/>
      <c r="M1016" s="43"/>
      <c r="O1016" s="1981"/>
      <c r="P1016" s="1982"/>
      <c r="Q1016" s="1980">
        <v>1</v>
      </c>
      <c r="R1016" s="2145"/>
      <c r="S1016" s="889"/>
      <c r="T1016" s="1569"/>
      <c r="U1016" s="915"/>
      <c r="V1016" s="890"/>
    </row>
    <row r="1017" spans="2:22" s="38" customFormat="1" ht="12" hidden="1" outlineLevel="3">
      <c r="B1017" s="26"/>
      <c r="C1017" s="40"/>
      <c r="D1017" s="39"/>
      <c r="E1017" s="40"/>
      <c r="F1017" s="872"/>
      <c r="G1017" s="873"/>
      <c r="H1017" s="873"/>
      <c r="I1017" s="874" t="s">
        <v>389</v>
      </c>
      <c r="J1017" s="873"/>
      <c r="K1017" s="41">
        <v>-1.47</v>
      </c>
      <c r="L1017" s="875"/>
      <c r="M1017" s="43"/>
      <c r="O1017" s="1981"/>
      <c r="P1017" s="1982"/>
      <c r="Q1017" s="1980">
        <v>1</v>
      </c>
      <c r="R1017" s="2145"/>
      <c r="S1017" s="889"/>
      <c r="T1017" s="1569"/>
      <c r="U1017" s="915"/>
      <c r="V1017" s="890"/>
    </row>
    <row r="1018" spans="2:22" s="38" customFormat="1" ht="12" hidden="1" outlineLevel="3">
      <c r="B1018" s="26"/>
      <c r="C1018" s="40"/>
      <c r="D1018" s="39"/>
      <c r="E1018" s="40"/>
      <c r="F1018" s="872"/>
      <c r="G1018" s="873"/>
      <c r="H1018" s="873"/>
      <c r="I1018" s="874" t="s">
        <v>510</v>
      </c>
      <c r="J1018" s="873"/>
      <c r="K1018" s="41">
        <v>0</v>
      </c>
      <c r="L1018" s="875"/>
      <c r="M1018" s="43"/>
      <c r="O1018" s="1981"/>
      <c r="P1018" s="1982"/>
      <c r="Q1018" s="1980">
        <v>1</v>
      </c>
      <c r="R1018" s="2145"/>
      <c r="S1018" s="889"/>
      <c r="T1018" s="1569"/>
      <c r="U1018" s="915"/>
      <c r="V1018" s="890"/>
    </row>
    <row r="1019" spans="2:22" s="38" customFormat="1" ht="21.6" hidden="1" outlineLevel="3">
      <c r="B1019" s="26"/>
      <c r="C1019" s="40"/>
      <c r="D1019" s="39"/>
      <c r="E1019" s="40"/>
      <c r="F1019" s="872"/>
      <c r="G1019" s="873"/>
      <c r="H1019" s="873"/>
      <c r="I1019" s="874" t="s">
        <v>1596</v>
      </c>
      <c r="J1019" s="873"/>
      <c r="K1019" s="41">
        <v>40.827500000000008</v>
      </c>
      <c r="L1019" s="875"/>
      <c r="M1019" s="43"/>
      <c r="O1019" s="1981"/>
      <c r="P1019" s="1982"/>
      <c r="Q1019" s="1980">
        <v>1</v>
      </c>
      <c r="R1019" s="2145"/>
      <c r="S1019" s="889"/>
      <c r="T1019" s="1569"/>
      <c r="U1019" s="915"/>
      <c r="V1019" s="890"/>
    </row>
    <row r="1020" spans="2:22" s="38" customFormat="1" ht="12" hidden="1" outlineLevel="3">
      <c r="B1020" s="26"/>
      <c r="C1020" s="40"/>
      <c r="D1020" s="39"/>
      <c r="E1020" s="40"/>
      <c r="F1020" s="872"/>
      <c r="G1020" s="873"/>
      <c r="H1020" s="873"/>
      <c r="I1020" s="874" t="s">
        <v>3</v>
      </c>
      <c r="J1020" s="873"/>
      <c r="K1020" s="41">
        <v>-164.01249999999999</v>
      </c>
      <c r="L1020" s="875"/>
      <c r="M1020" s="43"/>
      <c r="O1020" s="1981"/>
      <c r="P1020" s="1982"/>
      <c r="Q1020" s="1980">
        <v>1</v>
      </c>
      <c r="R1020" s="2145"/>
      <c r="S1020" s="889"/>
      <c r="T1020" s="1569"/>
      <c r="U1020" s="915"/>
      <c r="V1020" s="890"/>
    </row>
    <row r="1021" spans="2:22" s="38" customFormat="1" ht="12" hidden="1" outlineLevel="3">
      <c r="B1021" s="26"/>
      <c r="C1021" s="40"/>
      <c r="D1021" s="39"/>
      <c r="E1021" s="40"/>
      <c r="F1021" s="872"/>
      <c r="G1021" s="873"/>
      <c r="H1021" s="873"/>
      <c r="I1021" s="874" t="s">
        <v>110</v>
      </c>
      <c r="J1021" s="873"/>
      <c r="K1021" s="41">
        <v>0</v>
      </c>
      <c r="L1021" s="875"/>
      <c r="M1021" s="43"/>
      <c r="O1021" s="1981"/>
      <c r="P1021" s="1982"/>
      <c r="Q1021" s="1980">
        <v>1</v>
      </c>
      <c r="R1021" s="2145"/>
      <c r="S1021" s="889"/>
      <c r="T1021" s="1569"/>
      <c r="U1021" s="915"/>
      <c r="V1021" s="890"/>
    </row>
    <row r="1022" spans="2:22" s="38" customFormat="1" ht="12" hidden="1" outlineLevel="3">
      <c r="B1022" s="26"/>
      <c r="C1022" s="40"/>
      <c r="D1022" s="39"/>
      <c r="E1022" s="40"/>
      <c r="F1022" s="872"/>
      <c r="G1022" s="873"/>
      <c r="H1022" s="873"/>
      <c r="I1022" s="874" t="s">
        <v>58</v>
      </c>
      <c r="J1022" s="873"/>
      <c r="K1022" s="41">
        <v>0</v>
      </c>
      <c r="L1022" s="875"/>
      <c r="M1022" s="43"/>
      <c r="O1022" s="1981"/>
      <c r="P1022" s="1982"/>
      <c r="Q1022" s="1980">
        <v>1</v>
      </c>
      <c r="R1022" s="2145"/>
      <c r="S1022" s="889"/>
      <c r="T1022" s="1569"/>
      <c r="U1022" s="915"/>
      <c r="V1022" s="890"/>
    </row>
    <row r="1023" spans="2:22" s="38" customFormat="1" ht="12" hidden="1" outlineLevel="3">
      <c r="B1023" s="26"/>
      <c r="C1023" s="40"/>
      <c r="D1023" s="39"/>
      <c r="E1023" s="40"/>
      <c r="F1023" s="872"/>
      <c r="G1023" s="873"/>
      <c r="H1023" s="873"/>
      <c r="I1023" s="874" t="s">
        <v>744</v>
      </c>
      <c r="J1023" s="873"/>
      <c r="K1023" s="41">
        <v>0</v>
      </c>
      <c r="L1023" s="875"/>
      <c r="M1023" s="43"/>
      <c r="O1023" s="1981"/>
      <c r="P1023" s="1982"/>
      <c r="Q1023" s="1980">
        <v>1</v>
      </c>
      <c r="R1023" s="2145"/>
      <c r="S1023" s="889"/>
      <c r="T1023" s="1569"/>
      <c r="U1023" s="915"/>
      <c r="V1023" s="890"/>
    </row>
    <row r="1024" spans="2:22" s="38" customFormat="1" ht="12" hidden="1" outlineLevel="3">
      <c r="B1024" s="26"/>
      <c r="C1024" s="40"/>
      <c r="D1024" s="39"/>
      <c r="E1024" s="40"/>
      <c r="F1024" s="872"/>
      <c r="G1024" s="873"/>
      <c r="H1024" s="873"/>
      <c r="I1024" s="874" t="s">
        <v>879</v>
      </c>
      <c r="J1024" s="873"/>
      <c r="K1024" s="41">
        <v>24.734999999999999</v>
      </c>
      <c r="L1024" s="875"/>
      <c r="M1024" s="43"/>
      <c r="O1024" s="1981"/>
      <c r="P1024" s="1982"/>
      <c r="Q1024" s="1980">
        <v>1</v>
      </c>
      <c r="R1024" s="2145"/>
      <c r="S1024" s="889"/>
      <c r="T1024" s="1569"/>
      <c r="U1024" s="915"/>
      <c r="V1024" s="890"/>
    </row>
    <row r="1025" spans="2:22" s="38" customFormat="1" ht="12" hidden="1" outlineLevel="3">
      <c r="B1025" s="26"/>
      <c r="C1025" s="40"/>
      <c r="D1025" s="39"/>
      <c r="E1025" s="40"/>
      <c r="F1025" s="872"/>
      <c r="G1025" s="873"/>
      <c r="H1025" s="873"/>
      <c r="I1025" s="874" t="s">
        <v>745</v>
      </c>
      <c r="J1025" s="873"/>
      <c r="K1025" s="41">
        <v>0</v>
      </c>
      <c r="L1025" s="875"/>
      <c r="M1025" s="43"/>
      <c r="O1025" s="1981"/>
      <c r="P1025" s="1982"/>
      <c r="Q1025" s="1980">
        <v>1</v>
      </c>
      <c r="R1025" s="2145"/>
      <c r="S1025" s="889"/>
      <c r="T1025" s="1569"/>
      <c r="U1025" s="915"/>
      <c r="V1025" s="890"/>
    </row>
    <row r="1026" spans="2:22" s="38" customFormat="1" ht="12" hidden="1" outlineLevel="3">
      <c r="B1026" s="26"/>
      <c r="C1026" s="40"/>
      <c r="D1026" s="39"/>
      <c r="E1026" s="40"/>
      <c r="F1026" s="872"/>
      <c r="G1026" s="873"/>
      <c r="H1026" s="873"/>
      <c r="I1026" s="874" t="s">
        <v>428</v>
      </c>
      <c r="J1026" s="873"/>
      <c r="K1026" s="41">
        <v>9.4350000000000005</v>
      </c>
      <c r="L1026" s="875"/>
      <c r="M1026" s="43"/>
      <c r="O1026" s="1981"/>
      <c r="P1026" s="1982"/>
      <c r="Q1026" s="1980">
        <v>1</v>
      </c>
      <c r="R1026" s="2145"/>
      <c r="S1026" s="889"/>
      <c r="T1026" s="1569"/>
      <c r="U1026" s="915"/>
      <c r="V1026" s="890"/>
    </row>
    <row r="1027" spans="2:22" s="38" customFormat="1" ht="12" hidden="1" outlineLevel="3">
      <c r="B1027" s="26"/>
      <c r="C1027" s="40"/>
      <c r="D1027" s="39"/>
      <c r="E1027" s="40"/>
      <c r="F1027" s="872"/>
      <c r="G1027" s="873"/>
      <c r="H1027" s="873"/>
      <c r="I1027" s="874" t="s">
        <v>746</v>
      </c>
      <c r="J1027" s="873"/>
      <c r="K1027" s="41">
        <v>0</v>
      </c>
      <c r="L1027" s="875"/>
      <c r="M1027" s="43"/>
      <c r="O1027" s="1981"/>
      <c r="P1027" s="1982"/>
      <c r="Q1027" s="1980">
        <v>1</v>
      </c>
      <c r="R1027" s="2145"/>
      <c r="S1027" s="889"/>
      <c r="T1027" s="1569"/>
      <c r="U1027" s="915"/>
      <c r="V1027" s="890"/>
    </row>
    <row r="1028" spans="2:22" s="38" customFormat="1" ht="12" hidden="1" outlineLevel="3">
      <c r="B1028" s="26"/>
      <c r="C1028" s="40"/>
      <c r="D1028" s="39"/>
      <c r="E1028" s="40"/>
      <c r="F1028" s="872"/>
      <c r="G1028" s="873"/>
      <c r="H1028" s="873"/>
      <c r="I1028" s="874" t="s">
        <v>242</v>
      </c>
      <c r="J1028" s="873"/>
      <c r="K1028" s="41">
        <v>9.4499999999999993</v>
      </c>
      <c r="L1028" s="875"/>
      <c r="M1028" s="43"/>
      <c r="O1028" s="1981"/>
      <c r="P1028" s="1982"/>
      <c r="Q1028" s="1980">
        <v>1</v>
      </c>
      <c r="R1028" s="2145"/>
      <c r="S1028" s="889"/>
      <c r="T1028" s="1569"/>
      <c r="U1028" s="915"/>
      <c r="V1028" s="890"/>
    </row>
    <row r="1029" spans="2:22" s="38" customFormat="1" ht="12" hidden="1" outlineLevel="3">
      <c r="B1029" s="26"/>
      <c r="C1029" s="40"/>
      <c r="D1029" s="39"/>
      <c r="E1029" s="40"/>
      <c r="F1029" s="872"/>
      <c r="G1029" s="873"/>
      <c r="H1029" s="873"/>
      <c r="I1029" s="874" t="s">
        <v>747</v>
      </c>
      <c r="J1029" s="873"/>
      <c r="K1029" s="41">
        <v>0</v>
      </c>
      <c r="L1029" s="875"/>
      <c r="M1029" s="43"/>
      <c r="O1029" s="1981"/>
      <c r="P1029" s="1982"/>
      <c r="Q1029" s="1980">
        <v>1</v>
      </c>
      <c r="R1029" s="2145"/>
      <c r="S1029" s="889"/>
      <c r="T1029" s="1569"/>
      <c r="U1029" s="915"/>
      <c r="V1029" s="890"/>
    </row>
    <row r="1030" spans="2:22" s="38" customFormat="1" ht="12" hidden="1" outlineLevel="3">
      <c r="B1030" s="26"/>
      <c r="C1030" s="40"/>
      <c r="D1030" s="39"/>
      <c r="E1030" s="40"/>
      <c r="F1030" s="872"/>
      <c r="G1030" s="873"/>
      <c r="H1030" s="873"/>
      <c r="I1030" s="874" t="s">
        <v>418</v>
      </c>
      <c r="J1030" s="873"/>
      <c r="K1030" s="41">
        <v>6.9749999999999996</v>
      </c>
      <c r="L1030" s="875"/>
      <c r="M1030" s="43"/>
      <c r="O1030" s="1981"/>
      <c r="P1030" s="1982"/>
      <c r="Q1030" s="1980">
        <v>1</v>
      </c>
      <c r="R1030" s="2145"/>
      <c r="S1030" s="889"/>
      <c r="T1030" s="1569"/>
      <c r="U1030" s="915"/>
      <c r="V1030" s="890"/>
    </row>
    <row r="1031" spans="2:22" s="38" customFormat="1" ht="12" hidden="1" outlineLevel="3">
      <c r="B1031" s="26"/>
      <c r="C1031" s="40"/>
      <c r="D1031" s="39"/>
      <c r="E1031" s="40"/>
      <c r="F1031" s="872"/>
      <c r="G1031" s="873"/>
      <c r="H1031" s="873"/>
      <c r="I1031" s="874" t="s">
        <v>748</v>
      </c>
      <c r="J1031" s="873"/>
      <c r="K1031" s="41">
        <v>0</v>
      </c>
      <c r="L1031" s="875"/>
      <c r="M1031" s="43"/>
      <c r="O1031" s="1981"/>
      <c r="P1031" s="1982"/>
      <c r="Q1031" s="1980">
        <v>1</v>
      </c>
      <c r="R1031" s="2145"/>
      <c r="S1031" s="889"/>
      <c r="T1031" s="1569"/>
      <c r="U1031" s="915"/>
      <c r="V1031" s="890"/>
    </row>
    <row r="1032" spans="2:22" s="38" customFormat="1" ht="12" hidden="1" outlineLevel="3">
      <c r="B1032" s="26"/>
      <c r="C1032" s="40"/>
      <c r="D1032" s="39"/>
      <c r="E1032" s="40"/>
      <c r="F1032" s="872"/>
      <c r="G1032" s="873"/>
      <c r="H1032" s="873"/>
      <c r="I1032" s="874" t="s">
        <v>418</v>
      </c>
      <c r="J1032" s="873"/>
      <c r="K1032" s="41">
        <v>6.9749999999999996</v>
      </c>
      <c r="L1032" s="875"/>
      <c r="M1032" s="43"/>
      <c r="O1032" s="1981"/>
      <c r="P1032" s="1982"/>
      <c r="Q1032" s="1980">
        <v>1</v>
      </c>
      <c r="R1032" s="2145"/>
      <c r="S1032" s="889"/>
      <c r="T1032" s="1569"/>
      <c r="U1032" s="915"/>
      <c r="V1032" s="890"/>
    </row>
    <row r="1033" spans="2:22" s="38" customFormat="1" ht="12" hidden="1" outlineLevel="3">
      <c r="B1033" s="26"/>
      <c r="C1033" s="40"/>
      <c r="D1033" s="39"/>
      <c r="E1033" s="40"/>
      <c r="F1033" s="872"/>
      <c r="G1033" s="873"/>
      <c r="H1033" s="873"/>
      <c r="I1033" s="874" t="s">
        <v>749</v>
      </c>
      <c r="J1033" s="873"/>
      <c r="K1033" s="41">
        <v>0</v>
      </c>
      <c r="L1033" s="875"/>
      <c r="M1033" s="43"/>
      <c r="O1033" s="1981"/>
      <c r="P1033" s="1982"/>
      <c r="Q1033" s="1980">
        <v>1</v>
      </c>
      <c r="R1033" s="2145"/>
      <c r="S1033" s="889"/>
      <c r="T1033" s="1569"/>
      <c r="U1033" s="915"/>
      <c r="V1033" s="890"/>
    </row>
    <row r="1034" spans="2:22" s="38" customFormat="1" ht="12" hidden="1" outlineLevel="3">
      <c r="B1034" s="26"/>
      <c r="C1034" s="40"/>
      <c r="D1034" s="39"/>
      <c r="E1034" s="40"/>
      <c r="F1034" s="872"/>
      <c r="G1034" s="873"/>
      <c r="H1034" s="873"/>
      <c r="I1034" s="874" t="s">
        <v>242</v>
      </c>
      <c r="J1034" s="873"/>
      <c r="K1034" s="41">
        <v>9.4499999999999993</v>
      </c>
      <c r="L1034" s="875"/>
      <c r="M1034" s="43"/>
      <c r="O1034" s="1981"/>
      <c r="P1034" s="1982"/>
      <c r="Q1034" s="1980">
        <v>1</v>
      </c>
      <c r="R1034" s="2145"/>
      <c r="S1034" s="889"/>
      <c r="T1034" s="1569"/>
      <c r="U1034" s="915"/>
      <c r="V1034" s="890"/>
    </row>
    <row r="1035" spans="2:22" s="38" customFormat="1" ht="12" hidden="1" outlineLevel="3">
      <c r="B1035" s="26"/>
      <c r="C1035" s="40"/>
      <c r="D1035" s="39"/>
      <c r="E1035" s="40"/>
      <c r="F1035" s="872"/>
      <c r="G1035" s="873"/>
      <c r="H1035" s="873"/>
      <c r="I1035" s="874" t="s">
        <v>750</v>
      </c>
      <c r="J1035" s="873"/>
      <c r="K1035" s="41">
        <v>0</v>
      </c>
      <c r="L1035" s="875"/>
      <c r="M1035" s="43"/>
      <c r="O1035" s="1981"/>
      <c r="P1035" s="1982"/>
      <c r="Q1035" s="1980">
        <v>1</v>
      </c>
      <c r="R1035" s="2145"/>
      <c r="S1035" s="889"/>
      <c r="T1035" s="1569"/>
      <c r="U1035" s="915"/>
      <c r="V1035" s="890"/>
    </row>
    <row r="1036" spans="2:22" s="38" customFormat="1" ht="12" hidden="1" outlineLevel="3">
      <c r="B1036" s="26"/>
      <c r="C1036" s="40"/>
      <c r="D1036" s="39"/>
      <c r="E1036" s="40"/>
      <c r="F1036" s="872"/>
      <c r="G1036" s="873"/>
      <c r="H1036" s="873"/>
      <c r="I1036" s="874" t="s">
        <v>242</v>
      </c>
      <c r="J1036" s="873"/>
      <c r="K1036" s="41">
        <v>9.4499999999999993</v>
      </c>
      <c r="L1036" s="875"/>
      <c r="M1036" s="43"/>
      <c r="O1036" s="1981"/>
      <c r="P1036" s="1982"/>
      <c r="Q1036" s="1980">
        <v>1</v>
      </c>
      <c r="R1036" s="2145"/>
      <c r="S1036" s="889"/>
      <c r="T1036" s="1569"/>
      <c r="U1036" s="915"/>
      <c r="V1036" s="890"/>
    </row>
    <row r="1037" spans="2:22" s="38" customFormat="1" ht="12" hidden="1" outlineLevel="3">
      <c r="B1037" s="26"/>
      <c r="C1037" s="40"/>
      <c r="D1037" s="39"/>
      <c r="E1037" s="40"/>
      <c r="F1037" s="872"/>
      <c r="G1037" s="873"/>
      <c r="H1037" s="873"/>
      <c r="I1037" s="874" t="s">
        <v>751</v>
      </c>
      <c r="J1037" s="873"/>
      <c r="K1037" s="41">
        <v>0</v>
      </c>
      <c r="L1037" s="875"/>
      <c r="M1037" s="43"/>
      <c r="O1037" s="1981"/>
      <c r="P1037" s="1982"/>
      <c r="Q1037" s="1980">
        <v>1</v>
      </c>
      <c r="R1037" s="2145"/>
      <c r="S1037" s="889"/>
      <c r="T1037" s="1569"/>
      <c r="U1037" s="915"/>
      <c r="V1037" s="890"/>
    </row>
    <row r="1038" spans="2:22" s="38" customFormat="1" ht="12" hidden="1" outlineLevel="3">
      <c r="B1038" s="26"/>
      <c r="C1038" s="40"/>
      <c r="D1038" s="39"/>
      <c r="E1038" s="40"/>
      <c r="F1038" s="872"/>
      <c r="G1038" s="873"/>
      <c r="H1038" s="873"/>
      <c r="I1038" s="874" t="s">
        <v>242</v>
      </c>
      <c r="J1038" s="873"/>
      <c r="K1038" s="41">
        <v>9.4499999999999993</v>
      </c>
      <c r="L1038" s="875"/>
      <c r="M1038" s="43"/>
      <c r="O1038" s="1981"/>
      <c r="P1038" s="1982"/>
      <c r="Q1038" s="1980">
        <v>1</v>
      </c>
      <c r="R1038" s="2145"/>
      <c r="S1038" s="889"/>
      <c r="T1038" s="1569"/>
      <c r="U1038" s="915"/>
      <c r="V1038" s="890"/>
    </row>
    <row r="1039" spans="2:22" s="38" customFormat="1" ht="12" hidden="1" outlineLevel="3">
      <c r="B1039" s="26"/>
      <c r="C1039" s="40"/>
      <c r="D1039" s="39"/>
      <c r="E1039" s="40"/>
      <c r="F1039" s="872"/>
      <c r="G1039" s="873"/>
      <c r="H1039" s="873"/>
      <c r="I1039" s="874" t="s">
        <v>752</v>
      </c>
      <c r="J1039" s="873"/>
      <c r="K1039" s="41">
        <v>0</v>
      </c>
      <c r="L1039" s="875"/>
      <c r="M1039" s="43"/>
      <c r="O1039" s="1981"/>
      <c r="P1039" s="1982"/>
      <c r="Q1039" s="1980">
        <v>1</v>
      </c>
      <c r="R1039" s="2145"/>
      <c r="S1039" s="889"/>
      <c r="T1039" s="1569"/>
      <c r="U1039" s="915"/>
      <c r="V1039" s="890"/>
    </row>
    <row r="1040" spans="2:22" s="38" customFormat="1" ht="12" hidden="1" outlineLevel="3">
      <c r="B1040" s="26"/>
      <c r="C1040" s="40"/>
      <c r="D1040" s="39"/>
      <c r="E1040" s="40"/>
      <c r="F1040" s="872"/>
      <c r="G1040" s="873"/>
      <c r="H1040" s="873"/>
      <c r="I1040" s="874" t="s">
        <v>242</v>
      </c>
      <c r="J1040" s="873"/>
      <c r="K1040" s="41">
        <v>9.4499999999999993</v>
      </c>
      <c r="L1040" s="875"/>
      <c r="M1040" s="43"/>
      <c r="O1040" s="1981"/>
      <c r="P1040" s="1982"/>
      <c r="Q1040" s="1980">
        <v>1</v>
      </c>
      <c r="R1040" s="2145"/>
      <c r="S1040" s="889"/>
      <c r="T1040" s="1569"/>
      <c r="U1040" s="915"/>
      <c r="V1040" s="890"/>
    </row>
    <row r="1041" spans="2:22" s="38" customFormat="1" ht="12" hidden="1" outlineLevel="3">
      <c r="B1041" s="26"/>
      <c r="C1041" s="40"/>
      <c r="D1041" s="39"/>
      <c r="E1041" s="40"/>
      <c r="F1041" s="872"/>
      <c r="G1041" s="873"/>
      <c r="H1041" s="873"/>
      <c r="I1041" s="874" t="s">
        <v>753</v>
      </c>
      <c r="J1041" s="873"/>
      <c r="K1041" s="41">
        <v>0</v>
      </c>
      <c r="L1041" s="875"/>
      <c r="M1041" s="43"/>
      <c r="O1041" s="1981"/>
      <c r="P1041" s="1982"/>
      <c r="Q1041" s="1980">
        <v>1</v>
      </c>
      <c r="R1041" s="2145"/>
      <c r="S1041" s="889"/>
      <c r="T1041" s="1569"/>
      <c r="U1041" s="915"/>
      <c r="V1041" s="890"/>
    </row>
    <row r="1042" spans="2:22" s="38" customFormat="1" ht="12" hidden="1" outlineLevel="3">
      <c r="B1042" s="26"/>
      <c r="C1042" s="40"/>
      <c r="D1042" s="39"/>
      <c r="E1042" s="40"/>
      <c r="F1042" s="872"/>
      <c r="G1042" s="873"/>
      <c r="H1042" s="873"/>
      <c r="I1042" s="874" t="s">
        <v>420</v>
      </c>
      <c r="J1042" s="873"/>
      <c r="K1042" s="41">
        <v>7.4250000000000007</v>
      </c>
      <c r="L1042" s="875"/>
      <c r="M1042" s="43"/>
      <c r="O1042" s="1981"/>
      <c r="P1042" s="1982"/>
      <c r="Q1042" s="1980">
        <v>1</v>
      </c>
      <c r="R1042" s="2145"/>
      <c r="S1042" s="889"/>
      <c r="T1042" s="1569"/>
      <c r="U1042" s="915"/>
      <c r="V1042" s="890"/>
    </row>
    <row r="1043" spans="2:22" s="38" customFormat="1" ht="12" hidden="1" outlineLevel="3">
      <c r="B1043" s="26"/>
      <c r="C1043" s="40"/>
      <c r="D1043" s="39"/>
      <c r="E1043" s="40"/>
      <c r="F1043" s="872"/>
      <c r="G1043" s="873"/>
      <c r="H1043" s="873"/>
      <c r="I1043" s="874" t="s">
        <v>756</v>
      </c>
      <c r="J1043" s="873"/>
      <c r="K1043" s="41">
        <v>0</v>
      </c>
      <c r="L1043" s="875"/>
      <c r="M1043" s="43"/>
      <c r="O1043" s="1981"/>
      <c r="P1043" s="1982"/>
      <c r="Q1043" s="1980">
        <v>1</v>
      </c>
      <c r="R1043" s="2145"/>
      <c r="S1043" s="889"/>
      <c r="T1043" s="1569"/>
      <c r="U1043" s="915"/>
      <c r="V1043" s="890"/>
    </row>
    <row r="1044" spans="2:22" s="38" customFormat="1" ht="12" hidden="1" outlineLevel="3">
      <c r="B1044" s="26"/>
      <c r="C1044" s="40"/>
      <c r="D1044" s="39"/>
      <c r="E1044" s="40"/>
      <c r="F1044" s="872"/>
      <c r="G1044" s="873"/>
      <c r="H1044" s="873"/>
      <c r="I1044" s="874" t="s">
        <v>281</v>
      </c>
      <c r="J1044" s="873"/>
      <c r="K1044" s="41">
        <v>17.009999999999998</v>
      </c>
      <c r="L1044" s="875"/>
      <c r="M1044" s="43"/>
      <c r="O1044" s="1981"/>
      <c r="P1044" s="1982"/>
      <c r="Q1044" s="1980">
        <v>1</v>
      </c>
      <c r="R1044" s="2145"/>
      <c r="S1044" s="889"/>
      <c r="T1044" s="1569"/>
      <c r="U1044" s="915"/>
      <c r="V1044" s="890"/>
    </row>
    <row r="1045" spans="2:22" s="38" customFormat="1" ht="12" hidden="1" outlineLevel="3">
      <c r="B1045" s="26"/>
      <c r="C1045" s="40"/>
      <c r="D1045" s="39"/>
      <c r="E1045" s="40"/>
      <c r="F1045" s="872"/>
      <c r="G1045" s="873"/>
      <c r="H1045" s="873"/>
      <c r="I1045" s="874" t="s">
        <v>757</v>
      </c>
      <c r="J1045" s="873"/>
      <c r="K1045" s="41">
        <v>0</v>
      </c>
      <c r="L1045" s="875"/>
      <c r="M1045" s="43"/>
      <c r="O1045" s="1981"/>
      <c r="P1045" s="1982"/>
      <c r="Q1045" s="1980">
        <v>1</v>
      </c>
      <c r="R1045" s="2145"/>
      <c r="S1045" s="889"/>
      <c r="T1045" s="1569"/>
      <c r="U1045" s="915"/>
      <c r="V1045" s="890"/>
    </row>
    <row r="1046" spans="2:22" s="38" customFormat="1" ht="12" hidden="1" outlineLevel="3">
      <c r="B1046" s="26"/>
      <c r="C1046" s="40"/>
      <c r="D1046" s="39"/>
      <c r="E1046" s="40"/>
      <c r="F1046" s="872"/>
      <c r="G1046" s="873"/>
      <c r="H1046" s="873"/>
      <c r="I1046" s="874" t="s">
        <v>281</v>
      </c>
      <c r="J1046" s="873"/>
      <c r="K1046" s="41">
        <v>17.009999999999998</v>
      </c>
      <c r="L1046" s="875"/>
      <c r="M1046" s="43"/>
      <c r="O1046" s="1981"/>
      <c r="P1046" s="1982"/>
      <c r="Q1046" s="1980">
        <v>1</v>
      </c>
      <c r="R1046" s="2145"/>
      <c r="S1046" s="889"/>
      <c r="T1046" s="1569"/>
      <c r="U1046" s="915"/>
      <c r="V1046" s="890"/>
    </row>
    <row r="1047" spans="2:22" s="38" customFormat="1" ht="12" hidden="1" outlineLevel="3">
      <c r="B1047" s="26"/>
      <c r="C1047" s="40"/>
      <c r="D1047" s="39"/>
      <c r="E1047" s="40"/>
      <c r="F1047" s="872"/>
      <c r="G1047" s="873"/>
      <c r="H1047" s="873"/>
      <c r="I1047" s="874" t="s">
        <v>759</v>
      </c>
      <c r="J1047" s="873"/>
      <c r="K1047" s="41">
        <v>0</v>
      </c>
      <c r="L1047" s="875"/>
      <c r="M1047" s="43"/>
      <c r="O1047" s="1981"/>
      <c r="P1047" s="1982"/>
      <c r="Q1047" s="1980">
        <v>1</v>
      </c>
      <c r="R1047" s="2145"/>
      <c r="S1047" s="889"/>
      <c r="T1047" s="1569"/>
      <c r="U1047" s="915"/>
      <c r="V1047" s="890"/>
    </row>
    <row r="1048" spans="2:22" s="38" customFormat="1" ht="12" hidden="1" outlineLevel="3">
      <c r="B1048" s="26"/>
      <c r="C1048" s="40"/>
      <c r="D1048" s="39"/>
      <c r="E1048" s="40"/>
      <c r="F1048" s="872"/>
      <c r="G1048" s="873"/>
      <c r="H1048" s="873"/>
      <c r="I1048" s="874" t="s">
        <v>226</v>
      </c>
      <c r="J1048" s="873"/>
      <c r="K1048" s="41">
        <v>6.66</v>
      </c>
      <c r="L1048" s="875"/>
      <c r="M1048" s="43"/>
      <c r="O1048" s="1981"/>
      <c r="P1048" s="1982"/>
      <c r="Q1048" s="1980">
        <v>1</v>
      </c>
      <c r="R1048" s="2145"/>
      <c r="S1048" s="889"/>
      <c r="T1048" s="1569"/>
      <c r="U1048" s="915"/>
      <c r="V1048" s="890"/>
    </row>
    <row r="1049" spans="2:22" s="38" customFormat="1" ht="12" hidden="1" outlineLevel="3">
      <c r="B1049" s="26"/>
      <c r="C1049" s="40"/>
      <c r="D1049" s="39"/>
      <c r="E1049" s="40"/>
      <c r="F1049" s="872"/>
      <c r="G1049" s="873"/>
      <c r="H1049" s="873"/>
      <c r="I1049" s="874" t="s">
        <v>760</v>
      </c>
      <c r="J1049" s="873"/>
      <c r="K1049" s="41">
        <v>0</v>
      </c>
      <c r="L1049" s="875"/>
      <c r="M1049" s="43"/>
      <c r="O1049" s="1981"/>
      <c r="P1049" s="1982"/>
      <c r="Q1049" s="1980">
        <v>1</v>
      </c>
      <c r="R1049" s="2145"/>
      <c r="S1049" s="889"/>
      <c r="T1049" s="1569"/>
      <c r="U1049" s="915"/>
      <c r="V1049" s="890"/>
    </row>
    <row r="1050" spans="2:22" s="38" customFormat="1" ht="12" hidden="1" outlineLevel="3">
      <c r="B1050" s="26"/>
      <c r="C1050" s="40"/>
      <c r="D1050" s="39"/>
      <c r="E1050" s="40"/>
      <c r="F1050" s="872"/>
      <c r="G1050" s="873"/>
      <c r="H1050" s="873"/>
      <c r="I1050" s="874" t="s">
        <v>242</v>
      </c>
      <c r="J1050" s="873"/>
      <c r="K1050" s="41">
        <v>9.4499999999999993</v>
      </c>
      <c r="L1050" s="875"/>
      <c r="M1050" s="43"/>
      <c r="O1050" s="1981"/>
      <c r="P1050" s="1982"/>
      <c r="Q1050" s="1980">
        <v>1</v>
      </c>
      <c r="R1050" s="2145"/>
      <c r="S1050" s="889"/>
      <c r="T1050" s="1569"/>
      <c r="U1050" s="915"/>
      <c r="V1050" s="890"/>
    </row>
    <row r="1051" spans="2:22" s="38" customFormat="1" ht="12" hidden="1" outlineLevel="3">
      <c r="B1051" s="26"/>
      <c r="C1051" s="40"/>
      <c r="D1051" s="39"/>
      <c r="E1051" s="40"/>
      <c r="F1051" s="872"/>
      <c r="G1051" s="873"/>
      <c r="H1051" s="873"/>
      <c r="I1051" s="874" t="s">
        <v>761</v>
      </c>
      <c r="J1051" s="873"/>
      <c r="K1051" s="41">
        <v>0</v>
      </c>
      <c r="L1051" s="875"/>
      <c r="M1051" s="43"/>
      <c r="O1051" s="1981"/>
      <c r="P1051" s="1982"/>
      <c r="Q1051" s="1980">
        <v>1</v>
      </c>
      <c r="R1051" s="2145"/>
      <c r="S1051" s="889"/>
      <c r="T1051" s="1569"/>
      <c r="U1051" s="915"/>
      <c r="V1051" s="890"/>
    </row>
    <row r="1052" spans="2:22" s="38" customFormat="1" ht="12" hidden="1" outlineLevel="3">
      <c r="B1052" s="26"/>
      <c r="C1052" s="40"/>
      <c r="D1052" s="39"/>
      <c r="E1052" s="40"/>
      <c r="F1052" s="872"/>
      <c r="G1052" s="873"/>
      <c r="H1052" s="873"/>
      <c r="I1052" s="874" t="s">
        <v>418</v>
      </c>
      <c r="J1052" s="873"/>
      <c r="K1052" s="41">
        <v>6.9749999999999996</v>
      </c>
      <c r="L1052" s="875"/>
      <c r="M1052" s="43"/>
      <c r="O1052" s="1981"/>
      <c r="P1052" s="1982"/>
      <c r="Q1052" s="1980">
        <v>1</v>
      </c>
      <c r="R1052" s="2145"/>
      <c r="S1052" s="889"/>
      <c r="T1052" s="1569"/>
      <c r="U1052" s="915"/>
      <c r="V1052" s="890"/>
    </row>
    <row r="1053" spans="2:22" s="38" customFormat="1" ht="12" hidden="1" outlineLevel="3">
      <c r="B1053" s="26"/>
      <c r="C1053" s="40"/>
      <c r="D1053" s="39"/>
      <c r="E1053" s="40"/>
      <c r="F1053" s="872"/>
      <c r="G1053" s="873"/>
      <c r="H1053" s="873"/>
      <c r="I1053" s="874" t="s">
        <v>762</v>
      </c>
      <c r="J1053" s="873"/>
      <c r="K1053" s="41">
        <v>0</v>
      </c>
      <c r="L1053" s="875"/>
      <c r="M1053" s="43"/>
      <c r="O1053" s="1981"/>
      <c r="P1053" s="1982"/>
      <c r="Q1053" s="1980">
        <v>1</v>
      </c>
      <c r="R1053" s="2145"/>
      <c r="S1053" s="889"/>
      <c r="T1053" s="1569"/>
      <c r="U1053" s="915"/>
      <c r="V1053" s="890"/>
    </row>
    <row r="1054" spans="2:22" s="38" customFormat="1" ht="12" hidden="1" outlineLevel="3">
      <c r="B1054" s="26"/>
      <c r="C1054" s="40"/>
      <c r="D1054" s="39"/>
      <c r="E1054" s="40"/>
      <c r="F1054" s="872"/>
      <c r="G1054" s="873"/>
      <c r="H1054" s="873"/>
      <c r="I1054" s="874" t="s">
        <v>418</v>
      </c>
      <c r="J1054" s="873"/>
      <c r="K1054" s="41">
        <v>6.9749999999999996</v>
      </c>
      <c r="L1054" s="875"/>
      <c r="M1054" s="43"/>
      <c r="O1054" s="1981"/>
      <c r="P1054" s="1982"/>
      <c r="Q1054" s="1980">
        <v>1</v>
      </c>
      <c r="R1054" s="2145"/>
      <c r="S1054" s="889"/>
      <c r="T1054" s="1569"/>
      <c r="U1054" s="915"/>
      <c r="V1054" s="890"/>
    </row>
    <row r="1055" spans="2:22" s="38" customFormat="1" ht="12" hidden="1" outlineLevel="3">
      <c r="B1055" s="26"/>
      <c r="C1055" s="40"/>
      <c r="D1055" s="39"/>
      <c r="E1055" s="40"/>
      <c r="F1055" s="872"/>
      <c r="G1055" s="873"/>
      <c r="H1055" s="873"/>
      <c r="I1055" s="874" t="s">
        <v>763</v>
      </c>
      <c r="J1055" s="873"/>
      <c r="K1055" s="41">
        <v>0</v>
      </c>
      <c r="L1055" s="875"/>
      <c r="M1055" s="43"/>
      <c r="O1055" s="1981"/>
      <c r="P1055" s="1982"/>
      <c r="Q1055" s="1980">
        <v>1</v>
      </c>
      <c r="R1055" s="2145"/>
      <c r="S1055" s="889"/>
      <c r="T1055" s="1569"/>
      <c r="U1055" s="915"/>
      <c r="V1055" s="890"/>
    </row>
    <row r="1056" spans="2:22" s="38" customFormat="1" ht="12" hidden="1" outlineLevel="3">
      <c r="B1056" s="26"/>
      <c r="C1056" s="40"/>
      <c r="D1056" s="39"/>
      <c r="E1056" s="40"/>
      <c r="F1056" s="872"/>
      <c r="G1056" s="873"/>
      <c r="H1056" s="873"/>
      <c r="I1056" s="874" t="s">
        <v>447</v>
      </c>
      <c r="J1056" s="873"/>
      <c r="K1056" s="41">
        <v>16.875</v>
      </c>
      <c r="L1056" s="875"/>
      <c r="M1056" s="43"/>
      <c r="O1056" s="1981"/>
      <c r="P1056" s="1982"/>
      <c r="Q1056" s="1980">
        <v>1</v>
      </c>
      <c r="R1056" s="2145"/>
      <c r="S1056" s="889"/>
      <c r="T1056" s="1569"/>
      <c r="U1056" s="915"/>
      <c r="V1056" s="890"/>
    </row>
    <row r="1057" spans="2:22" s="38" customFormat="1" ht="12" hidden="1" outlineLevel="3">
      <c r="B1057" s="26"/>
      <c r="C1057" s="40"/>
      <c r="D1057" s="39"/>
      <c r="E1057" s="40"/>
      <c r="F1057" s="872"/>
      <c r="G1057" s="873"/>
      <c r="H1057" s="873"/>
      <c r="I1057" s="874" t="s">
        <v>764</v>
      </c>
      <c r="J1057" s="873"/>
      <c r="K1057" s="41">
        <v>0</v>
      </c>
      <c r="L1057" s="875"/>
      <c r="M1057" s="43"/>
      <c r="O1057" s="1981"/>
      <c r="P1057" s="1982"/>
      <c r="Q1057" s="1980">
        <v>1</v>
      </c>
      <c r="R1057" s="2145"/>
      <c r="S1057" s="889"/>
      <c r="T1057" s="1569"/>
      <c r="U1057" s="915"/>
      <c r="V1057" s="890"/>
    </row>
    <row r="1058" spans="2:22" s="38" customFormat="1" ht="12" hidden="1" outlineLevel="3">
      <c r="B1058" s="26"/>
      <c r="C1058" s="40"/>
      <c r="D1058" s="39"/>
      <c r="E1058" s="40"/>
      <c r="F1058" s="872"/>
      <c r="G1058" s="873"/>
      <c r="H1058" s="873"/>
      <c r="I1058" s="874" t="s">
        <v>418</v>
      </c>
      <c r="J1058" s="873"/>
      <c r="K1058" s="41">
        <v>6.9749999999999996</v>
      </c>
      <c r="L1058" s="875"/>
      <c r="M1058" s="43"/>
      <c r="O1058" s="1981"/>
      <c r="P1058" s="1982"/>
      <c r="Q1058" s="1980">
        <v>1</v>
      </c>
      <c r="R1058" s="2145"/>
      <c r="S1058" s="889"/>
      <c r="T1058" s="1569"/>
      <c r="U1058" s="915"/>
      <c r="V1058" s="890"/>
    </row>
    <row r="1059" spans="2:22" s="38" customFormat="1" ht="12" hidden="1" outlineLevel="3">
      <c r="B1059" s="26"/>
      <c r="C1059" s="40"/>
      <c r="D1059" s="39"/>
      <c r="E1059" s="40"/>
      <c r="F1059" s="872"/>
      <c r="G1059" s="873"/>
      <c r="H1059" s="873"/>
      <c r="I1059" s="874" t="s">
        <v>765</v>
      </c>
      <c r="J1059" s="873"/>
      <c r="K1059" s="41">
        <v>0</v>
      </c>
      <c r="L1059" s="875"/>
      <c r="M1059" s="43"/>
      <c r="O1059" s="1981"/>
      <c r="P1059" s="1982"/>
      <c r="Q1059" s="1980">
        <v>1</v>
      </c>
      <c r="R1059" s="2145"/>
      <c r="S1059" s="889"/>
      <c r="T1059" s="1569"/>
      <c r="U1059" s="915"/>
      <c r="V1059" s="890"/>
    </row>
    <row r="1060" spans="2:22" s="38" customFormat="1" ht="12" hidden="1" outlineLevel="3">
      <c r="B1060" s="26"/>
      <c r="C1060" s="40"/>
      <c r="D1060" s="39"/>
      <c r="E1060" s="40"/>
      <c r="F1060" s="872"/>
      <c r="G1060" s="873"/>
      <c r="H1060" s="873"/>
      <c r="I1060" s="874" t="s">
        <v>242</v>
      </c>
      <c r="J1060" s="873"/>
      <c r="K1060" s="41">
        <v>9.4499999999999993</v>
      </c>
      <c r="L1060" s="875"/>
      <c r="M1060" s="43"/>
      <c r="O1060" s="1981"/>
      <c r="P1060" s="1982"/>
      <c r="Q1060" s="1980">
        <v>1</v>
      </c>
      <c r="R1060" s="2145"/>
      <c r="S1060" s="889"/>
      <c r="T1060" s="1569"/>
      <c r="U1060" s="915"/>
      <c r="V1060" s="890"/>
    </row>
    <row r="1061" spans="2:22" s="38" customFormat="1" ht="12" hidden="1" outlineLevel="3">
      <c r="B1061" s="26"/>
      <c r="C1061" s="40"/>
      <c r="D1061" s="39"/>
      <c r="E1061" s="40"/>
      <c r="F1061" s="872"/>
      <c r="G1061" s="873"/>
      <c r="H1061" s="873"/>
      <c r="I1061" s="874" t="s">
        <v>766</v>
      </c>
      <c r="J1061" s="873"/>
      <c r="K1061" s="41">
        <v>0</v>
      </c>
      <c r="L1061" s="875"/>
      <c r="M1061" s="43"/>
      <c r="O1061" s="1981"/>
      <c r="P1061" s="1982"/>
      <c r="Q1061" s="1980">
        <v>1</v>
      </c>
      <c r="R1061" s="2145"/>
      <c r="S1061" s="889"/>
      <c r="T1061" s="1569"/>
      <c r="U1061" s="915"/>
      <c r="V1061" s="890"/>
    </row>
    <row r="1062" spans="2:22" s="38" customFormat="1" ht="12" hidden="1" outlineLevel="3">
      <c r="B1062" s="26"/>
      <c r="C1062" s="40"/>
      <c r="D1062" s="39"/>
      <c r="E1062" s="40"/>
      <c r="F1062" s="872"/>
      <c r="G1062" s="873"/>
      <c r="H1062" s="873"/>
      <c r="I1062" s="874" t="s">
        <v>242</v>
      </c>
      <c r="J1062" s="873"/>
      <c r="K1062" s="41">
        <v>9.4499999999999993</v>
      </c>
      <c r="L1062" s="875"/>
      <c r="M1062" s="43"/>
      <c r="O1062" s="1981"/>
      <c r="P1062" s="1982"/>
      <c r="Q1062" s="1980">
        <v>1</v>
      </c>
      <c r="R1062" s="2145"/>
      <c r="S1062" s="889"/>
      <c r="T1062" s="1569"/>
      <c r="U1062" s="915"/>
      <c r="V1062" s="890"/>
    </row>
    <row r="1063" spans="2:22" s="38" customFormat="1" ht="12" hidden="1" outlineLevel="3">
      <c r="B1063" s="26"/>
      <c r="C1063" s="40"/>
      <c r="D1063" s="39"/>
      <c r="E1063" s="40"/>
      <c r="F1063" s="872"/>
      <c r="G1063" s="873"/>
      <c r="H1063" s="873"/>
      <c r="I1063" s="874" t="s">
        <v>767</v>
      </c>
      <c r="J1063" s="873"/>
      <c r="K1063" s="41">
        <v>0</v>
      </c>
      <c r="L1063" s="875"/>
      <c r="M1063" s="43"/>
      <c r="O1063" s="1981"/>
      <c r="P1063" s="1982"/>
      <c r="Q1063" s="1980">
        <v>1</v>
      </c>
      <c r="R1063" s="2145"/>
      <c r="S1063" s="889"/>
      <c r="T1063" s="1569"/>
      <c r="U1063" s="915"/>
      <c r="V1063" s="890"/>
    </row>
    <row r="1064" spans="2:22" s="38" customFormat="1" ht="12" hidden="1" outlineLevel="3">
      <c r="B1064" s="26"/>
      <c r="C1064" s="40"/>
      <c r="D1064" s="39"/>
      <c r="E1064" s="40"/>
      <c r="F1064" s="872"/>
      <c r="G1064" s="873"/>
      <c r="H1064" s="873"/>
      <c r="I1064" s="874" t="s">
        <v>418</v>
      </c>
      <c r="J1064" s="873"/>
      <c r="K1064" s="41">
        <v>6.9749999999999996</v>
      </c>
      <c r="L1064" s="875"/>
      <c r="M1064" s="43"/>
      <c r="O1064" s="1981"/>
      <c r="P1064" s="1982"/>
      <c r="Q1064" s="1980">
        <v>1</v>
      </c>
      <c r="R1064" s="2145"/>
      <c r="S1064" s="889"/>
      <c r="T1064" s="1569"/>
      <c r="U1064" s="915"/>
      <c r="V1064" s="890"/>
    </row>
    <row r="1065" spans="2:22" s="38" customFormat="1" ht="12" hidden="1" outlineLevel="3">
      <c r="B1065" s="26"/>
      <c r="C1065" s="40"/>
      <c r="D1065" s="39"/>
      <c r="E1065" s="40"/>
      <c r="F1065" s="872"/>
      <c r="G1065" s="873"/>
      <c r="H1065" s="873"/>
      <c r="I1065" s="874" t="s">
        <v>768</v>
      </c>
      <c r="J1065" s="873"/>
      <c r="K1065" s="41">
        <v>0</v>
      </c>
      <c r="L1065" s="875"/>
      <c r="M1065" s="43"/>
      <c r="O1065" s="1981"/>
      <c r="P1065" s="1982"/>
      <c r="Q1065" s="1980">
        <v>1</v>
      </c>
      <c r="R1065" s="2145"/>
      <c r="S1065" s="889"/>
      <c r="T1065" s="1569"/>
      <c r="U1065" s="915"/>
      <c r="V1065" s="890"/>
    </row>
    <row r="1066" spans="2:22" s="38" customFormat="1" ht="12" hidden="1" outlineLevel="3">
      <c r="B1066" s="26"/>
      <c r="C1066" s="40"/>
      <c r="D1066" s="39"/>
      <c r="E1066" s="40"/>
      <c r="F1066" s="872"/>
      <c r="G1066" s="873"/>
      <c r="H1066" s="873"/>
      <c r="I1066" s="874" t="s">
        <v>242</v>
      </c>
      <c r="J1066" s="873"/>
      <c r="K1066" s="41">
        <v>9.4499999999999993</v>
      </c>
      <c r="L1066" s="875"/>
      <c r="M1066" s="43"/>
      <c r="O1066" s="1981"/>
      <c r="P1066" s="1982"/>
      <c r="Q1066" s="1980">
        <v>1</v>
      </c>
      <c r="R1066" s="2145"/>
      <c r="S1066" s="889"/>
      <c r="T1066" s="1569"/>
      <c r="U1066" s="915"/>
      <c r="V1066" s="890"/>
    </row>
    <row r="1067" spans="2:22" s="38" customFormat="1" ht="12" hidden="1" outlineLevel="3">
      <c r="B1067" s="26"/>
      <c r="C1067" s="40"/>
      <c r="D1067" s="39"/>
      <c r="E1067" s="40"/>
      <c r="F1067" s="872"/>
      <c r="G1067" s="873"/>
      <c r="H1067" s="873"/>
      <c r="I1067" s="874" t="s">
        <v>769</v>
      </c>
      <c r="J1067" s="873"/>
      <c r="K1067" s="41">
        <v>0</v>
      </c>
      <c r="L1067" s="875"/>
      <c r="M1067" s="43"/>
      <c r="O1067" s="1981"/>
      <c r="P1067" s="1982"/>
      <c r="Q1067" s="1980">
        <v>1</v>
      </c>
      <c r="R1067" s="2145"/>
      <c r="S1067" s="889"/>
      <c r="T1067" s="1569"/>
      <c r="U1067" s="915"/>
      <c r="V1067" s="890"/>
    </row>
    <row r="1068" spans="2:22" s="38" customFormat="1" ht="12" hidden="1" outlineLevel="3">
      <c r="B1068" s="26"/>
      <c r="C1068" s="40"/>
      <c r="D1068" s="39"/>
      <c r="E1068" s="40"/>
      <c r="F1068" s="872"/>
      <c r="G1068" s="873"/>
      <c r="H1068" s="873"/>
      <c r="I1068" s="874" t="s">
        <v>439</v>
      </c>
      <c r="J1068" s="873"/>
      <c r="K1068" s="41">
        <v>12.824999999999999</v>
      </c>
      <c r="L1068" s="875"/>
      <c r="M1068" s="43"/>
      <c r="O1068" s="1981"/>
      <c r="P1068" s="1982"/>
      <c r="Q1068" s="1980">
        <v>1</v>
      </c>
      <c r="R1068" s="2145"/>
      <c r="S1068" s="889"/>
      <c r="T1068" s="1569"/>
      <c r="U1068" s="915"/>
      <c r="V1068" s="890"/>
    </row>
    <row r="1069" spans="2:22" s="38" customFormat="1" ht="12" hidden="1" outlineLevel="3">
      <c r="B1069" s="26"/>
      <c r="C1069" s="40"/>
      <c r="D1069" s="39"/>
      <c r="E1069" s="40"/>
      <c r="F1069" s="872"/>
      <c r="G1069" s="873"/>
      <c r="H1069" s="873"/>
      <c r="I1069" s="874" t="s">
        <v>770</v>
      </c>
      <c r="J1069" s="873"/>
      <c r="K1069" s="41">
        <v>0</v>
      </c>
      <c r="L1069" s="875"/>
      <c r="M1069" s="43"/>
      <c r="O1069" s="1981"/>
      <c r="P1069" s="1982"/>
      <c r="Q1069" s="1980">
        <v>1</v>
      </c>
      <c r="R1069" s="2145"/>
      <c r="S1069" s="889"/>
      <c r="T1069" s="1569"/>
      <c r="U1069" s="915"/>
      <c r="V1069" s="890"/>
    </row>
    <row r="1070" spans="2:22" s="38" customFormat="1" ht="12" hidden="1" outlineLevel="3">
      <c r="B1070" s="26"/>
      <c r="C1070" s="40"/>
      <c r="D1070" s="39"/>
      <c r="E1070" s="40"/>
      <c r="F1070" s="872"/>
      <c r="G1070" s="873"/>
      <c r="H1070" s="873"/>
      <c r="I1070" s="874" t="s">
        <v>426</v>
      </c>
      <c r="J1070" s="873"/>
      <c r="K1070" s="41">
        <v>9.375</v>
      </c>
      <c r="L1070" s="875"/>
      <c r="M1070" s="43"/>
      <c r="O1070" s="1981"/>
      <c r="P1070" s="1982"/>
      <c r="Q1070" s="1980">
        <v>1</v>
      </c>
      <c r="R1070" s="2145"/>
      <c r="S1070" s="889"/>
      <c r="T1070" s="1569"/>
      <c r="U1070" s="915"/>
      <c r="V1070" s="890"/>
    </row>
    <row r="1071" spans="2:22" s="38" customFormat="1" ht="12" hidden="1" outlineLevel="3">
      <c r="B1071" s="26"/>
      <c r="C1071" s="40"/>
      <c r="D1071" s="39"/>
      <c r="E1071" s="40"/>
      <c r="F1071" s="872"/>
      <c r="G1071" s="873"/>
      <c r="H1071" s="873"/>
      <c r="I1071" s="874" t="s">
        <v>771</v>
      </c>
      <c r="J1071" s="873"/>
      <c r="K1071" s="41">
        <v>0</v>
      </c>
      <c r="L1071" s="875"/>
      <c r="M1071" s="43"/>
      <c r="O1071" s="1981"/>
      <c r="P1071" s="1982"/>
      <c r="Q1071" s="1980">
        <v>1</v>
      </c>
      <c r="R1071" s="2145"/>
      <c r="S1071" s="889"/>
      <c r="T1071" s="1569"/>
      <c r="U1071" s="915"/>
      <c r="V1071" s="890"/>
    </row>
    <row r="1072" spans="2:22" s="38" customFormat="1" ht="12" hidden="1" outlineLevel="3">
      <c r="B1072" s="26"/>
      <c r="C1072" s="40"/>
      <c r="D1072" s="39"/>
      <c r="E1072" s="40"/>
      <c r="F1072" s="872"/>
      <c r="G1072" s="873"/>
      <c r="H1072" s="873"/>
      <c r="I1072" s="874" t="s">
        <v>871</v>
      </c>
      <c r="J1072" s="873"/>
      <c r="K1072" s="41">
        <v>26.985000000000003</v>
      </c>
      <c r="L1072" s="875"/>
      <c r="M1072" s="43"/>
      <c r="O1072" s="1981"/>
      <c r="P1072" s="1982"/>
      <c r="Q1072" s="1980">
        <v>1</v>
      </c>
      <c r="R1072" s="2145"/>
      <c r="S1072" s="889"/>
      <c r="T1072" s="1569"/>
      <c r="U1072" s="915"/>
      <c r="V1072" s="890"/>
    </row>
    <row r="1073" spans="2:22" s="38" customFormat="1" ht="12" hidden="1" outlineLevel="3">
      <c r="B1073" s="26"/>
      <c r="C1073" s="40"/>
      <c r="D1073" s="39"/>
      <c r="E1073" s="40"/>
      <c r="F1073" s="872"/>
      <c r="G1073" s="873"/>
      <c r="H1073" s="873"/>
      <c r="I1073" s="874" t="s">
        <v>742</v>
      </c>
      <c r="J1073" s="873"/>
      <c r="K1073" s="41">
        <v>0</v>
      </c>
      <c r="L1073" s="875"/>
      <c r="M1073" s="43"/>
      <c r="O1073" s="1981"/>
      <c r="P1073" s="1982"/>
      <c r="Q1073" s="1980">
        <v>1</v>
      </c>
      <c r="R1073" s="2145"/>
      <c r="S1073" s="889"/>
      <c r="T1073" s="1569"/>
      <c r="U1073" s="915"/>
      <c r="V1073" s="890"/>
    </row>
    <row r="1074" spans="2:22" s="38" customFormat="1" ht="12" hidden="1" outlineLevel="3">
      <c r="B1074" s="26"/>
      <c r="C1074" s="40"/>
      <c r="D1074" s="39"/>
      <c r="E1074" s="40"/>
      <c r="F1074" s="872"/>
      <c r="G1074" s="873"/>
      <c r="H1074" s="873"/>
      <c r="I1074" s="874" t="s">
        <v>871</v>
      </c>
      <c r="J1074" s="873"/>
      <c r="K1074" s="41">
        <v>26.985000000000003</v>
      </c>
      <c r="L1074" s="875"/>
      <c r="M1074" s="43"/>
      <c r="O1074" s="1981"/>
      <c r="P1074" s="1982"/>
      <c r="Q1074" s="1980">
        <v>1</v>
      </c>
      <c r="R1074" s="2145"/>
      <c r="S1074" s="889"/>
      <c r="T1074" s="1569"/>
      <c r="U1074" s="915"/>
      <c r="V1074" s="890"/>
    </row>
    <row r="1075" spans="2:22" s="38" customFormat="1" ht="12" hidden="1" outlineLevel="3">
      <c r="B1075" s="26"/>
      <c r="C1075" s="40"/>
      <c r="D1075" s="39"/>
      <c r="E1075" s="40"/>
      <c r="F1075" s="872"/>
      <c r="G1075" s="873"/>
      <c r="H1075" s="873"/>
      <c r="I1075" s="874" t="s">
        <v>773</v>
      </c>
      <c r="J1075" s="873"/>
      <c r="K1075" s="41">
        <v>0</v>
      </c>
      <c r="L1075" s="875"/>
      <c r="M1075" s="43"/>
      <c r="O1075" s="1981"/>
      <c r="P1075" s="1982"/>
      <c r="Q1075" s="1980">
        <v>1</v>
      </c>
      <c r="R1075" s="2145"/>
      <c r="S1075" s="889"/>
      <c r="T1075" s="1569"/>
      <c r="U1075" s="915"/>
      <c r="V1075" s="890"/>
    </row>
    <row r="1076" spans="2:22" s="38" customFormat="1" ht="12" hidden="1" outlineLevel="3">
      <c r="B1076" s="26"/>
      <c r="C1076" s="40"/>
      <c r="D1076" s="39"/>
      <c r="E1076" s="40"/>
      <c r="F1076" s="872"/>
      <c r="G1076" s="873"/>
      <c r="H1076" s="873"/>
      <c r="I1076" s="874" t="s">
        <v>1008</v>
      </c>
      <c r="J1076" s="873"/>
      <c r="K1076" s="41">
        <v>24.36</v>
      </c>
      <c r="L1076" s="875"/>
      <c r="M1076" s="43"/>
      <c r="O1076" s="1981"/>
      <c r="P1076" s="1982"/>
      <c r="Q1076" s="1980">
        <v>1</v>
      </c>
      <c r="R1076" s="2145"/>
      <c r="S1076" s="889"/>
      <c r="T1076" s="1569"/>
      <c r="U1076" s="915"/>
      <c r="V1076" s="890"/>
    </row>
    <row r="1077" spans="2:22" s="38" customFormat="1" ht="12" hidden="1" outlineLevel="3">
      <c r="B1077" s="26"/>
      <c r="C1077" s="40"/>
      <c r="D1077" s="39"/>
      <c r="E1077" s="40"/>
      <c r="F1077" s="872"/>
      <c r="G1077" s="873"/>
      <c r="H1077" s="873"/>
      <c r="I1077" s="874" t="s">
        <v>774</v>
      </c>
      <c r="J1077" s="873"/>
      <c r="K1077" s="41">
        <v>0</v>
      </c>
      <c r="L1077" s="875"/>
      <c r="M1077" s="43"/>
      <c r="O1077" s="1981"/>
      <c r="P1077" s="1982"/>
      <c r="Q1077" s="1980">
        <v>1</v>
      </c>
      <c r="R1077" s="2145"/>
      <c r="S1077" s="889"/>
      <c r="T1077" s="1569"/>
      <c r="U1077" s="915"/>
      <c r="V1077" s="890"/>
    </row>
    <row r="1078" spans="2:22" s="38" customFormat="1" ht="12" hidden="1" outlineLevel="3">
      <c r="B1078" s="26"/>
      <c r="C1078" s="40"/>
      <c r="D1078" s="39"/>
      <c r="E1078" s="40"/>
      <c r="F1078" s="872"/>
      <c r="G1078" s="873"/>
      <c r="H1078" s="873"/>
      <c r="I1078" s="874" t="s">
        <v>611</v>
      </c>
      <c r="J1078" s="873"/>
      <c r="K1078" s="41">
        <v>24.15</v>
      </c>
      <c r="L1078" s="875"/>
      <c r="M1078" s="43"/>
      <c r="O1078" s="1981"/>
      <c r="P1078" s="1982"/>
      <c r="Q1078" s="1980">
        <v>1</v>
      </c>
      <c r="R1078" s="2145"/>
      <c r="S1078" s="889"/>
      <c r="T1078" s="1569"/>
      <c r="U1078" s="915"/>
      <c r="V1078" s="890"/>
    </row>
    <row r="1079" spans="2:22" s="38" customFormat="1" ht="12" hidden="1" outlineLevel="3">
      <c r="B1079" s="26"/>
      <c r="C1079" s="40"/>
      <c r="D1079" s="39"/>
      <c r="E1079" s="40"/>
      <c r="F1079" s="872"/>
      <c r="G1079" s="873"/>
      <c r="H1079" s="873"/>
      <c r="I1079" s="874" t="s">
        <v>775</v>
      </c>
      <c r="J1079" s="873"/>
      <c r="K1079" s="41">
        <v>0</v>
      </c>
      <c r="L1079" s="875"/>
      <c r="M1079" s="43"/>
      <c r="O1079" s="1981"/>
      <c r="P1079" s="1982"/>
      <c r="Q1079" s="1980">
        <v>1</v>
      </c>
      <c r="R1079" s="2145"/>
      <c r="S1079" s="889"/>
      <c r="T1079" s="1569"/>
      <c r="U1079" s="915"/>
      <c r="V1079" s="890"/>
    </row>
    <row r="1080" spans="2:22" s="38" customFormat="1" ht="12" hidden="1" outlineLevel="3">
      <c r="B1080" s="26"/>
      <c r="C1080" s="40"/>
      <c r="D1080" s="39"/>
      <c r="E1080" s="40"/>
      <c r="F1080" s="872"/>
      <c r="G1080" s="873"/>
      <c r="H1080" s="873"/>
      <c r="I1080" s="874" t="s">
        <v>261</v>
      </c>
      <c r="J1080" s="873"/>
      <c r="K1080" s="41">
        <v>12.75</v>
      </c>
      <c r="L1080" s="875"/>
      <c r="M1080" s="43"/>
      <c r="O1080" s="1981"/>
      <c r="P1080" s="1982"/>
      <c r="Q1080" s="1980">
        <v>1</v>
      </c>
      <c r="R1080" s="2145"/>
      <c r="S1080" s="889"/>
      <c r="T1080" s="1569"/>
      <c r="U1080" s="915"/>
      <c r="V1080" s="890"/>
    </row>
    <row r="1081" spans="2:22" s="38" customFormat="1" ht="12" hidden="1" outlineLevel="3">
      <c r="B1081" s="26"/>
      <c r="C1081" s="40"/>
      <c r="D1081" s="39"/>
      <c r="E1081" s="40"/>
      <c r="F1081" s="872"/>
      <c r="G1081" s="873"/>
      <c r="H1081" s="873"/>
      <c r="I1081" s="874" t="s">
        <v>776</v>
      </c>
      <c r="J1081" s="873"/>
      <c r="K1081" s="41">
        <v>0</v>
      </c>
      <c r="L1081" s="875"/>
      <c r="M1081" s="43"/>
      <c r="O1081" s="1981"/>
      <c r="P1081" s="1982"/>
      <c r="Q1081" s="1980">
        <v>1</v>
      </c>
      <c r="R1081" s="2145"/>
      <c r="S1081" s="889"/>
      <c r="T1081" s="1569"/>
      <c r="U1081" s="915"/>
      <c r="V1081" s="890"/>
    </row>
    <row r="1082" spans="2:22" s="38" customFormat="1" ht="21.6" hidden="1" outlineLevel="3">
      <c r="B1082" s="26"/>
      <c r="C1082" s="40"/>
      <c r="D1082" s="39"/>
      <c r="E1082" s="40"/>
      <c r="F1082" s="872"/>
      <c r="G1082" s="873"/>
      <c r="H1082" s="873"/>
      <c r="I1082" s="874" t="s">
        <v>1595</v>
      </c>
      <c r="J1082" s="873"/>
      <c r="K1082" s="41">
        <v>129.32999999999998</v>
      </c>
      <c r="L1082" s="875"/>
      <c r="M1082" s="43"/>
      <c r="O1082" s="1981"/>
      <c r="P1082" s="1982"/>
      <c r="Q1082" s="1980">
        <v>1</v>
      </c>
      <c r="R1082" s="2145"/>
      <c r="S1082" s="889"/>
      <c r="T1082" s="1569"/>
      <c r="U1082" s="915"/>
      <c r="V1082" s="890"/>
    </row>
    <row r="1083" spans="2:22" s="38" customFormat="1" ht="12" hidden="1" outlineLevel="3">
      <c r="B1083" s="26"/>
      <c r="C1083" s="40"/>
      <c r="D1083" s="39"/>
      <c r="E1083" s="40"/>
      <c r="F1083" s="872"/>
      <c r="G1083" s="873"/>
      <c r="H1083" s="873"/>
      <c r="I1083" s="874" t="s">
        <v>777</v>
      </c>
      <c r="J1083" s="873"/>
      <c r="K1083" s="41">
        <v>0</v>
      </c>
      <c r="L1083" s="875"/>
      <c r="M1083" s="43"/>
      <c r="O1083" s="1981"/>
      <c r="P1083" s="1982"/>
      <c r="Q1083" s="1980">
        <v>1</v>
      </c>
      <c r="R1083" s="2145"/>
      <c r="S1083" s="889"/>
      <c r="T1083" s="1569"/>
      <c r="U1083" s="915"/>
      <c r="V1083" s="890"/>
    </row>
    <row r="1084" spans="2:22" s="38" customFormat="1" ht="32.4" hidden="1" outlineLevel="3">
      <c r="B1084" s="26"/>
      <c r="C1084" s="40"/>
      <c r="D1084" s="39"/>
      <c r="E1084" s="40"/>
      <c r="F1084" s="872"/>
      <c r="G1084" s="873"/>
      <c r="H1084" s="873"/>
      <c r="I1084" s="874" t="s">
        <v>1620</v>
      </c>
      <c r="J1084" s="873"/>
      <c r="K1084" s="41">
        <v>166.46999999999997</v>
      </c>
      <c r="L1084" s="875"/>
      <c r="M1084" s="43"/>
      <c r="O1084" s="1981"/>
      <c r="P1084" s="1982"/>
      <c r="Q1084" s="1980">
        <v>1</v>
      </c>
      <c r="R1084" s="2145"/>
      <c r="S1084" s="889"/>
      <c r="T1084" s="1569"/>
      <c r="U1084" s="915"/>
      <c r="V1084" s="890"/>
    </row>
    <row r="1085" spans="2:22" s="38" customFormat="1" ht="12" hidden="1" outlineLevel="3">
      <c r="B1085" s="26"/>
      <c r="C1085" s="40"/>
      <c r="D1085" s="39"/>
      <c r="E1085" s="40"/>
      <c r="F1085" s="872"/>
      <c r="G1085" s="873"/>
      <c r="H1085" s="873"/>
      <c r="I1085" s="874" t="s">
        <v>778</v>
      </c>
      <c r="J1085" s="873"/>
      <c r="K1085" s="41">
        <v>0</v>
      </c>
      <c r="L1085" s="875"/>
      <c r="M1085" s="43"/>
      <c r="O1085" s="1981"/>
      <c r="P1085" s="1982"/>
      <c r="Q1085" s="1980">
        <v>1</v>
      </c>
      <c r="R1085" s="2145"/>
      <c r="S1085" s="889"/>
      <c r="T1085" s="1569"/>
      <c r="U1085" s="915"/>
      <c r="V1085" s="890"/>
    </row>
    <row r="1086" spans="2:22" s="38" customFormat="1" ht="12" hidden="1" outlineLevel="3">
      <c r="B1086" s="26"/>
      <c r="C1086" s="40"/>
      <c r="D1086" s="39"/>
      <c r="E1086" s="40"/>
      <c r="F1086" s="872"/>
      <c r="G1086" s="873"/>
      <c r="H1086" s="873"/>
      <c r="I1086" s="874" t="s">
        <v>1076</v>
      </c>
      <c r="J1086" s="873"/>
      <c r="K1086" s="41">
        <v>73.7136</v>
      </c>
      <c r="L1086" s="875"/>
      <c r="M1086" s="43"/>
      <c r="O1086" s="1981"/>
      <c r="P1086" s="1982"/>
      <c r="Q1086" s="1980">
        <v>1</v>
      </c>
      <c r="R1086" s="2145"/>
      <c r="S1086" s="889"/>
      <c r="T1086" s="1569"/>
      <c r="U1086" s="915"/>
      <c r="V1086" s="890"/>
    </row>
    <row r="1087" spans="2:22" s="38" customFormat="1" ht="12" hidden="1" outlineLevel="3">
      <c r="B1087" s="26"/>
      <c r="C1087" s="40"/>
      <c r="D1087" s="39"/>
      <c r="E1087" s="40"/>
      <c r="F1087" s="872"/>
      <c r="G1087" s="873"/>
      <c r="H1087" s="873"/>
      <c r="I1087" s="874" t="s">
        <v>779</v>
      </c>
      <c r="J1087" s="873"/>
      <c r="K1087" s="41">
        <v>0</v>
      </c>
      <c r="L1087" s="875"/>
      <c r="M1087" s="43"/>
      <c r="O1087" s="1981"/>
      <c r="P1087" s="1982"/>
      <c r="Q1087" s="1980">
        <v>1</v>
      </c>
      <c r="R1087" s="2145"/>
      <c r="S1087" s="889"/>
      <c r="T1087" s="1569"/>
      <c r="U1087" s="915"/>
      <c r="V1087" s="890"/>
    </row>
    <row r="1088" spans="2:22" s="38" customFormat="1" ht="12" hidden="1" outlineLevel="3">
      <c r="B1088" s="26"/>
      <c r="C1088" s="40"/>
      <c r="D1088" s="39"/>
      <c r="E1088" s="40"/>
      <c r="F1088" s="872"/>
      <c r="G1088" s="873"/>
      <c r="H1088" s="873"/>
      <c r="I1088" s="874" t="s">
        <v>1062</v>
      </c>
      <c r="J1088" s="873"/>
      <c r="K1088" s="41">
        <v>21.69</v>
      </c>
      <c r="L1088" s="875"/>
      <c r="M1088" s="43"/>
      <c r="O1088" s="1981"/>
      <c r="P1088" s="1982"/>
      <c r="Q1088" s="1980">
        <v>1</v>
      </c>
      <c r="R1088" s="2145"/>
      <c r="S1088" s="889"/>
      <c r="T1088" s="1569"/>
      <c r="U1088" s="915"/>
      <c r="V1088" s="890"/>
    </row>
    <row r="1089" spans="2:22" s="38" customFormat="1" ht="12" hidden="1" outlineLevel="3">
      <c r="B1089" s="26"/>
      <c r="C1089" s="40"/>
      <c r="D1089" s="39"/>
      <c r="E1089" s="40"/>
      <c r="F1089" s="872"/>
      <c r="G1089" s="873"/>
      <c r="H1089" s="873"/>
      <c r="I1089" s="874" t="s">
        <v>781</v>
      </c>
      <c r="J1089" s="873"/>
      <c r="K1089" s="41">
        <v>0</v>
      </c>
      <c r="L1089" s="875"/>
      <c r="M1089" s="43"/>
      <c r="O1089" s="1981"/>
      <c r="P1089" s="1982"/>
      <c r="Q1089" s="1980">
        <v>1</v>
      </c>
      <c r="R1089" s="2145"/>
      <c r="S1089" s="889"/>
      <c r="T1089" s="1569"/>
      <c r="U1089" s="915"/>
      <c r="V1089" s="890"/>
    </row>
    <row r="1090" spans="2:22" s="38" customFormat="1" ht="12" hidden="1" outlineLevel="3">
      <c r="B1090" s="26"/>
      <c r="C1090" s="40"/>
      <c r="D1090" s="39"/>
      <c r="E1090" s="40"/>
      <c r="F1090" s="872"/>
      <c r="G1090" s="873"/>
      <c r="H1090" s="873"/>
      <c r="I1090" s="874" t="s">
        <v>1200</v>
      </c>
      <c r="J1090" s="873"/>
      <c r="K1090" s="41">
        <v>22.335000000000001</v>
      </c>
      <c r="L1090" s="875"/>
      <c r="M1090" s="43"/>
      <c r="O1090" s="1981"/>
      <c r="P1090" s="1982"/>
      <c r="Q1090" s="1980">
        <v>1</v>
      </c>
      <c r="R1090" s="2145"/>
      <c r="S1090" s="889"/>
      <c r="T1090" s="1569"/>
      <c r="U1090" s="915"/>
      <c r="V1090" s="890"/>
    </row>
    <row r="1091" spans="2:22" s="38" customFormat="1" ht="12" hidden="1" outlineLevel="3">
      <c r="B1091" s="26"/>
      <c r="C1091" s="40"/>
      <c r="D1091" s="39"/>
      <c r="E1091" s="40"/>
      <c r="F1091" s="872"/>
      <c r="G1091" s="873"/>
      <c r="H1091" s="873"/>
      <c r="I1091" s="874" t="s">
        <v>782</v>
      </c>
      <c r="J1091" s="873"/>
      <c r="K1091" s="41">
        <v>0</v>
      </c>
      <c r="L1091" s="875"/>
      <c r="M1091" s="43"/>
      <c r="O1091" s="1981"/>
      <c r="P1091" s="1982"/>
      <c r="Q1091" s="1980">
        <v>1</v>
      </c>
      <c r="R1091" s="2145"/>
      <c r="S1091" s="889"/>
      <c r="T1091" s="1569"/>
      <c r="U1091" s="915"/>
      <c r="V1091" s="890"/>
    </row>
    <row r="1092" spans="2:22" s="38" customFormat="1" ht="12" hidden="1" outlineLevel="3">
      <c r="B1092" s="26"/>
      <c r="C1092" s="40"/>
      <c r="D1092" s="39"/>
      <c r="E1092" s="40"/>
      <c r="F1092" s="872"/>
      <c r="G1092" s="873"/>
      <c r="H1092" s="873"/>
      <c r="I1092" s="874" t="s">
        <v>802</v>
      </c>
      <c r="J1092" s="873"/>
      <c r="K1092" s="41">
        <v>16.8675</v>
      </c>
      <c r="L1092" s="875"/>
      <c r="M1092" s="43"/>
      <c r="O1092" s="1981"/>
      <c r="P1092" s="1982"/>
      <c r="Q1092" s="1980">
        <v>1</v>
      </c>
      <c r="R1092" s="2145"/>
      <c r="S1092" s="889"/>
      <c r="T1092" s="1569"/>
      <c r="U1092" s="915"/>
      <c r="V1092" s="890"/>
    </row>
    <row r="1093" spans="2:22" s="38" customFormat="1" ht="12" hidden="1" outlineLevel="3">
      <c r="B1093" s="26"/>
      <c r="C1093" s="40"/>
      <c r="D1093" s="39"/>
      <c r="E1093" s="40"/>
      <c r="F1093" s="872"/>
      <c r="G1093" s="873"/>
      <c r="H1093" s="873"/>
      <c r="I1093" s="874" t="s">
        <v>783</v>
      </c>
      <c r="J1093" s="873"/>
      <c r="K1093" s="41">
        <v>0</v>
      </c>
      <c r="L1093" s="875"/>
      <c r="M1093" s="43"/>
      <c r="O1093" s="1981"/>
      <c r="P1093" s="1982"/>
      <c r="Q1093" s="1980">
        <v>1</v>
      </c>
      <c r="R1093" s="2145"/>
      <c r="S1093" s="889"/>
      <c r="T1093" s="1569"/>
      <c r="U1093" s="915"/>
      <c r="V1093" s="890"/>
    </row>
    <row r="1094" spans="2:22" s="38" customFormat="1" ht="12" hidden="1" outlineLevel="3">
      <c r="B1094" s="26"/>
      <c r="C1094" s="40"/>
      <c r="D1094" s="39"/>
      <c r="E1094" s="40"/>
      <c r="F1094" s="872"/>
      <c r="G1094" s="873"/>
      <c r="H1094" s="873"/>
      <c r="I1094" s="874" t="s">
        <v>805</v>
      </c>
      <c r="J1094" s="873"/>
      <c r="K1094" s="41">
        <v>23.887499999999999</v>
      </c>
      <c r="L1094" s="875"/>
      <c r="M1094" s="43"/>
      <c r="O1094" s="1981"/>
      <c r="P1094" s="1982"/>
      <c r="Q1094" s="1980">
        <v>1</v>
      </c>
      <c r="R1094" s="2145"/>
      <c r="S1094" s="889"/>
      <c r="T1094" s="1569"/>
      <c r="U1094" s="915"/>
      <c r="V1094" s="890"/>
    </row>
    <row r="1095" spans="2:22" s="38" customFormat="1" ht="12" hidden="1" outlineLevel="3">
      <c r="B1095" s="26"/>
      <c r="C1095" s="40"/>
      <c r="D1095" s="39"/>
      <c r="E1095" s="40"/>
      <c r="F1095" s="872"/>
      <c r="G1095" s="873"/>
      <c r="H1095" s="873"/>
      <c r="I1095" s="874" t="s">
        <v>784</v>
      </c>
      <c r="J1095" s="873"/>
      <c r="K1095" s="41">
        <v>0</v>
      </c>
      <c r="L1095" s="875"/>
      <c r="M1095" s="43"/>
      <c r="O1095" s="1981"/>
      <c r="P1095" s="1982"/>
      <c r="Q1095" s="1980">
        <v>1</v>
      </c>
      <c r="R1095" s="2145"/>
      <c r="S1095" s="889"/>
      <c r="T1095" s="1569"/>
      <c r="U1095" s="915"/>
      <c r="V1095" s="890"/>
    </row>
    <row r="1096" spans="2:22" s="38" customFormat="1" ht="12" hidden="1" outlineLevel="3">
      <c r="B1096" s="26"/>
      <c r="C1096" s="40"/>
      <c r="D1096" s="39"/>
      <c r="E1096" s="40"/>
      <c r="F1096" s="872"/>
      <c r="G1096" s="873"/>
      <c r="H1096" s="873"/>
      <c r="I1096" s="874" t="s">
        <v>469</v>
      </c>
      <c r="J1096" s="873"/>
      <c r="K1096" s="41">
        <v>22.89</v>
      </c>
      <c r="L1096" s="875"/>
      <c r="M1096" s="43"/>
      <c r="O1096" s="1981"/>
      <c r="P1096" s="1982"/>
      <c r="Q1096" s="1980">
        <v>1</v>
      </c>
      <c r="R1096" s="2145"/>
      <c r="S1096" s="889"/>
      <c r="T1096" s="1569"/>
      <c r="U1096" s="915"/>
      <c r="V1096" s="890"/>
    </row>
    <row r="1097" spans="2:22" s="38" customFormat="1" ht="12" hidden="1" outlineLevel="3">
      <c r="B1097" s="26"/>
      <c r="C1097" s="40"/>
      <c r="D1097" s="39"/>
      <c r="E1097" s="40"/>
      <c r="F1097" s="872"/>
      <c r="G1097" s="873"/>
      <c r="H1097" s="873"/>
      <c r="I1097" s="874" t="s">
        <v>3</v>
      </c>
      <c r="J1097" s="873"/>
      <c r="K1097" s="41">
        <v>840.66359999999997</v>
      </c>
      <c r="L1097" s="875"/>
      <c r="M1097" s="43"/>
      <c r="O1097" s="1981"/>
      <c r="P1097" s="1982"/>
      <c r="Q1097" s="1980">
        <v>1</v>
      </c>
      <c r="R1097" s="2145"/>
      <c r="S1097" s="889"/>
      <c r="T1097" s="1569"/>
      <c r="U1097" s="915"/>
      <c r="V1097" s="890"/>
    </row>
    <row r="1098" spans="2:22" s="38" customFormat="1" ht="12" hidden="1" outlineLevel="3">
      <c r="B1098" s="26"/>
      <c r="C1098" s="40"/>
      <c r="D1098" s="39"/>
      <c r="E1098" s="40"/>
      <c r="F1098" s="872"/>
      <c r="G1098" s="873"/>
      <c r="H1098" s="873"/>
      <c r="I1098" s="874" t="s">
        <v>1384</v>
      </c>
      <c r="J1098" s="873"/>
      <c r="K1098" s="41">
        <v>0</v>
      </c>
      <c r="L1098" s="875"/>
      <c r="M1098" s="43"/>
      <c r="O1098" s="1981"/>
      <c r="P1098" s="1982"/>
      <c r="Q1098" s="1980">
        <v>1</v>
      </c>
      <c r="R1098" s="2145"/>
      <c r="S1098" s="889"/>
      <c r="T1098" s="1569"/>
      <c r="U1098" s="915"/>
      <c r="V1098" s="890"/>
    </row>
    <row r="1099" spans="2:22" s="38" customFormat="1" ht="12" hidden="1" outlineLevel="3">
      <c r="B1099" s="26"/>
      <c r="C1099" s="40"/>
      <c r="D1099" s="39"/>
      <c r="E1099" s="40"/>
      <c r="F1099" s="872"/>
      <c r="G1099" s="873"/>
      <c r="H1099" s="873"/>
      <c r="I1099" s="874" t="s">
        <v>1252</v>
      </c>
      <c r="J1099" s="873"/>
      <c r="K1099" s="41">
        <v>-94.5</v>
      </c>
      <c r="L1099" s="875"/>
      <c r="M1099" s="43"/>
      <c r="O1099" s="1981"/>
      <c r="P1099" s="1982"/>
      <c r="Q1099" s="1980">
        <v>1</v>
      </c>
      <c r="R1099" s="2145"/>
      <c r="S1099" s="889"/>
      <c r="T1099" s="1569"/>
      <c r="U1099" s="915"/>
      <c r="V1099" s="890"/>
    </row>
    <row r="1100" spans="2:22" s="38" customFormat="1" ht="12" hidden="1" outlineLevel="3">
      <c r="B1100" s="26"/>
      <c r="C1100" s="40"/>
      <c r="D1100" s="39"/>
      <c r="E1100" s="40"/>
      <c r="F1100" s="872"/>
      <c r="G1100" s="873"/>
      <c r="H1100" s="873"/>
      <c r="I1100" s="874" t="s">
        <v>646</v>
      </c>
      <c r="J1100" s="873"/>
      <c r="K1100" s="41">
        <v>0</v>
      </c>
      <c r="L1100" s="875"/>
      <c r="M1100" s="43"/>
      <c r="O1100" s="1981"/>
      <c r="P1100" s="1982"/>
      <c r="Q1100" s="1980">
        <v>1</v>
      </c>
      <c r="R1100" s="2145"/>
      <c r="S1100" s="889"/>
      <c r="T1100" s="1569"/>
      <c r="U1100" s="915"/>
      <c r="V1100" s="890"/>
    </row>
    <row r="1101" spans="2:22" s="38" customFormat="1" ht="12" hidden="1" outlineLevel="3">
      <c r="B1101" s="26"/>
      <c r="C1101" s="40"/>
      <c r="D1101" s="39"/>
      <c r="E1101" s="40"/>
      <c r="F1101" s="872"/>
      <c r="G1101" s="873"/>
      <c r="H1101" s="873"/>
      <c r="I1101" s="874" t="s">
        <v>389</v>
      </c>
      <c r="J1101" s="873"/>
      <c r="K1101" s="41">
        <v>-1.47</v>
      </c>
      <c r="L1101" s="875"/>
      <c r="M1101" s="43"/>
      <c r="O1101" s="1981"/>
      <c r="P1101" s="1982"/>
      <c r="Q1101" s="1980">
        <v>1</v>
      </c>
      <c r="R1101" s="2145"/>
      <c r="S1101" s="889"/>
      <c r="T1101" s="1569"/>
      <c r="U1101" s="915"/>
      <c r="V1101" s="890"/>
    </row>
    <row r="1102" spans="2:22" s="38" customFormat="1" ht="12" hidden="1" outlineLevel="3">
      <c r="B1102" s="26"/>
      <c r="C1102" s="40"/>
      <c r="D1102" s="39"/>
      <c r="E1102" s="40"/>
      <c r="F1102" s="872"/>
      <c r="G1102" s="873"/>
      <c r="H1102" s="873"/>
      <c r="I1102" s="874" t="s">
        <v>391</v>
      </c>
      <c r="J1102" s="873"/>
      <c r="K1102" s="41">
        <v>-1.89</v>
      </c>
      <c r="L1102" s="875"/>
      <c r="M1102" s="43"/>
      <c r="O1102" s="1981"/>
      <c r="P1102" s="1982"/>
      <c r="Q1102" s="1980">
        <v>1</v>
      </c>
      <c r="R1102" s="2145"/>
      <c r="S1102" s="889"/>
      <c r="T1102" s="1569"/>
      <c r="U1102" s="915"/>
      <c r="V1102" s="890"/>
    </row>
    <row r="1103" spans="2:22" s="38" customFormat="1" ht="12" hidden="1" outlineLevel="3">
      <c r="B1103" s="26"/>
      <c r="C1103" s="40"/>
      <c r="D1103" s="39"/>
      <c r="E1103" s="40"/>
      <c r="F1103" s="872"/>
      <c r="G1103" s="873"/>
      <c r="H1103" s="873"/>
      <c r="I1103" s="874" t="s">
        <v>399</v>
      </c>
      <c r="J1103" s="873"/>
      <c r="K1103" s="41">
        <v>-4.620000000000001</v>
      </c>
      <c r="L1103" s="875"/>
      <c r="M1103" s="43"/>
      <c r="O1103" s="1981"/>
      <c r="P1103" s="1982"/>
      <c r="Q1103" s="1980">
        <v>1</v>
      </c>
      <c r="R1103" s="2145"/>
      <c r="S1103" s="889"/>
      <c r="T1103" s="1569"/>
      <c r="U1103" s="915"/>
      <c r="V1103" s="890"/>
    </row>
    <row r="1104" spans="2:22" s="38" customFormat="1" ht="12" hidden="1" outlineLevel="3">
      <c r="B1104" s="26"/>
      <c r="C1104" s="40"/>
      <c r="D1104" s="39"/>
      <c r="E1104" s="40"/>
      <c r="F1104" s="872"/>
      <c r="G1104" s="873"/>
      <c r="H1104" s="873"/>
      <c r="I1104" s="874" t="s">
        <v>510</v>
      </c>
      <c r="J1104" s="873"/>
      <c r="K1104" s="41">
        <v>0</v>
      </c>
      <c r="L1104" s="875"/>
      <c r="M1104" s="43"/>
      <c r="O1104" s="1981"/>
      <c r="P1104" s="1982"/>
      <c r="Q1104" s="1980">
        <v>1</v>
      </c>
      <c r="R1104" s="2145"/>
      <c r="S1104" s="889"/>
      <c r="T1104" s="1569"/>
      <c r="U1104" s="915"/>
      <c r="V1104" s="890"/>
    </row>
    <row r="1105" spans="2:22" s="38" customFormat="1" ht="12" hidden="1" outlineLevel="3">
      <c r="B1105" s="26"/>
      <c r="C1105" s="40"/>
      <c r="D1105" s="39"/>
      <c r="E1105" s="40"/>
      <c r="F1105" s="872"/>
      <c r="G1105" s="873"/>
      <c r="H1105" s="873"/>
      <c r="I1105" s="874" t="s">
        <v>1005</v>
      </c>
      <c r="J1105" s="873"/>
      <c r="K1105" s="41">
        <v>1.2800000000000002</v>
      </c>
      <c r="L1105" s="875"/>
      <c r="M1105" s="43"/>
      <c r="O1105" s="1981"/>
      <c r="P1105" s="1982"/>
      <c r="Q1105" s="1980">
        <v>1</v>
      </c>
      <c r="R1105" s="2145"/>
      <c r="S1105" s="889"/>
      <c r="T1105" s="1569"/>
      <c r="U1105" s="915"/>
      <c r="V1105" s="890"/>
    </row>
    <row r="1106" spans="2:22" s="38" customFormat="1" ht="12" hidden="1" outlineLevel="3">
      <c r="B1106" s="26"/>
      <c r="C1106" s="40"/>
      <c r="D1106" s="39"/>
      <c r="E1106" s="40"/>
      <c r="F1106" s="872"/>
      <c r="G1106" s="873"/>
      <c r="H1106" s="873"/>
      <c r="I1106" s="874" t="s">
        <v>3</v>
      </c>
      <c r="J1106" s="873"/>
      <c r="K1106" s="41">
        <v>-101.2</v>
      </c>
      <c r="L1106" s="875"/>
      <c r="M1106" s="43"/>
      <c r="O1106" s="1981"/>
      <c r="P1106" s="1982"/>
      <c r="Q1106" s="1980">
        <v>1</v>
      </c>
      <c r="R1106" s="2145"/>
      <c r="S1106" s="889"/>
      <c r="T1106" s="1569"/>
      <c r="U1106" s="915"/>
      <c r="V1106" s="890"/>
    </row>
    <row r="1107" spans="2:22" s="38" customFormat="1" ht="12" hidden="1" outlineLevel="3">
      <c r="B1107" s="26"/>
      <c r="C1107" s="40"/>
      <c r="D1107" s="39"/>
      <c r="E1107" s="40"/>
      <c r="F1107" s="872"/>
      <c r="G1107" s="873"/>
      <c r="H1107" s="873"/>
      <c r="I1107" s="874" t="s">
        <v>110</v>
      </c>
      <c r="J1107" s="873"/>
      <c r="K1107" s="41">
        <v>0</v>
      </c>
      <c r="L1107" s="875"/>
      <c r="M1107" s="43"/>
      <c r="O1107" s="1981"/>
      <c r="P1107" s="1982"/>
      <c r="Q1107" s="1980">
        <v>1</v>
      </c>
      <c r="R1107" s="2145"/>
      <c r="S1107" s="889"/>
      <c r="T1107" s="1569"/>
      <c r="U1107" s="915"/>
      <c r="V1107" s="890"/>
    </row>
    <row r="1108" spans="2:22" s="38" customFormat="1" ht="12" hidden="1" outlineLevel="3">
      <c r="B1108" s="26"/>
      <c r="C1108" s="40"/>
      <c r="D1108" s="39"/>
      <c r="E1108" s="40"/>
      <c r="F1108" s="872"/>
      <c r="G1108" s="873"/>
      <c r="H1108" s="873"/>
      <c r="I1108" s="874" t="s">
        <v>44</v>
      </c>
      <c r="J1108" s="873"/>
      <c r="K1108" s="41">
        <v>0</v>
      </c>
      <c r="L1108" s="875"/>
      <c r="M1108" s="43"/>
      <c r="O1108" s="1981"/>
      <c r="P1108" s="1982"/>
      <c r="Q1108" s="1980">
        <v>1</v>
      </c>
      <c r="R1108" s="2145"/>
      <c r="S1108" s="889"/>
      <c r="T1108" s="1569"/>
      <c r="U1108" s="915"/>
      <c r="V1108" s="890"/>
    </row>
    <row r="1109" spans="2:22" s="38" customFormat="1" ht="12" hidden="1" outlineLevel="3">
      <c r="B1109" s="26"/>
      <c r="C1109" s="40"/>
      <c r="D1109" s="39"/>
      <c r="E1109" s="40"/>
      <c r="F1109" s="872"/>
      <c r="G1109" s="873"/>
      <c r="H1109" s="873"/>
      <c r="I1109" s="874" t="s">
        <v>931</v>
      </c>
      <c r="J1109" s="873"/>
      <c r="K1109" s="41">
        <v>0</v>
      </c>
      <c r="L1109" s="875"/>
      <c r="M1109" s="43"/>
      <c r="O1109" s="1981"/>
      <c r="P1109" s="1982"/>
      <c r="Q1109" s="1980">
        <v>1</v>
      </c>
      <c r="R1109" s="2145"/>
      <c r="S1109" s="889"/>
      <c r="T1109" s="1569"/>
      <c r="U1109" s="915"/>
      <c r="V1109" s="890"/>
    </row>
    <row r="1110" spans="2:22" s="38" customFormat="1" ht="12" hidden="1" outlineLevel="3">
      <c r="B1110" s="26"/>
      <c r="C1110" s="40"/>
      <c r="D1110" s="39"/>
      <c r="E1110" s="40"/>
      <c r="F1110" s="872"/>
      <c r="G1110" s="873"/>
      <c r="H1110" s="873"/>
      <c r="I1110" s="874" t="s">
        <v>1036</v>
      </c>
      <c r="J1110" s="873"/>
      <c r="K1110" s="41">
        <v>55.84</v>
      </c>
      <c r="L1110" s="875"/>
      <c r="M1110" s="43"/>
      <c r="O1110" s="1981"/>
      <c r="P1110" s="1982"/>
      <c r="Q1110" s="1980">
        <v>1</v>
      </c>
      <c r="R1110" s="2145"/>
      <c r="S1110" s="889"/>
      <c r="T1110" s="1569"/>
      <c r="U1110" s="915"/>
      <c r="V1110" s="890"/>
    </row>
    <row r="1111" spans="2:22" s="38" customFormat="1" ht="12" hidden="1" outlineLevel="3">
      <c r="B1111" s="26"/>
      <c r="C1111" s="40"/>
      <c r="D1111" s="39"/>
      <c r="E1111" s="40"/>
      <c r="F1111" s="872"/>
      <c r="G1111" s="873"/>
      <c r="H1111" s="873"/>
      <c r="I1111" s="874" t="s">
        <v>936</v>
      </c>
      <c r="J1111" s="873"/>
      <c r="K1111" s="41">
        <v>0</v>
      </c>
      <c r="L1111" s="875"/>
      <c r="M1111" s="43"/>
      <c r="O1111" s="1981"/>
      <c r="P1111" s="1982"/>
      <c r="Q1111" s="1980">
        <v>1</v>
      </c>
      <c r="R1111" s="2145"/>
      <c r="S1111" s="889"/>
      <c r="T1111" s="1569"/>
      <c r="U1111" s="915"/>
      <c r="V1111" s="890"/>
    </row>
    <row r="1112" spans="2:22" s="38" customFormat="1" ht="12" hidden="1" outlineLevel="3">
      <c r="B1112" s="26"/>
      <c r="C1112" s="40"/>
      <c r="D1112" s="39"/>
      <c r="E1112" s="40"/>
      <c r="F1112" s="872"/>
      <c r="G1112" s="873"/>
      <c r="H1112" s="873"/>
      <c r="I1112" s="874" t="s">
        <v>1028</v>
      </c>
      <c r="J1112" s="873"/>
      <c r="K1112" s="41">
        <v>45.92</v>
      </c>
      <c r="L1112" s="875"/>
      <c r="M1112" s="43"/>
      <c r="O1112" s="1981"/>
      <c r="P1112" s="1982"/>
      <c r="Q1112" s="1980">
        <v>1</v>
      </c>
      <c r="R1112" s="2145"/>
      <c r="S1112" s="889"/>
      <c r="T1112" s="1569"/>
      <c r="U1112" s="915"/>
      <c r="V1112" s="890"/>
    </row>
    <row r="1113" spans="2:22" s="38" customFormat="1" ht="12" hidden="1" outlineLevel="3">
      <c r="B1113" s="26"/>
      <c r="C1113" s="40"/>
      <c r="D1113" s="39"/>
      <c r="E1113" s="40"/>
      <c r="F1113" s="872"/>
      <c r="G1113" s="873"/>
      <c r="H1113" s="873"/>
      <c r="I1113" s="874" t="s">
        <v>939</v>
      </c>
      <c r="J1113" s="873"/>
      <c r="K1113" s="41">
        <v>0</v>
      </c>
      <c r="L1113" s="875"/>
      <c r="M1113" s="43"/>
      <c r="O1113" s="1981"/>
      <c r="P1113" s="1982"/>
      <c r="Q1113" s="1980">
        <v>1</v>
      </c>
      <c r="R1113" s="2145"/>
      <c r="S1113" s="889"/>
      <c r="T1113" s="1569"/>
      <c r="U1113" s="915"/>
      <c r="V1113" s="890"/>
    </row>
    <row r="1114" spans="2:22" s="38" customFormat="1" ht="12" hidden="1" outlineLevel="3">
      <c r="B1114" s="26"/>
      <c r="C1114" s="40"/>
      <c r="D1114" s="39"/>
      <c r="E1114" s="40"/>
      <c r="F1114" s="872"/>
      <c r="G1114" s="873"/>
      <c r="H1114" s="873"/>
      <c r="I1114" s="874" t="s">
        <v>1068</v>
      </c>
      <c r="J1114" s="873"/>
      <c r="K1114" s="41">
        <v>38.656000000000006</v>
      </c>
      <c r="L1114" s="875"/>
      <c r="M1114" s="43"/>
      <c r="O1114" s="1981"/>
      <c r="P1114" s="1982"/>
      <c r="Q1114" s="1980">
        <v>1</v>
      </c>
      <c r="R1114" s="2145"/>
      <c r="S1114" s="889"/>
      <c r="T1114" s="1569"/>
      <c r="U1114" s="915"/>
      <c r="V1114" s="890"/>
    </row>
    <row r="1115" spans="2:22" s="38" customFormat="1" ht="12" hidden="1" outlineLevel="3">
      <c r="B1115" s="26"/>
      <c r="C1115" s="40"/>
      <c r="D1115" s="39"/>
      <c r="E1115" s="40"/>
      <c r="F1115" s="872"/>
      <c r="G1115" s="873"/>
      <c r="H1115" s="873"/>
      <c r="I1115" s="874" t="s">
        <v>1098</v>
      </c>
      <c r="J1115" s="873"/>
      <c r="K1115" s="41">
        <v>0</v>
      </c>
      <c r="L1115" s="875"/>
      <c r="M1115" s="43"/>
      <c r="O1115" s="1981"/>
      <c r="P1115" s="1982"/>
      <c r="Q1115" s="1980">
        <v>1</v>
      </c>
      <c r="R1115" s="2145"/>
      <c r="S1115" s="889"/>
      <c r="T1115" s="1569"/>
      <c r="U1115" s="915"/>
      <c r="V1115" s="890"/>
    </row>
    <row r="1116" spans="2:22" s="38" customFormat="1" ht="12" hidden="1" outlineLevel="3">
      <c r="B1116" s="26"/>
      <c r="C1116" s="40"/>
      <c r="D1116" s="39"/>
      <c r="E1116" s="40"/>
      <c r="F1116" s="872"/>
      <c r="G1116" s="873"/>
      <c r="H1116" s="873"/>
      <c r="I1116" s="874" t="s">
        <v>1424</v>
      </c>
      <c r="J1116" s="873"/>
      <c r="K1116" s="41">
        <v>43.312000000000012</v>
      </c>
      <c r="L1116" s="875"/>
      <c r="M1116" s="43"/>
      <c r="O1116" s="1981"/>
      <c r="P1116" s="1982"/>
      <c r="Q1116" s="1980">
        <v>1</v>
      </c>
      <c r="R1116" s="2145"/>
      <c r="S1116" s="889"/>
      <c r="T1116" s="1569"/>
      <c r="U1116" s="915"/>
      <c r="V1116" s="890"/>
    </row>
    <row r="1117" spans="2:22" s="38" customFormat="1" ht="12" hidden="1" outlineLevel="3">
      <c r="B1117" s="26"/>
      <c r="C1117" s="40"/>
      <c r="D1117" s="39"/>
      <c r="E1117" s="40"/>
      <c r="F1117" s="872"/>
      <c r="G1117" s="873"/>
      <c r="H1117" s="873"/>
      <c r="I1117" s="874" t="s">
        <v>1099</v>
      </c>
      <c r="J1117" s="873"/>
      <c r="K1117" s="41">
        <v>0</v>
      </c>
      <c r="L1117" s="875"/>
      <c r="M1117" s="43"/>
      <c r="O1117" s="1981"/>
      <c r="P1117" s="1982"/>
      <c r="Q1117" s="1980">
        <v>1</v>
      </c>
      <c r="R1117" s="2145"/>
      <c r="S1117" s="889"/>
      <c r="T1117" s="1569"/>
      <c r="U1117" s="915"/>
      <c r="V1117" s="890"/>
    </row>
    <row r="1118" spans="2:22" s="38" customFormat="1" ht="12" hidden="1" outlineLevel="3">
      <c r="B1118" s="26"/>
      <c r="C1118" s="40"/>
      <c r="D1118" s="39"/>
      <c r="E1118" s="40"/>
      <c r="F1118" s="872"/>
      <c r="G1118" s="873"/>
      <c r="H1118" s="873"/>
      <c r="I1118" s="874" t="s">
        <v>793</v>
      </c>
      <c r="J1118" s="873"/>
      <c r="K1118" s="41">
        <v>8.32</v>
      </c>
      <c r="L1118" s="875"/>
      <c r="M1118" s="43"/>
      <c r="O1118" s="1981"/>
      <c r="P1118" s="1982"/>
      <c r="Q1118" s="1980">
        <v>1</v>
      </c>
      <c r="R1118" s="2145"/>
      <c r="S1118" s="889"/>
      <c r="T1118" s="1569"/>
      <c r="U1118" s="915"/>
      <c r="V1118" s="890"/>
    </row>
    <row r="1119" spans="2:22" s="38" customFormat="1" ht="12" hidden="1" outlineLevel="3">
      <c r="B1119" s="26"/>
      <c r="C1119" s="40"/>
      <c r="D1119" s="39"/>
      <c r="E1119" s="40"/>
      <c r="F1119" s="872"/>
      <c r="G1119" s="873"/>
      <c r="H1119" s="873"/>
      <c r="I1119" s="874" t="s">
        <v>1104</v>
      </c>
      <c r="J1119" s="873"/>
      <c r="K1119" s="41">
        <v>0</v>
      </c>
      <c r="L1119" s="875"/>
      <c r="M1119" s="43"/>
      <c r="O1119" s="1981"/>
      <c r="P1119" s="1982"/>
      <c r="Q1119" s="1980">
        <v>1</v>
      </c>
      <c r="R1119" s="2145"/>
      <c r="S1119" s="889"/>
      <c r="T1119" s="1569"/>
      <c r="U1119" s="915"/>
      <c r="V1119" s="890"/>
    </row>
    <row r="1120" spans="2:22" s="38" customFormat="1" ht="12" hidden="1" outlineLevel="3">
      <c r="B1120" s="26"/>
      <c r="C1120" s="40"/>
      <c r="D1120" s="39"/>
      <c r="E1120" s="40"/>
      <c r="F1120" s="872"/>
      <c r="G1120" s="873"/>
      <c r="H1120" s="873"/>
      <c r="I1120" s="874" t="s">
        <v>1131</v>
      </c>
      <c r="J1120" s="873"/>
      <c r="K1120" s="41">
        <v>47.28</v>
      </c>
      <c r="L1120" s="875"/>
      <c r="M1120" s="43"/>
      <c r="O1120" s="1981"/>
      <c r="P1120" s="1982"/>
      <c r="Q1120" s="1980">
        <v>1</v>
      </c>
      <c r="R1120" s="2145"/>
      <c r="S1120" s="889"/>
      <c r="T1120" s="1569"/>
      <c r="U1120" s="915"/>
      <c r="V1120" s="890"/>
    </row>
    <row r="1121" spans="2:22" s="38" customFormat="1" ht="12" hidden="1" outlineLevel="3">
      <c r="B1121" s="26"/>
      <c r="C1121" s="40"/>
      <c r="D1121" s="39"/>
      <c r="E1121" s="40"/>
      <c r="F1121" s="872"/>
      <c r="G1121" s="873"/>
      <c r="H1121" s="873"/>
      <c r="I1121" s="874" t="s">
        <v>942</v>
      </c>
      <c r="J1121" s="873"/>
      <c r="K1121" s="41">
        <v>0</v>
      </c>
      <c r="L1121" s="875"/>
      <c r="M1121" s="43"/>
      <c r="O1121" s="1981"/>
      <c r="P1121" s="1982"/>
      <c r="Q1121" s="1980">
        <v>1</v>
      </c>
      <c r="R1121" s="2145"/>
      <c r="S1121" s="889"/>
      <c r="T1121" s="1569"/>
      <c r="U1121" s="915"/>
      <c r="V1121" s="890"/>
    </row>
    <row r="1122" spans="2:22" s="38" customFormat="1" ht="12" hidden="1" outlineLevel="3">
      <c r="B1122" s="26"/>
      <c r="C1122" s="40"/>
      <c r="D1122" s="39"/>
      <c r="E1122" s="40"/>
      <c r="F1122" s="872"/>
      <c r="G1122" s="873"/>
      <c r="H1122" s="873"/>
      <c r="I1122" s="874" t="s">
        <v>1131</v>
      </c>
      <c r="J1122" s="873"/>
      <c r="K1122" s="41">
        <v>47.28</v>
      </c>
      <c r="L1122" s="875"/>
      <c r="M1122" s="43"/>
      <c r="O1122" s="1981"/>
      <c r="P1122" s="1982"/>
      <c r="Q1122" s="1980">
        <v>1</v>
      </c>
      <c r="R1122" s="2145"/>
      <c r="S1122" s="889"/>
      <c r="T1122" s="1569"/>
      <c r="U1122" s="915"/>
      <c r="V1122" s="890"/>
    </row>
    <row r="1123" spans="2:22" s="38" customFormat="1" ht="12" hidden="1" outlineLevel="3">
      <c r="B1123" s="26"/>
      <c r="C1123" s="40"/>
      <c r="D1123" s="39"/>
      <c r="E1123" s="40"/>
      <c r="F1123" s="872"/>
      <c r="G1123" s="873"/>
      <c r="H1123" s="873"/>
      <c r="I1123" s="874" t="s">
        <v>943</v>
      </c>
      <c r="J1123" s="873"/>
      <c r="K1123" s="41">
        <v>0</v>
      </c>
      <c r="L1123" s="875"/>
      <c r="M1123" s="43"/>
      <c r="O1123" s="1981"/>
      <c r="P1123" s="1982"/>
      <c r="Q1123" s="1980">
        <v>1</v>
      </c>
      <c r="R1123" s="2145"/>
      <c r="S1123" s="889"/>
      <c r="T1123" s="1569"/>
      <c r="U1123" s="915"/>
      <c r="V1123" s="890"/>
    </row>
    <row r="1124" spans="2:22" s="38" customFormat="1" ht="12" hidden="1" outlineLevel="3">
      <c r="B1124" s="26"/>
      <c r="C1124" s="40"/>
      <c r="D1124" s="39"/>
      <c r="E1124" s="40"/>
      <c r="F1124" s="872"/>
      <c r="G1124" s="873"/>
      <c r="H1124" s="873"/>
      <c r="I1124" s="874" t="s">
        <v>1326</v>
      </c>
      <c r="J1124" s="873"/>
      <c r="K1124" s="41">
        <v>54</v>
      </c>
      <c r="L1124" s="875"/>
      <c r="M1124" s="43"/>
      <c r="O1124" s="1981"/>
      <c r="P1124" s="1982"/>
      <c r="Q1124" s="1980">
        <v>1</v>
      </c>
      <c r="R1124" s="2145"/>
      <c r="S1124" s="889"/>
      <c r="T1124" s="1569"/>
      <c r="U1124" s="915"/>
      <c r="V1124" s="890"/>
    </row>
    <row r="1125" spans="2:22" s="38" customFormat="1" ht="12" hidden="1" outlineLevel="3">
      <c r="B1125" s="26"/>
      <c r="C1125" s="40"/>
      <c r="D1125" s="39"/>
      <c r="E1125" s="40"/>
      <c r="F1125" s="872"/>
      <c r="G1125" s="873"/>
      <c r="H1125" s="873"/>
      <c r="I1125" s="874" t="s">
        <v>944</v>
      </c>
      <c r="J1125" s="873"/>
      <c r="K1125" s="41">
        <v>0</v>
      </c>
      <c r="L1125" s="875"/>
      <c r="M1125" s="43"/>
      <c r="O1125" s="1981"/>
      <c r="P1125" s="1982"/>
      <c r="Q1125" s="1980">
        <v>1</v>
      </c>
      <c r="R1125" s="2145"/>
      <c r="S1125" s="889"/>
      <c r="T1125" s="1569"/>
      <c r="U1125" s="915"/>
      <c r="V1125" s="890"/>
    </row>
    <row r="1126" spans="2:22" s="38" customFormat="1" ht="12" hidden="1" outlineLevel="3">
      <c r="B1126" s="26"/>
      <c r="C1126" s="40"/>
      <c r="D1126" s="39"/>
      <c r="E1126" s="40"/>
      <c r="F1126" s="872"/>
      <c r="G1126" s="873"/>
      <c r="H1126" s="873"/>
      <c r="I1126" s="874" t="s">
        <v>1328</v>
      </c>
      <c r="J1126" s="873"/>
      <c r="K1126" s="41">
        <v>59.28</v>
      </c>
      <c r="L1126" s="875"/>
      <c r="M1126" s="43"/>
      <c r="O1126" s="1981"/>
      <c r="P1126" s="1982"/>
      <c r="Q1126" s="1980">
        <v>1</v>
      </c>
      <c r="R1126" s="2145"/>
      <c r="S1126" s="889"/>
      <c r="T1126" s="1569"/>
      <c r="U1126" s="915"/>
      <c r="V1126" s="890"/>
    </row>
    <row r="1127" spans="2:22" s="38" customFormat="1" ht="12" hidden="1" outlineLevel="3">
      <c r="B1127" s="26"/>
      <c r="C1127" s="40"/>
      <c r="D1127" s="39"/>
      <c r="E1127" s="40"/>
      <c r="F1127" s="872"/>
      <c r="G1127" s="873"/>
      <c r="H1127" s="873"/>
      <c r="I1127" s="874" t="s">
        <v>945</v>
      </c>
      <c r="J1127" s="873"/>
      <c r="K1127" s="41">
        <v>0</v>
      </c>
      <c r="L1127" s="875"/>
      <c r="M1127" s="43"/>
      <c r="O1127" s="1981"/>
      <c r="P1127" s="1982"/>
      <c r="Q1127" s="1980">
        <v>1</v>
      </c>
      <c r="R1127" s="2145"/>
      <c r="S1127" s="889"/>
      <c r="T1127" s="1569"/>
      <c r="U1127" s="915"/>
      <c r="V1127" s="890"/>
    </row>
    <row r="1128" spans="2:22" s="38" customFormat="1" ht="12" hidden="1" outlineLevel="3">
      <c r="B1128" s="26"/>
      <c r="C1128" s="40"/>
      <c r="D1128" s="39"/>
      <c r="E1128" s="40"/>
      <c r="F1128" s="872"/>
      <c r="G1128" s="873"/>
      <c r="H1128" s="873"/>
      <c r="I1128" s="874" t="s">
        <v>1133</v>
      </c>
      <c r="J1128" s="873"/>
      <c r="K1128" s="41">
        <v>52.56</v>
      </c>
      <c r="L1128" s="875"/>
      <c r="M1128" s="43"/>
      <c r="O1128" s="1981"/>
      <c r="P1128" s="1982"/>
      <c r="Q1128" s="1980">
        <v>1</v>
      </c>
      <c r="R1128" s="2145"/>
      <c r="S1128" s="889"/>
      <c r="T1128" s="1569"/>
      <c r="U1128" s="915"/>
      <c r="V1128" s="890"/>
    </row>
    <row r="1129" spans="2:22" s="38" customFormat="1" ht="12" hidden="1" outlineLevel="3">
      <c r="B1129" s="26"/>
      <c r="C1129" s="40"/>
      <c r="D1129" s="39"/>
      <c r="E1129" s="40"/>
      <c r="F1129" s="872"/>
      <c r="G1129" s="873"/>
      <c r="H1129" s="873"/>
      <c r="I1129" s="874" t="s">
        <v>946</v>
      </c>
      <c r="J1129" s="873"/>
      <c r="K1129" s="41">
        <v>0</v>
      </c>
      <c r="L1129" s="875"/>
      <c r="M1129" s="43"/>
      <c r="O1129" s="1981"/>
      <c r="P1129" s="1982"/>
      <c r="Q1129" s="1980">
        <v>1</v>
      </c>
      <c r="R1129" s="2145"/>
      <c r="S1129" s="889"/>
      <c r="T1129" s="1569"/>
      <c r="U1129" s="915"/>
      <c r="V1129" s="890"/>
    </row>
    <row r="1130" spans="2:22" s="38" customFormat="1" ht="12" hidden="1" outlineLevel="3">
      <c r="B1130" s="26"/>
      <c r="C1130" s="40"/>
      <c r="D1130" s="39"/>
      <c r="E1130" s="40"/>
      <c r="F1130" s="872"/>
      <c r="G1130" s="873"/>
      <c r="H1130" s="873"/>
      <c r="I1130" s="874" t="s">
        <v>1131</v>
      </c>
      <c r="J1130" s="873"/>
      <c r="K1130" s="41">
        <v>47.28</v>
      </c>
      <c r="L1130" s="875"/>
      <c r="M1130" s="43"/>
      <c r="O1130" s="1981"/>
      <c r="P1130" s="1982"/>
      <c r="Q1130" s="1980">
        <v>1</v>
      </c>
      <c r="R1130" s="2145"/>
      <c r="S1130" s="889"/>
      <c r="T1130" s="1569"/>
      <c r="U1130" s="915"/>
      <c r="V1130" s="890"/>
    </row>
    <row r="1131" spans="2:22" s="38" customFormat="1" ht="12" hidden="1" outlineLevel="3">
      <c r="B1131" s="26"/>
      <c r="C1131" s="40"/>
      <c r="D1131" s="39"/>
      <c r="E1131" s="40"/>
      <c r="F1131" s="872"/>
      <c r="G1131" s="873"/>
      <c r="H1131" s="873"/>
      <c r="I1131" s="874" t="s">
        <v>947</v>
      </c>
      <c r="J1131" s="873"/>
      <c r="K1131" s="41">
        <v>0</v>
      </c>
      <c r="L1131" s="875"/>
      <c r="M1131" s="43"/>
      <c r="O1131" s="1981"/>
      <c r="P1131" s="1982"/>
      <c r="Q1131" s="1980">
        <v>1</v>
      </c>
      <c r="R1131" s="2145"/>
      <c r="S1131" s="889"/>
      <c r="T1131" s="1569"/>
      <c r="U1131" s="915"/>
      <c r="V1131" s="890"/>
    </row>
    <row r="1132" spans="2:22" s="38" customFormat="1" ht="12" hidden="1" outlineLevel="3">
      <c r="B1132" s="26"/>
      <c r="C1132" s="40"/>
      <c r="D1132" s="39"/>
      <c r="E1132" s="40"/>
      <c r="F1132" s="872"/>
      <c r="G1132" s="873"/>
      <c r="H1132" s="873"/>
      <c r="I1132" s="874" t="s">
        <v>873</v>
      </c>
      <c r="J1132" s="873"/>
      <c r="K1132" s="41">
        <v>33.808000000000007</v>
      </c>
      <c r="L1132" s="875"/>
      <c r="M1132" s="43"/>
      <c r="O1132" s="1981"/>
      <c r="P1132" s="1982"/>
      <c r="Q1132" s="1980">
        <v>1</v>
      </c>
      <c r="R1132" s="2145"/>
      <c r="S1132" s="889"/>
      <c r="T1132" s="1569"/>
      <c r="U1132" s="915"/>
      <c r="V1132" s="890"/>
    </row>
    <row r="1133" spans="2:22" s="38" customFormat="1" ht="12" hidden="1" outlineLevel="3">
      <c r="B1133" s="26"/>
      <c r="C1133" s="40"/>
      <c r="D1133" s="39"/>
      <c r="E1133" s="40"/>
      <c r="F1133" s="872"/>
      <c r="G1133" s="873"/>
      <c r="H1133" s="873"/>
      <c r="I1133" s="874" t="s">
        <v>948</v>
      </c>
      <c r="J1133" s="873"/>
      <c r="K1133" s="41">
        <v>0</v>
      </c>
      <c r="L1133" s="875"/>
      <c r="M1133" s="43"/>
      <c r="O1133" s="1981"/>
      <c r="P1133" s="1982"/>
      <c r="Q1133" s="1980">
        <v>1</v>
      </c>
      <c r="R1133" s="2145"/>
      <c r="S1133" s="889"/>
      <c r="T1133" s="1569"/>
      <c r="U1133" s="915"/>
      <c r="V1133" s="890"/>
    </row>
    <row r="1134" spans="2:22" s="38" customFormat="1" ht="12" hidden="1" outlineLevel="3">
      <c r="B1134" s="26"/>
      <c r="C1134" s="40"/>
      <c r="D1134" s="39"/>
      <c r="E1134" s="40"/>
      <c r="F1134" s="872"/>
      <c r="G1134" s="873"/>
      <c r="H1134" s="873"/>
      <c r="I1134" s="874" t="s">
        <v>1020</v>
      </c>
      <c r="J1134" s="873"/>
      <c r="K1134" s="41">
        <v>38.624000000000002</v>
      </c>
      <c r="L1134" s="875"/>
      <c r="M1134" s="43"/>
      <c r="O1134" s="1981"/>
      <c r="P1134" s="1982"/>
      <c r="Q1134" s="1980">
        <v>1</v>
      </c>
      <c r="R1134" s="2145"/>
      <c r="S1134" s="889"/>
      <c r="T1134" s="1569"/>
      <c r="U1134" s="915"/>
      <c r="V1134" s="890"/>
    </row>
    <row r="1135" spans="2:22" s="38" customFormat="1" ht="12" hidden="1" outlineLevel="3">
      <c r="B1135" s="26"/>
      <c r="C1135" s="40"/>
      <c r="D1135" s="39"/>
      <c r="E1135" s="40"/>
      <c r="F1135" s="872"/>
      <c r="G1135" s="873"/>
      <c r="H1135" s="873"/>
      <c r="I1135" s="874" t="s">
        <v>693</v>
      </c>
      <c r="J1135" s="873"/>
      <c r="K1135" s="41">
        <v>0</v>
      </c>
      <c r="L1135" s="875"/>
      <c r="M1135" s="43"/>
      <c r="O1135" s="1981"/>
      <c r="P1135" s="1982"/>
      <c r="Q1135" s="1980">
        <v>1</v>
      </c>
      <c r="R1135" s="2145"/>
      <c r="S1135" s="889"/>
      <c r="T1135" s="1569"/>
      <c r="U1135" s="915"/>
      <c r="V1135" s="890"/>
    </row>
    <row r="1136" spans="2:22" s="38" customFormat="1" ht="12" hidden="1" outlineLevel="3">
      <c r="B1136" s="26"/>
      <c r="C1136" s="40"/>
      <c r="D1136" s="39"/>
      <c r="E1136" s="40"/>
      <c r="F1136" s="872"/>
      <c r="G1136" s="873"/>
      <c r="H1136" s="873"/>
      <c r="I1136" s="874" t="s">
        <v>1077</v>
      </c>
      <c r="J1136" s="873"/>
      <c r="K1136" s="41">
        <v>38.803200000000004</v>
      </c>
      <c r="L1136" s="875"/>
      <c r="M1136" s="43"/>
      <c r="O1136" s="1981"/>
      <c r="P1136" s="1982"/>
      <c r="Q1136" s="1980">
        <v>1</v>
      </c>
      <c r="R1136" s="2145"/>
      <c r="S1136" s="889"/>
      <c r="T1136" s="1569"/>
      <c r="U1136" s="915"/>
      <c r="V1136" s="890"/>
    </row>
    <row r="1137" spans="2:22" s="38" customFormat="1" ht="12" hidden="1" outlineLevel="3">
      <c r="B1137" s="26"/>
      <c r="C1137" s="40"/>
      <c r="D1137" s="39"/>
      <c r="E1137" s="40"/>
      <c r="F1137" s="872"/>
      <c r="G1137" s="873"/>
      <c r="H1137" s="873"/>
      <c r="I1137" s="874" t="s">
        <v>949</v>
      </c>
      <c r="J1137" s="873"/>
      <c r="K1137" s="41">
        <v>0</v>
      </c>
      <c r="L1137" s="875"/>
      <c r="M1137" s="43"/>
      <c r="O1137" s="1981"/>
      <c r="P1137" s="1982"/>
      <c r="Q1137" s="1980">
        <v>1</v>
      </c>
      <c r="R1137" s="2145"/>
      <c r="S1137" s="889"/>
      <c r="T1137" s="1569"/>
      <c r="U1137" s="915"/>
      <c r="V1137" s="890"/>
    </row>
    <row r="1138" spans="2:22" s="38" customFormat="1" ht="12" hidden="1" outlineLevel="3">
      <c r="B1138" s="26"/>
      <c r="C1138" s="40"/>
      <c r="D1138" s="39"/>
      <c r="E1138" s="40"/>
      <c r="F1138" s="872"/>
      <c r="G1138" s="873"/>
      <c r="H1138" s="873"/>
      <c r="I1138" s="874" t="s">
        <v>986</v>
      </c>
      <c r="J1138" s="873"/>
      <c r="K1138" s="41">
        <v>12.963200000000001</v>
      </c>
      <c r="L1138" s="875"/>
      <c r="M1138" s="43"/>
      <c r="O1138" s="1981"/>
      <c r="P1138" s="1982"/>
      <c r="Q1138" s="1980">
        <v>1</v>
      </c>
      <c r="R1138" s="2145"/>
      <c r="S1138" s="889"/>
      <c r="T1138" s="1569"/>
      <c r="U1138" s="915"/>
      <c r="V1138" s="890"/>
    </row>
    <row r="1139" spans="2:22" s="38" customFormat="1" ht="12" hidden="1" outlineLevel="3">
      <c r="B1139" s="26"/>
      <c r="C1139" s="40"/>
      <c r="D1139" s="39"/>
      <c r="E1139" s="40"/>
      <c r="F1139" s="872"/>
      <c r="G1139" s="873"/>
      <c r="H1139" s="873"/>
      <c r="I1139" s="874" t="s">
        <v>953</v>
      </c>
      <c r="J1139" s="873"/>
      <c r="K1139" s="41">
        <v>0</v>
      </c>
      <c r="L1139" s="875"/>
      <c r="M1139" s="43"/>
      <c r="O1139" s="1981"/>
      <c r="P1139" s="1982"/>
      <c r="Q1139" s="1980">
        <v>1</v>
      </c>
      <c r="R1139" s="2145"/>
      <c r="S1139" s="889"/>
      <c r="T1139" s="1569"/>
      <c r="U1139" s="915"/>
      <c r="V1139" s="890"/>
    </row>
    <row r="1140" spans="2:22" s="38" customFormat="1" ht="12" hidden="1" outlineLevel="3">
      <c r="B1140" s="26"/>
      <c r="C1140" s="40"/>
      <c r="D1140" s="39"/>
      <c r="E1140" s="40"/>
      <c r="F1140" s="872"/>
      <c r="G1140" s="873"/>
      <c r="H1140" s="873"/>
      <c r="I1140" s="874" t="s">
        <v>408</v>
      </c>
      <c r="J1140" s="873"/>
      <c r="K1140" s="41">
        <v>13.267499999999998</v>
      </c>
      <c r="L1140" s="875"/>
      <c r="M1140" s="43"/>
      <c r="O1140" s="1981"/>
      <c r="P1140" s="1982"/>
      <c r="Q1140" s="1980">
        <v>1</v>
      </c>
      <c r="R1140" s="2145"/>
      <c r="S1140" s="889"/>
      <c r="T1140" s="1569"/>
      <c r="U1140" s="915"/>
      <c r="V1140" s="890"/>
    </row>
    <row r="1141" spans="2:22" s="38" customFormat="1" ht="12" hidden="1" outlineLevel="3">
      <c r="B1141" s="26"/>
      <c r="C1141" s="40"/>
      <c r="D1141" s="39"/>
      <c r="E1141" s="40"/>
      <c r="F1141" s="872"/>
      <c r="G1141" s="873"/>
      <c r="H1141" s="873"/>
      <c r="I1141" s="874" t="s">
        <v>694</v>
      </c>
      <c r="J1141" s="873"/>
      <c r="K1141" s="41">
        <v>0</v>
      </c>
      <c r="L1141" s="875"/>
      <c r="M1141" s="43"/>
      <c r="O1141" s="1981"/>
      <c r="P1141" s="1982"/>
      <c r="Q1141" s="1980">
        <v>1</v>
      </c>
      <c r="R1141" s="2145"/>
      <c r="S1141" s="889"/>
      <c r="T1141" s="1569"/>
      <c r="U1141" s="915"/>
      <c r="V1141" s="890"/>
    </row>
    <row r="1142" spans="2:22" s="38" customFormat="1" ht="12" hidden="1" outlineLevel="3">
      <c r="B1142" s="26"/>
      <c r="C1142" s="40"/>
      <c r="D1142" s="39"/>
      <c r="E1142" s="40"/>
      <c r="F1142" s="872"/>
      <c r="G1142" s="873"/>
      <c r="H1142" s="873"/>
      <c r="I1142" s="874" t="s">
        <v>445</v>
      </c>
      <c r="J1142" s="873"/>
      <c r="K1142" s="41">
        <v>17.36</v>
      </c>
      <c r="L1142" s="875"/>
      <c r="M1142" s="43"/>
      <c r="O1142" s="1981"/>
      <c r="P1142" s="1982"/>
      <c r="Q1142" s="1980">
        <v>1</v>
      </c>
      <c r="R1142" s="2145"/>
      <c r="S1142" s="889"/>
      <c r="T1142" s="1569"/>
      <c r="U1142" s="915"/>
      <c r="V1142" s="890"/>
    </row>
    <row r="1143" spans="2:22" s="38" customFormat="1" ht="12" hidden="1" outlineLevel="3">
      <c r="B1143" s="26"/>
      <c r="C1143" s="40"/>
      <c r="D1143" s="39"/>
      <c r="E1143" s="40"/>
      <c r="F1143" s="872"/>
      <c r="G1143" s="873"/>
      <c r="H1143" s="873"/>
      <c r="I1143" s="874" t="s">
        <v>957</v>
      </c>
      <c r="J1143" s="873"/>
      <c r="K1143" s="41">
        <v>0</v>
      </c>
      <c r="L1143" s="875"/>
      <c r="M1143" s="43"/>
      <c r="O1143" s="1981"/>
      <c r="P1143" s="1982"/>
      <c r="Q1143" s="1980">
        <v>1</v>
      </c>
      <c r="R1143" s="2145"/>
      <c r="S1143" s="889"/>
      <c r="T1143" s="1569"/>
      <c r="U1143" s="915"/>
      <c r="V1143" s="890"/>
    </row>
    <row r="1144" spans="2:22" s="38" customFormat="1" ht="12" hidden="1" outlineLevel="3">
      <c r="B1144" s="26"/>
      <c r="C1144" s="40"/>
      <c r="D1144" s="39"/>
      <c r="E1144" s="40"/>
      <c r="F1144" s="872"/>
      <c r="G1144" s="873"/>
      <c r="H1144" s="873"/>
      <c r="I1144" s="874" t="s">
        <v>1406</v>
      </c>
      <c r="J1144" s="873"/>
      <c r="K1144" s="41">
        <v>45.043200000000006</v>
      </c>
      <c r="L1144" s="875"/>
      <c r="M1144" s="43"/>
      <c r="O1144" s="1981"/>
      <c r="P1144" s="1982"/>
      <c r="Q1144" s="1980">
        <v>1</v>
      </c>
      <c r="R1144" s="2145"/>
      <c r="S1144" s="889"/>
      <c r="T1144" s="1569"/>
      <c r="U1144" s="915"/>
      <c r="V1144" s="890"/>
    </row>
    <row r="1145" spans="2:22" s="38" customFormat="1" ht="12" hidden="1" outlineLevel="3">
      <c r="B1145" s="26"/>
      <c r="C1145" s="40"/>
      <c r="D1145" s="39"/>
      <c r="E1145" s="40"/>
      <c r="F1145" s="872"/>
      <c r="G1145" s="873"/>
      <c r="H1145" s="873"/>
      <c r="I1145" s="874" t="s">
        <v>958</v>
      </c>
      <c r="J1145" s="873"/>
      <c r="K1145" s="41">
        <v>0</v>
      </c>
      <c r="L1145" s="875"/>
      <c r="M1145" s="43"/>
      <c r="O1145" s="1981"/>
      <c r="P1145" s="1982"/>
      <c r="Q1145" s="1980">
        <v>1</v>
      </c>
      <c r="R1145" s="2145"/>
      <c r="S1145" s="889"/>
      <c r="T1145" s="1569"/>
      <c r="U1145" s="915"/>
      <c r="V1145" s="890"/>
    </row>
    <row r="1146" spans="2:22" s="38" customFormat="1" ht="12" hidden="1" outlineLevel="3">
      <c r="B1146" s="26"/>
      <c r="C1146" s="40"/>
      <c r="D1146" s="39"/>
      <c r="E1146" s="40"/>
      <c r="F1146" s="872"/>
      <c r="G1146" s="873"/>
      <c r="H1146" s="873"/>
      <c r="I1146" s="874" t="s">
        <v>1009</v>
      </c>
      <c r="J1146" s="873"/>
      <c r="K1146" s="41">
        <v>41.343999999999994</v>
      </c>
      <c r="L1146" s="875"/>
      <c r="M1146" s="43"/>
      <c r="O1146" s="1981"/>
      <c r="P1146" s="1982"/>
      <c r="Q1146" s="1980">
        <v>1</v>
      </c>
      <c r="R1146" s="2145"/>
      <c r="S1146" s="889"/>
      <c r="T1146" s="1569"/>
      <c r="U1146" s="915"/>
      <c r="V1146" s="890"/>
    </row>
    <row r="1147" spans="2:22" s="38" customFormat="1" ht="12" hidden="1" outlineLevel="3">
      <c r="B1147" s="26"/>
      <c r="C1147" s="40"/>
      <c r="D1147" s="39"/>
      <c r="E1147" s="40"/>
      <c r="F1147" s="872"/>
      <c r="G1147" s="873"/>
      <c r="H1147" s="873"/>
      <c r="I1147" s="874" t="s">
        <v>959</v>
      </c>
      <c r="J1147" s="873"/>
      <c r="K1147" s="41">
        <v>0</v>
      </c>
      <c r="L1147" s="875"/>
      <c r="M1147" s="43"/>
      <c r="O1147" s="1981"/>
      <c r="P1147" s="1982"/>
      <c r="Q1147" s="1980">
        <v>1</v>
      </c>
      <c r="R1147" s="2145"/>
      <c r="S1147" s="889"/>
      <c r="T1147" s="1569"/>
      <c r="U1147" s="915"/>
      <c r="V1147" s="890"/>
    </row>
    <row r="1148" spans="2:22" s="38" customFormat="1" ht="12" hidden="1" outlineLevel="3">
      <c r="B1148" s="26"/>
      <c r="C1148" s="40"/>
      <c r="D1148" s="39"/>
      <c r="E1148" s="40"/>
      <c r="F1148" s="872"/>
      <c r="G1148" s="873"/>
      <c r="H1148" s="873"/>
      <c r="I1148" s="874" t="s">
        <v>1014</v>
      </c>
      <c r="J1148" s="873"/>
      <c r="K1148" s="41">
        <v>46.24</v>
      </c>
      <c r="L1148" s="875"/>
      <c r="M1148" s="43"/>
      <c r="O1148" s="1981"/>
      <c r="P1148" s="1982"/>
      <c r="Q1148" s="1980">
        <v>1</v>
      </c>
      <c r="R1148" s="2145"/>
      <c r="S1148" s="889"/>
      <c r="T1148" s="1569"/>
      <c r="U1148" s="915"/>
      <c r="V1148" s="890"/>
    </row>
    <row r="1149" spans="2:22" s="38" customFormat="1" ht="12" hidden="1" outlineLevel="3">
      <c r="B1149" s="26"/>
      <c r="C1149" s="40"/>
      <c r="D1149" s="39"/>
      <c r="E1149" s="40"/>
      <c r="F1149" s="872"/>
      <c r="G1149" s="873"/>
      <c r="H1149" s="873"/>
      <c r="I1149" s="874" t="s">
        <v>1109</v>
      </c>
      <c r="J1149" s="873"/>
      <c r="K1149" s="41">
        <v>0</v>
      </c>
      <c r="L1149" s="875"/>
      <c r="M1149" s="43"/>
      <c r="O1149" s="1981"/>
      <c r="P1149" s="1982"/>
      <c r="Q1149" s="1980">
        <v>1</v>
      </c>
      <c r="R1149" s="2145"/>
      <c r="S1149" s="889"/>
      <c r="T1149" s="1569"/>
      <c r="U1149" s="915"/>
      <c r="V1149" s="890"/>
    </row>
    <row r="1150" spans="2:22" s="38" customFormat="1" ht="12" hidden="1" outlineLevel="3">
      <c r="B1150" s="26"/>
      <c r="C1150" s="40"/>
      <c r="D1150" s="39"/>
      <c r="E1150" s="40"/>
      <c r="F1150" s="872"/>
      <c r="G1150" s="873"/>
      <c r="H1150" s="873"/>
      <c r="I1150" s="874" t="s">
        <v>1194</v>
      </c>
      <c r="J1150" s="873"/>
      <c r="K1150" s="41">
        <v>77.815250000000006</v>
      </c>
      <c r="L1150" s="875"/>
      <c r="M1150" s="43"/>
      <c r="O1150" s="1981"/>
      <c r="P1150" s="1982"/>
      <c r="Q1150" s="1980">
        <v>1</v>
      </c>
      <c r="R1150" s="2145"/>
      <c r="S1150" s="889"/>
      <c r="T1150" s="1569"/>
      <c r="U1150" s="915"/>
      <c r="V1150" s="890"/>
    </row>
    <row r="1151" spans="2:22" s="38" customFormat="1" ht="12" hidden="1" outlineLevel="3">
      <c r="B1151" s="26"/>
      <c r="C1151" s="40"/>
      <c r="D1151" s="39"/>
      <c r="E1151" s="40"/>
      <c r="F1151" s="872"/>
      <c r="G1151" s="873"/>
      <c r="H1151" s="873"/>
      <c r="I1151" s="874" t="s">
        <v>3</v>
      </c>
      <c r="J1151" s="873"/>
      <c r="K1151" s="41">
        <v>864.99635000000023</v>
      </c>
      <c r="L1151" s="875"/>
      <c r="M1151" s="43"/>
      <c r="O1151" s="1981"/>
      <c r="P1151" s="1982"/>
      <c r="Q1151" s="1980">
        <v>1</v>
      </c>
      <c r="R1151" s="2145"/>
      <c r="S1151" s="889"/>
      <c r="T1151" s="1569"/>
      <c r="U1151" s="915"/>
      <c r="V1151" s="890"/>
    </row>
    <row r="1152" spans="2:22" s="38" customFormat="1" ht="12" hidden="1" outlineLevel="3">
      <c r="B1152" s="26"/>
      <c r="C1152" s="40"/>
      <c r="D1152" s="39"/>
      <c r="E1152" s="40"/>
      <c r="F1152" s="872"/>
      <c r="G1152" s="873"/>
      <c r="H1152" s="873"/>
      <c r="I1152" s="874" t="s">
        <v>646</v>
      </c>
      <c r="J1152" s="873"/>
      <c r="K1152" s="41">
        <v>0</v>
      </c>
      <c r="L1152" s="875"/>
      <c r="M1152" s="43"/>
      <c r="O1152" s="1981"/>
      <c r="P1152" s="1982"/>
      <c r="Q1152" s="1980">
        <v>1</v>
      </c>
      <c r="R1152" s="2145"/>
      <c r="S1152" s="889"/>
      <c r="T1152" s="1569"/>
      <c r="U1152" s="915"/>
      <c r="V1152" s="890"/>
    </row>
    <row r="1153" spans="2:22" s="38" customFormat="1" ht="32.4" hidden="1" outlineLevel="3">
      <c r="B1153" s="26"/>
      <c r="C1153" s="40"/>
      <c r="D1153" s="39"/>
      <c r="E1153" s="40"/>
      <c r="F1153" s="872"/>
      <c r="G1153" s="873"/>
      <c r="H1153" s="873"/>
      <c r="I1153" s="874" t="s">
        <v>1609</v>
      </c>
      <c r="J1153" s="873"/>
      <c r="K1153" s="41">
        <v>-139.89324999999997</v>
      </c>
      <c r="L1153" s="875"/>
      <c r="M1153" s="43"/>
      <c r="O1153" s="1981"/>
      <c r="P1153" s="1982"/>
      <c r="Q1153" s="1980">
        <v>1</v>
      </c>
      <c r="R1153" s="2145"/>
      <c r="S1153" s="889"/>
      <c r="T1153" s="1569"/>
      <c r="U1153" s="915"/>
      <c r="V1153" s="890"/>
    </row>
    <row r="1154" spans="2:22" s="38" customFormat="1" ht="12" hidden="1" outlineLevel="3">
      <c r="B1154" s="26"/>
      <c r="C1154" s="40"/>
      <c r="D1154" s="39"/>
      <c r="E1154" s="40"/>
      <c r="F1154" s="872"/>
      <c r="G1154" s="873"/>
      <c r="H1154" s="873"/>
      <c r="I1154" s="874" t="s">
        <v>1042</v>
      </c>
      <c r="J1154" s="873"/>
      <c r="K1154" s="41">
        <v>-7.56</v>
      </c>
      <c r="L1154" s="875"/>
      <c r="M1154" s="43"/>
      <c r="O1154" s="1981"/>
      <c r="P1154" s="1982"/>
      <c r="Q1154" s="1980">
        <v>1</v>
      </c>
      <c r="R1154" s="2145"/>
      <c r="S1154" s="889"/>
      <c r="T1154" s="1569"/>
      <c r="U1154" s="915"/>
      <c r="V1154" s="890"/>
    </row>
    <row r="1155" spans="2:22" s="38" customFormat="1" ht="12" hidden="1" outlineLevel="3">
      <c r="B1155" s="26"/>
      <c r="C1155" s="40"/>
      <c r="D1155" s="39"/>
      <c r="E1155" s="40"/>
      <c r="F1155" s="872"/>
      <c r="G1155" s="873"/>
      <c r="H1155" s="873"/>
      <c r="I1155" s="874" t="s">
        <v>617</v>
      </c>
      <c r="J1155" s="873"/>
      <c r="K1155" s="41">
        <v>-3.3600000000000003</v>
      </c>
      <c r="L1155" s="875"/>
      <c r="M1155" s="43"/>
      <c r="O1155" s="1981"/>
      <c r="P1155" s="1982"/>
      <c r="Q1155" s="1980">
        <v>1</v>
      </c>
      <c r="R1155" s="2145"/>
      <c r="S1155" s="889"/>
      <c r="T1155" s="1569"/>
      <c r="U1155" s="915"/>
      <c r="V1155" s="890"/>
    </row>
    <row r="1156" spans="2:22" s="38" customFormat="1" ht="12" hidden="1" outlineLevel="3">
      <c r="B1156" s="26"/>
      <c r="C1156" s="40"/>
      <c r="D1156" s="39"/>
      <c r="E1156" s="40"/>
      <c r="F1156" s="872"/>
      <c r="G1156" s="873"/>
      <c r="H1156" s="873"/>
      <c r="I1156" s="874" t="s">
        <v>510</v>
      </c>
      <c r="J1156" s="873"/>
      <c r="K1156" s="41">
        <v>0</v>
      </c>
      <c r="L1156" s="875"/>
      <c r="M1156" s="43"/>
      <c r="O1156" s="1981"/>
      <c r="P1156" s="1982"/>
      <c r="Q1156" s="1980">
        <v>1</v>
      </c>
      <c r="R1156" s="2145"/>
      <c r="S1156" s="889"/>
      <c r="T1156" s="1569"/>
      <c r="U1156" s="915"/>
      <c r="V1156" s="890"/>
    </row>
    <row r="1157" spans="2:22" s="38" customFormat="1" ht="12" hidden="1" outlineLevel="3">
      <c r="B1157" s="26"/>
      <c r="C1157" s="40"/>
      <c r="D1157" s="39"/>
      <c r="E1157" s="40"/>
      <c r="F1157" s="872"/>
      <c r="G1157" s="873"/>
      <c r="H1157" s="873"/>
      <c r="I1157" s="874" t="s">
        <v>1549</v>
      </c>
      <c r="J1157" s="873"/>
      <c r="K1157" s="41">
        <v>30.987250000000003</v>
      </c>
      <c r="L1157" s="875"/>
      <c r="M1157" s="43"/>
      <c r="O1157" s="1981"/>
      <c r="P1157" s="1982"/>
      <c r="Q1157" s="1980">
        <v>1</v>
      </c>
      <c r="R1157" s="2145"/>
      <c r="S1157" s="889"/>
      <c r="T1157" s="1569"/>
      <c r="U1157" s="915"/>
      <c r="V1157" s="890"/>
    </row>
    <row r="1158" spans="2:22" s="38" customFormat="1" ht="12" hidden="1" outlineLevel="3">
      <c r="B1158" s="26"/>
      <c r="C1158" s="40"/>
      <c r="D1158" s="39"/>
      <c r="E1158" s="40"/>
      <c r="F1158" s="872"/>
      <c r="G1158" s="873"/>
      <c r="H1158" s="873"/>
      <c r="I1158" s="874" t="s">
        <v>1158</v>
      </c>
      <c r="J1158" s="873"/>
      <c r="K1158" s="41">
        <v>2.1349999999999998</v>
      </c>
      <c r="L1158" s="875"/>
      <c r="M1158" s="43"/>
      <c r="O1158" s="1981"/>
      <c r="P1158" s="1982"/>
      <c r="Q1158" s="1980">
        <v>1</v>
      </c>
      <c r="R1158" s="2145"/>
      <c r="S1158" s="889"/>
      <c r="T1158" s="1569"/>
      <c r="U1158" s="915"/>
      <c r="V1158" s="890"/>
    </row>
    <row r="1159" spans="2:22" s="38" customFormat="1" ht="12" hidden="1" outlineLevel="3">
      <c r="B1159" s="26"/>
      <c r="C1159" s="40"/>
      <c r="D1159" s="39"/>
      <c r="E1159" s="40"/>
      <c r="F1159" s="872"/>
      <c r="G1159" s="873"/>
      <c r="H1159" s="873"/>
      <c r="I1159" s="874" t="s">
        <v>1384</v>
      </c>
      <c r="J1159" s="873"/>
      <c r="K1159" s="41">
        <v>0</v>
      </c>
      <c r="L1159" s="875"/>
      <c r="M1159" s="43"/>
      <c r="O1159" s="1981"/>
      <c r="P1159" s="1982"/>
      <c r="Q1159" s="1980">
        <v>1</v>
      </c>
      <c r="R1159" s="2145"/>
      <c r="S1159" s="889"/>
      <c r="T1159" s="1569"/>
      <c r="U1159" s="915"/>
      <c r="V1159" s="890"/>
    </row>
    <row r="1160" spans="2:22" s="38" customFormat="1" ht="12" hidden="1" outlineLevel="3">
      <c r="B1160" s="26"/>
      <c r="C1160" s="40"/>
      <c r="D1160" s="39"/>
      <c r="E1160" s="40"/>
      <c r="F1160" s="872"/>
      <c r="G1160" s="873"/>
      <c r="H1160" s="873"/>
      <c r="I1160" s="874" t="s">
        <v>1046</v>
      </c>
      <c r="J1160" s="873"/>
      <c r="K1160" s="41">
        <v>-25.200000000000003</v>
      </c>
      <c r="L1160" s="875"/>
      <c r="M1160" s="43"/>
      <c r="O1160" s="1981"/>
      <c r="P1160" s="1982"/>
      <c r="Q1160" s="1980">
        <v>1</v>
      </c>
      <c r="R1160" s="2145"/>
      <c r="S1160" s="889"/>
      <c r="T1160" s="1569"/>
      <c r="U1160" s="915"/>
      <c r="V1160" s="890"/>
    </row>
    <row r="1161" spans="2:22" s="38" customFormat="1" ht="12" hidden="1" outlineLevel="3">
      <c r="B1161" s="26"/>
      <c r="C1161" s="40"/>
      <c r="D1161" s="39"/>
      <c r="E1161" s="40"/>
      <c r="F1161" s="872"/>
      <c r="G1161" s="873"/>
      <c r="H1161" s="873"/>
      <c r="I1161" s="874" t="s">
        <v>815</v>
      </c>
      <c r="J1161" s="873"/>
      <c r="K1161" s="41">
        <v>-3.78</v>
      </c>
      <c r="L1161" s="875"/>
      <c r="M1161" s="43"/>
      <c r="O1161" s="1981"/>
      <c r="P1161" s="1982"/>
      <c r="Q1161" s="1980">
        <v>1</v>
      </c>
      <c r="R1161" s="2145"/>
      <c r="S1161" s="889"/>
      <c r="T1161" s="1569"/>
      <c r="U1161" s="915"/>
      <c r="V1161" s="890"/>
    </row>
    <row r="1162" spans="2:22" s="38" customFormat="1" ht="12" hidden="1" outlineLevel="3">
      <c r="B1162" s="26"/>
      <c r="C1162" s="40"/>
      <c r="D1162" s="39"/>
      <c r="E1162" s="40"/>
      <c r="F1162" s="872"/>
      <c r="G1162" s="873"/>
      <c r="H1162" s="873"/>
      <c r="I1162" s="874" t="s">
        <v>3</v>
      </c>
      <c r="J1162" s="873"/>
      <c r="K1162" s="41">
        <v>-146.67099999999996</v>
      </c>
      <c r="L1162" s="875"/>
      <c r="M1162" s="43"/>
      <c r="O1162" s="1981"/>
      <c r="P1162" s="1982"/>
      <c r="Q1162" s="1980">
        <v>1</v>
      </c>
      <c r="R1162" s="2145"/>
      <c r="S1162" s="889"/>
      <c r="T1162" s="1569"/>
      <c r="U1162" s="915"/>
      <c r="V1162" s="890"/>
    </row>
    <row r="1163" spans="2:22" s="38" customFormat="1" ht="12" hidden="1" outlineLevel="3">
      <c r="B1163" s="26"/>
      <c r="C1163" s="40"/>
      <c r="D1163" s="39"/>
      <c r="E1163" s="40"/>
      <c r="F1163" s="872"/>
      <c r="G1163" s="873"/>
      <c r="H1163" s="873"/>
      <c r="I1163" s="874" t="s">
        <v>111</v>
      </c>
      <c r="J1163" s="873"/>
      <c r="K1163" s="41">
        <v>0</v>
      </c>
      <c r="L1163" s="875"/>
      <c r="M1163" s="43"/>
      <c r="O1163" s="1981"/>
      <c r="P1163" s="1982"/>
      <c r="Q1163" s="1980">
        <v>1</v>
      </c>
      <c r="R1163" s="2145"/>
      <c r="S1163" s="889"/>
      <c r="T1163" s="1569"/>
      <c r="U1163" s="915"/>
      <c r="V1163" s="890"/>
    </row>
    <row r="1164" spans="2:22" s="38" customFormat="1" ht="12" hidden="1" outlineLevel="3">
      <c r="B1164" s="26"/>
      <c r="C1164" s="40"/>
      <c r="D1164" s="39"/>
      <c r="E1164" s="40"/>
      <c r="F1164" s="872"/>
      <c r="G1164" s="873"/>
      <c r="H1164" s="873"/>
      <c r="I1164" s="874" t="s">
        <v>951</v>
      </c>
      <c r="J1164" s="873"/>
      <c r="K1164" s="41">
        <v>0</v>
      </c>
      <c r="L1164" s="875"/>
      <c r="M1164" s="43"/>
      <c r="O1164" s="1981"/>
      <c r="P1164" s="1982"/>
      <c r="Q1164" s="1980">
        <v>1</v>
      </c>
      <c r="R1164" s="2145"/>
      <c r="S1164" s="889"/>
      <c r="T1164" s="1569"/>
      <c r="U1164" s="915"/>
      <c r="V1164" s="890"/>
    </row>
    <row r="1165" spans="2:22" s="38" customFormat="1" ht="12" hidden="1" outlineLevel="3">
      <c r="B1165" s="26"/>
      <c r="C1165" s="40"/>
      <c r="D1165" s="39"/>
      <c r="E1165" s="40"/>
      <c r="F1165" s="872"/>
      <c r="G1165" s="873"/>
      <c r="H1165" s="873"/>
      <c r="I1165" s="874" t="s">
        <v>863</v>
      </c>
      <c r="J1165" s="873"/>
      <c r="K1165" s="41">
        <v>29.645249999999994</v>
      </c>
      <c r="L1165" s="875"/>
      <c r="M1165" s="43"/>
      <c r="O1165" s="1981"/>
      <c r="P1165" s="1982"/>
      <c r="Q1165" s="1980">
        <v>1</v>
      </c>
      <c r="R1165" s="2145"/>
      <c r="S1165" s="889"/>
      <c r="T1165" s="1569"/>
      <c r="U1165" s="915"/>
      <c r="V1165" s="890"/>
    </row>
    <row r="1166" spans="2:22" s="38" customFormat="1" ht="12" hidden="1" outlineLevel="3">
      <c r="B1166" s="26"/>
      <c r="C1166" s="40"/>
      <c r="D1166" s="39"/>
      <c r="E1166" s="40"/>
      <c r="F1166" s="872"/>
      <c r="G1166" s="873"/>
      <c r="H1166" s="873"/>
      <c r="I1166" s="874" t="s">
        <v>952</v>
      </c>
      <c r="J1166" s="873"/>
      <c r="K1166" s="41">
        <v>0</v>
      </c>
      <c r="L1166" s="875"/>
      <c r="M1166" s="43"/>
      <c r="O1166" s="1981"/>
      <c r="P1166" s="1982"/>
      <c r="Q1166" s="1980">
        <v>1</v>
      </c>
      <c r="R1166" s="2145"/>
      <c r="S1166" s="889"/>
      <c r="T1166" s="1569"/>
      <c r="U1166" s="915"/>
      <c r="V1166" s="890"/>
    </row>
    <row r="1167" spans="2:22" s="38" customFormat="1" ht="12" hidden="1" outlineLevel="3">
      <c r="B1167" s="26"/>
      <c r="C1167" s="40"/>
      <c r="D1167" s="39"/>
      <c r="E1167" s="40"/>
      <c r="F1167" s="872"/>
      <c r="G1167" s="873"/>
      <c r="H1167" s="873"/>
      <c r="I1167" s="874" t="s">
        <v>872</v>
      </c>
      <c r="J1167" s="873"/>
      <c r="K1167" s="41">
        <v>22.554750000000002</v>
      </c>
      <c r="L1167" s="875"/>
      <c r="M1167" s="43"/>
      <c r="O1167" s="1981"/>
      <c r="P1167" s="1982"/>
      <c r="Q1167" s="1980">
        <v>1</v>
      </c>
      <c r="R1167" s="2145"/>
      <c r="S1167" s="889"/>
      <c r="T1167" s="1569"/>
      <c r="U1167" s="915"/>
      <c r="V1167" s="890"/>
    </row>
    <row r="1168" spans="2:22" s="38" customFormat="1" ht="12" hidden="1" outlineLevel="3">
      <c r="B1168" s="26"/>
      <c r="C1168" s="40"/>
      <c r="D1168" s="39"/>
      <c r="E1168" s="40"/>
      <c r="F1168" s="872"/>
      <c r="G1168" s="873"/>
      <c r="H1168" s="873"/>
      <c r="I1168" s="874" t="s">
        <v>3</v>
      </c>
      <c r="J1168" s="873"/>
      <c r="K1168" s="41">
        <v>52.2</v>
      </c>
      <c r="L1168" s="875"/>
      <c r="M1168" s="43"/>
      <c r="O1168" s="1981"/>
      <c r="P1168" s="1982"/>
      <c r="Q1168" s="1980">
        <v>1</v>
      </c>
      <c r="R1168" s="2145"/>
      <c r="S1168" s="889"/>
      <c r="T1168" s="1569"/>
      <c r="U1168" s="915"/>
      <c r="V1168" s="890"/>
    </row>
    <row r="1169" spans="2:22" s="38" customFormat="1" ht="12" hidden="1" outlineLevel="3">
      <c r="B1169" s="26"/>
      <c r="C1169" s="40"/>
      <c r="D1169" s="39"/>
      <c r="E1169" s="40"/>
      <c r="F1169" s="872"/>
      <c r="G1169" s="873"/>
      <c r="H1169" s="873"/>
      <c r="I1169" s="874" t="s">
        <v>161</v>
      </c>
      <c r="J1169" s="873"/>
      <c r="K1169" s="41">
        <v>0</v>
      </c>
      <c r="L1169" s="875"/>
      <c r="M1169" s="43"/>
      <c r="O1169" s="1981"/>
      <c r="P1169" s="1982"/>
      <c r="Q1169" s="1980">
        <v>1</v>
      </c>
      <c r="R1169" s="2145"/>
      <c r="S1169" s="889"/>
      <c r="T1169" s="1569"/>
      <c r="U1169" s="915"/>
      <c r="V1169" s="890"/>
    </row>
    <row r="1170" spans="2:22" s="38" customFormat="1" ht="12" hidden="1" outlineLevel="3">
      <c r="B1170" s="26"/>
      <c r="C1170" s="40"/>
      <c r="D1170" s="39"/>
      <c r="E1170" s="40"/>
      <c r="F1170" s="872"/>
      <c r="G1170" s="873"/>
      <c r="H1170" s="873"/>
      <c r="I1170" s="874" t="s">
        <v>525</v>
      </c>
      <c r="J1170" s="873"/>
      <c r="K1170" s="41">
        <v>-4.2</v>
      </c>
      <c r="L1170" s="875"/>
      <c r="M1170" s="43"/>
      <c r="O1170" s="1981"/>
      <c r="P1170" s="1982"/>
      <c r="Q1170" s="1980">
        <v>1</v>
      </c>
      <c r="R1170" s="2145"/>
      <c r="S1170" s="889"/>
      <c r="T1170" s="1569"/>
      <c r="U1170" s="915"/>
      <c r="V1170" s="890"/>
    </row>
    <row r="1171" spans="2:22" s="38" customFormat="1" ht="12" hidden="1" outlineLevel="3">
      <c r="B1171" s="26"/>
      <c r="C1171" s="40"/>
      <c r="D1171" s="39"/>
      <c r="E1171" s="40"/>
      <c r="F1171" s="872"/>
      <c r="G1171" s="873"/>
      <c r="H1171" s="873"/>
      <c r="I1171" s="874" t="s">
        <v>3</v>
      </c>
      <c r="J1171" s="873"/>
      <c r="K1171" s="41">
        <v>-4.2</v>
      </c>
      <c r="L1171" s="875"/>
      <c r="M1171" s="43"/>
      <c r="O1171" s="1981"/>
      <c r="P1171" s="1982"/>
      <c r="Q1171" s="1980">
        <v>1</v>
      </c>
      <c r="R1171" s="2145"/>
      <c r="S1171" s="889"/>
      <c r="T1171" s="1569"/>
      <c r="U1171" s="915"/>
      <c r="V1171" s="890"/>
    </row>
    <row r="1172" spans="2:22" s="38" customFormat="1" ht="12" hidden="1" outlineLevel="3">
      <c r="B1172" s="26"/>
      <c r="C1172" s="40"/>
      <c r="D1172" s="39"/>
      <c r="E1172" s="40"/>
      <c r="F1172" s="872"/>
      <c r="G1172" s="873"/>
      <c r="H1172" s="873"/>
      <c r="I1172" s="874" t="s">
        <v>4621</v>
      </c>
      <c r="J1172" s="873"/>
      <c r="K1172" s="41">
        <v>-38.520000000000003</v>
      </c>
      <c r="L1172" s="875"/>
      <c r="M1172" s="43"/>
      <c r="O1172" s="1981"/>
      <c r="P1172" s="1982"/>
      <c r="Q1172" s="1980">
        <v>1</v>
      </c>
      <c r="R1172" s="2145"/>
      <c r="S1172" s="889"/>
      <c r="T1172" s="1569"/>
      <c r="U1172" s="915"/>
      <c r="V1172" s="890"/>
    </row>
    <row r="1173" spans="2:22" s="38" customFormat="1" ht="12" hidden="1" outlineLevel="3">
      <c r="B1173" s="26"/>
      <c r="C1173" s="40"/>
      <c r="D1173" s="39"/>
      <c r="E1173" s="40"/>
      <c r="F1173" s="872"/>
      <c r="G1173" s="873"/>
      <c r="H1173" s="873"/>
      <c r="I1173" s="874" t="s">
        <v>44</v>
      </c>
      <c r="J1173" s="873"/>
      <c r="K1173" s="41">
        <v>0</v>
      </c>
      <c r="L1173" s="875"/>
      <c r="M1173" s="43"/>
      <c r="O1173" s="1981"/>
      <c r="P1173" s="1982"/>
      <c r="Q1173" s="1980">
        <v>1</v>
      </c>
      <c r="R1173" s="2145"/>
      <c r="S1173" s="889"/>
      <c r="T1173" s="1569"/>
      <c r="U1173" s="915"/>
      <c r="V1173" s="890"/>
    </row>
    <row r="1174" spans="2:22" s="38" customFormat="1" ht="12" hidden="1" outlineLevel="3">
      <c r="B1174" s="26"/>
      <c r="C1174" s="40"/>
      <c r="D1174" s="39"/>
      <c r="E1174" s="40"/>
      <c r="F1174" s="872"/>
      <c r="G1174" s="873"/>
      <c r="H1174" s="873"/>
      <c r="I1174" s="874" t="s">
        <v>112</v>
      </c>
      <c r="J1174" s="873"/>
      <c r="K1174" s="41">
        <v>0</v>
      </c>
      <c r="L1174" s="875"/>
      <c r="M1174" s="43"/>
      <c r="O1174" s="1981"/>
      <c r="P1174" s="1982"/>
      <c r="Q1174" s="1980">
        <v>1</v>
      </c>
      <c r="R1174" s="2145"/>
      <c r="S1174" s="889"/>
      <c r="T1174" s="1569"/>
      <c r="U1174" s="915"/>
      <c r="V1174" s="890"/>
    </row>
    <row r="1175" spans="2:22" s="38" customFormat="1" ht="12" hidden="1" outlineLevel="3">
      <c r="B1175" s="26"/>
      <c r="C1175" s="40"/>
      <c r="D1175" s="39"/>
      <c r="E1175" s="40"/>
      <c r="F1175" s="872"/>
      <c r="G1175" s="873"/>
      <c r="H1175" s="873"/>
      <c r="I1175" s="874" t="s">
        <v>931</v>
      </c>
      <c r="J1175" s="873"/>
      <c r="K1175" s="41">
        <v>0</v>
      </c>
      <c r="L1175" s="875"/>
      <c r="M1175" s="43"/>
      <c r="O1175" s="1981"/>
      <c r="P1175" s="1982"/>
      <c r="Q1175" s="1980">
        <v>1</v>
      </c>
      <c r="R1175" s="2145"/>
      <c r="S1175" s="889"/>
      <c r="T1175" s="1569"/>
      <c r="U1175" s="915"/>
      <c r="V1175" s="890"/>
    </row>
    <row r="1176" spans="2:22" s="38" customFormat="1" ht="12" hidden="1" outlineLevel="3">
      <c r="B1176" s="26"/>
      <c r="C1176" s="40"/>
      <c r="D1176" s="39"/>
      <c r="E1176" s="40"/>
      <c r="F1176" s="872"/>
      <c r="G1176" s="873"/>
      <c r="H1176" s="873"/>
      <c r="I1176" s="874" t="s">
        <v>286</v>
      </c>
      <c r="J1176" s="873"/>
      <c r="K1176" s="41">
        <v>18.72</v>
      </c>
      <c r="L1176" s="875"/>
      <c r="M1176" s="43"/>
      <c r="O1176" s="1981"/>
      <c r="P1176" s="1982"/>
      <c r="Q1176" s="1980">
        <v>1</v>
      </c>
      <c r="R1176" s="2145"/>
      <c r="S1176" s="889"/>
      <c r="T1176" s="1569"/>
      <c r="U1176" s="915"/>
      <c r="V1176" s="890"/>
    </row>
    <row r="1177" spans="2:22" s="38" customFormat="1" ht="12" hidden="1" outlineLevel="3">
      <c r="B1177" s="26"/>
      <c r="C1177" s="40"/>
      <c r="D1177" s="39"/>
      <c r="E1177" s="40"/>
      <c r="F1177" s="872"/>
      <c r="G1177" s="873"/>
      <c r="H1177" s="873"/>
      <c r="I1177" s="874" t="s">
        <v>936</v>
      </c>
      <c r="J1177" s="873"/>
      <c r="K1177" s="41">
        <v>0</v>
      </c>
      <c r="L1177" s="875"/>
      <c r="M1177" s="43"/>
      <c r="O1177" s="1981"/>
      <c r="P1177" s="1982"/>
      <c r="Q1177" s="1980">
        <v>1</v>
      </c>
      <c r="R1177" s="2145"/>
      <c r="S1177" s="889"/>
      <c r="T1177" s="1569"/>
      <c r="U1177" s="915"/>
      <c r="V1177" s="890"/>
    </row>
    <row r="1178" spans="2:22" s="38" customFormat="1" ht="12" hidden="1" outlineLevel="3">
      <c r="B1178" s="26"/>
      <c r="C1178" s="40"/>
      <c r="D1178" s="39"/>
      <c r="E1178" s="40"/>
      <c r="F1178" s="872"/>
      <c r="G1178" s="873"/>
      <c r="H1178" s="873"/>
      <c r="I1178" s="874" t="s">
        <v>286</v>
      </c>
      <c r="J1178" s="873"/>
      <c r="K1178" s="41">
        <v>18.72</v>
      </c>
      <c r="L1178" s="875"/>
      <c r="M1178" s="43"/>
      <c r="O1178" s="1981"/>
      <c r="P1178" s="1982"/>
      <c r="Q1178" s="1980">
        <v>1</v>
      </c>
      <c r="R1178" s="2145"/>
      <c r="S1178" s="889"/>
      <c r="T1178" s="1569"/>
      <c r="U1178" s="915"/>
      <c r="V1178" s="890"/>
    </row>
    <row r="1179" spans="2:22" s="38" customFormat="1" ht="12" hidden="1" outlineLevel="3">
      <c r="B1179" s="26"/>
      <c r="C1179" s="40"/>
      <c r="D1179" s="39"/>
      <c r="E1179" s="40"/>
      <c r="F1179" s="872"/>
      <c r="G1179" s="873"/>
      <c r="H1179" s="873"/>
      <c r="I1179" s="874" t="s">
        <v>939</v>
      </c>
      <c r="J1179" s="873"/>
      <c r="K1179" s="41">
        <v>0</v>
      </c>
      <c r="L1179" s="875"/>
      <c r="M1179" s="43"/>
      <c r="O1179" s="1981"/>
      <c r="P1179" s="1982"/>
      <c r="Q1179" s="1980">
        <v>1</v>
      </c>
      <c r="R1179" s="2145"/>
      <c r="S1179" s="889"/>
      <c r="T1179" s="1569"/>
      <c r="U1179" s="915"/>
      <c r="V1179" s="890"/>
    </row>
    <row r="1180" spans="2:22" s="38" customFormat="1" ht="12" hidden="1" outlineLevel="3">
      <c r="B1180" s="26"/>
      <c r="C1180" s="40"/>
      <c r="D1180" s="39"/>
      <c r="E1180" s="40"/>
      <c r="F1180" s="872"/>
      <c r="G1180" s="873"/>
      <c r="H1180" s="873"/>
      <c r="I1180" s="874" t="s">
        <v>286</v>
      </c>
      <c r="J1180" s="873"/>
      <c r="K1180" s="41">
        <v>18.72</v>
      </c>
      <c r="L1180" s="875"/>
      <c r="M1180" s="43"/>
      <c r="O1180" s="1981"/>
      <c r="P1180" s="1982"/>
      <c r="Q1180" s="1980">
        <v>1</v>
      </c>
      <c r="R1180" s="2145"/>
      <c r="S1180" s="889"/>
      <c r="T1180" s="1569"/>
      <c r="U1180" s="915"/>
      <c r="V1180" s="890"/>
    </row>
    <row r="1181" spans="2:22" s="38" customFormat="1" ht="12" hidden="1" outlineLevel="3">
      <c r="B1181" s="26"/>
      <c r="C1181" s="40"/>
      <c r="D1181" s="39"/>
      <c r="E1181" s="40"/>
      <c r="F1181" s="872"/>
      <c r="G1181" s="873"/>
      <c r="H1181" s="873"/>
      <c r="I1181" s="874" t="s">
        <v>1414</v>
      </c>
      <c r="J1181" s="873"/>
      <c r="K1181" s="41">
        <v>0</v>
      </c>
      <c r="L1181" s="875"/>
      <c r="M1181" s="43"/>
      <c r="O1181" s="1981"/>
      <c r="P1181" s="1982"/>
      <c r="Q1181" s="1980">
        <v>1</v>
      </c>
      <c r="R1181" s="2145"/>
      <c r="S1181" s="889"/>
      <c r="T1181" s="1569"/>
      <c r="U1181" s="915"/>
      <c r="V1181" s="890"/>
    </row>
    <row r="1182" spans="2:22" s="38" customFormat="1" ht="12" hidden="1" outlineLevel="3">
      <c r="B1182" s="26"/>
      <c r="C1182" s="40"/>
      <c r="D1182" s="39"/>
      <c r="E1182" s="40"/>
      <c r="F1182" s="872"/>
      <c r="G1182" s="873"/>
      <c r="H1182" s="873"/>
      <c r="I1182" s="874" t="s">
        <v>1163</v>
      </c>
      <c r="J1182" s="873"/>
      <c r="K1182" s="41">
        <v>33.312000000000005</v>
      </c>
      <c r="L1182" s="875"/>
      <c r="M1182" s="43"/>
      <c r="O1182" s="1981"/>
      <c r="P1182" s="1982"/>
      <c r="Q1182" s="1980">
        <v>1</v>
      </c>
      <c r="R1182" s="2145"/>
      <c r="S1182" s="889"/>
      <c r="T1182" s="1569"/>
      <c r="U1182" s="915"/>
      <c r="V1182" s="890"/>
    </row>
    <row r="1183" spans="2:22" s="38" customFormat="1" ht="12" hidden="1" outlineLevel="3">
      <c r="B1183" s="26"/>
      <c r="C1183" s="40"/>
      <c r="D1183" s="39"/>
      <c r="E1183" s="40"/>
      <c r="F1183" s="872"/>
      <c r="G1183" s="873"/>
      <c r="H1183" s="873"/>
      <c r="I1183" s="874" t="s">
        <v>941</v>
      </c>
      <c r="J1183" s="873"/>
      <c r="K1183" s="41">
        <v>0</v>
      </c>
      <c r="L1183" s="875"/>
      <c r="M1183" s="43"/>
      <c r="O1183" s="1981"/>
      <c r="P1183" s="1982"/>
      <c r="Q1183" s="1980">
        <v>1</v>
      </c>
      <c r="R1183" s="2145"/>
      <c r="S1183" s="889"/>
      <c r="T1183" s="1569"/>
      <c r="U1183" s="915"/>
      <c r="V1183" s="890"/>
    </row>
    <row r="1184" spans="2:22" s="38" customFormat="1" ht="12" hidden="1" outlineLevel="3">
      <c r="B1184" s="26"/>
      <c r="C1184" s="40"/>
      <c r="D1184" s="39"/>
      <c r="E1184" s="40"/>
      <c r="F1184" s="872"/>
      <c r="G1184" s="873"/>
      <c r="H1184" s="873"/>
      <c r="I1184" s="874" t="s">
        <v>427</v>
      </c>
      <c r="J1184" s="873"/>
      <c r="K1184" s="41">
        <v>10</v>
      </c>
      <c r="L1184" s="875"/>
      <c r="M1184" s="43"/>
      <c r="O1184" s="1981"/>
      <c r="P1184" s="1982"/>
      <c r="Q1184" s="1980">
        <v>1</v>
      </c>
      <c r="R1184" s="2145"/>
      <c r="S1184" s="889"/>
      <c r="T1184" s="1569"/>
      <c r="U1184" s="915"/>
      <c r="V1184" s="890"/>
    </row>
    <row r="1185" spans="2:22" s="38" customFormat="1" ht="12" hidden="1" outlineLevel="3">
      <c r="B1185" s="26"/>
      <c r="C1185" s="40"/>
      <c r="D1185" s="39"/>
      <c r="E1185" s="40"/>
      <c r="F1185" s="872"/>
      <c r="G1185" s="873"/>
      <c r="H1185" s="873"/>
      <c r="I1185" s="874" t="s">
        <v>944</v>
      </c>
      <c r="J1185" s="873"/>
      <c r="K1185" s="41">
        <v>0</v>
      </c>
      <c r="L1185" s="875"/>
      <c r="M1185" s="43"/>
      <c r="O1185" s="1981"/>
      <c r="P1185" s="1982"/>
      <c r="Q1185" s="1980">
        <v>1</v>
      </c>
      <c r="R1185" s="2145"/>
      <c r="S1185" s="889"/>
      <c r="T1185" s="1569"/>
      <c r="U1185" s="915"/>
      <c r="V1185" s="890"/>
    </row>
    <row r="1186" spans="2:22" s="38" customFormat="1" ht="12" hidden="1" outlineLevel="3">
      <c r="B1186" s="26"/>
      <c r="C1186" s="40"/>
      <c r="D1186" s="39"/>
      <c r="E1186" s="40"/>
      <c r="F1186" s="872"/>
      <c r="G1186" s="873"/>
      <c r="H1186" s="873"/>
      <c r="I1186" s="874" t="s">
        <v>456</v>
      </c>
      <c r="J1186" s="873"/>
      <c r="K1186" s="41">
        <v>20.56</v>
      </c>
      <c r="L1186" s="875"/>
      <c r="M1186" s="43"/>
      <c r="O1186" s="1981"/>
      <c r="P1186" s="1982"/>
      <c r="Q1186" s="1980">
        <v>1</v>
      </c>
      <c r="R1186" s="2145"/>
      <c r="S1186" s="889"/>
      <c r="T1186" s="1569"/>
      <c r="U1186" s="915"/>
      <c r="V1186" s="890"/>
    </row>
    <row r="1187" spans="2:22" s="38" customFormat="1" ht="12" hidden="1" outlineLevel="3">
      <c r="B1187" s="26"/>
      <c r="C1187" s="40"/>
      <c r="D1187" s="39"/>
      <c r="E1187" s="40"/>
      <c r="F1187" s="872"/>
      <c r="G1187" s="873"/>
      <c r="H1187" s="873"/>
      <c r="I1187" s="874" t="s">
        <v>945</v>
      </c>
      <c r="J1187" s="873"/>
      <c r="K1187" s="41">
        <v>0</v>
      </c>
      <c r="L1187" s="875"/>
      <c r="M1187" s="43"/>
      <c r="O1187" s="1981"/>
      <c r="P1187" s="1982"/>
      <c r="Q1187" s="1980">
        <v>1</v>
      </c>
      <c r="R1187" s="2145"/>
      <c r="S1187" s="889"/>
      <c r="T1187" s="1569"/>
      <c r="U1187" s="915"/>
      <c r="V1187" s="890"/>
    </row>
    <row r="1188" spans="2:22" s="38" customFormat="1" ht="12" hidden="1" outlineLevel="3">
      <c r="B1188" s="26"/>
      <c r="C1188" s="40"/>
      <c r="D1188" s="39"/>
      <c r="E1188" s="40"/>
      <c r="F1188" s="872"/>
      <c r="G1188" s="873"/>
      <c r="H1188" s="873"/>
      <c r="I1188" s="874" t="s">
        <v>406</v>
      </c>
      <c r="J1188" s="873"/>
      <c r="K1188" s="41">
        <v>4.7584000000000009</v>
      </c>
      <c r="L1188" s="875"/>
      <c r="M1188" s="43"/>
      <c r="O1188" s="1981"/>
      <c r="P1188" s="1982"/>
      <c r="Q1188" s="1980">
        <v>1</v>
      </c>
      <c r="R1188" s="2145"/>
      <c r="S1188" s="889"/>
      <c r="T1188" s="1569"/>
      <c r="U1188" s="915"/>
      <c r="V1188" s="890"/>
    </row>
    <row r="1189" spans="2:22" s="38" customFormat="1" ht="12" hidden="1" outlineLevel="3">
      <c r="B1189" s="26"/>
      <c r="C1189" s="40"/>
      <c r="D1189" s="39"/>
      <c r="E1189" s="40"/>
      <c r="F1189" s="872"/>
      <c r="G1189" s="873"/>
      <c r="H1189" s="873"/>
      <c r="I1189" s="874" t="s">
        <v>1105</v>
      </c>
      <c r="J1189" s="873"/>
      <c r="K1189" s="41">
        <v>0</v>
      </c>
      <c r="L1189" s="875"/>
      <c r="M1189" s="43"/>
      <c r="O1189" s="1981"/>
      <c r="P1189" s="1982"/>
      <c r="Q1189" s="1980">
        <v>1</v>
      </c>
      <c r="R1189" s="2145"/>
      <c r="S1189" s="889"/>
      <c r="T1189" s="1569"/>
      <c r="U1189" s="915"/>
      <c r="V1189" s="890"/>
    </row>
    <row r="1190" spans="2:22" s="38" customFormat="1" ht="12" hidden="1" outlineLevel="3">
      <c r="B1190" s="26"/>
      <c r="C1190" s="40"/>
      <c r="D1190" s="39"/>
      <c r="E1190" s="40"/>
      <c r="F1190" s="872"/>
      <c r="G1190" s="873"/>
      <c r="H1190" s="873"/>
      <c r="I1190" s="874" t="s">
        <v>286</v>
      </c>
      <c r="J1190" s="873"/>
      <c r="K1190" s="41">
        <v>18.72</v>
      </c>
      <c r="L1190" s="875"/>
      <c r="M1190" s="43"/>
      <c r="O1190" s="1981"/>
      <c r="P1190" s="1982"/>
      <c r="Q1190" s="1980">
        <v>1</v>
      </c>
      <c r="R1190" s="2145"/>
      <c r="S1190" s="889"/>
      <c r="T1190" s="1569"/>
      <c r="U1190" s="915"/>
      <c r="V1190" s="890"/>
    </row>
    <row r="1191" spans="2:22" s="38" customFormat="1" ht="12" hidden="1" outlineLevel="3">
      <c r="B1191" s="26"/>
      <c r="C1191" s="40"/>
      <c r="D1191" s="39"/>
      <c r="E1191" s="40"/>
      <c r="F1191" s="872"/>
      <c r="G1191" s="873"/>
      <c r="H1191" s="873"/>
      <c r="I1191" s="874" t="s">
        <v>693</v>
      </c>
      <c r="J1191" s="873"/>
      <c r="K1191" s="41">
        <v>0</v>
      </c>
      <c r="L1191" s="875"/>
      <c r="M1191" s="43"/>
      <c r="O1191" s="1981"/>
      <c r="P1191" s="1982"/>
      <c r="Q1191" s="1980">
        <v>1</v>
      </c>
      <c r="R1191" s="2145"/>
      <c r="S1191" s="889"/>
      <c r="T1191" s="1569"/>
      <c r="U1191" s="915"/>
      <c r="V1191" s="890"/>
    </row>
    <row r="1192" spans="2:22" s="38" customFormat="1" ht="12" hidden="1" outlineLevel="3">
      <c r="B1192" s="26"/>
      <c r="C1192" s="40"/>
      <c r="D1192" s="39"/>
      <c r="E1192" s="40"/>
      <c r="F1192" s="872"/>
      <c r="G1192" s="873"/>
      <c r="H1192" s="873"/>
      <c r="I1192" s="874" t="s">
        <v>880</v>
      </c>
      <c r="J1192" s="873"/>
      <c r="K1192" s="41">
        <v>29.04</v>
      </c>
      <c r="L1192" s="875"/>
      <c r="M1192" s="43"/>
      <c r="O1192" s="1981"/>
      <c r="P1192" s="1982"/>
      <c r="Q1192" s="1980">
        <v>1</v>
      </c>
      <c r="R1192" s="2145"/>
      <c r="S1192" s="889"/>
      <c r="T1192" s="1569"/>
      <c r="U1192" s="915"/>
      <c r="V1192" s="890"/>
    </row>
    <row r="1193" spans="2:22" s="38" customFormat="1" ht="12" hidden="1" outlineLevel="3">
      <c r="B1193" s="26"/>
      <c r="C1193" s="40"/>
      <c r="D1193" s="39"/>
      <c r="E1193" s="40"/>
      <c r="F1193" s="872"/>
      <c r="G1193" s="873"/>
      <c r="H1193" s="873"/>
      <c r="I1193" s="874" t="s">
        <v>1106</v>
      </c>
      <c r="J1193" s="873"/>
      <c r="K1193" s="41">
        <v>0</v>
      </c>
      <c r="L1193" s="875"/>
      <c r="M1193" s="43"/>
      <c r="O1193" s="1981"/>
      <c r="P1193" s="1982"/>
      <c r="Q1193" s="1980">
        <v>1</v>
      </c>
      <c r="R1193" s="2145"/>
      <c r="S1193" s="889"/>
      <c r="T1193" s="1569"/>
      <c r="U1193" s="915"/>
      <c r="V1193" s="890"/>
    </row>
    <row r="1194" spans="2:22" s="38" customFormat="1" ht="12" hidden="1" outlineLevel="3">
      <c r="B1194" s="26"/>
      <c r="C1194" s="40"/>
      <c r="D1194" s="39"/>
      <c r="E1194" s="40"/>
      <c r="F1194" s="872"/>
      <c r="G1194" s="873"/>
      <c r="H1194" s="873"/>
      <c r="I1194" s="874" t="s">
        <v>986</v>
      </c>
      <c r="J1194" s="873"/>
      <c r="K1194" s="41">
        <v>12.963200000000001</v>
      </c>
      <c r="L1194" s="875"/>
      <c r="M1194" s="43"/>
      <c r="O1194" s="1981"/>
      <c r="P1194" s="1982"/>
      <c r="Q1194" s="1980">
        <v>1</v>
      </c>
      <c r="R1194" s="2145"/>
      <c r="S1194" s="889"/>
      <c r="T1194" s="1569"/>
      <c r="U1194" s="915"/>
      <c r="V1194" s="890"/>
    </row>
    <row r="1195" spans="2:22" s="38" customFormat="1" ht="12" hidden="1" outlineLevel="3">
      <c r="B1195" s="26"/>
      <c r="C1195" s="40"/>
      <c r="D1195" s="39"/>
      <c r="E1195" s="40"/>
      <c r="F1195" s="872"/>
      <c r="G1195" s="873"/>
      <c r="H1195" s="873"/>
      <c r="I1195" s="874" t="s">
        <v>951</v>
      </c>
      <c r="J1195" s="873"/>
      <c r="K1195" s="41">
        <v>0</v>
      </c>
      <c r="L1195" s="875"/>
      <c r="M1195" s="43"/>
      <c r="O1195" s="1981"/>
      <c r="P1195" s="1982"/>
      <c r="Q1195" s="1980">
        <v>1</v>
      </c>
      <c r="R1195" s="2145"/>
      <c r="S1195" s="889"/>
      <c r="T1195" s="1569"/>
      <c r="U1195" s="915"/>
      <c r="V1195" s="890"/>
    </row>
    <row r="1196" spans="2:22" s="38" customFormat="1" ht="12" hidden="1" outlineLevel="3">
      <c r="B1196" s="26"/>
      <c r="C1196" s="40"/>
      <c r="D1196" s="39"/>
      <c r="E1196" s="40"/>
      <c r="F1196" s="872"/>
      <c r="G1196" s="873"/>
      <c r="H1196" s="873"/>
      <c r="I1196" s="874" t="s">
        <v>874</v>
      </c>
      <c r="J1196" s="873"/>
      <c r="K1196" s="41">
        <v>29.645249999999994</v>
      </c>
      <c r="L1196" s="875"/>
      <c r="M1196" s="43"/>
      <c r="O1196" s="1981"/>
      <c r="P1196" s="1982"/>
      <c r="Q1196" s="1980">
        <v>1</v>
      </c>
      <c r="R1196" s="2145"/>
      <c r="S1196" s="889"/>
      <c r="T1196" s="1569"/>
      <c r="U1196" s="915"/>
      <c r="V1196" s="890"/>
    </row>
    <row r="1197" spans="2:22" s="38" customFormat="1" ht="12" hidden="1" outlineLevel="3">
      <c r="B1197" s="26"/>
      <c r="C1197" s="40"/>
      <c r="D1197" s="39"/>
      <c r="E1197" s="40"/>
      <c r="F1197" s="872"/>
      <c r="G1197" s="873"/>
      <c r="H1197" s="873"/>
      <c r="I1197" s="874" t="s">
        <v>952</v>
      </c>
      <c r="J1197" s="873"/>
      <c r="K1197" s="41">
        <v>0</v>
      </c>
      <c r="L1197" s="875"/>
      <c r="M1197" s="43"/>
      <c r="O1197" s="1981"/>
      <c r="P1197" s="1982"/>
      <c r="Q1197" s="1980">
        <v>1</v>
      </c>
      <c r="R1197" s="2145"/>
      <c r="S1197" s="889"/>
      <c r="T1197" s="1569"/>
      <c r="U1197" s="915"/>
      <c r="V1197" s="890"/>
    </row>
    <row r="1198" spans="2:22" s="38" customFormat="1" ht="12" hidden="1" outlineLevel="3">
      <c r="B1198" s="26"/>
      <c r="C1198" s="40"/>
      <c r="D1198" s="39"/>
      <c r="E1198" s="40"/>
      <c r="F1198" s="872"/>
      <c r="G1198" s="873"/>
      <c r="H1198" s="873"/>
      <c r="I1198" s="874" t="s">
        <v>872</v>
      </c>
      <c r="J1198" s="873"/>
      <c r="K1198" s="41">
        <v>22.554750000000002</v>
      </c>
      <c r="L1198" s="875"/>
      <c r="M1198" s="43"/>
      <c r="O1198" s="1981"/>
      <c r="P1198" s="1982"/>
      <c r="Q1198" s="1980">
        <v>1</v>
      </c>
      <c r="R1198" s="2145"/>
      <c r="S1198" s="889"/>
      <c r="T1198" s="1569"/>
      <c r="U1198" s="915"/>
      <c r="V1198" s="890"/>
    </row>
    <row r="1199" spans="2:22" s="38" customFormat="1" ht="12" hidden="1" outlineLevel="3">
      <c r="B1199" s="26"/>
      <c r="C1199" s="40"/>
      <c r="D1199" s="39"/>
      <c r="E1199" s="40"/>
      <c r="F1199" s="872"/>
      <c r="G1199" s="873"/>
      <c r="H1199" s="873"/>
      <c r="I1199" s="874" t="s">
        <v>1321</v>
      </c>
      <c r="J1199" s="873"/>
      <c r="K1199" s="41">
        <v>0</v>
      </c>
      <c r="L1199" s="875"/>
      <c r="M1199" s="43"/>
      <c r="O1199" s="1981"/>
      <c r="P1199" s="1982"/>
      <c r="Q1199" s="1980">
        <v>1</v>
      </c>
      <c r="R1199" s="2145"/>
      <c r="S1199" s="889"/>
      <c r="T1199" s="1569"/>
      <c r="U1199" s="915"/>
      <c r="V1199" s="890"/>
    </row>
    <row r="1200" spans="2:22" s="38" customFormat="1" ht="12" hidden="1" outlineLevel="3">
      <c r="B1200" s="26"/>
      <c r="C1200" s="40"/>
      <c r="D1200" s="39"/>
      <c r="E1200" s="40"/>
      <c r="F1200" s="872"/>
      <c r="G1200" s="873"/>
      <c r="H1200" s="873"/>
      <c r="I1200" s="874" t="s">
        <v>1203</v>
      </c>
      <c r="J1200" s="873"/>
      <c r="K1200" s="41">
        <v>175.827</v>
      </c>
      <c r="L1200" s="875"/>
      <c r="M1200" s="43"/>
      <c r="O1200" s="1981"/>
      <c r="P1200" s="1982"/>
      <c r="Q1200" s="1980">
        <v>1</v>
      </c>
      <c r="R1200" s="2145"/>
      <c r="S1200" s="889"/>
      <c r="T1200" s="1569"/>
      <c r="U1200" s="915"/>
      <c r="V1200" s="890"/>
    </row>
    <row r="1201" spans="2:22" s="38" customFormat="1" ht="12" hidden="1" outlineLevel="3">
      <c r="B1201" s="26"/>
      <c r="C1201" s="40"/>
      <c r="D1201" s="39"/>
      <c r="E1201" s="40"/>
      <c r="F1201" s="872"/>
      <c r="G1201" s="873"/>
      <c r="H1201" s="873"/>
      <c r="I1201" s="874" t="s">
        <v>1510</v>
      </c>
      <c r="J1201" s="873"/>
      <c r="K1201" s="41">
        <v>133.648</v>
      </c>
      <c r="L1201" s="875"/>
      <c r="M1201" s="43"/>
      <c r="O1201" s="1981"/>
      <c r="P1201" s="1982"/>
      <c r="Q1201" s="1980">
        <v>1</v>
      </c>
      <c r="R1201" s="2145"/>
      <c r="S1201" s="889"/>
      <c r="T1201" s="1569"/>
      <c r="U1201" s="915"/>
      <c r="V1201" s="890"/>
    </row>
    <row r="1202" spans="2:22" s="38" customFormat="1" ht="12" hidden="1" outlineLevel="3">
      <c r="B1202" s="26"/>
      <c r="C1202" s="40"/>
      <c r="D1202" s="39"/>
      <c r="E1202" s="40"/>
      <c r="F1202" s="872"/>
      <c r="G1202" s="873"/>
      <c r="H1202" s="873"/>
      <c r="I1202" s="874" t="s">
        <v>287</v>
      </c>
      <c r="J1202" s="873"/>
      <c r="K1202" s="41">
        <v>44.253000000000007</v>
      </c>
      <c r="L1202" s="875"/>
      <c r="M1202" s="43"/>
      <c r="O1202" s="1981"/>
      <c r="P1202" s="1982"/>
      <c r="Q1202" s="1980">
        <v>1</v>
      </c>
      <c r="R1202" s="2145"/>
      <c r="S1202" s="889"/>
      <c r="T1202" s="1569"/>
      <c r="U1202" s="915"/>
      <c r="V1202" s="890"/>
    </row>
    <row r="1203" spans="2:22" s="38" customFormat="1" ht="12" hidden="1" outlineLevel="3">
      <c r="B1203" s="26"/>
      <c r="C1203" s="40"/>
      <c r="D1203" s="39"/>
      <c r="E1203" s="40"/>
      <c r="F1203" s="872"/>
      <c r="G1203" s="873"/>
      <c r="H1203" s="873"/>
      <c r="I1203" s="874" t="s">
        <v>954</v>
      </c>
      <c r="J1203" s="873"/>
      <c r="K1203" s="41">
        <v>0</v>
      </c>
      <c r="L1203" s="875"/>
      <c r="M1203" s="43"/>
      <c r="O1203" s="1981"/>
      <c r="P1203" s="1982"/>
      <c r="Q1203" s="1980">
        <v>1</v>
      </c>
      <c r="R1203" s="2145"/>
      <c r="S1203" s="889"/>
      <c r="T1203" s="1569"/>
      <c r="U1203" s="915"/>
      <c r="V1203" s="890"/>
    </row>
    <row r="1204" spans="2:22" s="38" customFormat="1" ht="12" hidden="1" outlineLevel="3">
      <c r="B1204" s="26"/>
      <c r="C1204" s="40"/>
      <c r="D1204" s="39"/>
      <c r="E1204" s="40"/>
      <c r="F1204" s="872"/>
      <c r="G1204" s="873"/>
      <c r="H1204" s="873"/>
      <c r="I1204" s="874" t="s">
        <v>434</v>
      </c>
      <c r="J1204" s="873"/>
      <c r="K1204" s="41">
        <v>10.8</v>
      </c>
      <c r="L1204" s="875"/>
      <c r="M1204" s="43"/>
      <c r="O1204" s="1981"/>
      <c r="P1204" s="1982"/>
      <c r="Q1204" s="1980">
        <v>1</v>
      </c>
      <c r="R1204" s="2145"/>
      <c r="S1204" s="889"/>
      <c r="T1204" s="1569"/>
      <c r="U1204" s="915"/>
      <c r="V1204" s="890"/>
    </row>
    <row r="1205" spans="2:22" s="38" customFormat="1" ht="12" hidden="1" outlineLevel="3">
      <c r="B1205" s="26"/>
      <c r="C1205" s="40"/>
      <c r="D1205" s="39"/>
      <c r="E1205" s="40"/>
      <c r="F1205" s="872"/>
      <c r="G1205" s="873"/>
      <c r="H1205" s="873"/>
      <c r="I1205" s="874" t="s">
        <v>955</v>
      </c>
      <c r="J1205" s="873"/>
      <c r="K1205" s="41">
        <v>0</v>
      </c>
      <c r="L1205" s="875"/>
      <c r="M1205" s="43"/>
      <c r="O1205" s="1981"/>
      <c r="P1205" s="1982"/>
      <c r="Q1205" s="1980">
        <v>1</v>
      </c>
      <c r="R1205" s="2145"/>
      <c r="S1205" s="889"/>
      <c r="T1205" s="1569"/>
      <c r="U1205" s="915"/>
      <c r="V1205" s="890"/>
    </row>
    <row r="1206" spans="2:22" s="38" customFormat="1" ht="12" hidden="1" outlineLevel="3">
      <c r="B1206" s="26"/>
      <c r="C1206" s="40"/>
      <c r="D1206" s="39"/>
      <c r="E1206" s="40"/>
      <c r="F1206" s="872"/>
      <c r="G1206" s="873"/>
      <c r="H1206" s="873"/>
      <c r="I1206" s="874" t="s">
        <v>512</v>
      </c>
      <c r="J1206" s="873"/>
      <c r="K1206" s="41">
        <v>7.4400000000000013</v>
      </c>
      <c r="L1206" s="875"/>
      <c r="M1206" s="43"/>
      <c r="O1206" s="1981"/>
      <c r="P1206" s="1982"/>
      <c r="Q1206" s="1980">
        <v>1</v>
      </c>
      <c r="R1206" s="2145"/>
      <c r="S1206" s="889"/>
      <c r="T1206" s="1569"/>
      <c r="U1206" s="915"/>
      <c r="V1206" s="890"/>
    </row>
    <row r="1207" spans="2:22" s="38" customFormat="1" ht="12" hidden="1" outlineLevel="3">
      <c r="B1207" s="26"/>
      <c r="C1207" s="40"/>
      <c r="D1207" s="39"/>
      <c r="E1207" s="40"/>
      <c r="F1207" s="872"/>
      <c r="G1207" s="873"/>
      <c r="H1207" s="873"/>
      <c r="I1207" s="874" t="s">
        <v>956</v>
      </c>
      <c r="J1207" s="873"/>
      <c r="K1207" s="41">
        <v>0</v>
      </c>
      <c r="L1207" s="875"/>
      <c r="M1207" s="43"/>
      <c r="O1207" s="1981"/>
      <c r="P1207" s="1982"/>
      <c r="Q1207" s="1980">
        <v>1</v>
      </c>
      <c r="R1207" s="2145"/>
      <c r="S1207" s="889"/>
      <c r="T1207" s="1569"/>
      <c r="U1207" s="915"/>
      <c r="V1207" s="890"/>
    </row>
    <row r="1208" spans="2:22" s="38" customFormat="1" ht="12" hidden="1" outlineLevel="3">
      <c r="B1208" s="26"/>
      <c r="C1208" s="40"/>
      <c r="D1208" s="39"/>
      <c r="E1208" s="40"/>
      <c r="F1208" s="872"/>
      <c r="G1208" s="873"/>
      <c r="H1208" s="873"/>
      <c r="I1208" s="874" t="s">
        <v>434</v>
      </c>
      <c r="J1208" s="873"/>
      <c r="K1208" s="41">
        <v>10.8</v>
      </c>
      <c r="L1208" s="875"/>
      <c r="M1208" s="43"/>
      <c r="O1208" s="1981"/>
      <c r="P1208" s="1982"/>
      <c r="Q1208" s="1980">
        <v>1</v>
      </c>
      <c r="R1208" s="2145"/>
      <c r="S1208" s="889"/>
      <c r="T1208" s="1569"/>
      <c r="U1208" s="915"/>
      <c r="V1208" s="890"/>
    </row>
    <row r="1209" spans="2:22" s="38" customFormat="1" ht="12" hidden="1" outlineLevel="3">
      <c r="B1209" s="26"/>
      <c r="C1209" s="40"/>
      <c r="D1209" s="39"/>
      <c r="E1209" s="40"/>
      <c r="F1209" s="872"/>
      <c r="G1209" s="873"/>
      <c r="H1209" s="873"/>
      <c r="I1209" s="874" t="s">
        <v>957</v>
      </c>
      <c r="J1209" s="873"/>
      <c r="K1209" s="41">
        <v>0</v>
      </c>
      <c r="L1209" s="875"/>
      <c r="M1209" s="43"/>
      <c r="O1209" s="1981"/>
      <c r="P1209" s="1982"/>
      <c r="Q1209" s="1980">
        <v>1</v>
      </c>
      <c r="R1209" s="2145"/>
      <c r="S1209" s="889"/>
      <c r="T1209" s="1569"/>
      <c r="U1209" s="915"/>
      <c r="V1209" s="890"/>
    </row>
    <row r="1210" spans="2:22" s="38" customFormat="1" ht="21.6" hidden="1" outlineLevel="3">
      <c r="B1210" s="26"/>
      <c r="C1210" s="40"/>
      <c r="D1210" s="39"/>
      <c r="E1210" s="40"/>
      <c r="F1210" s="872"/>
      <c r="G1210" s="873"/>
      <c r="H1210" s="873"/>
      <c r="I1210" s="874" t="s">
        <v>1599</v>
      </c>
      <c r="J1210" s="873"/>
      <c r="K1210" s="41">
        <v>162.84159999999997</v>
      </c>
      <c r="L1210" s="875"/>
      <c r="M1210" s="43"/>
      <c r="O1210" s="1981"/>
      <c r="P1210" s="1982"/>
      <c r="Q1210" s="1980">
        <v>1</v>
      </c>
      <c r="R1210" s="2145"/>
      <c r="S1210" s="889"/>
      <c r="T1210" s="1569"/>
      <c r="U1210" s="915"/>
      <c r="V1210" s="890"/>
    </row>
    <row r="1211" spans="2:22" s="38" customFormat="1" ht="12" hidden="1" outlineLevel="3">
      <c r="B1211" s="26"/>
      <c r="C1211" s="40"/>
      <c r="D1211" s="39"/>
      <c r="E1211" s="40"/>
      <c r="F1211" s="872"/>
      <c r="G1211" s="873"/>
      <c r="H1211" s="873"/>
      <c r="I1211" s="874" t="s">
        <v>1108</v>
      </c>
      <c r="J1211" s="873"/>
      <c r="K1211" s="41">
        <v>0</v>
      </c>
      <c r="L1211" s="875"/>
      <c r="M1211" s="43"/>
      <c r="O1211" s="1981"/>
      <c r="P1211" s="1982"/>
      <c r="Q1211" s="1980">
        <v>1</v>
      </c>
      <c r="R1211" s="2145"/>
      <c r="S1211" s="889"/>
      <c r="T1211" s="1569"/>
      <c r="U1211" s="915"/>
      <c r="V1211" s="890"/>
    </row>
    <row r="1212" spans="2:22" s="38" customFormat="1" ht="12" hidden="1" outlineLevel="3">
      <c r="B1212" s="26"/>
      <c r="C1212" s="40"/>
      <c r="D1212" s="39"/>
      <c r="E1212" s="40"/>
      <c r="F1212" s="872"/>
      <c r="G1212" s="873"/>
      <c r="H1212" s="873"/>
      <c r="I1212" s="874" t="s">
        <v>231</v>
      </c>
      <c r="J1212" s="873"/>
      <c r="K1212" s="41">
        <v>9.4400000000000013</v>
      </c>
      <c r="L1212" s="875"/>
      <c r="M1212" s="43"/>
      <c r="O1212" s="1981"/>
      <c r="P1212" s="1982"/>
      <c r="Q1212" s="1980">
        <v>1</v>
      </c>
      <c r="R1212" s="2145"/>
      <c r="S1212" s="889"/>
      <c r="T1212" s="1569"/>
      <c r="U1212" s="915"/>
      <c r="V1212" s="890"/>
    </row>
    <row r="1213" spans="2:22" s="38" customFormat="1" ht="12" hidden="1" outlineLevel="3">
      <c r="B1213" s="26"/>
      <c r="C1213" s="40"/>
      <c r="D1213" s="39"/>
      <c r="E1213" s="40"/>
      <c r="F1213" s="872"/>
      <c r="G1213" s="873"/>
      <c r="H1213" s="873"/>
      <c r="I1213" s="874" t="s">
        <v>961</v>
      </c>
      <c r="J1213" s="873"/>
      <c r="K1213" s="41">
        <v>0</v>
      </c>
      <c r="L1213" s="875"/>
      <c r="M1213" s="43"/>
      <c r="O1213" s="1981"/>
      <c r="P1213" s="1982"/>
      <c r="Q1213" s="1980">
        <v>1</v>
      </c>
      <c r="R1213" s="2145"/>
      <c r="S1213" s="889"/>
      <c r="T1213" s="1569"/>
      <c r="U1213" s="915"/>
      <c r="V1213" s="890"/>
    </row>
    <row r="1214" spans="2:22" s="38" customFormat="1" ht="12" hidden="1" outlineLevel="3">
      <c r="B1214" s="26"/>
      <c r="C1214" s="40"/>
      <c r="D1214" s="39"/>
      <c r="E1214" s="40"/>
      <c r="F1214" s="872"/>
      <c r="G1214" s="873"/>
      <c r="H1214" s="873"/>
      <c r="I1214" s="874" t="s">
        <v>1010</v>
      </c>
      <c r="J1214" s="873"/>
      <c r="K1214" s="41">
        <v>55.68</v>
      </c>
      <c r="L1214" s="875"/>
      <c r="M1214" s="43"/>
      <c r="O1214" s="1981"/>
      <c r="P1214" s="1982"/>
      <c r="Q1214" s="1980">
        <v>1</v>
      </c>
      <c r="R1214" s="2145"/>
      <c r="S1214" s="889"/>
      <c r="T1214" s="1569"/>
      <c r="U1214" s="915"/>
      <c r="V1214" s="890"/>
    </row>
    <row r="1215" spans="2:22" s="38" customFormat="1" ht="12" hidden="1" outlineLevel="3">
      <c r="B1215" s="26"/>
      <c r="C1215" s="40"/>
      <c r="D1215" s="39"/>
      <c r="E1215" s="40"/>
      <c r="F1215" s="872"/>
      <c r="G1215" s="873"/>
      <c r="H1215" s="873"/>
      <c r="I1215" s="874" t="s">
        <v>962</v>
      </c>
      <c r="J1215" s="873"/>
      <c r="K1215" s="41">
        <v>0</v>
      </c>
      <c r="L1215" s="875"/>
      <c r="M1215" s="43"/>
      <c r="O1215" s="1981"/>
      <c r="P1215" s="1982"/>
      <c r="Q1215" s="1980">
        <v>1</v>
      </c>
      <c r="R1215" s="2145"/>
      <c r="S1215" s="889"/>
      <c r="T1215" s="1569"/>
      <c r="U1215" s="915"/>
      <c r="V1215" s="890"/>
    </row>
    <row r="1216" spans="2:22" s="38" customFormat="1" ht="12" hidden="1" outlineLevel="3">
      <c r="B1216" s="26"/>
      <c r="C1216" s="40"/>
      <c r="D1216" s="39"/>
      <c r="E1216" s="40"/>
      <c r="F1216" s="872"/>
      <c r="G1216" s="873"/>
      <c r="H1216" s="873"/>
      <c r="I1216" s="874" t="s">
        <v>1199</v>
      </c>
      <c r="J1216" s="873"/>
      <c r="K1216" s="41">
        <v>55.092749999999995</v>
      </c>
      <c r="L1216" s="875"/>
      <c r="M1216" s="43"/>
      <c r="O1216" s="1981"/>
      <c r="P1216" s="1982"/>
      <c r="Q1216" s="1980">
        <v>1</v>
      </c>
      <c r="R1216" s="2145"/>
      <c r="S1216" s="889"/>
      <c r="T1216" s="1569"/>
      <c r="U1216" s="915"/>
      <c r="V1216" s="890"/>
    </row>
    <row r="1217" spans="2:22" s="38" customFormat="1" ht="12" hidden="1" outlineLevel="3">
      <c r="B1217" s="26"/>
      <c r="C1217" s="40"/>
      <c r="D1217" s="39"/>
      <c r="E1217" s="40"/>
      <c r="F1217" s="872"/>
      <c r="G1217" s="873"/>
      <c r="H1217" s="873"/>
      <c r="I1217" s="874" t="s">
        <v>3</v>
      </c>
      <c r="J1217" s="873"/>
      <c r="K1217" s="41">
        <v>903.53595000000007</v>
      </c>
      <c r="L1217" s="875"/>
      <c r="M1217" s="43"/>
      <c r="O1217" s="1981"/>
      <c r="P1217" s="1982"/>
      <c r="Q1217" s="1980">
        <v>1</v>
      </c>
      <c r="R1217" s="2145"/>
      <c r="S1217" s="889"/>
      <c r="T1217" s="1569"/>
      <c r="U1217" s="915"/>
      <c r="V1217" s="890"/>
    </row>
    <row r="1218" spans="2:22" s="38" customFormat="1" ht="12" hidden="1" outlineLevel="3">
      <c r="B1218" s="26"/>
      <c r="C1218" s="40"/>
      <c r="D1218" s="39"/>
      <c r="E1218" s="40"/>
      <c r="F1218" s="872"/>
      <c r="G1218" s="873"/>
      <c r="H1218" s="873"/>
      <c r="I1218" s="874" t="s">
        <v>1384</v>
      </c>
      <c r="J1218" s="873"/>
      <c r="K1218" s="41">
        <v>0</v>
      </c>
      <c r="L1218" s="875"/>
      <c r="M1218" s="43"/>
      <c r="O1218" s="1981"/>
      <c r="P1218" s="1982"/>
      <c r="Q1218" s="1980">
        <v>1</v>
      </c>
      <c r="R1218" s="2145"/>
      <c r="S1218" s="889"/>
      <c r="T1218" s="1569"/>
      <c r="U1218" s="915"/>
      <c r="V1218" s="890"/>
    </row>
    <row r="1219" spans="2:22" s="38" customFormat="1" ht="12" hidden="1" outlineLevel="3">
      <c r="B1219" s="26"/>
      <c r="C1219" s="40"/>
      <c r="D1219" s="39"/>
      <c r="E1219" s="40"/>
      <c r="F1219" s="872"/>
      <c r="G1219" s="873"/>
      <c r="H1219" s="873"/>
      <c r="I1219" s="874" t="s">
        <v>1045</v>
      </c>
      <c r="J1219" s="873"/>
      <c r="K1219" s="41">
        <v>-8.4</v>
      </c>
      <c r="L1219" s="875"/>
      <c r="M1219" s="43"/>
      <c r="O1219" s="1981"/>
      <c r="P1219" s="1982"/>
      <c r="Q1219" s="1980">
        <v>1</v>
      </c>
      <c r="R1219" s="2145"/>
      <c r="S1219" s="889"/>
      <c r="T1219" s="1569"/>
      <c r="U1219" s="915"/>
      <c r="V1219" s="890"/>
    </row>
    <row r="1220" spans="2:22" s="38" customFormat="1" ht="12" hidden="1" outlineLevel="3">
      <c r="B1220" s="26"/>
      <c r="C1220" s="40"/>
      <c r="D1220" s="39"/>
      <c r="E1220" s="40"/>
      <c r="F1220" s="872"/>
      <c r="G1220" s="873"/>
      <c r="H1220" s="873"/>
      <c r="I1220" s="874" t="s">
        <v>1041</v>
      </c>
      <c r="J1220" s="873"/>
      <c r="K1220" s="41">
        <v>-7.56</v>
      </c>
      <c r="L1220" s="875"/>
      <c r="M1220" s="43"/>
      <c r="O1220" s="1981"/>
      <c r="P1220" s="1982"/>
      <c r="Q1220" s="1980">
        <v>1</v>
      </c>
      <c r="R1220" s="2145"/>
      <c r="S1220" s="889"/>
      <c r="T1220" s="1569"/>
      <c r="U1220" s="915"/>
      <c r="V1220" s="890"/>
    </row>
    <row r="1221" spans="2:22" s="38" customFormat="1" ht="12" hidden="1" outlineLevel="3">
      <c r="B1221" s="26"/>
      <c r="C1221" s="40"/>
      <c r="D1221" s="39"/>
      <c r="E1221" s="40"/>
      <c r="F1221" s="872"/>
      <c r="G1221" s="873"/>
      <c r="H1221" s="873"/>
      <c r="I1221" s="874" t="s">
        <v>808</v>
      </c>
      <c r="J1221" s="873"/>
      <c r="K1221" s="41">
        <v>-3.3600000000000003</v>
      </c>
      <c r="L1221" s="875"/>
      <c r="M1221" s="43"/>
      <c r="O1221" s="1981"/>
      <c r="P1221" s="1982"/>
      <c r="Q1221" s="1980">
        <v>1</v>
      </c>
      <c r="R1221" s="2145"/>
      <c r="S1221" s="889"/>
      <c r="T1221" s="1569"/>
      <c r="U1221" s="915"/>
      <c r="V1221" s="890"/>
    </row>
    <row r="1222" spans="2:22" s="38" customFormat="1" ht="12" hidden="1" outlineLevel="3">
      <c r="B1222" s="26"/>
      <c r="C1222" s="40"/>
      <c r="D1222" s="39"/>
      <c r="E1222" s="40"/>
      <c r="F1222" s="872"/>
      <c r="G1222" s="873"/>
      <c r="H1222" s="873"/>
      <c r="I1222" s="874" t="s">
        <v>531</v>
      </c>
      <c r="J1222" s="873"/>
      <c r="K1222" s="41">
        <v>-10.8</v>
      </c>
      <c r="L1222" s="875"/>
      <c r="M1222" s="43"/>
      <c r="O1222" s="1981"/>
      <c r="P1222" s="1982"/>
      <c r="Q1222" s="1980">
        <v>1</v>
      </c>
      <c r="R1222" s="2145"/>
      <c r="S1222" s="889"/>
      <c r="T1222" s="1569"/>
      <c r="U1222" s="915"/>
      <c r="V1222" s="890"/>
    </row>
    <row r="1223" spans="2:22" s="38" customFormat="1" ht="12" hidden="1" outlineLevel="3">
      <c r="B1223" s="26"/>
      <c r="C1223" s="40"/>
      <c r="D1223" s="39"/>
      <c r="E1223" s="40"/>
      <c r="F1223" s="872"/>
      <c r="G1223" s="873"/>
      <c r="H1223" s="873"/>
      <c r="I1223" s="874" t="s">
        <v>646</v>
      </c>
      <c r="J1223" s="873"/>
      <c r="K1223" s="41">
        <v>0</v>
      </c>
      <c r="L1223" s="875"/>
      <c r="M1223" s="43"/>
      <c r="O1223" s="1981"/>
      <c r="P1223" s="1982"/>
      <c r="Q1223" s="1980">
        <v>1</v>
      </c>
      <c r="R1223" s="2145"/>
      <c r="S1223" s="889"/>
      <c r="T1223" s="1569"/>
      <c r="U1223" s="915"/>
      <c r="V1223" s="890"/>
    </row>
    <row r="1224" spans="2:22" s="38" customFormat="1" ht="12" hidden="1" outlineLevel="3">
      <c r="B1224" s="26"/>
      <c r="C1224" s="40"/>
      <c r="D1224" s="39"/>
      <c r="E1224" s="40"/>
      <c r="F1224" s="872"/>
      <c r="G1224" s="873"/>
      <c r="H1224" s="873"/>
      <c r="I1224" s="874" t="s">
        <v>814</v>
      </c>
      <c r="J1224" s="873"/>
      <c r="K1224" s="41">
        <v>-5.67</v>
      </c>
      <c r="L1224" s="875"/>
      <c r="M1224" s="43"/>
      <c r="O1224" s="1981"/>
      <c r="P1224" s="1982"/>
      <c r="Q1224" s="1980">
        <v>1</v>
      </c>
      <c r="R1224" s="2145"/>
      <c r="S1224" s="889"/>
      <c r="T1224" s="1569"/>
      <c r="U1224" s="915"/>
      <c r="V1224" s="890"/>
    </row>
    <row r="1225" spans="2:22" s="38" customFormat="1" ht="12" hidden="1" outlineLevel="3">
      <c r="B1225" s="26"/>
      <c r="C1225" s="40"/>
      <c r="D1225" s="39"/>
      <c r="E1225" s="40"/>
      <c r="F1225" s="872"/>
      <c r="G1225" s="873"/>
      <c r="H1225" s="873"/>
      <c r="I1225" s="874" t="s">
        <v>619</v>
      </c>
      <c r="J1225" s="873"/>
      <c r="K1225" s="41">
        <v>-6.3000000000000007</v>
      </c>
      <c r="L1225" s="875"/>
      <c r="M1225" s="43"/>
      <c r="O1225" s="1981"/>
      <c r="P1225" s="1982"/>
      <c r="Q1225" s="1980">
        <v>1</v>
      </c>
      <c r="R1225" s="2145"/>
      <c r="S1225" s="889"/>
      <c r="T1225" s="1569"/>
      <c r="U1225" s="915"/>
      <c r="V1225" s="890"/>
    </row>
    <row r="1226" spans="2:22" s="38" customFormat="1" ht="12" hidden="1" outlineLevel="3">
      <c r="B1226" s="26"/>
      <c r="C1226" s="40"/>
      <c r="D1226" s="39"/>
      <c r="E1226" s="40"/>
      <c r="F1226" s="872"/>
      <c r="G1226" s="873"/>
      <c r="H1226" s="873"/>
      <c r="I1226" s="874" t="s">
        <v>394</v>
      </c>
      <c r="J1226" s="873"/>
      <c r="K1226" s="41">
        <v>-4.2</v>
      </c>
      <c r="L1226" s="875"/>
      <c r="M1226" s="43"/>
      <c r="O1226" s="1981"/>
      <c r="P1226" s="1982"/>
      <c r="Q1226" s="1980">
        <v>1</v>
      </c>
      <c r="R1226" s="2145"/>
      <c r="S1226" s="889"/>
      <c r="T1226" s="1569"/>
      <c r="U1226" s="915"/>
      <c r="V1226" s="890"/>
    </row>
    <row r="1227" spans="2:22" s="38" customFormat="1" ht="12" hidden="1" outlineLevel="3">
      <c r="B1227" s="26"/>
      <c r="C1227" s="40"/>
      <c r="D1227" s="39"/>
      <c r="E1227" s="40"/>
      <c r="F1227" s="872"/>
      <c r="G1227" s="873"/>
      <c r="H1227" s="873"/>
      <c r="I1227" s="874" t="s">
        <v>390</v>
      </c>
      <c r="J1227" s="873"/>
      <c r="K1227" s="41">
        <v>-1.6800000000000002</v>
      </c>
      <c r="L1227" s="875"/>
      <c r="M1227" s="43"/>
      <c r="O1227" s="1981"/>
      <c r="P1227" s="1982"/>
      <c r="Q1227" s="1980">
        <v>1</v>
      </c>
      <c r="R1227" s="2145"/>
      <c r="S1227" s="889"/>
      <c r="T1227" s="1569"/>
      <c r="U1227" s="915"/>
      <c r="V1227" s="890"/>
    </row>
    <row r="1228" spans="2:22" s="38" customFormat="1" ht="12" hidden="1" outlineLevel="3">
      <c r="B1228" s="26"/>
      <c r="C1228" s="40"/>
      <c r="D1228" s="39"/>
      <c r="E1228" s="40"/>
      <c r="F1228" s="872"/>
      <c r="G1228" s="873"/>
      <c r="H1228" s="873"/>
      <c r="I1228" s="874" t="s">
        <v>396</v>
      </c>
      <c r="J1228" s="873"/>
      <c r="K1228" s="41">
        <v>-5.4</v>
      </c>
      <c r="L1228" s="875"/>
      <c r="M1228" s="43"/>
      <c r="O1228" s="1981"/>
      <c r="P1228" s="1982"/>
      <c r="Q1228" s="1980">
        <v>1</v>
      </c>
      <c r="R1228" s="2145"/>
      <c r="S1228" s="889"/>
      <c r="T1228" s="1569"/>
      <c r="U1228" s="915"/>
      <c r="V1228" s="890"/>
    </row>
    <row r="1229" spans="2:22" s="38" customFormat="1" ht="12" hidden="1" outlineLevel="3">
      <c r="B1229" s="26"/>
      <c r="C1229" s="40"/>
      <c r="D1229" s="39"/>
      <c r="E1229" s="40"/>
      <c r="F1229" s="872"/>
      <c r="G1229" s="873"/>
      <c r="H1229" s="873"/>
      <c r="I1229" s="874" t="s">
        <v>530</v>
      </c>
      <c r="J1229" s="873"/>
      <c r="K1229" s="41">
        <v>-10</v>
      </c>
      <c r="L1229" s="875"/>
      <c r="M1229" s="43"/>
      <c r="O1229" s="1981"/>
      <c r="P1229" s="1982"/>
      <c r="Q1229" s="1980">
        <v>1</v>
      </c>
      <c r="R1229" s="2145"/>
      <c r="S1229" s="889"/>
      <c r="T1229" s="1569"/>
      <c r="U1229" s="915"/>
      <c r="V1229" s="890"/>
    </row>
    <row r="1230" spans="2:22" s="38" customFormat="1" ht="12" hidden="1" outlineLevel="3">
      <c r="B1230" s="26"/>
      <c r="C1230" s="40"/>
      <c r="D1230" s="39"/>
      <c r="E1230" s="40"/>
      <c r="F1230" s="872"/>
      <c r="G1230" s="873"/>
      <c r="H1230" s="873"/>
      <c r="I1230" s="874" t="s">
        <v>510</v>
      </c>
      <c r="J1230" s="873"/>
      <c r="K1230" s="41">
        <v>0</v>
      </c>
      <c r="L1230" s="875"/>
      <c r="M1230" s="43"/>
      <c r="O1230" s="1981"/>
      <c r="P1230" s="1982"/>
      <c r="Q1230" s="1980">
        <v>1</v>
      </c>
      <c r="R1230" s="2145"/>
      <c r="S1230" s="889"/>
      <c r="T1230" s="1569"/>
      <c r="U1230" s="915"/>
      <c r="V1230" s="890"/>
    </row>
    <row r="1231" spans="2:22" s="38" customFormat="1" ht="12" hidden="1" outlineLevel="3">
      <c r="B1231" s="26"/>
      <c r="C1231" s="40"/>
      <c r="D1231" s="39"/>
      <c r="E1231" s="40"/>
      <c r="F1231" s="872"/>
      <c r="G1231" s="873"/>
      <c r="H1231" s="873"/>
      <c r="I1231" s="874" t="s">
        <v>998</v>
      </c>
      <c r="J1231" s="873"/>
      <c r="K1231" s="41">
        <v>1.2400000000000002</v>
      </c>
      <c r="L1231" s="875"/>
      <c r="M1231" s="43"/>
      <c r="O1231" s="1981"/>
      <c r="P1231" s="1982"/>
      <c r="Q1231" s="1980">
        <v>1</v>
      </c>
      <c r="R1231" s="2145"/>
      <c r="S1231" s="889"/>
      <c r="T1231" s="1569"/>
      <c r="U1231" s="915"/>
      <c r="V1231" s="890"/>
    </row>
    <row r="1232" spans="2:22" s="38" customFormat="1" ht="12" hidden="1" outlineLevel="3">
      <c r="B1232" s="26"/>
      <c r="C1232" s="40"/>
      <c r="D1232" s="39"/>
      <c r="E1232" s="40"/>
      <c r="F1232" s="872"/>
      <c r="G1232" s="873"/>
      <c r="H1232" s="873"/>
      <c r="I1232" s="874" t="s">
        <v>3</v>
      </c>
      <c r="J1232" s="873"/>
      <c r="K1232" s="41">
        <v>-62.13</v>
      </c>
      <c r="L1232" s="875"/>
      <c r="M1232" s="43"/>
      <c r="O1232" s="1981"/>
      <c r="P1232" s="1982"/>
      <c r="Q1232" s="1980">
        <v>1</v>
      </c>
      <c r="R1232" s="2145"/>
      <c r="S1232" s="889"/>
      <c r="T1232" s="1569"/>
      <c r="U1232" s="915"/>
      <c r="V1232" s="890"/>
    </row>
    <row r="1233" spans="2:22" s="38" customFormat="1" ht="12" hidden="1" outlineLevel="3">
      <c r="B1233" s="26"/>
      <c r="C1233" s="40"/>
      <c r="D1233" s="39"/>
      <c r="E1233" s="40"/>
      <c r="F1233" s="872"/>
      <c r="G1233" s="873"/>
      <c r="H1233" s="873"/>
      <c r="I1233" s="874" t="s">
        <v>45</v>
      </c>
      <c r="J1233" s="873"/>
      <c r="K1233" s="41">
        <v>0</v>
      </c>
      <c r="L1233" s="875"/>
      <c r="M1233" s="43"/>
      <c r="O1233" s="1981"/>
      <c r="P1233" s="1982"/>
      <c r="Q1233" s="1980">
        <v>1</v>
      </c>
      <c r="R1233" s="2145"/>
      <c r="S1233" s="889"/>
      <c r="T1233" s="1569"/>
      <c r="U1233" s="915"/>
      <c r="V1233" s="890"/>
    </row>
    <row r="1234" spans="2:22" s="38" customFormat="1" ht="12" hidden="1" outlineLevel="3">
      <c r="B1234" s="26"/>
      <c r="C1234" s="40"/>
      <c r="D1234" s="39"/>
      <c r="E1234" s="40"/>
      <c r="F1234" s="872"/>
      <c r="G1234" s="873"/>
      <c r="H1234" s="873"/>
      <c r="I1234" s="874" t="s">
        <v>112</v>
      </c>
      <c r="J1234" s="873"/>
      <c r="K1234" s="41">
        <v>0</v>
      </c>
      <c r="L1234" s="875"/>
      <c r="M1234" s="43"/>
      <c r="O1234" s="1981"/>
      <c r="P1234" s="1982"/>
      <c r="Q1234" s="1980">
        <v>1</v>
      </c>
      <c r="R1234" s="2145"/>
      <c r="S1234" s="889"/>
      <c r="T1234" s="1569"/>
      <c r="U1234" s="915"/>
      <c r="V1234" s="890"/>
    </row>
    <row r="1235" spans="2:22" s="38" customFormat="1" ht="12" hidden="1" outlineLevel="3">
      <c r="B1235" s="26"/>
      <c r="C1235" s="40"/>
      <c r="D1235" s="39"/>
      <c r="E1235" s="40"/>
      <c r="F1235" s="872"/>
      <c r="G1235" s="873"/>
      <c r="H1235" s="873"/>
      <c r="I1235" s="874" t="s">
        <v>696</v>
      </c>
      <c r="J1235" s="873"/>
      <c r="K1235" s="41">
        <v>0</v>
      </c>
      <c r="L1235" s="875"/>
      <c r="M1235" s="43"/>
      <c r="O1235" s="1981"/>
      <c r="P1235" s="1982"/>
      <c r="Q1235" s="1980">
        <v>1</v>
      </c>
      <c r="R1235" s="2145"/>
      <c r="S1235" s="889"/>
      <c r="T1235" s="1569"/>
      <c r="U1235" s="915"/>
      <c r="V1235" s="890"/>
    </row>
    <row r="1236" spans="2:22" s="38" customFormat="1" ht="12" hidden="1" outlineLevel="3">
      <c r="B1236" s="26"/>
      <c r="C1236" s="40"/>
      <c r="D1236" s="39"/>
      <c r="E1236" s="40"/>
      <c r="F1236" s="872"/>
      <c r="G1236" s="873"/>
      <c r="H1236" s="873"/>
      <c r="I1236" s="874" t="s">
        <v>877</v>
      </c>
      <c r="J1236" s="873"/>
      <c r="K1236" s="41">
        <v>33.968000000000004</v>
      </c>
      <c r="L1236" s="875"/>
      <c r="M1236" s="43"/>
      <c r="O1236" s="1981"/>
      <c r="P1236" s="1982"/>
      <c r="Q1236" s="1980">
        <v>1</v>
      </c>
      <c r="R1236" s="2145"/>
      <c r="S1236" s="889"/>
      <c r="T1236" s="1569"/>
      <c r="U1236" s="915"/>
      <c r="V1236" s="890"/>
    </row>
    <row r="1237" spans="2:22" s="38" customFormat="1" ht="12" hidden="1" outlineLevel="3">
      <c r="B1237" s="26"/>
      <c r="C1237" s="40"/>
      <c r="D1237" s="39"/>
      <c r="E1237" s="40"/>
      <c r="F1237" s="872"/>
      <c r="G1237" s="873"/>
      <c r="H1237" s="873"/>
      <c r="I1237" s="874" t="s">
        <v>697</v>
      </c>
      <c r="J1237" s="873"/>
      <c r="K1237" s="41">
        <v>0</v>
      </c>
      <c r="L1237" s="875"/>
      <c r="M1237" s="43"/>
      <c r="O1237" s="1981"/>
      <c r="P1237" s="1982"/>
      <c r="Q1237" s="1980">
        <v>1</v>
      </c>
      <c r="R1237" s="2145"/>
      <c r="S1237" s="889"/>
      <c r="T1237" s="1569"/>
      <c r="U1237" s="915"/>
      <c r="V1237" s="890"/>
    </row>
    <row r="1238" spans="2:22" s="38" customFormat="1" ht="12" hidden="1" outlineLevel="3">
      <c r="B1238" s="26"/>
      <c r="C1238" s="40"/>
      <c r="D1238" s="39"/>
      <c r="E1238" s="40"/>
      <c r="F1238" s="872"/>
      <c r="G1238" s="873"/>
      <c r="H1238" s="873"/>
      <c r="I1238" s="874" t="s">
        <v>466</v>
      </c>
      <c r="J1238" s="873"/>
      <c r="K1238" s="41">
        <v>9.6000000000000014</v>
      </c>
      <c r="L1238" s="875"/>
      <c r="M1238" s="43"/>
      <c r="O1238" s="1981"/>
      <c r="P1238" s="1982"/>
      <c r="Q1238" s="1980">
        <v>1</v>
      </c>
      <c r="R1238" s="2145"/>
      <c r="S1238" s="889"/>
      <c r="T1238" s="1569"/>
      <c r="U1238" s="915"/>
      <c r="V1238" s="890"/>
    </row>
    <row r="1239" spans="2:22" s="38" customFormat="1" ht="12" hidden="1" outlineLevel="3">
      <c r="B1239" s="26"/>
      <c r="C1239" s="40"/>
      <c r="D1239" s="39"/>
      <c r="E1239" s="40"/>
      <c r="F1239" s="872"/>
      <c r="G1239" s="873"/>
      <c r="H1239" s="873"/>
      <c r="I1239" s="874" t="s">
        <v>698</v>
      </c>
      <c r="J1239" s="873"/>
      <c r="K1239" s="41">
        <v>0</v>
      </c>
      <c r="L1239" s="875"/>
      <c r="M1239" s="43"/>
      <c r="O1239" s="1981"/>
      <c r="P1239" s="1982"/>
      <c r="Q1239" s="1980">
        <v>1</v>
      </c>
      <c r="R1239" s="2145"/>
      <c r="S1239" s="889"/>
      <c r="T1239" s="1569"/>
      <c r="U1239" s="915"/>
      <c r="V1239" s="890"/>
    </row>
    <row r="1240" spans="2:22" s="38" customFormat="1" ht="12" hidden="1" outlineLevel="3">
      <c r="B1240" s="26"/>
      <c r="C1240" s="40"/>
      <c r="D1240" s="39"/>
      <c r="E1240" s="40"/>
      <c r="F1240" s="872"/>
      <c r="G1240" s="873"/>
      <c r="H1240" s="873"/>
      <c r="I1240" s="874" t="s">
        <v>433</v>
      </c>
      <c r="J1240" s="873"/>
      <c r="K1240" s="41">
        <v>10.64</v>
      </c>
      <c r="L1240" s="875"/>
      <c r="M1240" s="43"/>
      <c r="O1240" s="1981"/>
      <c r="P1240" s="1982"/>
      <c r="Q1240" s="1980">
        <v>1</v>
      </c>
      <c r="R1240" s="2145"/>
      <c r="S1240" s="889"/>
      <c r="T1240" s="1569"/>
      <c r="U1240" s="915"/>
      <c r="V1240" s="890"/>
    </row>
    <row r="1241" spans="2:22" s="38" customFormat="1" ht="12" hidden="1" outlineLevel="3">
      <c r="B1241" s="26"/>
      <c r="C1241" s="40"/>
      <c r="D1241" s="39"/>
      <c r="E1241" s="40"/>
      <c r="F1241" s="872"/>
      <c r="G1241" s="873"/>
      <c r="H1241" s="873"/>
      <c r="I1241" s="874" t="s">
        <v>699</v>
      </c>
      <c r="J1241" s="873"/>
      <c r="K1241" s="41">
        <v>0</v>
      </c>
      <c r="L1241" s="875"/>
      <c r="M1241" s="43"/>
      <c r="O1241" s="1981"/>
      <c r="P1241" s="1982"/>
      <c r="Q1241" s="1980">
        <v>1</v>
      </c>
      <c r="R1241" s="2145"/>
      <c r="S1241" s="889"/>
      <c r="T1241" s="1569"/>
      <c r="U1241" s="915"/>
      <c r="V1241" s="890"/>
    </row>
    <row r="1242" spans="2:22" s="38" customFormat="1" ht="12" hidden="1" outlineLevel="3">
      <c r="B1242" s="26"/>
      <c r="C1242" s="40"/>
      <c r="D1242" s="39"/>
      <c r="E1242" s="40"/>
      <c r="F1242" s="872"/>
      <c r="G1242" s="873"/>
      <c r="H1242" s="873"/>
      <c r="I1242" s="874" t="s">
        <v>444</v>
      </c>
      <c r="J1242" s="873"/>
      <c r="K1242" s="41">
        <v>15.792</v>
      </c>
      <c r="L1242" s="875"/>
      <c r="M1242" s="43"/>
      <c r="O1242" s="1981"/>
      <c r="P1242" s="1982"/>
      <c r="Q1242" s="1980">
        <v>1</v>
      </c>
      <c r="R1242" s="2145"/>
      <c r="S1242" s="889"/>
      <c r="T1242" s="1569"/>
      <c r="U1242" s="915"/>
      <c r="V1242" s="890"/>
    </row>
    <row r="1243" spans="2:22" s="38" customFormat="1" ht="12" hidden="1" outlineLevel="3">
      <c r="B1243" s="26"/>
      <c r="C1243" s="40"/>
      <c r="D1243" s="39"/>
      <c r="E1243" s="40"/>
      <c r="F1243" s="872"/>
      <c r="G1243" s="873"/>
      <c r="H1243" s="873"/>
      <c r="I1243" s="874" t="s">
        <v>700</v>
      </c>
      <c r="J1243" s="873"/>
      <c r="K1243" s="41">
        <v>0</v>
      </c>
      <c r="L1243" s="875"/>
      <c r="M1243" s="43"/>
      <c r="O1243" s="1981"/>
      <c r="P1243" s="1982"/>
      <c r="Q1243" s="1980">
        <v>1</v>
      </c>
      <c r="R1243" s="2145"/>
      <c r="S1243" s="889"/>
      <c r="T1243" s="1569"/>
      <c r="U1243" s="915"/>
      <c r="V1243" s="890"/>
    </row>
    <row r="1244" spans="2:22" s="38" customFormat="1" ht="12" hidden="1" outlineLevel="3">
      <c r="B1244" s="26"/>
      <c r="C1244" s="40"/>
      <c r="D1244" s="39"/>
      <c r="E1244" s="40"/>
      <c r="F1244" s="872"/>
      <c r="G1244" s="873"/>
      <c r="H1244" s="873"/>
      <c r="I1244" s="874" t="s">
        <v>1012</v>
      </c>
      <c r="J1244" s="873"/>
      <c r="K1244" s="41">
        <v>37.056000000000004</v>
      </c>
      <c r="L1244" s="875"/>
      <c r="M1244" s="43"/>
      <c r="O1244" s="1981"/>
      <c r="P1244" s="1982"/>
      <c r="Q1244" s="1980">
        <v>1</v>
      </c>
      <c r="R1244" s="2145"/>
      <c r="S1244" s="889"/>
      <c r="T1244" s="1569"/>
      <c r="U1244" s="915"/>
      <c r="V1244" s="890"/>
    </row>
    <row r="1245" spans="2:22" s="38" customFormat="1" ht="12" hidden="1" outlineLevel="3">
      <c r="B1245" s="26"/>
      <c r="C1245" s="40"/>
      <c r="D1245" s="39"/>
      <c r="E1245" s="40"/>
      <c r="F1245" s="872"/>
      <c r="G1245" s="873"/>
      <c r="H1245" s="873"/>
      <c r="I1245" s="874" t="s">
        <v>701</v>
      </c>
      <c r="J1245" s="873"/>
      <c r="K1245" s="41">
        <v>0</v>
      </c>
      <c r="L1245" s="875"/>
      <c r="M1245" s="43"/>
      <c r="O1245" s="1981"/>
      <c r="P1245" s="1982"/>
      <c r="Q1245" s="1980">
        <v>1</v>
      </c>
      <c r="R1245" s="2145"/>
      <c r="S1245" s="889"/>
      <c r="T1245" s="1569"/>
      <c r="U1245" s="915"/>
      <c r="V1245" s="890"/>
    </row>
    <row r="1246" spans="2:22" s="38" customFormat="1" ht="12" hidden="1" outlineLevel="3">
      <c r="B1246" s="26"/>
      <c r="C1246" s="40"/>
      <c r="D1246" s="39"/>
      <c r="E1246" s="40"/>
      <c r="F1246" s="872"/>
      <c r="G1246" s="873"/>
      <c r="H1246" s="873"/>
      <c r="I1246" s="874" t="s">
        <v>574</v>
      </c>
      <c r="J1246" s="873"/>
      <c r="K1246" s="41">
        <v>16</v>
      </c>
      <c r="L1246" s="875"/>
      <c r="M1246" s="43"/>
      <c r="O1246" s="1981"/>
      <c r="P1246" s="1982"/>
      <c r="Q1246" s="1980">
        <v>1</v>
      </c>
      <c r="R1246" s="2145"/>
      <c r="S1246" s="889"/>
      <c r="T1246" s="1569"/>
      <c r="U1246" s="915"/>
      <c r="V1246" s="890"/>
    </row>
    <row r="1247" spans="2:22" s="38" customFormat="1" ht="12" hidden="1" outlineLevel="3">
      <c r="B1247" s="26"/>
      <c r="C1247" s="40"/>
      <c r="D1247" s="39"/>
      <c r="E1247" s="40"/>
      <c r="F1247" s="872"/>
      <c r="G1247" s="873"/>
      <c r="H1247" s="873"/>
      <c r="I1247" s="874" t="s">
        <v>928</v>
      </c>
      <c r="J1247" s="873"/>
      <c r="K1247" s="41">
        <v>0</v>
      </c>
      <c r="L1247" s="875"/>
      <c r="M1247" s="43"/>
      <c r="O1247" s="1981"/>
      <c r="P1247" s="1982"/>
      <c r="Q1247" s="1980">
        <v>1</v>
      </c>
      <c r="R1247" s="2145"/>
      <c r="S1247" s="889"/>
      <c r="T1247" s="1569"/>
      <c r="U1247" s="915"/>
      <c r="V1247" s="890"/>
    </row>
    <row r="1248" spans="2:22" s="38" customFormat="1" ht="12" hidden="1" outlineLevel="3">
      <c r="B1248" s="26"/>
      <c r="C1248" s="40"/>
      <c r="D1248" s="39"/>
      <c r="E1248" s="40"/>
      <c r="F1248" s="872"/>
      <c r="G1248" s="873"/>
      <c r="H1248" s="873"/>
      <c r="I1248" s="874" t="s">
        <v>572</v>
      </c>
      <c r="J1248" s="873"/>
      <c r="K1248" s="41">
        <v>15.680000000000001</v>
      </c>
      <c r="L1248" s="875"/>
      <c r="M1248" s="43"/>
      <c r="O1248" s="1981"/>
      <c r="P1248" s="1982"/>
      <c r="Q1248" s="1980">
        <v>1</v>
      </c>
      <c r="R1248" s="2145"/>
      <c r="S1248" s="889"/>
      <c r="T1248" s="1569"/>
      <c r="U1248" s="915"/>
      <c r="V1248" s="890"/>
    </row>
    <row r="1249" spans="2:22" s="38" customFormat="1" ht="12" hidden="1" outlineLevel="3">
      <c r="B1249" s="26"/>
      <c r="C1249" s="40"/>
      <c r="D1249" s="39"/>
      <c r="E1249" s="40"/>
      <c r="F1249" s="872"/>
      <c r="G1249" s="873"/>
      <c r="H1249" s="873"/>
      <c r="I1249" s="874" t="s">
        <v>703</v>
      </c>
      <c r="J1249" s="873"/>
      <c r="K1249" s="41">
        <v>0</v>
      </c>
      <c r="L1249" s="875"/>
      <c r="M1249" s="43"/>
      <c r="O1249" s="1981"/>
      <c r="P1249" s="1982"/>
      <c r="Q1249" s="1980">
        <v>1</v>
      </c>
      <c r="R1249" s="2145"/>
      <c r="S1249" s="889"/>
      <c r="T1249" s="1569"/>
      <c r="U1249" s="915"/>
      <c r="V1249" s="890"/>
    </row>
    <row r="1250" spans="2:22" s="38" customFormat="1" ht="12" hidden="1" outlineLevel="3">
      <c r="B1250" s="26"/>
      <c r="C1250" s="40"/>
      <c r="D1250" s="39"/>
      <c r="E1250" s="40"/>
      <c r="F1250" s="872"/>
      <c r="G1250" s="873"/>
      <c r="H1250" s="873"/>
      <c r="I1250" s="874" t="s">
        <v>443</v>
      </c>
      <c r="J1250" s="873"/>
      <c r="K1250" s="41">
        <v>15.76</v>
      </c>
      <c r="L1250" s="875"/>
      <c r="M1250" s="43"/>
      <c r="O1250" s="1981"/>
      <c r="P1250" s="1982"/>
      <c r="Q1250" s="1980">
        <v>1</v>
      </c>
      <c r="R1250" s="2145"/>
      <c r="S1250" s="889"/>
      <c r="T1250" s="1569"/>
      <c r="U1250" s="915"/>
      <c r="V1250" s="890"/>
    </row>
    <row r="1251" spans="2:22" s="38" customFormat="1" ht="12" hidden="1" outlineLevel="3">
      <c r="B1251" s="26"/>
      <c r="C1251" s="40"/>
      <c r="D1251" s="39"/>
      <c r="E1251" s="40"/>
      <c r="F1251" s="872"/>
      <c r="G1251" s="873"/>
      <c r="H1251" s="873"/>
      <c r="I1251" s="874" t="s">
        <v>704</v>
      </c>
      <c r="J1251" s="873"/>
      <c r="K1251" s="41">
        <v>0</v>
      </c>
      <c r="L1251" s="875"/>
      <c r="M1251" s="43"/>
      <c r="O1251" s="1981"/>
      <c r="P1251" s="1982"/>
      <c r="Q1251" s="1980">
        <v>1</v>
      </c>
      <c r="R1251" s="2145"/>
      <c r="S1251" s="889"/>
      <c r="T1251" s="1569"/>
      <c r="U1251" s="915"/>
      <c r="V1251" s="890"/>
    </row>
    <row r="1252" spans="2:22" s="38" customFormat="1" ht="12" hidden="1" outlineLevel="3">
      <c r="B1252" s="26"/>
      <c r="C1252" s="40"/>
      <c r="D1252" s="39"/>
      <c r="E1252" s="40"/>
      <c r="F1252" s="872"/>
      <c r="G1252" s="873"/>
      <c r="H1252" s="873"/>
      <c r="I1252" s="874" t="s">
        <v>430</v>
      </c>
      <c r="J1252" s="873"/>
      <c r="K1252" s="41">
        <v>10.48</v>
      </c>
      <c r="L1252" s="875"/>
      <c r="M1252" s="43"/>
      <c r="O1252" s="1981"/>
      <c r="P1252" s="1982"/>
      <c r="Q1252" s="1980">
        <v>1</v>
      </c>
      <c r="R1252" s="2145"/>
      <c r="S1252" s="889"/>
      <c r="T1252" s="1569"/>
      <c r="U1252" s="915"/>
      <c r="V1252" s="890"/>
    </row>
    <row r="1253" spans="2:22" s="38" customFormat="1" ht="12" hidden="1" outlineLevel="3">
      <c r="B1253" s="26"/>
      <c r="C1253" s="40"/>
      <c r="D1253" s="39"/>
      <c r="E1253" s="40"/>
      <c r="F1253" s="872"/>
      <c r="G1253" s="873"/>
      <c r="H1253" s="873"/>
      <c r="I1253" s="874" t="s">
        <v>705</v>
      </c>
      <c r="J1253" s="873"/>
      <c r="K1253" s="41">
        <v>0</v>
      </c>
      <c r="L1253" s="875"/>
      <c r="M1253" s="43"/>
      <c r="O1253" s="1981"/>
      <c r="P1253" s="1982"/>
      <c r="Q1253" s="1980">
        <v>1</v>
      </c>
      <c r="R1253" s="2145"/>
      <c r="S1253" s="889"/>
      <c r="T1253" s="1569"/>
      <c r="U1253" s="915"/>
      <c r="V1253" s="890"/>
    </row>
    <row r="1254" spans="2:22" s="38" customFormat="1" ht="12" hidden="1" outlineLevel="3">
      <c r="B1254" s="26"/>
      <c r="C1254" s="40"/>
      <c r="D1254" s="39"/>
      <c r="E1254" s="40"/>
      <c r="F1254" s="872"/>
      <c r="G1254" s="873"/>
      <c r="H1254" s="873"/>
      <c r="I1254" s="874" t="s">
        <v>430</v>
      </c>
      <c r="J1254" s="873"/>
      <c r="K1254" s="41">
        <v>10.48</v>
      </c>
      <c r="L1254" s="875"/>
      <c r="M1254" s="43"/>
      <c r="O1254" s="1981"/>
      <c r="P1254" s="1982"/>
      <c r="Q1254" s="1980">
        <v>1</v>
      </c>
      <c r="R1254" s="2145"/>
      <c r="S1254" s="889"/>
      <c r="T1254" s="1569"/>
      <c r="U1254" s="915"/>
      <c r="V1254" s="890"/>
    </row>
    <row r="1255" spans="2:22" s="38" customFormat="1" ht="12" hidden="1" outlineLevel="3">
      <c r="B1255" s="26"/>
      <c r="C1255" s="40"/>
      <c r="D1255" s="39"/>
      <c r="E1255" s="40"/>
      <c r="F1255" s="872"/>
      <c r="G1255" s="873"/>
      <c r="H1255" s="873"/>
      <c r="I1255" s="874" t="s">
        <v>706</v>
      </c>
      <c r="J1255" s="873"/>
      <c r="K1255" s="41">
        <v>0</v>
      </c>
      <c r="L1255" s="875"/>
      <c r="M1255" s="43"/>
      <c r="O1255" s="1981"/>
      <c r="P1255" s="1982"/>
      <c r="Q1255" s="1980">
        <v>1</v>
      </c>
      <c r="R1255" s="2145"/>
      <c r="S1255" s="889"/>
      <c r="T1255" s="1569"/>
      <c r="U1255" s="915"/>
      <c r="V1255" s="890"/>
    </row>
    <row r="1256" spans="2:22" s="38" customFormat="1" ht="12" hidden="1" outlineLevel="3">
      <c r="B1256" s="26"/>
      <c r="C1256" s="40"/>
      <c r="D1256" s="39"/>
      <c r="E1256" s="40"/>
      <c r="F1256" s="872"/>
      <c r="G1256" s="873"/>
      <c r="H1256" s="873"/>
      <c r="I1256" s="874" t="s">
        <v>244</v>
      </c>
      <c r="J1256" s="873"/>
      <c r="K1256" s="41">
        <v>12.48</v>
      </c>
      <c r="L1256" s="875"/>
      <c r="M1256" s="43"/>
      <c r="O1256" s="1981"/>
      <c r="P1256" s="1982"/>
      <c r="Q1256" s="1980">
        <v>1</v>
      </c>
      <c r="R1256" s="2145"/>
      <c r="S1256" s="889"/>
      <c r="T1256" s="1569"/>
      <c r="U1256" s="915"/>
      <c r="V1256" s="890"/>
    </row>
    <row r="1257" spans="2:22" s="38" customFormat="1" ht="12" hidden="1" outlineLevel="3">
      <c r="B1257" s="26"/>
      <c r="C1257" s="40"/>
      <c r="D1257" s="39"/>
      <c r="E1257" s="40"/>
      <c r="F1257" s="872"/>
      <c r="G1257" s="873"/>
      <c r="H1257" s="873"/>
      <c r="I1257" s="874" t="s">
        <v>707</v>
      </c>
      <c r="J1257" s="873"/>
      <c r="K1257" s="41">
        <v>0</v>
      </c>
      <c r="L1257" s="875"/>
      <c r="M1257" s="43"/>
      <c r="O1257" s="1981"/>
      <c r="P1257" s="1982"/>
      <c r="Q1257" s="1980">
        <v>1</v>
      </c>
      <c r="R1257" s="2145"/>
      <c r="S1257" s="889"/>
      <c r="T1257" s="1569"/>
      <c r="U1257" s="915"/>
      <c r="V1257" s="890"/>
    </row>
    <row r="1258" spans="2:22" s="38" customFormat="1" ht="12" hidden="1" outlineLevel="3">
      <c r="B1258" s="26"/>
      <c r="C1258" s="40"/>
      <c r="D1258" s="39"/>
      <c r="E1258" s="40"/>
      <c r="F1258" s="872"/>
      <c r="G1258" s="873"/>
      <c r="H1258" s="873"/>
      <c r="I1258" s="874" t="s">
        <v>555</v>
      </c>
      <c r="J1258" s="873"/>
      <c r="K1258" s="41">
        <v>31.200000000000003</v>
      </c>
      <c r="L1258" s="875"/>
      <c r="M1258" s="43"/>
      <c r="O1258" s="1981"/>
      <c r="P1258" s="1982"/>
      <c r="Q1258" s="1980">
        <v>1</v>
      </c>
      <c r="R1258" s="2145"/>
      <c r="S1258" s="889"/>
      <c r="T1258" s="1569"/>
      <c r="U1258" s="915"/>
      <c r="V1258" s="890"/>
    </row>
    <row r="1259" spans="2:22" s="38" customFormat="1" ht="12" hidden="1" outlineLevel="3">
      <c r="B1259" s="26"/>
      <c r="C1259" s="40"/>
      <c r="D1259" s="39"/>
      <c r="E1259" s="40"/>
      <c r="F1259" s="872"/>
      <c r="G1259" s="873"/>
      <c r="H1259" s="873"/>
      <c r="I1259" s="874" t="s">
        <v>708</v>
      </c>
      <c r="J1259" s="873"/>
      <c r="K1259" s="41">
        <v>0</v>
      </c>
      <c r="L1259" s="875"/>
      <c r="M1259" s="43"/>
      <c r="O1259" s="1981"/>
      <c r="P1259" s="1982"/>
      <c r="Q1259" s="1980">
        <v>1</v>
      </c>
      <c r="R1259" s="2145"/>
      <c r="S1259" s="889"/>
      <c r="T1259" s="1569"/>
      <c r="U1259" s="915"/>
      <c r="V1259" s="890"/>
    </row>
    <row r="1260" spans="2:22" s="38" customFormat="1" ht="12" hidden="1" outlineLevel="3">
      <c r="B1260" s="26"/>
      <c r="C1260" s="40"/>
      <c r="D1260" s="39"/>
      <c r="E1260" s="40"/>
      <c r="F1260" s="872"/>
      <c r="G1260" s="873"/>
      <c r="H1260" s="873"/>
      <c r="I1260" s="874" t="s">
        <v>1059</v>
      </c>
      <c r="J1260" s="873"/>
      <c r="K1260" s="41">
        <v>10.72</v>
      </c>
      <c r="L1260" s="875"/>
      <c r="M1260" s="43"/>
      <c r="O1260" s="1981"/>
      <c r="P1260" s="1982"/>
      <c r="Q1260" s="1980">
        <v>1</v>
      </c>
      <c r="R1260" s="2145"/>
      <c r="S1260" s="889"/>
      <c r="T1260" s="1569"/>
      <c r="U1260" s="915"/>
      <c r="V1260" s="890"/>
    </row>
    <row r="1261" spans="2:22" s="38" customFormat="1" ht="12" hidden="1" outlineLevel="3">
      <c r="B1261" s="26"/>
      <c r="C1261" s="40"/>
      <c r="D1261" s="39"/>
      <c r="E1261" s="40"/>
      <c r="F1261" s="872"/>
      <c r="G1261" s="873"/>
      <c r="H1261" s="873"/>
      <c r="I1261" s="874" t="s">
        <v>1112</v>
      </c>
      <c r="J1261" s="873"/>
      <c r="K1261" s="41">
        <v>0</v>
      </c>
      <c r="L1261" s="875"/>
      <c r="M1261" s="43"/>
      <c r="O1261" s="1981"/>
      <c r="P1261" s="1982"/>
      <c r="Q1261" s="1980">
        <v>1</v>
      </c>
      <c r="R1261" s="2145"/>
      <c r="S1261" s="889"/>
      <c r="T1261" s="1569"/>
      <c r="U1261" s="915"/>
      <c r="V1261" s="890"/>
    </row>
    <row r="1262" spans="2:22" s="38" customFormat="1" ht="12" hidden="1" outlineLevel="3">
      <c r="B1262" s="26"/>
      <c r="C1262" s="40"/>
      <c r="D1262" s="39"/>
      <c r="E1262" s="40"/>
      <c r="F1262" s="872"/>
      <c r="G1262" s="873"/>
      <c r="H1262" s="873"/>
      <c r="I1262" s="874" t="s">
        <v>1283</v>
      </c>
      <c r="J1262" s="873"/>
      <c r="K1262" s="41">
        <v>18.688000000000002</v>
      </c>
      <c r="L1262" s="875"/>
      <c r="M1262" s="43"/>
      <c r="O1262" s="1981"/>
      <c r="P1262" s="1982"/>
      <c r="Q1262" s="1980">
        <v>1</v>
      </c>
      <c r="R1262" s="2145"/>
      <c r="S1262" s="889"/>
      <c r="T1262" s="1569"/>
      <c r="U1262" s="915"/>
      <c r="V1262" s="890"/>
    </row>
    <row r="1263" spans="2:22" s="38" customFormat="1" ht="12" hidden="1" outlineLevel="3">
      <c r="B1263" s="26"/>
      <c r="C1263" s="40"/>
      <c r="D1263" s="39"/>
      <c r="E1263" s="40"/>
      <c r="F1263" s="872"/>
      <c r="G1263" s="873"/>
      <c r="H1263" s="873"/>
      <c r="I1263" s="874" t="s">
        <v>967</v>
      </c>
      <c r="J1263" s="873"/>
      <c r="K1263" s="41">
        <v>0</v>
      </c>
      <c r="L1263" s="875"/>
      <c r="M1263" s="43"/>
      <c r="O1263" s="1981"/>
      <c r="P1263" s="1982"/>
      <c r="Q1263" s="1980">
        <v>1</v>
      </c>
      <c r="R1263" s="2145"/>
      <c r="S1263" s="889"/>
      <c r="T1263" s="1569"/>
      <c r="U1263" s="915"/>
      <c r="V1263" s="890"/>
    </row>
    <row r="1264" spans="2:22" s="38" customFormat="1" ht="12" hidden="1" outlineLevel="3">
      <c r="B1264" s="26"/>
      <c r="C1264" s="40"/>
      <c r="D1264" s="39"/>
      <c r="E1264" s="40"/>
      <c r="F1264" s="872"/>
      <c r="G1264" s="873"/>
      <c r="H1264" s="873"/>
      <c r="I1264" s="874" t="s">
        <v>1022</v>
      </c>
      <c r="J1264" s="873"/>
      <c r="K1264" s="41">
        <v>28.352</v>
      </c>
      <c r="L1264" s="875"/>
      <c r="M1264" s="43"/>
      <c r="O1264" s="1981"/>
      <c r="P1264" s="1982"/>
      <c r="Q1264" s="1980">
        <v>1</v>
      </c>
      <c r="R1264" s="2145"/>
      <c r="S1264" s="889"/>
      <c r="T1264" s="1569"/>
      <c r="U1264" s="915"/>
      <c r="V1264" s="890"/>
    </row>
    <row r="1265" spans="2:22" s="38" customFormat="1" ht="12" hidden="1" outlineLevel="3">
      <c r="B1265" s="26"/>
      <c r="C1265" s="40"/>
      <c r="D1265" s="39"/>
      <c r="E1265" s="40"/>
      <c r="F1265" s="872"/>
      <c r="G1265" s="873"/>
      <c r="H1265" s="873"/>
      <c r="I1265" s="874" t="s">
        <v>709</v>
      </c>
      <c r="J1265" s="873"/>
      <c r="K1265" s="41">
        <v>0</v>
      </c>
      <c r="L1265" s="875"/>
      <c r="M1265" s="43"/>
      <c r="O1265" s="1981"/>
      <c r="P1265" s="1982"/>
      <c r="Q1265" s="1980">
        <v>1</v>
      </c>
      <c r="R1265" s="2145"/>
      <c r="S1265" s="889"/>
      <c r="T1265" s="1569"/>
      <c r="U1265" s="915"/>
      <c r="V1265" s="890"/>
    </row>
    <row r="1266" spans="2:22" s="38" customFormat="1" ht="12" hidden="1" outlineLevel="3">
      <c r="B1266" s="26"/>
      <c r="C1266" s="40"/>
      <c r="D1266" s="39"/>
      <c r="E1266" s="40"/>
      <c r="F1266" s="872"/>
      <c r="G1266" s="873"/>
      <c r="H1266" s="873"/>
      <c r="I1266" s="874" t="s">
        <v>1034</v>
      </c>
      <c r="J1266" s="873"/>
      <c r="K1266" s="41">
        <v>28.288</v>
      </c>
      <c r="L1266" s="875"/>
      <c r="M1266" s="43"/>
      <c r="O1266" s="1981"/>
      <c r="P1266" s="1982"/>
      <c r="Q1266" s="1980">
        <v>1</v>
      </c>
      <c r="R1266" s="2145"/>
      <c r="S1266" s="889"/>
      <c r="T1266" s="1569"/>
      <c r="U1266" s="915"/>
      <c r="V1266" s="890"/>
    </row>
    <row r="1267" spans="2:22" s="38" customFormat="1" ht="12" hidden="1" outlineLevel="3">
      <c r="B1267" s="26"/>
      <c r="C1267" s="40"/>
      <c r="D1267" s="39"/>
      <c r="E1267" s="40"/>
      <c r="F1267" s="872"/>
      <c r="G1267" s="873"/>
      <c r="H1267" s="873"/>
      <c r="I1267" s="874" t="s">
        <v>710</v>
      </c>
      <c r="J1267" s="873"/>
      <c r="K1267" s="41">
        <v>0</v>
      </c>
      <c r="L1267" s="875"/>
      <c r="M1267" s="43"/>
      <c r="O1267" s="1981"/>
      <c r="P1267" s="1982"/>
      <c r="Q1267" s="1980">
        <v>1</v>
      </c>
      <c r="R1267" s="2145"/>
      <c r="S1267" s="889"/>
      <c r="T1267" s="1569"/>
      <c r="U1267" s="915"/>
      <c r="V1267" s="890"/>
    </row>
    <row r="1268" spans="2:22" s="38" customFormat="1" ht="12" hidden="1" outlineLevel="3">
      <c r="B1268" s="26"/>
      <c r="C1268" s="40"/>
      <c r="D1268" s="39"/>
      <c r="E1268" s="40"/>
      <c r="F1268" s="872"/>
      <c r="G1268" s="873"/>
      <c r="H1268" s="873"/>
      <c r="I1268" s="874" t="s">
        <v>878</v>
      </c>
      <c r="J1268" s="873"/>
      <c r="K1268" s="41">
        <v>28.271999999999998</v>
      </c>
      <c r="L1268" s="875"/>
      <c r="M1268" s="43"/>
      <c r="O1268" s="1981"/>
      <c r="P1268" s="1982"/>
      <c r="Q1268" s="1980">
        <v>1</v>
      </c>
      <c r="R1268" s="2145"/>
      <c r="S1268" s="889"/>
      <c r="T1268" s="1569"/>
      <c r="U1268" s="915"/>
      <c r="V1268" s="890"/>
    </row>
    <row r="1269" spans="2:22" s="38" customFormat="1" ht="12" hidden="1" outlineLevel="3">
      <c r="B1269" s="26"/>
      <c r="C1269" s="40"/>
      <c r="D1269" s="39"/>
      <c r="E1269" s="40"/>
      <c r="F1269" s="872"/>
      <c r="G1269" s="873"/>
      <c r="H1269" s="873"/>
      <c r="I1269" s="874" t="s">
        <v>711</v>
      </c>
      <c r="J1269" s="873"/>
      <c r="K1269" s="41">
        <v>0</v>
      </c>
      <c r="L1269" s="875"/>
      <c r="M1269" s="43"/>
      <c r="O1269" s="1981"/>
      <c r="P1269" s="1982"/>
      <c r="Q1269" s="1980">
        <v>1</v>
      </c>
      <c r="R1269" s="2145"/>
      <c r="S1269" s="889"/>
      <c r="T1269" s="1569"/>
      <c r="U1269" s="915"/>
      <c r="V1269" s="890"/>
    </row>
    <row r="1270" spans="2:22" s="38" customFormat="1" ht="12" hidden="1" outlineLevel="3">
      <c r="B1270" s="26"/>
      <c r="C1270" s="40"/>
      <c r="D1270" s="39"/>
      <c r="E1270" s="40"/>
      <c r="F1270" s="872"/>
      <c r="G1270" s="873"/>
      <c r="H1270" s="873"/>
      <c r="I1270" s="874" t="s">
        <v>1374</v>
      </c>
      <c r="J1270" s="873"/>
      <c r="K1270" s="41">
        <v>62.24</v>
      </c>
      <c r="L1270" s="875"/>
      <c r="M1270" s="43"/>
      <c r="O1270" s="1981"/>
      <c r="P1270" s="1982"/>
      <c r="Q1270" s="1980">
        <v>1</v>
      </c>
      <c r="R1270" s="2145"/>
      <c r="S1270" s="889"/>
      <c r="T1270" s="1569"/>
      <c r="U1270" s="915"/>
      <c r="V1270" s="890"/>
    </row>
    <row r="1271" spans="2:22" s="38" customFormat="1" ht="12" hidden="1" outlineLevel="3">
      <c r="B1271" s="26"/>
      <c r="C1271" s="40"/>
      <c r="D1271" s="39"/>
      <c r="E1271" s="40"/>
      <c r="F1271" s="872"/>
      <c r="G1271" s="873"/>
      <c r="H1271" s="873"/>
      <c r="I1271" s="874" t="s">
        <v>712</v>
      </c>
      <c r="J1271" s="873"/>
      <c r="K1271" s="41">
        <v>0</v>
      </c>
      <c r="L1271" s="875"/>
      <c r="M1271" s="43"/>
      <c r="O1271" s="1981"/>
      <c r="P1271" s="1982"/>
      <c r="Q1271" s="1980">
        <v>1</v>
      </c>
      <c r="R1271" s="2145"/>
      <c r="S1271" s="889"/>
      <c r="T1271" s="1569"/>
      <c r="U1271" s="915"/>
      <c r="V1271" s="890"/>
    </row>
    <row r="1272" spans="2:22" s="38" customFormat="1" ht="12" hidden="1" outlineLevel="3">
      <c r="B1272" s="26"/>
      <c r="C1272" s="40"/>
      <c r="D1272" s="39"/>
      <c r="E1272" s="40"/>
      <c r="F1272" s="872"/>
      <c r="G1272" s="873"/>
      <c r="H1272" s="873"/>
      <c r="I1272" s="874" t="s">
        <v>441</v>
      </c>
      <c r="J1272" s="873"/>
      <c r="K1272" s="41">
        <v>15.440000000000001</v>
      </c>
      <c r="L1272" s="875"/>
      <c r="M1272" s="43"/>
      <c r="O1272" s="1981"/>
      <c r="P1272" s="1982"/>
      <c r="Q1272" s="1980">
        <v>1</v>
      </c>
      <c r="R1272" s="2145"/>
      <c r="S1272" s="889"/>
      <c r="T1272" s="1569"/>
      <c r="U1272" s="915"/>
      <c r="V1272" s="890"/>
    </row>
    <row r="1273" spans="2:22" s="38" customFormat="1" ht="12" hidden="1" outlineLevel="3">
      <c r="B1273" s="26"/>
      <c r="C1273" s="40"/>
      <c r="D1273" s="39"/>
      <c r="E1273" s="40"/>
      <c r="F1273" s="872"/>
      <c r="G1273" s="873"/>
      <c r="H1273" s="873"/>
      <c r="I1273" s="874" t="s">
        <v>713</v>
      </c>
      <c r="J1273" s="873"/>
      <c r="K1273" s="41">
        <v>0</v>
      </c>
      <c r="L1273" s="875"/>
      <c r="M1273" s="43"/>
      <c r="O1273" s="1981"/>
      <c r="P1273" s="1982"/>
      <c r="Q1273" s="1980">
        <v>1</v>
      </c>
      <c r="R1273" s="2145"/>
      <c r="S1273" s="889"/>
      <c r="T1273" s="1569"/>
      <c r="U1273" s="915"/>
      <c r="V1273" s="890"/>
    </row>
    <row r="1274" spans="2:22" s="38" customFormat="1" ht="12" hidden="1" outlineLevel="3">
      <c r="B1274" s="26"/>
      <c r="C1274" s="40"/>
      <c r="D1274" s="39"/>
      <c r="E1274" s="40"/>
      <c r="F1274" s="872"/>
      <c r="G1274" s="873"/>
      <c r="H1274" s="873"/>
      <c r="I1274" s="874" t="s">
        <v>430</v>
      </c>
      <c r="J1274" s="873"/>
      <c r="K1274" s="41">
        <v>10.48</v>
      </c>
      <c r="L1274" s="875"/>
      <c r="M1274" s="43"/>
      <c r="O1274" s="1981"/>
      <c r="P1274" s="1982"/>
      <c r="Q1274" s="1980">
        <v>1</v>
      </c>
      <c r="R1274" s="2145"/>
      <c r="S1274" s="889"/>
      <c r="T1274" s="1569"/>
      <c r="U1274" s="915"/>
      <c r="V1274" s="890"/>
    </row>
    <row r="1275" spans="2:22" s="38" customFormat="1" ht="12" hidden="1" outlineLevel="3">
      <c r="B1275" s="26"/>
      <c r="C1275" s="40"/>
      <c r="D1275" s="39"/>
      <c r="E1275" s="40"/>
      <c r="F1275" s="872"/>
      <c r="G1275" s="873"/>
      <c r="H1275" s="873"/>
      <c r="I1275" s="874" t="s">
        <v>714</v>
      </c>
      <c r="J1275" s="873"/>
      <c r="K1275" s="41">
        <v>0</v>
      </c>
      <c r="L1275" s="875"/>
      <c r="M1275" s="43"/>
      <c r="O1275" s="1981"/>
      <c r="P1275" s="1982"/>
      <c r="Q1275" s="1980">
        <v>1</v>
      </c>
      <c r="R1275" s="2145"/>
      <c r="S1275" s="889"/>
      <c r="T1275" s="1569"/>
      <c r="U1275" s="915"/>
      <c r="V1275" s="890"/>
    </row>
    <row r="1276" spans="2:22" s="38" customFormat="1" ht="12" hidden="1" outlineLevel="3">
      <c r="B1276" s="26"/>
      <c r="C1276" s="40"/>
      <c r="D1276" s="39"/>
      <c r="E1276" s="40"/>
      <c r="F1276" s="872"/>
      <c r="G1276" s="873"/>
      <c r="H1276" s="873"/>
      <c r="I1276" s="874" t="s">
        <v>803</v>
      </c>
      <c r="J1276" s="873"/>
      <c r="K1276" s="41">
        <v>35.839999999999996</v>
      </c>
      <c r="L1276" s="875"/>
      <c r="M1276" s="43"/>
      <c r="O1276" s="1981"/>
      <c r="P1276" s="1982"/>
      <c r="Q1276" s="1980">
        <v>1</v>
      </c>
      <c r="R1276" s="2145"/>
      <c r="S1276" s="889"/>
      <c r="T1276" s="1569"/>
      <c r="U1276" s="915"/>
      <c r="V1276" s="890"/>
    </row>
    <row r="1277" spans="2:22" s="38" customFormat="1" ht="12" hidden="1" outlineLevel="3">
      <c r="B1277" s="26"/>
      <c r="C1277" s="40"/>
      <c r="D1277" s="39"/>
      <c r="E1277" s="40"/>
      <c r="F1277" s="872"/>
      <c r="G1277" s="873"/>
      <c r="H1277" s="873"/>
      <c r="I1277" s="874" t="s">
        <v>715</v>
      </c>
      <c r="J1277" s="873"/>
      <c r="K1277" s="41">
        <v>0</v>
      </c>
      <c r="L1277" s="875"/>
      <c r="M1277" s="43"/>
      <c r="O1277" s="1981"/>
      <c r="P1277" s="1982"/>
      <c r="Q1277" s="1980">
        <v>1</v>
      </c>
      <c r="R1277" s="2145"/>
      <c r="S1277" s="889"/>
      <c r="T1277" s="1569"/>
      <c r="U1277" s="915"/>
      <c r="V1277" s="890"/>
    </row>
    <row r="1278" spans="2:22" s="38" customFormat="1" ht="12" hidden="1" outlineLevel="3">
      <c r="B1278" s="26"/>
      <c r="C1278" s="40"/>
      <c r="D1278" s="39"/>
      <c r="E1278" s="40"/>
      <c r="F1278" s="872"/>
      <c r="G1278" s="873"/>
      <c r="H1278" s="873"/>
      <c r="I1278" s="874" t="s">
        <v>1130</v>
      </c>
      <c r="J1278" s="873"/>
      <c r="K1278" s="41">
        <v>44.720000000000006</v>
      </c>
      <c r="L1278" s="875"/>
      <c r="M1278" s="43"/>
      <c r="O1278" s="1981"/>
      <c r="P1278" s="1982"/>
      <c r="Q1278" s="1980">
        <v>1</v>
      </c>
      <c r="R1278" s="2145"/>
      <c r="S1278" s="889"/>
      <c r="T1278" s="1569"/>
      <c r="U1278" s="915"/>
      <c r="V1278" s="890"/>
    </row>
    <row r="1279" spans="2:22" s="38" customFormat="1" ht="12" hidden="1" outlineLevel="3">
      <c r="B1279" s="26"/>
      <c r="C1279" s="40"/>
      <c r="D1279" s="39"/>
      <c r="E1279" s="40"/>
      <c r="F1279" s="872"/>
      <c r="G1279" s="873"/>
      <c r="H1279" s="873"/>
      <c r="I1279" s="874" t="s">
        <v>716</v>
      </c>
      <c r="J1279" s="873"/>
      <c r="K1279" s="41">
        <v>0</v>
      </c>
      <c r="L1279" s="875"/>
      <c r="M1279" s="43"/>
      <c r="O1279" s="1981"/>
      <c r="P1279" s="1982"/>
      <c r="Q1279" s="1980">
        <v>1</v>
      </c>
      <c r="R1279" s="2145"/>
      <c r="S1279" s="889"/>
      <c r="T1279" s="1569"/>
      <c r="U1279" s="915"/>
      <c r="V1279" s="890"/>
    </row>
    <row r="1280" spans="2:22" s="38" customFormat="1" ht="12" hidden="1" outlineLevel="3">
      <c r="B1280" s="26"/>
      <c r="C1280" s="40"/>
      <c r="D1280" s="39"/>
      <c r="E1280" s="40"/>
      <c r="F1280" s="872"/>
      <c r="G1280" s="873"/>
      <c r="H1280" s="873"/>
      <c r="I1280" s="874" t="s">
        <v>464</v>
      </c>
      <c r="J1280" s="873"/>
      <c r="K1280" s="41">
        <v>7.008</v>
      </c>
      <c r="L1280" s="875"/>
      <c r="M1280" s="43"/>
      <c r="O1280" s="1981"/>
      <c r="P1280" s="1982"/>
      <c r="Q1280" s="1980">
        <v>1</v>
      </c>
      <c r="R1280" s="2145"/>
      <c r="S1280" s="889"/>
      <c r="T1280" s="1569"/>
      <c r="U1280" s="915"/>
      <c r="V1280" s="890"/>
    </row>
    <row r="1281" spans="2:22" s="38" customFormat="1" ht="12" hidden="1" outlineLevel="3">
      <c r="B1281" s="26"/>
      <c r="C1281" s="40"/>
      <c r="D1281" s="39"/>
      <c r="E1281" s="40"/>
      <c r="F1281" s="872"/>
      <c r="G1281" s="873"/>
      <c r="H1281" s="873"/>
      <c r="I1281" s="874" t="s">
        <v>717</v>
      </c>
      <c r="J1281" s="873"/>
      <c r="K1281" s="41">
        <v>0</v>
      </c>
      <c r="L1281" s="875"/>
      <c r="M1281" s="43"/>
      <c r="O1281" s="1981"/>
      <c r="P1281" s="1982"/>
      <c r="Q1281" s="1980">
        <v>1</v>
      </c>
      <c r="R1281" s="2145"/>
      <c r="S1281" s="889"/>
      <c r="T1281" s="1569"/>
      <c r="U1281" s="915"/>
      <c r="V1281" s="890"/>
    </row>
    <row r="1282" spans="2:22" s="38" customFormat="1" ht="12" hidden="1" outlineLevel="3">
      <c r="B1282" s="26"/>
      <c r="C1282" s="40"/>
      <c r="D1282" s="39"/>
      <c r="E1282" s="40"/>
      <c r="F1282" s="872"/>
      <c r="G1282" s="873"/>
      <c r="H1282" s="873"/>
      <c r="I1282" s="874" t="s">
        <v>513</v>
      </c>
      <c r="J1282" s="873"/>
      <c r="K1282" s="41">
        <v>9.1584000000000003</v>
      </c>
      <c r="L1282" s="875"/>
      <c r="M1282" s="43"/>
      <c r="O1282" s="1981"/>
      <c r="P1282" s="1982"/>
      <c r="Q1282" s="1980">
        <v>1</v>
      </c>
      <c r="R1282" s="2145"/>
      <c r="S1282" s="889"/>
      <c r="T1282" s="1569"/>
      <c r="U1282" s="915"/>
      <c r="V1282" s="890"/>
    </row>
    <row r="1283" spans="2:22" s="38" customFormat="1" ht="12" hidden="1" outlineLevel="3">
      <c r="B1283" s="26"/>
      <c r="C1283" s="40"/>
      <c r="D1283" s="39"/>
      <c r="E1283" s="40"/>
      <c r="F1283" s="872"/>
      <c r="G1283" s="873"/>
      <c r="H1283" s="873"/>
      <c r="I1283" s="874" t="s">
        <v>720</v>
      </c>
      <c r="J1283" s="873"/>
      <c r="K1283" s="41">
        <v>0</v>
      </c>
      <c r="L1283" s="875"/>
      <c r="M1283" s="43"/>
      <c r="O1283" s="1981"/>
      <c r="P1283" s="1982"/>
      <c r="Q1283" s="1980">
        <v>1</v>
      </c>
      <c r="R1283" s="2145"/>
      <c r="S1283" s="889"/>
      <c r="T1283" s="1569"/>
      <c r="U1283" s="915"/>
      <c r="V1283" s="890"/>
    </row>
    <row r="1284" spans="2:22" s="38" customFormat="1" ht="12" hidden="1" outlineLevel="3">
      <c r="B1284" s="26"/>
      <c r="C1284" s="40"/>
      <c r="D1284" s="39"/>
      <c r="E1284" s="40"/>
      <c r="F1284" s="872"/>
      <c r="G1284" s="873"/>
      <c r="H1284" s="873"/>
      <c r="I1284" s="874" t="s">
        <v>288</v>
      </c>
      <c r="J1284" s="873"/>
      <c r="K1284" s="41">
        <v>19.071999999999999</v>
      </c>
      <c r="L1284" s="875"/>
      <c r="M1284" s="43"/>
      <c r="O1284" s="1981"/>
      <c r="P1284" s="1982"/>
      <c r="Q1284" s="1980">
        <v>1</v>
      </c>
      <c r="R1284" s="2145"/>
      <c r="S1284" s="889"/>
      <c r="T1284" s="1569"/>
      <c r="U1284" s="915"/>
      <c r="V1284" s="890"/>
    </row>
    <row r="1285" spans="2:22" s="38" customFormat="1" ht="12" hidden="1" outlineLevel="3">
      <c r="B1285" s="26"/>
      <c r="C1285" s="40"/>
      <c r="D1285" s="39"/>
      <c r="E1285" s="40"/>
      <c r="F1285" s="872"/>
      <c r="G1285" s="873"/>
      <c r="H1285" s="873"/>
      <c r="I1285" s="874" t="s">
        <v>721</v>
      </c>
      <c r="J1285" s="873"/>
      <c r="K1285" s="41">
        <v>0</v>
      </c>
      <c r="L1285" s="875"/>
      <c r="M1285" s="43"/>
      <c r="O1285" s="1981"/>
      <c r="P1285" s="1982"/>
      <c r="Q1285" s="1980">
        <v>1</v>
      </c>
      <c r="R1285" s="2145"/>
      <c r="S1285" s="889"/>
      <c r="T1285" s="1569"/>
      <c r="U1285" s="915"/>
      <c r="V1285" s="890"/>
    </row>
    <row r="1286" spans="2:22" s="38" customFormat="1" ht="12" hidden="1" outlineLevel="3">
      <c r="B1286" s="26"/>
      <c r="C1286" s="40"/>
      <c r="D1286" s="39"/>
      <c r="E1286" s="40"/>
      <c r="F1286" s="872"/>
      <c r="G1286" s="873"/>
      <c r="H1286" s="873"/>
      <c r="I1286" s="874" t="s">
        <v>1313</v>
      </c>
      <c r="J1286" s="873"/>
      <c r="K1286" s="41">
        <v>45.231999999999999</v>
      </c>
      <c r="L1286" s="875"/>
      <c r="M1286" s="43"/>
      <c r="O1286" s="1981"/>
      <c r="P1286" s="1982"/>
      <c r="Q1286" s="1980">
        <v>1</v>
      </c>
      <c r="R1286" s="2145"/>
      <c r="S1286" s="889"/>
      <c r="T1286" s="1569"/>
      <c r="U1286" s="915"/>
      <c r="V1286" s="890"/>
    </row>
    <row r="1287" spans="2:22" s="38" customFormat="1" ht="12" hidden="1" outlineLevel="3">
      <c r="B1287" s="26"/>
      <c r="C1287" s="40"/>
      <c r="D1287" s="39"/>
      <c r="E1287" s="40"/>
      <c r="F1287" s="872"/>
      <c r="G1287" s="873"/>
      <c r="H1287" s="873"/>
      <c r="I1287" s="874" t="s">
        <v>722</v>
      </c>
      <c r="J1287" s="873"/>
      <c r="K1287" s="41">
        <v>0</v>
      </c>
      <c r="L1287" s="875"/>
      <c r="M1287" s="43"/>
      <c r="O1287" s="1981"/>
      <c r="P1287" s="1982"/>
      <c r="Q1287" s="1980">
        <v>1</v>
      </c>
      <c r="R1287" s="2145"/>
      <c r="S1287" s="889"/>
      <c r="T1287" s="1569"/>
      <c r="U1287" s="915"/>
      <c r="V1287" s="890"/>
    </row>
    <row r="1288" spans="2:22" s="38" customFormat="1" ht="12" hidden="1" outlineLevel="3">
      <c r="B1288" s="26"/>
      <c r="C1288" s="40"/>
      <c r="D1288" s="39"/>
      <c r="E1288" s="40"/>
      <c r="F1288" s="872"/>
      <c r="G1288" s="873"/>
      <c r="H1288" s="873"/>
      <c r="I1288" s="874" t="s">
        <v>454</v>
      </c>
      <c r="J1288" s="873"/>
      <c r="K1288" s="41">
        <v>19.920000000000002</v>
      </c>
      <c r="L1288" s="875"/>
      <c r="M1288" s="43"/>
      <c r="O1288" s="1981"/>
      <c r="P1288" s="1982"/>
      <c r="Q1288" s="1980">
        <v>1</v>
      </c>
      <c r="R1288" s="2145"/>
      <c r="S1288" s="889"/>
      <c r="T1288" s="1569"/>
      <c r="U1288" s="915"/>
      <c r="V1288" s="890"/>
    </row>
    <row r="1289" spans="2:22" s="38" customFormat="1" ht="12" hidden="1" outlineLevel="3">
      <c r="B1289" s="26"/>
      <c r="C1289" s="40"/>
      <c r="D1289" s="39"/>
      <c r="E1289" s="40"/>
      <c r="F1289" s="872"/>
      <c r="G1289" s="873"/>
      <c r="H1289" s="873"/>
      <c r="I1289" s="874" t="s">
        <v>723</v>
      </c>
      <c r="J1289" s="873"/>
      <c r="K1289" s="41">
        <v>0</v>
      </c>
      <c r="L1289" s="875"/>
      <c r="M1289" s="43"/>
      <c r="O1289" s="1981"/>
      <c r="P1289" s="1982"/>
      <c r="Q1289" s="1980">
        <v>1</v>
      </c>
      <c r="R1289" s="2145"/>
      <c r="S1289" s="889"/>
      <c r="T1289" s="1569"/>
      <c r="U1289" s="915"/>
      <c r="V1289" s="890"/>
    </row>
    <row r="1290" spans="2:22" s="38" customFormat="1" ht="12" hidden="1" outlineLevel="3">
      <c r="B1290" s="26"/>
      <c r="C1290" s="40"/>
      <c r="D1290" s="39"/>
      <c r="E1290" s="40"/>
      <c r="F1290" s="872"/>
      <c r="G1290" s="873"/>
      <c r="H1290" s="873"/>
      <c r="I1290" s="874" t="s">
        <v>310</v>
      </c>
      <c r="J1290" s="873"/>
      <c r="K1290" s="41">
        <v>23.840000000000003</v>
      </c>
      <c r="L1290" s="875"/>
      <c r="M1290" s="43"/>
      <c r="O1290" s="1981"/>
      <c r="P1290" s="1982"/>
      <c r="Q1290" s="1980">
        <v>1</v>
      </c>
      <c r="R1290" s="2145"/>
      <c r="S1290" s="889"/>
      <c r="T1290" s="1569"/>
      <c r="U1290" s="915"/>
      <c r="V1290" s="890"/>
    </row>
    <row r="1291" spans="2:22" s="38" customFormat="1" ht="12" hidden="1" outlineLevel="3">
      <c r="B1291" s="26"/>
      <c r="C1291" s="40"/>
      <c r="D1291" s="39"/>
      <c r="E1291" s="40"/>
      <c r="F1291" s="872"/>
      <c r="G1291" s="873"/>
      <c r="H1291" s="873"/>
      <c r="I1291" s="874" t="s">
        <v>724</v>
      </c>
      <c r="J1291" s="873"/>
      <c r="K1291" s="41">
        <v>0</v>
      </c>
      <c r="L1291" s="875"/>
      <c r="M1291" s="43"/>
      <c r="O1291" s="1981"/>
      <c r="P1291" s="1982"/>
      <c r="Q1291" s="1980">
        <v>1</v>
      </c>
      <c r="R1291" s="2145"/>
      <c r="S1291" s="889"/>
      <c r="T1291" s="1569"/>
      <c r="U1291" s="915"/>
      <c r="V1291" s="890"/>
    </row>
    <row r="1292" spans="2:22" s="38" customFormat="1" ht="12" hidden="1" outlineLevel="3">
      <c r="B1292" s="26"/>
      <c r="C1292" s="40"/>
      <c r="D1292" s="39"/>
      <c r="E1292" s="40"/>
      <c r="F1292" s="872"/>
      <c r="G1292" s="873"/>
      <c r="H1292" s="873"/>
      <c r="I1292" s="874" t="s">
        <v>1037</v>
      </c>
      <c r="J1292" s="873"/>
      <c r="K1292" s="41">
        <v>41.152000000000001</v>
      </c>
      <c r="L1292" s="875"/>
      <c r="M1292" s="43"/>
      <c r="O1292" s="1981"/>
      <c r="P1292" s="1982"/>
      <c r="Q1292" s="1980">
        <v>1</v>
      </c>
      <c r="R1292" s="2145"/>
      <c r="S1292" s="889"/>
      <c r="T1292" s="1569"/>
      <c r="U1292" s="915"/>
      <c r="V1292" s="890"/>
    </row>
    <row r="1293" spans="2:22" s="38" customFormat="1" ht="12" hidden="1" outlineLevel="3">
      <c r="B1293" s="26"/>
      <c r="C1293" s="40"/>
      <c r="D1293" s="39"/>
      <c r="E1293" s="40"/>
      <c r="F1293" s="872"/>
      <c r="G1293" s="873"/>
      <c r="H1293" s="873"/>
      <c r="I1293" s="874" t="s">
        <v>725</v>
      </c>
      <c r="J1293" s="873"/>
      <c r="K1293" s="41">
        <v>0</v>
      </c>
      <c r="L1293" s="875"/>
      <c r="M1293" s="43"/>
      <c r="O1293" s="1981"/>
      <c r="P1293" s="1982"/>
      <c r="Q1293" s="1980">
        <v>1</v>
      </c>
      <c r="R1293" s="2145"/>
      <c r="S1293" s="889"/>
      <c r="T1293" s="1569"/>
      <c r="U1293" s="915"/>
      <c r="V1293" s="890"/>
    </row>
    <row r="1294" spans="2:22" s="38" customFormat="1" ht="12" hidden="1" outlineLevel="3">
      <c r="B1294" s="26"/>
      <c r="C1294" s="40"/>
      <c r="D1294" s="39"/>
      <c r="E1294" s="40"/>
      <c r="F1294" s="872"/>
      <c r="G1294" s="873"/>
      <c r="H1294" s="873"/>
      <c r="I1294" s="874" t="s">
        <v>866</v>
      </c>
      <c r="J1294" s="873"/>
      <c r="K1294" s="41">
        <v>21.147000000000002</v>
      </c>
      <c r="L1294" s="875"/>
      <c r="M1294" s="43"/>
      <c r="O1294" s="1981"/>
      <c r="P1294" s="1982"/>
      <c r="Q1294" s="1980">
        <v>1</v>
      </c>
      <c r="R1294" s="2145"/>
      <c r="S1294" s="889"/>
      <c r="T1294" s="1569"/>
      <c r="U1294" s="915"/>
      <c r="V1294" s="890"/>
    </row>
    <row r="1295" spans="2:22" s="38" customFormat="1" ht="12" hidden="1" outlineLevel="3">
      <c r="B1295" s="26"/>
      <c r="C1295" s="40"/>
      <c r="D1295" s="39"/>
      <c r="E1295" s="40"/>
      <c r="F1295" s="872"/>
      <c r="G1295" s="873"/>
      <c r="H1295" s="873"/>
      <c r="I1295" s="874" t="s">
        <v>727</v>
      </c>
      <c r="J1295" s="873"/>
      <c r="K1295" s="41">
        <v>0</v>
      </c>
      <c r="L1295" s="875"/>
      <c r="M1295" s="43"/>
      <c r="O1295" s="1981"/>
      <c r="P1295" s="1982"/>
      <c r="Q1295" s="1980">
        <v>1</v>
      </c>
      <c r="R1295" s="2145"/>
      <c r="S1295" s="889"/>
      <c r="T1295" s="1569"/>
      <c r="U1295" s="915"/>
      <c r="V1295" s="890"/>
    </row>
    <row r="1296" spans="2:22" s="38" customFormat="1" ht="12" hidden="1" outlineLevel="3">
      <c r="B1296" s="26"/>
      <c r="C1296" s="40"/>
      <c r="D1296" s="39"/>
      <c r="E1296" s="40"/>
      <c r="F1296" s="872"/>
      <c r="G1296" s="873"/>
      <c r="H1296" s="873"/>
      <c r="I1296" s="874" t="s">
        <v>1064</v>
      </c>
      <c r="J1296" s="873"/>
      <c r="K1296" s="41">
        <v>39.102000000000004</v>
      </c>
      <c r="L1296" s="875"/>
      <c r="M1296" s="43"/>
      <c r="O1296" s="1981"/>
      <c r="P1296" s="1982"/>
      <c r="Q1296" s="1980">
        <v>1</v>
      </c>
      <c r="R1296" s="2145"/>
      <c r="S1296" s="889"/>
      <c r="T1296" s="1569"/>
      <c r="U1296" s="915"/>
      <c r="V1296" s="890"/>
    </row>
    <row r="1297" spans="2:22" s="38" customFormat="1" ht="12" hidden="1" outlineLevel="3">
      <c r="B1297" s="26"/>
      <c r="C1297" s="40"/>
      <c r="D1297" s="39"/>
      <c r="E1297" s="40"/>
      <c r="F1297" s="872"/>
      <c r="G1297" s="873"/>
      <c r="H1297" s="873"/>
      <c r="I1297" s="874" t="s">
        <v>728</v>
      </c>
      <c r="J1297" s="873"/>
      <c r="K1297" s="41">
        <v>0</v>
      </c>
      <c r="L1297" s="875"/>
      <c r="M1297" s="43"/>
      <c r="O1297" s="1981"/>
      <c r="P1297" s="1982"/>
      <c r="Q1297" s="1980">
        <v>1</v>
      </c>
      <c r="R1297" s="2145"/>
      <c r="S1297" s="889"/>
      <c r="T1297" s="1569"/>
      <c r="U1297" s="915"/>
      <c r="V1297" s="890"/>
    </row>
    <row r="1298" spans="2:22" s="38" customFormat="1" ht="12" hidden="1" outlineLevel="3">
      <c r="B1298" s="26"/>
      <c r="C1298" s="40"/>
      <c r="D1298" s="39"/>
      <c r="E1298" s="40"/>
      <c r="F1298" s="872"/>
      <c r="G1298" s="873"/>
      <c r="H1298" s="873"/>
      <c r="I1298" s="874" t="s">
        <v>1542</v>
      </c>
      <c r="J1298" s="873"/>
      <c r="K1298" s="41">
        <v>120.57600000000002</v>
      </c>
      <c r="L1298" s="875"/>
      <c r="M1298" s="43"/>
      <c r="O1298" s="1981"/>
      <c r="P1298" s="1982"/>
      <c r="Q1298" s="1980">
        <v>1</v>
      </c>
      <c r="R1298" s="2145"/>
      <c r="S1298" s="889"/>
      <c r="T1298" s="1569"/>
      <c r="U1298" s="915"/>
      <c r="V1298" s="890"/>
    </row>
    <row r="1299" spans="2:22" s="38" customFormat="1" ht="12" hidden="1" outlineLevel="3">
      <c r="B1299" s="26"/>
      <c r="C1299" s="40"/>
      <c r="D1299" s="39"/>
      <c r="E1299" s="40"/>
      <c r="F1299" s="872"/>
      <c r="G1299" s="873"/>
      <c r="H1299" s="873"/>
      <c r="I1299" s="874" t="s">
        <v>729</v>
      </c>
      <c r="J1299" s="873"/>
      <c r="K1299" s="41">
        <v>0</v>
      </c>
      <c r="L1299" s="875"/>
      <c r="M1299" s="43"/>
      <c r="O1299" s="1981"/>
      <c r="P1299" s="1982"/>
      <c r="Q1299" s="1980">
        <v>1</v>
      </c>
      <c r="R1299" s="2145"/>
      <c r="S1299" s="889"/>
      <c r="T1299" s="1569"/>
      <c r="U1299" s="915"/>
      <c r="V1299" s="890"/>
    </row>
    <row r="1300" spans="2:22" s="38" customFormat="1" ht="12" hidden="1" outlineLevel="3">
      <c r="B1300" s="26"/>
      <c r="C1300" s="40"/>
      <c r="D1300" s="39"/>
      <c r="E1300" s="40"/>
      <c r="F1300" s="872"/>
      <c r="G1300" s="873"/>
      <c r="H1300" s="873"/>
      <c r="I1300" s="874" t="s">
        <v>1371</v>
      </c>
      <c r="J1300" s="873"/>
      <c r="K1300" s="41">
        <v>145.584</v>
      </c>
      <c r="L1300" s="875"/>
      <c r="M1300" s="43"/>
      <c r="O1300" s="1981"/>
      <c r="P1300" s="1982"/>
      <c r="Q1300" s="1980">
        <v>1</v>
      </c>
      <c r="R1300" s="2145"/>
      <c r="S1300" s="889"/>
      <c r="T1300" s="1569"/>
      <c r="U1300" s="915"/>
      <c r="V1300" s="890"/>
    </row>
    <row r="1301" spans="2:22" s="38" customFormat="1" ht="12" hidden="1" outlineLevel="3">
      <c r="B1301" s="26"/>
      <c r="C1301" s="40"/>
      <c r="D1301" s="39"/>
      <c r="E1301" s="40"/>
      <c r="F1301" s="872"/>
      <c r="G1301" s="873"/>
      <c r="H1301" s="873"/>
      <c r="I1301" s="874" t="s">
        <v>730</v>
      </c>
      <c r="J1301" s="873"/>
      <c r="K1301" s="41">
        <v>0</v>
      </c>
      <c r="L1301" s="875"/>
      <c r="M1301" s="43"/>
      <c r="O1301" s="1981"/>
      <c r="P1301" s="1982"/>
      <c r="Q1301" s="1980">
        <v>1</v>
      </c>
      <c r="R1301" s="2145"/>
      <c r="S1301" s="889"/>
      <c r="T1301" s="1569"/>
      <c r="U1301" s="915"/>
      <c r="V1301" s="890"/>
    </row>
    <row r="1302" spans="2:22" s="38" customFormat="1" ht="12" hidden="1" outlineLevel="3">
      <c r="B1302" s="26"/>
      <c r="C1302" s="40"/>
      <c r="D1302" s="39"/>
      <c r="E1302" s="40"/>
      <c r="F1302" s="872"/>
      <c r="G1302" s="873"/>
      <c r="H1302" s="873"/>
      <c r="I1302" s="874" t="s">
        <v>1219</v>
      </c>
      <c r="J1302" s="873"/>
      <c r="K1302" s="41">
        <v>68.528000000000006</v>
      </c>
      <c r="L1302" s="875"/>
      <c r="M1302" s="43"/>
      <c r="O1302" s="1981"/>
      <c r="P1302" s="1982"/>
      <c r="Q1302" s="1980">
        <v>1</v>
      </c>
      <c r="R1302" s="2145"/>
      <c r="S1302" s="889"/>
      <c r="T1302" s="1569"/>
      <c r="U1302" s="915"/>
      <c r="V1302" s="890"/>
    </row>
    <row r="1303" spans="2:22" s="38" customFormat="1" ht="12" hidden="1" outlineLevel="3">
      <c r="B1303" s="26"/>
      <c r="C1303" s="40"/>
      <c r="D1303" s="39"/>
      <c r="E1303" s="40"/>
      <c r="F1303" s="872"/>
      <c r="G1303" s="873"/>
      <c r="H1303" s="873"/>
      <c r="I1303" s="874" t="s">
        <v>731</v>
      </c>
      <c r="J1303" s="873"/>
      <c r="K1303" s="41">
        <v>0</v>
      </c>
      <c r="L1303" s="875"/>
      <c r="M1303" s="43"/>
      <c r="O1303" s="1981"/>
      <c r="P1303" s="1982"/>
      <c r="Q1303" s="1980">
        <v>1</v>
      </c>
      <c r="R1303" s="2145"/>
      <c r="S1303" s="889"/>
      <c r="T1303" s="1569"/>
      <c r="U1303" s="915"/>
      <c r="V1303" s="890"/>
    </row>
    <row r="1304" spans="2:22" s="38" customFormat="1" ht="12" hidden="1" outlineLevel="3">
      <c r="B1304" s="26"/>
      <c r="C1304" s="40"/>
      <c r="D1304" s="39"/>
      <c r="E1304" s="40"/>
      <c r="F1304" s="872"/>
      <c r="G1304" s="873"/>
      <c r="H1304" s="873"/>
      <c r="I1304" s="874" t="s">
        <v>1080</v>
      </c>
      <c r="J1304" s="873"/>
      <c r="K1304" s="41">
        <v>84.327600000000018</v>
      </c>
      <c r="L1304" s="875"/>
      <c r="M1304" s="43"/>
      <c r="O1304" s="1981"/>
      <c r="P1304" s="1982"/>
      <c r="Q1304" s="1980">
        <v>1</v>
      </c>
      <c r="R1304" s="2145"/>
      <c r="S1304" s="889"/>
      <c r="T1304" s="1569"/>
      <c r="U1304" s="915"/>
      <c r="V1304" s="890"/>
    </row>
    <row r="1305" spans="2:22" s="38" customFormat="1" ht="12" hidden="1" outlineLevel="3">
      <c r="B1305" s="26"/>
      <c r="C1305" s="40"/>
      <c r="D1305" s="39"/>
      <c r="E1305" s="40"/>
      <c r="F1305" s="872"/>
      <c r="G1305" s="873"/>
      <c r="H1305" s="873"/>
      <c r="I1305" s="874" t="s">
        <v>733</v>
      </c>
      <c r="J1305" s="873"/>
      <c r="K1305" s="41">
        <v>0</v>
      </c>
      <c r="L1305" s="875"/>
      <c r="M1305" s="43"/>
      <c r="O1305" s="1981"/>
      <c r="P1305" s="1982"/>
      <c r="Q1305" s="1980">
        <v>1</v>
      </c>
      <c r="R1305" s="2145"/>
      <c r="S1305" s="889"/>
      <c r="T1305" s="1569"/>
      <c r="U1305" s="915"/>
      <c r="V1305" s="890"/>
    </row>
    <row r="1306" spans="2:22" s="38" customFormat="1" ht="12" hidden="1" outlineLevel="3">
      <c r="B1306" s="26"/>
      <c r="C1306" s="40"/>
      <c r="D1306" s="39"/>
      <c r="E1306" s="40"/>
      <c r="F1306" s="872"/>
      <c r="G1306" s="873"/>
      <c r="H1306" s="873"/>
      <c r="I1306" s="874" t="s">
        <v>1002</v>
      </c>
      <c r="J1306" s="873"/>
      <c r="K1306" s="41">
        <v>42.336000000000006</v>
      </c>
      <c r="L1306" s="875"/>
      <c r="M1306" s="43"/>
      <c r="O1306" s="1981"/>
      <c r="P1306" s="1982"/>
      <c r="Q1306" s="1980">
        <v>1</v>
      </c>
      <c r="R1306" s="2145"/>
      <c r="S1306" s="889"/>
      <c r="T1306" s="1569"/>
      <c r="U1306" s="915"/>
      <c r="V1306" s="890"/>
    </row>
    <row r="1307" spans="2:22" s="38" customFormat="1" ht="12" hidden="1" outlineLevel="3">
      <c r="B1307" s="26"/>
      <c r="C1307" s="40"/>
      <c r="D1307" s="39"/>
      <c r="E1307" s="40"/>
      <c r="F1307" s="872"/>
      <c r="G1307" s="873"/>
      <c r="H1307" s="873"/>
      <c r="I1307" s="874" t="s">
        <v>734</v>
      </c>
      <c r="J1307" s="873"/>
      <c r="K1307" s="41">
        <v>0</v>
      </c>
      <c r="L1307" s="875"/>
      <c r="M1307" s="43"/>
      <c r="O1307" s="1981"/>
      <c r="P1307" s="1982"/>
      <c r="Q1307" s="1980">
        <v>1</v>
      </c>
      <c r="R1307" s="2145"/>
      <c r="S1307" s="889"/>
      <c r="T1307" s="1569"/>
      <c r="U1307" s="915"/>
      <c r="V1307" s="890"/>
    </row>
    <row r="1308" spans="2:22" s="38" customFormat="1" ht="12" hidden="1" outlineLevel="3">
      <c r="B1308" s="26"/>
      <c r="C1308" s="40"/>
      <c r="D1308" s="39"/>
      <c r="E1308" s="40"/>
      <c r="F1308" s="872"/>
      <c r="G1308" s="873"/>
      <c r="H1308" s="873"/>
      <c r="I1308" s="874" t="s">
        <v>240</v>
      </c>
      <c r="J1308" s="873"/>
      <c r="K1308" s="41">
        <v>12.978</v>
      </c>
      <c r="L1308" s="875"/>
      <c r="M1308" s="43"/>
      <c r="O1308" s="1981"/>
      <c r="P1308" s="1982"/>
      <c r="Q1308" s="1980">
        <v>1</v>
      </c>
      <c r="R1308" s="2145"/>
      <c r="S1308" s="889"/>
      <c r="T1308" s="1569"/>
      <c r="U1308" s="915"/>
      <c r="V1308" s="890"/>
    </row>
    <row r="1309" spans="2:22" s="38" customFormat="1" ht="12" hidden="1" outlineLevel="3">
      <c r="B1309" s="26"/>
      <c r="C1309" s="40"/>
      <c r="D1309" s="39"/>
      <c r="E1309" s="40"/>
      <c r="F1309" s="872"/>
      <c r="G1309" s="873"/>
      <c r="H1309" s="873"/>
      <c r="I1309" s="874" t="s">
        <v>740</v>
      </c>
      <c r="J1309" s="873"/>
      <c r="K1309" s="41">
        <v>0</v>
      </c>
      <c r="L1309" s="875"/>
      <c r="M1309" s="43"/>
      <c r="O1309" s="1981"/>
      <c r="P1309" s="1982"/>
      <c r="Q1309" s="1980">
        <v>1</v>
      </c>
      <c r="R1309" s="2145"/>
      <c r="S1309" s="889"/>
      <c r="T1309" s="1569"/>
      <c r="U1309" s="915"/>
      <c r="V1309" s="890"/>
    </row>
    <row r="1310" spans="2:22" s="38" customFormat="1" ht="12" hidden="1" outlineLevel="3">
      <c r="B1310" s="26"/>
      <c r="C1310" s="40"/>
      <c r="D1310" s="39"/>
      <c r="E1310" s="40"/>
      <c r="F1310" s="872"/>
      <c r="G1310" s="873"/>
      <c r="H1310" s="873"/>
      <c r="I1310" s="874" t="s">
        <v>1463</v>
      </c>
      <c r="J1310" s="873"/>
      <c r="K1310" s="41">
        <v>93.6</v>
      </c>
      <c r="L1310" s="875"/>
      <c r="M1310" s="43"/>
      <c r="O1310" s="1981"/>
      <c r="P1310" s="1982"/>
      <c r="Q1310" s="1980">
        <v>1</v>
      </c>
      <c r="R1310" s="2145"/>
      <c r="S1310" s="889"/>
      <c r="T1310" s="1569"/>
      <c r="U1310" s="915"/>
      <c r="V1310" s="890"/>
    </row>
    <row r="1311" spans="2:22" s="38" customFormat="1" ht="12" hidden="1" outlineLevel="3">
      <c r="B1311" s="26"/>
      <c r="C1311" s="40"/>
      <c r="D1311" s="39"/>
      <c r="E1311" s="40"/>
      <c r="F1311" s="872"/>
      <c r="G1311" s="873"/>
      <c r="H1311" s="873"/>
      <c r="I1311" s="874" t="s">
        <v>795</v>
      </c>
      <c r="J1311" s="873"/>
      <c r="K1311" s="41">
        <v>2.0799999999999996</v>
      </c>
      <c r="L1311" s="875"/>
      <c r="M1311" s="43"/>
      <c r="O1311" s="1981"/>
      <c r="P1311" s="1982"/>
      <c r="Q1311" s="1980">
        <v>1</v>
      </c>
      <c r="R1311" s="2145"/>
      <c r="S1311" s="889"/>
      <c r="T1311" s="1569"/>
      <c r="U1311" s="915"/>
      <c r="V1311" s="890"/>
    </row>
    <row r="1312" spans="2:22" s="38" customFormat="1" ht="12" hidden="1" outlineLevel="3">
      <c r="B1312" s="26"/>
      <c r="C1312" s="40"/>
      <c r="D1312" s="39"/>
      <c r="E1312" s="40"/>
      <c r="F1312" s="872"/>
      <c r="G1312" s="873"/>
      <c r="H1312" s="873"/>
      <c r="I1312" s="874" t="s">
        <v>741</v>
      </c>
      <c r="J1312" s="873"/>
      <c r="K1312" s="41">
        <v>0</v>
      </c>
      <c r="L1312" s="875"/>
      <c r="M1312" s="43"/>
      <c r="O1312" s="1981"/>
      <c r="P1312" s="1982"/>
      <c r="Q1312" s="1980">
        <v>1</v>
      </c>
      <c r="R1312" s="2145"/>
      <c r="S1312" s="889"/>
      <c r="T1312" s="1569"/>
      <c r="U1312" s="915"/>
      <c r="V1312" s="890"/>
    </row>
    <row r="1313" spans="2:22" s="38" customFormat="1" ht="12" hidden="1" outlineLevel="3">
      <c r="B1313" s="26"/>
      <c r="C1313" s="40"/>
      <c r="D1313" s="39"/>
      <c r="E1313" s="40"/>
      <c r="F1313" s="872"/>
      <c r="G1313" s="873"/>
      <c r="H1313" s="873"/>
      <c r="I1313" s="874" t="s">
        <v>876</v>
      </c>
      <c r="J1313" s="873"/>
      <c r="K1313" s="41">
        <v>22.992000000000004</v>
      </c>
      <c r="L1313" s="875"/>
      <c r="M1313" s="43"/>
      <c r="O1313" s="1981"/>
      <c r="P1313" s="1982"/>
      <c r="Q1313" s="1980">
        <v>1</v>
      </c>
      <c r="R1313" s="2145"/>
      <c r="S1313" s="889"/>
      <c r="T1313" s="1569"/>
      <c r="U1313" s="915"/>
      <c r="V1313" s="890"/>
    </row>
    <row r="1314" spans="2:22" s="38" customFormat="1" ht="12" hidden="1" outlineLevel="3">
      <c r="B1314" s="26"/>
      <c r="C1314" s="40"/>
      <c r="D1314" s="39"/>
      <c r="E1314" s="40"/>
      <c r="F1314" s="872"/>
      <c r="G1314" s="873"/>
      <c r="H1314" s="873"/>
      <c r="I1314" s="874" t="s">
        <v>3</v>
      </c>
      <c r="J1314" s="873"/>
      <c r="K1314" s="41">
        <v>1320.809</v>
      </c>
      <c r="L1314" s="875"/>
      <c r="M1314" s="43"/>
      <c r="O1314" s="1981"/>
      <c r="P1314" s="1982"/>
      <c r="Q1314" s="1980">
        <v>1</v>
      </c>
      <c r="R1314" s="2145"/>
      <c r="S1314" s="889"/>
      <c r="T1314" s="1569"/>
      <c r="U1314" s="915"/>
      <c r="V1314" s="890"/>
    </row>
    <row r="1315" spans="2:22" s="38" customFormat="1" ht="12" hidden="1" outlineLevel="3">
      <c r="B1315" s="26"/>
      <c r="C1315" s="40"/>
      <c r="D1315" s="39"/>
      <c r="E1315" s="40"/>
      <c r="F1315" s="872"/>
      <c r="G1315" s="873"/>
      <c r="H1315" s="873"/>
      <c r="I1315" s="874" t="s">
        <v>646</v>
      </c>
      <c r="J1315" s="873"/>
      <c r="K1315" s="41">
        <v>0</v>
      </c>
      <c r="L1315" s="875"/>
      <c r="M1315" s="43"/>
      <c r="O1315" s="1981"/>
      <c r="P1315" s="1982"/>
      <c r="Q1315" s="1980">
        <v>1</v>
      </c>
      <c r="R1315" s="2145"/>
      <c r="S1315" s="889"/>
      <c r="T1315" s="1569"/>
      <c r="U1315" s="915"/>
      <c r="V1315" s="890"/>
    </row>
    <row r="1316" spans="2:22" s="38" customFormat="1" ht="12" hidden="1" outlineLevel="3">
      <c r="B1316" s="26"/>
      <c r="C1316" s="40"/>
      <c r="D1316" s="39"/>
      <c r="E1316" s="40"/>
      <c r="F1316" s="872"/>
      <c r="G1316" s="873"/>
      <c r="H1316" s="873"/>
      <c r="I1316" s="874" t="s">
        <v>529</v>
      </c>
      <c r="J1316" s="873"/>
      <c r="K1316" s="41">
        <v>-8</v>
      </c>
      <c r="L1316" s="875"/>
      <c r="M1316" s="43"/>
      <c r="O1316" s="1981"/>
      <c r="P1316" s="1982"/>
      <c r="Q1316" s="1980">
        <v>1</v>
      </c>
      <c r="R1316" s="2145"/>
      <c r="S1316" s="889"/>
      <c r="T1316" s="1569"/>
      <c r="U1316" s="915"/>
      <c r="V1316" s="890"/>
    </row>
    <row r="1317" spans="2:22" s="38" customFormat="1" ht="12" hidden="1" outlineLevel="3">
      <c r="B1317" s="26"/>
      <c r="C1317" s="40"/>
      <c r="D1317" s="39"/>
      <c r="E1317" s="40"/>
      <c r="F1317" s="872"/>
      <c r="G1317" s="873"/>
      <c r="H1317" s="873"/>
      <c r="I1317" s="874" t="s">
        <v>395</v>
      </c>
      <c r="J1317" s="873"/>
      <c r="K1317" s="41">
        <v>-4.4800000000000004</v>
      </c>
      <c r="L1317" s="875"/>
      <c r="M1317" s="43"/>
      <c r="O1317" s="1981"/>
      <c r="P1317" s="1982"/>
      <c r="Q1317" s="1980">
        <v>1</v>
      </c>
      <c r="R1317" s="2145"/>
      <c r="S1317" s="889"/>
      <c r="T1317" s="1569"/>
      <c r="U1317" s="915"/>
      <c r="V1317" s="890"/>
    </row>
    <row r="1318" spans="2:22" s="38" customFormat="1" ht="12" hidden="1" outlineLevel="3">
      <c r="B1318" s="26"/>
      <c r="C1318" s="40"/>
      <c r="D1318" s="39"/>
      <c r="E1318" s="40"/>
      <c r="F1318" s="872"/>
      <c r="G1318" s="873"/>
      <c r="H1318" s="873"/>
      <c r="I1318" s="874" t="s">
        <v>1144</v>
      </c>
      <c r="J1318" s="873"/>
      <c r="K1318" s="41">
        <v>-27.3</v>
      </c>
      <c r="L1318" s="875"/>
      <c r="M1318" s="43"/>
      <c r="O1318" s="1981"/>
      <c r="P1318" s="1982"/>
      <c r="Q1318" s="1980">
        <v>1</v>
      </c>
      <c r="R1318" s="2145"/>
      <c r="S1318" s="889"/>
      <c r="T1318" s="1569"/>
      <c r="U1318" s="915"/>
      <c r="V1318" s="890"/>
    </row>
    <row r="1319" spans="2:22" s="38" customFormat="1" ht="12" hidden="1" outlineLevel="3">
      <c r="B1319" s="26"/>
      <c r="C1319" s="40"/>
      <c r="D1319" s="39"/>
      <c r="E1319" s="40"/>
      <c r="F1319" s="872"/>
      <c r="G1319" s="873"/>
      <c r="H1319" s="873"/>
      <c r="I1319" s="874" t="s">
        <v>824</v>
      </c>
      <c r="J1319" s="873"/>
      <c r="K1319" s="41">
        <v>-10.8</v>
      </c>
      <c r="L1319" s="875"/>
      <c r="M1319" s="43"/>
      <c r="O1319" s="1981"/>
      <c r="P1319" s="1982"/>
      <c r="Q1319" s="1980">
        <v>1</v>
      </c>
      <c r="R1319" s="2145"/>
      <c r="S1319" s="889"/>
      <c r="T1319" s="1569"/>
      <c r="U1319" s="915"/>
      <c r="V1319" s="890"/>
    </row>
    <row r="1320" spans="2:22" s="38" customFormat="1" ht="12" hidden="1" outlineLevel="3">
      <c r="B1320" s="26"/>
      <c r="C1320" s="40"/>
      <c r="D1320" s="39"/>
      <c r="E1320" s="40"/>
      <c r="F1320" s="872"/>
      <c r="G1320" s="873"/>
      <c r="H1320" s="873"/>
      <c r="I1320" s="874" t="s">
        <v>510</v>
      </c>
      <c r="J1320" s="873"/>
      <c r="K1320" s="41">
        <v>0</v>
      </c>
      <c r="L1320" s="875"/>
      <c r="M1320" s="43"/>
      <c r="O1320" s="1981"/>
      <c r="P1320" s="1982"/>
      <c r="Q1320" s="1980">
        <v>1</v>
      </c>
      <c r="R1320" s="2145"/>
      <c r="S1320" s="889"/>
      <c r="T1320" s="1569"/>
      <c r="U1320" s="915"/>
      <c r="V1320" s="890"/>
    </row>
    <row r="1321" spans="2:22" s="38" customFormat="1" ht="12" hidden="1" outlineLevel="3">
      <c r="B1321" s="26"/>
      <c r="C1321" s="40"/>
      <c r="D1321" s="39"/>
      <c r="E1321" s="40"/>
      <c r="F1321" s="872"/>
      <c r="G1321" s="873"/>
      <c r="H1321" s="873"/>
      <c r="I1321" s="874" t="s">
        <v>1118</v>
      </c>
      <c r="J1321" s="873"/>
      <c r="K1321" s="41">
        <v>3.9599999999999995</v>
      </c>
      <c r="L1321" s="875"/>
      <c r="M1321" s="43"/>
      <c r="O1321" s="1981"/>
      <c r="P1321" s="1982"/>
      <c r="Q1321" s="1980">
        <v>1</v>
      </c>
      <c r="R1321" s="2145"/>
      <c r="S1321" s="889"/>
      <c r="T1321" s="1569"/>
      <c r="U1321" s="915"/>
      <c r="V1321" s="890"/>
    </row>
    <row r="1322" spans="2:22" s="38" customFormat="1" ht="12" hidden="1" outlineLevel="3">
      <c r="B1322" s="26"/>
      <c r="C1322" s="40"/>
      <c r="D1322" s="39"/>
      <c r="E1322" s="40"/>
      <c r="F1322" s="872"/>
      <c r="G1322" s="873"/>
      <c r="H1322" s="873"/>
      <c r="I1322" s="874" t="s">
        <v>999</v>
      </c>
      <c r="J1322" s="873"/>
      <c r="K1322" s="41">
        <v>1.2960000000000003</v>
      </c>
      <c r="L1322" s="875"/>
      <c r="M1322" s="43"/>
      <c r="O1322" s="1981"/>
      <c r="P1322" s="1982"/>
      <c r="Q1322" s="1980">
        <v>1</v>
      </c>
      <c r="R1322" s="2145"/>
      <c r="S1322" s="889"/>
      <c r="T1322" s="1569"/>
      <c r="U1322" s="915"/>
      <c r="V1322" s="890"/>
    </row>
    <row r="1323" spans="2:22" s="38" customFormat="1" ht="12" hidden="1" outlineLevel="3">
      <c r="B1323" s="26"/>
      <c r="C1323" s="40"/>
      <c r="D1323" s="39"/>
      <c r="E1323" s="40"/>
      <c r="F1323" s="872"/>
      <c r="G1323" s="873"/>
      <c r="H1323" s="873"/>
      <c r="I1323" s="874" t="s">
        <v>1384</v>
      </c>
      <c r="J1323" s="873"/>
      <c r="K1323" s="41">
        <v>0</v>
      </c>
      <c r="L1323" s="875"/>
      <c r="M1323" s="43"/>
      <c r="O1323" s="1981"/>
      <c r="P1323" s="1982"/>
      <c r="Q1323" s="1980">
        <v>1</v>
      </c>
      <c r="R1323" s="2145"/>
      <c r="S1323" s="889"/>
      <c r="T1323" s="1569"/>
      <c r="U1323" s="915"/>
      <c r="V1323" s="890"/>
    </row>
    <row r="1324" spans="2:22" s="38" customFormat="1" ht="12" hidden="1" outlineLevel="3">
      <c r="B1324" s="26"/>
      <c r="C1324" s="40"/>
      <c r="D1324" s="39"/>
      <c r="E1324" s="40"/>
      <c r="F1324" s="872"/>
      <c r="G1324" s="873"/>
      <c r="H1324" s="873"/>
      <c r="I1324" s="874" t="s">
        <v>825</v>
      </c>
      <c r="J1324" s="873"/>
      <c r="K1324" s="41">
        <v>-43.2</v>
      </c>
      <c r="L1324" s="875"/>
      <c r="M1324" s="43"/>
      <c r="O1324" s="1981"/>
      <c r="P1324" s="1982"/>
      <c r="Q1324" s="1980">
        <v>1</v>
      </c>
      <c r="R1324" s="2145"/>
      <c r="S1324" s="889"/>
      <c r="T1324" s="1569"/>
      <c r="U1324" s="915"/>
      <c r="V1324" s="890"/>
    </row>
    <row r="1325" spans="2:22" s="38" customFormat="1" ht="12" hidden="1" outlineLevel="3">
      <c r="B1325" s="26"/>
      <c r="C1325" s="40"/>
      <c r="D1325" s="39"/>
      <c r="E1325" s="40"/>
      <c r="F1325" s="872"/>
      <c r="G1325" s="873"/>
      <c r="H1325" s="873"/>
      <c r="I1325" s="874" t="s">
        <v>819</v>
      </c>
      <c r="J1325" s="873"/>
      <c r="K1325" s="41">
        <v>-16.8</v>
      </c>
      <c r="L1325" s="875"/>
      <c r="M1325" s="43"/>
      <c r="O1325" s="1981"/>
      <c r="P1325" s="1982"/>
      <c r="Q1325" s="1980">
        <v>1</v>
      </c>
      <c r="R1325" s="2145"/>
      <c r="S1325" s="889"/>
      <c r="T1325" s="1569"/>
      <c r="U1325" s="915"/>
      <c r="V1325" s="890"/>
    </row>
    <row r="1326" spans="2:22" s="38" customFormat="1" ht="12" hidden="1" outlineLevel="3">
      <c r="B1326" s="26"/>
      <c r="C1326" s="40"/>
      <c r="D1326" s="39"/>
      <c r="E1326" s="40"/>
      <c r="F1326" s="872"/>
      <c r="G1326" s="873"/>
      <c r="H1326" s="873"/>
      <c r="I1326" s="874" t="s">
        <v>815</v>
      </c>
      <c r="J1326" s="873"/>
      <c r="K1326" s="41">
        <v>-3.78</v>
      </c>
      <c r="L1326" s="875"/>
      <c r="M1326" s="43"/>
      <c r="O1326" s="1981"/>
      <c r="P1326" s="1982"/>
      <c r="Q1326" s="1980">
        <v>1</v>
      </c>
      <c r="R1326" s="2145"/>
      <c r="S1326" s="889"/>
      <c r="T1326" s="1569"/>
      <c r="U1326" s="915"/>
      <c r="V1326" s="890"/>
    </row>
    <row r="1327" spans="2:22" s="38" customFormat="1" ht="12" hidden="1" outlineLevel="3">
      <c r="B1327" s="26"/>
      <c r="C1327" s="40"/>
      <c r="D1327" s="39"/>
      <c r="E1327" s="40"/>
      <c r="F1327" s="872"/>
      <c r="G1327" s="873"/>
      <c r="H1327" s="873"/>
      <c r="I1327" s="874" t="s">
        <v>3</v>
      </c>
      <c r="J1327" s="873"/>
      <c r="K1327" s="41">
        <v>-109.104</v>
      </c>
      <c r="L1327" s="875"/>
      <c r="M1327" s="43"/>
      <c r="O1327" s="1981"/>
      <c r="P1327" s="1982"/>
      <c r="Q1327" s="1980">
        <v>1</v>
      </c>
      <c r="R1327" s="2145"/>
      <c r="S1327" s="889"/>
      <c r="T1327" s="1569"/>
      <c r="U1327" s="915"/>
      <c r="V1327" s="890"/>
    </row>
    <row r="1328" spans="2:22" s="38" customFormat="1" ht="12" hidden="1" outlineLevel="3">
      <c r="B1328" s="26"/>
      <c r="C1328" s="40"/>
      <c r="D1328" s="39"/>
      <c r="E1328" s="40"/>
      <c r="F1328" s="872"/>
      <c r="G1328" s="873"/>
      <c r="H1328" s="873"/>
      <c r="I1328" s="874" t="s">
        <v>45</v>
      </c>
      <c r="J1328" s="873"/>
      <c r="K1328" s="41">
        <v>0</v>
      </c>
      <c r="L1328" s="875"/>
      <c r="M1328" s="43"/>
      <c r="O1328" s="1981"/>
      <c r="P1328" s="1982"/>
      <c r="Q1328" s="1980">
        <v>1</v>
      </c>
      <c r="R1328" s="2145"/>
      <c r="S1328" s="889"/>
      <c r="T1328" s="1569"/>
      <c r="U1328" s="915"/>
      <c r="V1328" s="890"/>
    </row>
    <row r="1329" spans="2:22" s="38" customFormat="1" ht="12" hidden="1" outlineLevel="3">
      <c r="B1329" s="26"/>
      <c r="C1329" s="40"/>
      <c r="D1329" s="39"/>
      <c r="E1329" s="40"/>
      <c r="F1329" s="872"/>
      <c r="G1329" s="873"/>
      <c r="H1329" s="873"/>
      <c r="I1329" s="874" t="s">
        <v>110</v>
      </c>
      <c r="J1329" s="873"/>
      <c r="K1329" s="41">
        <v>0</v>
      </c>
      <c r="L1329" s="875"/>
      <c r="M1329" s="43"/>
      <c r="O1329" s="1981"/>
      <c r="P1329" s="1982"/>
      <c r="Q1329" s="1980">
        <v>1</v>
      </c>
      <c r="R1329" s="2145"/>
      <c r="S1329" s="889"/>
      <c r="T1329" s="1569"/>
      <c r="U1329" s="915"/>
      <c r="V1329" s="890"/>
    </row>
    <row r="1330" spans="2:22" s="38" customFormat="1" ht="12" hidden="1" outlineLevel="3">
      <c r="B1330" s="26"/>
      <c r="C1330" s="40"/>
      <c r="D1330" s="39"/>
      <c r="E1330" s="40"/>
      <c r="F1330" s="872"/>
      <c r="G1330" s="873"/>
      <c r="H1330" s="873"/>
      <c r="I1330" s="874" t="s">
        <v>921</v>
      </c>
      <c r="J1330" s="873"/>
      <c r="K1330" s="41">
        <v>0</v>
      </c>
      <c r="L1330" s="875"/>
      <c r="M1330" s="43"/>
      <c r="O1330" s="1981"/>
      <c r="P1330" s="1982"/>
      <c r="Q1330" s="1980">
        <v>1</v>
      </c>
      <c r="R1330" s="2145"/>
      <c r="S1330" s="889"/>
      <c r="T1330" s="1569"/>
      <c r="U1330" s="915"/>
      <c r="V1330" s="890"/>
    </row>
    <row r="1331" spans="2:22" s="38" customFormat="1" ht="12" hidden="1" outlineLevel="3">
      <c r="B1331" s="26"/>
      <c r="C1331" s="40"/>
      <c r="D1331" s="39"/>
      <c r="E1331" s="40"/>
      <c r="F1331" s="872"/>
      <c r="G1331" s="873"/>
      <c r="H1331" s="873"/>
      <c r="I1331" s="874" t="s">
        <v>514</v>
      </c>
      <c r="J1331" s="873"/>
      <c r="K1331" s="41">
        <v>18</v>
      </c>
      <c r="L1331" s="875"/>
      <c r="M1331" s="43"/>
      <c r="O1331" s="1981"/>
      <c r="P1331" s="1982"/>
      <c r="Q1331" s="1980">
        <v>1</v>
      </c>
      <c r="R1331" s="2145"/>
      <c r="S1331" s="889"/>
      <c r="T1331" s="1569"/>
      <c r="U1331" s="915"/>
      <c r="V1331" s="890"/>
    </row>
    <row r="1332" spans="2:22" s="38" customFormat="1" ht="12" hidden="1" outlineLevel="3">
      <c r="B1332" s="26"/>
      <c r="C1332" s="40"/>
      <c r="D1332" s="39"/>
      <c r="E1332" s="40"/>
      <c r="F1332" s="872"/>
      <c r="G1332" s="873"/>
      <c r="H1332" s="873"/>
      <c r="I1332" s="874" t="s">
        <v>922</v>
      </c>
      <c r="J1332" s="873"/>
      <c r="K1332" s="41">
        <v>0</v>
      </c>
      <c r="L1332" s="875"/>
      <c r="M1332" s="43"/>
      <c r="O1332" s="1981"/>
      <c r="P1332" s="1982"/>
      <c r="Q1332" s="1980">
        <v>1</v>
      </c>
      <c r="R1332" s="2145"/>
      <c r="S1332" s="889"/>
      <c r="T1332" s="1569"/>
      <c r="U1332" s="915"/>
      <c r="V1332" s="890"/>
    </row>
    <row r="1333" spans="2:22" s="38" customFormat="1" ht="12" hidden="1" outlineLevel="3">
      <c r="B1333" s="26"/>
      <c r="C1333" s="40"/>
      <c r="D1333" s="39"/>
      <c r="E1333" s="40"/>
      <c r="F1333" s="872"/>
      <c r="G1333" s="873"/>
      <c r="H1333" s="873"/>
      <c r="I1333" s="874" t="s">
        <v>557</v>
      </c>
      <c r="J1333" s="873"/>
      <c r="K1333" s="41">
        <v>36</v>
      </c>
      <c r="L1333" s="875"/>
      <c r="M1333" s="43"/>
      <c r="O1333" s="1981"/>
      <c r="P1333" s="1982"/>
      <c r="Q1333" s="1980">
        <v>1</v>
      </c>
      <c r="R1333" s="2145"/>
      <c r="S1333" s="889"/>
      <c r="T1333" s="1569"/>
      <c r="U1333" s="915"/>
      <c r="V1333" s="890"/>
    </row>
    <row r="1334" spans="2:22" s="38" customFormat="1" ht="12" hidden="1" outlineLevel="3">
      <c r="B1334" s="26"/>
      <c r="C1334" s="40"/>
      <c r="D1334" s="39"/>
      <c r="E1334" s="40"/>
      <c r="F1334" s="872"/>
      <c r="G1334" s="873"/>
      <c r="H1334" s="873"/>
      <c r="I1334" s="874" t="s">
        <v>923</v>
      </c>
      <c r="J1334" s="873"/>
      <c r="K1334" s="41">
        <v>0</v>
      </c>
      <c r="L1334" s="875"/>
      <c r="M1334" s="43"/>
      <c r="O1334" s="1981"/>
      <c r="P1334" s="1982"/>
      <c r="Q1334" s="1980">
        <v>1</v>
      </c>
      <c r="R1334" s="2145"/>
      <c r="S1334" s="889"/>
      <c r="T1334" s="1569"/>
      <c r="U1334" s="915"/>
      <c r="V1334" s="890"/>
    </row>
    <row r="1335" spans="2:22" s="38" customFormat="1" ht="12" hidden="1" outlineLevel="3">
      <c r="B1335" s="26"/>
      <c r="C1335" s="40"/>
      <c r="D1335" s="39"/>
      <c r="E1335" s="40"/>
      <c r="F1335" s="872"/>
      <c r="G1335" s="873"/>
      <c r="H1335" s="873"/>
      <c r="I1335" s="874" t="s">
        <v>557</v>
      </c>
      <c r="J1335" s="873"/>
      <c r="K1335" s="41">
        <v>36</v>
      </c>
      <c r="L1335" s="875"/>
      <c r="M1335" s="43"/>
      <c r="O1335" s="1981"/>
      <c r="P1335" s="1982"/>
      <c r="Q1335" s="1980">
        <v>1</v>
      </c>
      <c r="R1335" s="2145"/>
      <c r="S1335" s="889"/>
      <c r="T1335" s="1569"/>
      <c r="U1335" s="915"/>
      <c r="V1335" s="890"/>
    </row>
    <row r="1336" spans="2:22" s="38" customFormat="1" ht="12" hidden="1" outlineLevel="3">
      <c r="B1336" s="26"/>
      <c r="C1336" s="40"/>
      <c r="D1336" s="39"/>
      <c r="E1336" s="40"/>
      <c r="F1336" s="872"/>
      <c r="G1336" s="873"/>
      <c r="H1336" s="873"/>
      <c r="I1336" s="874" t="s">
        <v>924</v>
      </c>
      <c r="J1336" s="873"/>
      <c r="K1336" s="41">
        <v>0</v>
      </c>
      <c r="L1336" s="875"/>
      <c r="M1336" s="43"/>
      <c r="O1336" s="1981"/>
      <c r="P1336" s="1982"/>
      <c r="Q1336" s="1980">
        <v>1</v>
      </c>
      <c r="R1336" s="2145"/>
      <c r="S1336" s="889"/>
      <c r="T1336" s="1569"/>
      <c r="U1336" s="915"/>
      <c r="V1336" s="890"/>
    </row>
    <row r="1337" spans="2:22" s="38" customFormat="1" ht="12" hidden="1" outlineLevel="3">
      <c r="B1337" s="26"/>
      <c r="C1337" s="40"/>
      <c r="D1337" s="39"/>
      <c r="E1337" s="40"/>
      <c r="F1337" s="872"/>
      <c r="G1337" s="873"/>
      <c r="H1337" s="873"/>
      <c r="I1337" s="874" t="s">
        <v>557</v>
      </c>
      <c r="J1337" s="873"/>
      <c r="K1337" s="41">
        <v>36</v>
      </c>
      <c r="L1337" s="875"/>
      <c r="M1337" s="43"/>
      <c r="O1337" s="1981"/>
      <c r="P1337" s="1982"/>
      <c r="Q1337" s="1980">
        <v>1</v>
      </c>
      <c r="R1337" s="2145"/>
      <c r="S1337" s="889"/>
      <c r="T1337" s="1569"/>
      <c r="U1337" s="915"/>
      <c r="V1337" s="890"/>
    </row>
    <row r="1338" spans="2:22" s="38" customFormat="1" ht="12" hidden="1" outlineLevel="3">
      <c r="B1338" s="26"/>
      <c r="C1338" s="40"/>
      <c r="D1338" s="39"/>
      <c r="E1338" s="40"/>
      <c r="F1338" s="872"/>
      <c r="G1338" s="873"/>
      <c r="H1338" s="873"/>
      <c r="I1338" s="874" t="s">
        <v>700</v>
      </c>
      <c r="J1338" s="873"/>
      <c r="K1338" s="41">
        <v>0</v>
      </c>
      <c r="L1338" s="875"/>
      <c r="M1338" s="43"/>
      <c r="O1338" s="1981"/>
      <c r="P1338" s="1982"/>
      <c r="Q1338" s="1980">
        <v>1</v>
      </c>
      <c r="R1338" s="2145"/>
      <c r="S1338" s="889"/>
      <c r="T1338" s="1569"/>
      <c r="U1338" s="915"/>
      <c r="V1338" s="890"/>
    </row>
    <row r="1339" spans="2:22" s="38" customFormat="1" ht="12" hidden="1" outlineLevel="3">
      <c r="B1339" s="26"/>
      <c r="C1339" s="40"/>
      <c r="D1339" s="39"/>
      <c r="E1339" s="40"/>
      <c r="F1339" s="872"/>
      <c r="G1339" s="873"/>
      <c r="H1339" s="873"/>
      <c r="I1339" s="874" t="s">
        <v>282</v>
      </c>
      <c r="J1339" s="873"/>
      <c r="K1339" s="41">
        <v>18.240000000000002</v>
      </c>
      <c r="L1339" s="875"/>
      <c r="M1339" s="43"/>
      <c r="O1339" s="1981"/>
      <c r="P1339" s="1982"/>
      <c r="Q1339" s="1980">
        <v>1</v>
      </c>
      <c r="R1339" s="2145"/>
      <c r="S1339" s="889"/>
      <c r="T1339" s="1569"/>
      <c r="U1339" s="915"/>
      <c r="V1339" s="890"/>
    </row>
    <row r="1340" spans="2:22" s="38" customFormat="1" ht="12" hidden="1" outlineLevel="3">
      <c r="B1340" s="26"/>
      <c r="C1340" s="40"/>
      <c r="D1340" s="39"/>
      <c r="E1340" s="40"/>
      <c r="F1340" s="872"/>
      <c r="G1340" s="873"/>
      <c r="H1340" s="873"/>
      <c r="I1340" s="874" t="s">
        <v>701</v>
      </c>
      <c r="J1340" s="873"/>
      <c r="K1340" s="41">
        <v>0</v>
      </c>
      <c r="L1340" s="875"/>
      <c r="M1340" s="43"/>
      <c r="O1340" s="1981"/>
      <c r="P1340" s="1982"/>
      <c r="Q1340" s="1980">
        <v>1</v>
      </c>
      <c r="R1340" s="2145"/>
      <c r="S1340" s="889"/>
      <c r="T1340" s="1569"/>
      <c r="U1340" s="915"/>
      <c r="V1340" s="890"/>
    </row>
    <row r="1341" spans="2:22" s="38" customFormat="1" ht="12" hidden="1" outlineLevel="3">
      <c r="B1341" s="26"/>
      <c r="C1341" s="40"/>
      <c r="D1341" s="39"/>
      <c r="E1341" s="40"/>
      <c r="F1341" s="872"/>
      <c r="G1341" s="873"/>
      <c r="H1341" s="873"/>
      <c r="I1341" s="874" t="s">
        <v>498</v>
      </c>
      <c r="J1341" s="873"/>
      <c r="K1341" s="41">
        <v>36.480000000000004</v>
      </c>
      <c r="L1341" s="875"/>
      <c r="M1341" s="43"/>
      <c r="O1341" s="1981"/>
      <c r="P1341" s="1982"/>
      <c r="Q1341" s="1980">
        <v>1</v>
      </c>
      <c r="R1341" s="2145"/>
      <c r="S1341" s="889"/>
      <c r="T1341" s="1569"/>
      <c r="U1341" s="915"/>
      <c r="V1341" s="890"/>
    </row>
    <row r="1342" spans="2:22" s="38" customFormat="1" ht="12" hidden="1" outlineLevel="3">
      <c r="B1342" s="26"/>
      <c r="C1342" s="40"/>
      <c r="D1342" s="39"/>
      <c r="E1342" s="40"/>
      <c r="F1342" s="872"/>
      <c r="G1342" s="873"/>
      <c r="H1342" s="873"/>
      <c r="I1342" s="874" t="s">
        <v>702</v>
      </c>
      <c r="J1342" s="873"/>
      <c r="K1342" s="41">
        <v>0</v>
      </c>
      <c r="L1342" s="875"/>
      <c r="M1342" s="43"/>
      <c r="O1342" s="1981"/>
      <c r="P1342" s="1982"/>
      <c r="Q1342" s="1980">
        <v>1</v>
      </c>
      <c r="R1342" s="2145"/>
      <c r="S1342" s="889"/>
      <c r="T1342" s="1569"/>
      <c r="U1342" s="915"/>
      <c r="V1342" s="890"/>
    </row>
    <row r="1343" spans="2:22" s="38" customFormat="1" ht="12" hidden="1" outlineLevel="3">
      <c r="B1343" s="26"/>
      <c r="C1343" s="40"/>
      <c r="D1343" s="39"/>
      <c r="E1343" s="40"/>
      <c r="F1343" s="872"/>
      <c r="G1343" s="873"/>
      <c r="H1343" s="873"/>
      <c r="I1343" s="874" t="s">
        <v>499</v>
      </c>
      <c r="J1343" s="873"/>
      <c r="K1343" s="41">
        <v>36.480000000000004</v>
      </c>
      <c r="L1343" s="875"/>
      <c r="M1343" s="43"/>
      <c r="O1343" s="1981"/>
      <c r="P1343" s="1982"/>
      <c r="Q1343" s="1980">
        <v>1</v>
      </c>
      <c r="R1343" s="2145"/>
      <c r="S1343" s="889"/>
      <c r="T1343" s="1569"/>
      <c r="U1343" s="915"/>
      <c r="V1343" s="890"/>
    </row>
    <row r="1344" spans="2:22" s="38" customFormat="1" ht="12" hidden="1" outlineLevel="3">
      <c r="B1344" s="26"/>
      <c r="C1344" s="40"/>
      <c r="D1344" s="39"/>
      <c r="E1344" s="40"/>
      <c r="F1344" s="872"/>
      <c r="G1344" s="873"/>
      <c r="H1344" s="873"/>
      <c r="I1344" s="874" t="s">
        <v>703</v>
      </c>
      <c r="J1344" s="873"/>
      <c r="K1344" s="41">
        <v>0</v>
      </c>
      <c r="L1344" s="875"/>
      <c r="M1344" s="43"/>
      <c r="O1344" s="1981"/>
      <c r="P1344" s="1982"/>
      <c r="Q1344" s="1980">
        <v>1</v>
      </c>
      <c r="R1344" s="2145"/>
      <c r="S1344" s="889"/>
      <c r="T1344" s="1569"/>
      <c r="U1344" s="915"/>
      <c r="V1344" s="890"/>
    </row>
    <row r="1345" spans="2:22" s="38" customFormat="1" ht="12" hidden="1" outlineLevel="3">
      <c r="B1345" s="26"/>
      <c r="C1345" s="40"/>
      <c r="D1345" s="39"/>
      <c r="E1345" s="40"/>
      <c r="F1345" s="872"/>
      <c r="G1345" s="873"/>
      <c r="H1345" s="873"/>
      <c r="I1345" s="874" t="s">
        <v>499</v>
      </c>
      <c r="J1345" s="873"/>
      <c r="K1345" s="41">
        <v>36.480000000000004</v>
      </c>
      <c r="L1345" s="875"/>
      <c r="M1345" s="43"/>
      <c r="O1345" s="1981"/>
      <c r="P1345" s="1982"/>
      <c r="Q1345" s="1980">
        <v>1</v>
      </c>
      <c r="R1345" s="2145"/>
      <c r="S1345" s="889"/>
      <c r="T1345" s="1569"/>
      <c r="U1345" s="915"/>
      <c r="V1345" s="890"/>
    </row>
    <row r="1346" spans="2:22" s="38" customFormat="1" ht="12" hidden="1" outlineLevel="3">
      <c r="B1346" s="26"/>
      <c r="C1346" s="40"/>
      <c r="D1346" s="39"/>
      <c r="E1346" s="40"/>
      <c r="F1346" s="872"/>
      <c r="G1346" s="873"/>
      <c r="H1346" s="873"/>
      <c r="I1346" s="874" t="s">
        <v>704</v>
      </c>
      <c r="J1346" s="873"/>
      <c r="K1346" s="41">
        <v>0</v>
      </c>
      <c r="L1346" s="875"/>
      <c r="M1346" s="43"/>
      <c r="O1346" s="1981"/>
      <c r="P1346" s="1982"/>
      <c r="Q1346" s="1980">
        <v>1</v>
      </c>
      <c r="R1346" s="2145"/>
      <c r="S1346" s="889"/>
      <c r="T1346" s="1569"/>
      <c r="U1346" s="915"/>
      <c r="V1346" s="890"/>
    </row>
    <row r="1347" spans="2:22" s="38" customFormat="1" ht="12" hidden="1" outlineLevel="3">
      <c r="B1347" s="26"/>
      <c r="C1347" s="40"/>
      <c r="D1347" s="39"/>
      <c r="E1347" s="40"/>
      <c r="F1347" s="872"/>
      <c r="G1347" s="873"/>
      <c r="H1347" s="873"/>
      <c r="I1347" s="874" t="s">
        <v>499</v>
      </c>
      <c r="J1347" s="873"/>
      <c r="K1347" s="41">
        <v>36.480000000000004</v>
      </c>
      <c r="L1347" s="875"/>
      <c r="M1347" s="43"/>
      <c r="O1347" s="1981"/>
      <c r="P1347" s="1982"/>
      <c r="Q1347" s="1980">
        <v>1</v>
      </c>
      <c r="R1347" s="2145"/>
      <c r="S1347" s="889"/>
      <c r="T1347" s="1569"/>
      <c r="U1347" s="915"/>
      <c r="V1347" s="890"/>
    </row>
    <row r="1348" spans="2:22" s="38" customFormat="1" ht="12" hidden="1" outlineLevel="3">
      <c r="B1348" s="26"/>
      <c r="C1348" s="40"/>
      <c r="D1348" s="39"/>
      <c r="E1348" s="40"/>
      <c r="F1348" s="872"/>
      <c r="G1348" s="873"/>
      <c r="H1348" s="873"/>
      <c r="I1348" s="874" t="s">
        <v>705</v>
      </c>
      <c r="J1348" s="873"/>
      <c r="K1348" s="41">
        <v>0</v>
      </c>
      <c r="L1348" s="875"/>
      <c r="M1348" s="43"/>
      <c r="O1348" s="1981"/>
      <c r="P1348" s="1982"/>
      <c r="Q1348" s="1980">
        <v>1</v>
      </c>
      <c r="R1348" s="2145"/>
      <c r="S1348" s="889"/>
      <c r="T1348" s="1569"/>
      <c r="U1348" s="915"/>
      <c r="V1348" s="890"/>
    </row>
    <row r="1349" spans="2:22" s="38" customFormat="1" ht="12" hidden="1" outlineLevel="3">
      <c r="B1349" s="26"/>
      <c r="C1349" s="40"/>
      <c r="D1349" s="39"/>
      <c r="E1349" s="40"/>
      <c r="F1349" s="872"/>
      <c r="G1349" s="873"/>
      <c r="H1349" s="873"/>
      <c r="I1349" s="874" t="s">
        <v>499</v>
      </c>
      <c r="J1349" s="873"/>
      <c r="K1349" s="41">
        <v>36.480000000000004</v>
      </c>
      <c r="L1349" s="875"/>
      <c r="M1349" s="43"/>
      <c r="O1349" s="1981"/>
      <c r="P1349" s="1982"/>
      <c r="Q1349" s="1980">
        <v>1</v>
      </c>
      <c r="R1349" s="2145"/>
      <c r="S1349" s="889"/>
      <c r="T1349" s="1569"/>
      <c r="U1349" s="915"/>
      <c r="V1349" s="890"/>
    </row>
    <row r="1350" spans="2:22" s="38" customFormat="1" ht="12" hidden="1" outlineLevel="3">
      <c r="B1350" s="26"/>
      <c r="C1350" s="40"/>
      <c r="D1350" s="39"/>
      <c r="E1350" s="40"/>
      <c r="F1350" s="872"/>
      <c r="G1350" s="873"/>
      <c r="H1350" s="873"/>
      <c r="I1350" s="874" t="s">
        <v>706</v>
      </c>
      <c r="J1350" s="873"/>
      <c r="K1350" s="41">
        <v>0</v>
      </c>
      <c r="L1350" s="875"/>
      <c r="M1350" s="43"/>
      <c r="O1350" s="1981"/>
      <c r="P1350" s="1982"/>
      <c r="Q1350" s="1980">
        <v>1</v>
      </c>
      <c r="R1350" s="2145"/>
      <c r="S1350" s="889"/>
      <c r="T1350" s="1569"/>
      <c r="U1350" s="915"/>
      <c r="V1350" s="890"/>
    </row>
    <row r="1351" spans="2:22" s="38" customFormat="1" ht="12" hidden="1" outlineLevel="3">
      <c r="B1351" s="26"/>
      <c r="C1351" s="40"/>
      <c r="D1351" s="39"/>
      <c r="E1351" s="40"/>
      <c r="F1351" s="872"/>
      <c r="G1351" s="873"/>
      <c r="H1351" s="873"/>
      <c r="I1351" s="874" t="s">
        <v>499</v>
      </c>
      <c r="J1351" s="873"/>
      <c r="K1351" s="41">
        <v>36.480000000000004</v>
      </c>
      <c r="L1351" s="875"/>
      <c r="M1351" s="43"/>
      <c r="O1351" s="1981"/>
      <c r="P1351" s="1982"/>
      <c r="Q1351" s="1980">
        <v>1</v>
      </c>
      <c r="R1351" s="2145"/>
      <c r="S1351" s="889"/>
      <c r="T1351" s="1569"/>
      <c r="U1351" s="915"/>
      <c r="V1351" s="890"/>
    </row>
    <row r="1352" spans="2:22" s="38" customFormat="1" ht="12" hidden="1" outlineLevel="3">
      <c r="B1352" s="26"/>
      <c r="C1352" s="40"/>
      <c r="D1352" s="39"/>
      <c r="E1352" s="40"/>
      <c r="F1352" s="872"/>
      <c r="G1352" s="873"/>
      <c r="H1352" s="873"/>
      <c r="I1352" s="874" t="s">
        <v>966</v>
      </c>
      <c r="J1352" s="873"/>
      <c r="K1352" s="41">
        <v>0</v>
      </c>
      <c r="L1352" s="875"/>
      <c r="M1352" s="43"/>
      <c r="O1352" s="1981"/>
      <c r="P1352" s="1982"/>
      <c r="Q1352" s="1980">
        <v>1</v>
      </c>
      <c r="R1352" s="2145"/>
      <c r="S1352" s="889"/>
      <c r="T1352" s="1569"/>
      <c r="U1352" s="915"/>
      <c r="V1352" s="890"/>
    </row>
    <row r="1353" spans="2:22" s="38" customFormat="1" ht="12" hidden="1" outlineLevel="3">
      <c r="B1353" s="26"/>
      <c r="C1353" s="40"/>
      <c r="D1353" s="39"/>
      <c r="E1353" s="40"/>
      <c r="F1353" s="872"/>
      <c r="G1353" s="873"/>
      <c r="H1353" s="873"/>
      <c r="I1353" s="874" t="s">
        <v>1198</v>
      </c>
      <c r="J1353" s="873"/>
      <c r="K1353" s="41">
        <v>34.576000000000001</v>
      </c>
      <c r="L1353" s="875"/>
      <c r="M1353" s="43"/>
      <c r="O1353" s="1981"/>
      <c r="P1353" s="1982"/>
      <c r="Q1353" s="1980">
        <v>1</v>
      </c>
      <c r="R1353" s="2145"/>
      <c r="S1353" s="889"/>
      <c r="T1353" s="1569"/>
      <c r="U1353" s="915"/>
      <c r="V1353" s="890"/>
    </row>
    <row r="1354" spans="2:22" s="38" customFormat="1" ht="12" hidden="1" outlineLevel="3">
      <c r="B1354" s="26"/>
      <c r="C1354" s="40"/>
      <c r="D1354" s="39"/>
      <c r="E1354" s="40"/>
      <c r="F1354" s="872"/>
      <c r="G1354" s="873"/>
      <c r="H1354" s="873"/>
      <c r="I1354" s="874" t="s">
        <v>967</v>
      </c>
      <c r="J1354" s="873"/>
      <c r="K1354" s="41">
        <v>0</v>
      </c>
      <c r="L1354" s="875"/>
      <c r="M1354" s="43"/>
      <c r="O1354" s="1981"/>
      <c r="P1354" s="1982"/>
      <c r="Q1354" s="1980">
        <v>1</v>
      </c>
      <c r="R1354" s="2145"/>
      <c r="S1354" s="889"/>
      <c r="T1354" s="1569"/>
      <c r="U1354" s="915"/>
      <c r="V1354" s="890"/>
    </row>
    <row r="1355" spans="2:22" s="38" customFormat="1" ht="12" hidden="1" outlineLevel="3">
      <c r="B1355" s="26"/>
      <c r="C1355" s="40"/>
      <c r="D1355" s="39"/>
      <c r="E1355" s="40"/>
      <c r="F1355" s="872"/>
      <c r="G1355" s="873"/>
      <c r="H1355" s="873"/>
      <c r="I1355" s="874" t="s">
        <v>1035</v>
      </c>
      <c r="J1355" s="873"/>
      <c r="K1355" s="41">
        <v>28.352</v>
      </c>
      <c r="L1355" s="875"/>
      <c r="M1355" s="43"/>
      <c r="O1355" s="1981"/>
      <c r="P1355" s="1982"/>
      <c r="Q1355" s="1980">
        <v>1</v>
      </c>
      <c r="R1355" s="2145"/>
      <c r="S1355" s="889"/>
      <c r="T1355" s="1569"/>
      <c r="U1355" s="915"/>
      <c r="V1355" s="890"/>
    </row>
    <row r="1356" spans="2:22" s="38" customFormat="1" ht="12" hidden="1" outlineLevel="3">
      <c r="B1356" s="26"/>
      <c r="C1356" s="40"/>
      <c r="D1356" s="39"/>
      <c r="E1356" s="40"/>
      <c r="F1356" s="872"/>
      <c r="G1356" s="873"/>
      <c r="H1356" s="873"/>
      <c r="I1356" s="874" t="s">
        <v>709</v>
      </c>
      <c r="J1356" s="873"/>
      <c r="K1356" s="41">
        <v>0</v>
      </c>
      <c r="L1356" s="875"/>
      <c r="M1356" s="43"/>
      <c r="O1356" s="1981"/>
      <c r="P1356" s="1982"/>
      <c r="Q1356" s="1980">
        <v>1</v>
      </c>
      <c r="R1356" s="2145"/>
      <c r="S1356" s="889"/>
      <c r="T1356" s="1569"/>
      <c r="U1356" s="915"/>
      <c r="V1356" s="890"/>
    </row>
    <row r="1357" spans="2:22" s="38" customFormat="1" ht="12" hidden="1" outlineLevel="3">
      <c r="B1357" s="26"/>
      <c r="C1357" s="40"/>
      <c r="D1357" s="39"/>
      <c r="E1357" s="40"/>
      <c r="F1357" s="872"/>
      <c r="G1357" s="873"/>
      <c r="H1357" s="873"/>
      <c r="I1357" s="874" t="s">
        <v>1021</v>
      </c>
      <c r="J1357" s="873"/>
      <c r="K1357" s="41">
        <v>28.288</v>
      </c>
      <c r="L1357" s="875"/>
      <c r="M1357" s="43"/>
      <c r="O1357" s="1981"/>
      <c r="P1357" s="1982"/>
      <c r="Q1357" s="1980">
        <v>1</v>
      </c>
      <c r="R1357" s="2145"/>
      <c r="S1357" s="889"/>
      <c r="T1357" s="1569"/>
      <c r="U1357" s="915"/>
      <c r="V1357" s="890"/>
    </row>
    <row r="1358" spans="2:22" s="38" customFormat="1" ht="12" hidden="1" outlineLevel="3">
      <c r="B1358" s="26"/>
      <c r="C1358" s="40"/>
      <c r="D1358" s="39"/>
      <c r="E1358" s="40"/>
      <c r="F1358" s="872"/>
      <c r="G1358" s="873"/>
      <c r="H1358" s="873"/>
      <c r="I1358" s="874" t="s">
        <v>710</v>
      </c>
      <c r="J1358" s="873"/>
      <c r="K1358" s="41">
        <v>0</v>
      </c>
      <c r="L1358" s="875"/>
      <c r="M1358" s="43"/>
      <c r="O1358" s="1981"/>
      <c r="P1358" s="1982"/>
      <c r="Q1358" s="1980">
        <v>1</v>
      </c>
      <c r="R1358" s="2145"/>
      <c r="S1358" s="889"/>
      <c r="T1358" s="1569"/>
      <c r="U1358" s="915"/>
      <c r="V1358" s="890"/>
    </row>
    <row r="1359" spans="2:22" s="38" customFormat="1" ht="12" hidden="1" outlineLevel="3">
      <c r="B1359" s="26"/>
      <c r="C1359" s="40"/>
      <c r="D1359" s="39"/>
      <c r="E1359" s="40"/>
      <c r="F1359" s="872"/>
      <c r="G1359" s="873"/>
      <c r="H1359" s="873"/>
      <c r="I1359" s="874" t="s">
        <v>869</v>
      </c>
      <c r="J1359" s="873"/>
      <c r="K1359" s="41">
        <v>28.271999999999998</v>
      </c>
      <c r="L1359" s="875"/>
      <c r="M1359" s="43"/>
      <c r="O1359" s="1981"/>
      <c r="P1359" s="1982"/>
      <c r="Q1359" s="1980">
        <v>1</v>
      </c>
      <c r="R1359" s="2145"/>
      <c r="S1359" s="889"/>
      <c r="T1359" s="1569"/>
      <c r="U1359" s="915"/>
      <c r="V1359" s="890"/>
    </row>
    <row r="1360" spans="2:22" s="38" customFormat="1" ht="12" hidden="1" outlineLevel="3">
      <c r="B1360" s="26"/>
      <c r="C1360" s="40"/>
      <c r="D1360" s="39"/>
      <c r="E1360" s="40"/>
      <c r="F1360" s="872"/>
      <c r="G1360" s="873"/>
      <c r="H1360" s="873"/>
      <c r="I1360" s="874" t="s">
        <v>711</v>
      </c>
      <c r="J1360" s="873"/>
      <c r="K1360" s="41">
        <v>0</v>
      </c>
      <c r="L1360" s="875"/>
      <c r="M1360" s="43"/>
      <c r="O1360" s="1981"/>
      <c r="P1360" s="1982"/>
      <c r="Q1360" s="1980">
        <v>1</v>
      </c>
      <c r="R1360" s="2145"/>
      <c r="S1360" s="889"/>
      <c r="T1360" s="1569"/>
      <c r="U1360" s="915"/>
      <c r="V1360" s="890"/>
    </row>
    <row r="1361" spans="2:22" s="38" customFormat="1" ht="12" hidden="1" outlineLevel="3">
      <c r="B1361" s="26"/>
      <c r="C1361" s="40"/>
      <c r="D1361" s="39"/>
      <c r="E1361" s="40"/>
      <c r="F1361" s="872"/>
      <c r="G1361" s="873"/>
      <c r="H1361" s="873"/>
      <c r="I1361" s="874" t="s">
        <v>468</v>
      </c>
      <c r="J1361" s="873"/>
      <c r="K1361" s="41">
        <v>15.2</v>
      </c>
      <c r="L1361" s="875"/>
      <c r="M1361" s="43"/>
      <c r="O1361" s="1981"/>
      <c r="P1361" s="1982"/>
      <c r="Q1361" s="1980">
        <v>1</v>
      </c>
      <c r="R1361" s="2145"/>
      <c r="S1361" s="889"/>
      <c r="T1361" s="1569"/>
      <c r="U1361" s="915"/>
      <c r="V1361" s="890"/>
    </row>
    <row r="1362" spans="2:22" s="38" customFormat="1" ht="12" hidden="1" outlineLevel="3">
      <c r="B1362" s="26"/>
      <c r="C1362" s="40"/>
      <c r="D1362" s="39"/>
      <c r="E1362" s="40"/>
      <c r="F1362" s="872"/>
      <c r="G1362" s="873"/>
      <c r="H1362" s="873"/>
      <c r="I1362" s="874" t="s">
        <v>712</v>
      </c>
      <c r="J1362" s="873"/>
      <c r="K1362" s="41">
        <v>0</v>
      </c>
      <c r="L1362" s="875"/>
      <c r="M1362" s="43"/>
      <c r="O1362" s="1981"/>
      <c r="P1362" s="1982"/>
      <c r="Q1362" s="1980">
        <v>1</v>
      </c>
      <c r="R1362" s="2145"/>
      <c r="S1362" s="889"/>
      <c r="T1362" s="1569"/>
      <c r="U1362" s="915"/>
      <c r="V1362" s="890"/>
    </row>
    <row r="1363" spans="2:22" s="38" customFormat="1" ht="12" hidden="1" outlineLevel="3">
      <c r="B1363" s="26"/>
      <c r="C1363" s="40"/>
      <c r="D1363" s="39"/>
      <c r="E1363" s="40"/>
      <c r="F1363" s="872"/>
      <c r="G1363" s="873"/>
      <c r="H1363" s="873"/>
      <c r="I1363" s="874" t="s">
        <v>1078</v>
      </c>
      <c r="J1363" s="873"/>
      <c r="K1363" s="41">
        <v>53.45600000000001</v>
      </c>
      <c r="L1363" s="875"/>
      <c r="M1363" s="43"/>
      <c r="O1363" s="1981"/>
      <c r="P1363" s="1982"/>
      <c r="Q1363" s="1980">
        <v>1</v>
      </c>
      <c r="R1363" s="2145"/>
      <c r="S1363" s="889"/>
      <c r="T1363" s="1569"/>
      <c r="U1363" s="915"/>
      <c r="V1363" s="890"/>
    </row>
    <row r="1364" spans="2:22" s="38" customFormat="1" ht="12" hidden="1" outlineLevel="3">
      <c r="B1364" s="26"/>
      <c r="C1364" s="40"/>
      <c r="D1364" s="39"/>
      <c r="E1364" s="40"/>
      <c r="F1364" s="872"/>
      <c r="G1364" s="873"/>
      <c r="H1364" s="873"/>
      <c r="I1364" s="874" t="s">
        <v>713</v>
      </c>
      <c r="J1364" s="873"/>
      <c r="K1364" s="41">
        <v>0</v>
      </c>
      <c r="L1364" s="875"/>
      <c r="M1364" s="43"/>
      <c r="O1364" s="1981"/>
      <c r="P1364" s="1982"/>
      <c r="Q1364" s="1980">
        <v>1</v>
      </c>
      <c r="R1364" s="2145"/>
      <c r="S1364" s="889"/>
      <c r="T1364" s="1569"/>
      <c r="U1364" s="915"/>
      <c r="V1364" s="890"/>
    </row>
    <row r="1365" spans="2:22" s="38" customFormat="1" ht="12" hidden="1" outlineLevel="3">
      <c r="B1365" s="26"/>
      <c r="C1365" s="40"/>
      <c r="D1365" s="39"/>
      <c r="E1365" s="40"/>
      <c r="F1365" s="872"/>
      <c r="G1365" s="873"/>
      <c r="H1365" s="873"/>
      <c r="I1365" s="874" t="s">
        <v>1072</v>
      </c>
      <c r="J1365" s="873"/>
      <c r="K1365" s="41">
        <v>48.496000000000009</v>
      </c>
      <c r="L1365" s="875"/>
      <c r="M1365" s="43"/>
      <c r="O1365" s="1981"/>
      <c r="P1365" s="1982"/>
      <c r="Q1365" s="1980">
        <v>1</v>
      </c>
      <c r="R1365" s="2145"/>
      <c r="S1365" s="889"/>
      <c r="T1365" s="1569"/>
      <c r="U1365" s="915"/>
      <c r="V1365" s="890"/>
    </row>
    <row r="1366" spans="2:22" s="38" customFormat="1" ht="12" hidden="1" outlineLevel="3">
      <c r="B1366" s="26"/>
      <c r="C1366" s="40"/>
      <c r="D1366" s="39"/>
      <c r="E1366" s="40"/>
      <c r="F1366" s="872"/>
      <c r="G1366" s="873"/>
      <c r="H1366" s="873"/>
      <c r="I1366" s="874" t="s">
        <v>714</v>
      </c>
      <c r="J1366" s="873"/>
      <c r="K1366" s="41">
        <v>0</v>
      </c>
      <c r="L1366" s="875"/>
      <c r="M1366" s="43"/>
      <c r="O1366" s="1981"/>
      <c r="P1366" s="1982"/>
      <c r="Q1366" s="1980">
        <v>1</v>
      </c>
      <c r="R1366" s="2145"/>
      <c r="S1366" s="889"/>
      <c r="T1366" s="1569"/>
      <c r="U1366" s="915"/>
      <c r="V1366" s="890"/>
    </row>
    <row r="1367" spans="2:22" s="38" customFormat="1" ht="12" hidden="1" outlineLevel="3">
      <c r="B1367" s="26"/>
      <c r="C1367" s="40"/>
      <c r="D1367" s="39"/>
      <c r="E1367" s="40"/>
      <c r="F1367" s="872"/>
      <c r="G1367" s="873"/>
      <c r="H1367" s="873"/>
      <c r="I1367" s="874" t="s">
        <v>803</v>
      </c>
      <c r="J1367" s="873"/>
      <c r="K1367" s="41">
        <v>35.839999999999996</v>
      </c>
      <c r="L1367" s="875"/>
      <c r="M1367" s="43"/>
      <c r="O1367" s="1981"/>
      <c r="P1367" s="1982"/>
      <c r="Q1367" s="1980">
        <v>1</v>
      </c>
      <c r="R1367" s="2145"/>
      <c r="S1367" s="889"/>
      <c r="T1367" s="1569"/>
      <c r="U1367" s="915"/>
      <c r="V1367" s="890"/>
    </row>
    <row r="1368" spans="2:22" s="38" customFormat="1" ht="12" hidden="1" outlineLevel="3">
      <c r="B1368" s="26"/>
      <c r="C1368" s="40"/>
      <c r="D1368" s="39"/>
      <c r="E1368" s="40"/>
      <c r="F1368" s="872"/>
      <c r="G1368" s="873"/>
      <c r="H1368" s="873"/>
      <c r="I1368" s="874" t="s">
        <v>715</v>
      </c>
      <c r="J1368" s="873"/>
      <c r="K1368" s="41">
        <v>0</v>
      </c>
      <c r="L1368" s="875"/>
      <c r="M1368" s="43"/>
      <c r="O1368" s="1981"/>
      <c r="P1368" s="1982"/>
      <c r="Q1368" s="1980">
        <v>1</v>
      </c>
      <c r="R1368" s="2145"/>
      <c r="S1368" s="889"/>
      <c r="T1368" s="1569"/>
      <c r="U1368" s="915"/>
      <c r="V1368" s="890"/>
    </row>
    <row r="1369" spans="2:22" s="38" customFormat="1" ht="12" hidden="1" outlineLevel="3">
      <c r="B1369" s="26"/>
      <c r="C1369" s="40"/>
      <c r="D1369" s="39"/>
      <c r="E1369" s="40"/>
      <c r="F1369" s="872"/>
      <c r="G1369" s="873"/>
      <c r="H1369" s="873"/>
      <c r="I1369" s="874" t="s">
        <v>421</v>
      </c>
      <c r="J1369" s="873"/>
      <c r="K1369" s="41">
        <v>9.36</v>
      </c>
      <c r="L1369" s="875"/>
      <c r="M1369" s="43"/>
      <c r="O1369" s="1981"/>
      <c r="P1369" s="1982"/>
      <c r="Q1369" s="1980">
        <v>1</v>
      </c>
      <c r="R1369" s="2145"/>
      <c r="S1369" s="889"/>
      <c r="T1369" s="1569"/>
      <c r="U1369" s="915"/>
      <c r="V1369" s="890"/>
    </row>
    <row r="1370" spans="2:22" s="38" customFormat="1" ht="12" hidden="1" outlineLevel="3">
      <c r="B1370" s="26"/>
      <c r="C1370" s="40"/>
      <c r="D1370" s="39"/>
      <c r="E1370" s="40"/>
      <c r="F1370" s="872"/>
      <c r="G1370" s="873"/>
      <c r="H1370" s="873"/>
      <c r="I1370" s="874" t="s">
        <v>716</v>
      </c>
      <c r="J1370" s="873"/>
      <c r="K1370" s="41">
        <v>0</v>
      </c>
      <c r="L1370" s="875"/>
      <c r="M1370" s="43"/>
      <c r="O1370" s="1981"/>
      <c r="P1370" s="1982"/>
      <c r="Q1370" s="1980">
        <v>1</v>
      </c>
      <c r="R1370" s="2145"/>
      <c r="S1370" s="889"/>
      <c r="T1370" s="1569"/>
      <c r="U1370" s="915"/>
      <c r="V1370" s="890"/>
    </row>
    <row r="1371" spans="2:22" s="38" customFormat="1" ht="12" hidden="1" outlineLevel="3">
      <c r="B1371" s="26"/>
      <c r="C1371" s="40"/>
      <c r="D1371" s="39"/>
      <c r="E1371" s="40"/>
      <c r="F1371" s="872"/>
      <c r="G1371" s="873"/>
      <c r="H1371" s="873"/>
      <c r="I1371" s="874" t="s">
        <v>1003</v>
      </c>
      <c r="J1371" s="873"/>
      <c r="K1371" s="41">
        <v>43.552</v>
      </c>
      <c r="L1371" s="875"/>
      <c r="M1371" s="43"/>
      <c r="O1371" s="1981"/>
      <c r="P1371" s="1982"/>
      <c r="Q1371" s="1980">
        <v>1</v>
      </c>
      <c r="R1371" s="2145"/>
      <c r="S1371" s="889"/>
      <c r="T1371" s="1569"/>
      <c r="U1371" s="915"/>
      <c r="V1371" s="890"/>
    </row>
    <row r="1372" spans="2:22" s="38" customFormat="1" ht="12" hidden="1" outlineLevel="3">
      <c r="B1372" s="26"/>
      <c r="C1372" s="40"/>
      <c r="D1372" s="39"/>
      <c r="E1372" s="40"/>
      <c r="F1372" s="872"/>
      <c r="G1372" s="873"/>
      <c r="H1372" s="873"/>
      <c r="I1372" s="874" t="s">
        <v>717</v>
      </c>
      <c r="J1372" s="873"/>
      <c r="K1372" s="41">
        <v>0</v>
      </c>
      <c r="L1372" s="875"/>
      <c r="M1372" s="43"/>
      <c r="O1372" s="1981"/>
      <c r="P1372" s="1982"/>
      <c r="Q1372" s="1980">
        <v>1</v>
      </c>
      <c r="R1372" s="2145"/>
      <c r="S1372" s="889"/>
      <c r="T1372" s="1569"/>
      <c r="U1372" s="915"/>
      <c r="V1372" s="890"/>
    </row>
    <row r="1373" spans="2:22" s="38" customFormat="1" ht="12" hidden="1" outlineLevel="3">
      <c r="B1373" s="26"/>
      <c r="C1373" s="40"/>
      <c r="D1373" s="39"/>
      <c r="E1373" s="40"/>
      <c r="F1373" s="872"/>
      <c r="G1373" s="873"/>
      <c r="H1373" s="873"/>
      <c r="I1373" s="874" t="s">
        <v>1082</v>
      </c>
      <c r="J1373" s="873"/>
      <c r="K1373" s="41">
        <v>79.26400000000001</v>
      </c>
      <c r="L1373" s="875"/>
      <c r="M1373" s="43"/>
      <c r="O1373" s="1981"/>
      <c r="P1373" s="1982"/>
      <c r="Q1373" s="1980">
        <v>1</v>
      </c>
      <c r="R1373" s="2145"/>
      <c r="S1373" s="889"/>
      <c r="T1373" s="1569"/>
      <c r="U1373" s="915"/>
      <c r="V1373" s="890"/>
    </row>
    <row r="1374" spans="2:22" s="38" customFormat="1" ht="12" hidden="1" outlineLevel="3">
      <c r="B1374" s="26"/>
      <c r="C1374" s="40"/>
      <c r="D1374" s="39"/>
      <c r="E1374" s="40"/>
      <c r="F1374" s="872"/>
      <c r="G1374" s="873"/>
      <c r="H1374" s="873"/>
      <c r="I1374" s="874" t="s">
        <v>473</v>
      </c>
      <c r="J1374" s="873"/>
      <c r="K1374" s="41">
        <v>-8.7615999999999996</v>
      </c>
      <c r="L1374" s="875"/>
      <c r="M1374" s="43"/>
      <c r="O1374" s="1981"/>
      <c r="P1374" s="1982"/>
      <c r="Q1374" s="1980">
        <v>1</v>
      </c>
      <c r="R1374" s="2145"/>
      <c r="S1374" s="889"/>
      <c r="T1374" s="1569"/>
      <c r="U1374" s="915"/>
      <c r="V1374" s="890"/>
    </row>
    <row r="1375" spans="2:22" s="38" customFormat="1" ht="12" hidden="1" outlineLevel="3">
      <c r="B1375" s="26"/>
      <c r="C1375" s="40"/>
      <c r="D1375" s="39"/>
      <c r="E1375" s="40"/>
      <c r="F1375" s="872"/>
      <c r="G1375" s="873"/>
      <c r="H1375" s="873"/>
      <c r="I1375" s="874" t="s">
        <v>718</v>
      </c>
      <c r="J1375" s="873"/>
      <c r="K1375" s="41">
        <v>0</v>
      </c>
      <c r="L1375" s="875"/>
      <c r="M1375" s="43"/>
      <c r="O1375" s="1981"/>
      <c r="P1375" s="1982"/>
      <c r="Q1375" s="1980">
        <v>1</v>
      </c>
      <c r="R1375" s="2145"/>
      <c r="S1375" s="889"/>
      <c r="T1375" s="1569"/>
      <c r="U1375" s="915"/>
      <c r="V1375" s="890"/>
    </row>
    <row r="1376" spans="2:22" s="38" customFormat="1" ht="12" hidden="1" outlineLevel="3">
      <c r="B1376" s="26"/>
      <c r="C1376" s="40"/>
      <c r="D1376" s="39"/>
      <c r="E1376" s="40"/>
      <c r="F1376" s="872"/>
      <c r="G1376" s="873"/>
      <c r="H1376" s="873"/>
      <c r="I1376" s="874" t="s">
        <v>1081</v>
      </c>
      <c r="J1376" s="873"/>
      <c r="K1376" s="41">
        <v>48.624000000000002</v>
      </c>
      <c r="L1376" s="875"/>
      <c r="M1376" s="43"/>
      <c r="O1376" s="1981"/>
      <c r="P1376" s="1982"/>
      <c r="Q1376" s="1980">
        <v>1</v>
      </c>
      <c r="R1376" s="2145"/>
      <c r="S1376" s="889"/>
      <c r="T1376" s="1569"/>
      <c r="U1376" s="915"/>
      <c r="V1376" s="890"/>
    </row>
    <row r="1377" spans="2:22" s="38" customFormat="1" ht="12" hidden="1" outlineLevel="3">
      <c r="B1377" s="26"/>
      <c r="C1377" s="40"/>
      <c r="D1377" s="39"/>
      <c r="E1377" s="40"/>
      <c r="F1377" s="872"/>
      <c r="G1377" s="873"/>
      <c r="H1377" s="873"/>
      <c r="I1377" s="874" t="s">
        <v>719</v>
      </c>
      <c r="J1377" s="873"/>
      <c r="K1377" s="41">
        <v>0</v>
      </c>
      <c r="L1377" s="875"/>
      <c r="M1377" s="43"/>
      <c r="O1377" s="1981"/>
      <c r="P1377" s="1982"/>
      <c r="Q1377" s="1980">
        <v>1</v>
      </c>
      <c r="R1377" s="2145"/>
      <c r="S1377" s="889"/>
      <c r="T1377" s="1569"/>
      <c r="U1377" s="915"/>
      <c r="V1377" s="890"/>
    </row>
    <row r="1378" spans="2:22" s="38" customFormat="1" ht="12" hidden="1" outlineLevel="3">
      <c r="B1378" s="26"/>
      <c r="C1378" s="40"/>
      <c r="D1378" s="39"/>
      <c r="E1378" s="40"/>
      <c r="F1378" s="872"/>
      <c r="G1378" s="873"/>
      <c r="H1378" s="873"/>
      <c r="I1378" s="874" t="s">
        <v>1073</v>
      </c>
      <c r="J1378" s="873"/>
      <c r="K1378" s="41">
        <v>48.624000000000002</v>
      </c>
      <c r="L1378" s="875"/>
      <c r="M1378" s="43"/>
      <c r="O1378" s="1981"/>
      <c r="P1378" s="1982"/>
      <c r="Q1378" s="1980">
        <v>1</v>
      </c>
      <c r="R1378" s="2145"/>
      <c r="S1378" s="889"/>
      <c r="T1378" s="1569"/>
      <c r="U1378" s="915"/>
      <c r="V1378" s="890"/>
    </row>
    <row r="1379" spans="2:22" s="38" customFormat="1" ht="12" hidden="1" outlineLevel="3">
      <c r="B1379" s="26"/>
      <c r="C1379" s="40"/>
      <c r="D1379" s="39"/>
      <c r="E1379" s="40"/>
      <c r="F1379" s="872"/>
      <c r="G1379" s="873"/>
      <c r="H1379" s="873"/>
      <c r="I1379" s="874" t="s">
        <v>720</v>
      </c>
      <c r="J1379" s="873"/>
      <c r="K1379" s="41">
        <v>0</v>
      </c>
      <c r="L1379" s="875"/>
      <c r="M1379" s="43"/>
      <c r="O1379" s="1981"/>
      <c r="P1379" s="1982"/>
      <c r="Q1379" s="1980">
        <v>1</v>
      </c>
      <c r="R1379" s="2145"/>
      <c r="S1379" s="889"/>
      <c r="T1379" s="1569"/>
      <c r="U1379" s="915"/>
      <c r="V1379" s="890"/>
    </row>
    <row r="1380" spans="2:22" s="38" customFormat="1" ht="12" hidden="1" outlineLevel="3">
      <c r="B1380" s="26"/>
      <c r="C1380" s="40"/>
      <c r="D1380" s="39"/>
      <c r="E1380" s="40"/>
      <c r="F1380" s="872"/>
      <c r="G1380" s="873"/>
      <c r="H1380" s="873"/>
      <c r="I1380" s="874" t="s">
        <v>806</v>
      </c>
      <c r="J1380" s="873"/>
      <c r="K1380" s="41">
        <v>35.903999999999996</v>
      </c>
      <c r="L1380" s="875"/>
      <c r="M1380" s="43"/>
      <c r="O1380" s="1981"/>
      <c r="P1380" s="1982"/>
      <c r="Q1380" s="1980">
        <v>1</v>
      </c>
      <c r="R1380" s="2145"/>
      <c r="S1380" s="889"/>
      <c r="T1380" s="1569"/>
      <c r="U1380" s="915"/>
      <c r="V1380" s="890"/>
    </row>
    <row r="1381" spans="2:22" s="38" customFormat="1" ht="12" hidden="1" outlineLevel="3">
      <c r="B1381" s="26"/>
      <c r="C1381" s="40"/>
      <c r="D1381" s="39"/>
      <c r="E1381" s="40"/>
      <c r="F1381" s="872"/>
      <c r="G1381" s="873"/>
      <c r="H1381" s="873"/>
      <c r="I1381" s="874" t="s">
        <v>721</v>
      </c>
      <c r="J1381" s="873"/>
      <c r="K1381" s="41">
        <v>0</v>
      </c>
      <c r="L1381" s="875"/>
      <c r="M1381" s="43"/>
      <c r="O1381" s="1981"/>
      <c r="P1381" s="1982"/>
      <c r="Q1381" s="1980">
        <v>1</v>
      </c>
      <c r="R1381" s="2145"/>
      <c r="S1381" s="889"/>
      <c r="T1381" s="1569"/>
      <c r="U1381" s="915"/>
      <c r="V1381" s="890"/>
    </row>
    <row r="1382" spans="2:22" s="38" customFormat="1" ht="12" hidden="1" outlineLevel="3">
      <c r="B1382" s="26"/>
      <c r="C1382" s="40"/>
      <c r="D1382" s="39"/>
      <c r="E1382" s="40"/>
      <c r="F1382" s="872"/>
      <c r="G1382" s="873"/>
      <c r="H1382" s="873"/>
      <c r="I1382" s="874" t="s">
        <v>446</v>
      </c>
      <c r="J1382" s="873"/>
      <c r="K1382" s="41">
        <v>17.52</v>
      </c>
      <c r="L1382" s="875"/>
      <c r="M1382" s="43"/>
      <c r="O1382" s="1981"/>
      <c r="P1382" s="1982"/>
      <c r="Q1382" s="1980">
        <v>1</v>
      </c>
      <c r="R1382" s="2145"/>
      <c r="S1382" s="889"/>
      <c r="T1382" s="1569"/>
      <c r="U1382" s="915"/>
      <c r="V1382" s="890"/>
    </row>
    <row r="1383" spans="2:22" s="38" customFormat="1" ht="12" hidden="1" outlineLevel="3">
      <c r="B1383" s="26"/>
      <c r="C1383" s="40"/>
      <c r="D1383" s="39"/>
      <c r="E1383" s="40"/>
      <c r="F1383" s="872"/>
      <c r="G1383" s="873"/>
      <c r="H1383" s="873"/>
      <c r="I1383" s="874" t="s">
        <v>722</v>
      </c>
      <c r="J1383" s="873"/>
      <c r="K1383" s="41">
        <v>0</v>
      </c>
      <c r="L1383" s="875"/>
      <c r="M1383" s="43"/>
      <c r="O1383" s="1981"/>
      <c r="P1383" s="1982"/>
      <c r="Q1383" s="1980">
        <v>1</v>
      </c>
      <c r="R1383" s="2145"/>
      <c r="S1383" s="889"/>
      <c r="T1383" s="1569"/>
      <c r="U1383" s="915"/>
      <c r="V1383" s="890"/>
    </row>
    <row r="1384" spans="2:22" s="38" customFormat="1" ht="12" hidden="1" outlineLevel="3">
      <c r="B1384" s="26"/>
      <c r="C1384" s="40"/>
      <c r="D1384" s="39"/>
      <c r="E1384" s="40"/>
      <c r="F1384" s="872"/>
      <c r="G1384" s="873"/>
      <c r="H1384" s="873"/>
      <c r="I1384" s="874" t="s">
        <v>614</v>
      </c>
      <c r="J1384" s="873"/>
      <c r="K1384" s="41">
        <v>35.04</v>
      </c>
      <c r="L1384" s="875"/>
      <c r="M1384" s="43"/>
      <c r="O1384" s="1981"/>
      <c r="P1384" s="1982"/>
      <c r="Q1384" s="1980">
        <v>1</v>
      </c>
      <c r="R1384" s="2145"/>
      <c r="S1384" s="889"/>
      <c r="T1384" s="1569"/>
      <c r="U1384" s="915"/>
      <c r="V1384" s="890"/>
    </row>
    <row r="1385" spans="2:22" s="38" customFormat="1" ht="12" hidden="1" outlineLevel="3">
      <c r="B1385" s="26"/>
      <c r="C1385" s="40"/>
      <c r="D1385" s="39"/>
      <c r="E1385" s="40"/>
      <c r="F1385" s="872"/>
      <c r="G1385" s="873"/>
      <c r="H1385" s="873"/>
      <c r="I1385" s="874" t="s">
        <v>723</v>
      </c>
      <c r="J1385" s="873"/>
      <c r="K1385" s="41">
        <v>0</v>
      </c>
      <c r="L1385" s="875"/>
      <c r="M1385" s="43"/>
      <c r="O1385" s="1981"/>
      <c r="P1385" s="1982"/>
      <c r="Q1385" s="1980">
        <v>1</v>
      </c>
      <c r="R1385" s="2145"/>
      <c r="S1385" s="889"/>
      <c r="T1385" s="1569"/>
      <c r="U1385" s="915"/>
      <c r="V1385" s="890"/>
    </row>
    <row r="1386" spans="2:22" s="38" customFormat="1" ht="12" hidden="1" outlineLevel="3">
      <c r="B1386" s="26"/>
      <c r="C1386" s="40"/>
      <c r="D1386" s="39"/>
      <c r="E1386" s="40"/>
      <c r="F1386" s="872"/>
      <c r="G1386" s="873"/>
      <c r="H1386" s="873"/>
      <c r="I1386" s="874" t="s">
        <v>556</v>
      </c>
      <c r="J1386" s="873"/>
      <c r="K1386" s="41">
        <v>35.04</v>
      </c>
      <c r="L1386" s="875"/>
      <c r="M1386" s="43"/>
      <c r="O1386" s="1981"/>
      <c r="P1386" s="1982"/>
      <c r="Q1386" s="1980">
        <v>1</v>
      </c>
      <c r="R1386" s="2145"/>
      <c r="S1386" s="889"/>
      <c r="T1386" s="1569"/>
      <c r="U1386" s="915"/>
      <c r="V1386" s="890"/>
    </row>
    <row r="1387" spans="2:22" s="38" customFormat="1" ht="12" hidden="1" outlineLevel="3">
      <c r="B1387" s="26"/>
      <c r="C1387" s="40"/>
      <c r="D1387" s="39"/>
      <c r="E1387" s="40"/>
      <c r="F1387" s="872"/>
      <c r="G1387" s="873"/>
      <c r="H1387" s="873"/>
      <c r="I1387" s="874" t="s">
        <v>724</v>
      </c>
      <c r="J1387" s="873"/>
      <c r="K1387" s="41">
        <v>0</v>
      </c>
      <c r="L1387" s="875"/>
      <c r="M1387" s="43"/>
      <c r="O1387" s="1981"/>
      <c r="P1387" s="1982"/>
      <c r="Q1387" s="1980">
        <v>1</v>
      </c>
      <c r="R1387" s="2145"/>
      <c r="S1387" s="889"/>
      <c r="T1387" s="1569"/>
      <c r="U1387" s="915"/>
      <c r="V1387" s="890"/>
    </row>
    <row r="1388" spans="2:22" s="38" customFormat="1" ht="12" hidden="1" outlineLevel="3">
      <c r="B1388" s="26"/>
      <c r="C1388" s="40"/>
      <c r="D1388" s="39"/>
      <c r="E1388" s="40"/>
      <c r="F1388" s="872"/>
      <c r="G1388" s="873"/>
      <c r="H1388" s="873"/>
      <c r="I1388" s="874" t="s">
        <v>446</v>
      </c>
      <c r="J1388" s="873"/>
      <c r="K1388" s="41">
        <v>17.52</v>
      </c>
      <c r="L1388" s="875"/>
      <c r="M1388" s="43"/>
      <c r="O1388" s="1981"/>
      <c r="P1388" s="1982"/>
      <c r="Q1388" s="1980">
        <v>1</v>
      </c>
      <c r="R1388" s="2145"/>
      <c r="S1388" s="889"/>
      <c r="T1388" s="1569"/>
      <c r="U1388" s="915"/>
      <c r="V1388" s="890"/>
    </row>
    <row r="1389" spans="2:22" s="38" customFormat="1" ht="12" hidden="1" outlineLevel="3">
      <c r="B1389" s="26"/>
      <c r="C1389" s="40"/>
      <c r="D1389" s="39"/>
      <c r="E1389" s="40"/>
      <c r="F1389" s="872"/>
      <c r="G1389" s="873"/>
      <c r="H1389" s="873"/>
      <c r="I1389" s="874" t="s">
        <v>725</v>
      </c>
      <c r="J1389" s="873"/>
      <c r="K1389" s="41">
        <v>0</v>
      </c>
      <c r="L1389" s="875"/>
      <c r="M1389" s="43"/>
      <c r="O1389" s="1981"/>
      <c r="P1389" s="1982"/>
      <c r="Q1389" s="1980">
        <v>1</v>
      </c>
      <c r="R1389" s="2145"/>
      <c r="S1389" s="889"/>
      <c r="T1389" s="1569"/>
      <c r="U1389" s="915"/>
      <c r="V1389" s="890"/>
    </row>
    <row r="1390" spans="2:22" s="38" customFormat="1" ht="12" hidden="1" outlineLevel="3">
      <c r="B1390" s="26"/>
      <c r="C1390" s="40"/>
      <c r="D1390" s="39"/>
      <c r="E1390" s="40"/>
      <c r="F1390" s="872"/>
      <c r="G1390" s="873"/>
      <c r="H1390" s="873"/>
      <c r="I1390" s="874" t="s">
        <v>866</v>
      </c>
      <c r="J1390" s="873"/>
      <c r="K1390" s="41">
        <v>21.147000000000002</v>
      </c>
      <c r="L1390" s="875"/>
      <c r="M1390" s="43"/>
      <c r="O1390" s="1981"/>
      <c r="P1390" s="1982"/>
      <c r="Q1390" s="1980">
        <v>1</v>
      </c>
      <c r="R1390" s="2145"/>
      <c r="S1390" s="889"/>
      <c r="T1390" s="1569"/>
      <c r="U1390" s="915"/>
      <c r="V1390" s="890"/>
    </row>
    <row r="1391" spans="2:22" s="38" customFormat="1" ht="12" hidden="1" outlineLevel="3">
      <c r="B1391" s="26"/>
      <c r="C1391" s="40"/>
      <c r="D1391" s="39"/>
      <c r="E1391" s="40"/>
      <c r="F1391" s="872"/>
      <c r="G1391" s="873"/>
      <c r="H1391" s="873"/>
      <c r="I1391" s="874" t="s">
        <v>726</v>
      </c>
      <c r="J1391" s="873"/>
      <c r="K1391" s="41">
        <v>0</v>
      </c>
      <c r="L1391" s="875"/>
      <c r="M1391" s="43"/>
      <c r="O1391" s="1981"/>
      <c r="P1391" s="1982"/>
      <c r="Q1391" s="1980">
        <v>1</v>
      </c>
      <c r="R1391" s="2145"/>
      <c r="S1391" s="889"/>
      <c r="T1391" s="1569"/>
      <c r="U1391" s="915"/>
      <c r="V1391" s="890"/>
    </row>
    <row r="1392" spans="2:22" s="38" customFormat="1" ht="12" hidden="1" outlineLevel="3">
      <c r="B1392" s="26"/>
      <c r="C1392" s="40"/>
      <c r="D1392" s="39"/>
      <c r="E1392" s="40"/>
      <c r="F1392" s="872"/>
      <c r="G1392" s="873"/>
      <c r="H1392" s="873"/>
      <c r="I1392" s="874" t="s">
        <v>868</v>
      </c>
      <c r="J1392" s="873"/>
      <c r="K1392" s="41">
        <v>21.147000000000002</v>
      </c>
      <c r="L1392" s="875"/>
      <c r="M1392" s="43"/>
      <c r="O1392" s="1981"/>
      <c r="P1392" s="1982"/>
      <c r="Q1392" s="1980">
        <v>1</v>
      </c>
      <c r="R1392" s="2145"/>
      <c r="S1392" s="889"/>
      <c r="T1392" s="1569"/>
      <c r="U1392" s="915"/>
      <c r="V1392" s="890"/>
    </row>
    <row r="1393" spans="2:22" s="38" customFormat="1" ht="12" hidden="1" outlineLevel="3">
      <c r="B1393" s="26"/>
      <c r="C1393" s="40"/>
      <c r="D1393" s="39"/>
      <c r="E1393" s="40"/>
      <c r="F1393" s="872"/>
      <c r="G1393" s="873"/>
      <c r="H1393" s="873"/>
      <c r="I1393" s="874" t="s">
        <v>727</v>
      </c>
      <c r="J1393" s="873"/>
      <c r="K1393" s="41">
        <v>0</v>
      </c>
      <c r="L1393" s="875"/>
      <c r="M1393" s="43"/>
      <c r="O1393" s="1981"/>
      <c r="P1393" s="1982"/>
      <c r="Q1393" s="1980">
        <v>1</v>
      </c>
      <c r="R1393" s="2145"/>
      <c r="S1393" s="889"/>
      <c r="T1393" s="1569"/>
      <c r="U1393" s="915"/>
      <c r="V1393" s="890"/>
    </row>
    <row r="1394" spans="2:22" s="38" customFormat="1" ht="12" hidden="1" outlineLevel="3">
      <c r="B1394" s="26"/>
      <c r="C1394" s="40"/>
      <c r="D1394" s="39"/>
      <c r="E1394" s="40"/>
      <c r="F1394" s="872"/>
      <c r="G1394" s="873"/>
      <c r="H1394" s="873"/>
      <c r="I1394" s="874" t="s">
        <v>228</v>
      </c>
      <c r="J1394" s="873"/>
      <c r="K1394" s="41">
        <v>10.08</v>
      </c>
      <c r="L1394" s="875"/>
      <c r="M1394" s="43"/>
      <c r="O1394" s="1981"/>
      <c r="P1394" s="1982"/>
      <c r="Q1394" s="1980">
        <v>1</v>
      </c>
      <c r="R1394" s="2145"/>
      <c r="S1394" s="889"/>
      <c r="T1394" s="1569"/>
      <c r="U1394" s="915"/>
      <c r="V1394" s="890"/>
    </row>
    <row r="1395" spans="2:22" s="38" customFormat="1" ht="12" hidden="1" outlineLevel="3">
      <c r="B1395" s="26"/>
      <c r="C1395" s="40"/>
      <c r="D1395" s="39"/>
      <c r="E1395" s="40"/>
      <c r="F1395" s="872"/>
      <c r="G1395" s="873"/>
      <c r="H1395" s="873"/>
      <c r="I1395" s="874" t="s">
        <v>728</v>
      </c>
      <c r="J1395" s="873"/>
      <c r="K1395" s="41">
        <v>0</v>
      </c>
      <c r="L1395" s="875"/>
      <c r="M1395" s="43"/>
      <c r="O1395" s="1981"/>
      <c r="P1395" s="1982"/>
      <c r="Q1395" s="1980">
        <v>1</v>
      </c>
      <c r="R1395" s="2145"/>
      <c r="S1395" s="889"/>
      <c r="T1395" s="1569"/>
      <c r="U1395" s="915"/>
      <c r="V1395" s="890"/>
    </row>
    <row r="1396" spans="2:22" s="38" customFormat="1" ht="12" hidden="1" outlineLevel="3">
      <c r="B1396" s="26"/>
      <c r="C1396" s="40"/>
      <c r="D1396" s="39"/>
      <c r="E1396" s="40"/>
      <c r="F1396" s="872"/>
      <c r="G1396" s="873"/>
      <c r="H1396" s="873"/>
      <c r="I1396" s="874" t="s">
        <v>1548</v>
      </c>
      <c r="J1396" s="873"/>
      <c r="K1396" s="41">
        <v>55.900800000000018</v>
      </c>
      <c r="L1396" s="875"/>
      <c r="M1396" s="43"/>
      <c r="O1396" s="1981"/>
      <c r="P1396" s="1982"/>
      <c r="Q1396" s="1980">
        <v>1</v>
      </c>
      <c r="R1396" s="2145"/>
      <c r="S1396" s="889"/>
      <c r="T1396" s="1569"/>
      <c r="U1396" s="915"/>
      <c r="V1396" s="890"/>
    </row>
    <row r="1397" spans="2:22" s="38" customFormat="1" ht="12" hidden="1" outlineLevel="3">
      <c r="B1397" s="26"/>
      <c r="C1397" s="40"/>
      <c r="D1397" s="39"/>
      <c r="E1397" s="40"/>
      <c r="F1397" s="872"/>
      <c r="G1397" s="873"/>
      <c r="H1397" s="873"/>
      <c r="I1397" s="874" t="s">
        <v>592</v>
      </c>
      <c r="J1397" s="873"/>
      <c r="K1397" s="41">
        <v>35.839999999999996</v>
      </c>
      <c r="L1397" s="875"/>
      <c r="M1397" s="43"/>
      <c r="O1397" s="1981"/>
      <c r="P1397" s="1982"/>
      <c r="Q1397" s="1980">
        <v>1</v>
      </c>
      <c r="R1397" s="2145"/>
      <c r="S1397" s="889"/>
      <c r="T1397" s="1569"/>
      <c r="U1397" s="915"/>
      <c r="V1397" s="890"/>
    </row>
    <row r="1398" spans="2:22" s="38" customFormat="1" ht="12" hidden="1" outlineLevel="3">
      <c r="B1398" s="26"/>
      <c r="C1398" s="40"/>
      <c r="D1398" s="39"/>
      <c r="E1398" s="40"/>
      <c r="F1398" s="872"/>
      <c r="G1398" s="873"/>
      <c r="H1398" s="873"/>
      <c r="I1398" s="874" t="s">
        <v>729</v>
      </c>
      <c r="J1398" s="873"/>
      <c r="K1398" s="41">
        <v>0</v>
      </c>
      <c r="L1398" s="875"/>
      <c r="M1398" s="43"/>
      <c r="O1398" s="1981"/>
      <c r="P1398" s="1982"/>
      <c r="Q1398" s="1980">
        <v>1</v>
      </c>
      <c r="R1398" s="2145"/>
      <c r="S1398" s="889"/>
      <c r="T1398" s="1569"/>
      <c r="U1398" s="915"/>
      <c r="V1398" s="890"/>
    </row>
    <row r="1399" spans="2:22" s="38" customFormat="1" ht="12" hidden="1" outlineLevel="3">
      <c r="B1399" s="26"/>
      <c r="C1399" s="40"/>
      <c r="D1399" s="39"/>
      <c r="E1399" s="40"/>
      <c r="F1399" s="872"/>
      <c r="G1399" s="873"/>
      <c r="H1399" s="873"/>
      <c r="I1399" s="874" t="s">
        <v>1357</v>
      </c>
      <c r="J1399" s="873"/>
      <c r="K1399" s="41">
        <v>95.977599999999995</v>
      </c>
      <c r="L1399" s="875"/>
      <c r="M1399" s="43"/>
      <c r="O1399" s="1981"/>
      <c r="P1399" s="1982"/>
      <c r="Q1399" s="1980">
        <v>1</v>
      </c>
      <c r="R1399" s="2145"/>
      <c r="S1399" s="889"/>
      <c r="T1399" s="1569"/>
      <c r="U1399" s="915"/>
      <c r="V1399" s="890"/>
    </row>
    <row r="1400" spans="2:22" s="38" customFormat="1" ht="12" hidden="1" outlineLevel="3">
      <c r="B1400" s="26"/>
      <c r="C1400" s="40"/>
      <c r="D1400" s="39"/>
      <c r="E1400" s="40"/>
      <c r="F1400" s="872"/>
      <c r="G1400" s="873"/>
      <c r="H1400" s="873"/>
      <c r="I1400" s="874" t="s">
        <v>730</v>
      </c>
      <c r="J1400" s="873"/>
      <c r="K1400" s="41">
        <v>0</v>
      </c>
      <c r="L1400" s="875"/>
      <c r="M1400" s="43"/>
      <c r="O1400" s="1981"/>
      <c r="P1400" s="1982"/>
      <c r="Q1400" s="1980">
        <v>1</v>
      </c>
      <c r="R1400" s="2145"/>
      <c r="S1400" s="889"/>
      <c r="T1400" s="1569"/>
      <c r="U1400" s="915"/>
      <c r="V1400" s="890"/>
    </row>
    <row r="1401" spans="2:22" s="38" customFormat="1" ht="12" hidden="1" outlineLevel="3">
      <c r="B1401" s="26"/>
      <c r="C1401" s="40"/>
      <c r="D1401" s="39"/>
      <c r="E1401" s="40"/>
      <c r="F1401" s="872"/>
      <c r="G1401" s="873"/>
      <c r="H1401" s="873"/>
      <c r="I1401" s="874" t="s">
        <v>1423</v>
      </c>
      <c r="J1401" s="873"/>
      <c r="K1401" s="41">
        <v>89.920000000000016</v>
      </c>
      <c r="L1401" s="875"/>
      <c r="M1401" s="43"/>
      <c r="O1401" s="1981"/>
      <c r="P1401" s="1982"/>
      <c r="Q1401" s="1980">
        <v>1</v>
      </c>
      <c r="R1401" s="2145"/>
      <c r="S1401" s="889"/>
      <c r="T1401" s="1569"/>
      <c r="U1401" s="915"/>
      <c r="V1401" s="890"/>
    </row>
    <row r="1402" spans="2:22" s="38" customFormat="1" ht="12" hidden="1" outlineLevel="3">
      <c r="B1402" s="26"/>
      <c r="C1402" s="40"/>
      <c r="D1402" s="39"/>
      <c r="E1402" s="40"/>
      <c r="F1402" s="872"/>
      <c r="G1402" s="873"/>
      <c r="H1402" s="873"/>
      <c r="I1402" s="874" t="s">
        <v>733</v>
      </c>
      <c r="J1402" s="873"/>
      <c r="K1402" s="41">
        <v>0</v>
      </c>
      <c r="L1402" s="875"/>
      <c r="M1402" s="43"/>
      <c r="O1402" s="1981"/>
      <c r="P1402" s="1982"/>
      <c r="Q1402" s="1980">
        <v>1</v>
      </c>
      <c r="R1402" s="2145"/>
      <c r="S1402" s="889"/>
      <c r="T1402" s="1569"/>
      <c r="U1402" s="915"/>
      <c r="V1402" s="890"/>
    </row>
    <row r="1403" spans="2:22" s="38" customFormat="1" ht="12" hidden="1" outlineLevel="3">
      <c r="B1403" s="26"/>
      <c r="C1403" s="40"/>
      <c r="D1403" s="39"/>
      <c r="E1403" s="40"/>
      <c r="F1403" s="872"/>
      <c r="G1403" s="873"/>
      <c r="H1403" s="873"/>
      <c r="I1403" s="874" t="s">
        <v>283</v>
      </c>
      <c r="J1403" s="873"/>
      <c r="K1403" s="41">
        <v>23.94</v>
      </c>
      <c r="L1403" s="875"/>
      <c r="M1403" s="43"/>
      <c r="O1403" s="1981"/>
      <c r="P1403" s="1982"/>
      <c r="Q1403" s="1980">
        <v>1</v>
      </c>
      <c r="R1403" s="2145"/>
      <c r="S1403" s="889"/>
      <c r="T1403" s="1569"/>
      <c r="U1403" s="915"/>
      <c r="V1403" s="890"/>
    </row>
    <row r="1404" spans="2:22" s="38" customFormat="1" ht="12" hidden="1" outlineLevel="3">
      <c r="B1404" s="26"/>
      <c r="C1404" s="40"/>
      <c r="D1404" s="39"/>
      <c r="E1404" s="40"/>
      <c r="F1404" s="872"/>
      <c r="G1404" s="873"/>
      <c r="H1404" s="873"/>
      <c r="I1404" s="874" t="s">
        <v>734</v>
      </c>
      <c r="J1404" s="873"/>
      <c r="K1404" s="41">
        <v>0</v>
      </c>
      <c r="L1404" s="875"/>
      <c r="M1404" s="43"/>
      <c r="O1404" s="1981"/>
      <c r="P1404" s="1982"/>
      <c r="Q1404" s="1980">
        <v>1</v>
      </c>
      <c r="R1404" s="2145"/>
      <c r="S1404" s="889"/>
      <c r="T1404" s="1569"/>
      <c r="U1404" s="915"/>
      <c r="V1404" s="890"/>
    </row>
    <row r="1405" spans="2:22" s="38" customFormat="1" ht="12" hidden="1" outlineLevel="3">
      <c r="B1405" s="26"/>
      <c r="C1405" s="40"/>
      <c r="D1405" s="39"/>
      <c r="E1405" s="40"/>
      <c r="F1405" s="872"/>
      <c r="G1405" s="873"/>
      <c r="H1405" s="873"/>
      <c r="I1405" s="874" t="s">
        <v>1056</v>
      </c>
      <c r="J1405" s="873"/>
      <c r="K1405" s="41">
        <v>22.344000000000001</v>
      </c>
      <c r="L1405" s="875"/>
      <c r="M1405" s="43"/>
      <c r="O1405" s="1981"/>
      <c r="P1405" s="1982"/>
      <c r="Q1405" s="1980">
        <v>1</v>
      </c>
      <c r="R1405" s="2145"/>
      <c r="S1405" s="889"/>
      <c r="T1405" s="1569"/>
      <c r="U1405" s="915"/>
      <c r="V1405" s="890"/>
    </row>
    <row r="1406" spans="2:22" s="38" customFormat="1" ht="12" hidden="1" outlineLevel="3">
      <c r="B1406" s="26"/>
      <c r="C1406" s="40"/>
      <c r="D1406" s="39"/>
      <c r="E1406" s="40"/>
      <c r="F1406" s="872"/>
      <c r="G1406" s="873"/>
      <c r="H1406" s="873"/>
      <c r="I1406" s="874" t="s">
        <v>740</v>
      </c>
      <c r="J1406" s="873"/>
      <c r="K1406" s="41">
        <v>0</v>
      </c>
      <c r="L1406" s="875"/>
      <c r="M1406" s="43"/>
      <c r="O1406" s="1981"/>
      <c r="P1406" s="1982"/>
      <c r="Q1406" s="1980">
        <v>1</v>
      </c>
      <c r="R1406" s="2145"/>
      <c r="S1406" s="889"/>
      <c r="T1406" s="1569"/>
      <c r="U1406" s="915"/>
      <c r="V1406" s="890"/>
    </row>
    <row r="1407" spans="2:22" s="38" customFormat="1" ht="12" hidden="1" outlineLevel="3">
      <c r="B1407" s="26"/>
      <c r="C1407" s="40"/>
      <c r="D1407" s="39"/>
      <c r="E1407" s="40"/>
      <c r="F1407" s="872"/>
      <c r="G1407" s="873"/>
      <c r="H1407" s="873"/>
      <c r="I1407" s="874" t="s">
        <v>210</v>
      </c>
      <c r="J1407" s="873"/>
      <c r="K1407" s="41">
        <v>4.4799999999999995</v>
      </c>
      <c r="L1407" s="875"/>
      <c r="M1407" s="43"/>
      <c r="O1407" s="1981"/>
      <c r="P1407" s="1982"/>
      <c r="Q1407" s="1980">
        <v>1</v>
      </c>
      <c r="R1407" s="2145"/>
      <c r="S1407" s="889"/>
      <c r="T1407" s="1569"/>
      <c r="U1407" s="915"/>
      <c r="V1407" s="890"/>
    </row>
    <row r="1408" spans="2:22" s="38" customFormat="1" ht="12" hidden="1" outlineLevel="3">
      <c r="B1408" s="26"/>
      <c r="C1408" s="40"/>
      <c r="D1408" s="39"/>
      <c r="E1408" s="40"/>
      <c r="F1408" s="872"/>
      <c r="G1408" s="873"/>
      <c r="H1408" s="873"/>
      <c r="I1408" s="874" t="s">
        <v>741</v>
      </c>
      <c r="J1408" s="873"/>
      <c r="K1408" s="41">
        <v>0</v>
      </c>
      <c r="L1408" s="875"/>
      <c r="M1408" s="43"/>
      <c r="O1408" s="1981"/>
      <c r="P1408" s="1982"/>
      <c r="Q1408" s="1980">
        <v>1</v>
      </c>
      <c r="R1408" s="2145"/>
      <c r="S1408" s="889"/>
      <c r="T1408" s="1569"/>
      <c r="U1408" s="915"/>
      <c r="V1408" s="890"/>
    </row>
    <row r="1409" spans="2:22" s="38" customFormat="1" ht="12" hidden="1" outlineLevel="3">
      <c r="B1409" s="26"/>
      <c r="C1409" s="40"/>
      <c r="D1409" s="39"/>
      <c r="E1409" s="40"/>
      <c r="F1409" s="872"/>
      <c r="G1409" s="873"/>
      <c r="H1409" s="873"/>
      <c r="I1409" s="874" t="s">
        <v>864</v>
      </c>
      <c r="J1409" s="873"/>
      <c r="K1409" s="41">
        <v>22.992000000000004</v>
      </c>
      <c r="L1409" s="875"/>
      <c r="M1409" s="43"/>
      <c r="O1409" s="1981"/>
      <c r="P1409" s="1982"/>
      <c r="Q1409" s="1980">
        <v>1</v>
      </c>
      <c r="R1409" s="2145"/>
      <c r="S1409" s="889"/>
      <c r="T1409" s="1569"/>
      <c r="U1409" s="915"/>
      <c r="V1409" s="890"/>
    </row>
    <row r="1410" spans="2:22" s="38" customFormat="1" ht="12" hidden="1" outlineLevel="3">
      <c r="B1410" s="26"/>
      <c r="C1410" s="40"/>
      <c r="D1410" s="39"/>
      <c r="E1410" s="40"/>
      <c r="F1410" s="872"/>
      <c r="G1410" s="873"/>
      <c r="H1410" s="873"/>
      <c r="I1410" s="874" t="s">
        <v>3</v>
      </c>
      <c r="J1410" s="873"/>
      <c r="K1410" s="41">
        <v>1401.0548000000001</v>
      </c>
      <c r="L1410" s="875"/>
      <c r="M1410" s="43"/>
      <c r="O1410" s="1981"/>
      <c r="P1410" s="1982"/>
      <c r="Q1410" s="1980">
        <v>1</v>
      </c>
      <c r="R1410" s="2145"/>
      <c r="S1410" s="889"/>
      <c r="T1410" s="1569"/>
      <c r="U1410" s="915"/>
      <c r="V1410" s="890"/>
    </row>
    <row r="1411" spans="2:22" s="38" customFormat="1" ht="12" hidden="1" outlineLevel="3">
      <c r="B1411" s="26"/>
      <c r="C1411" s="40"/>
      <c r="D1411" s="39"/>
      <c r="E1411" s="40"/>
      <c r="F1411" s="872"/>
      <c r="G1411" s="873"/>
      <c r="H1411" s="873"/>
      <c r="I1411" s="874" t="s">
        <v>1384</v>
      </c>
      <c r="J1411" s="873"/>
      <c r="K1411" s="41">
        <v>0</v>
      </c>
      <c r="L1411" s="875"/>
      <c r="M1411" s="43"/>
      <c r="O1411" s="1981"/>
      <c r="P1411" s="1982"/>
      <c r="Q1411" s="1980">
        <v>1</v>
      </c>
      <c r="R1411" s="2145"/>
      <c r="S1411" s="889"/>
      <c r="T1411" s="1569"/>
      <c r="U1411" s="915"/>
      <c r="V1411" s="890"/>
    </row>
    <row r="1412" spans="2:22" s="38" customFormat="1" ht="12" hidden="1" outlineLevel="3">
      <c r="B1412" s="26"/>
      <c r="C1412" s="40"/>
      <c r="D1412" s="39"/>
      <c r="E1412" s="40"/>
      <c r="F1412" s="872"/>
      <c r="G1412" s="873"/>
      <c r="H1412" s="873"/>
      <c r="I1412" s="874" t="s">
        <v>1365</v>
      </c>
      <c r="J1412" s="873"/>
      <c r="K1412" s="41">
        <v>-63</v>
      </c>
      <c r="L1412" s="875"/>
      <c r="M1412" s="43"/>
      <c r="O1412" s="1981"/>
      <c r="P1412" s="1982"/>
      <c r="Q1412" s="1980">
        <v>1</v>
      </c>
      <c r="R1412" s="2145"/>
      <c r="S1412" s="889"/>
      <c r="T1412" s="1569"/>
      <c r="U1412" s="915"/>
      <c r="V1412" s="890"/>
    </row>
    <row r="1413" spans="2:22" s="38" customFormat="1" ht="12" hidden="1" outlineLevel="3">
      <c r="B1413" s="26"/>
      <c r="C1413" s="40"/>
      <c r="D1413" s="39"/>
      <c r="E1413" s="40"/>
      <c r="F1413" s="872"/>
      <c r="G1413" s="873"/>
      <c r="H1413" s="873"/>
      <c r="I1413" s="874" t="s">
        <v>1147</v>
      </c>
      <c r="J1413" s="873"/>
      <c r="K1413" s="41">
        <v>-54</v>
      </c>
      <c r="L1413" s="875"/>
      <c r="M1413" s="43"/>
      <c r="O1413" s="1981"/>
      <c r="P1413" s="1982"/>
      <c r="Q1413" s="1980">
        <v>1</v>
      </c>
      <c r="R1413" s="2145"/>
      <c r="S1413" s="889"/>
      <c r="T1413" s="1569"/>
      <c r="U1413" s="915"/>
      <c r="V1413" s="890"/>
    </row>
    <row r="1414" spans="2:22" s="38" customFormat="1" ht="12" hidden="1" outlineLevel="3">
      <c r="B1414" s="26"/>
      <c r="C1414" s="40"/>
      <c r="D1414" s="39"/>
      <c r="E1414" s="40"/>
      <c r="F1414" s="872"/>
      <c r="G1414" s="873"/>
      <c r="H1414" s="873"/>
      <c r="I1414" s="874" t="s">
        <v>812</v>
      </c>
      <c r="J1414" s="873"/>
      <c r="K1414" s="41">
        <v>-3.3600000000000003</v>
      </c>
      <c r="L1414" s="875"/>
      <c r="M1414" s="43"/>
      <c r="O1414" s="1981"/>
      <c r="P1414" s="1982"/>
      <c r="Q1414" s="1980">
        <v>1</v>
      </c>
      <c r="R1414" s="2145"/>
      <c r="S1414" s="889"/>
      <c r="T1414" s="1569"/>
      <c r="U1414" s="915"/>
      <c r="V1414" s="890"/>
    </row>
    <row r="1415" spans="2:22" s="38" customFormat="1" ht="12" hidden="1" outlineLevel="3">
      <c r="B1415" s="26"/>
      <c r="C1415" s="40"/>
      <c r="D1415" s="39"/>
      <c r="E1415" s="40"/>
      <c r="F1415" s="872"/>
      <c r="G1415" s="873"/>
      <c r="H1415" s="873"/>
      <c r="I1415" s="874" t="s">
        <v>1044</v>
      </c>
      <c r="J1415" s="873"/>
      <c r="K1415" s="41">
        <v>-18.900000000000002</v>
      </c>
      <c r="L1415" s="875"/>
      <c r="M1415" s="43"/>
      <c r="O1415" s="1981"/>
      <c r="P1415" s="1982"/>
      <c r="Q1415" s="1980">
        <v>1</v>
      </c>
      <c r="R1415" s="2145"/>
      <c r="S1415" s="889"/>
      <c r="T1415" s="1569"/>
      <c r="U1415" s="915"/>
      <c r="V1415" s="890"/>
    </row>
    <row r="1416" spans="2:22" s="38" customFormat="1" ht="12" hidden="1" outlineLevel="3">
      <c r="B1416" s="26"/>
      <c r="C1416" s="40"/>
      <c r="D1416" s="39"/>
      <c r="E1416" s="40"/>
      <c r="F1416" s="872"/>
      <c r="G1416" s="873"/>
      <c r="H1416" s="873"/>
      <c r="I1416" s="874" t="s">
        <v>829</v>
      </c>
      <c r="J1416" s="873"/>
      <c r="K1416" s="41">
        <v>-25.92</v>
      </c>
      <c r="L1416" s="875"/>
      <c r="M1416" s="43"/>
      <c r="O1416" s="1981"/>
      <c r="P1416" s="1982"/>
      <c r="Q1416" s="1980">
        <v>1</v>
      </c>
      <c r="R1416" s="2145"/>
      <c r="S1416" s="889"/>
      <c r="T1416" s="1569"/>
      <c r="U1416" s="915"/>
      <c r="V1416" s="890"/>
    </row>
    <row r="1417" spans="2:22" s="38" customFormat="1" ht="12" hidden="1" outlineLevel="3">
      <c r="B1417" s="26"/>
      <c r="C1417" s="40"/>
      <c r="D1417" s="39"/>
      <c r="E1417" s="40"/>
      <c r="F1417" s="872"/>
      <c r="G1417" s="873"/>
      <c r="H1417" s="873"/>
      <c r="I1417" s="874" t="s">
        <v>646</v>
      </c>
      <c r="J1417" s="873"/>
      <c r="K1417" s="41">
        <v>0</v>
      </c>
      <c r="L1417" s="875"/>
      <c r="M1417" s="43"/>
      <c r="O1417" s="1981"/>
      <c r="P1417" s="1982"/>
      <c r="Q1417" s="1980">
        <v>1</v>
      </c>
      <c r="R1417" s="2145"/>
      <c r="S1417" s="889"/>
      <c r="T1417" s="1569"/>
      <c r="U1417" s="915"/>
      <c r="V1417" s="890"/>
    </row>
    <row r="1418" spans="2:22" s="38" customFormat="1" ht="12" hidden="1" outlineLevel="3">
      <c r="B1418" s="26"/>
      <c r="C1418" s="40"/>
      <c r="D1418" s="39"/>
      <c r="E1418" s="40"/>
      <c r="F1418" s="872"/>
      <c r="G1418" s="873"/>
      <c r="H1418" s="873"/>
      <c r="I1418" s="874" t="s">
        <v>809</v>
      </c>
      <c r="J1418" s="873"/>
      <c r="K1418" s="41">
        <v>-3.3600000000000003</v>
      </c>
      <c r="L1418" s="875"/>
      <c r="M1418" s="43"/>
      <c r="O1418" s="1981"/>
      <c r="P1418" s="1982"/>
      <c r="Q1418" s="1980">
        <v>1</v>
      </c>
      <c r="R1418" s="2145"/>
      <c r="S1418" s="889"/>
      <c r="T1418" s="1569"/>
      <c r="U1418" s="915"/>
      <c r="V1418" s="890"/>
    </row>
    <row r="1419" spans="2:22" s="38" customFormat="1" ht="12" hidden="1" outlineLevel="3">
      <c r="B1419" s="26"/>
      <c r="C1419" s="40"/>
      <c r="D1419" s="39"/>
      <c r="E1419" s="40"/>
      <c r="F1419" s="872"/>
      <c r="G1419" s="873"/>
      <c r="H1419" s="873"/>
      <c r="I1419" s="874" t="s">
        <v>391</v>
      </c>
      <c r="J1419" s="873"/>
      <c r="K1419" s="41">
        <v>-1.89</v>
      </c>
      <c r="L1419" s="875"/>
      <c r="M1419" s="43"/>
      <c r="O1419" s="1981"/>
      <c r="P1419" s="1982"/>
      <c r="Q1419" s="1980">
        <v>1</v>
      </c>
      <c r="R1419" s="2145"/>
      <c r="S1419" s="889"/>
      <c r="T1419" s="1569"/>
      <c r="U1419" s="915"/>
      <c r="V1419" s="890"/>
    </row>
    <row r="1420" spans="2:22" s="38" customFormat="1" ht="12" hidden="1" outlineLevel="3">
      <c r="B1420" s="26"/>
      <c r="C1420" s="40"/>
      <c r="D1420" s="39"/>
      <c r="E1420" s="40"/>
      <c r="F1420" s="872"/>
      <c r="G1420" s="873"/>
      <c r="H1420" s="873"/>
      <c r="I1420" s="874" t="s">
        <v>396</v>
      </c>
      <c r="J1420" s="873"/>
      <c r="K1420" s="41">
        <v>-5.4</v>
      </c>
      <c r="L1420" s="875"/>
      <c r="M1420" s="43"/>
      <c r="O1420" s="1981"/>
      <c r="P1420" s="1982"/>
      <c r="Q1420" s="1980">
        <v>1</v>
      </c>
      <c r="R1420" s="2145"/>
      <c r="S1420" s="889"/>
      <c r="T1420" s="1569"/>
      <c r="U1420" s="915"/>
      <c r="V1420" s="890"/>
    </row>
    <row r="1421" spans="2:22" s="38" customFormat="1" ht="12" hidden="1" outlineLevel="3">
      <c r="B1421" s="26"/>
      <c r="C1421" s="40"/>
      <c r="D1421" s="39"/>
      <c r="E1421" s="40"/>
      <c r="F1421" s="872"/>
      <c r="G1421" s="873"/>
      <c r="H1421" s="873"/>
      <c r="I1421" s="874" t="s">
        <v>388</v>
      </c>
      <c r="J1421" s="873"/>
      <c r="K1421" s="41">
        <v>-1.26</v>
      </c>
      <c r="L1421" s="875"/>
      <c r="M1421" s="43"/>
      <c r="O1421" s="1981"/>
      <c r="P1421" s="1982"/>
      <c r="Q1421" s="1980">
        <v>1</v>
      </c>
      <c r="R1421" s="2145"/>
      <c r="S1421" s="889"/>
      <c r="T1421" s="1569"/>
      <c r="U1421" s="915"/>
      <c r="V1421" s="890"/>
    </row>
    <row r="1422" spans="2:22" s="38" customFormat="1" ht="12" hidden="1" outlineLevel="3">
      <c r="B1422" s="26"/>
      <c r="C1422" s="40"/>
      <c r="D1422" s="39"/>
      <c r="E1422" s="40"/>
      <c r="F1422" s="872"/>
      <c r="G1422" s="873"/>
      <c r="H1422" s="873"/>
      <c r="I1422" s="874" t="s">
        <v>3</v>
      </c>
      <c r="J1422" s="873"/>
      <c r="K1422" s="41">
        <v>-177.09</v>
      </c>
      <c r="L1422" s="875"/>
      <c r="M1422" s="43"/>
      <c r="O1422" s="1981"/>
      <c r="P1422" s="1982"/>
      <c r="Q1422" s="1980">
        <v>1</v>
      </c>
      <c r="R1422" s="2145"/>
      <c r="S1422" s="889"/>
      <c r="T1422" s="1569"/>
      <c r="U1422" s="915"/>
      <c r="V1422" s="890"/>
    </row>
    <row r="1423" spans="2:22" s="38" customFormat="1" ht="12" hidden="1" outlineLevel="3">
      <c r="B1423" s="26"/>
      <c r="C1423" s="40"/>
      <c r="D1423" s="39"/>
      <c r="E1423" s="40"/>
      <c r="F1423" s="872"/>
      <c r="G1423" s="873"/>
      <c r="H1423" s="873"/>
      <c r="I1423" s="874" t="s">
        <v>111</v>
      </c>
      <c r="J1423" s="873"/>
      <c r="K1423" s="41">
        <v>0</v>
      </c>
      <c r="L1423" s="875"/>
      <c r="M1423" s="43"/>
      <c r="O1423" s="1981"/>
      <c r="P1423" s="1982"/>
      <c r="Q1423" s="1980">
        <v>1</v>
      </c>
      <c r="R1423" s="2145"/>
      <c r="S1423" s="889"/>
      <c r="T1423" s="1569"/>
      <c r="U1423" s="915"/>
      <c r="V1423" s="890"/>
    </row>
    <row r="1424" spans="2:22" s="38" customFormat="1" ht="12" hidden="1" outlineLevel="3">
      <c r="B1424" s="26"/>
      <c r="C1424" s="40"/>
      <c r="D1424" s="39"/>
      <c r="E1424" s="40"/>
      <c r="F1424" s="872"/>
      <c r="G1424" s="873"/>
      <c r="H1424" s="873"/>
      <c r="I1424" s="874" t="s">
        <v>45</v>
      </c>
      <c r="J1424" s="873"/>
      <c r="K1424" s="41">
        <v>0</v>
      </c>
      <c r="L1424" s="875"/>
      <c r="M1424" s="43"/>
      <c r="O1424" s="1981"/>
      <c r="P1424" s="1982"/>
      <c r="Q1424" s="1980">
        <v>1</v>
      </c>
      <c r="R1424" s="2145"/>
      <c r="S1424" s="889"/>
      <c r="T1424" s="1569"/>
      <c r="U1424" s="915"/>
      <c r="V1424" s="890"/>
    </row>
    <row r="1425" spans="2:22" s="38" customFormat="1" ht="12" hidden="1" outlineLevel="3">
      <c r="B1425" s="26"/>
      <c r="C1425" s="40"/>
      <c r="D1425" s="39"/>
      <c r="E1425" s="40"/>
      <c r="F1425" s="872"/>
      <c r="G1425" s="873"/>
      <c r="H1425" s="873"/>
      <c r="I1425" s="874" t="s">
        <v>728</v>
      </c>
      <c r="J1425" s="873"/>
      <c r="K1425" s="41">
        <v>0</v>
      </c>
      <c r="L1425" s="875"/>
      <c r="M1425" s="43"/>
      <c r="O1425" s="1981"/>
      <c r="P1425" s="1982"/>
      <c r="Q1425" s="1980">
        <v>1</v>
      </c>
      <c r="R1425" s="2145"/>
      <c r="S1425" s="889"/>
      <c r="T1425" s="1569"/>
      <c r="U1425" s="915"/>
      <c r="V1425" s="890"/>
    </row>
    <row r="1426" spans="2:22" s="38" customFormat="1" ht="12" hidden="1" outlineLevel="3">
      <c r="B1426" s="26"/>
      <c r="C1426" s="40"/>
      <c r="D1426" s="39"/>
      <c r="E1426" s="40"/>
      <c r="F1426" s="872"/>
      <c r="G1426" s="873"/>
      <c r="H1426" s="873"/>
      <c r="I1426" s="874" t="s">
        <v>239</v>
      </c>
      <c r="J1426" s="873"/>
      <c r="K1426" s="41">
        <v>12.641999999999999</v>
      </c>
      <c r="L1426" s="875"/>
      <c r="M1426" s="43"/>
      <c r="O1426" s="1981"/>
      <c r="P1426" s="1982"/>
      <c r="Q1426" s="1980">
        <v>1</v>
      </c>
      <c r="R1426" s="2145"/>
      <c r="S1426" s="889"/>
      <c r="T1426" s="1569"/>
      <c r="U1426" s="915"/>
      <c r="V1426" s="890"/>
    </row>
    <row r="1427" spans="2:22" s="38" customFormat="1" ht="12" hidden="1" outlineLevel="3">
      <c r="B1427" s="26"/>
      <c r="C1427" s="40"/>
      <c r="D1427" s="39"/>
      <c r="E1427" s="40"/>
      <c r="F1427" s="872"/>
      <c r="G1427" s="873"/>
      <c r="H1427" s="873"/>
      <c r="I1427" s="874" t="s">
        <v>25</v>
      </c>
      <c r="J1427" s="873"/>
      <c r="K1427" s="41">
        <v>0</v>
      </c>
      <c r="L1427" s="875"/>
      <c r="M1427" s="43"/>
      <c r="O1427" s="1981"/>
      <c r="P1427" s="1982"/>
      <c r="Q1427" s="1980">
        <v>1</v>
      </c>
      <c r="R1427" s="2145"/>
      <c r="S1427" s="889"/>
      <c r="T1427" s="1569"/>
      <c r="U1427" s="915"/>
      <c r="V1427" s="890"/>
    </row>
    <row r="1428" spans="2:22" s="38" customFormat="1" ht="12" hidden="1" outlineLevel="3">
      <c r="B1428" s="26"/>
      <c r="C1428" s="40"/>
      <c r="D1428" s="39"/>
      <c r="E1428" s="40"/>
      <c r="F1428" s="872"/>
      <c r="G1428" s="873"/>
      <c r="H1428" s="873"/>
      <c r="I1428" s="874" t="s">
        <v>239</v>
      </c>
      <c r="J1428" s="873"/>
      <c r="K1428" s="41">
        <v>12.641999999999999</v>
      </c>
      <c r="L1428" s="875"/>
      <c r="M1428" s="43"/>
      <c r="O1428" s="1981"/>
      <c r="P1428" s="1982"/>
      <c r="Q1428" s="1980">
        <v>1</v>
      </c>
      <c r="R1428" s="2145"/>
      <c r="S1428" s="889"/>
      <c r="T1428" s="1569"/>
      <c r="U1428" s="915"/>
      <c r="V1428" s="890"/>
    </row>
    <row r="1429" spans="2:22" s="38" customFormat="1" ht="12" hidden="1" outlineLevel="3">
      <c r="B1429" s="26"/>
      <c r="C1429" s="40"/>
      <c r="D1429" s="39"/>
      <c r="E1429" s="40"/>
      <c r="F1429" s="872"/>
      <c r="G1429" s="873"/>
      <c r="H1429" s="873"/>
      <c r="I1429" s="874" t="s">
        <v>965</v>
      </c>
      <c r="J1429" s="873"/>
      <c r="K1429" s="41">
        <v>0</v>
      </c>
      <c r="L1429" s="875"/>
      <c r="M1429" s="43"/>
      <c r="O1429" s="1981"/>
      <c r="P1429" s="1982"/>
      <c r="Q1429" s="1980">
        <v>1</v>
      </c>
      <c r="R1429" s="2145"/>
      <c r="S1429" s="889"/>
      <c r="T1429" s="1569"/>
      <c r="U1429" s="915"/>
      <c r="V1429" s="890"/>
    </row>
    <row r="1430" spans="2:22" s="38" customFormat="1" ht="12" hidden="1" outlineLevel="3">
      <c r="B1430" s="26"/>
      <c r="C1430" s="40"/>
      <c r="D1430" s="39"/>
      <c r="E1430" s="40"/>
      <c r="F1430" s="872"/>
      <c r="G1430" s="873"/>
      <c r="H1430" s="873"/>
      <c r="I1430" s="874" t="s">
        <v>416</v>
      </c>
      <c r="J1430" s="873"/>
      <c r="K1430" s="41">
        <v>9.4705000000000013</v>
      </c>
      <c r="L1430" s="875"/>
      <c r="M1430" s="43"/>
      <c r="O1430" s="1981"/>
      <c r="P1430" s="1982"/>
      <c r="Q1430" s="1980">
        <v>1</v>
      </c>
      <c r="R1430" s="2145"/>
      <c r="S1430" s="889"/>
      <c r="T1430" s="1569"/>
      <c r="U1430" s="915"/>
      <c r="V1430" s="890"/>
    </row>
    <row r="1431" spans="2:22" s="38" customFormat="1" ht="12" hidden="1" outlineLevel="3">
      <c r="B1431" s="26"/>
      <c r="C1431" s="40"/>
      <c r="D1431" s="39"/>
      <c r="E1431" s="40"/>
      <c r="F1431" s="872"/>
      <c r="G1431" s="873"/>
      <c r="H1431" s="873"/>
      <c r="I1431" s="874" t="s">
        <v>422</v>
      </c>
      <c r="J1431" s="873"/>
      <c r="K1431" s="41">
        <v>11.453750000000001</v>
      </c>
      <c r="L1431" s="875"/>
      <c r="M1431" s="43"/>
      <c r="O1431" s="1981"/>
      <c r="P1431" s="1982"/>
      <c r="Q1431" s="1980">
        <v>1</v>
      </c>
      <c r="R1431" s="2145"/>
      <c r="S1431" s="889"/>
      <c r="T1431" s="1569"/>
      <c r="U1431" s="915"/>
      <c r="V1431" s="890"/>
    </row>
    <row r="1432" spans="2:22" s="38" customFormat="1" ht="12" hidden="1" outlineLevel="3">
      <c r="B1432" s="26"/>
      <c r="C1432" s="40"/>
      <c r="D1432" s="39"/>
      <c r="E1432" s="40"/>
      <c r="F1432" s="872"/>
      <c r="G1432" s="873"/>
      <c r="H1432" s="873"/>
      <c r="I1432" s="874" t="s">
        <v>739</v>
      </c>
      <c r="J1432" s="873"/>
      <c r="K1432" s="41">
        <v>0</v>
      </c>
      <c r="L1432" s="875"/>
      <c r="M1432" s="43"/>
      <c r="O1432" s="1981"/>
      <c r="P1432" s="1982"/>
      <c r="Q1432" s="1980">
        <v>1</v>
      </c>
      <c r="R1432" s="2145"/>
      <c r="S1432" s="889"/>
      <c r="T1432" s="1569"/>
      <c r="U1432" s="915"/>
      <c r="V1432" s="890"/>
    </row>
    <row r="1433" spans="2:22" s="38" customFormat="1" ht="12" hidden="1" outlineLevel="3">
      <c r="B1433" s="26"/>
      <c r="C1433" s="40"/>
      <c r="D1433" s="39"/>
      <c r="E1433" s="40"/>
      <c r="F1433" s="872"/>
      <c r="G1433" s="873"/>
      <c r="H1433" s="873"/>
      <c r="I1433" s="874" t="s">
        <v>865</v>
      </c>
      <c r="J1433" s="873"/>
      <c r="K1433" s="41">
        <v>10.175500000000001</v>
      </c>
      <c r="L1433" s="875"/>
      <c r="M1433" s="43"/>
      <c r="O1433" s="1981"/>
      <c r="P1433" s="1982"/>
      <c r="Q1433" s="1980">
        <v>1</v>
      </c>
      <c r="R1433" s="2145"/>
      <c r="S1433" s="889"/>
      <c r="T1433" s="1569"/>
      <c r="U1433" s="915"/>
      <c r="V1433" s="890"/>
    </row>
    <row r="1434" spans="2:22" s="38" customFormat="1" ht="12" hidden="1" outlineLevel="3">
      <c r="B1434" s="26"/>
      <c r="C1434" s="40"/>
      <c r="D1434" s="39"/>
      <c r="E1434" s="40"/>
      <c r="F1434" s="872"/>
      <c r="G1434" s="873"/>
      <c r="H1434" s="873"/>
      <c r="I1434" s="874" t="s">
        <v>1566</v>
      </c>
      <c r="J1434" s="873"/>
      <c r="K1434" s="41">
        <v>71.821750000000009</v>
      </c>
      <c r="L1434" s="875"/>
      <c r="M1434" s="43"/>
      <c r="O1434" s="1981"/>
      <c r="P1434" s="1982"/>
      <c r="Q1434" s="1980">
        <v>1</v>
      </c>
      <c r="R1434" s="2145"/>
      <c r="S1434" s="889"/>
      <c r="T1434" s="1569"/>
      <c r="U1434" s="915"/>
      <c r="V1434" s="890"/>
    </row>
    <row r="1435" spans="2:22" s="38" customFormat="1" ht="12" hidden="1" outlineLevel="3">
      <c r="B1435" s="26"/>
      <c r="C1435" s="40"/>
      <c r="D1435" s="39"/>
      <c r="E1435" s="40"/>
      <c r="F1435" s="872"/>
      <c r="G1435" s="873"/>
      <c r="H1435" s="873"/>
      <c r="I1435" s="874" t="s">
        <v>884</v>
      </c>
      <c r="J1435" s="873"/>
      <c r="K1435" s="41">
        <v>30.197500000000005</v>
      </c>
      <c r="L1435" s="875"/>
      <c r="M1435" s="43"/>
      <c r="O1435" s="1981"/>
      <c r="P1435" s="1982"/>
      <c r="Q1435" s="1980">
        <v>1</v>
      </c>
      <c r="R1435" s="2145"/>
      <c r="S1435" s="889"/>
      <c r="T1435" s="1569"/>
      <c r="U1435" s="915"/>
      <c r="V1435" s="890"/>
    </row>
    <row r="1436" spans="2:22" s="38" customFormat="1" ht="12" hidden="1" outlineLevel="3">
      <c r="B1436" s="26"/>
      <c r="C1436" s="40"/>
      <c r="D1436" s="39"/>
      <c r="E1436" s="40"/>
      <c r="F1436" s="872"/>
      <c r="G1436" s="873"/>
      <c r="H1436" s="873"/>
      <c r="I1436" s="874" t="s">
        <v>737</v>
      </c>
      <c r="J1436" s="873"/>
      <c r="K1436" s="41">
        <v>0</v>
      </c>
      <c r="L1436" s="875"/>
      <c r="M1436" s="43"/>
      <c r="O1436" s="1981"/>
      <c r="P1436" s="1982"/>
      <c r="Q1436" s="1980">
        <v>1</v>
      </c>
      <c r="R1436" s="2145"/>
      <c r="S1436" s="889"/>
      <c r="T1436" s="1569"/>
      <c r="U1436" s="915"/>
      <c r="V1436" s="890"/>
    </row>
    <row r="1437" spans="2:22" s="38" customFormat="1" ht="12" hidden="1" outlineLevel="3">
      <c r="B1437" s="26"/>
      <c r="C1437" s="40"/>
      <c r="D1437" s="39"/>
      <c r="E1437" s="40"/>
      <c r="F1437" s="872"/>
      <c r="G1437" s="873"/>
      <c r="H1437" s="873"/>
      <c r="I1437" s="874" t="s">
        <v>1364</v>
      </c>
      <c r="J1437" s="873"/>
      <c r="K1437" s="41">
        <v>71.629249999999999</v>
      </c>
      <c r="L1437" s="875"/>
      <c r="M1437" s="43"/>
      <c r="O1437" s="1981"/>
      <c r="P1437" s="1982"/>
      <c r="Q1437" s="1980">
        <v>1</v>
      </c>
      <c r="R1437" s="2145"/>
      <c r="S1437" s="889"/>
      <c r="T1437" s="1569"/>
      <c r="U1437" s="915"/>
      <c r="V1437" s="890"/>
    </row>
    <row r="1438" spans="2:22" s="38" customFormat="1" ht="12" hidden="1" outlineLevel="3">
      <c r="B1438" s="26"/>
      <c r="C1438" s="40"/>
      <c r="D1438" s="39"/>
      <c r="E1438" s="40"/>
      <c r="F1438" s="872"/>
      <c r="G1438" s="873"/>
      <c r="H1438" s="873"/>
      <c r="I1438" s="874" t="s">
        <v>736</v>
      </c>
      <c r="J1438" s="873"/>
      <c r="K1438" s="41">
        <v>0</v>
      </c>
      <c r="L1438" s="875"/>
      <c r="M1438" s="43"/>
      <c r="O1438" s="1981"/>
      <c r="P1438" s="1982"/>
      <c r="Q1438" s="1980">
        <v>1</v>
      </c>
      <c r="R1438" s="2145"/>
      <c r="S1438" s="889"/>
      <c r="T1438" s="1569"/>
      <c r="U1438" s="915"/>
      <c r="V1438" s="890"/>
    </row>
    <row r="1439" spans="2:22" s="38" customFormat="1" ht="12" hidden="1" outlineLevel="3">
      <c r="B1439" s="26"/>
      <c r="C1439" s="40"/>
      <c r="D1439" s="39"/>
      <c r="E1439" s="40"/>
      <c r="F1439" s="872"/>
      <c r="G1439" s="873"/>
      <c r="H1439" s="873"/>
      <c r="I1439" s="874" t="s">
        <v>1065</v>
      </c>
      <c r="J1439" s="873"/>
      <c r="K1439" s="41">
        <v>57.865500000000004</v>
      </c>
      <c r="L1439" s="875"/>
      <c r="M1439" s="43"/>
      <c r="O1439" s="1981"/>
      <c r="P1439" s="1982"/>
      <c r="Q1439" s="1980">
        <v>1</v>
      </c>
      <c r="R1439" s="2145"/>
      <c r="S1439" s="889"/>
      <c r="T1439" s="1569"/>
      <c r="U1439" s="915"/>
      <c r="V1439" s="890"/>
    </row>
    <row r="1440" spans="2:22" s="38" customFormat="1" ht="12" hidden="1" outlineLevel="3">
      <c r="B1440" s="26"/>
      <c r="C1440" s="40"/>
      <c r="D1440" s="39"/>
      <c r="E1440" s="40"/>
      <c r="F1440" s="872"/>
      <c r="G1440" s="873"/>
      <c r="H1440" s="873"/>
      <c r="I1440" s="874" t="s">
        <v>738</v>
      </c>
      <c r="J1440" s="873"/>
      <c r="K1440" s="41">
        <v>0</v>
      </c>
      <c r="L1440" s="875"/>
      <c r="M1440" s="43"/>
      <c r="O1440" s="1981"/>
      <c r="P1440" s="1982"/>
      <c r="Q1440" s="1980">
        <v>1</v>
      </c>
      <c r="R1440" s="2145"/>
      <c r="S1440" s="889"/>
      <c r="T1440" s="1569"/>
      <c r="U1440" s="915"/>
      <c r="V1440" s="890"/>
    </row>
    <row r="1441" spans="2:22" s="38" customFormat="1" ht="12" hidden="1" outlineLevel="3">
      <c r="B1441" s="26"/>
      <c r="C1441" s="40"/>
      <c r="D1441" s="39"/>
      <c r="E1441" s="40"/>
      <c r="F1441" s="872"/>
      <c r="G1441" s="873"/>
      <c r="H1441" s="873"/>
      <c r="I1441" s="874" t="s">
        <v>1069</v>
      </c>
      <c r="J1441" s="873"/>
      <c r="K1441" s="41">
        <v>35.169750000000001</v>
      </c>
      <c r="L1441" s="875"/>
      <c r="M1441" s="43"/>
      <c r="O1441" s="1981"/>
      <c r="P1441" s="1982"/>
      <c r="Q1441" s="1980">
        <v>1</v>
      </c>
      <c r="R1441" s="2145"/>
      <c r="S1441" s="889"/>
      <c r="T1441" s="1569"/>
      <c r="U1441" s="915"/>
      <c r="V1441" s="890"/>
    </row>
    <row r="1442" spans="2:22" s="38" customFormat="1" ht="12" hidden="1" outlineLevel="3">
      <c r="B1442" s="26"/>
      <c r="C1442" s="40"/>
      <c r="D1442" s="39"/>
      <c r="E1442" s="40"/>
      <c r="F1442" s="872"/>
      <c r="G1442" s="873"/>
      <c r="H1442" s="873"/>
      <c r="I1442" s="874" t="s">
        <v>3</v>
      </c>
      <c r="J1442" s="873"/>
      <c r="K1442" s="41">
        <v>323.06750000000005</v>
      </c>
      <c r="L1442" s="875"/>
      <c r="M1442" s="43"/>
      <c r="O1442" s="1981"/>
      <c r="P1442" s="1982"/>
      <c r="Q1442" s="1980">
        <v>1</v>
      </c>
      <c r="R1442" s="2145"/>
      <c r="S1442" s="889"/>
      <c r="T1442" s="1569"/>
      <c r="U1442" s="915"/>
      <c r="V1442" s="890"/>
    </row>
    <row r="1443" spans="2:22" s="38" customFormat="1" ht="12" hidden="1" outlineLevel="3">
      <c r="B1443" s="26"/>
      <c r="C1443" s="40"/>
      <c r="D1443" s="39"/>
      <c r="E1443" s="40"/>
      <c r="F1443" s="872"/>
      <c r="G1443" s="873"/>
      <c r="H1443" s="873"/>
      <c r="I1443" s="874" t="s">
        <v>1322</v>
      </c>
      <c r="J1443" s="873"/>
      <c r="K1443" s="41">
        <v>0</v>
      </c>
      <c r="L1443" s="875"/>
      <c r="M1443" s="43"/>
      <c r="O1443" s="1981"/>
      <c r="P1443" s="1982"/>
      <c r="Q1443" s="1980">
        <v>1</v>
      </c>
      <c r="R1443" s="2145"/>
      <c r="S1443" s="889"/>
      <c r="T1443" s="1569"/>
      <c r="U1443" s="915"/>
      <c r="V1443" s="890"/>
    </row>
    <row r="1444" spans="2:22" s="38" customFormat="1" ht="12" hidden="1" outlineLevel="3">
      <c r="B1444" s="26"/>
      <c r="C1444" s="40"/>
      <c r="D1444" s="39"/>
      <c r="E1444" s="40"/>
      <c r="F1444" s="872"/>
      <c r="G1444" s="873"/>
      <c r="H1444" s="873"/>
      <c r="I1444" s="874" t="s">
        <v>520</v>
      </c>
      <c r="J1444" s="873"/>
      <c r="K1444" s="41">
        <v>-1.9800000000000002</v>
      </c>
      <c r="L1444" s="875"/>
      <c r="M1444" s="43"/>
      <c r="O1444" s="1981"/>
      <c r="P1444" s="1982"/>
      <c r="Q1444" s="1980">
        <v>1</v>
      </c>
      <c r="R1444" s="2145"/>
      <c r="S1444" s="889"/>
      <c r="T1444" s="1569"/>
      <c r="U1444" s="915"/>
      <c r="V1444" s="890"/>
    </row>
    <row r="1445" spans="2:22" s="38" customFormat="1" ht="12" hidden="1" outlineLevel="3">
      <c r="B1445" s="26"/>
      <c r="C1445" s="40"/>
      <c r="D1445" s="39"/>
      <c r="E1445" s="40"/>
      <c r="F1445" s="872"/>
      <c r="G1445" s="873"/>
      <c r="H1445" s="873"/>
      <c r="I1445" s="874" t="s">
        <v>3</v>
      </c>
      <c r="J1445" s="873"/>
      <c r="K1445" s="41">
        <v>-1.9800000000000002</v>
      </c>
      <c r="L1445" s="875"/>
      <c r="M1445" s="43"/>
      <c r="O1445" s="1981"/>
      <c r="P1445" s="1982"/>
      <c r="Q1445" s="1980">
        <v>1</v>
      </c>
      <c r="R1445" s="2145"/>
      <c r="S1445" s="889"/>
      <c r="T1445" s="1569"/>
      <c r="U1445" s="915"/>
      <c r="V1445" s="890"/>
    </row>
    <row r="1446" spans="2:22" s="38" customFormat="1" ht="12" hidden="1" outlineLevel="3">
      <c r="B1446" s="26"/>
      <c r="C1446" s="40"/>
      <c r="D1446" s="39"/>
      <c r="E1446" s="40"/>
      <c r="F1446" s="872"/>
      <c r="G1446" s="873"/>
      <c r="H1446" s="873"/>
      <c r="I1446" s="874" t="s">
        <v>126</v>
      </c>
      <c r="J1446" s="873"/>
      <c r="K1446" s="41">
        <v>0</v>
      </c>
      <c r="L1446" s="875"/>
      <c r="M1446" s="43"/>
      <c r="O1446" s="1981"/>
      <c r="P1446" s="1982"/>
      <c r="Q1446" s="1980">
        <v>1</v>
      </c>
      <c r="R1446" s="2145"/>
      <c r="S1446" s="889"/>
      <c r="T1446" s="1569"/>
      <c r="U1446" s="915"/>
      <c r="V1446" s="890"/>
    </row>
    <row r="1447" spans="2:22" s="38" customFormat="1" ht="12" hidden="1" outlineLevel="3">
      <c r="B1447" s="26"/>
      <c r="C1447" s="40"/>
      <c r="D1447" s="39"/>
      <c r="E1447" s="40"/>
      <c r="F1447" s="872"/>
      <c r="G1447" s="873"/>
      <c r="H1447" s="873"/>
      <c r="I1447" s="874" t="s">
        <v>1285</v>
      </c>
      <c r="J1447" s="873"/>
      <c r="K1447" s="41">
        <v>176.68899999999999</v>
      </c>
      <c r="L1447" s="875"/>
      <c r="M1447" s="43"/>
      <c r="O1447" s="1981"/>
      <c r="P1447" s="1982"/>
      <c r="Q1447" s="1980">
        <v>1</v>
      </c>
      <c r="R1447" s="2145"/>
      <c r="S1447" s="889"/>
      <c r="T1447" s="1569"/>
      <c r="U1447" s="915"/>
      <c r="V1447" s="890"/>
    </row>
    <row r="1448" spans="2:22" s="38" customFormat="1" ht="12" hidden="1" outlineLevel="3">
      <c r="B1448" s="26"/>
      <c r="C1448" s="40"/>
      <c r="D1448" s="39"/>
      <c r="E1448" s="40"/>
      <c r="F1448" s="872"/>
      <c r="G1448" s="873"/>
      <c r="H1448" s="873"/>
      <c r="I1448" s="874" t="s">
        <v>3</v>
      </c>
      <c r="J1448" s="873"/>
      <c r="K1448" s="41">
        <v>176.68899999999999</v>
      </c>
      <c r="L1448" s="875"/>
      <c r="M1448" s="43"/>
      <c r="O1448" s="1981"/>
      <c r="P1448" s="1982"/>
      <c r="Q1448" s="1980">
        <v>1</v>
      </c>
      <c r="R1448" s="2145"/>
      <c r="S1448" s="889"/>
      <c r="T1448" s="1569"/>
      <c r="U1448" s="915"/>
      <c r="V1448" s="890"/>
    </row>
    <row r="1449" spans="2:22" s="38" customFormat="1" ht="12" hidden="1" outlineLevel="3">
      <c r="B1449" s="26"/>
      <c r="C1449" s="40"/>
      <c r="D1449" s="39"/>
      <c r="E1449" s="40"/>
      <c r="F1449" s="872"/>
      <c r="G1449" s="873"/>
      <c r="H1449" s="873"/>
      <c r="I1449" s="874" t="s">
        <v>161</v>
      </c>
      <c r="J1449" s="873"/>
      <c r="K1449" s="41">
        <v>0</v>
      </c>
      <c r="L1449" s="875"/>
      <c r="M1449" s="43"/>
      <c r="O1449" s="1981"/>
      <c r="P1449" s="1982"/>
      <c r="Q1449" s="1980">
        <v>1</v>
      </c>
      <c r="R1449" s="2145"/>
      <c r="S1449" s="889"/>
      <c r="T1449" s="1569"/>
      <c r="U1449" s="915"/>
      <c r="V1449" s="890"/>
    </row>
    <row r="1450" spans="2:22" s="38" customFormat="1" ht="12" hidden="1" outlineLevel="3">
      <c r="B1450" s="26"/>
      <c r="C1450" s="40"/>
      <c r="D1450" s="39"/>
      <c r="E1450" s="40"/>
      <c r="F1450" s="872"/>
      <c r="G1450" s="873"/>
      <c r="H1450" s="873"/>
      <c r="I1450" s="874" t="s">
        <v>522</v>
      </c>
      <c r="J1450" s="873"/>
      <c r="K1450" s="41">
        <v>-5.67</v>
      </c>
      <c r="L1450" s="875"/>
      <c r="M1450" s="43"/>
      <c r="O1450" s="1981"/>
      <c r="P1450" s="1982"/>
      <c r="Q1450" s="1980">
        <v>1</v>
      </c>
      <c r="R1450" s="2145"/>
      <c r="S1450" s="889"/>
      <c r="T1450" s="1569"/>
      <c r="U1450" s="915"/>
      <c r="V1450" s="890"/>
    </row>
    <row r="1451" spans="2:22" s="38" customFormat="1" ht="12" hidden="1" outlineLevel="3">
      <c r="B1451" s="26"/>
      <c r="C1451" s="40"/>
      <c r="D1451" s="39"/>
      <c r="E1451" s="40"/>
      <c r="F1451" s="872"/>
      <c r="G1451" s="873"/>
      <c r="H1451" s="873"/>
      <c r="I1451" s="874" t="s">
        <v>3</v>
      </c>
      <c r="J1451" s="873"/>
      <c r="K1451" s="41">
        <v>-5.67</v>
      </c>
      <c r="L1451" s="875"/>
      <c r="M1451" s="43"/>
      <c r="O1451" s="1981"/>
      <c r="P1451" s="1982"/>
      <c r="Q1451" s="1980">
        <v>1</v>
      </c>
      <c r="R1451" s="2145"/>
      <c r="S1451" s="889"/>
      <c r="T1451" s="1569"/>
      <c r="U1451" s="915"/>
      <c r="V1451" s="890"/>
    </row>
    <row r="1452" spans="2:22" s="38" customFormat="1" ht="12" hidden="1" outlineLevel="3">
      <c r="B1452" s="26"/>
      <c r="C1452" s="40"/>
      <c r="D1452" s="39"/>
      <c r="E1452" s="40"/>
      <c r="F1452" s="872"/>
      <c r="G1452" s="873"/>
      <c r="H1452" s="873"/>
      <c r="I1452" s="874" t="s">
        <v>128</v>
      </c>
      <c r="J1452" s="873"/>
      <c r="K1452" s="41">
        <v>0</v>
      </c>
      <c r="L1452" s="875"/>
      <c r="M1452" s="43"/>
      <c r="O1452" s="1981"/>
      <c r="P1452" s="1982"/>
      <c r="Q1452" s="1980">
        <v>1</v>
      </c>
      <c r="R1452" s="2145"/>
      <c r="S1452" s="889"/>
      <c r="T1452" s="1569"/>
      <c r="U1452" s="915"/>
      <c r="V1452" s="890"/>
    </row>
    <row r="1453" spans="2:22" s="38" customFormat="1" ht="12" hidden="1" outlineLevel="3">
      <c r="B1453" s="26"/>
      <c r="C1453" s="40"/>
      <c r="D1453" s="39"/>
      <c r="E1453" s="40"/>
      <c r="F1453" s="872"/>
      <c r="G1453" s="873"/>
      <c r="H1453" s="873"/>
      <c r="I1453" s="874" t="s">
        <v>1304</v>
      </c>
      <c r="J1453" s="873"/>
      <c r="K1453" s="41">
        <v>111.25</v>
      </c>
      <c r="L1453" s="875"/>
      <c r="M1453" s="43"/>
      <c r="O1453" s="1981"/>
      <c r="P1453" s="1982"/>
      <c r="Q1453" s="1980">
        <v>1</v>
      </c>
      <c r="R1453" s="2145"/>
      <c r="S1453" s="889"/>
      <c r="T1453" s="1569"/>
      <c r="U1453" s="915"/>
      <c r="V1453" s="890"/>
    </row>
    <row r="1454" spans="2:22" s="38" customFormat="1" ht="12" hidden="1" outlineLevel="3">
      <c r="B1454" s="26"/>
      <c r="C1454" s="40"/>
      <c r="D1454" s="39"/>
      <c r="E1454" s="40"/>
      <c r="F1454" s="872"/>
      <c r="G1454" s="873"/>
      <c r="H1454" s="873"/>
      <c r="I1454" s="874" t="s">
        <v>3</v>
      </c>
      <c r="J1454" s="873"/>
      <c r="K1454" s="41">
        <v>111.25</v>
      </c>
      <c r="L1454" s="875"/>
      <c r="M1454" s="43"/>
      <c r="O1454" s="1981"/>
      <c r="P1454" s="1982"/>
      <c r="Q1454" s="1980">
        <v>1</v>
      </c>
      <c r="R1454" s="2145"/>
      <c r="S1454" s="889"/>
      <c r="T1454" s="1569"/>
      <c r="U1454" s="915"/>
      <c r="V1454" s="890"/>
    </row>
    <row r="1455" spans="2:22" s="38" customFormat="1" ht="12" hidden="1" outlineLevel="3">
      <c r="B1455" s="26"/>
      <c r="C1455" s="40"/>
      <c r="D1455" s="39"/>
      <c r="E1455" s="40"/>
      <c r="F1455" s="872"/>
      <c r="G1455" s="873"/>
      <c r="H1455" s="873"/>
      <c r="I1455" s="874" t="s">
        <v>161</v>
      </c>
      <c r="J1455" s="873"/>
      <c r="K1455" s="41">
        <v>0</v>
      </c>
      <c r="L1455" s="875"/>
      <c r="M1455" s="43"/>
      <c r="O1455" s="1981"/>
      <c r="P1455" s="1982"/>
      <c r="Q1455" s="1980">
        <v>1</v>
      </c>
      <c r="R1455" s="2145"/>
      <c r="S1455" s="889"/>
      <c r="T1455" s="1569"/>
      <c r="U1455" s="915"/>
      <c r="V1455" s="890"/>
    </row>
    <row r="1456" spans="2:22" s="38" customFormat="1" ht="12" hidden="1" outlineLevel="3">
      <c r="B1456" s="26"/>
      <c r="C1456" s="40"/>
      <c r="D1456" s="39"/>
      <c r="E1456" s="40"/>
      <c r="F1456" s="872"/>
      <c r="G1456" s="873"/>
      <c r="H1456" s="873"/>
      <c r="I1456" s="874" t="s">
        <v>522</v>
      </c>
      <c r="J1456" s="873"/>
      <c r="K1456" s="41">
        <v>-5.67</v>
      </c>
      <c r="L1456" s="875"/>
      <c r="M1456" s="43"/>
      <c r="O1456" s="1981"/>
      <c r="P1456" s="1982"/>
      <c r="Q1456" s="1980">
        <v>1</v>
      </c>
      <c r="R1456" s="2145"/>
      <c r="S1456" s="889"/>
      <c r="T1456" s="1569"/>
      <c r="U1456" s="915"/>
      <c r="V1456" s="890"/>
    </row>
    <row r="1457" spans="2:22" s="38" customFormat="1" ht="12" hidden="1" outlineLevel="3">
      <c r="B1457" s="26"/>
      <c r="C1457" s="40"/>
      <c r="D1457" s="39"/>
      <c r="E1457" s="40"/>
      <c r="F1457" s="872"/>
      <c r="G1457" s="873"/>
      <c r="H1457" s="873"/>
      <c r="I1457" s="874" t="s">
        <v>3</v>
      </c>
      <c r="J1457" s="873"/>
      <c r="K1457" s="41">
        <v>-5.67</v>
      </c>
      <c r="L1457" s="875"/>
      <c r="M1457" s="43"/>
      <c r="O1457" s="1981"/>
      <c r="P1457" s="1982"/>
      <c r="Q1457" s="1980">
        <v>1</v>
      </c>
      <c r="R1457" s="2145"/>
      <c r="S1457" s="889"/>
      <c r="T1457" s="1569"/>
      <c r="U1457" s="915"/>
      <c r="V1457" s="890"/>
    </row>
    <row r="1458" spans="2:22" s="38" customFormat="1" ht="12" hidden="1" outlineLevel="3">
      <c r="B1458" s="26"/>
      <c r="C1458" s="40"/>
      <c r="D1458" s="39"/>
      <c r="E1458" s="40"/>
      <c r="F1458" s="872"/>
      <c r="G1458" s="873"/>
      <c r="H1458" s="873"/>
      <c r="I1458" s="874" t="s">
        <v>111</v>
      </c>
      <c r="J1458" s="873"/>
      <c r="K1458" s="41">
        <v>0</v>
      </c>
      <c r="L1458" s="875"/>
      <c r="M1458" s="43"/>
      <c r="O1458" s="1981"/>
      <c r="P1458" s="1982"/>
      <c r="Q1458" s="1980">
        <v>1</v>
      </c>
      <c r="R1458" s="2145"/>
      <c r="S1458" s="889"/>
      <c r="T1458" s="1569"/>
      <c r="U1458" s="915"/>
      <c r="V1458" s="890"/>
    </row>
    <row r="1459" spans="2:22" s="38" customFormat="1" ht="12" hidden="1" outlineLevel="3">
      <c r="B1459" s="26"/>
      <c r="C1459" s="40"/>
      <c r="D1459" s="39"/>
      <c r="E1459" s="40"/>
      <c r="F1459" s="872"/>
      <c r="G1459" s="873"/>
      <c r="H1459" s="873"/>
      <c r="I1459" s="874" t="s">
        <v>26</v>
      </c>
      <c r="J1459" s="873"/>
      <c r="K1459" s="41">
        <v>0</v>
      </c>
      <c r="L1459" s="875"/>
      <c r="M1459" s="43"/>
      <c r="O1459" s="1981"/>
      <c r="P1459" s="1982"/>
      <c r="Q1459" s="1980">
        <v>1</v>
      </c>
      <c r="R1459" s="2145"/>
      <c r="S1459" s="889"/>
      <c r="T1459" s="1569"/>
      <c r="U1459" s="915"/>
      <c r="V1459" s="890"/>
    </row>
    <row r="1460" spans="2:22" s="38" customFormat="1" ht="12" hidden="1" outlineLevel="3">
      <c r="B1460" s="26"/>
      <c r="C1460" s="40"/>
      <c r="D1460" s="39"/>
      <c r="E1460" s="40"/>
      <c r="F1460" s="872"/>
      <c r="G1460" s="873"/>
      <c r="H1460" s="873"/>
      <c r="I1460" s="874" t="s">
        <v>789</v>
      </c>
      <c r="J1460" s="873"/>
      <c r="K1460" s="41">
        <v>0</v>
      </c>
      <c r="L1460" s="875"/>
      <c r="M1460" s="43"/>
      <c r="O1460" s="1981"/>
      <c r="P1460" s="1982"/>
      <c r="Q1460" s="1980">
        <v>1</v>
      </c>
      <c r="R1460" s="2145"/>
      <c r="S1460" s="889"/>
      <c r="T1460" s="1569"/>
      <c r="U1460" s="915"/>
      <c r="V1460" s="890"/>
    </row>
    <row r="1461" spans="2:22" s="38" customFormat="1" ht="12" hidden="1" outlineLevel="3">
      <c r="B1461" s="26"/>
      <c r="C1461" s="40"/>
      <c r="D1461" s="39"/>
      <c r="E1461" s="40"/>
      <c r="F1461" s="872"/>
      <c r="G1461" s="873"/>
      <c r="H1461" s="873"/>
      <c r="I1461" s="874" t="s">
        <v>991</v>
      </c>
      <c r="J1461" s="873"/>
      <c r="K1461" s="41">
        <v>21.539000000000001</v>
      </c>
      <c r="L1461" s="875"/>
      <c r="M1461" s="43"/>
      <c r="O1461" s="1981"/>
      <c r="P1461" s="1982"/>
      <c r="Q1461" s="1980">
        <v>1</v>
      </c>
      <c r="R1461" s="2145"/>
      <c r="S1461" s="889"/>
      <c r="T1461" s="1569"/>
      <c r="U1461" s="915"/>
      <c r="V1461" s="890"/>
    </row>
    <row r="1462" spans="2:22" s="38" customFormat="1" ht="12" hidden="1" outlineLevel="3">
      <c r="B1462" s="26"/>
      <c r="C1462" s="40"/>
      <c r="D1462" s="39"/>
      <c r="E1462" s="40"/>
      <c r="F1462" s="872"/>
      <c r="G1462" s="873"/>
      <c r="H1462" s="873"/>
      <c r="I1462" s="874" t="s">
        <v>3</v>
      </c>
      <c r="J1462" s="873"/>
      <c r="K1462" s="41">
        <v>21.539000000000001</v>
      </c>
      <c r="L1462" s="875"/>
      <c r="M1462" s="43"/>
      <c r="O1462" s="1981"/>
      <c r="P1462" s="1982"/>
      <c r="Q1462" s="1980">
        <v>1</v>
      </c>
      <c r="R1462" s="2145"/>
      <c r="S1462" s="889"/>
      <c r="T1462" s="1569"/>
      <c r="U1462" s="915"/>
      <c r="V1462" s="890"/>
    </row>
    <row r="1463" spans="2:22" s="38" customFormat="1" ht="12" hidden="1" outlineLevel="3">
      <c r="B1463" s="26"/>
      <c r="C1463" s="40"/>
      <c r="D1463" s="39"/>
      <c r="E1463" s="40"/>
      <c r="F1463" s="872"/>
      <c r="G1463" s="873"/>
      <c r="H1463" s="873"/>
      <c r="I1463" s="874" t="s">
        <v>112</v>
      </c>
      <c r="J1463" s="873"/>
      <c r="K1463" s="41">
        <v>0</v>
      </c>
      <c r="L1463" s="875"/>
      <c r="M1463" s="43"/>
      <c r="O1463" s="1981"/>
      <c r="P1463" s="1982"/>
      <c r="Q1463" s="1980">
        <v>1</v>
      </c>
      <c r="R1463" s="2145"/>
      <c r="S1463" s="889"/>
      <c r="T1463" s="1569"/>
      <c r="U1463" s="915"/>
      <c r="V1463" s="890"/>
    </row>
    <row r="1464" spans="2:22" s="38" customFormat="1" ht="12" hidden="1" outlineLevel="3">
      <c r="B1464" s="26"/>
      <c r="C1464" s="40"/>
      <c r="D1464" s="39"/>
      <c r="E1464" s="40"/>
      <c r="F1464" s="872"/>
      <c r="G1464" s="873"/>
      <c r="H1464" s="873"/>
      <c r="I1464" s="874" t="s">
        <v>26</v>
      </c>
      <c r="J1464" s="873"/>
      <c r="K1464" s="41">
        <v>0</v>
      </c>
      <c r="L1464" s="875"/>
      <c r="M1464" s="43"/>
      <c r="O1464" s="1981"/>
      <c r="P1464" s="1982"/>
      <c r="Q1464" s="1980">
        <v>1</v>
      </c>
      <c r="R1464" s="2145"/>
      <c r="S1464" s="889"/>
      <c r="T1464" s="1569"/>
      <c r="U1464" s="915"/>
      <c r="V1464" s="890"/>
    </row>
    <row r="1465" spans="2:22" s="38" customFormat="1" ht="12" hidden="1" outlineLevel="3">
      <c r="B1465" s="26"/>
      <c r="C1465" s="40"/>
      <c r="D1465" s="39"/>
      <c r="E1465" s="40"/>
      <c r="F1465" s="872"/>
      <c r="G1465" s="873"/>
      <c r="H1465" s="873"/>
      <c r="I1465" s="874" t="s">
        <v>1107</v>
      </c>
      <c r="J1465" s="873"/>
      <c r="K1465" s="41">
        <v>0</v>
      </c>
      <c r="L1465" s="875"/>
      <c r="M1465" s="43"/>
      <c r="O1465" s="1981"/>
      <c r="P1465" s="1982"/>
      <c r="Q1465" s="1980">
        <v>1</v>
      </c>
      <c r="R1465" s="2145"/>
      <c r="S1465" s="889"/>
      <c r="T1465" s="1569"/>
      <c r="U1465" s="915"/>
      <c r="V1465" s="890"/>
    </row>
    <row r="1466" spans="2:22" s="38" customFormat="1" ht="12" hidden="1" outlineLevel="3">
      <c r="B1466" s="26"/>
      <c r="C1466" s="40"/>
      <c r="D1466" s="39"/>
      <c r="E1466" s="40"/>
      <c r="F1466" s="872"/>
      <c r="G1466" s="873"/>
      <c r="H1466" s="873"/>
      <c r="I1466" s="874" t="s">
        <v>458</v>
      </c>
      <c r="J1466" s="873"/>
      <c r="K1466" s="41">
        <v>46.320750000000004</v>
      </c>
      <c r="L1466" s="875"/>
      <c r="M1466" s="43"/>
      <c r="O1466" s="1981"/>
      <c r="P1466" s="1982"/>
      <c r="Q1466" s="1980">
        <v>1</v>
      </c>
      <c r="R1466" s="2145"/>
      <c r="S1466" s="889"/>
      <c r="T1466" s="1569"/>
      <c r="U1466" s="915"/>
      <c r="V1466" s="890"/>
    </row>
    <row r="1467" spans="2:22" s="38" customFormat="1" ht="12" hidden="1" outlineLevel="3">
      <c r="B1467" s="26"/>
      <c r="C1467" s="40"/>
      <c r="D1467" s="39"/>
      <c r="E1467" s="40"/>
      <c r="F1467" s="872"/>
      <c r="G1467" s="873"/>
      <c r="H1467" s="873"/>
      <c r="I1467" s="874" t="s">
        <v>3</v>
      </c>
      <c r="J1467" s="873"/>
      <c r="K1467" s="41">
        <v>46.320750000000004</v>
      </c>
      <c r="L1467" s="875"/>
      <c r="M1467" s="43"/>
      <c r="O1467" s="1981"/>
      <c r="P1467" s="1982"/>
      <c r="Q1467" s="1980">
        <v>1</v>
      </c>
      <c r="R1467" s="2145"/>
      <c r="S1467" s="889"/>
      <c r="T1467" s="1569"/>
      <c r="U1467" s="915"/>
      <c r="V1467" s="890"/>
    </row>
    <row r="1468" spans="2:22" s="38" customFormat="1" ht="12" hidden="1" outlineLevel="3">
      <c r="B1468" s="26"/>
      <c r="C1468" s="40"/>
      <c r="D1468" s="39"/>
      <c r="E1468" s="40"/>
      <c r="F1468" s="872"/>
      <c r="G1468" s="873"/>
      <c r="H1468" s="873"/>
      <c r="I1468" s="874" t="s">
        <v>161</v>
      </c>
      <c r="J1468" s="873"/>
      <c r="K1468" s="41">
        <v>0</v>
      </c>
      <c r="L1468" s="875"/>
      <c r="M1468" s="43"/>
      <c r="O1468" s="1981"/>
      <c r="P1468" s="1982"/>
      <c r="Q1468" s="1980">
        <v>1</v>
      </c>
      <c r="R1468" s="2145"/>
      <c r="S1468" s="889"/>
      <c r="T1468" s="1569"/>
      <c r="U1468" s="915"/>
      <c r="V1468" s="890"/>
    </row>
    <row r="1469" spans="2:22" s="38" customFormat="1" ht="12" hidden="1" outlineLevel="3">
      <c r="B1469" s="26"/>
      <c r="C1469" s="40"/>
      <c r="D1469" s="39"/>
      <c r="E1469" s="40"/>
      <c r="F1469" s="872"/>
      <c r="G1469" s="873"/>
      <c r="H1469" s="873"/>
      <c r="I1469" s="874" t="s">
        <v>530</v>
      </c>
      <c r="J1469" s="873"/>
      <c r="K1469" s="41">
        <v>-10</v>
      </c>
      <c r="L1469" s="875"/>
      <c r="M1469" s="43"/>
      <c r="O1469" s="1981"/>
      <c r="P1469" s="1982"/>
      <c r="Q1469" s="1980">
        <v>1</v>
      </c>
      <c r="R1469" s="2145"/>
      <c r="S1469" s="889"/>
      <c r="T1469" s="1569"/>
      <c r="U1469" s="915"/>
      <c r="V1469" s="890"/>
    </row>
    <row r="1470" spans="2:22" s="38" customFormat="1" ht="12" hidden="1" outlineLevel="3">
      <c r="B1470" s="26"/>
      <c r="C1470" s="40"/>
      <c r="D1470" s="39"/>
      <c r="E1470" s="40"/>
      <c r="F1470" s="872"/>
      <c r="G1470" s="873"/>
      <c r="H1470" s="873"/>
      <c r="I1470" s="874" t="s">
        <v>3</v>
      </c>
      <c r="J1470" s="873"/>
      <c r="K1470" s="41">
        <v>-10</v>
      </c>
      <c r="L1470" s="875"/>
      <c r="M1470" s="43"/>
      <c r="O1470" s="1981"/>
      <c r="P1470" s="1982"/>
      <c r="Q1470" s="1980">
        <v>1</v>
      </c>
      <c r="R1470" s="2145"/>
      <c r="S1470" s="889"/>
      <c r="T1470" s="1569"/>
      <c r="U1470" s="915"/>
      <c r="V1470" s="890"/>
    </row>
    <row r="1471" spans="2:22" s="38" customFormat="1" ht="12" hidden="1" outlineLevel="3">
      <c r="B1471" s="26"/>
      <c r="C1471" s="40"/>
      <c r="D1471" s="39"/>
      <c r="E1471" s="40"/>
      <c r="F1471" s="872"/>
      <c r="G1471" s="873"/>
      <c r="H1471" s="873"/>
      <c r="I1471" s="874" t="s">
        <v>117</v>
      </c>
      <c r="J1471" s="873"/>
      <c r="K1471" s="41">
        <v>0</v>
      </c>
      <c r="L1471" s="875"/>
      <c r="M1471" s="43"/>
      <c r="O1471" s="1981"/>
      <c r="P1471" s="1982"/>
      <c r="Q1471" s="1980">
        <v>1</v>
      </c>
      <c r="R1471" s="2145"/>
      <c r="S1471" s="889"/>
      <c r="T1471" s="1569"/>
      <c r="U1471" s="915"/>
      <c r="V1471" s="890"/>
    </row>
    <row r="1472" spans="2:22" s="38" customFormat="1" ht="12" hidden="1" outlineLevel="3">
      <c r="B1472" s="26"/>
      <c r="C1472" s="40"/>
      <c r="D1472" s="39"/>
      <c r="E1472" s="40"/>
      <c r="F1472" s="872"/>
      <c r="G1472" s="873"/>
      <c r="H1472" s="873"/>
      <c r="I1472" s="874" t="s">
        <v>59</v>
      </c>
      <c r="J1472" s="873"/>
      <c r="K1472" s="41">
        <v>22.79</v>
      </c>
      <c r="L1472" s="875"/>
      <c r="M1472" s="43"/>
      <c r="O1472" s="1981"/>
      <c r="P1472" s="1982"/>
      <c r="Q1472" s="1980">
        <v>1</v>
      </c>
      <c r="R1472" s="2145"/>
      <c r="S1472" s="889"/>
      <c r="T1472" s="1569"/>
      <c r="U1472" s="915"/>
      <c r="V1472" s="890"/>
    </row>
    <row r="1473" spans="2:22" s="38" customFormat="1" ht="12" hidden="1" outlineLevel="3">
      <c r="B1473" s="26"/>
      <c r="C1473" s="40"/>
      <c r="D1473" s="39"/>
      <c r="E1473" s="40"/>
      <c r="F1473" s="872"/>
      <c r="G1473" s="873"/>
      <c r="H1473" s="873"/>
      <c r="I1473" s="874"/>
      <c r="J1473" s="873"/>
      <c r="K1473" s="41">
        <v>0</v>
      </c>
      <c r="L1473" s="875"/>
      <c r="M1473" s="43"/>
      <c r="O1473" s="1981"/>
      <c r="P1473" s="1982"/>
      <c r="Q1473" s="1980">
        <v>1</v>
      </c>
      <c r="R1473" s="2145"/>
      <c r="S1473" s="889"/>
      <c r="T1473" s="1569"/>
      <c r="U1473" s="915"/>
      <c r="V1473" s="890"/>
    </row>
    <row r="1474" spans="2:22" s="64" customFormat="1" outlineLevel="2" collapsed="1">
      <c r="B1474" s="1921" t="s">
        <v>4688</v>
      </c>
      <c r="C1474" s="1642"/>
      <c r="D1474" s="1921"/>
      <c r="E1474" s="1639"/>
      <c r="F1474" s="1638">
        <v>7</v>
      </c>
      <c r="G1474" s="1642" t="s">
        <v>13</v>
      </c>
      <c r="H1474" s="1922" t="s">
        <v>1754</v>
      </c>
      <c r="I1474" s="1644" t="s">
        <v>1759</v>
      </c>
      <c r="J1474" s="1642" t="s">
        <v>16</v>
      </c>
      <c r="K1474" s="1643">
        <v>29.555</v>
      </c>
      <c r="L1474" s="1923">
        <v>0</v>
      </c>
      <c r="M1474" s="1643">
        <f>K1474*(1+L1474/100)</f>
        <v>29.555</v>
      </c>
      <c r="O1474" s="1977"/>
      <c r="P1474" s="1983"/>
      <c r="Q1474" s="1978"/>
      <c r="R1474" s="2143">
        <f>M1474*Q1474</f>
        <v>0</v>
      </c>
      <c r="S1474" s="1924">
        <v>8.3199999999999993E-3</v>
      </c>
      <c r="T1474" s="2155">
        <f>M1474*S1474</f>
        <v>0.24589759999999997</v>
      </c>
      <c r="U1474" s="1619"/>
      <c r="V1474" s="911">
        <f>M1474*U1474</f>
        <v>0</v>
      </c>
    </row>
    <row r="1475" spans="2:22" s="38" customFormat="1" ht="12" hidden="1" outlineLevel="3">
      <c r="B1475" s="26"/>
      <c r="C1475" s="40"/>
      <c r="D1475" s="39"/>
      <c r="E1475" s="40"/>
      <c r="F1475" s="872"/>
      <c r="G1475" s="873"/>
      <c r="H1475" s="873"/>
      <c r="I1475" s="874" t="s">
        <v>45</v>
      </c>
      <c r="J1475" s="873"/>
      <c r="K1475" s="41">
        <v>0</v>
      </c>
      <c r="L1475" s="875"/>
      <c r="M1475" s="43"/>
      <c r="O1475" s="1981"/>
      <c r="P1475" s="1982"/>
      <c r="Q1475" s="1980">
        <v>1</v>
      </c>
      <c r="R1475" s="2145"/>
      <c r="S1475" s="889"/>
      <c r="T1475" s="1569"/>
      <c r="U1475" s="915"/>
      <c r="V1475" s="890"/>
    </row>
    <row r="1476" spans="2:22" s="38" customFormat="1" ht="12" hidden="1" outlineLevel="3">
      <c r="B1476" s="26"/>
      <c r="C1476" s="40"/>
      <c r="D1476" s="39"/>
      <c r="E1476" s="40"/>
      <c r="F1476" s="872"/>
      <c r="G1476" s="873"/>
      <c r="H1476" s="873"/>
      <c r="I1476" s="874" t="s">
        <v>1110</v>
      </c>
      <c r="J1476" s="873"/>
      <c r="K1476" s="41">
        <v>0</v>
      </c>
      <c r="L1476" s="875"/>
      <c r="M1476" s="43"/>
      <c r="O1476" s="1981"/>
      <c r="P1476" s="1982"/>
      <c r="Q1476" s="1980">
        <v>1</v>
      </c>
      <c r="R1476" s="2145"/>
      <c r="S1476" s="889"/>
      <c r="T1476" s="1569"/>
      <c r="U1476" s="915"/>
      <c r="V1476" s="890"/>
    </row>
    <row r="1477" spans="2:22" s="38" customFormat="1" ht="12" hidden="1" outlineLevel="3">
      <c r="B1477" s="26"/>
      <c r="C1477" s="40"/>
      <c r="D1477" s="39"/>
      <c r="E1477" s="40"/>
      <c r="F1477" s="872"/>
      <c r="G1477" s="873"/>
      <c r="H1477" s="873"/>
      <c r="I1477" s="874" t="s">
        <v>883</v>
      </c>
      <c r="J1477" s="873"/>
      <c r="K1477" s="41">
        <v>29.555</v>
      </c>
      <c r="L1477" s="875"/>
      <c r="M1477" s="43"/>
      <c r="O1477" s="1981"/>
      <c r="P1477" s="1982"/>
      <c r="Q1477" s="1980">
        <v>1</v>
      </c>
      <c r="R1477" s="2145"/>
      <c r="S1477" s="889"/>
      <c r="T1477" s="1569"/>
      <c r="U1477" s="915"/>
      <c r="V1477" s="890"/>
    </row>
    <row r="1478" spans="2:22" s="64" customFormat="1" outlineLevel="2" collapsed="1">
      <c r="B1478" s="1921" t="s">
        <v>4688</v>
      </c>
      <c r="C1478" s="1642"/>
      <c r="D1478" s="1921"/>
      <c r="E1478" s="1639"/>
      <c r="F1478" s="1638">
        <v>8</v>
      </c>
      <c r="G1478" s="1642" t="s">
        <v>13</v>
      </c>
      <c r="H1478" s="1922" t="s">
        <v>1755</v>
      </c>
      <c r="I1478" s="1644" t="s">
        <v>1762</v>
      </c>
      <c r="J1478" s="1642" t="s">
        <v>16</v>
      </c>
      <c r="K1478" s="1643">
        <v>129.36920000000001</v>
      </c>
      <c r="L1478" s="1923">
        <v>0</v>
      </c>
      <c r="M1478" s="1643">
        <f>K1478*(1+L1478/100)</f>
        <v>129.36920000000001</v>
      </c>
      <c r="O1478" s="1977"/>
      <c r="P1478" s="1983"/>
      <c r="Q1478" s="1978"/>
      <c r="R1478" s="2143">
        <f>M1478*Q1478</f>
        <v>0</v>
      </c>
      <c r="S1478" s="1924">
        <v>8.5000000000000006E-3</v>
      </c>
      <c r="T1478" s="2155">
        <f>M1478*S1478</f>
        <v>1.0996382000000002</v>
      </c>
      <c r="U1478" s="1619"/>
      <c r="V1478" s="911">
        <f>M1478*U1478</f>
        <v>0</v>
      </c>
    </row>
    <row r="1479" spans="2:22" s="38" customFormat="1" ht="12" hidden="1" outlineLevel="3">
      <c r="B1479" s="26"/>
      <c r="C1479" s="40"/>
      <c r="D1479" s="39"/>
      <c r="E1479" s="40"/>
      <c r="F1479" s="872"/>
      <c r="G1479" s="873"/>
      <c r="H1479" s="873"/>
      <c r="I1479" s="874" t="s">
        <v>97</v>
      </c>
      <c r="J1479" s="873"/>
      <c r="K1479" s="41">
        <v>0</v>
      </c>
      <c r="L1479" s="875"/>
      <c r="M1479" s="43"/>
      <c r="O1479" s="1981"/>
      <c r="P1479" s="1982"/>
      <c r="Q1479" s="1980">
        <v>1</v>
      </c>
      <c r="R1479" s="2145"/>
      <c r="S1479" s="889"/>
      <c r="T1479" s="1569"/>
      <c r="U1479" s="915"/>
      <c r="V1479" s="890"/>
    </row>
    <row r="1480" spans="2:22" s="38" customFormat="1" ht="12" hidden="1" outlineLevel="3">
      <c r="B1480" s="26"/>
      <c r="C1480" s="40"/>
      <c r="D1480" s="39"/>
      <c r="E1480" s="40"/>
      <c r="F1480" s="872"/>
      <c r="G1480" s="873"/>
      <c r="H1480" s="873"/>
      <c r="I1480" s="874" t="s">
        <v>61</v>
      </c>
      <c r="J1480" s="873"/>
      <c r="K1480" s="41">
        <v>0</v>
      </c>
      <c r="L1480" s="875"/>
      <c r="M1480" s="43"/>
      <c r="O1480" s="1981"/>
      <c r="P1480" s="1982"/>
      <c r="Q1480" s="1980">
        <v>1</v>
      </c>
      <c r="R1480" s="2145"/>
      <c r="S1480" s="889"/>
      <c r="T1480" s="1569"/>
      <c r="U1480" s="915"/>
      <c r="V1480" s="890"/>
    </row>
    <row r="1481" spans="2:22" s="38" customFormat="1" ht="12" hidden="1" outlineLevel="3">
      <c r="B1481" s="26"/>
      <c r="C1481" s="40"/>
      <c r="D1481" s="39"/>
      <c r="E1481" s="40"/>
      <c r="F1481" s="872"/>
      <c r="G1481" s="873"/>
      <c r="H1481" s="873"/>
      <c r="I1481" s="874" t="s">
        <v>1431</v>
      </c>
      <c r="J1481" s="873"/>
      <c r="K1481" s="41">
        <v>90.347400000000007</v>
      </c>
      <c r="L1481" s="875"/>
      <c r="M1481" s="43"/>
      <c r="O1481" s="1981"/>
      <c r="P1481" s="1982"/>
      <c r="Q1481" s="1980">
        <v>1</v>
      </c>
      <c r="R1481" s="2145"/>
      <c r="S1481" s="889"/>
      <c r="T1481" s="1569"/>
      <c r="U1481" s="915"/>
      <c r="V1481" s="890"/>
    </row>
    <row r="1482" spans="2:22" s="38" customFormat="1" ht="12" hidden="1" outlineLevel="3">
      <c r="B1482" s="26"/>
      <c r="C1482" s="40"/>
      <c r="D1482" s="39"/>
      <c r="E1482" s="40"/>
      <c r="F1482" s="872"/>
      <c r="G1482" s="873"/>
      <c r="H1482" s="873"/>
      <c r="I1482" s="874" t="s">
        <v>480</v>
      </c>
      <c r="J1482" s="873"/>
      <c r="K1482" s="41">
        <v>11.161799999999999</v>
      </c>
      <c r="L1482" s="875"/>
      <c r="M1482" s="43"/>
      <c r="O1482" s="1981"/>
      <c r="P1482" s="1982"/>
      <c r="Q1482" s="1980">
        <v>1</v>
      </c>
      <c r="R1482" s="2145"/>
      <c r="S1482" s="889"/>
      <c r="T1482" s="1569"/>
      <c r="U1482" s="915"/>
      <c r="V1482" s="890"/>
    </row>
    <row r="1483" spans="2:22" s="38" customFormat="1" ht="12" hidden="1" outlineLevel="3">
      <c r="B1483" s="26"/>
      <c r="C1483" s="40"/>
      <c r="D1483" s="39"/>
      <c r="E1483" s="40"/>
      <c r="F1483" s="872"/>
      <c r="G1483" s="873"/>
      <c r="H1483" s="873"/>
      <c r="I1483" s="874" t="s">
        <v>3</v>
      </c>
      <c r="J1483" s="873"/>
      <c r="K1483" s="41">
        <v>101.50920000000001</v>
      </c>
      <c r="L1483" s="875"/>
      <c r="M1483" s="43"/>
      <c r="O1483" s="1981"/>
      <c r="P1483" s="1982"/>
      <c r="Q1483" s="1980">
        <v>1</v>
      </c>
      <c r="R1483" s="2145"/>
      <c r="S1483" s="889"/>
      <c r="T1483" s="1569"/>
      <c r="U1483" s="915"/>
      <c r="V1483" s="890"/>
    </row>
    <row r="1484" spans="2:22" s="38" customFormat="1" ht="12" hidden="1" outlineLevel="3">
      <c r="B1484" s="26"/>
      <c r="C1484" s="40"/>
      <c r="D1484" s="39"/>
      <c r="E1484" s="40"/>
      <c r="F1484" s="872"/>
      <c r="G1484" s="873"/>
      <c r="H1484" s="873"/>
      <c r="I1484" s="874" t="s">
        <v>1233</v>
      </c>
      <c r="J1484" s="873"/>
      <c r="K1484" s="41">
        <v>0</v>
      </c>
      <c r="L1484" s="875"/>
      <c r="M1484" s="43"/>
      <c r="O1484" s="1981"/>
      <c r="P1484" s="1982"/>
      <c r="Q1484" s="1980">
        <v>1</v>
      </c>
      <c r="R1484" s="2145"/>
      <c r="S1484" s="889"/>
      <c r="T1484" s="1569"/>
      <c r="U1484" s="915"/>
      <c r="V1484" s="890"/>
    </row>
    <row r="1485" spans="2:22" s="38" customFormat="1" ht="12" hidden="1" outlineLevel="3">
      <c r="B1485" s="26"/>
      <c r="C1485" s="40"/>
      <c r="D1485" s="39"/>
      <c r="E1485" s="40"/>
      <c r="F1485" s="872"/>
      <c r="G1485" s="873"/>
      <c r="H1485" s="873"/>
      <c r="I1485" s="874" t="s">
        <v>60</v>
      </c>
      <c r="J1485" s="873"/>
      <c r="K1485" s="41">
        <v>27.86</v>
      </c>
      <c r="L1485" s="875"/>
      <c r="M1485" s="43"/>
      <c r="O1485" s="1981"/>
      <c r="P1485" s="1982"/>
      <c r="Q1485" s="1980">
        <v>1</v>
      </c>
      <c r="R1485" s="2145"/>
      <c r="S1485" s="889"/>
      <c r="T1485" s="1569"/>
      <c r="U1485" s="915"/>
      <c r="V1485" s="890"/>
    </row>
    <row r="1486" spans="2:22" s="64" customFormat="1" outlineLevel="2" collapsed="1">
      <c r="B1486" s="1921" t="s">
        <v>4688</v>
      </c>
      <c r="C1486" s="1642"/>
      <c r="D1486" s="1921"/>
      <c r="E1486" s="1639"/>
      <c r="F1486" s="1638">
        <v>9</v>
      </c>
      <c r="G1486" s="1642" t="s">
        <v>13</v>
      </c>
      <c r="H1486" s="1922" t="s">
        <v>301</v>
      </c>
      <c r="I1486" s="1644" t="s">
        <v>1680</v>
      </c>
      <c r="J1486" s="1642" t="s">
        <v>16</v>
      </c>
      <c r="K1486" s="1643">
        <v>104.19000000000001</v>
      </c>
      <c r="L1486" s="1923">
        <v>0</v>
      </c>
      <c r="M1486" s="1643">
        <f>K1486*(1+L1486/100)</f>
        <v>104.19000000000001</v>
      </c>
      <c r="O1486" s="1977"/>
      <c r="P1486" s="1983"/>
      <c r="Q1486" s="1978"/>
      <c r="R1486" s="2143">
        <f>M1486*Q1486</f>
        <v>0</v>
      </c>
      <c r="S1486" s="1924">
        <v>1.8100000000000002E-2</v>
      </c>
      <c r="T1486" s="2155">
        <f>M1486*S1486</f>
        <v>1.8858390000000003</v>
      </c>
      <c r="U1486" s="1619"/>
      <c r="V1486" s="911">
        <f>M1486*U1486</f>
        <v>0</v>
      </c>
    </row>
    <row r="1487" spans="2:22" s="38" customFormat="1" ht="12" hidden="1" outlineLevel="3">
      <c r="B1487" s="26"/>
      <c r="C1487" s="40"/>
      <c r="D1487" s="39"/>
      <c r="E1487" s="40"/>
      <c r="F1487" s="872"/>
      <c r="G1487" s="873"/>
      <c r="H1487" s="873"/>
      <c r="I1487" s="874" t="s">
        <v>95</v>
      </c>
      <c r="J1487" s="873"/>
      <c r="K1487" s="41">
        <v>0</v>
      </c>
      <c r="L1487" s="875"/>
      <c r="M1487" s="43"/>
      <c r="O1487" s="1981"/>
      <c r="P1487" s="1982"/>
      <c r="Q1487" s="1980">
        <v>1</v>
      </c>
      <c r="R1487" s="2145"/>
      <c r="S1487" s="889"/>
      <c r="T1487" s="1569"/>
      <c r="U1487" s="915"/>
      <c r="V1487" s="890"/>
    </row>
    <row r="1488" spans="2:22" s="38" customFormat="1" ht="12" hidden="1" outlineLevel="3">
      <c r="B1488" s="26"/>
      <c r="C1488" s="40"/>
      <c r="D1488" s="39"/>
      <c r="E1488" s="40"/>
      <c r="F1488" s="872"/>
      <c r="G1488" s="873"/>
      <c r="H1488" s="873"/>
      <c r="I1488" s="874" t="s">
        <v>1063</v>
      </c>
      <c r="J1488" s="873"/>
      <c r="K1488" s="41">
        <v>53.790000000000006</v>
      </c>
      <c r="L1488" s="875"/>
      <c r="M1488" s="43"/>
      <c r="O1488" s="1981"/>
      <c r="P1488" s="1982"/>
      <c r="Q1488" s="1980">
        <v>1</v>
      </c>
      <c r="R1488" s="2145"/>
      <c r="S1488" s="889"/>
      <c r="T1488" s="1569"/>
      <c r="U1488" s="915"/>
      <c r="V1488" s="890"/>
    </row>
    <row r="1489" spans="2:22" s="38" customFormat="1" ht="12" hidden="1" outlineLevel="3">
      <c r="B1489" s="26"/>
      <c r="C1489" s="40"/>
      <c r="D1489" s="39"/>
      <c r="E1489" s="40"/>
      <c r="F1489" s="872"/>
      <c r="G1489" s="873"/>
      <c r="H1489" s="873"/>
      <c r="I1489" s="874" t="s">
        <v>591</v>
      </c>
      <c r="J1489" s="873"/>
      <c r="K1489" s="41">
        <v>50.400000000000006</v>
      </c>
      <c r="L1489" s="875"/>
      <c r="M1489" s="43"/>
      <c r="O1489" s="1981"/>
      <c r="P1489" s="1982"/>
      <c r="Q1489" s="1980">
        <v>1</v>
      </c>
      <c r="R1489" s="2145"/>
      <c r="S1489" s="889"/>
      <c r="T1489" s="1569"/>
      <c r="U1489" s="915"/>
      <c r="V1489" s="890"/>
    </row>
    <row r="1490" spans="2:22" s="38" customFormat="1" ht="12" hidden="1" outlineLevel="3">
      <c r="B1490" s="26"/>
      <c r="C1490" s="40"/>
      <c r="D1490" s="39"/>
      <c r="E1490" s="40"/>
      <c r="F1490" s="872"/>
      <c r="G1490" s="873"/>
      <c r="H1490" s="873"/>
      <c r="I1490" s="874"/>
      <c r="J1490" s="873"/>
      <c r="K1490" s="41">
        <v>0</v>
      </c>
      <c r="L1490" s="875"/>
      <c r="M1490" s="43"/>
      <c r="O1490" s="1981"/>
      <c r="P1490" s="1982"/>
      <c r="Q1490" s="1980">
        <v>1</v>
      </c>
      <c r="R1490" s="2145"/>
      <c r="S1490" s="889"/>
      <c r="T1490" s="1569"/>
      <c r="U1490" s="915"/>
      <c r="V1490" s="890"/>
    </row>
    <row r="1491" spans="2:22" s="64" customFormat="1" outlineLevel="2">
      <c r="B1491" s="1921" t="s">
        <v>4688</v>
      </c>
      <c r="C1491" s="1642"/>
      <c r="D1491" s="1921"/>
      <c r="E1491" s="1639"/>
      <c r="F1491" s="1638">
        <v>10</v>
      </c>
      <c r="G1491" s="1642" t="s">
        <v>13</v>
      </c>
      <c r="H1491" s="1922" t="s">
        <v>1763</v>
      </c>
      <c r="I1491" s="1644" t="s">
        <v>1764</v>
      </c>
      <c r="J1491" s="1642" t="s">
        <v>16</v>
      </c>
      <c r="K1491" s="1643">
        <v>129.369</v>
      </c>
      <c r="L1491" s="1923">
        <v>0</v>
      </c>
      <c r="M1491" s="1643">
        <f>K1491*(1+L1491/100)</f>
        <v>129.369</v>
      </c>
      <c r="O1491" s="1977"/>
      <c r="P1491" s="1983"/>
      <c r="Q1491" s="1978"/>
      <c r="R1491" s="2143">
        <f>M1491*Q1491</f>
        <v>0</v>
      </c>
      <c r="S1491" s="1924">
        <v>4.7800000000000004E-3</v>
      </c>
      <c r="T1491" s="2155">
        <f>M1491*S1491</f>
        <v>0.61838382000000003</v>
      </c>
      <c r="U1491" s="1619"/>
      <c r="V1491" s="911">
        <f>M1491*U1491</f>
        <v>0</v>
      </c>
    </row>
    <row r="1492" spans="2:22" s="64" customFormat="1" outlineLevel="2" collapsed="1">
      <c r="B1492" s="1921" t="s">
        <v>4688</v>
      </c>
      <c r="C1492" s="1642"/>
      <c r="D1492" s="1921"/>
      <c r="E1492" s="1639"/>
      <c r="F1492" s="1638">
        <v>11</v>
      </c>
      <c r="G1492" s="1642" t="s">
        <v>13</v>
      </c>
      <c r="H1492" s="1922" t="s">
        <v>1765</v>
      </c>
      <c r="I1492" s="1644" t="s">
        <v>1766</v>
      </c>
      <c r="J1492" s="1642" t="s">
        <v>16</v>
      </c>
      <c r="K1492" s="1643">
        <v>104.19</v>
      </c>
      <c r="L1492" s="1923">
        <v>0</v>
      </c>
      <c r="M1492" s="1643">
        <f>K1492*(1+L1492/100)</f>
        <v>104.19</v>
      </c>
      <c r="O1492" s="1977"/>
      <c r="P1492" s="1983"/>
      <c r="Q1492" s="1978"/>
      <c r="R1492" s="2143">
        <f>M1492*Q1492</f>
        <v>0</v>
      </c>
      <c r="S1492" s="1924">
        <v>7.2000000000000005E-4</v>
      </c>
      <c r="T1492" s="2155">
        <f>M1492*S1492</f>
        <v>7.5016800000000008E-2</v>
      </c>
      <c r="U1492" s="1619"/>
      <c r="V1492" s="911">
        <f>M1492*U1492</f>
        <v>0</v>
      </c>
    </row>
    <row r="1493" spans="2:22" s="38" customFormat="1" ht="12" hidden="1" outlineLevel="3">
      <c r="B1493" s="26"/>
      <c r="C1493" s="40"/>
      <c r="D1493" s="39"/>
      <c r="E1493" s="40"/>
      <c r="F1493" s="872"/>
      <c r="G1493" s="873"/>
      <c r="H1493" s="873"/>
      <c r="I1493" s="874" t="s">
        <v>95</v>
      </c>
      <c r="J1493" s="873"/>
      <c r="K1493" s="41">
        <v>0</v>
      </c>
      <c r="L1493" s="875"/>
      <c r="M1493" s="43"/>
      <c r="O1493" s="1981"/>
      <c r="P1493" s="1982"/>
      <c r="Q1493" s="1980">
        <v>1</v>
      </c>
      <c r="R1493" s="2145"/>
      <c r="S1493" s="889"/>
      <c r="T1493" s="1569"/>
      <c r="U1493" s="915"/>
      <c r="V1493" s="890"/>
    </row>
    <row r="1494" spans="2:22" s="38" customFormat="1" ht="12" hidden="1" outlineLevel="3">
      <c r="B1494" s="26"/>
      <c r="C1494" s="40"/>
      <c r="D1494" s="39"/>
      <c r="E1494" s="40"/>
      <c r="F1494" s="872"/>
      <c r="G1494" s="873"/>
      <c r="H1494" s="873"/>
      <c r="I1494" s="874" t="s">
        <v>131</v>
      </c>
      <c r="J1494" s="873"/>
      <c r="K1494" s="41">
        <v>104.19</v>
      </c>
      <c r="L1494" s="875"/>
      <c r="M1494" s="43"/>
      <c r="O1494" s="1981"/>
      <c r="P1494" s="1982"/>
      <c r="Q1494" s="1980">
        <v>1</v>
      </c>
      <c r="R1494" s="2145"/>
      <c r="S1494" s="889"/>
      <c r="T1494" s="1569"/>
      <c r="U1494" s="915"/>
      <c r="V1494" s="890"/>
    </row>
    <row r="1495" spans="2:22" s="64" customFormat="1" outlineLevel="2" collapsed="1">
      <c r="B1495" s="1921" t="s">
        <v>4688</v>
      </c>
      <c r="C1495" s="1642"/>
      <c r="D1495" s="1921"/>
      <c r="E1495" s="1639"/>
      <c r="F1495" s="1638">
        <v>12</v>
      </c>
      <c r="G1495" s="1642" t="s">
        <v>13</v>
      </c>
      <c r="H1495" s="1922" t="s">
        <v>303</v>
      </c>
      <c r="I1495" s="1644" t="s">
        <v>1684</v>
      </c>
      <c r="J1495" s="1642" t="s">
        <v>17</v>
      </c>
      <c r="K1495" s="1643">
        <v>16.65005</v>
      </c>
      <c r="L1495" s="1923">
        <v>0</v>
      </c>
      <c r="M1495" s="1643">
        <f>K1495*(1+L1495/100)</f>
        <v>16.65005</v>
      </c>
      <c r="O1495" s="1977"/>
      <c r="P1495" s="1983"/>
      <c r="Q1495" s="1978"/>
      <c r="R1495" s="2143">
        <f>M1495*Q1495</f>
        <v>0</v>
      </c>
      <c r="S1495" s="1924">
        <v>2.45329</v>
      </c>
      <c r="T1495" s="2155">
        <f>M1495*S1495</f>
        <v>40.847401164499999</v>
      </c>
      <c r="U1495" s="1619"/>
      <c r="V1495" s="911">
        <f>M1495*U1495</f>
        <v>0</v>
      </c>
    </row>
    <row r="1496" spans="2:22" s="38" customFormat="1" ht="12" hidden="1" outlineLevel="3">
      <c r="B1496" s="26"/>
      <c r="C1496" s="40"/>
      <c r="D1496" s="39"/>
      <c r="E1496" s="40"/>
      <c r="F1496" s="872"/>
      <c r="G1496" s="873"/>
      <c r="H1496" s="873"/>
      <c r="I1496" s="874" t="s">
        <v>37</v>
      </c>
      <c r="J1496" s="873"/>
      <c r="K1496" s="41">
        <v>0</v>
      </c>
      <c r="L1496" s="875"/>
      <c r="M1496" s="43"/>
      <c r="O1496" s="1981"/>
      <c r="P1496" s="1982"/>
      <c r="Q1496" s="1980">
        <v>1</v>
      </c>
      <c r="R1496" s="2145"/>
      <c r="S1496" s="889"/>
      <c r="T1496" s="1569"/>
      <c r="U1496" s="915"/>
      <c r="V1496" s="890"/>
    </row>
    <row r="1497" spans="2:22" s="38" customFormat="1" ht="12" hidden="1" outlineLevel="3">
      <c r="B1497" s="26"/>
      <c r="C1497" s="40"/>
      <c r="D1497" s="39"/>
      <c r="E1497" s="40"/>
      <c r="F1497" s="872"/>
      <c r="G1497" s="873"/>
      <c r="H1497" s="873"/>
      <c r="I1497" s="874" t="s">
        <v>545</v>
      </c>
      <c r="J1497" s="873"/>
      <c r="K1497" s="41">
        <v>15.75005</v>
      </c>
      <c r="L1497" s="875"/>
      <c r="M1497" s="43"/>
      <c r="O1497" s="1981"/>
      <c r="P1497" s="1982"/>
      <c r="Q1497" s="1980">
        <v>1</v>
      </c>
      <c r="R1497" s="2145"/>
      <c r="S1497" s="889"/>
      <c r="T1497" s="1569"/>
      <c r="U1497" s="915"/>
      <c r="V1497" s="890"/>
    </row>
    <row r="1498" spans="2:22" s="38" customFormat="1" ht="12" hidden="1" outlineLevel="3">
      <c r="B1498" s="26"/>
      <c r="C1498" s="40"/>
      <c r="D1498" s="39"/>
      <c r="E1498" s="40"/>
      <c r="F1498" s="872"/>
      <c r="G1498" s="873"/>
      <c r="H1498" s="873"/>
      <c r="I1498" s="874" t="s">
        <v>38</v>
      </c>
      <c r="J1498" s="873"/>
      <c r="K1498" s="41">
        <v>0</v>
      </c>
      <c r="L1498" s="875"/>
      <c r="M1498" s="43"/>
      <c r="O1498" s="1981"/>
      <c r="P1498" s="1982"/>
      <c r="Q1498" s="1980">
        <v>1</v>
      </c>
      <c r="R1498" s="2145"/>
      <c r="S1498" s="889"/>
      <c r="T1498" s="1569"/>
      <c r="U1498" s="915"/>
      <c r="V1498" s="890"/>
    </row>
    <row r="1499" spans="2:22" s="38" customFormat="1" ht="12" hidden="1" outlineLevel="3">
      <c r="B1499" s="26"/>
      <c r="C1499" s="40"/>
      <c r="D1499" s="39"/>
      <c r="E1499" s="40"/>
      <c r="F1499" s="872"/>
      <c r="G1499" s="873"/>
      <c r="H1499" s="873"/>
      <c r="I1499" s="874" t="s">
        <v>341</v>
      </c>
      <c r="J1499" s="873"/>
      <c r="K1499" s="41">
        <v>0.9</v>
      </c>
      <c r="L1499" s="875"/>
      <c r="M1499" s="43"/>
      <c r="O1499" s="1981"/>
      <c r="P1499" s="1982"/>
      <c r="Q1499" s="1980">
        <v>1</v>
      </c>
      <c r="R1499" s="2145"/>
      <c r="S1499" s="889"/>
      <c r="T1499" s="1569"/>
      <c r="U1499" s="915"/>
      <c r="V1499" s="890"/>
    </row>
    <row r="1500" spans="2:22" s="64" customFormat="1" outlineLevel="2" collapsed="1">
      <c r="B1500" s="1921" t="s">
        <v>4688</v>
      </c>
      <c r="C1500" s="1642"/>
      <c r="D1500" s="1921"/>
      <c r="E1500" s="1639"/>
      <c r="F1500" s="1638">
        <v>13</v>
      </c>
      <c r="G1500" s="1642" t="s">
        <v>13</v>
      </c>
      <c r="H1500" s="1922" t="s">
        <v>305</v>
      </c>
      <c r="I1500" s="1644" t="s">
        <v>1694</v>
      </c>
      <c r="J1500" s="1642" t="s">
        <v>17</v>
      </c>
      <c r="K1500" s="1643">
        <v>16.65005</v>
      </c>
      <c r="L1500" s="1923">
        <v>0</v>
      </c>
      <c r="M1500" s="1643">
        <f>K1500*(1+L1500/100)</f>
        <v>16.65005</v>
      </c>
      <c r="O1500" s="1977"/>
      <c r="P1500" s="1983"/>
      <c r="Q1500" s="1978"/>
      <c r="R1500" s="2143">
        <f>M1500*Q1500</f>
        <v>0</v>
      </c>
      <c r="S1500" s="1924"/>
      <c r="T1500" s="2155">
        <f>M1500*S1500</f>
        <v>0</v>
      </c>
      <c r="U1500" s="1619"/>
      <c r="V1500" s="911">
        <f>M1500*U1500</f>
        <v>0</v>
      </c>
    </row>
    <row r="1501" spans="2:22" s="38" customFormat="1" ht="12" hidden="1" outlineLevel="3">
      <c r="B1501" s="26"/>
      <c r="C1501" s="40"/>
      <c r="D1501" s="39"/>
      <c r="E1501" s="40"/>
      <c r="F1501" s="872"/>
      <c r="G1501" s="873"/>
      <c r="H1501" s="873"/>
      <c r="I1501" s="874" t="s">
        <v>37</v>
      </c>
      <c r="J1501" s="873"/>
      <c r="K1501" s="41">
        <v>0</v>
      </c>
      <c r="L1501" s="875"/>
      <c r="M1501" s="43"/>
      <c r="O1501" s="1981"/>
      <c r="P1501" s="1982"/>
      <c r="Q1501" s="1980">
        <v>1</v>
      </c>
      <c r="R1501" s="2145"/>
      <c r="S1501" s="889"/>
      <c r="T1501" s="1569"/>
      <c r="U1501" s="915"/>
      <c r="V1501" s="890"/>
    </row>
    <row r="1502" spans="2:22" s="38" customFormat="1" ht="12" hidden="1" outlineLevel="3">
      <c r="B1502" s="26"/>
      <c r="C1502" s="40"/>
      <c r="D1502" s="39"/>
      <c r="E1502" s="40"/>
      <c r="F1502" s="872"/>
      <c r="G1502" s="873"/>
      <c r="H1502" s="873"/>
      <c r="I1502" s="874" t="s">
        <v>545</v>
      </c>
      <c r="J1502" s="873"/>
      <c r="K1502" s="41">
        <v>15.75005</v>
      </c>
      <c r="L1502" s="875"/>
      <c r="M1502" s="43"/>
      <c r="O1502" s="1981"/>
      <c r="P1502" s="1982"/>
      <c r="Q1502" s="1980">
        <v>1</v>
      </c>
      <c r="R1502" s="2145"/>
      <c r="S1502" s="889"/>
      <c r="T1502" s="1569"/>
      <c r="U1502" s="915"/>
      <c r="V1502" s="890"/>
    </row>
    <row r="1503" spans="2:22" s="38" customFormat="1" ht="12" hidden="1" outlineLevel="3">
      <c r="B1503" s="26"/>
      <c r="C1503" s="40"/>
      <c r="D1503" s="39"/>
      <c r="E1503" s="40"/>
      <c r="F1503" s="872"/>
      <c r="G1503" s="873"/>
      <c r="H1503" s="873"/>
      <c r="I1503" s="874" t="s">
        <v>38</v>
      </c>
      <c r="J1503" s="873"/>
      <c r="K1503" s="41">
        <v>0</v>
      </c>
      <c r="L1503" s="875"/>
      <c r="M1503" s="43"/>
      <c r="O1503" s="1981"/>
      <c r="P1503" s="1982"/>
      <c r="Q1503" s="1980">
        <v>1</v>
      </c>
      <c r="R1503" s="2145"/>
      <c r="S1503" s="889"/>
      <c r="T1503" s="1569"/>
      <c r="U1503" s="915"/>
      <c r="V1503" s="890"/>
    </row>
    <row r="1504" spans="2:22" s="38" customFormat="1" ht="12" hidden="1" outlineLevel="3">
      <c r="B1504" s="26"/>
      <c r="C1504" s="40"/>
      <c r="D1504" s="39"/>
      <c r="E1504" s="40"/>
      <c r="F1504" s="872"/>
      <c r="G1504" s="873"/>
      <c r="H1504" s="873"/>
      <c r="I1504" s="874" t="s">
        <v>341</v>
      </c>
      <c r="J1504" s="873"/>
      <c r="K1504" s="41">
        <v>0.9</v>
      </c>
      <c r="L1504" s="875"/>
      <c r="M1504" s="43"/>
      <c r="O1504" s="1981"/>
      <c r="P1504" s="1982"/>
      <c r="Q1504" s="1980">
        <v>1</v>
      </c>
      <c r="R1504" s="2145"/>
      <c r="S1504" s="889"/>
      <c r="T1504" s="1569"/>
      <c r="U1504" s="915"/>
      <c r="V1504" s="890"/>
    </row>
    <row r="1505" spans="2:22" s="64" customFormat="1" ht="22.8" outlineLevel="2" collapsed="1">
      <c r="B1505" s="1921" t="s">
        <v>4688</v>
      </c>
      <c r="C1505" s="1642"/>
      <c r="D1505" s="1921"/>
      <c r="E1505" s="1639"/>
      <c r="F1505" s="1638">
        <v>14</v>
      </c>
      <c r="G1505" s="1642" t="s">
        <v>13</v>
      </c>
      <c r="H1505" s="1922" t="s">
        <v>306</v>
      </c>
      <c r="I1505" s="1644" t="s">
        <v>1699</v>
      </c>
      <c r="J1505" s="1642" t="s">
        <v>17</v>
      </c>
      <c r="K1505" s="1643">
        <v>7.0019999999999998</v>
      </c>
      <c r="L1505" s="1923">
        <v>0</v>
      </c>
      <c r="M1505" s="1643">
        <f>K1505*(1+L1505/100)</f>
        <v>7.0019999999999998</v>
      </c>
      <c r="O1505" s="1977"/>
      <c r="P1505" s="1983"/>
      <c r="Q1505" s="1978"/>
      <c r="R1505" s="2143">
        <f>M1505*Q1505</f>
        <v>0</v>
      </c>
      <c r="S1505" s="1924">
        <v>0.505</v>
      </c>
      <c r="T1505" s="2155">
        <f>M1505*S1505</f>
        <v>3.5360100000000001</v>
      </c>
      <c r="U1505" s="1619"/>
      <c r="V1505" s="911">
        <f>M1505*U1505</f>
        <v>0</v>
      </c>
    </row>
    <row r="1506" spans="2:22" s="38" customFormat="1" ht="12" hidden="1" outlineLevel="3">
      <c r="B1506" s="26"/>
      <c r="C1506" s="40"/>
      <c r="D1506" s="39"/>
      <c r="E1506" s="40"/>
      <c r="F1506" s="872"/>
      <c r="G1506" s="873"/>
      <c r="H1506" s="873"/>
      <c r="I1506" s="874" t="s">
        <v>39</v>
      </c>
      <c r="J1506" s="873"/>
      <c r="K1506" s="41">
        <v>0</v>
      </c>
      <c r="L1506" s="875"/>
      <c r="M1506" s="43"/>
      <c r="O1506" s="1981"/>
      <c r="P1506" s="1982"/>
      <c r="Q1506" s="1980">
        <v>1</v>
      </c>
      <c r="R1506" s="2145"/>
      <c r="S1506" s="889"/>
      <c r="T1506" s="1569"/>
      <c r="U1506" s="915"/>
      <c r="V1506" s="890"/>
    </row>
    <row r="1507" spans="2:22" s="38" customFormat="1" ht="12" hidden="1" outlineLevel="3">
      <c r="B1507" s="26"/>
      <c r="C1507" s="40"/>
      <c r="D1507" s="39"/>
      <c r="E1507" s="40"/>
      <c r="F1507" s="872"/>
      <c r="G1507" s="873"/>
      <c r="H1507" s="873"/>
      <c r="I1507" s="874" t="s">
        <v>1409</v>
      </c>
      <c r="J1507" s="873"/>
      <c r="K1507" s="41">
        <v>7.0019999999999998</v>
      </c>
      <c r="L1507" s="875"/>
      <c r="M1507" s="43"/>
      <c r="O1507" s="1981"/>
      <c r="P1507" s="1982"/>
      <c r="Q1507" s="1980">
        <v>1</v>
      </c>
      <c r="R1507" s="2145"/>
      <c r="S1507" s="889"/>
      <c r="T1507" s="1569"/>
      <c r="U1507" s="915"/>
      <c r="V1507" s="890"/>
    </row>
    <row r="1508" spans="2:22" s="38" customFormat="1" ht="12" hidden="1" outlineLevel="3">
      <c r="B1508" s="26"/>
      <c r="C1508" s="40"/>
      <c r="D1508" s="39"/>
      <c r="E1508" s="40"/>
      <c r="F1508" s="872"/>
      <c r="G1508" s="873"/>
      <c r="H1508" s="873"/>
      <c r="I1508" s="874"/>
      <c r="J1508" s="873"/>
      <c r="K1508" s="41">
        <v>0</v>
      </c>
      <c r="L1508" s="875"/>
      <c r="M1508" s="43"/>
      <c r="O1508" s="1981"/>
      <c r="P1508" s="1982"/>
      <c r="Q1508" s="1980">
        <v>1</v>
      </c>
      <c r="R1508" s="2145"/>
      <c r="S1508" s="889"/>
      <c r="T1508" s="1569"/>
      <c r="U1508" s="915"/>
      <c r="V1508" s="890"/>
    </row>
    <row r="1509" spans="2:22" s="64" customFormat="1" outlineLevel="2" collapsed="1">
      <c r="B1509" s="1921" t="s">
        <v>4688</v>
      </c>
      <c r="C1509" s="1642"/>
      <c r="D1509" s="1921"/>
      <c r="E1509" s="1639"/>
      <c r="F1509" s="1638">
        <v>15</v>
      </c>
      <c r="G1509" s="1642" t="s">
        <v>13</v>
      </c>
      <c r="H1509" s="1922" t="s">
        <v>307</v>
      </c>
      <c r="I1509" s="1644" t="s">
        <v>1589</v>
      </c>
      <c r="J1509" s="1642" t="s">
        <v>7</v>
      </c>
      <c r="K1509" s="1643">
        <v>1.1458552679999998</v>
      </c>
      <c r="L1509" s="1923">
        <v>0</v>
      </c>
      <c r="M1509" s="1643">
        <f>K1509*(1+L1509/100)</f>
        <v>1.1458552679999998</v>
      </c>
      <c r="O1509" s="1977"/>
      <c r="P1509" s="1983"/>
      <c r="Q1509" s="1978"/>
      <c r="R1509" s="2143">
        <f>M1509*Q1509</f>
        <v>0</v>
      </c>
      <c r="S1509" s="1924">
        <v>1.0530600000000001</v>
      </c>
      <c r="T1509" s="2155">
        <f>M1509*S1509</f>
        <v>1.20665434852008</v>
      </c>
      <c r="U1509" s="1619"/>
      <c r="V1509" s="911">
        <f>M1509*U1509</f>
        <v>0</v>
      </c>
    </row>
    <row r="1510" spans="2:22" s="38" customFormat="1" ht="12" hidden="1" outlineLevel="3">
      <c r="B1510" s="26"/>
      <c r="C1510" s="40"/>
      <c r="D1510" s="39"/>
      <c r="E1510" s="40"/>
      <c r="F1510" s="872"/>
      <c r="G1510" s="873"/>
      <c r="H1510" s="873"/>
      <c r="I1510" s="874" t="s">
        <v>37</v>
      </c>
      <c r="J1510" s="873"/>
      <c r="K1510" s="41">
        <v>0</v>
      </c>
      <c r="L1510" s="875"/>
      <c r="M1510" s="43"/>
      <c r="O1510" s="1981"/>
      <c r="P1510" s="1982"/>
      <c r="Q1510" s="1980">
        <v>1</v>
      </c>
      <c r="R1510" s="2145"/>
      <c r="S1510" s="889"/>
      <c r="T1510" s="1569"/>
      <c r="U1510" s="915"/>
      <c r="V1510" s="890"/>
    </row>
    <row r="1511" spans="2:22" s="38" customFormat="1" ht="12" hidden="1" outlineLevel="3">
      <c r="B1511" s="26"/>
      <c r="C1511" s="40"/>
      <c r="D1511" s="39"/>
      <c r="E1511" s="40"/>
      <c r="F1511" s="872"/>
      <c r="G1511" s="873"/>
      <c r="H1511" s="873"/>
      <c r="I1511" s="874" t="s">
        <v>1212</v>
      </c>
      <c r="J1511" s="873"/>
      <c r="K1511" s="41">
        <v>0.60340928399999993</v>
      </c>
      <c r="L1511" s="875"/>
      <c r="M1511" s="43"/>
      <c r="O1511" s="1981"/>
      <c r="P1511" s="1982"/>
      <c r="Q1511" s="1980">
        <v>1</v>
      </c>
      <c r="R1511" s="2145"/>
      <c r="S1511" s="889"/>
      <c r="T1511" s="1569"/>
      <c r="U1511" s="915"/>
      <c r="V1511" s="890"/>
    </row>
    <row r="1512" spans="2:22" s="38" customFormat="1" ht="12" hidden="1" outlineLevel="3">
      <c r="B1512" s="26"/>
      <c r="C1512" s="40"/>
      <c r="D1512" s="39"/>
      <c r="E1512" s="40"/>
      <c r="F1512" s="872"/>
      <c r="G1512" s="873"/>
      <c r="H1512" s="873"/>
      <c r="I1512" s="874" t="s">
        <v>38</v>
      </c>
      <c r="J1512" s="873"/>
      <c r="K1512" s="41">
        <v>0</v>
      </c>
      <c r="L1512" s="875"/>
      <c r="M1512" s="43"/>
      <c r="O1512" s="1981"/>
      <c r="P1512" s="1982"/>
      <c r="Q1512" s="1980">
        <v>1</v>
      </c>
      <c r="R1512" s="2145"/>
      <c r="S1512" s="889"/>
      <c r="T1512" s="1569"/>
      <c r="U1512" s="915"/>
      <c r="V1512" s="890"/>
    </row>
    <row r="1513" spans="2:22" s="38" customFormat="1" ht="12" hidden="1" outlineLevel="3">
      <c r="B1513" s="26"/>
      <c r="C1513" s="40"/>
      <c r="D1513" s="39"/>
      <c r="E1513" s="40"/>
      <c r="F1513" s="872"/>
      <c r="G1513" s="873"/>
      <c r="H1513" s="873"/>
      <c r="I1513" s="874" t="s">
        <v>1155</v>
      </c>
      <c r="J1513" s="873"/>
      <c r="K1513" s="41">
        <v>3.2756399999999998E-2</v>
      </c>
      <c r="L1513" s="875"/>
      <c r="M1513" s="43"/>
      <c r="O1513" s="1981"/>
      <c r="P1513" s="1982"/>
      <c r="Q1513" s="1980">
        <v>1</v>
      </c>
      <c r="R1513" s="2145"/>
      <c r="S1513" s="889"/>
      <c r="T1513" s="1569"/>
      <c r="U1513" s="915"/>
      <c r="V1513" s="890"/>
    </row>
    <row r="1514" spans="2:22" s="38" customFormat="1" ht="12" hidden="1" outlineLevel="3">
      <c r="B1514" s="26"/>
      <c r="C1514" s="40"/>
      <c r="D1514" s="39"/>
      <c r="E1514" s="40"/>
      <c r="F1514" s="872"/>
      <c r="G1514" s="873"/>
      <c r="H1514" s="873"/>
      <c r="I1514" s="874" t="s">
        <v>39</v>
      </c>
      <c r="J1514" s="873"/>
      <c r="K1514" s="41">
        <v>0</v>
      </c>
      <c r="L1514" s="875"/>
      <c r="M1514" s="43"/>
      <c r="O1514" s="1981"/>
      <c r="P1514" s="1982"/>
      <c r="Q1514" s="1980">
        <v>1</v>
      </c>
      <c r="R1514" s="2145"/>
      <c r="S1514" s="889"/>
      <c r="T1514" s="1569"/>
      <c r="U1514" s="915"/>
      <c r="V1514" s="890"/>
    </row>
    <row r="1515" spans="2:22" s="38" customFormat="1" ht="12" hidden="1" outlineLevel="3">
      <c r="B1515" s="26"/>
      <c r="C1515" s="40"/>
      <c r="D1515" s="39"/>
      <c r="E1515" s="40"/>
      <c r="F1515" s="872"/>
      <c r="G1515" s="873"/>
      <c r="H1515" s="873"/>
      <c r="I1515" s="874" t="s">
        <v>1410</v>
      </c>
      <c r="J1515" s="873"/>
      <c r="K1515" s="41">
        <v>0.50968958399999986</v>
      </c>
      <c r="L1515" s="875"/>
      <c r="M1515" s="43"/>
      <c r="O1515" s="1981"/>
      <c r="P1515" s="1982"/>
      <c r="Q1515" s="1980">
        <v>1</v>
      </c>
      <c r="R1515" s="2145"/>
      <c r="S1515" s="889"/>
      <c r="T1515" s="1569"/>
      <c r="U1515" s="915"/>
      <c r="V1515" s="890"/>
    </row>
    <row r="1516" spans="2:22" s="64" customFormat="1" outlineLevel="2" collapsed="1">
      <c r="B1516" s="1921" t="s">
        <v>4688</v>
      </c>
      <c r="C1516" s="1642"/>
      <c r="D1516" s="1921"/>
      <c r="E1516" s="1639"/>
      <c r="F1516" s="1638">
        <v>16</v>
      </c>
      <c r="G1516" s="1642" t="s">
        <v>13</v>
      </c>
      <c r="H1516" s="1922" t="s">
        <v>1767</v>
      </c>
      <c r="I1516" s="1644" t="s">
        <v>1768</v>
      </c>
      <c r="J1516" s="1642" t="s">
        <v>16</v>
      </c>
      <c r="K1516" s="1643">
        <v>67.78</v>
      </c>
      <c r="L1516" s="1923">
        <v>0</v>
      </c>
      <c r="M1516" s="1643">
        <f>K1516*(1+L1516/100)</f>
        <v>67.78</v>
      </c>
      <c r="O1516" s="1977"/>
      <c r="P1516" s="1983"/>
      <c r="Q1516" s="1978"/>
      <c r="R1516" s="2143">
        <f>M1516*Q1516</f>
        <v>0</v>
      </c>
      <c r="S1516" s="1924">
        <v>0.10199999999999999</v>
      </c>
      <c r="T1516" s="2155">
        <f>M1516*S1516</f>
        <v>6.9135599999999995</v>
      </c>
      <c r="U1516" s="1619"/>
      <c r="V1516" s="911">
        <f>M1516*U1516</f>
        <v>0</v>
      </c>
    </row>
    <row r="1517" spans="2:22" s="38" customFormat="1" ht="12" hidden="1" outlineLevel="3">
      <c r="B1517" s="26"/>
      <c r="C1517" s="40"/>
      <c r="D1517" s="39"/>
      <c r="E1517" s="40"/>
      <c r="F1517" s="872"/>
      <c r="G1517" s="873"/>
      <c r="H1517" s="873"/>
      <c r="I1517" s="874" t="s">
        <v>83</v>
      </c>
      <c r="J1517" s="873"/>
      <c r="K1517" s="41">
        <v>0</v>
      </c>
      <c r="L1517" s="875"/>
      <c r="M1517" s="43"/>
      <c r="O1517" s="1981"/>
      <c r="P1517" s="1982"/>
      <c r="Q1517" s="1978">
        <v>1</v>
      </c>
      <c r="R1517" s="2145"/>
      <c r="S1517" s="889"/>
      <c r="T1517" s="1569"/>
      <c r="U1517" s="915"/>
      <c r="V1517" s="890"/>
    </row>
    <row r="1518" spans="2:22" s="38" customFormat="1" ht="12" hidden="1" outlineLevel="3">
      <c r="B1518" s="26"/>
      <c r="C1518" s="40"/>
      <c r="D1518" s="39"/>
      <c r="E1518" s="40"/>
      <c r="F1518" s="872"/>
      <c r="G1518" s="873"/>
      <c r="H1518" s="873"/>
      <c r="I1518" s="874" t="s">
        <v>70</v>
      </c>
      <c r="J1518" s="873"/>
      <c r="K1518" s="41">
        <v>67.78</v>
      </c>
      <c r="L1518" s="875"/>
      <c r="M1518" s="43"/>
      <c r="O1518" s="1981"/>
      <c r="P1518" s="1982"/>
      <c r="Q1518" s="1978">
        <v>1</v>
      </c>
      <c r="R1518" s="2145"/>
      <c r="S1518" s="889"/>
      <c r="T1518" s="1569"/>
      <c r="U1518" s="915"/>
      <c r="V1518" s="890"/>
    </row>
    <row r="1519" spans="2:22" s="64" customFormat="1" outlineLevel="2" collapsed="1">
      <c r="B1519" s="1921" t="s">
        <v>4688</v>
      </c>
      <c r="C1519" s="1642"/>
      <c r="D1519" s="1921"/>
      <c r="E1519" s="1639"/>
      <c r="F1519" s="1638">
        <v>17</v>
      </c>
      <c r="G1519" s="1642" t="s">
        <v>13</v>
      </c>
      <c r="H1519" s="1922" t="s">
        <v>1770</v>
      </c>
      <c r="I1519" s="1644" t="s">
        <v>1769</v>
      </c>
      <c r="J1519" s="1642" t="s">
        <v>16</v>
      </c>
      <c r="K1519" s="1643">
        <v>40.97</v>
      </c>
      <c r="L1519" s="1923">
        <v>0</v>
      </c>
      <c r="M1519" s="1643">
        <f>K1519*(1+L1519/100)</f>
        <v>40.97</v>
      </c>
      <c r="O1519" s="1977"/>
      <c r="P1519" s="1983"/>
      <c r="Q1519" s="1978"/>
      <c r="R1519" s="2143">
        <f>M1519*Q1519</f>
        <v>0</v>
      </c>
      <c r="S1519" s="1924">
        <v>0.10199999999999999</v>
      </c>
      <c r="T1519" s="2155">
        <f>M1519*S1519</f>
        <v>4.1789399999999999</v>
      </c>
      <c r="U1519" s="1619"/>
      <c r="V1519" s="911">
        <f>M1519*U1519</f>
        <v>0</v>
      </c>
    </row>
    <row r="1520" spans="2:22" s="38" customFormat="1" ht="12" hidden="1" outlineLevel="3">
      <c r="B1520" s="26"/>
      <c r="C1520" s="40"/>
      <c r="D1520" s="39"/>
      <c r="E1520" s="40"/>
      <c r="F1520" s="872"/>
      <c r="G1520" s="873"/>
      <c r="H1520" s="873"/>
      <c r="I1520" s="874" t="s">
        <v>88</v>
      </c>
      <c r="J1520" s="873"/>
      <c r="K1520" s="41">
        <v>0</v>
      </c>
      <c r="L1520" s="875"/>
      <c r="M1520" s="43"/>
      <c r="O1520" s="1981"/>
      <c r="P1520" s="1982"/>
      <c r="Q1520" s="1978">
        <v>1</v>
      </c>
      <c r="R1520" s="2145"/>
      <c r="S1520" s="889"/>
      <c r="T1520" s="1569"/>
      <c r="U1520" s="915"/>
      <c r="V1520" s="890"/>
    </row>
    <row r="1521" spans="2:22" s="38" customFormat="1" ht="12" hidden="1" outlineLevel="3">
      <c r="B1521" s="26"/>
      <c r="C1521" s="40"/>
      <c r="D1521" s="39"/>
      <c r="E1521" s="40"/>
      <c r="F1521" s="872"/>
      <c r="G1521" s="873"/>
      <c r="H1521" s="873"/>
      <c r="I1521" s="874" t="s">
        <v>65</v>
      </c>
      <c r="J1521" s="873"/>
      <c r="K1521" s="41">
        <v>40.97</v>
      </c>
      <c r="L1521" s="875"/>
      <c r="M1521" s="43"/>
      <c r="O1521" s="1981"/>
      <c r="P1521" s="1982"/>
      <c r="Q1521" s="1978">
        <v>1</v>
      </c>
      <c r="R1521" s="2145"/>
      <c r="S1521" s="889"/>
      <c r="T1521" s="1569"/>
      <c r="U1521" s="915"/>
      <c r="V1521" s="890"/>
    </row>
    <row r="1522" spans="2:22" s="38" customFormat="1" ht="12" hidden="1" outlineLevel="3">
      <c r="B1522" s="26"/>
      <c r="C1522" s="40"/>
      <c r="D1522" s="39"/>
      <c r="E1522" s="40"/>
      <c r="F1522" s="872"/>
      <c r="G1522" s="873"/>
      <c r="H1522" s="873"/>
      <c r="I1522" s="874"/>
      <c r="J1522" s="873"/>
      <c r="K1522" s="41">
        <v>0</v>
      </c>
      <c r="L1522" s="875"/>
      <c r="M1522" s="43"/>
      <c r="O1522" s="1981"/>
      <c r="P1522" s="1982"/>
      <c r="Q1522" s="1978">
        <v>1</v>
      </c>
      <c r="R1522" s="2145"/>
      <c r="S1522" s="889"/>
      <c r="T1522" s="1569"/>
      <c r="U1522" s="915"/>
      <c r="V1522" s="890"/>
    </row>
    <row r="1523" spans="2:22" s="64" customFormat="1" outlineLevel="2" collapsed="1">
      <c r="B1523" s="1921" t="s">
        <v>4688</v>
      </c>
      <c r="C1523" s="1642"/>
      <c r="D1523" s="1921"/>
      <c r="E1523" s="1639"/>
      <c r="F1523" s="1638">
        <v>18</v>
      </c>
      <c r="G1523" s="1642" t="s">
        <v>13</v>
      </c>
      <c r="H1523" s="1922" t="s">
        <v>1772</v>
      </c>
      <c r="I1523" s="1644" t="s">
        <v>1771</v>
      </c>
      <c r="J1523" s="1642" t="s">
        <v>16</v>
      </c>
      <c r="K1523" s="1643">
        <v>735.86</v>
      </c>
      <c r="L1523" s="1923">
        <v>0</v>
      </c>
      <c r="M1523" s="1643">
        <f>K1523*(1+L1523/100)</f>
        <v>735.86</v>
      </c>
      <c r="O1523" s="1977"/>
      <c r="P1523" s="1983"/>
      <c r="Q1523" s="1978"/>
      <c r="R1523" s="2143">
        <f>M1523*Q1523</f>
        <v>0</v>
      </c>
      <c r="S1523" s="1924">
        <v>0.10199999999999999</v>
      </c>
      <c r="T1523" s="2155">
        <f>M1523*S1523</f>
        <v>75.057720000000003</v>
      </c>
      <c r="U1523" s="1619"/>
      <c r="V1523" s="911">
        <f>M1523*U1523</f>
        <v>0</v>
      </c>
    </row>
    <row r="1524" spans="2:22" s="38" customFormat="1" ht="12" hidden="1" outlineLevel="3">
      <c r="B1524" s="26"/>
      <c r="C1524" s="40"/>
      <c r="D1524" s="39"/>
      <c r="E1524" s="40"/>
      <c r="F1524" s="872"/>
      <c r="G1524" s="873"/>
      <c r="H1524" s="873"/>
      <c r="I1524" s="874" t="s">
        <v>92</v>
      </c>
      <c r="J1524" s="873"/>
      <c r="K1524" s="41">
        <v>0</v>
      </c>
      <c r="L1524" s="875"/>
      <c r="M1524" s="43"/>
      <c r="O1524" s="1981"/>
      <c r="P1524" s="1982"/>
      <c r="Q1524" s="1980">
        <v>1</v>
      </c>
      <c r="R1524" s="2145"/>
      <c r="S1524" s="889"/>
      <c r="T1524" s="1569"/>
      <c r="U1524" s="915"/>
      <c r="V1524" s="890"/>
    </row>
    <row r="1525" spans="2:22" s="38" customFormat="1" ht="12" hidden="1" outlineLevel="3">
      <c r="B1525" s="26"/>
      <c r="C1525" s="40"/>
      <c r="D1525" s="39"/>
      <c r="E1525" s="40"/>
      <c r="F1525" s="872"/>
      <c r="G1525" s="873"/>
      <c r="H1525" s="873"/>
      <c r="I1525" s="874" t="s">
        <v>151</v>
      </c>
      <c r="J1525" s="873"/>
      <c r="K1525" s="41">
        <v>735.86</v>
      </c>
      <c r="L1525" s="875"/>
      <c r="M1525" s="43"/>
      <c r="O1525" s="1981"/>
      <c r="P1525" s="1982"/>
      <c r="Q1525" s="1980">
        <v>1</v>
      </c>
      <c r="R1525" s="2145"/>
      <c r="S1525" s="889"/>
      <c r="T1525" s="1569"/>
      <c r="U1525" s="915"/>
      <c r="V1525" s="890"/>
    </row>
    <row r="1526" spans="2:22" s="38" customFormat="1" ht="12" hidden="1" outlineLevel="3">
      <c r="B1526" s="26"/>
      <c r="C1526" s="40"/>
      <c r="D1526" s="39"/>
      <c r="E1526" s="40"/>
      <c r="F1526" s="872"/>
      <c r="G1526" s="873"/>
      <c r="H1526" s="873"/>
      <c r="I1526" s="874"/>
      <c r="J1526" s="873"/>
      <c r="K1526" s="41">
        <v>0</v>
      </c>
      <c r="L1526" s="875"/>
      <c r="M1526" s="43"/>
      <c r="O1526" s="1981"/>
      <c r="P1526" s="1982"/>
      <c r="Q1526" s="1980">
        <v>1</v>
      </c>
      <c r="R1526" s="2145"/>
      <c r="S1526" s="889"/>
      <c r="T1526" s="1569"/>
      <c r="U1526" s="915"/>
      <c r="V1526" s="890"/>
    </row>
    <row r="1527" spans="2:22" s="64" customFormat="1" outlineLevel="2" collapsed="1">
      <c r="B1527" s="1921" t="s">
        <v>4688</v>
      </c>
      <c r="C1527" s="1642"/>
      <c r="D1527" s="1921"/>
      <c r="E1527" s="1639"/>
      <c r="F1527" s="1638">
        <v>19</v>
      </c>
      <c r="G1527" s="1642" t="s">
        <v>13</v>
      </c>
      <c r="H1527" s="1922" t="s">
        <v>1774</v>
      </c>
      <c r="I1527" s="1644" t="s">
        <v>1773</v>
      </c>
      <c r="J1527" s="1642" t="s">
        <v>16</v>
      </c>
      <c r="K1527" s="1643">
        <f>2308.603-45.09</f>
        <v>2263.5129999999999</v>
      </c>
      <c r="L1527" s="1923">
        <v>0</v>
      </c>
      <c r="M1527" s="1643">
        <f>K1527*(1+L1527/100)</f>
        <v>2263.5129999999999</v>
      </c>
      <c r="O1527" s="1977"/>
      <c r="P1527" s="1983"/>
      <c r="Q1527" s="1978"/>
      <c r="R1527" s="2143">
        <f>M1527*Q1527</f>
        <v>0</v>
      </c>
      <c r="S1527" s="1924">
        <v>0.1173</v>
      </c>
      <c r="T1527" s="2155">
        <f>M1527*S1527</f>
        <v>265.51007490000001</v>
      </c>
      <c r="U1527" s="1619"/>
      <c r="V1527" s="911">
        <f>M1527*U1527</f>
        <v>0</v>
      </c>
    </row>
    <row r="1528" spans="2:22" s="38" customFormat="1" ht="12" hidden="1" outlineLevel="3">
      <c r="B1528" s="26"/>
      <c r="C1528" s="40"/>
      <c r="D1528" s="39"/>
      <c r="E1528" s="40"/>
      <c r="F1528" s="872"/>
      <c r="G1528" s="873"/>
      <c r="H1528" s="873"/>
      <c r="I1528" s="874" t="s">
        <v>83</v>
      </c>
      <c r="J1528" s="873"/>
      <c r="K1528" s="41">
        <v>0</v>
      </c>
      <c r="L1528" s="875"/>
      <c r="M1528" s="43"/>
      <c r="O1528" s="1981"/>
      <c r="P1528" s="1982"/>
      <c r="Q1528" s="1978">
        <v>1</v>
      </c>
      <c r="R1528" s="2145"/>
      <c r="S1528" s="889"/>
      <c r="T1528" s="1569"/>
      <c r="U1528" s="915"/>
      <c r="V1528" s="890"/>
    </row>
    <row r="1529" spans="2:22" s="38" customFormat="1" ht="12" hidden="1" outlineLevel="3">
      <c r="B1529" s="26"/>
      <c r="C1529" s="40"/>
      <c r="D1529" s="39"/>
      <c r="E1529" s="40"/>
      <c r="F1529" s="872"/>
      <c r="G1529" s="873"/>
      <c r="H1529" s="873"/>
      <c r="I1529" s="874" t="s">
        <v>192</v>
      </c>
      <c r="J1529" s="873"/>
      <c r="K1529" s="41">
        <v>1832.2729999999999</v>
      </c>
      <c r="L1529" s="875"/>
      <c r="M1529" s="43"/>
      <c r="O1529" s="1981"/>
      <c r="P1529" s="1982"/>
      <c r="Q1529" s="1978">
        <v>1</v>
      </c>
      <c r="R1529" s="2145"/>
      <c r="S1529" s="889"/>
      <c r="T1529" s="1569"/>
      <c r="U1529" s="915"/>
      <c r="V1529" s="890"/>
    </row>
    <row r="1530" spans="2:22" s="38" customFormat="1" ht="12" hidden="1" outlineLevel="3">
      <c r="B1530" s="26"/>
      <c r="C1530" s="40"/>
      <c r="D1530" s="39"/>
      <c r="E1530" s="40"/>
      <c r="F1530" s="872"/>
      <c r="G1530" s="873"/>
      <c r="H1530" s="873"/>
      <c r="I1530" s="874" t="s">
        <v>86</v>
      </c>
      <c r="J1530" s="873"/>
      <c r="K1530" s="41">
        <v>0</v>
      </c>
      <c r="L1530" s="875"/>
      <c r="M1530" s="43"/>
      <c r="O1530" s="1981"/>
      <c r="P1530" s="1982"/>
      <c r="Q1530" s="1978">
        <v>1</v>
      </c>
      <c r="R1530" s="2145"/>
      <c r="S1530" s="889"/>
      <c r="T1530" s="1569"/>
      <c r="U1530" s="915"/>
      <c r="V1530" s="890"/>
    </row>
    <row r="1531" spans="2:22" s="38" customFormat="1" ht="12" hidden="1" outlineLevel="3">
      <c r="B1531" s="26"/>
      <c r="C1531" s="40"/>
      <c r="D1531" s="39"/>
      <c r="E1531" s="40"/>
      <c r="F1531" s="872"/>
      <c r="G1531" s="873"/>
      <c r="H1531" s="873"/>
      <c r="I1531" s="874" t="s">
        <v>47</v>
      </c>
      <c r="J1531" s="873"/>
      <c r="K1531" s="41">
        <v>12.47</v>
      </c>
      <c r="L1531" s="875"/>
      <c r="M1531" s="43"/>
      <c r="O1531" s="1981"/>
      <c r="P1531" s="1982"/>
      <c r="Q1531" s="1978">
        <v>1</v>
      </c>
      <c r="R1531" s="2145"/>
      <c r="S1531" s="889"/>
      <c r="T1531" s="1569"/>
      <c r="U1531" s="915"/>
      <c r="V1531" s="890"/>
    </row>
    <row r="1532" spans="2:22" s="38" customFormat="1" ht="12" hidden="1" outlineLevel="3">
      <c r="B1532" s="26"/>
      <c r="C1532" s="40"/>
      <c r="D1532" s="39"/>
      <c r="E1532" s="40"/>
      <c r="F1532" s="872"/>
      <c r="G1532" s="873"/>
      <c r="H1532" s="873"/>
      <c r="I1532" s="874" t="s">
        <v>90</v>
      </c>
      <c r="J1532" s="873"/>
      <c r="K1532" s="41">
        <v>0</v>
      </c>
      <c r="L1532" s="875"/>
      <c r="M1532" s="43"/>
      <c r="O1532" s="1981"/>
      <c r="P1532" s="1982"/>
      <c r="Q1532" s="1978">
        <v>1</v>
      </c>
      <c r="R1532" s="2145"/>
      <c r="S1532" s="889"/>
      <c r="T1532" s="1569"/>
      <c r="U1532" s="915"/>
      <c r="V1532" s="890"/>
    </row>
    <row r="1533" spans="2:22" s="38" customFormat="1" ht="12" hidden="1" outlineLevel="3">
      <c r="B1533" s="26"/>
      <c r="C1533" s="40"/>
      <c r="D1533" s="39"/>
      <c r="E1533" s="40"/>
      <c r="F1533" s="872"/>
      <c r="G1533" s="873"/>
      <c r="H1533" s="873"/>
      <c r="I1533" s="874" t="s">
        <v>140</v>
      </c>
      <c r="J1533" s="873"/>
      <c r="K1533" s="41">
        <v>175.92</v>
      </c>
      <c r="L1533" s="875"/>
      <c r="M1533" s="43"/>
      <c r="O1533" s="1981"/>
      <c r="P1533" s="1982"/>
      <c r="Q1533" s="1978">
        <v>1</v>
      </c>
      <c r="R1533" s="2145"/>
      <c r="S1533" s="889"/>
      <c r="T1533" s="1569"/>
      <c r="U1533" s="915"/>
      <c r="V1533" s="890"/>
    </row>
    <row r="1534" spans="2:22" s="38" customFormat="1" ht="12" hidden="1" outlineLevel="3">
      <c r="B1534" s="26"/>
      <c r="C1534" s="40"/>
      <c r="D1534" s="39"/>
      <c r="E1534" s="40"/>
      <c r="F1534" s="872"/>
      <c r="G1534" s="873"/>
      <c r="H1534" s="873"/>
      <c r="I1534" s="874" t="s">
        <v>91</v>
      </c>
      <c r="J1534" s="873"/>
      <c r="K1534" s="41">
        <v>0</v>
      </c>
      <c r="L1534" s="875"/>
      <c r="M1534" s="43"/>
      <c r="O1534" s="1981"/>
      <c r="P1534" s="1982"/>
      <c r="Q1534" s="1978">
        <v>1</v>
      </c>
      <c r="R1534" s="2145"/>
      <c r="S1534" s="889"/>
      <c r="T1534" s="1569"/>
      <c r="U1534" s="915"/>
      <c r="V1534" s="890"/>
    </row>
    <row r="1535" spans="2:22" s="38" customFormat="1" ht="12" hidden="1" outlineLevel="3">
      <c r="B1535" s="26"/>
      <c r="C1535" s="40"/>
      <c r="D1535" s="39"/>
      <c r="E1535" s="40"/>
      <c r="F1535" s="872"/>
      <c r="G1535" s="873"/>
      <c r="H1535" s="873"/>
      <c r="I1535" s="874" t="s">
        <v>146</v>
      </c>
      <c r="J1535" s="873"/>
      <c r="K1535" s="41">
        <v>287.94</v>
      </c>
      <c r="L1535" s="875"/>
      <c r="M1535" s="43"/>
      <c r="O1535" s="1981"/>
      <c r="P1535" s="1982"/>
      <c r="Q1535" s="1978">
        <v>1</v>
      </c>
      <c r="R1535" s="2145"/>
      <c r="S1535" s="889"/>
      <c r="T1535" s="1569"/>
      <c r="U1535" s="915"/>
      <c r="V1535" s="890"/>
    </row>
    <row r="1536" spans="2:22" s="38" customFormat="1" ht="12" hidden="1" outlineLevel="3">
      <c r="B1536" s="26"/>
      <c r="C1536" s="40"/>
      <c r="D1536" s="39"/>
      <c r="E1536" s="40"/>
      <c r="F1536" s="872"/>
      <c r="G1536" s="873"/>
      <c r="H1536" s="873"/>
      <c r="I1536" s="874">
        <v>-45.09</v>
      </c>
      <c r="J1536" s="873"/>
      <c r="K1536" s="41">
        <v>-45.09</v>
      </c>
      <c r="L1536" s="875"/>
      <c r="M1536" s="43"/>
      <c r="O1536" s="1981"/>
      <c r="P1536" s="1982"/>
      <c r="Q1536" s="1978">
        <v>1</v>
      </c>
      <c r="R1536" s="2145"/>
      <c r="S1536" s="889"/>
      <c r="T1536" s="1569"/>
      <c r="U1536" s="915"/>
      <c r="V1536" s="890"/>
    </row>
    <row r="1537" spans="2:22" s="64" customFormat="1" outlineLevel="2" collapsed="1">
      <c r="B1537" s="1921" t="s">
        <v>4688</v>
      </c>
      <c r="C1537" s="1642"/>
      <c r="D1537" s="1921"/>
      <c r="E1537" s="1639"/>
      <c r="F1537" s="1638">
        <v>20</v>
      </c>
      <c r="G1537" s="1642" t="s">
        <v>13</v>
      </c>
      <c r="H1537" s="1922" t="s">
        <v>1776</v>
      </c>
      <c r="I1537" s="1644" t="s">
        <v>1775</v>
      </c>
      <c r="J1537" s="1642" t="s">
        <v>16</v>
      </c>
      <c r="K1537" s="1643">
        <f>335.54+46.06</f>
        <v>381.6</v>
      </c>
      <c r="L1537" s="1923">
        <v>0</v>
      </c>
      <c r="M1537" s="1643">
        <f>K1537*(1+L1537/100)</f>
        <v>381.6</v>
      </c>
      <c r="O1537" s="1977"/>
      <c r="P1537" s="1983"/>
      <c r="Q1537" s="1978"/>
      <c r="R1537" s="2143">
        <f>M1537*Q1537</f>
        <v>0</v>
      </c>
      <c r="S1537" s="1924">
        <v>0.1173</v>
      </c>
      <c r="T1537" s="2155">
        <f>M1537*S1537</f>
        <v>44.761680000000005</v>
      </c>
      <c r="U1537" s="1619"/>
      <c r="V1537" s="911">
        <f>M1537*U1537</f>
        <v>0</v>
      </c>
    </row>
    <row r="1538" spans="2:22" s="38" customFormat="1" ht="12" hidden="1" outlineLevel="3">
      <c r="B1538" s="26"/>
      <c r="C1538" s="40"/>
      <c r="D1538" s="39"/>
      <c r="E1538" s="40"/>
      <c r="F1538" s="872"/>
      <c r="G1538" s="873"/>
      <c r="H1538" s="873"/>
      <c r="I1538" s="874" t="s">
        <v>84</v>
      </c>
      <c r="J1538" s="873"/>
      <c r="K1538" s="41">
        <v>0</v>
      </c>
      <c r="L1538" s="875"/>
      <c r="M1538" s="43"/>
      <c r="O1538" s="1981"/>
      <c r="P1538" s="1982"/>
      <c r="Q1538" s="1978">
        <v>1</v>
      </c>
      <c r="R1538" s="2145"/>
      <c r="S1538" s="889"/>
      <c r="T1538" s="1569"/>
      <c r="U1538" s="915"/>
      <c r="V1538" s="890"/>
    </row>
    <row r="1539" spans="2:22" s="38" customFormat="1" ht="12" hidden="1" outlineLevel="3">
      <c r="B1539" s="26"/>
      <c r="C1539" s="40"/>
      <c r="D1539" s="39"/>
      <c r="E1539" s="40"/>
      <c r="F1539" s="872"/>
      <c r="G1539" s="873"/>
      <c r="H1539" s="873"/>
      <c r="I1539" s="874" t="s">
        <v>138</v>
      </c>
      <c r="J1539" s="873"/>
      <c r="K1539" s="41">
        <v>163.97</v>
      </c>
      <c r="L1539" s="875"/>
      <c r="M1539" s="43"/>
      <c r="O1539" s="1981"/>
      <c r="P1539" s="1982"/>
      <c r="Q1539" s="1978">
        <v>1</v>
      </c>
      <c r="R1539" s="2145"/>
      <c r="S1539" s="889"/>
      <c r="T1539" s="1569"/>
      <c r="U1539" s="915"/>
      <c r="V1539" s="890"/>
    </row>
    <row r="1540" spans="2:22" s="38" customFormat="1" ht="12" hidden="1" outlineLevel="3">
      <c r="B1540" s="26"/>
      <c r="C1540" s="40"/>
      <c r="D1540" s="39"/>
      <c r="E1540" s="40"/>
      <c r="F1540" s="872"/>
      <c r="G1540" s="873"/>
      <c r="H1540" s="873"/>
      <c r="I1540" s="874" t="s">
        <v>85</v>
      </c>
      <c r="J1540" s="873"/>
      <c r="K1540" s="41">
        <v>0</v>
      </c>
      <c r="L1540" s="875"/>
      <c r="M1540" s="43"/>
      <c r="O1540" s="1981"/>
      <c r="P1540" s="1982"/>
      <c r="Q1540" s="1978">
        <v>1</v>
      </c>
      <c r="R1540" s="2145"/>
      <c r="S1540" s="889"/>
      <c r="T1540" s="1569"/>
      <c r="U1540" s="915"/>
      <c r="V1540" s="890"/>
    </row>
    <row r="1541" spans="2:22" s="38" customFormat="1" ht="12" hidden="1" outlineLevel="3">
      <c r="B1541" s="26"/>
      <c r="C1541" s="40"/>
      <c r="D1541" s="39"/>
      <c r="E1541" s="40"/>
      <c r="F1541" s="872"/>
      <c r="G1541" s="873"/>
      <c r="H1541" s="873"/>
      <c r="I1541" s="874" t="s">
        <v>134</v>
      </c>
      <c r="J1541" s="873"/>
      <c r="K1541" s="41">
        <v>112.4</v>
      </c>
      <c r="L1541" s="875"/>
      <c r="M1541" s="43"/>
      <c r="O1541" s="1981"/>
      <c r="P1541" s="1982"/>
      <c r="Q1541" s="1978">
        <v>1</v>
      </c>
      <c r="R1541" s="2145"/>
      <c r="S1541" s="889"/>
      <c r="T1541" s="1569"/>
      <c r="U1541" s="915"/>
      <c r="V1541" s="890"/>
    </row>
    <row r="1542" spans="2:22" s="38" customFormat="1" ht="12" hidden="1" outlineLevel="3">
      <c r="B1542" s="26"/>
      <c r="C1542" s="40"/>
      <c r="D1542" s="39"/>
      <c r="E1542" s="40"/>
      <c r="F1542" s="872"/>
      <c r="G1542" s="873"/>
      <c r="H1542" s="873"/>
      <c r="I1542" s="874" t="s">
        <v>92</v>
      </c>
      <c r="J1542" s="873"/>
      <c r="K1542" s="41">
        <v>0</v>
      </c>
      <c r="L1542" s="875"/>
      <c r="M1542" s="43"/>
      <c r="O1542" s="1981"/>
      <c r="P1542" s="1982"/>
      <c r="Q1542" s="1978">
        <v>1</v>
      </c>
      <c r="R1542" s="2145"/>
      <c r="S1542" s="889"/>
      <c r="T1542" s="1569"/>
      <c r="U1542" s="915"/>
      <c r="V1542" s="890"/>
    </row>
    <row r="1543" spans="2:22" s="38" customFormat="1" ht="12" hidden="1" outlineLevel="3">
      <c r="B1543" s="26"/>
      <c r="C1543" s="40"/>
      <c r="D1543" s="39"/>
      <c r="E1543" s="40"/>
      <c r="F1543" s="872"/>
      <c r="G1543" s="873"/>
      <c r="H1543" s="873"/>
      <c r="I1543" s="874" t="s">
        <v>69</v>
      </c>
      <c r="J1543" s="873"/>
      <c r="K1543" s="41">
        <v>59.17</v>
      </c>
      <c r="L1543" s="875"/>
      <c r="M1543" s="43"/>
      <c r="O1543" s="1981"/>
      <c r="P1543" s="1982"/>
      <c r="Q1543" s="1978">
        <v>1</v>
      </c>
      <c r="R1543" s="2145"/>
      <c r="S1543" s="889"/>
      <c r="T1543" s="1569"/>
      <c r="U1543" s="915"/>
      <c r="V1543" s="890"/>
    </row>
    <row r="1544" spans="2:22" s="38" customFormat="1" ht="12" hidden="1" outlineLevel="3">
      <c r="B1544" s="26"/>
      <c r="C1544" s="40"/>
      <c r="D1544" s="39"/>
      <c r="E1544" s="40"/>
      <c r="F1544" s="872"/>
      <c r="G1544" s="873"/>
      <c r="H1544" s="873"/>
      <c r="I1544" s="874">
        <v>46.06</v>
      </c>
      <c r="J1544" s="873"/>
      <c r="K1544" s="41">
        <v>46.06</v>
      </c>
      <c r="L1544" s="875"/>
      <c r="M1544" s="43"/>
      <c r="O1544" s="1981"/>
      <c r="P1544" s="1982"/>
      <c r="Q1544" s="1978">
        <v>1</v>
      </c>
      <c r="R1544" s="2145"/>
      <c r="S1544" s="889"/>
      <c r="T1544" s="1569"/>
      <c r="U1544" s="915"/>
      <c r="V1544" s="890"/>
    </row>
    <row r="1545" spans="2:22" s="64" customFormat="1" outlineLevel="2" collapsed="1">
      <c r="B1545" s="1921" t="s">
        <v>4688</v>
      </c>
      <c r="C1545" s="1642"/>
      <c r="D1545" s="1921"/>
      <c r="E1545" s="1639"/>
      <c r="F1545" s="1638">
        <v>21</v>
      </c>
      <c r="G1545" s="1642" t="s">
        <v>13</v>
      </c>
      <c r="H1545" s="1922" t="s">
        <v>1778</v>
      </c>
      <c r="I1545" s="1644" t="s">
        <v>1777</v>
      </c>
      <c r="J1545" s="1642" t="s">
        <v>16</v>
      </c>
      <c r="K1545" s="1643">
        <v>68.42</v>
      </c>
      <c r="L1545" s="1923">
        <v>0</v>
      </c>
      <c r="M1545" s="1643">
        <f>K1545*(1+L1545/100)</f>
        <v>68.42</v>
      </c>
      <c r="O1545" s="1977"/>
      <c r="P1545" s="1983"/>
      <c r="Q1545" s="1978"/>
      <c r="R1545" s="2143">
        <f>M1545*Q1545</f>
        <v>0</v>
      </c>
      <c r="S1545" s="1924">
        <v>0.1173</v>
      </c>
      <c r="T1545" s="2155">
        <f>M1545*S1545</f>
        <v>8.0256660000000011</v>
      </c>
      <c r="U1545" s="1619"/>
      <c r="V1545" s="911">
        <f>M1545*U1545</f>
        <v>0</v>
      </c>
    </row>
    <row r="1546" spans="2:22" s="38" customFormat="1" ht="12" hidden="1" outlineLevel="3">
      <c r="B1546" s="26"/>
      <c r="C1546" s="40"/>
      <c r="D1546" s="39"/>
      <c r="E1546" s="40"/>
      <c r="F1546" s="872"/>
      <c r="G1546" s="873"/>
      <c r="H1546" s="873"/>
      <c r="I1546" s="874" t="s">
        <v>88</v>
      </c>
      <c r="J1546" s="873"/>
      <c r="K1546" s="41">
        <v>0</v>
      </c>
      <c r="L1546" s="875"/>
      <c r="M1546" s="43"/>
      <c r="O1546" s="1981"/>
      <c r="P1546" s="1982"/>
      <c r="Q1546" s="1980">
        <v>1</v>
      </c>
      <c r="R1546" s="2145"/>
      <c r="S1546" s="889"/>
      <c r="T1546" s="1569"/>
      <c r="U1546" s="915"/>
      <c r="V1546" s="890"/>
    </row>
    <row r="1547" spans="2:22" s="38" customFormat="1" ht="12" hidden="1" outlineLevel="3">
      <c r="B1547" s="26"/>
      <c r="C1547" s="40"/>
      <c r="D1547" s="39"/>
      <c r="E1547" s="40"/>
      <c r="F1547" s="872"/>
      <c r="G1547" s="873"/>
      <c r="H1547" s="873"/>
      <c r="I1547" s="874" t="s">
        <v>71</v>
      </c>
      <c r="J1547" s="873"/>
      <c r="K1547" s="41">
        <v>68.42</v>
      </c>
      <c r="L1547" s="875"/>
      <c r="M1547" s="43"/>
      <c r="O1547" s="1981"/>
      <c r="P1547" s="1982"/>
      <c r="Q1547" s="1980">
        <v>1</v>
      </c>
      <c r="R1547" s="2145"/>
      <c r="S1547" s="889"/>
      <c r="T1547" s="1569"/>
      <c r="U1547" s="915"/>
      <c r="V1547" s="890"/>
    </row>
    <row r="1548" spans="2:22" s="64" customFormat="1" outlineLevel="2" collapsed="1">
      <c r="B1548" s="1921" t="s">
        <v>4688</v>
      </c>
      <c r="C1548" s="1642"/>
      <c r="D1548" s="1921"/>
      <c r="E1548" s="1639"/>
      <c r="F1548" s="1638">
        <v>22</v>
      </c>
      <c r="G1548" s="1642" t="s">
        <v>13</v>
      </c>
      <c r="H1548" s="1922" t="s">
        <v>308</v>
      </c>
      <c r="I1548" s="1644" t="s">
        <v>1527</v>
      </c>
      <c r="J1548" s="1642" t="s">
        <v>16</v>
      </c>
      <c r="K1548" s="1643">
        <v>5278.6550749999988</v>
      </c>
      <c r="L1548" s="1923">
        <v>0</v>
      </c>
      <c r="M1548" s="1643">
        <f>K1548*(1+L1548/100)</f>
        <v>5278.6550749999988</v>
      </c>
      <c r="O1548" s="1977"/>
      <c r="P1548" s="1983"/>
      <c r="Q1548" s="1978"/>
      <c r="R1548" s="2143">
        <f>M1548*Q1548</f>
        <v>0</v>
      </c>
      <c r="S1548" s="1924">
        <v>1.2E-4</v>
      </c>
      <c r="T1548" s="2155">
        <f>M1548*S1548</f>
        <v>0.63343860899999982</v>
      </c>
      <c r="U1548" s="1619"/>
      <c r="V1548" s="911">
        <f>M1548*U1548</f>
        <v>0</v>
      </c>
    </row>
    <row r="1549" spans="2:22" s="38" customFormat="1" ht="12" hidden="1" outlineLevel="3">
      <c r="B1549" s="26"/>
      <c r="C1549" s="40"/>
      <c r="D1549" s="39"/>
      <c r="E1549" s="40"/>
      <c r="F1549" s="872"/>
      <c r="G1549" s="873"/>
      <c r="H1549" s="873"/>
      <c r="I1549" s="874" t="s">
        <v>1113</v>
      </c>
      <c r="J1549" s="873"/>
      <c r="K1549" s="41">
        <v>0</v>
      </c>
      <c r="L1549" s="875"/>
      <c r="M1549" s="43"/>
      <c r="O1549" s="1981"/>
      <c r="P1549" s="1982"/>
      <c r="Q1549" s="1980">
        <v>1</v>
      </c>
      <c r="R1549" s="2145"/>
      <c r="S1549" s="889"/>
      <c r="T1549" s="1569"/>
      <c r="U1549" s="915"/>
      <c r="V1549" s="890"/>
    </row>
    <row r="1550" spans="2:22" s="38" customFormat="1" ht="12" hidden="1" outlineLevel="3">
      <c r="B1550" s="26"/>
      <c r="C1550" s="40"/>
      <c r="D1550" s="39"/>
      <c r="E1550" s="40"/>
      <c r="F1550" s="872"/>
      <c r="G1550" s="873"/>
      <c r="H1550" s="873"/>
      <c r="I1550" s="874" t="s">
        <v>1173</v>
      </c>
      <c r="J1550" s="873"/>
      <c r="K1550" s="41">
        <v>1721.4820749999999</v>
      </c>
      <c r="L1550" s="875"/>
      <c r="M1550" s="43"/>
      <c r="O1550" s="1981"/>
      <c r="P1550" s="1982"/>
      <c r="Q1550" s="1980">
        <v>1</v>
      </c>
      <c r="R1550" s="2145"/>
      <c r="S1550" s="889"/>
      <c r="T1550" s="1569"/>
      <c r="U1550" s="915"/>
      <c r="V1550" s="890"/>
    </row>
    <row r="1551" spans="2:22" s="38" customFormat="1" ht="12" hidden="1" outlineLevel="3">
      <c r="B1551" s="26"/>
      <c r="C1551" s="40"/>
      <c r="D1551" s="39"/>
      <c r="E1551" s="40"/>
      <c r="F1551" s="872"/>
      <c r="G1551" s="873"/>
      <c r="H1551" s="873"/>
      <c r="I1551" s="874" t="s">
        <v>3</v>
      </c>
      <c r="J1551" s="873"/>
      <c r="K1551" s="41">
        <v>1721.4820749999999</v>
      </c>
      <c r="L1551" s="875"/>
      <c r="M1551" s="43"/>
      <c r="O1551" s="1981"/>
      <c r="P1551" s="1982"/>
      <c r="Q1551" s="1980">
        <v>1</v>
      </c>
      <c r="R1551" s="2145"/>
      <c r="S1551" s="889"/>
      <c r="T1551" s="1569"/>
      <c r="U1551" s="915"/>
      <c r="V1551" s="890"/>
    </row>
    <row r="1552" spans="2:22" s="38" customFormat="1" ht="12" hidden="1" outlineLevel="3">
      <c r="B1552" s="26"/>
      <c r="C1552" s="40"/>
      <c r="D1552" s="39"/>
      <c r="E1552" s="40"/>
      <c r="F1552" s="872"/>
      <c r="G1552" s="873"/>
      <c r="H1552" s="873"/>
      <c r="I1552" s="874" t="s">
        <v>83</v>
      </c>
      <c r="J1552" s="873"/>
      <c r="K1552" s="41">
        <v>0</v>
      </c>
      <c r="L1552" s="875"/>
      <c r="M1552" s="43"/>
      <c r="O1552" s="1981"/>
      <c r="P1552" s="1982"/>
      <c r="Q1552" s="1980">
        <v>1</v>
      </c>
      <c r="R1552" s="2145"/>
      <c r="S1552" s="889"/>
      <c r="T1552" s="1569"/>
      <c r="U1552" s="915"/>
      <c r="V1552" s="890"/>
    </row>
    <row r="1553" spans="2:22" s="38" customFormat="1" ht="12" hidden="1" outlineLevel="3">
      <c r="B1553" s="26"/>
      <c r="C1553" s="40"/>
      <c r="D1553" s="39"/>
      <c r="E1553" s="40"/>
      <c r="F1553" s="872"/>
      <c r="G1553" s="873"/>
      <c r="H1553" s="873"/>
      <c r="I1553" s="874" t="s">
        <v>629</v>
      </c>
      <c r="J1553" s="873"/>
      <c r="K1553" s="41">
        <v>1900.0529999999999</v>
      </c>
      <c r="L1553" s="875"/>
      <c r="M1553" s="43"/>
      <c r="O1553" s="1981"/>
      <c r="P1553" s="1982"/>
      <c r="Q1553" s="1980">
        <v>1</v>
      </c>
      <c r="R1553" s="2145"/>
      <c r="S1553" s="889"/>
      <c r="T1553" s="1569"/>
      <c r="U1553" s="915"/>
      <c r="V1553" s="890"/>
    </row>
    <row r="1554" spans="2:22" s="38" customFormat="1" ht="12" hidden="1" outlineLevel="3">
      <c r="B1554" s="26"/>
      <c r="C1554" s="40"/>
      <c r="D1554" s="39"/>
      <c r="E1554" s="40"/>
      <c r="F1554" s="872"/>
      <c r="G1554" s="873"/>
      <c r="H1554" s="873"/>
      <c r="I1554" s="874" t="s">
        <v>84</v>
      </c>
      <c r="J1554" s="873"/>
      <c r="K1554" s="41">
        <v>0</v>
      </c>
      <c r="L1554" s="875"/>
      <c r="M1554" s="43"/>
      <c r="O1554" s="1981"/>
      <c r="P1554" s="1982"/>
      <c r="Q1554" s="1980">
        <v>1</v>
      </c>
      <c r="R1554" s="2145"/>
      <c r="S1554" s="889"/>
      <c r="T1554" s="1569"/>
      <c r="U1554" s="915"/>
      <c r="V1554" s="890"/>
    </row>
    <row r="1555" spans="2:22" s="38" customFormat="1" ht="12" hidden="1" outlineLevel="3">
      <c r="B1555" s="26"/>
      <c r="C1555" s="40"/>
      <c r="D1555" s="39"/>
      <c r="E1555" s="40"/>
      <c r="F1555" s="872"/>
      <c r="G1555" s="873"/>
      <c r="H1555" s="873"/>
      <c r="I1555" s="874" t="s">
        <v>138</v>
      </c>
      <c r="J1555" s="873"/>
      <c r="K1555" s="41">
        <v>163.97</v>
      </c>
      <c r="L1555" s="875"/>
      <c r="M1555" s="43"/>
      <c r="O1555" s="1981"/>
      <c r="P1555" s="1982"/>
      <c r="Q1555" s="1980">
        <v>1</v>
      </c>
      <c r="R1555" s="2145"/>
      <c r="S1555" s="889"/>
      <c r="T1555" s="1569"/>
      <c r="U1555" s="915"/>
      <c r="V1555" s="890"/>
    </row>
    <row r="1556" spans="2:22" s="38" customFormat="1" ht="12" hidden="1" outlineLevel="3">
      <c r="B1556" s="26"/>
      <c r="C1556" s="40"/>
      <c r="D1556" s="39"/>
      <c r="E1556" s="40"/>
      <c r="F1556" s="872"/>
      <c r="G1556" s="873"/>
      <c r="H1556" s="873"/>
      <c r="I1556" s="874" t="s">
        <v>85</v>
      </c>
      <c r="J1556" s="873"/>
      <c r="K1556" s="41">
        <v>0</v>
      </c>
      <c r="L1556" s="875"/>
      <c r="M1556" s="43"/>
      <c r="O1556" s="1981"/>
      <c r="P1556" s="1982"/>
      <c r="Q1556" s="1980">
        <v>1</v>
      </c>
      <c r="R1556" s="2145"/>
      <c r="S1556" s="889"/>
      <c r="T1556" s="1569"/>
      <c r="U1556" s="915"/>
      <c r="V1556" s="890"/>
    </row>
    <row r="1557" spans="2:22" s="38" customFormat="1" ht="12" hidden="1" outlineLevel="3">
      <c r="B1557" s="26"/>
      <c r="C1557" s="40"/>
      <c r="D1557" s="39"/>
      <c r="E1557" s="40"/>
      <c r="F1557" s="872"/>
      <c r="G1557" s="873"/>
      <c r="H1557" s="873"/>
      <c r="I1557" s="874" t="s">
        <v>134</v>
      </c>
      <c r="J1557" s="873"/>
      <c r="K1557" s="41">
        <v>112.4</v>
      </c>
      <c r="L1557" s="875"/>
      <c r="M1557" s="43"/>
      <c r="O1557" s="1981"/>
      <c r="P1557" s="1982"/>
      <c r="Q1557" s="1980">
        <v>1</v>
      </c>
      <c r="R1557" s="2145"/>
      <c r="S1557" s="889"/>
      <c r="T1557" s="1569"/>
      <c r="U1557" s="915"/>
      <c r="V1557" s="890"/>
    </row>
    <row r="1558" spans="2:22" s="38" customFormat="1" ht="12" hidden="1" outlineLevel="3">
      <c r="B1558" s="26"/>
      <c r="C1558" s="40"/>
      <c r="D1558" s="39"/>
      <c r="E1558" s="40"/>
      <c r="F1558" s="872"/>
      <c r="G1558" s="873"/>
      <c r="H1558" s="873"/>
      <c r="I1558" s="874" t="s">
        <v>86</v>
      </c>
      <c r="J1558" s="873"/>
      <c r="K1558" s="41">
        <v>0</v>
      </c>
      <c r="L1558" s="875"/>
      <c r="M1558" s="43"/>
      <c r="O1558" s="1981"/>
      <c r="P1558" s="1982"/>
      <c r="Q1558" s="1980">
        <v>1</v>
      </c>
      <c r="R1558" s="2145"/>
      <c r="S1558" s="889"/>
      <c r="T1558" s="1569"/>
      <c r="U1558" s="915"/>
      <c r="V1558" s="890"/>
    </row>
    <row r="1559" spans="2:22" s="38" customFormat="1" ht="12" hidden="1" outlineLevel="3">
      <c r="B1559" s="26"/>
      <c r="C1559" s="40"/>
      <c r="D1559" s="39"/>
      <c r="E1559" s="40"/>
      <c r="F1559" s="872"/>
      <c r="G1559" s="873"/>
      <c r="H1559" s="873"/>
      <c r="I1559" s="874" t="s">
        <v>47</v>
      </c>
      <c r="J1559" s="873"/>
      <c r="K1559" s="41">
        <v>12.47</v>
      </c>
      <c r="L1559" s="875"/>
      <c r="M1559" s="43"/>
      <c r="O1559" s="1981"/>
      <c r="P1559" s="1982"/>
      <c r="Q1559" s="1980">
        <v>1</v>
      </c>
      <c r="R1559" s="2145"/>
      <c r="S1559" s="889"/>
      <c r="T1559" s="1569"/>
      <c r="U1559" s="915"/>
      <c r="V1559" s="890"/>
    </row>
    <row r="1560" spans="2:22" s="38" customFormat="1" ht="12" hidden="1" outlineLevel="3">
      <c r="B1560" s="26"/>
      <c r="C1560" s="40"/>
      <c r="D1560" s="39"/>
      <c r="E1560" s="40"/>
      <c r="F1560" s="872"/>
      <c r="G1560" s="873"/>
      <c r="H1560" s="873"/>
      <c r="I1560" s="874" t="s">
        <v>88</v>
      </c>
      <c r="J1560" s="873"/>
      <c r="K1560" s="41">
        <v>0</v>
      </c>
      <c r="L1560" s="875"/>
      <c r="M1560" s="43"/>
      <c r="O1560" s="1981"/>
      <c r="P1560" s="1982"/>
      <c r="Q1560" s="1980">
        <v>1</v>
      </c>
      <c r="R1560" s="2145"/>
      <c r="S1560" s="889"/>
      <c r="T1560" s="1569"/>
      <c r="U1560" s="915"/>
      <c r="V1560" s="890"/>
    </row>
    <row r="1561" spans="2:22" s="38" customFormat="1" ht="12" hidden="1" outlineLevel="3">
      <c r="B1561" s="26"/>
      <c r="C1561" s="40"/>
      <c r="D1561" s="39"/>
      <c r="E1561" s="40"/>
      <c r="F1561" s="872"/>
      <c r="G1561" s="873"/>
      <c r="H1561" s="873"/>
      <c r="I1561" s="874" t="s">
        <v>501</v>
      </c>
      <c r="J1561" s="873"/>
      <c r="K1561" s="41">
        <v>109.39</v>
      </c>
      <c r="L1561" s="875"/>
      <c r="M1561" s="43"/>
      <c r="O1561" s="1981"/>
      <c r="P1561" s="1982"/>
      <c r="Q1561" s="1980">
        <v>1</v>
      </c>
      <c r="R1561" s="2145"/>
      <c r="S1561" s="889"/>
      <c r="T1561" s="1569"/>
      <c r="U1561" s="915"/>
      <c r="V1561" s="890"/>
    </row>
    <row r="1562" spans="2:22" s="38" customFormat="1" ht="12" hidden="1" outlineLevel="3">
      <c r="B1562" s="26"/>
      <c r="C1562" s="40"/>
      <c r="D1562" s="39"/>
      <c r="E1562" s="40"/>
      <c r="F1562" s="872"/>
      <c r="G1562" s="873"/>
      <c r="H1562" s="873"/>
      <c r="I1562" s="874" t="s">
        <v>90</v>
      </c>
      <c r="J1562" s="873"/>
      <c r="K1562" s="41">
        <v>0</v>
      </c>
      <c r="L1562" s="875"/>
      <c r="M1562" s="43"/>
      <c r="O1562" s="1981"/>
      <c r="P1562" s="1982"/>
      <c r="Q1562" s="1980">
        <v>1</v>
      </c>
      <c r="R1562" s="2145"/>
      <c r="S1562" s="889"/>
      <c r="T1562" s="1569"/>
      <c r="U1562" s="915"/>
      <c r="V1562" s="890"/>
    </row>
    <row r="1563" spans="2:22" s="38" customFormat="1" ht="12" hidden="1" outlineLevel="3">
      <c r="B1563" s="26"/>
      <c r="C1563" s="40"/>
      <c r="D1563" s="39"/>
      <c r="E1563" s="40"/>
      <c r="F1563" s="872"/>
      <c r="G1563" s="873"/>
      <c r="H1563" s="873"/>
      <c r="I1563" s="874" t="s">
        <v>140</v>
      </c>
      <c r="J1563" s="873"/>
      <c r="K1563" s="41">
        <v>175.92</v>
      </c>
      <c r="L1563" s="875"/>
      <c r="M1563" s="43"/>
      <c r="O1563" s="1981"/>
      <c r="P1563" s="1982"/>
      <c r="Q1563" s="1980">
        <v>1</v>
      </c>
      <c r="R1563" s="2145"/>
      <c r="S1563" s="889"/>
      <c r="T1563" s="1569"/>
      <c r="U1563" s="915"/>
      <c r="V1563" s="890"/>
    </row>
    <row r="1564" spans="2:22" s="38" customFormat="1" ht="12" hidden="1" outlineLevel="3">
      <c r="B1564" s="26"/>
      <c r="C1564" s="40"/>
      <c r="D1564" s="39"/>
      <c r="E1564" s="40"/>
      <c r="F1564" s="872"/>
      <c r="G1564" s="873"/>
      <c r="H1564" s="873"/>
      <c r="I1564" s="874" t="s">
        <v>91</v>
      </c>
      <c r="J1564" s="873"/>
      <c r="K1564" s="41">
        <v>0</v>
      </c>
      <c r="L1564" s="875"/>
      <c r="M1564" s="43"/>
      <c r="O1564" s="1981"/>
      <c r="P1564" s="1982"/>
      <c r="Q1564" s="1980">
        <v>1</v>
      </c>
      <c r="R1564" s="2145"/>
      <c r="S1564" s="889"/>
      <c r="T1564" s="1569"/>
      <c r="U1564" s="915"/>
      <c r="V1564" s="890"/>
    </row>
    <row r="1565" spans="2:22" s="38" customFormat="1" ht="12" hidden="1" outlineLevel="3">
      <c r="B1565" s="26"/>
      <c r="C1565" s="40"/>
      <c r="D1565" s="39"/>
      <c r="E1565" s="40"/>
      <c r="F1565" s="872"/>
      <c r="G1565" s="873"/>
      <c r="H1565" s="873"/>
      <c r="I1565" s="874" t="s">
        <v>146</v>
      </c>
      <c r="J1565" s="873"/>
      <c r="K1565" s="41">
        <v>287.94</v>
      </c>
      <c r="L1565" s="875"/>
      <c r="M1565" s="43"/>
      <c r="O1565" s="1981"/>
      <c r="P1565" s="1982"/>
      <c r="Q1565" s="1980">
        <v>1</v>
      </c>
      <c r="R1565" s="2145"/>
      <c r="S1565" s="889"/>
      <c r="T1565" s="1569"/>
      <c r="U1565" s="915"/>
      <c r="V1565" s="890"/>
    </row>
    <row r="1566" spans="2:22" s="38" customFormat="1" ht="12" hidden="1" outlineLevel="3">
      <c r="B1566" s="26"/>
      <c r="C1566" s="40"/>
      <c r="D1566" s="39"/>
      <c r="E1566" s="40"/>
      <c r="F1566" s="872"/>
      <c r="G1566" s="873"/>
      <c r="H1566" s="873"/>
      <c r="I1566" s="874" t="s">
        <v>92</v>
      </c>
      <c r="J1566" s="873"/>
      <c r="K1566" s="41">
        <v>0</v>
      </c>
      <c r="L1566" s="875"/>
      <c r="M1566" s="43"/>
      <c r="O1566" s="1981"/>
      <c r="P1566" s="1982"/>
      <c r="Q1566" s="1980">
        <v>1</v>
      </c>
      <c r="R1566" s="2145"/>
      <c r="S1566" s="889"/>
      <c r="T1566" s="1569"/>
      <c r="U1566" s="915"/>
      <c r="V1566" s="890"/>
    </row>
    <row r="1567" spans="2:22" s="38" customFormat="1" ht="12" hidden="1" outlineLevel="3">
      <c r="B1567" s="26"/>
      <c r="C1567" s="40"/>
      <c r="D1567" s="39"/>
      <c r="E1567" s="40"/>
      <c r="F1567" s="872"/>
      <c r="G1567" s="873"/>
      <c r="H1567" s="873"/>
      <c r="I1567" s="874" t="s">
        <v>563</v>
      </c>
      <c r="J1567" s="873"/>
      <c r="K1567" s="41">
        <v>795.03</v>
      </c>
      <c r="L1567" s="875"/>
      <c r="M1567" s="43"/>
      <c r="O1567" s="1981"/>
      <c r="P1567" s="1982"/>
      <c r="Q1567" s="1980">
        <v>1</v>
      </c>
      <c r="R1567" s="2145"/>
      <c r="S1567" s="889"/>
      <c r="T1567" s="1569"/>
      <c r="U1567" s="915"/>
      <c r="V1567" s="890"/>
    </row>
    <row r="1568" spans="2:22" s="64" customFormat="1" outlineLevel="2" collapsed="1">
      <c r="B1568" s="1921" t="s">
        <v>4688</v>
      </c>
      <c r="C1568" s="1642"/>
      <c r="D1568" s="1921"/>
      <c r="E1568" s="1639"/>
      <c r="F1568" s="1638">
        <v>23</v>
      </c>
      <c r="G1568" s="1642" t="s">
        <v>13</v>
      </c>
      <c r="H1568" s="1922" t="s">
        <v>1779</v>
      </c>
      <c r="I1568" s="1644" t="s">
        <v>1780</v>
      </c>
      <c r="J1568" s="1642" t="s">
        <v>16</v>
      </c>
      <c r="K1568" s="1643">
        <v>77.464399999999998</v>
      </c>
      <c r="L1568" s="1923">
        <v>0</v>
      </c>
      <c r="M1568" s="1643">
        <f>K1568*(1+L1568/100)</f>
        <v>77.464399999999998</v>
      </c>
      <c r="O1568" s="1977"/>
      <c r="P1568" s="1983"/>
      <c r="Q1568" s="1978"/>
      <c r="R1568" s="2143">
        <f>M1568*Q1568</f>
        <v>0</v>
      </c>
      <c r="S1568" s="1924">
        <v>0.26951999999999998</v>
      </c>
      <c r="T1568" s="2155">
        <f>M1568*S1568</f>
        <v>20.878205087999998</v>
      </c>
      <c r="U1568" s="1619"/>
      <c r="V1568" s="911">
        <f>M1568*U1568</f>
        <v>0</v>
      </c>
    </row>
    <row r="1569" spans="1:22" s="38" customFormat="1" ht="12" hidden="1" outlineLevel="3">
      <c r="B1569" s="26"/>
      <c r="C1569" s="40"/>
      <c r="D1569" s="39"/>
      <c r="E1569" s="40"/>
      <c r="F1569" s="872"/>
      <c r="G1569" s="873"/>
      <c r="H1569" s="873"/>
      <c r="I1569" s="874" t="s">
        <v>35</v>
      </c>
      <c r="J1569" s="873"/>
      <c r="K1569" s="41">
        <v>0</v>
      </c>
      <c r="L1569" s="875"/>
      <c r="M1569" s="43"/>
      <c r="O1569" s="1981"/>
      <c r="P1569" s="1982"/>
      <c r="Q1569" s="1984"/>
      <c r="R1569" s="2145"/>
      <c r="S1569" s="889"/>
      <c r="T1569" s="1569"/>
      <c r="U1569" s="915"/>
      <c r="V1569" s="890"/>
    </row>
    <row r="1570" spans="1:22" s="38" customFormat="1" ht="12" hidden="1" outlineLevel="3">
      <c r="B1570" s="26"/>
      <c r="C1570" s="40"/>
      <c r="D1570" s="39"/>
      <c r="E1570" s="40"/>
      <c r="F1570" s="872"/>
      <c r="G1570" s="873"/>
      <c r="H1570" s="873"/>
      <c r="I1570" s="874" t="s">
        <v>63</v>
      </c>
      <c r="J1570" s="873"/>
      <c r="K1570" s="41">
        <v>35.659999999999997</v>
      </c>
      <c r="L1570" s="875"/>
      <c r="M1570" s="43"/>
      <c r="O1570" s="1981"/>
      <c r="P1570" s="1982"/>
      <c r="Q1570" s="1984"/>
      <c r="R1570" s="2145"/>
      <c r="S1570" s="889"/>
      <c r="T1570" s="1569"/>
      <c r="U1570" s="915"/>
      <c r="V1570" s="890"/>
    </row>
    <row r="1571" spans="1:22" s="38" customFormat="1" ht="12" hidden="1" outlineLevel="3">
      <c r="B1571" s="26"/>
      <c r="C1571" s="40"/>
      <c r="D1571" s="39"/>
      <c r="E1571" s="40"/>
      <c r="F1571" s="872"/>
      <c r="G1571" s="873"/>
      <c r="H1571" s="873"/>
      <c r="I1571" s="874" t="s">
        <v>1121</v>
      </c>
      <c r="J1571" s="873"/>
      <c r="K1571" s="41">
        <v>21.740400000000001</v>
      </c>
      <c r="L1571" s="875"/>
      <c r="M1571" s="43"/>
      <c r="O1571" s="1981"/>
      <c r="P1571" s="1982"/>
      <c r="Q1571" s="1984"/>
      <c r="R1571" s="2145"/>
      <c r="S1571" s="889"/>
      <c r="T1571" s="1569"/>
      <c r="U1571" s="915"/>
      <c r="V1571" s="890"/>
    </row>
    <row r="1572" spans="1:22" s="38" customFormat="1" ht="12" hidden="1" outlineLevel="3">
      <c r="B1572" s="26"/>
      <c r="C1572" s="40"/>
      <c r="D1572" s="39"/>
      <c r="E1572" s="40"/>
      <c r="F1572" s="872"/>
      <c r="G1572" s="873"/>
      <c r="H1572" s="873"/>
      <c r="I1572" s="874" t="s">
        <v>436</v>
      </c>
      <c r="J1572" s="873"/>
      <c r="K1572" s="41">
        <v>3.2355</v>
      </c>
      <c r="L1572" s="875"/>
      <c r="M1572" s="43"/>
      <c r="O1572" s="1981"/>
      <c r="P1572" s="1982"/>
      <c r="Q1572" s="1984"/>
      <c r="R1572" s="2145"/>
      <c r="S1572" s="889"/>
      <c r="T1572" s="1569"/>
      <c r="U1572" s="915"/>
      <c r="V1572" s="890"/>
    </row>
    <row r="1573" spans="1:22" s="38" customFormat="1" ht="12" hidden="1" outlineLevel="3">
      <c r="B1573" s="26"/>
      <c r="C1573" s="40"/>
      <c r="D1573" s="39"/>
      <c r="E1573" s="40"/>
      <c r="F1573" s="872"/>
      <c r="G1573" s="873"/>
      <c r="H1573" s="873"/>
      <c r="I1573" s="874" t="s">
        <v>224</v>
      </c>
      <c r="J1573" s="873"/>
      <c r="K1573" s="41">
        <v>1.8</v>
      </c>
      <c r="L1573" s="875"/>
      <c r="M1573" s="43"/>
      <c r="O1573" s="1981"/>
      <c r="P1573" s="1982"/>
      <c r="Q1573" s="1984"/>
      <c r="R1573" s="2145"/>
      <c r="S1573" s="889"/>
      <c r="T1573" s="1569"/>
      <c r="U1573" s="915"/>
      <c r="V1573" s="890"/>
    </row>
    <row r="1574" spans="1:22" s="38" customFormat="1" ht="12" hidden="1" outlineLevel="3">
      <c r="B1574" s="26"/>
      <c r="C1574" s="40"/>
      <c r="D1574" s="39"/>
      <c r="E1574" s="40"/>
      <c r="F1574" s="872"/>
      <c r="G1574" s="873"/>
      <c r="H1574" s="873"/>
      <c r="I1574" s="874" t="s">
        <v>483</v>
      </c>
      <c r="J1574" s="873"/>
      <c r="K1574" s="41">
        <v>11.8485</v>
      </c>
      <c r="L1574" s="875"/>
      <c r="M1574" s="43"/>
      <c r="O1574" s="1981"/>
      <c r="P1574" s="1982"/>
      <c r="Q1574" s="1984"/>
      <c r="R1574" s="2145"/>
      <c r="S1574" s="889"/>
      <c r="T1574" s="1569"/>
      <c r="U1574" s="915"/>
      <c r="V1574" s="890"/>
    </row>
    <row r="1575" spans="1:22" s="38" customFormat="1" ht="12" hidden="1" outlineLevel="3">
      <c r="B1575" s="26"/>
      <c r="C1575" s="40"/>
      <c r="D1575" s="39"/>
      <c r="E1575" s="40"/>
      <c r="F1575" s="872"/>
      <c r="G1575" s="873"/>
      <c r="H1575" s="873"/>
      <c r="I1575" s="874" t="s">
        <v>3</v>
      </c>
      <c r="J1575" s="873"/>
      <c r="K1575" s="41">
        <v>74.284399999999991</v>
      </c>
      <c r="L1575" s="875"/>
      <c r="M1575" s="43"/>
      <c r="O1575" s="1981"/>
      <c r="P1575" s="1982"/>
      <c r="Q1575" s="1984"/>
      <c r="R1575" s="2145"/>
      <c r="S1575" s="889"/>
      <c r="T1575" s="1569"/>
      <c r="U1575" s="915"/>
      <c r="V1575" s="890"/>
    </row>
    <row r="1576" spans="1:22" s="38" customFormat="1" ht="12" hidden="1" outlineLevel="3">
      <c r="B1576" s="26"/>
      <c r="C1576" s="40"/>
      <c r="D1576" s="39"/>
      <c r="E1576" s="40"/>
      <c r="F1576" s="872"/>
      <c r="G1576" s="873"/>
      <c r="H1576" s="873"/>
      <c r="I1576" s="874" t="s">
        <v>212</v>
      </c>
      <c r="J1576" s="873"/>
      <c r="K1576" s="41">
        <v>3.18</v>
      </c>
      <c r="L1576" s="875"/>
      <c r="M1576" s="43"/>
      <c r="O1576" s="1981"/>
      <c r="P1576" s="1982"/>
      <c r="Q1576" s="1984"/>
      <c r="R1576" s="2145"/>
      <c r="S1576" s="889"/>
      <c r="T1576" s="1569"/>
      <c r="U1576" s="915"/>
      <c r="V1576" s="890"/>
    </row>
    <row r="1577" spans="1:22" s="38" customFormat="1" ht="12" hidden="1" outlineLevel="3">
      <c r="B1577" s="26"/>
      <c r="C1577" s="40"/>
      <c r="D1577" s="39"/>
      <c r="E1577" s="40"/>
      <c r="F1577" s="872"/>
      <c r="G1577" s="873"/>
      <c r="H1577" s="873"/>
      <c r="I1577" s="874"/>
      <c r="J1577" s="873"/>
      <c r="K1577" s="41">
        <v>0</v>
      </c>
      <c r="L1577" s="875"/>
      <c r="M1577" s="43"/>
      <c r="O1577" s="1981"/>
      <c r="P1577" s="1982"/>
      <c r="Q1577" s="1984"/>
      <c r="R1577" s="2145"/>
      <c r="S1577" s="889"/>
      <c r="T1577" s="1569"/>
      <c r="U1577" s="915"/>
      <c r="V1577" s="890"/>
    </row>
    <row r="1578" spans="1:22" s="47" customFormat="1" ht="12.75" hidden="1" customHeight="1" outlineLevel="2">
      <c r="B1578" s="26"/>
      <c r="C1578" s="49"/>
      <c r="D1578" s="48"/>
      <c r="E1578" s="49"/>
      <c r="F1578" s="876"/>
      <c r="G1578" s="877"/>
      <c r="H1578" s="877"/>
      <c r="I1578" s="878"/>
      <c r="J1578" s="877"/>
      <c r="K1578" s="51"/>
      <c r="L1578" s="879"/>
      <c r="M1578" s="51"/>
      <c r="O1578" s="1988"/>
      <c r="P1578" s="1985"/>
      <c r="Q1578" s="1986"/>
      <c r="R1578" s="2146"/>
      <c r="S1578" s="891"/>
      <c r="T1578" s="1570"/>
      <c r="U1578" s="916"/>
      <c r="V1578" s="892"/>
    </row>
    <row r="1579" spans="1:22" s="25" customFormat="1" ht="16.5" customHeight="1" outlineLevel="1">
      <c r="A1579" s="451"/>
      <c r="B1579" s="500" t="s">
        <v>4689</v>
      </c>
      <c r="C1579" s="501" t="s">
        <v>4690</v>
      </c>
      <c r="D1579" s="501"/>
      <c r="E1579" s="502"/>
      <c r="F1579" s="844"/>
      <c r="G1579" s="845"/>
      <c r="H1579" s="503"/>
      <c r="I1579" s="868" t="s">
        <v>1379</v>
      </c>
      <c r="J1579" s="869"/>
      <c r="K1579" s="870"/>
      <c r="L1579" s="871"/>
      <c r="M1579" s="517"/>
      <c r="O1579" s="1975"/>
      <c r="P1579" s="1987"/>
      <c r="Q1579" s="1976"/>
      <c r="R1579" s="2142">
        <f>SUBTOTAL(9,R1580:R1654)</f>
        <v>0</v>
      </c>
      <c r="S1579" s="880"/>
      <c r="T1579" s="2156">
        <f>SUBTOTAL(9,T1580:T1654)</f>
        <v>4.3549762384999999</v>
      </c>
      <c r="U1579" s="917"/>
      <c r="V1579" s="893">
        <f>SUBTOTAL(9,V1580:V1654)</f>
        <v>0</v>
      </c>
    </row>
    <row r="1580" spans="1:22" s="64" customFormat="1" ht="22.8" outlineLevel="2" collapsed="1">
      <c r="B1580" s="1921" t="s">
        <v>4688</v>
      </c>
      <c r="C1580" s="1642"/>
      <c r="D1580" s="1921"/>
      <c r="E1580" s="1639"/>
      <c r="F1580" s="1638">
        <v>1</v>
      </c>
      <c r="G1580" s="1642" t="s">
        <v>13</v>
      </c>
      <c r="H1580" s="1922" t="s">
        <v>342</v>
      </c>
      <c r="I1580" s="1644" t="s">
        <v>1702</v>
      </c>
      <c r="J1580" s="1642" t="s">
        <v>16</v>
      </c>
      <c r="K1580" s="1643">
        <v>3300.7228000000005</v>
      </c>
      <c r="L1580" s="1923">
        <v>0</v>
      </c>
      <c r="M1580" s="1643">
        <f>K1580*(1+L1580/100)</f>
        <v>3300.7228000000005</v>
      </c>
      <c r="O1580" s="1977"/>
      <c r="P1580" s="1983"/>
      <c r="Q1580" s="1978"/>
      <c r="R1580" s="2143">
        <f>M1580*Q1580</f>
        <v>0</v>
      </c>
      <c r="S1580" s="1924"/>
      <c r="T1580" s="2155">
        <f>M1580*S1580</f>
        <v>0</v>
      </c>
      <c r="U1580" s="1619"/>
      <c r="V1580" s="911">
        <f>M1580*U1580</f>
        <v>0</v>
      </c>
    </row>
    <row r="1581" spans="1:22" s="38" customFormat="1" ht="12" hidden="1" outlineLevel="3">
      <c r="B1581" s="26"/>
      <c r="C1581" s="40"/>
      <c r="D1581" s="39"/>
      <c r="E1581" s="40"/>
      <c r="F1581" s="872"/>
      <c r="G1581" s="873"/>
      <c r="H1581" s="873"/>
      <c r="I1581" s="874" t="s">
        <v>1493</v>
      </c>
      <c r="J1581" s="873"/>
      <c r="K1581" s="41">
        <v>2882.3708000000006</v>
      </c>
      <c r="L1581" s="875"/>
      <c r="M1581" s="43"/>
      <c r="O1581" s="1981"/>
      <c r="P1581" s="1982"/>
      <c r="Q1581" s="1980"/>
      <c r="R1581" s="2145"/>
      <c r="S1581" s="889"/>
      <c r="T1581" s="1569"/>
      <c r="U1581" s="915"/>
      <c r="V1581" s="890"/>
    </row>
    <row r="1582" spans="1:22" s="38" customFormat="1" ht="12" hidden="1" outlineLevel="3">
      <c r="B1582" s="26"/>
      <c r="C1582" s="40"/>
      <c r="D1582" s="39"/>
      <c r="E1582" s="40"/>
      <c r="F1582" s="872"/>
      <c r="G1582" s="873"/>
      <c r="H1582" s="873"/>
      <c r="I1582" s="874" t="s">
        <v>590</v>
      </c>
      <c r="J1582" s="873"/>
      <c r="K1582" s="41">
        <v>309.84800000000001</v>
      </c>
      <c r="L1582" s="875"/>
      <c r="M1582" s="43"/>
      <c r="O1582" s="1981"/>
      <c r="P1582" s="1982"/>
      <c r="Q1582" s="1980"/>
      <c r="R1582" s="2145"/>
      <c r="S1582" s="889"/>
      <c r="T1582" s="1569"/>
      <c r="U1582" s="915"/>
      <c r="V1582" s="890"/>
    </row>
    <row r="1583" spans="1:22" s="38" customFormat="1" ht="12" hidden="1" outlineLevel="3">
      <c r="B1583" s="26"/>
      <c r="C1583" s="40"/>
      <c r="D1583" s="39"/>
      <c r="E1583" s="40"/>
      <c r="F1583" s="872"/>
      <c r="G1583" s="873"/>
      <c r="H1583" s="873"/>
      <c r="I1583" s="874" t="s">
        <v>61</v>
      </c>
      <c r="J1583" s="873"/>
      <c r="K1583" s="41">
        <v>0</v>
      </c>
      <c r="L1583" s="875"/>
      <c r="M1583" s="43"/>
      <c r="O1583" s="1981"/>
      <c r="P1583" s="1982"/>
      <c r="Q1583" s="1980"/>
      <c r="R1583" s="2145"/>
      <c r="S1583" s="889"/>
      <c r="T1583" s="1569"/>
      <c r="U1583" s="915"/>
      <c r="V1583" s="890"/>
    </row>
    <row r="1584" spans="1:22" s="38" customFormat="1" ht="12" hidden="1" outlineLevel="3">
      <c r="B1584" s="26"/>
      <c r="C1584" s="40"/>
      <c r="D1584" s="39"/>
      <c r="E1584" s="40"/>
      <c r="F1584" s="872"/>
      <c r="G1584" s="873"/>
      <c r="H1584" s="873"/>
      <c r="I1584" s="874" t="s">
        <v>1450</v>
      </c>
      <c r="J1584" s="873"/>
      <c r="K1584" s="41">
        <v>108.504</v>
      </c>
      <c r="L1584" s="875"/>
      <c r="M1584" s="43"/>
      <c r="O1584" s="1981"/>
      <c r="P1584" s="1982"/>
      <c r="Q1584" s="1980"/>
      <c r="R1584" s="2145"/>
      <c r="S1584" s="889"/>
      <c r="T1584" s="1569"/>
      <c r="U1584" s="915"/>
      <c r="V1584" s="890"/>
    </row>
    <row r="1585" spans="2:22" s="38" customFormat="1" ht="12" hidden="1" outlineLevel="3">
      <c r="B1585" s="26"/>
      <c r="C1585" s="40"/>
      <c r="D1585" s="39"/>
      <c r="E1585" s="40"/>
      <c r="F1585" s="872"/>
      <c r="G1585" s="873"/>
      <c r="H1585" s="873"/>
      <c r="I1585" s="874" t="s">
        <v>3</v>
      </c>
      <c r="J1585" s="873"/>
      <c r="K1585" s="41">
        <v>3300.7228000000005</v>
      </c>
      <c r="L1585" s="875"/>
      <c r="M1585" s="43"/>
      <c r="O1585" s="1981"/>
      <c r="P1585" s="1982"/>
      <c r="Q1585" s="1980"/>
      <c r="R1585" s="2145"/>
      <c r="S1585" s="889"/>
      <c r="T1585" s="1569"/>
      <c r="U1585" s="915"/>
      <c r="V1585" s="890"/>
    </row>
    <row r="1586" spans="2:22" s="38" customFormat="1" ht="12" hidden="1" outlineLevel="3">
      <c r="B1586" s="26"/>
      <c r="C1586" s="40"/>
      <c r="D1586" s="39"/>
      <c r="E1586" s="40"/>
      <c r="F1586" s="872"/>
      <c r="G1586" s="873"/>
      <c r="H1586" s="873"/>
      <c r="I1586" s="874" t="s">
        <v>1097</v>
      </c>
      <c r="J1586" s="873"/>
      <c r="K1586" s="41">
        <v>150.1</v>
      </c>
      <c r="L1586" s="875"/>
      <c r="M1586" s="43"/>
      <c r="O1586" s="1981"/>
      <c r="P1586" s="1982"/>
      <c r="Q1586" s="1980"/>
      <c r="R1586" s="2145"/>
      <c r="S1586" s="889"/>
      <c r="T1586" s="1569"/>
      <c r="U1586" s="915"/>
      <c r="V1586" s="890"/>
    </row>
    <row r="1587" spans="2:22" s="64" customFormat="1" ht="22.8" outlineLevel="2" collapsed="1">
      <c r="B1587" s="1921" t="s">
        <v>4688</v>
      </c>
      <c r="C1587" s="1642"/>
      <c r="D1587" s="1921"/>
      <c r="E1587" s="1639"/>
      <c r="F1587" s="1638">
        <v>2</v>
      </c>
      <c r="G1587" s="1642" t="s">
        <v>13</v>
      </c>
      <c r="H1587" s="1922" t="s">
        <v>343</v>
      </c>
      <c r="I1587" s="1644" t="s">
        <v>1708</v>
      </c>
      <c r="J1587" s="1642" t="s">
        <v>16</v>
      </c>
      <c r="K1587" s="1643">
        <v>198043.38</v>
      </c>
      <c r="L1587" s="1923">
        <v>0</v>
      </c>
      <c r="M1587" s="1643">
        <f>K1587*(1+L1587/100)</f>
        <v>198043.38</v>
      </c>
      <c r="O1587" s="1977"/>
      <c r="P1587" s="1983"/>
      <c r="Q1587" s="1978"/>
      <c r="R1587" s="2143">
        <f>M1587*Q1587</f>
        <v>0</v>
      </c>
      <c r="S1587" s="1924"/>
      <c r="T1587" s="2155">
        <f>M1587*S1587</f>
        <v>0</v>
      </c>
      <c r="U1587" s="1619"/>
      <c r="V1587" s="911">
        <f>M1587*U1587</f>
        <v>0</v>
      </c>
    </row>
    <row r="1588" spans="2:22" s="38" customFormat="1" ht="12" hidden="1" outlineLevel="3">
      <c r="B1588" s="26"/>
      <c r="C1588" s="40"/>
      <c r="D1588" s="39"/>
      <c r="E1588" s="40"/>
      <c r="F1588" s="872"/>
      <c r="G1588" s="873"/>
      <c r="H1588" s="873"/>
      <c r="I1588" s="874" t="s">
        <v>596</v>
      </c>
      <c r="J1588" s="873"/>
      <c r="K1588" s="41">
        <v>198043.38</v>
      </c>
      <c r="L1588" s="875"/>
      <c r="M1588" s="43"/>
      <c r="O1588" s="1981"/>
      <c r="P1588" s="1982"/>
      <c r="Q1588" s="1980"/>
      <c r="R1588" s="2145"/>
      <c r="S1588" s="889"/>
      <c r="T1588" s="1569"/>
      <c r="U1588" s="915"/>
      <c r="V1588" s="890"/>
    </row>
    <row r="1589" spans="2:22" s="38" customFormat="1" ht="12" hidden="1" outlineLevel="3">
      <c r="B1589" s="26"/>
      <c r="C1589" s="40"/>
      <c r="D1589" s="39"/>
      <c r="E1589" s="40"/>
      <c r="F1589" s="872"/>
      <c r="G1589" s="873"/>
      <c r="H1589" s="873"/>
      <c r="I1589" s="874"/>
      <c r="J1589" s="873"/>
      <c r="K1589" s="41">
        <v>0</v>
      </c>
      <c r="L1589" s="875"/>
      <c r="M1589" s="43"/>
      <c r="O1589" s="1981"/>
      <c r="P1589" s="1982"/>
      <c r="Q1589" s="1980"/>
      <c r="R1589" s="2145"/>
      <c r="S1589" s="889"/>
      <c r="T1589" s="1569"/>
      <c r="U1589" s="915"/>
      <c r="V1589" s="890"/>
    </row>
    <row r="1590" spans="2:22" s="64" customFormat="1" ht="22.8" outlineLevel="2">
      <c r="B1590" s="1921" t="s">
        <v>4688</v>
      </c>
      <c r="C1590" s="1642"/>
      <c r="D1590" s="1921"/>
      <c r="E1590" s="1639"/>
      <c r="F1590" s="1638">
        <v>3</v>
      </c>
      <c r="G1590" s="1642" t="s">
        <v>13</v>
      </c>
      <c r="H1590" s="1922" t="s">
        <v>344</v>
      </c>
      <c r="I1590" s="1644" t="s">
        <v>1707</v>
      </c>
      <c r="J1590" s="1642" t="s">
        <v>16</v>
      </c>
      <c r="K1590" s="1643">
        <v>3300.723</v>
      </c>
      <c r="L1590" s="1923">
        <v>0</v>
      </c>
      <c r="M1590" s="1643">
        <f>K1590*(1+L1590/100)</f>
        <v>3300.723</v>
      </c>
      <c r="O1590" s="1977"/>
      <c r="P1590" s="1983"/>
      <c r="Q1590" s="1978"/>
      <c r="R1590" s="2143">
        <f>M1590*Q1590</f>
        <v>0</v>
      </c>
      <c r="S1590" s="1924"/>
      <c r="T1590" s="2155">
        <f>M1590*S1590</f>
        <v>0</v>
      </c>
      <c r="U1590" s="1619"/>
      <c r="V1590" s="911">
        <f>M1590*U1590</f>
        <v>0</v>
      </c>
    </row>
    <row r="1591" spans="2:22" s="64" customFormat="1" ht="22.8" outlineLevel="2" collapsed="1">
      <c r="B1591" s="1921" t="s">
        <v>4688</v>
      </c>
      <c r="C1591" s="1642"/>
      <c r="D1591" s="1921"/>
      <c r="E1591" s="1639"/>
      <c r="F1591" s="1638">
        <v>4</v>
      </c>
      <c r="G1591" s="1642" t="s">
        <v>13</v>
      </c>
      <c r="H1591" s="1922" t="s">
        <v>345</v>
      </c>
      <c r="I1591" s="1644" t="s">
        <v>1691</v>
      </c>
      <c r="J1591" s="1642" t="s">
        <v>17</v>
      </c>
      <c r="K1591" s="1643">
        <v>2521.9789999999998</v>
      </c>
      <c r="L1591" s="1923">
        <v>0</v>
      </c>
      <c r="M1591" s="1643">
        <f>K1591*(1+L1591/100)</f>
        <v>2521.9789999999998</v>
      </c>
      <c r="O1591" s="1977"/>
      <c r="P1591" s="1983"/>
      <c r="Q1591" s="1978"/>
      <c r="R1591" s="2143">
        <f>M1591*Q1591</f>
        <v>0</v>
      </c>
      <c r="S1591" s="1924"/>
      <c r="T1591" s="2155">
        <f>M1591*S1591</f>
        <v>0</v>
      </c>
      <c r="U1591" s="1619"/>
      <c r="V1591" s="911">
        <f>M1591*U1591</f>
        <v>0</v>
      </c>
    </row>
    <row r="1592" spans="2:22" s="38" customFormat="1" ht="12" hidden="1" outlineLevel="3">
      <c r="B1592" s="26"/>
      <c r="C1592" s="40"/>
      <c r="D1592" s="39"/>
      <c r="E1592" s="40"/>
      <c r="F1592" s="872"/>
      <c r="G1592" s="873"/>
      <c r="H1592" s="873"/>
      <c r="I1592" s="874" t="s">
        <v>44</v>
      </c>
      <c r="J1592" s="873"/>
      <c r="K1592" s="41">
        <v>0</v>
      </c>
      <c r="L1592" s="875"/>
      <c r="M1592" s="43"/>
      <c r="O1592" s="1981"/>
      <c r="P1592" s="1982"/>
      <c r="Q1592" s="1980"/>
      <c r="R1592" s="2145"/>
      <c r="S1592" s="889"/>
      <c r="T1592" s="1569"/>
      <c r="U1592" s="915"/>
      <c r="V1592" s="890"/>
    </row>
    <row r="1593" spans="2:22" s="38" customFormat="1" ht="12" hidden="1" outlineLevel="3">
      <c r="B1593" s="26"/>
      <c r="C1593" s="40"/>
      <c r="D1593" s="39"/>
      <c r="E1593" s="40"/>
      <c r="F1593" s="872"/>
      <c r="G1593" s="873"/>
      <c r="H1593" s="873"/>
      <c r="I1593" s="874" t="s">
        <v>950</v>
      </c>
      <c r="J1593" s="873"/>
      <c r="K1593" s="41">
        <v>0</v>
      </c>
      <c r="L1593" s="875"/>
      <c r="M1593" s="43"/>
      <c r="O1593" s="1981"/>
      <c r="P1593" s="1982"/>
      <c r="Q1593" s="1980"/>
      <c r="R1593" s="2145"/>
      <c r="S1593" s="889"/>
      <c r="T1593" s="1569"/>
      <c r="U1593" s="915"/>
      <c r="V1593" s="890"/>
    </row>
    <row r="1594" spans="2:22" s="38" customFormat="1" ht="12" hidden="1" outlineLevel="3">
      <c r="B1594" s="26"/>
      <c r="C1594" s="40"/>
      <c r="D1594" s="39"/>
      <c r="E1594" s="40"/>
      <c r="F1594" s="872"/>
      <c r="G1594" s="873"/>
      <c r="H1594" s="873"/>
      <c r="I1594" s="874" t="s">
        <v>494</v>
      </c>
      <c r="J1594" s="873"/>
      <c r="K1594" s="41">
        <v>1727.64</v>
      </c>
      <c r="L1594" s="875"/>
      <c r="M1594" s="43"/>
      <c r="O1594" s="1981"/>
      <c r="P1594" s="1982"/>
      <c r="Q1594" s="1980"/>
      <c r="R1594" s="2145"/>
      <c r="S1594" s="889"/>
      <c r="T1594" s="1569"/>
      <c r="U1594" s="915"/>
      <c r="V1594" s="890"/>
    </row>
    <row r="1595" spans="2:22" s="38" customFormat="1" ht="12" hidden="1" outlineLevel="3">
      <c r="B1595" s="26"/>
      <c r="C1595" s="40"/>
      <c r="D1595" s="39"/>
      <c r="E1595" s="40"/>
      <c r="F1595" s="872"/>
      <c r="G1595" s="873"/>
      <c r="H1595" s="873"/>
      <c r="I1595" s="874" t="s">
        <v>1348</v>
      </c>
      <c r="J1595" s="873"/>
      <c r="K1595" s="41">
        <v>0</v>
      </c>
      <c r="L1595" s="875"/>
      <c r="M1595" s="43"/>
      <c r="O1595" s="1981"/>
      <c r="P1595" s="1982"/>
      <c r="Q1595" s="1980"/>
      <c r="R1595" s="2145"/>
      <c r="S1595" s="889"/>
      <c r="T1595" s="1569"/>
      <c r="U1595" s="915"/>
      <c r="V1595" s="890"/>
    </row>
    <row r="1596" spans="2:22" s="38" customFormat="1" ht="12" hidden="1" outlineLevel="3">
      <c r="B1596" s="26"/>
      <c r="C1596" s="40"/>
      <c r="D1596" s="39"/>
      <c r="E1596" s="40"/>
      <c r="F1596" s="872"/>
      <c r="G1596" s="873"/>
      <c r="H1596" s="873"/>
      <c r="I1596" s="874" t="s">
        <v>682</v>
      </c>
      <c r="J1596" s="873"/>
      <c r="K1596" s="41">
        <v>794.33900000000006</v>
      </c>
      <c r="L1596" s="875"/>
      <c r="M1596" s="43"/>
      <c r="O1596" s="1981"/>
      <c r="P1596" s="1982"/>
      <c r="Q1596" s="1980"/>
      <c r="R1596" s="2145"/>
      <c r="S1596" s="889"/>
      <c r="T1596" s="1569"/>
      <c r="U1596" s="915"/>
      <c r="V1596" s="890"/>
    </row>
    <row r="1597" spans="2:22" s="38" customFormat="1" ht="12" hidden="1" outlineLevel="3">
      <c r="B1597" s="26"/>
      <c r="C1597" s="40"/>
      <c r="D1597" s="39"/>
      <c r="E1597" s="40"/>
      <c r="F1597" s="872"/>
      <c r="G1597" s="873"/>
      <c r="H1597" s="873"/>
      <c r="I1597" s="874"/>
      <c r="J1597" s="873"/>
      <c r="K1597" s="41">
        <v>0</v>
      </c>
      <c r="L1597" s="875"/>
      <c r="M1597" s="43"/>
      <c r="O1597" s="1981"/>
      <c r="P1597" s="1982"/>
      <c r="Q1597" s="1980"/>
      <c r="R1597" s="2145"/>
      <c r="S1597" s="889"/>
      <c r="T1597" s="1569"/>
      <c r="U1597" s="915"/>
      <c r="V1597" s="890"/>
    </row>
    <row r="1598" spans="2:22" s="64" customFormat="1" ht="22.8" outlineLevel="2" collapsed="1">
      <c r="B1598" s="1921" t="s">
        <v>4688</v>
      </c>
      <c r="C1598" s="1642"/>
      <c r="D1598" s="1921"/>
      <c r="E1598" s="1639"/>
      <c r="F1598" s="1638">
        <v>5</v>
      </c>
      <c r="G1598" s="1642" t="s">
        <v>13</v>
      </c>
      <c r="H1598" s="1922" t="s">
        <v>346</v>
      </c>
      <c r="I1598" s="1644" t="s">
        <v>1706</v>
      </c>
      <c r="J1598" s="1642" t="s">
        <v>17</v>
      </c>
      <c r="K1598" s="1643">
        <v>151318.74</v>
      </c>
      <c r="L1598" s="1923">
        <v>0</v>
      </c>
      <c r="M1598" s="1643">
        <f>K1598*(1+L1598/100)</f>
        <v>151318.74</v>
      </c>
      <c r="O1598" s="1977"/>
      <c r="P1598" s="1983"/>
      <c r="Q1598" s="1978"/>
      <c r="R1598" s="2143">
        <f>M1598*Q1598</f>
        <v>0</v>
      </c>
      <c r="S1598" s="1924"/>
      <c r="T1598" s="2155">
        <f>M1598*S1598</f>
        <v>0</v>
      </c>
      <c r="U1598" s="1619"/>
      <c r="V1598" s="911">
        <f>M1598*U1598</f>
        <v>0</v>
      </c>
    </row>
    <row r="1599" spans="2:22" s="38" customFormat="1" ht="12" hidden="1" outlineLevel="3">
      <c r="B1599" s="26"/>
      <c r="C1599" s="40"/>
      <c r="D1599" s="39"/>
      <c r="E1599" s="40"/>
      <c r="F1599" s="872"/>
      <c r="G1599" s="873"/>
      <c r="H1599" s="873"/>
      <c r="I1599" s="874" t="s">
        <v>594</v>
      </c>
      <c r="J1599" s="873"/>
      <c r="K1599" s="41">
        <v>151318.74</v>
      </c>
      <c r="L1599" s="875"/>
      <c r="M1599" s="43"/>
      <c r="O1599" s="1981"/>
      <c r="P1599" s="1982"/>
      <c r="Q1599" s="1980"/>
      <c r="R1599" s="2145"/>
      <c r="S1599" s="889"/>
      <c r="T1599" s="1569"/>
      <c r="U1599" s="915"/>
      <c r="V1599" s="890"/>
    </row>
    <row r="1600" spans="2:22" s="38" customFormat="1" ht="12" hidden="1" outlineLevel="3">
      <c r="B1600" s="26"/>
      <c r="C1600" s="40"/>
      <c r="D1600" s="39"/>
      <c r="E1600" s="40"/>
      <c r="F1600" s="872"/>
      <c r="G1600" s="873"/>
      <c r="H1600" s="873"/>
      <c r="I1600" s="874"/>
      <c r="J1600" s="873"/>
      <c r="K1600" s="41">
        <v>0</v>
      </c>
      <c r="L1600" s="875"/>
      <c r="M1600" s="43"/>
      <c r="O1600" s="1981"/>
      <c r="P1600" s="1982"/>
      <c r="Q1600" s="1980"/>
      <c r="R1600" s="2145"/>
      <c r="S1600" s="889"/>
      <c r="T1600" s="1569"/>
      <c r="U1600" s="915"/>
      <c r="V1600" s="890"/>
    </row>
    <row r="1601" spans="2:22" s="64" customFormat="1" ht="22.8" outlineLevel="2">
      <c r="B1601" s="1921" t="s">
        <v>4688</v>
      </c>
      <c r="C1601" s="1642"/>
      <c r="D1601" s="1921"/>
      <c r="E1601" s="1639"/>
      <c r="F1601" s="1638">
        <v>6</v>
      </c>
      <c r="G1601" s="1642" t="s">
        <v>13</v>
      </c>
      <c r="H1601" s="1922" t="s">
        <v>347</v>
      </c>
      <c r="I1601" s="1644" t="s">
        <v>1695</v>
      </c>
      <c r="J1601" s="1642" t="s">
        <v>17</v>
      </c>
      <c r="K1601" s="1643">
        <v>2521.9789999999998</v>
      </c>
      <c r="L1601" s="1923">
        <v>0</v>
      </c>
      <c r="M1601" s="1643">
        <f>K1601*(1+L1601/100)</f>
        <v>2521.9789999999998</v>
      </c>
      <c r="O1601" s="1977"/>
      <c r="P1601" s="1983"/>
      <c r="Q1601" s="1978"/>
      <c r="R1601" s="2143">
        <f>M1601*Q1601</f>
        <v>0</v>
      </c>
      <c r="S1601" s="1924"/>
      <c r="T1601" s="2155">
        <f>M1601*S1601</f>
        <v>0</v>
      </c>
      <c r="U1601" s="1619"/>
      <c r="V1601" s="911">
        <f>M1601*U1601</f>
        <v>0</v>
      </c>
    </row>
    <row r="1602" spans="2:22" s="64" customFormat="1" outlineLevel="2">
      <c r="B1602" s="1921" t="s">
        <v>4688</v>
      </c>
      <c r="C1602" s="1642"/>
      <c r="D1602" s="1921"/>
      <c r="E1602" s="1639"/>
      <c r="F1602" s="1638">
        <v>7</v>
      </c>
      <c r="G1602" s="1642" t="s">
        <v>13</v>
      </c>
      <c r="H1602" s="1922" t="s">
        <v>348</v>
      </c>
      <c r="I1602" s="1644" t="s">
        <v>1613</v>
      </c>
      <c r="J1602" s="1642" t="s">
        <v>16</v>
      </c>
      <c r="K1602" s="1643">
        <v>3300.723</v>
      </c>
      <c r="L1602" s="1923">
        <v>0</v>
      </c>
      <c r="M1602" s="1643">
        <f>K1602*(1+L1602/100)</f>
        <v>3300.723</v>
      </c>
      <c r="O1602" s="1977"/>
      <c r="P1602" s="1983"/>
      <c r="Q1602" s="1978"/>
      <c r="R1602" s="2143">
        <f>M1602*Q1602</f>
        <v>0</v>
      </c>
      <c r="S1602" s="1924"/>
      <c r="T1602" s="2155">
        <f>M1602*S1602</f>
        <v>0</v>
      </c>
      <c r="U1602" s="1619"/>
      <c r="V1602" s="911">
        <f>M1602*U1602</f>
        <v>0</v>
      </c>
    </row>
    <row r="1603" spans="2:22" s="64" customFormat="1" outlineLevel="2">
      <c r="B1603" s="1921" t="s">
        <v>4688</v>
      </c>
      <c r="C1603" s="1642"/>
      <c r="D1603" s="1921"/>
      <c r="E1603" s="1639"/>
      <c r="F1603" s="1638">
        <v>8</v>
      </c>
      <c r="G1603" s="1642" t="s">
        <v>13</v>
      </c>
      <c r="H1603" s="1922" t="s">
        <v>349</v>
      </c>
      <c r="I1603" s="1644" t="s">
        <v>1626</v>
      </c>
      <c r="J1603" s="1642" t="s">
        <v>16</v>
      </c>
      <c r="K1603" s="1643">
        <v>198043.38</v>
      </c>
      <c r="L1603" s="1923">
        <v>0</v>
      </c>
      <c r="M1603" s="1643">
        <f>K1603*(1+L1603/100)</f>
        <v>198043.38</v>
      </c>
      <c r="O1603" s="1977"/>
      <c r="P1603" s="1983"/>
      <c r="Q1603" s="1978"/>
      <c r="R1603" s="2143">
        <f>M1603*Q1603</f>
        <v>0</v>
      </c>
      <c r="S1603" s="1924"/>
      <c r="T1603" s="2155">
        <f>M1603*S1603</f>
        <v>0</v>
      </c>
      <c r="U1603" s="1619"/>
      <c r="V1603" s="911">
        <f>M1603*U1603</f>
        <v>0</v>
      </c>
    </row>
    <row r="1604" spans="2:22" s="64" customFormat="1" outlineLevel="2">
      <c r="B1604" s="1921" t="s">
        <v>4688</v>
      </c>
      <c r="C1604" s="1642"/>
      <c r="D1604" s="1921"/>
      <c r="E1604" s="1639"/>
      <c r="F1604" s="1638">
        <v>9</v>
      </c>
      <c r="G1604" s="1642" t="s">
        <v>13</v>
      </c>
      <c r="H1604" s="1922" t="s">
        <v>350</v>
      </c>
      <c r="I1604" s="1644" t="s">
        <v>1621</v>
      </c>
      <c r="J1604" s="1642" t="s">
        <v>16</v>
      </c>
      <c r="K1604" s="1643">
        <v>3300.723</v>
      </c>
      <c r="L1604" s="1923">
        <v>0</v>
      </c>
      <c r="M1604" s="1643">
        <f>K1604*(1+L1604/100)</f>
        <v>3300.723</v>
      </c>
      <c r="O1604" s="1977"/>
      <c r="P1604" s="1983"/>
      <c r="Q1604" s="1978"/>
      <c r="R1604" s="2143">
        <f>M1604*Q1604</f>
        <v>0</v>
      </c>
      <c r="S1604" s="1924"/>
      <c r="T1604" s="2155">
        <f>M1604*S1604</f>
        <v>0</v>
      </c>
      <c r="U1604" s="1619"/>
      <c r="V1604" s="911">
        <f>M1604*U1604</f>
        <v>0</v>
      </c>
    </row>
    <row r="1605" spans="2:22" s="64" customFormat="1" ht="22.8" outlineLevel="2" collapsed="1">
      <c r="B1605" s="1921" t="s">
        <v>4688</v>
      </c>
      <c r="C1605" s="1642"/>
      <c r="D1605" s="1921"/>
      <c r="E1605" s="1639"/>
      <c r="F1605" s="1638">
        <v>10</v>
      </c>
      <c r="G1605" s="1642" t="s">
        <v>13</v>
      </c>
      <c r="H1605" s="1922" t="s">
        <v>351</v>
      </c>
      <c r="I1605" s="1644" t="s">
        <v>1704</v>
      </c>
      <c r="J1605" s="1642" t="s">
        <v>16</v>
      </c>
      <c r="K1605" s="1643">
        <v>3401.7449999999999</v>
      </c>
      <c r="L1605" s="1923">
        <v>0</v>
      </c>
      <c r="M1605" s="1643">
        <f>K1605*(1+L1605/100)</f>
        <v>3401.7449999999999</v>
      </c>
      <c r="O1605" s="1977"/>
      <c r="P1605" s="1983"/>
      <c r="Q1605" s="1978"/>
      <c r="R1605" s="2143">
        <f>M1605*Q1605</f>
        <v>0</v>
      </c>
      <c r="S1605" s="1924">
        <v>1.2999999999999999E-4</v>
      </c>
      <c r="T1605" s="2155">
        <f>M1605*S1605</f>
        <v>0.44222684999999995</v>
      </c>
      <c r="U1605" s="1619"/>
      <c r="V1605" s="911">
        <f>M1605*U1605</f>
        <v>0</v>
      </c>
    </row>
    <row r="1606" spans="2:22" s="38" customFormat="1" ht="12" hidden="1" outlineLevel="3">
      <c r="B1606" s="26"/>
      <c r="C1606" s="40"/>
      <c r="D1606" s="39"/>
      <c r="E1606" s="40"/>
      <c r="F1606" s="872"/>
      <c r="G1606" s="873"/>
      <c r="H1606" s="873"/>
      <c r="I1606" s="874" t="s">
        <v>27</v>
      </c>
      <c r="J1606" s="873"/>
      <c r="K1606" s="41">
        <v>0</v>
      </c>
      <c r="L1606" s="875"/>
      <c r="M1606" s="43"/>
      <c r="O1606" s="1981"/>
      <c r="P1606" s="1982"/>
      <c r="Q1606" s="1980"/>
      <c r="R1606" s="2145"/>
      <c r="S1606" s="889"/>
      <c r="T1606" s="1569"/>
      <c r="U1606" s="915"/>
      <c r="V1606" s="890"/>
    </row>
    <row r="1607" spans="2:22" s="38" customFormat="1" ht="12" hidden="1" outlineLevel="3">
      <c r="B1607" s="26"/>
      <c r="C1607" s="40"/>
      <c r="D1607" s="39"/>
      <c r="E1607" s="40"/>
      <c r="F1607" s="872"/>
      <c r="G1607" s="873"/>
      <c r="H1607" s="873"/>
      <c r="I1607" s="874" t="s">
        <v>174</v>
      </c>
      <c r="J1607" s="873"/>
      <c r="K1607" s="41">
        <v>1556.48</v>
      </c>
      <c r="L1607" s="875"/>
      <c r="M1607" s="43"/>
      <c r="O1607" s="1981"/>
      <c r="P1607" s="1982"/>
      <c r="Q1607" s="1980"/>
      <c r="R1607" s="2145"/>
      <c r="S1607" s="889"/>
      <c r="T1607" s="1569"/>
      <c r="U1607" s="915"/>
      <c r="V1607" s="890"/>
    </row>
    <row r="1608" spans="2:22" s="38" customFormat="1" ht="12" hidden="1" outlineLevel="3">
      <c r="B1608" s="26"/>
      <c r="C1608" s="40"/>
      <c r="D1608" s="39"/>
      <c r="E1608" s="40"/>
      <c r="F1608" s="872"/>
      <c r="G1608" s="873"/>
      <c r="H1608" s="873"/>
      <c r="I1608" s="874" t="s">
        <v>26</v>
      </c>
      <c r="J1608" s="873"/>
      <c r="K1608" s="41">
        <v>0</v>
      </c>
      <c r="L1608" s="875"/>
      <c r="M1608" s="43"/>
      <c r="O1608" s="1981"/>
      <c r="P1608" s="1982"/>
      <c r="Q1608" s="1980"/>
      <c r="R1608" s="2145"/>
      <c r="S1608" s="889"/>
      <c r="T1608" s="1569"/>
      <c r="U1608" s="915"/>
      <c r="V1608" s="890"/>
    </row>
    <row r="1609" spans="2:22" s="38" customFormat="1" ht="12" hidden="1" outlineLevel="3">
      <c r="B1609" s="26"/>
      <c r="C1609" s="40"/>
      <c r="D1609" s="39"/>
      <c r="E1609" s="40"/>
      <c r="F1609" s="872"/>
      <c r="G1609" s="873"/>
      <c r="H1609" s="873"/>
      <c r="I1609" s="874" t="s">
        <v>1401</v>
      </c>
      <c r="J1609" s="873"/>
      <c r="K1609" s="41">
        <v>931.59500000000003</v>
      </c>
      <c r="L1609" s="875"/>
      <c r="M1609" s="43"/>
      <c r="O1609" s="1981"/>
      <c r="P1609" s="1982"/>
      <c r="Q1609" s="1980"/>
      <c r="R1609" s="2145"/>
      <c r="S1609" s="889"/>
      <c r="T1609" s="1569"/>
      <c r="U1609" s="915"/>
      <c r="V1609" s="890"/>
    </row>
    <row r="1610" spans="2:22" s="38" customFormat="1" ht="12" hidden="1" outlineLevel="3">
      <c r="B1610" s="26"/>
      <c r="C1610" s="40"/>
      <c r="D1610" s="39"/>
      <c r="E1610" s="40"/>
      <c r="F1610" s="872"/>
      <c r="G1610" s="873"/>
      <c r="H1610" s="873"/>
      <c r="I1610" s="874" t="s">
        <v>58</v>
      </c>
      <c r="J1610" s="873"/>
      <c r="K1610" s="41">
        <v>0</v>
      </c>
      <c r="L1610" s="875"/>
      <c r="M1610" s="43"/>
      <c r="O1610" s="1981"/>
      <c r="P1610" s="1982"/>
      <c r="Q1610" s="1980"/>
      <c r="R1610" s="2145"/>
      <c r="S1610" s="889"/>
      <c r="T1610" s="1569"/>
      <c r="U1610" s="915"/>
      <c r="V1610" s="890"/>
    </row>
    <row r="1611" spans="2:22" s="38" customFormat="1" ht="12" hidden="1" outlineLevel="3">
      <c r="B1611" s="26"/>
      <c r="C1611" s="40"/>
      <c r="D1611" s="39"/>
      <c r="E1611" s="40"/>
      <c r="F1611" s="872"/>
      <c r="G1611" s="873"/>
      <c r="H1611" s="873"/>
      <c r="I1611" s="874" t="s">
        <v>154</v>
      </c>
      <c r="J1611" s="873"/>
      <c r="K1611" s="41">
        <v>889.96</v>
      </c>
      <c r="L1611" s="875"/>
      <c r="M1611" s="43"/>
      <c r="O1611" s="1981"/>
      <c r="P1611" s="1982"/>
      <c r="Q1611" s="1980"/>
      <c r="R1611" s="2145"/>
      <c r="S1611" s="889"/>
      <c r="T1611" s="1569"/>
      <c r="U1611" s="915"/>
      <c r="V1611" s="890"/>
    </row>
    <row r="1612" spans="2:22" s="38" customFormat="1" ht="12" hidden="1" outlineLevel="3">
      <c r="B1612" s="26"/>
      <c r="C1612" s="40"/>
      <c r="D1612" s="39"/>
      <c r="E1612" s="40"/>
      <c r="F1612" s="872"/>
      <c r="G1612" s="873"/>
      <c r="H1612" s="873"/>
      <c r="I1612" s="874" t="s">
        <v>61</v>
      </c>
      <c r="J1612" s="873"/>
      <c r="K1612" s="41">
        <v>0</v>
      </c>
      <c r="L1612" s="875"/>
      <c r="M1612" s="43"/>
      <c r="O1612" s="1981"/>
      <c r="P1612" s="1982"/>
      <c r="Q1612" s="1980"/>
      <c r="R1612" s="2145"/>
      <c r="S1612" s="889"/>
      <c r="T1612" s="1569"/>
      <c r="U1612" s="915"/>
      <c r="V1612" s="890"/>
    </row>
    <row r="1613" spans="2:22" s="38" customFormat="1" ht="12" hidden="1" outlineLevel="3">
      <c r="B1613" s="26"/>
      <c r="C1613" s="40"/>
      <c r="D1613" s="39"/>
      <c r="E1613" s="40"/>
      <c r="F1613" s="872"/>
      <c r="G1613" s="873"/>
      <c r="H1613" s="873"/>
      <c r="I1613" s="874" t="s">
        <v>413</v>
      </c>
      <c r="J1613" s="873"/>
      <c r="K1613" s="41">
        <v>23.71</v>
      </c>
      <c r="L1613" s="875"/>
      <c r="M1613" s="43"/>
      <c r="O1613" s="1981"/>
      <c r="P1613" s="1982"/>
      <c r="Q1613" s="1980"/>
      <c r="R1613" s="2145"/>
      <c r="S1613" s="889"/>
      <c r="T1613" s="1569"/>
      <c r="U1613" s="915"/>
      <c r="V1613" s="890"/>
    </row>
    <row r="1614" spans="2:22" s="38" customFormat="1" ht="12" hidden="1" outlineLevel="3">
      <c r="B1614" s="26"/>
      <c r="C1614" s="40"/>
      <c r="D1614" s="39"/>
      <c r="E1614" s="40"/>
      <c r="F1614" s="872"/>
      <c r="G1614" s="873"/>
      <c r="H1614" s="873"/>
      <c r="I1614" s="874"/>
      <c r="J1614" s="873"/>
      <c r="K1614" s="41">
        <v>0</v>
      </c>
      <c r="L1614" s="875"/>
      <c r="M1614" s="43"/>
      <c r="O1614" s="1981"/>
      <c r="P1614" s="1982"/>
      <c r="Q1614" s="1980"/>
      <c r="R1614" s="2145"/>
      <c r="S1614" s="889"/>
      <c r="T1614" s="1569"/>
      <c r="U1614" s="915"/>
      <c r="V1614" s="890"/>
    </row>
    <row r="1615" spans="2:22" s="64" customFormat="1" outlineLevel="2" collapsed="1">
      <c r="B1615" s="1921" t="s">
        <v>4688</v>
      </c>
      <c r="C1615" s="1642"/>
      <c r="D1615" s="1921"/>
      <c r="E1615" s="1639"/>
      <c r="F1615" s="1638">
        <v>11</v>
      </c>
      <c r="G1615" s="1642" t="s">
        <v>13</v>
      </c>
      <c r="H1615" s="1922" t="s">
        <v>352</v>
      </c>
      <c r="I1615" s="1644" t="s">
        <v>1657</v>
      </c>
      <c r="J1615" s="1642" t="s">
        <v>16</v>
      </c>
      <c r="K1615" s="1643">
        <v>4825.1900000000005</v>
      </c>
      <c r="L1615" s="1923">
        <v>0</v>
      </c>
      <c r="M1615" s="1643">
        <f>K1615*(1+L1615/100)</f>
        <v>4825.1900000000005</v>
      </c>
      <c r="O1615" s="1977"/>
      <c r="P1615" s="1983"/>
      <c r="Q1615" s="1978"/>
      <c r="R1615" s="2143">
        <f>M1615*Q1615</f>
        <v>0</v>
      </c>
      <c r="S1615" s="1924">
        <v>4.0000000000000003E-5</v>
      </c>
      <c r="T1615" s="2155">
        <f>M1615*S1615</f>
        <v>0.19300760000000003</v>
      </c>
      <c r="U1615" s="1619"/>
      <c r="V1615" s="911">
        <f>M1615*U1615</f>
        <v>0</v>
      </c>
    </row>
    <row r="1616" spans="2:22" s="38" customFormat="1" ht="12" hidden="1" outlineLevel="3">
      <c r="B1616" s="26"/>
      <c r="C1616" s="40"/>
      <c r="D1616" s="39"/>
      <c r="E1616" s="40"/>
      <c r="F1616" s="872"/>
      <c r="G1616" s="873"/>
      <c r="H1616" s="873"/>
      <c r="I1616" s="874" t="s">
        <v>45</v>
      </c>
      <c r="J1616" s="873"/>
      <c r="K1616" s="41">
        <v>0</v>
      </c>
      <c r="L1616" s="875"/>
      <c r="M1616" s="43"/>
      <c r="O1616" s="1981"/>
      <c r="P1616" s="1982"/>
      <c r="Q1616" s="1980"/>
      <c r="R1616" s="2145"/>
      <c r="S1616" s="889"/>
      <c r="T1616" s="1569"/>
      <c r="U1616" s="915"/>
      <c r="V1616" s="890"/>
    </row>
    <row r="1617" spans="2:22" s="38" customFormat="1" ht="12" hidden="1" outlineLevel="3">
      <c r="B1617" s="26"/>
      <c r="C1617" s="40"/>
      <c r="D1617" s="39"/>
      <c r="E1617" s="40"/>
      <c r="F1617" s="872"/>
      <c r="G1617" s="873"/>
      <c r="H1617" s="873"/>
      <c r="I1617" s="874" t="s">
        <v>176</v>
      </c>
      <c r="J1617" s="873"/>
      <c r="K1617" s="41">
        <v>1786.86</v>
      </c>
      <c r="L1617" s="875"/>
      <c r="M1617" s="43"/>
      <c r="O1617" s="1981"/>
      <c r="P1617" s="1982"/>
      <c r="Q1617" s="1980"/>
      <c r="R1617" s="2145"/>
      <c r="S1617" s="889"/>
      <c r="T1617" s="1569"/>
      <c r="U1617" s="915"/>
      <c r="V1617" s="890"/>
    </row>
    <row r="1618" spans="2:22" s="38" customFormat="1" ht="12" hidden="1" outlineLevel="3">
      <c r="B1618" s="26"/>
      <c r="C1618" s="40"/>
      <c r="D1618" s="39"/>
      <c r="E1618" s="40"/>
      <c r="F1618" s="872"/>
      <c r="G1618" s="873"/>
      <c r="H1618" s="873"/>
      <c r="I1618" s="874" t="s">
        <v>44</v>
      </c>
      <c r="J1618" s="873"/>
      <c r="K1618" s="41">
        <v>0</v>
      </c>
      <c r="L1618" s="875"/>
      <c r="M1618" s="43"/>
      <c r="O1618" s="1981"/>
      <c r="P1618" s="1982"/>
      <c r="Q1618" s="1980"/>
      <c r="R1618" s="2145"/>
      <c r="S1618" s="889"/>
      <c r="T1618" s="1569"/>
      <c r="U1618" s="915"/>
      <c r="V1618" s="890"/>
    </row>
    <row r="1619" spans="2:22" s="38" customFormat="1" ht="12" hidden="1" outlineLevel="3">
      <c r="B1619" s="26"/>
      <c r="C1619" s="40"/>
      <c r="D1619" s="39"/>
      <c r="E1619" s="40"/>
      <c r="F1619" s="872"/>
      <c r="G1619" s="873"/>
      <c r="H1619" s="873"/>
      <c r="I1619" s="874" t="s">
        <v>173</v>
      </c>
      <c r="J1619" s="873"/>
      <c r="K1619" s="41">
        <v>1508.18</v>
      </c>
      <c r="L1619" s="875"/>
      <c r="M1619" s="43"/>
      <c r="O1619" s="1981"/>
      <c r="P1619" s="1982"/>
      <c r="Q1619" s="1980"/>
      <c r="R1619" s="2145"/>
      <c r="S1619" s="889"/>
      <c r="T1619" s="1569"/>
      <c r="U1619" s="915"/>
      <c r="V1619" s="890"/>
    </row>
    <row r="1620" spans="2:22" s="38" customFormat="1" ht="12" hidden="1" outlineLevel="3">
      <c r="B1620" s="26"/>
      <c r="C1620" s="40"/>
      <c r="D1620" s="39"/>
      <c r="E1620" s="40"/>
      <c r="F1620" s="872"/>
      <c r="G1620" s="873"/>
      <c r="H1620" s="873"/>
      <c r="I1620" s="874" t="s">
        <v>58</v>
      </c>
      <c r="J1620" s="873"/>
      <c r="K1620" s="41">
        <v>0</v>
      </c>
      <c r="L1620" s="875"/>
      <c r="M1620" s="43"/>
      <c r="O1620" s="1981"/>
      <c r="P1620" s="1982"/>
      <c r="Q1620" s="1980"/>
      <c r="R1620" s="2145"/>
      <c r="S1620" s="889"/>
      <c r="T1620" s="1569"/>
      <c r="U1620" s="915"/>
      <c r="V1620" s="890"/>
    </row>
    <row r="1621" spans="2:22" s="38" customFormat="1" ht="12" hidden="1" outlineLevel="3">
      <c r="B1621" s="26"/>
      <c r="C1621" s="40"/>
      <c r="D1621" s="39"/>
      <c r="E1621" s="40"/>
      <c r="F1621" s="872"/>
      <c r="G1621" s="873"/>
      <c r="H1621" s="873"/>
      <c r="I1621" s="874" t="s">
        <v>172</v>
      </c>
      <c r="J1621" s="873"/>
      <c r="K1621" s="41">
        <v>1495.48</v>
      </c>
      <c r="L1621" s="875"/>
      <c r="M1621" s="43"/>
      <c r="O1621" s="1981"/>
      <c r="P1621" s="1982"/>
      <c r="Q1621" s="1980"/>
      <c r="R1621" s="2145"/>
      <c r="S1621" s="889"/>
      <c r="T1621" s="1569"/>
      <c r="U1621" s="915"/>
      <c r="V1621" s="890"/>
    </row>
    <row r="1622" spans="2:22" s="38" customFormat="1" ht="12" hidden="1" outlineLevel="3">
      <c r="B1622" s="26"/>
      <c r="C1622" s="40"/>
      <c r="D1622" s="39"/>
      <c r="E1622" s="40"/>
      <c r="F1622" s="872"/>
      <c r="G1622" s="873"/>
      <c r="H1622" s="873"/>
      <c r="I1622" s="874" t="s">
        <v>61</v>
      </c>
      <c r="J1622" s="873"/>
      <c r="K1622" s="41">
        <v>0</v>
      </c>
      <c r="L1622" s="875"/>
      <c r="M1622" s="43"/>
      <c r="O1622" s="1981"/>
      <c r="P1622" s="1982"/>
      <c r="Q1622" s="1980"/>
      <c r="R1622" s="2145"/>
      <c r="S1622" s="889"/>
      <c r="T1622" s="1569"/>
      <c r="U1622" s="915"/>
      <c r="V1622" s="890"/>
    </row>
    <row r="1623" spans="2:22" s="38" customFormat="1" ht="12" hidden="1" outlineLevel="3">
      <c r="B1623" s="26"/>
      <c r="C1623" s="40"/>
      <c r="D1623" s="39"/>
      <c r="E1623" s="40"/>
      <c r="F1623" s="872"/>
      <c r="G1623" s="873"/>
      <c r="H1623" s="873"/>
      <c r="I1623" s="874" t="s">
        <v>62</v>
      </c>
      <c r="J1623" s="873"/>
      <c r="K1623" s="41">
        <v>34.67</v>
      </c>
      <c r="L1623" s="875"/>
      <c r="M1623" s="43"/>
      <c r="O1623" s="1981"/>
      <c r="P1623" s="1982"/>
      <c r="Q1623" s="1980"/>
      <c r="R1623" s="2145"/>
      <c r="S1623" s="889"/>
      <c r="T1623" s="1569"/>
      <c r="U1623" s="915"/>
      <c r="V1623" s="890"/>
    </row>
    <row r="1624" spans="2:22" s="38" customFormat="1" ht="12" hidden="1" outlineLevel="3">
      <c r="B1624" s="26"/>
      <c r="C1624" s="40"/>
      <c r="D1624" s="39"/>
      <c r="E1624" s="40"/>
      <c r="F1624" s="872"/>
      <c r="G1624" s="873"/>
      <c r="H1624" s="873"/>
      <c r="I1624" s="874"/>
      <c r="J1624" s="873"/>
      <c r="K1624" s="41">
        <v>0</v>
      </c>
      <c r="L1624" s="875"/>
      <c r="M1624" s="43"/>
      <c r="O1624" s="1981"/>
      <c r="P1624" s="1982"/>
      <c r="Q1624" s="1980"/>
      <c r="R1624" s="2145"/>
      <c r="S1624" s="889"/>
      <c r="T1624" s="1569"/>
      <c r="U1624" s="915"/>
      <c r="V1624" s="890"/>
    </row>
    <row r="1625" spans="2:22" s="64" customFormat="1" outlineLevel="2" collapsed="1">
      <c r="B1625" s="1921" t="s">
        <v>4688</v>
      </c>
      <c r="C1625" s="1642"/>
      <c r="D1625" s="1921"/>
      <c r="E1625" s="1639"/>
      <c r="F1625" s="1638">
        <v>12</v>
      </c>
      <c r="G1625" s="1642" t="s">
        <v>13</v>
      </c>
      <c r="H1625" s="1922" t="s">
        <v>353</v>
      </c>
      <c r="I1625" s="1644" t="s">
        <v>1675</v>
      </c>
      <c r="J1625" s="1642" t="s">
        <v>16</v>
      </c>
      <c r="K1625" s="1643">
        <v>272.87684999999999</v>
      </c>
      <c r="L1625" s="1923">
        <v>0</v>
      </c>
      <c r="M1625" s="1643">
        <f>K1625*(1+L1625/100)</f>
        <v>272.87684999999999</v>
      </c>
      <c r="O1625" s="1977"/>
      <c r="P1625" s="1983"/>
      <c r="Q1625" s="1978"/>
      <c r="R1625" s="2143">
        <f>M1625*Q1625</f>
        <v>0</v>
      </c>
      <c r="S1625" s="1924">
        <v>1.2099999999999999E-3</v>
      </c>
      <c r="T1625" s="2155">
        <f>M1625*S1625</f>
        <v>0.33018098849999999</v>
      </c>
      <c r="U1625" s="1619"/>
      <c r="V1625" s="911">
        <f>M1625*U1625</f>
        <v>0</v>
      </c>
    </row>
    <row r="1626" spans="2:22" s="38" customFormat="1" ht="12" hidden="1" outlineLevel="3">
      <c r="B1626" s="26"/>
      <c r="C1626" s="40"/>
      <c r="D1626" s="39"/>
      <c r="E1626" s="40"/>
      <c r="F1626" s="872"/>
      <c r="G1626" s="873"/>
      <c r="H1626" s="873"/>
      <c r="I1626" s="874" t="s">
        <v>45</v>
      </c>
      <c r="J1626" s="873"/>
      <c r="K1626" s="41">
        <v>0</v>
      </c>
      <c r="L1626" s="875"/>
      <c r="M1626" s="43"/>
      <c r="O1626" s="1981"/>
      <c r="P1626" s="1982"/>
      <c r="Q1626" s="1980"/>
      <c r="R1626" s="2145"/>
      <c r="S1626" s="889"/>
      <c r="T1626" s="1569"/>
      <c r="U1626" s="915"/>
      <c r="V1626" s="890"/>
    </row>
    <row r="1627" spans="2:22" s="38" customFormat="1" ht="12" hidden="1" outlineLevel="3">
      <c r="B1627" s="26"/>
      <c r="C1627" s="40"/>
      <c r="D1627" s="39"/>
      <c r="E1627" s="40"/>
      <c r="F1627" s="872"/>
      <c r="G1627" s="873"/>
      <c r="H1627" s="873"/>
      <c r="I1627" s="874" t="s">
        <v>1441</v>
      </c>
      <c r="J1627" s="873"/>
      <c r="K1627" s="41">
        <v>272.87684999999999</v>
      </c>
      <c r="L1627" s="875"/>
      <c r="M1627" s="43"/>
      <c r="O1627" s="1981"/>
      <c r="P1627" s="1982"/>
      <c r="Q1627" s="1980"/>
      <c r="R1627" s="2145"/>
      <c r="S1627" s="889"/>
      <c r="T1627" s="1569"/>
      <c r="U1627" s="915"/>
      <c r="V1627" s="890"/>
    </row>
    <row r="1628" spans="2:22" s="38" customFormat="1" ht="12" hidden="1" outlineLevel="3">
      <c r="B1628" s="26"/>
      <c r="C1628" s="40"/>
      <c r="D1628" s="39"/>
      <c r="E1628" s="40"/>
      <c r="F1628" s="872"/>
      <c r="G1628" s="873"/>
      <c r="H1628" s="873"/>
      <c r="I1628" s="874"/>
      <c r="J1628" s="873"/>
      <c r="K1628" s="41">
        <v>0</v>
      </c>
      <c r="L1628" s="875"/>
      <c r="M1628" s="43"/>
      <c r="O1628" s="1981"/>
      <c r="P1628" s="1982"/>
      <c r="Q1628" s="1980"/>
      <c r="R1628" s="2145"/>
      <c r="S1628" s="889"/>
      <c r="T1628" s="1569"/>
      <c r="U1628" s="915"/>
      <c r="V1628" s="890"/>
    </row>
    <row r="1629" spans="2:22" s="64" customFormat="1" outlineLevel="2" collapsed="1">
      <c r="B1629" s="1921" t="s">
        <v>4688</v>
      </c>
      <c r="C1629" s="1642"/>
      <c r="D1629" s="1921"/>
      <c r="E1629" s="1639"/>
      <c r="F1629" s="1638">
        <v>13</v>
      </c>
      <c r="G1629" s="1642" t="s">
        <v>13</v>
      </c>
      <c r="H1629" s="1922" t="s">
        <v>354</v>
      </c>
      <c r="I1629" s="1644" t="s">
        <v>1677</v>
      </c>
      <c r="J1629" s="1642" t="s">
        <v>24</v>
      </c>
      <c r="K1629" s="1643">
        <v>5.5</v>
      </c>
      <c r="L1629" s="1923">
        <v>0</v>
      </c>
      <c r="M1629" s="1643">
        <f>K1629*(1+L1629/100)</f>
        <v>5.5</v>
      </c>
      <c r="O1629" s="1977"/>
      <c r="P1629" s="1983"/>
      <c r="Q1629" s="1978"/>
      <c r="R1629" s="2143">
        <f>M1629*Q1629</f>
        <v>0</v>
      </c>
      <c r="S1629" s="1924">
        <v>5.0000000000000001E-3</v>
      </c>
      <c r="T1629" s="2155">
        <f>M1629*S1629</f>
        <v>2.75E-2</v>
      </c>
      <c r="U1629" s="1619"/>
      <c r="V1629" s="911">
        <f>M1629*U1629</f>
        <v>0</v>
      </c>
    </row>
    <row r="1630" spans="2:22" s="38" customFormat="1" ht="12" hidden="1" outlineLevel="3">
      <c r="B1630" s="26"/>
      <c r="C1630" s="40"/>
      <c r="D1630" s="39"/>
      <c r="E1630" s="40"/>
      <c r="F1630" s="872"/>
      <c r="G1630" s="873"/>
      <c r="H1630" s="873"/>
      <c r="I1630" s="874" t="s">
        <v>45</v>
      </c>
      <c r="J1630" s="873"/>
      <c r="K1630" s="41">
        <v>0</v>
      </c>
      <c r="L1630" s="875"/>
      <c r="M1630" s="43"/>
      <c r="O1630" s="1981"/>
      <c r="P1630" s="1982"/>
      <c r="Q1630" s="1980"/>
      <c r="R1630" s="2145"/>
      <c r="S1630" s="889"/>
      <c r="T1630" s="1569"/>
      <c r="U1630" s="915"/>
      <c r="V1630" s="890"/>
    </row>
    <row r="1631" spans="2:22" s="38" customFormat="1" ht="12" hidden="1" outlineLevel="3">
      <c r="B1631" s="26"/>
      <c r="C1631" s="40"/>
      <c r="D1631" s="39"/>
      <c r="E1631" s="40"/>
      <c r="F1631" s="872"/>
      <c r="G1631" s="873"/>
      <c r="H1631" s="873"/>
      <c r="I1631" s="874" t="s">
        <v>29</v>
      </c>
      <c r="J1631" s="873"/>
      <c r="K1631" s="41">
        <v>3.5</v>
      </c>
      <c r="L1631" s="875"/>
      <c r="M1631" s="43"/>
      <c r="O1631" s="1981"/>
      <c r="P1631" s="1982"/>
      <c r="Q1631" s="1980"/>
      <c r="R1631" s="2145"/>
      <c r="S1631" s="889"/>
      <c r="T1631" s="1569"/>
      <c r="U1631" s="915"/>
      <c r="V1631" s="890"/>
    </row>
    <row r="1632" spans="2:22" s="38" customFormat="1" ht="12" hidden="1" outlineLevel="3">
      <c r="B1632" s="26"/>
      <c r="C1632" s="40"/>
      <c r="D1632" s="39"/>
      <c r="E1632" s="40"/>
      <c r="F1632" s="872"/>
      <c r="G1632" s="873"/>
      <c r="H1632" s="873"/>
      <c r="I1632" s="874" t="s">
        <v>44</v>
      </c>
      <c r="J1632" s="873"/>
      <c r="K1632" s="41">
        <v>0</v>
      </c>
      <c r="L1632" s="875"/>
      <c r="M1632" s="43"/>
      <c r="O1632" s="1981"/>
      <c r="P1632" s="1982"/>
      <c r="Q1632" s="1980"/>
      <c r="R1632" s="2145"/>
      <c r="S1632" s="889"/>
      <c r="T1632" s="1569"/>
      <c r="U1632" s="915"/>
      <c r="V1632" s="890"/>
    </row>
    <row r="1633" spans="2:22" s="38" customFormat="1" ht="12" hidden="1" outlineLevel="3">
      <c r="B1633" s="26"/>
      <c r="C1633" s="40"/>
      <c r="D1633" s="39"/>
      <c r="E1633" s="40"/>
      <c r="F1633" s="872"/>
      <c r="G1633" s="873"/>
      <c r="H1633" s="873"/>
      <c r="I1633" s="874" t="s">
        <v>1</v>
      </c>
      <c r="J1633" s="873"/>
      <c r="K1633" s="41">
        <v>2</v>
      </c>
      <c r="L1633" s="875"/>
      <c r="M1633" s="43"/>
      <c r="O1633" s="1981"/>
      <c r="P1633" s="1982"/>
      <c r="Q1633" s="1980"/>
      <c r="R1633" s="2145"/>
      <c r="S1633" s="889"/>
      <c r="T1633" s="1569"/>
      <c r="U1633" s="915"/>
      <c r="V1633" s="890"/>
    </row>
    <row r="1634" spans="2:22" s="64" customFormat="1" outlineLevel="2" collapsed="1">
      <c r="B1634" s="1921" t="s">
        <v>4688</v>
      </c>
      <c r="C1634" s="1642"/>
      <c r="D1634" s="1921"/>
      <c r="E1634" s="1639"/>
      <c r="F1634" s="1638">
        <v>14</v>
      </c>
      <c r="G1634" s="1642" t="s">
        <v>4</v>
      </c>
      <c r="H1634" s="1922" t="s">
        <v>1756</v>
      </c>
      <c r="I1634" s="1644" t="s">
        <v>1551</v>
      </c>
      <c r="J1634" s="1642" t="s">
        <v>6</v>
      </c>
      <c r="K1634" s="1643">
        <v>45.5</v>
      </c>
      <c r="L1634" s="1923">
        <v>0</v>
      </c>
      <c r="M1634" s="1643">
        <f>K1634*(1+L1634/100)</f>
        <v>45.5</v>
      </c>
      <c r="O1634" s="1977"/>
      <c r="P1634" s="1983"/>
      <c r="Q1634" s="1978"/>
      <c r="R1634" s="2143">
        <f>M1634*Q1634</f>
        <v>0</v>
      </c>
      <c r="S1634" s="1924"/>
      <c r="T1634" s="2155">
        <f>M1634*S1634</f>
        <v>0</v>
      </c>
      <c r="U1634" s="1619"/>
      <c r="V1634" s="911">
        <f>M1634*U1634</f>
        <v>0</v>
      </c>
    </row>
    <row r="1635" spans="2:22" s="38" customFormat="1" ht="12" hidden="1" outlineLevel="3">
      <c r="B1635" s="26"/>
      <c r="C1635" s="40"/>
      <c r="D1635" s="39"/>
      <c r="E1635" s="40"/>
      <c r="F1635" s="872"/>
      <c r="G1635" s="873"/>
      <c r="H1635" s="873"/>
      <c r="I1635" s="874" t="s">
        <v>45</v>
      </c>
      <c r="J1635" s="873"/>
      <c r="K1635" s="41">
        <v>0</v>
      </c>
      <c r="L1635" s="875"/>
      <c r="M1635" s="43"/>
      <c r="O1635" s="1981"/>
      <c r="P1635" s="1982"/>
      <c r="Q1635" s="1980"/>
      <c r="R1635" s="2145"/>
      <c r="S1635" s="889"/>
      <c r="T1635" s="1569"/>
      <c r="U1635" s="915"/>
      <c r="V1635" s="890"/>
    </row>
    <row r="1636" spans="2:22" s="38" customFormat="1" ht="12" hidden="1" outlineLevel="3">
      <c r="B1636" s="26"/>
      <c r="C1636" s="40"/>
      <c r="D1636" s="39"/>
      <c r="E1636" s="40"/>
      <c r="F1636" s="872"/>
      <c r="G1636" s="873"/>
      <c r="H1636" s="873"/>
      <c r="I1636" s="874" t="s">
        <v>54</v>
      </c>
      <c r="J1636" s="873"/>
      <c r="K1636" s="41">
        <v>18.5</v>
      </c>
      <c r="L1636" s="875"/>
      <c r="M1636" s="43"/>
      <c r="O1636" s="1981"/>
      <c r="P1636" s="1982"/>
      <c r="Q1636" s="1980"/>
      <c r="R1636" s="2145"/>
      <c r="S1636" s="889"/>
      <c r="T1636" s="1569"/>
      <c r="U1636" s="915"/>
      <c r="V1636" s="890"/>
    </row>
    <row r="1637" spans="2:22" s="38" customFormat="1" ht="12" hidden="1" outlineLevel="3">
      <c r="B1637" s="26"/>
      <c r="C1637" s="40"/>
      <c r="D1637" s="39"/>
      <c r="E1637" s="40"/>
      <c r="F1637" s="872"/>
      <c r="G1637" s="873"/>
      <c r="H1637" s="873"/>
      <c r="I1637" s="874" t="s">
        <v>44</v>
      </c>
      <c r="J1637" s="873"/>
      <c r="K1637" s="41">
        <v>0</v>
      </c>
      <c r="L1637" s="875"/>
      <c r="M1637" s="43"/>
      <c r="O1637" s="1981"/>
      <c r="P1637" s="1982"/>
      <c r="Q1637" s="1980"/>
      <c r="R1637" s="2145"/>
      <c r="S1637" s="889"/>
      <c r="T1637" s="1569"/>
      <c r="U1637" s="915"/>
      <c r="V1637" s="890"/>
    </row>
    <row r="1638" spans="2:22" s="38" customFormat="1" ht="12" hidden="1" outlineLevel="3">
      <c r="B1638" s="26"/>
      <c r="C1638" s="40"/>
      <c r="D1638" s="39"/>
      <c r="E1638" s="40"/>
      <c r="F1638" s="872"/>
      <c r="G1638" s="873"/>
      <c r="H1638" s="873"/>
      <c r="I1638" s="874" t="s">
        <v>49</v>
      </c>
      <c r="J1638" s="873"/>
      <c r="K1638" s="41">
        <v>13.5</v>
      </c>
      <c r="L1638" s="875"/>
      <c r="M1638" s="43"/>
      <c r="O1638" s="1981"/>
      <c r="P1638" s="1982"/>
      <c r="Q1638" s="1980"/>
      <c r="R1638" s="2145"/>
      <c r="S1638" s="889"/>
      <c r="T1638" s="1569"/>
      <c r="U1638" s="915"/>
      <c r="V1638" s="890"/>
    </row>
    <row r="1639" spans="2:22" s="38" customFormat="1" ht="12" hidden="1" outlineLevel="3">
      <c r="B1639" s="26"/>
      <c r="C1639" s="40"/>
      <c r="D1639" s="39"/>
      <c r="E1639" s="40"/>
      <c r="F1639" s="872"/>
      <c r="G1639" s="873"/>
      <c r="H1639" s="873"/>
      <c r="I1639" s="874" t="s">
        <v>58</v>
      </c>
      <c r="J1639" s="873"/>
      <c r="K1639" s="41">
        <v>0</v>
      </c>
      <c r="L1639" s="875"/>
      <c r="M1639" s="43"/>
      <c r="O1639" s="1981"/>
      <c r="P1639" s="1982"/>
      <c r="Q1639" s="1980"/>
      <c r="R1639" s="2145"/>
      <c r="S1639" s="889"/>
      <c r="T1639" s="1569"/>
      <c r="U1639" s="915"/>
      <c r="V1639" s="890"/>
    </row>
    <row r="1640" spans="2:22" s="38" customFormat="1" ht="12" hidden="1" outlineLevel="3">
      <c r="B1640" s="26"/>
      <c r="C1640" s="40"/>
      <c r="D1640" s="39"/>
      <c r="E1640" s="40"/>
      <c r="F1640" s="872"/>
      <c r="G1640" s="873"/>
      <c r="H1640" s="873"/>
      <c r="I1640" s="874" t="s">
        <v>49</v>
      </c>
      <c r="J1640" s="873"/>
      <c r="K1640" s="41">
        <v>13.5</v>
      </c>
      <c r="L1640" s="875"/>
      <c r="M1640" s="43"/>
      <c r="O1640" s="1981"/>
      <c r="P1640" s="1982"/>
      <c r="Q1640" s="1980"/>
      <c r="R1640" s="2145"/>
      <c r="S1640" s="889"/>
      <c r="T1640" s="1569"/>
      <c r="U1640" s="915"/>
      <c r="V1640" s="890"/>
    </row>
    <row r="1641" spans="2:22" s="38" customFormat="1" ht="12" hidden="1" outlineLevel="3">
      <c r="B1641" s="26"/>
      <c r="C1641" s="40"/>
      <c r="D1641" s="39"/>
      <c r="E1641" s="40"/>
      <c r="F1641" s="872"/>
      <c r="G1641" s="873"/>
      <c r="H1641" s="873"/>
      <c r="I1641" s="874"/>
      <c r="J1641" s="873"/>
      <c r="K1641" s="41">
        <v>0</v>
      </c>
      <c r="L1641" s="875"/>
      <c r="M1641" s="43"/>
      <c r="O1641" s="1981"/>
      <c r="P1641" s="1982"/>
      <c r="Q1641" s="1980"/>
      <c r="R1641" s="2145"/>
      <c r="S1641" s="889"/>
      <c r="T1641" s="1569"/>
      <c r="U1641" s="915"/>
      <c r="V1641" s="890"/>
    </row>
    <row r="1642" spans="2:22" s="64" customFormat="1" outlineLevel="2" collapsed="1">
      <c r="B1642" s="1921" t="s">
        <v>4688</v>
      </c>
      <c r="C1642" s="1642"/>
      <c r="D1642" s="1921"/>
      <c r="E1642" s="1639"/>
      <c r="F1642" s="1638">
        <v>15</v>
      </c>
      <c r="G1642" s="1642" t="s">
        <v>4</v>
      </c>
      <c r="H1642" s="1922" t="s">
        <v>1757</v>
      </c>
      <c r="I1642" s="1644" t="s">
        <v>1552</v>
      </c>
      <c r="J1642" s="1642" t="s">
        <v>6</v>
      </c>
      <c r="K1642" s="1643">
        <v>9.5</v>
      </c>
      <c r="L1642" s="1923">
        <v>0</v>
      </c>
      <c r="M1642" s="1643">
        <f>K1642*(1+L1642/100)</f>
        <v>9.5</v>
      </c>
      <c r="O1642" s="1977"/>
      <c r="P1642" s="1983"/>
      <c r="Q1642" s="1978"/>
      <c r="R1642" s="2143">
        <f>M1642*Q1642</f>
        <v>0</v>
      </c>
      <c r="S1642" s="1924"/>
      <c r="T1642" s="2155">
        <f>M1642*S1642</f>
        <v>0</v>
      </c>
      <c r="U1642" s="1619"/>
      <c r="V1642" s="911">
        <f>M1642*U1642</f>
        <v>0</v>
      </c>
    </row>
    <row r="1643" spans="2:22" s="38" customFormat="1" ht="12" hidden="1" outlineLevel="3">
      <c r="B1643" s="26"/>
      <c r="C1643" s="40"/>
      <c r="D1643" s="39"/>
      <c r="E1643" s="40"/>
      <c r="F1643" s="872"/>
      <c r="G1643" s="873"/>
      <c r="H1643" s="873"/>
      <c r="I1643" s="874" t="s">
        <v>26</v>
      </c>
      <c r="J1643" s="873"/>
      <c r="K1643" s="41">
        <v>0</v>
      </c>
      <c r="L1643" s="875"/>
      <c r="M1643" s="43"/>
      <c r="O1643" s="1981"/>
      <c r="P1643" s="1982"/>
      <c r="Q1643" s="1980"/>
      <c r="R1643" s="2145"/>
      <c r="S1643" s="889"/>
      <c r="T1643" s="1569"/>
      <c r="U1643" s="915"/>
      <c r="V1643" s="890"/>
    </row>
    <row r="1644" spans="2:22" s="38" customFormat="1" ht="12" hidden="1" outlineLevel="3">
      <c r="B1644" s="26"/>
      <c r="C1644" s="40"/>
      <c r="D1644" s="39"/>
      <c r="E1644" s="40"/>
      <c r="F1644" s="872"/>
      <c r="G1644" s="873"/>
      <c r="H1644" s="873"/>
      <c r="I1644" s="874" t="s">
        <v>32</v>
      </c>
      <c r="J1644" s="873"/>
      <c r="K1644" s="41">
        <v>9.5</v>
      </c>
      <c r="L1644" s="875"/>
      <c r="M1644" s="43"/>
      <c r="O1644" s="1981"/>
      <c r="P1644" s="1982"/>
      <c r="Q1644" s="1980"/>
      <c r="R1644" s="2145"/>
      <c r="S1644" s="889"/>
      <c r="T1644" s="1569"/>
      <c r="U1644" s="915"/>
      <c r="V1644" s="890"/>
    </row>
    <row r="1645" spans="2:22" s="38" customFormat="1" ht="12" hidden="1" outlineLevel="3">
      <c r="B1645" s="26"/>
      <c r="C1645" s="40"/>
      <c r="D1645" s="39"/>
      <c r="E1645" s="40"/>
      <c r="F1645" s="872"/>
      <c r="G1645" s="873"/>
      <c r="H1645" s="873"/>
      <c r="I1645" s="874"/>
      <c r="J1645" s="873"/>
      <c r="K1645" s="41">
        <v>0</v>
      </c>
      <c r="L1645" s="875"/>
      <c r="M1645" s="43"/>
      <c r="O1645" s="1981"/>
      <c r="P1645" s="1982"/>
      <c r="Q1645" s="1980"/>
      <c r="R1645" s="2145"/>
      <c r="S1645" s="889"/>
      <c r="T1645" s="1569"/>
      <c r="U1645" s="915"/>
      <c r="V1645" s="890"/>
    </row>
    <row r="1646" spans="2:22" s="64" customFormat="1" outlineLevel="2">
      <c r="B1646" s="1921" t="s">
        <v>4688</v>
      </c>
      <c r="C1646" s="1642"/>
      <c r="D1646" s="1921"/>
      <c r="E1646" s="1639"/>
      <c r="F1646" s="1638">
        <v>16</v>
      </c>
      <c r="G1646" s="1642" t="s">
        <v>4</v>
      </c>
      <c r="H1646" s="1922" t="s">
        <v>1758</v>
      </c>
      <c r="I1646" s="1644" t="s">
        <v>1783</v>
      </c>
      <c r="J1646" s="1642" t="s">
        <v>1844</v>
      </c>
      <c r="K1646" s="1643">
        <v>1</v>
      </c>
      <c r="L1646" s="1923">
        <v>0</v>
      </c>
      <c r="M1646" s="1643">
        <f>K1646*(1+L1646/100)</f>
        <v>1</v>
      </c>
      <c r="O1646" s="1977"/>
      <c r="P1646" s="1983"/>
      <c r="Q1646" s="1978"/>
      <c r="R1646" s="2143">
        <f>M1646*Q1646</f>
        <v>0</v>
      </c>
      <c r="S1646" s="1924"/>
      <c r="T1646" s="2155">
        <f>M1646*S1646</f>
        <v>0</v>
      </c>
      <c r="U1646" s="1619"/>
      <c r="V1646" s="911">
        <f>M1646*U1646</f>
        <v>0</v>
      </c>
    </row>
    <row r="1647" spans="2:22" s="64" customFormat="1" outlineLevel="2">
      <c r="B1647" s="1921" t="s">
        <v>4688</v>
      </c>
      <c r="C1647" s="1642"/>
      <c r="D1647" s="1921"/>
      <c r="E1647" s="1639"/>
      <c r="F1647" s="1638">
        <v>17</v>
      </c>
      <c r="G1647" s="1642" t="s">
        <v>4</v>
      </c>
      <c r="H1647" s="1922" t="s">
        <v>1781</v>
      </c>
      <c r="I1647" s="1644" t="s">
        <v>1632</v>
      </c>
      <c r="J1647" s="1642" t="s">
        <v>16</v>
      </c>
      <c r="K1647" s="1643">
        <v>2.8</v>
      </c>
      <c r="L1647" s="1923">
        <v>0</v>
      </c>
      <c r="M1647" s="1643">
        <f>K1647*(1+L1647/100)</f>
        <v>2.8</v>
      </c>
      <c r="O1647" s="1977"/>
      <c r="P1647" s="1983"/>
      <c r="Q1647" s="1978"/>
      <c r="R1647" s="2143">
        <f>M1647*Q1647</f>
        <v>0</v>
      </c>
      <c r="S1647" s="1924"/>
      <c r="T1647" s="2155">
        <f>M1647*S1647</f>
        <v>0</v>
      </c>
      <c r="U1647" s="1619"/>
      <c r="V1647" s="911">
        <f>M1647*U1647</f>
        <v>0</v>
      </c>
    </row>
    <row r="1648" spans="2:22" s="64" customFormat="1" outlineLevel="2" collapsed="1">
      <c r="B1648" s="1921" t="s">
        <v>4688</v>
      </c>
      <c r="C1648" s="1642"/>
      <c r="D1648" s="1921"/>
      <c r="E1648" s="1639"/>
      <c r="F1648" s="1638">
        <v>18</v>
      </c>
      <c r="G1648" s="1642" t="s">
        <v>13</v>
      </c>
      <c r="H1648" s="1922" t="s">
        <v>1782</v>
      </c>
      <c r="I1648" s="1644" t="s">
        <v>1800</v>
      </c>
      <c r="J1648" s="1642" t="s">
        <v>16</v>
      </c>
      <c r="K1648" s="1643">
        <v>200.96</v>
      </c>
      <c r="L1648" s="1923">
        <v>0</v>
      </c>
      <c r="M1648" s="1643">
        <f>K1648*(1+L1648/100)</f>
        <v>200.96</v>
      </c>
      <c r="O1648" s="1977"/>
      <c r="P1648" s="1983"/>
      <c r="Q1648" s="1978"/>
      <c r="R1648" s="2143">
        <f>M1648*Q1648</f>
        <v>0</v>
      </c>
      <c r="S1648" s="1924">
        <v>1.6729999999999998E-2</v>
      </c>
      <c r="T1648" s="2155">
        <f>M1648*S1648</f>
        <v>3.3620607999999996</v>
      </c>
      <c r="U1648" s="1619"/>
      <c r="V1648" s="911">
        <f>M1648*U1648</f>
        <v>0</v>
      </c>
    </row>
    <row r="1649" spans="1:22" s="38" customFormat="1" ht="12" hidden="1" outlineLevel="3">
      <c r="B1649" s="26"/>
      <c r="C1649" s="40"/>
      <c r="D1649" s="39"/>
      <c r="E1649" s="40"/>
      <c r="F1649" s="872"/>
      <c r="G1649" s="873"/>
      <c r="H1649" s="873"/>
      <c r="I1649" s="874" t="s">
        <v>44</v>
      </c>
      <c r="J1649" s="873"/>
      <c r="K1649" s="41">
        <v>0</v>
      </c>
      <c r="L1649" s="875"/>
      <c r="M1649" s="43"/>
      <c r="O1649" s="1981"/>
      <c r="P1649" s="1982"/>
      <c r="Q1649" s="1980"/>
      <c r="R1649" s="2145"/>
      <c r="S1649" s="889"/>
      <c r="T1649" s="1569"/>
      <c r="U1649" s="915"/>
      <c r="V1649" s="890"/>
    </row>
    <row r="1650" spans="1:22" s="38" customFormat="1" ht="12" hidden="1" outlineLevel="3">
      <c r="B1650" s="26"/>
      <c r="C1650" s="40"/>
      <c r="D1650" s="39"/>
      <c r="E1650" s="40"/>
      <c r="F1650" s="872"/>
      <c r="G1650" s="873"/>
      <c r="H1650" s="873"/>
      <c r="I1650" s="874" t="s">
        <v>929</v>
      </c>
      <c r="J1650" s="873"/>
      <c r="K1650" s="41">
        <v>0</v>
      </c>
      <c r="L1650" s="875"/>
      <c r="M1650" s="43"/>
      <c r="O1650" s="1981"/>
      <c r="P1650" s="1982"/>
      <c r="Q1650" s="1980"/>
      <c r="R1650" s="2145"/>
      <c r="S1650" s="889"/>
      <c r="T1650" s="1569"/>
      <c r="U1650" s="915"/>
      <c r="V1650" s="890"/>
    </row>
    <row r="1651" spans="1:22" s="38" customFormat="1" ht="12" hidden="1" outlineLevel="3">
      <c r="B1651" s="26"/>
      <c r="C1651" s="40"/>
      <c r="D1651" s="39"/>
      <c r="E1651" s="40"/>
      <c r="F1651" s="872"/>
      <c r="G1651" s="873"/>
      <c r="H1651" s="873"/>
      <c r="I1651" s="874" t="s">
        <v>141</v>
      </c>
      <c r="J1651" s="873"/>
      <c r="K1651" s="41">
        <v>200.96</v>
      </c>
      <c r="L1651" s="875"/>
      <c r="M1651" s="43"/>
      <c r="O1651" s="1981"/>
      <c r="P1651" s="1982"/>
      <c r="Q1651" s="1980"/>
      <c r="R1651" s="2145"/>
      <c r="S1651" s="889"/>
      <c r="T1651" s="1569"/>
      <c r="U1651" s="915"/>
      <c r="V1651" s="890"/>
    </row>
    <row r="1652" spans="1:22" s="38" customFormat="1" ht="12" hidden="1" outlineLevel="3">
      <c r="B1652" s="26"/>
      <c r="C1652" s="40"/>
      <c r="D1652" s="39"/>
      <c r="E1652" s="40"/>
      <c r="F1652" s="872"/>
      <c r="G1652" s="873"/>
      <c r="H1652" s="873"/>
      <c r="I1652" s="874"/>
      <c r="J1652" s="873"/>
      <c r="K1652" s="41">
        <v>0</v>
      </c>
      <c r="L1652" s="875"/>
      <c r="M1652" s="43"/>
      <c r="O1652" s="1981"/>
      <c r="P1652" s="1982"/>
      <c r="Q1652" s="1980"/>
      <c r="R1652" s="2145"/>
      <c r="S1652" s="889"/>
      <c r="T1652" s="1569"/>
      <c r="U1652" s="915"/>
      <c r="V1652" s="890"/>
    </row>
    <row r="1653" spans="1:22" s="64" customFormat="1" outlineLevel="2">
      <c r="B1653" s="1921" t="s">
        <v>4688</v>
      </c>
      <c r="C1653" s="1642"/>
      <c r="D1653" s="1921"/>
      <c r="E1653" s="1639"/>
      <c r="F1653" s="1638">
        <v>19</v>
      </c>
      <c r="G1653" s="1642" t="s">
        <v>4</v>
      </c>
      <c r="H1653" s="1922" t="s">
        <v>1784</v>
      </c>
      <c r="I1653" s="1644" t="s">
        <v>1383</v>
      </c>
      <c r="J1653" s="1642" t="s">
        <v>24</v>
      </c>
      <c r="K1653" s="1643">
        <v>39</v>
      </c>
      <c r="L1653" s="1923">
        <v>0</v>
      </c>
      <c r="M1653" s="1643">
        <f>K1653*(1+L1653/100)</f>
        <v>39</v>
      </c>
      <c r="O1653" s="1977"/>
      <c r="P1653" s="1983"/>
      <c r="Q1653" s="1978"/>
      <c r="R1653" s="2143">
        <f>M1653*Q1653</f>
        <v>0</v>
      </c>
      <c r="S1653" s="1924"/>
      <c r="T1653" s="2155">
        <f>M1653*S1653</f>
        <v>0</v>
      </c>
      <c r="U1653" s="1619"/>
      <c r="V1653" s="911">
        <f>M1653*U1653</f>
        <v>0</v>
      </c>
    </row>
    <row r="1654" spans="1:22" s="47" customFormat="1" ht="12.75" hidden="1" customHeight="1" outlineLevel="2">
      <c r="B1654" s="26"/>
      <c r="C1654" s="49"/>
      <c r="D1654" s="48"/>
      <c r="E1654" s="49"/>
      <c r="F1654" s="876"/>
      <c r="G1654" s="877"/>
      <c r="H1654" s="877"/>
      <c r="I1654" s="878"/>
      <c r="J1654" s="877"/>
      <c r="K1654" s="51"/>
      <c r="L1654" s="879"/>
      <c r="M1654" s="51"/>
      <c r="O1654" s="1988"/>
      <c r="P1654" s="1985"/>
      <c r="Q1654" s="1986"/>
      <c r="R1654" s="2146"/>
      <c r="S1654" s="891"/>
      <c r="T1654" s="1570"/>
      <c r="U1654" s="916"/>
      <c r="V1654" s="892"/>
    </row>
    <row r="1655" spans="1:22" s="25" customFormat="1" ht="16.5" customHeight="1" outlineLevel="1">
      <c r="A1655" s="451"/>
      <c r="B1655" s="500" t="s">
        <v>4689</v>
      </c>
      <c r="C1655" s="501" t="s">
        <v>4693</v>
      </c>
      <c r="D1655" s="501"/>
      <c r="E1655" s="502"/>
      <c r="F1655" s="844"/>
      <c r="G1655" s="845"/>
      <c r="H1655" s="503"/>
      <c r="I1655" s="868" t="s">
        <v>1091</v>
      </c>
      <c r="J1655" s="869"/>
      <c r="K1655" s="870"/>
      <c r="L1655" s="871"/>
      <c r="M1655" s="517"/>
      <c r="O1655" s="1975"/>
      <c r="P1655" s="1987"/>
      <c r="Q1655" s="1976"/>
      <c r="R1655" s="2142">
        <f>SUBTOTAL(9,R1656:R1662)</f>
        <v>0</v>
      </c>
      <c r="S1655" s="880"/>
      <c r="T1655" s="2156">
        <f>SUBTOTAL(9,T1656:T1662)</f>
        <v>0</v>
      </c>
      <c r="U1655" s="917"/>
      <c r="V1655" s="893">
        <f>SUBTOTAL(9,V1656:V1662)</f>
        <v>11.664</v>
      </c>
    </row>
    <row r="1656" spans="1:22" s="64" customFormat="1" outlineLevel="2" collapsed="1">
      <c r="B1656" s="1921" t="s">
        <v>4688</v>
      </c>
      <c r="C1656" s="1642"/>
      <c r="D1656" s="1921"/>
      <c r="E1656" s="1639"/>
      <c r="F1656" s="1638">
        <v>1</v>
      </c>
      <c r="G1656" s="1642" t="s">
        <v>13</v>
      </c>
      <c r="H1656" s="1922" t="s">
        <v>355</v>
      </c>
      <c r="I1656" s="1644" t="s">
        <v>1673</v>
      </c>
      <c r="J1656" s="1642" t="s">
        <v>17</v>
      </c>
      <c r="K1656" s="1643">
        <v>4.8600000000000003</v>
      </c>
      <c r="L1656" s="1923">
        <v>0</v>
      </c>
      <c r="M1656" s="1643">
        <f>K1656*(1+L1656/100)</f>
        <v>4.8600000000000003</v>
      </c>
      <c r="O1656" s="1977"/>
      <c r="P1656" s="1983"/>
      <c r="Q1656" s="1978"/>
      <c r="R1656" s="2143">
        <f t="shared" ref="R1656:R1658" si="0">M1656*Q1656</f>
        <v>0</v>
      </c>
      <c r="S1656" s="1924"/>
      <c r="T1656" s="2155">
        <f>M1656*S1656</f>
        <v>0</v>
      </c>
      <c r="U1656" s="1619">
        <v>2.4</v>
      </c>
      <c r="V1656" s="911">
        <f>M1656*U1656</f>
        <v>11.664</v>
      </c>
    </row>
    <row r="1657" spans="1:22" s="38" customFormat="1" ht="12" hidden="1" outlineLevel="3">
      <c r="B1657" s="26"/>
      <c r="C1657" s="40"/>
      <c r="D1657" s="39"/>
      <c r="E1657" s="40"/>
      <c r="F1657" s="872"/>
      <c r="G1657" s="873"/>
      <c r="H1657" s="873"/>
      <c r="I1657" s="874" t="s">
        <v>4474</v>
      </c>
      <c r="J1657" s="873"/>
      <c r="K1657" s="41">
        <v>0</v>
      </c>
      <c r="L1657" s="875"/>
      <c r="M1657" s="43"/>
      <c r="O1657" s="1981"/>
      <c r="P1657" s="1982"/>
      <c r="Q1657" s="1978">
        <v>-1</v>
      </c>
      <c r="R1657" s="2143">
        <f t="shared" si="0"/>
        <v>0</v>
      </c>
      <c r="S1657" s="889"/>
      <c r="T1657" s="1569"/>
      <c r="U1657" s="915"/>
      <c r="V1657" s="890"/>
    </row>
    <row r="1658" spans="1:22" s="38" customFormat="1" ht="12" hidden="1" outlineLevel="3">
      <c r="B1658" s="26"/>
      <c r="C1658" s="40"/>
      <c r="D1658" s="39"/>
      <c r="E1658" s="40"/>
      <c r="F1658" s="872"/>
      <c r="G1658" s="873"/>
      <c r="H1658" s="873"/>
      <c r="I1658" s="874">
        <v>4.8600000000000003</v>
      </c>
      <c r="J1658" s="873"/>
      <c r="K1658" s="41">
        <v>0</v>
      </c>
      <c r="L1658" s="875"/>
      <c r="M1658" s="43"/>
      <c r="O1658" s="1981"/>
      <c r="P1658" s="1982"/>
      <c r="Q1658" s="1978">
        <v>0</v>
      </c>
      <c r="R1658" s="2143">
        <f t="shared" si="0"/>
        <v>0</v>
      </c>
      <c r="S1658" s="889"/>
      <c r="T1658" s="1569"/>
      <c r="U1658" s="915"/>
      <c r="V1658" s="890"/>
    </row>
    <row r="1659" spans="1:22" s="64" customFormat="1" outlineLevel="2">
      <c r="B1659" s="1921" t="s">
        <v>4688</v>
      </c>
      <c r="C1659" s="1642"/>
      <c r="D1659" s="1921"/>
      <c r="E1659" s="1639"/>
      <c r="F1659" s="1638">
        <v>2</v>
      </c>
      <c r="G1659" s="1642" t="s">
        <v>13</v>
      </c>
      <c r="H1659" s="1922" t="s">
        <v>356</v>
      </c>
      <c r="I1659" s="1644" t="s">
        <v>1672</v>
      </c>
      <c r="J1659" s="1642" t="s">
        <v>7</v>
      </c>
      <c r="K1659" s="1643">
        <v>11.664</v>
      </c>
      <c r="L1659" s="1923">
        <v>0</v>
      </c>
      <c r="M1659" s="1643">
        <f>K1659*(1+L1659/100)</f>
        <v>11.664</v>
      </c>
      <c r="O1659" s="1977"/>
      <c r="P1659" s="1983"/>
      <c r="Q1659" s="1978"/>
      <c r="R1659" s="2143">
        <f>M1659*Q1659</f>
        <v>0</v>
      </c>
      <c r="S1659" s="1924"/>
      <c r="T1659" s="2155">
        <f>M1659*S1659</f>
        <v>0</v>
      </c>
      <c r="U1659" s="1619"/>
      <c r="V1659" s="911">
        <f>M1659*U1659</f>
        <v>0</v>
      </c>
    </row>
    <row r="1660" spans="1:22" s="64" customFormat="1" outlineLevel="2">
      <c r="B1660" s="1921" t="s">
        <v>4688</v>
      </c>
      <c r="C1660" s="1642"/>
      <c r="D1660" s="1921"/>
      <c r="E1660" s="1639"/>
      <c r="F1660" s="1638">
        <v>3</v>
      </c>
      <c r="G1660" s="1642" t="s">
        <v>13</v>
      </c>
      <c r="H1660" s="1922" t="s">
        <v>357</v>
      </c>
      <c r="I1660" s="1644" t="s">
        <v>1668</v>
      </c>
      <c r="J1660" s="1642" t="s">
        <v>7</v>
      </c>
      <c r="K1660" s="1643">
        <f>11.664*24</f>
        <v>279.93599999999998</v>
      </c>
      <c r="L1660" s="1923">
        <v>0</v>
      </c>
      <c r="M1660" s="1643">
        <f>K1660*(1+L1660/100)</f>
        <v>279.93599999999998</v>
      </c>
      <c r="O1660" s="1977"/>
      <c r="P1660" s="1983"/>
      <c r="Q1660" s="1978"/>
      <c r="R1660" s="2143">
        <f>M1660*Q1660</f>
        <v>0</v>
      </c>
      <c r="S1660" s="1924"/>
      <c r="T1660" s="2155">
        <f>M1660*S1660</f>
        <v>0</v>
      </c>
      <c r="U1660" s="1619"/>
      <c r="V1660" s="911">
        <f>M1660*U1660</f>
        <v>0</v>
      </c>
    </row>
    <row r="1661" spans="1:22" s="64" customFormat="1" outlineLevel="2">
      <c r="B1661" s="1921" t="s">
        <v>4688</v>
      </c>
      <c r="C1661" s="1642"/>
      <c r="D1661" s="1921"/>
      <c r="E1661" s="1639"/>
      <c r="F1661" s="1638">
        <v>4</v>
      </c>
      <c r="G1661" s="1642" t="s">
        <v>13</v>
      </c>
      <c r="H1661" s="1922" t="s">
        <v>358</v>
      </c>
      <c r="I1661" s="1644" t="s">
        <v>1674</v>
      </c>
      <c r="J1661" s="1642" t="s">
        <v>7</v>
      </c>
      <c r="K1661" s="1643">
        <v>11.664</v>
      </c>
      <c r="L1661" s="1923">
        <v>0</v>
      </c>
      <c r="M1661" s="1643">
        <f>K1661*(1+L1661/100)</f>
        <v>11.664</v>
      </c>
      <c r="O1661" s="1977"/>
      <c r="P1661" s="1983"/>
      <c r="Q1661" s="1978"/>
      <c r="R1661" s="2143">
        <f>M1661*Q1661</f>
        <v>0</v>
      </c>
      <c r="S1661" s="1924"/>
      <c r="T1661" s="2155">
        <f>M1661*S1661</f>
        <v>0</v>
      </c>
      <c r="U1661" s="1619"/>
      <c r="V1661" s="911">
        <f>M1661*U1661</f>
        <v>0</v>
      </c>
    </row>
    <row r="1662" spans="1:22" s="47" customFormat="1" ht="12.75" hidden="1" customHeight="1" outlineLevel="2">
      <c r="B1662" s="26"/>
      <c r="C1662" s="49"/>
      <c r="D1662" s="48"/>
      <c r="E1662" s="49"/>
      <c r="F1662" s="876"/>
      <c r="G1662" s="877"/>
      <c r="H1662" s="877"/>
      <c r="I1662" s="878"/>
      <c r="J1662" s="877"/>
      <c r="K1662" s="51"/>
      <c r="L1662" s="879"/>
      <c r="M1662" s="51"/>
      <c r="O1662" s="1988"/>
      <c r="P1662" s="1985"/>
      <c r="Q1662" s="1986"/>
      <c r="R1662" s="2146"/>
      <c r="S1662" s="891"/>
      <c r="T1662" s="1570"/>
      <c r="U1662" s="916"/>
      <c r="V1662" s="892"/>
    </row>
    <row r="1663" spans="1:22" s="25" customFormat="1" ht="16.5" customHeight="1" outlineLevel="1">
      <c r="A1663" s="451"/>
      <c r="B1663" s="500" t="s">
        <v>4689</v>
      </c>
      <c r="C1663" s="501" t="s">
        <v>4694</v>
      </c>
      <c r="D1663" s="501"/>
      <c r="E1663" s="502"/>
      <c r="F1663" s="844"/>
      <c r="G1663" s="845"/>
      <c r="H1663" s="503"/>
      <c r="I1663" s="868" t="s">
        <v>1470</v>
      </c>
      <c r="J1663" s="869"/>
      <c r="K1663" s="870"/>
      <c r="L1663" s="871"/>
      <c r="M1663" s="517"/>
      <c r="O1663" s="1975"/>
      <c r="P1663" s="1987"/>
      <c r="Q1663" s="1976"/>
      <c r="R1663" s="2142">
        <f>SUBTOTAL(9,R1664:R1665)</f>
        <v>0</v>
      </c>
      <c r="S1663" s="880"/>
      <c r="T1663" s="2156">
        <f>SUBTOTAL(9,T1664:T1665)</f>
        <v>0</v>
      </c>
      <c r="U1663" s="917"/>
      <c r="V1663" s="893">
        <f>SUBTOTAL(9,V1664:V1665)</f>
        <v>0</v>
      </c>
    </row>
    <row r="1664" spans="1:22" s="64" customFormat="1" outlineLevel="2">
      <c r="B1664" s="1921" t="s">
        <v>4688</v>
      </c>
      <c r="C1664" s="1642"/>
      <c r="D1664" s="1921"/>
      <c r="E1664" s="1639"/>
      <c r="F1664" s="1638">
        <v>1</v>
      </c>
      <c r="G1664" s="1642" t="s">
        <v>13</v>
      </c>
      <c r="H1664" s="1922" t="s">
        <v>359</v>
      </c>
      <c r="I1664" s="1644" t="s">
        <v>1607</v>
      </c>
      <c r="J1664" s="1642" t="s">
        <v>7</v>
      </c>
      <c r="K1664" s="1643">
        <f>T1579+T906+T894+T621+T195+T177+T54</f>
        <v>9086.1572345473796</v>
      </c>
      <c r="L1664" s="1923">
        <v>0</v>
      </c>
      <c r="M1664" s="1643">
        <f>K1664*(1+L1664/100)</f>
        <v>9086.1572345473796</v>
      </c>
      <c r="O1664" s="1977"/>
      <c r="P1664" s="1983"/>
      <c r="Q1664" s="1978"/>
      <c r="R1664" s="2143">
        <f>M1664*Q1664</f>
        <v>0</v>
      </c>
      <c r="S1664" s="1924"/>
      <c r="T1664" s="2155">
        <f>M1664*S1664</f>
        <v>0</v>
      </c>
      <c r="U1664" s="1619"/>
      <c r="V1664" s="911">
        <f>M1664*U1664</f>
        <v>0</v>
      </c>
    </row>
    <row r="1665" spans="1:22" s="47" customFormat="1" ht="12.75" hidden="1" customHeight="1" outlineLevel="2">
      <c r="B1665" s="26"/>
      <c r="C1665" s="49"/>
      <c r="D1665" s="48"/>
      <c r="E1665" s="49"/>
      <c r="F1665" s="876"/>
      <c r="G1665" s="877"/>
      <c r="H1665" s="877"/>
      <c r="I1665" s="878"/>
      <c r="J1665" s="877"/>
      <c r="K1665" s="51"/>
      <c r="L1665" s="879"/>
      <c r="M1665" s="51"/>
      <c r="O1665" s="1988"/>
      <c r="P1665" s="1985"/>
      <c r="Q1665" s="1986"/>
      <c r="R1665" s="2146"/>
      <c r="S1665" s="891"/>
      <c r="T1665" s="1570"/>
      <c r="U1665" s="916"/>
      <c r="V1665" s="892"/>
    </row>
    <row r="1666" spans="1:22" s="25" customFormat="1" ht="16.5" customHeight="1" outlineLevel="1" collapsed="1">
      <c r="A1666" s="451"/>
      <c r="B1666" s="500" t="s">
        <v>4689</v>
      </c>
      <c r="C1666" s="501" t="s">
        <v>4238</v>
      </c>
      <c r="D1666" s="501"/>
      <c r="E1666" s="502"/>
      <c r="F1666" s="844"/>
      <c r="G1666" s="845"/>
      <c r="H1666" s="503"/>
      <c r="I1666" s="868" t="s">
        <v>1563</v>
      </c>
      <c r="J1666" s="869"/>
      <c r="K1666" s="870"/>
      <c r="L1666" s="871"/>
      <c r="M1666" s="517"/>
      <c r="O1666" s="1975"/>
      <c r="P1666" s="1987"/>
      <c r="Q1666" s="1976"/>
      <c r="R1666" s="2142">
        <f>SUBTOTAL(9,R1667:R1738)</f>
        <v>0</v>
      </c>
      <c r="S1666" s="880"/>
      <c r="T1666" s="2156">
        <f>SUBTOTAL(9,T1667:T1738)</f>
        <v>30.749751205333325</v>
      </c>
      <c r="U1666" s="917"/>
      <c r="V1666" s="893">
        <f>SUBTOTAL(9,V1667:V1738)</f>
        <v>0</v>
      </c>
    </row>
    <row r="1667" spans="1:22" s="64" customFormat="1" ht="11.4" hidden="1" outlineLevel="2" collapsed="1">
      <c r="C1667" s="1642"/>
      <c r="D1667" s="1921"/>
      <c r="E1667" s="1639"/>
      <c r="F1667" s="1638">
        <v>1</v>
      </c>
      <c r="G1667" s="1642" t="s">
        <v>13</v>
      </c>
      <c r="H1667" s="1922" t="s">
        <v>313</v>
      </c>
      <c r="I1667" s="1641" t="s">
        <v>1593</v>
      </c>
      <c r="J1667" s="1642" t="s">
        <v>16</v>
      </c>
      <c r="K1667" s="1643">
        <v>1787.7528</v>
      </c>
      <c r="L1667" s="1923">
        <v>0</v>
      </c>
      <c r="M1667" s="1643">
        <f>K1667*(1+L1667/100)</f>
        <v>1787.7528</v>
      </c>
      <c r="O1667" s="1990"/>
      <c r="P1667" s="1983"/>
      <c r="Q1667" s="1978">
        <v>1</v>
      </c>
      <c r="R1667" s="2143">
        <f>M1667*Q1667</f>
        <v>1787.7528</v>
      </c>
      <c r="S1667" s="1924"/>
      <c r="T1667" s="1925">
        <f>M1667*S1667</f>
        <v>0</v>
      </c>
      <c r="U1667" s="1924"/>
      <c r="V1667" s="911">
        <f>M1667*U1667</f>
        <v>0</v>
      </c>
    </row>
    <row r="1668" spans="1:22" s="38" customFormat="1" ht="12" hidden="1" outlineLevel="3">
      <c r="B1668" s="26"/>
      <c r="C1668" s="40"/>
      <c r="D1668" s="39"/>
      <c r="E1668" s="40"/>
      <c r="F1668" s="872"/>
      <c r="G1668" s="873"/>
      <c r="H1668" s="873"/>
      <c r="I1668" s="874" t="s">
        <v>14</v>
      </c>
      <c r="J1668" s="873"/>
      <c r="K1668" s="41">
        <v>0</v>
      </c>
      <c r="L1668" s="875"/>
      <c r="M1668" s="43"/>
      <c r="O1668" s="1981"/>
      <c r="P1668" s="1982"/>
      <c r="Q1668" s="1980">
        <v>1</v>
      </c>
      <c r="R1668" s="2145"/>
      <c r="S1668" s="889"/>
      <c r="T1668" s="1569"/>
      <c r="U1668" s="915"/>
      <c r="V1668" s="890"/>
    </row>
    <row r="1669" spans="1:22" s="38" customFormat="1" ht="12" hidden="1" outlineLevel="3">
      <c r="B1669" s="26"/>
      <c r="C1669" s="40"/>
      <c r="D1669" s="39"/>
      <c r="E1669" s="40"/>
      <c r="F1669" s="872"/>
      <c r="G1669" s="873"/>
      <c r="H1669" s="873"/>
      <c r="I1669" s="874" t="s">
        <v>175</v>
      </c>
      <c r="J1669" s="873"/>
      <c r="K1669" s="41">
        <v>1763.94</v>
      </c>
      <c r="L1669" s="875"/>
      <c r="M1669" s="43"/>
      <c r="O1669" s="1981"/>
      <c r="P1669" s="1982"/>
      <c r="Q1669" s="1980">
        <v>1</v>
      </c>
      <c r="R1669" s="2145"/>
      <c r="S1669" s="889"/>
      <c r="T1669" s="1569"/>
      <c r="U1669" s="915"/>
      <c r="V1669" s="890"/>
    </row>
    <row r="1670" spans="1:22" s="38" customFormat="1" ht="12" hidden="1" outlineLevel="3">
      <c r="B1670" s="26"/>
      <c r="C1670" s="40"/>
      <c r="D1670" s="39"/>
      <c r="E1670" s="40"/>
      <c r="F1670" s="872"/>
      <c r="G1670" s="873"/>
      <c r="H1670" s="873"/>
      <c r="I1670" s="874" t="s">
        <v>163</v>
      </c>
      <c r="J1670" s="873"/>
      <c r="K1670" s="41">
        <v>0</v>
      </c>
      <c r="L1670" s="875"/>
      <c r="M1670" s="43"/>
      <c r="O1670" s="1981"/>
      <c r="P1670" s="1982"/>
      <c r="Q1670" s="1980">
        <v>1</v>
      </c>
      <c r="R1670" s="2145"/>
      <c r="S1670" s="889"/>
      <c r="T1670" s="1569"/>
      <c r="U1670" s="915"/>
      <c r="V1670" s="890"/>
    </row>
    <row r="1671" spans="1:22" s="38" customFormat="1" ht="12" hidden="1" outlineLevel="3">
      <c r="B1671" s="26"/>
      <c r="C1671" s="40"/>
      <c r="D1671" s="39"/>
      <c r="E1671" s="40"/>
      <c r="F1671" s="872"/>
      <c r="G1671" s="873"/>
      <c r="H1671" s="873"/>
      <c r="I1671" s="874" t="s">
        <v>380</v>
      </c>
      <c r="J1671" s="873"/>
      <c r="K1671" s="41">
        <v>0</v>
      </c>
      <c r="L1671" s="875"/>
      <c r="M1671" s="43"/>
      <c r="O1671" s="1981"/>
      <c r="P1671" s="1982"/>
      <c r="Q1671" s="1980">
        <v>1</v>
      </c>
      <c r="R1671" s="2145"/>
      <c r="S1671" s="889"/>
      <c r="T1671" s="1569"/>
      <c r="U1671" s="915"/>
      <c r="V1671" s="890"/>
    </row>
    <row r="1672" spans="1:22" s="38" customFormat="1" ht="12" hidden="1" outlineLevel="3">
      <c r="B1672" s="26"/>
      <c r="C1672" s="40"/>
      <c r="D1672" s="39"/>
      <c r="E1672" s="40"/>
      <c r="F1672" s="872"/>
      <c r="G1672" s="873"/>
      <c r="H1672" s="873"/>
      <c r="I1672" s="874" t="s">
        <v>1185</v>
      </c>
      <c r="J1672" s="873"/>
      <c r="K1672" s="41">
        <v>23.812799999999999</v>
      </c>
      <c r="L1672" s="875"/>
      <c r="M1672" s="43"/>
      <c r="O1672" s="1981"/>
      <c r="P1672" s="1982"/>
      <c r="Q1672" s="1980">
        <v>1</v>
      </c>
      <c r="R1672" s="2145"/>
      <c r="S1672" s="889"/>
      <c r="T1672" s="1569"/>
      <c r="U1672" s="915"/>
      <c r="V1672" s="890"/>
    </row>
    <row r="1673" spans="1:22" s="38" customFormat="1" ht="12" hidden="1" outlineLevel="3">
      <c r="B1673" s="26"/>
      <c r="C1673" s="40"/>
      <c r="D1673" s="39"/>
      <c r="E1673" s="40"/>
      <c r="F1673" s="872"/>
      <c r="G1673" s="873"/>
      <c r="H1673" s="873"/>
      <c r="I1673" s="874"/>
      <c r="J1673" s="873"/>
      <c r="K1673" s="41">
        <v>0</v>
      </c>
      <c r="L1673" s="875"/>
      <c r="M1673" s="43"/>
      <c r="O1673" s="1981"/>
      <c r="P1673" s="1982"/>
      <c r="Q1673" s="1980">
        <v>1</v>
      </c>
      <c r="R1673" s="2145"/>
      <c r="S1673" s="889"/>
      <c r="T1673" s="1569"/>
      <c r="U1673" s="915"/>
      <c r="V1673" s="890"/>
    </row>
    <row r="1674" spans="1:22" s="64" customFormat="1" outlineLevel="2" collapsed="1">
      <c r="B1674" s="1921" t="s">
        <v>4688</v>
      </c>
      <c r="C1674" s="1642"/>
      <c r="D1674" s="1921"/>
      <c r="E1674" s="1639"/>
      <c r="F1674" s="1638">
        <v>2</v>
      </c>
      <c r="G1674" s="1642" t="s">
        <v>13</v>
      </c>
      <c r="H1674" s="1922" t="s">
        <v>314</v>
      </c>
      <c r="I1674" s="1644" t="s">
        <v>1580</v>
      </c>
      <c r="J1674" s="1642" t="s">
        <v>16</v>
      </c>
      <c r="K1674" s="1643">
        <v>1080.1996000000001</v>
      </c>
      <c r="L1674" s="1923">
        <v>0</v>
      </c>
      <c r="M1674" s="1643">
        <f>K1674*(1+L1674/100)</f>
        <v>1080.1996000000001</v>
      </c>
      <c r="O1674" s="1977"/>
      <c r="P1674" s="1983"/>
      <c r="Q1674" s="1978"/>
      <c r="R1674" s="2143">
        <f>M1674*Q1674</f>
        <v>0</v>
      </c>
      <c r="S1674" s="1924"/>
      <c r="T1674" s="2155">
        <f>M1674*S1674</f>
        <v>0</v>
      </c>
      <c r="U1674" s="1619"/>
      <c r="V1674" s="911">
        <f>M1674*U1674</f>
        <v>0</v>
      </c>
    </row>
    <row r="1675" spans="1:22" s="38" customFormat="1" ht="12" hidden="1" outlineLevel="3">
      <c r="B1675" s="26"/>
      <c r="C1675" s="40"/>
      <c r="D1675" s="39"/>
      <c r="E1675" s="40"/>
      <c r="F1675" s="872"/>
      <c r="G1675" s="873"/>
      <c r="H1675" s="873"/>
      <c r="I1675" s="874" t="s">
        <v>207</v>
      </c>
      <c r="J1675" s="873"/>
      <c r="K1675" s="41">
        <v>0</v>
      </c>
      <c r="L1675" s="875"/>
      <c r="M1675" s="43"/>
      <c r="O1675" s="1981"/>
      <c r="P1675" s="1982"/>
      <c r="Q1675" s="1980">
        <v>1</v>
      </c>
      <c r="R1675" s="2145"/>
      <c r="S1675" s="889"/>
      <c r="T1675" s="1569"/>
      <c r="U1675" s="915"/>
      <c r="V1675" s="890"/>
    </row>
    <row r="1676" spans="1:22" s="38" customFormat="1" ht="12" hidden="1" outlineLevel="3">
      <c r="B1676" s="26"/>
      <c r="C1676" s="40"/>
      <c r="D1676" s="39"/>
      <c r="E1676" s="40"/>
      <c r="F1676" s="872"/>
      <c r="G1676" s="873"/>
      <c r="H1676" s="873"/>
      <c r="I1676" s="874" t="s">
        <v>1396</v>
      </c>
      <c r="J1676" s="873"/>
      <c r="K1676" s="41">
        <v>303.68279999999999</v>
      </c>
      <c r="L1676" s="875"/>
      <c r="M1676" s="43"/>
      <c r="O1676" s="1981"/>
      <c r="P1676" s="1982"/>
      <c r="Q1676" s="1980">
        <v>1</v>
      </c>
      <c r="R1676" s="2145"/>
      <c r="S1676" s="889"/>
      <c r="T1676" s="1569"/>
      <c r="U1676" s="915"/>
      <c r="V1676" s="890"/>
    </row>
    <row r="1677" spans="1:22" s="38" customFormat="1" ht="12" hidden="1" outlineLevel="3">
      <c r="B1677" s="26"/>
      <c r="C1677" s="40"/>
      <c r="D1677" s="39"/>
      <c r="E1677" s="40"/>
      <c r="F1677" s="872"/>
      <c r="G1677" s="873"/>
      <c r="H1677" s="873"/>
      <c r="I1677" s="874" t="s">
        <v>383</v>
      </c>
      <c r="J1677" s="873"/>
      <c r="K1677" s="41">
        <v>0</v>
      </c>
      <c r="L1677" s="875"/>
      <c r="M1677" s="43"/>
      <c r="O1677" s="1981"/>
      <c r="P1677" s="1982"/>
      <c r="Q1677" s="1980">
        <v>1</v>
      </c>
      <c r="R1677" s="2145"/>
      <c r="S1677" s="889"/>
      <c r="T1677" s="1569"/>
      <c r="U1677" s="915"/>
      <c r="V1677" s="890"/>
    </row>
    <row r="1678" spans="1:22" s="38" customFormat="1" ht="12" hidden="1" outlineLevel="3">
      <c r="B1678" s="26"/>
      <c r="C1678" s="40"/>
      <c r="D1678" s="39"/>
      <c r="E1678" s="40"/>
      <c r="F1678" s="872"/>
      <c r="G1678" s="873"/>
      <c r="H1678" s="873"/>
      <c r="I1678" s="874" t="s">
        <v>910</v>
      </c>
      <c r="J1678" s="873"/>
      <c r="K1678" s="41">
        <v>170.5128</v>
      </c>
      <c r="L1678" s="875"/>
      <c r="M1678" s="43"/>
      <c r="O1678" s="1981"/>
      <c r="P1678" s="1982"/>
      <c r="Q1678" s="1980">
        <v>1</v>
      </c>
      <c r="R1678" s="2145"/>
      <c r="S1678" s="889"/>
      <c r="T1678" s="1569"/>
      <c r="U1678" s="915"/>
      <c r="V1678" s="890"/>
    </row>
    <row r="1679" spans="1:22" s="38" customFormat="1" ht="12" hidden="1" outlineLevel="3">
      <c r="B1679" s="26"/>
      <c r="C1679" s="40"/>
      <c r="D1679" s="39"/>
      <c r="E1679" s="40"/>
      <c r="F1679" s="872"/>
      <c r="G1679" s="873"/>
      <c r="H1679" s="873"/>
      <c r="I1679" s="874" t="s">
        <v>188</v>
      </c>
      <c r="J1679" s="873"/>
      <c r="K1679" s="41">
        <v>0</v>
      </c>
      <c r="L1679" s="875"/>
      <c r="M1679" s="43"/>
      <c r="O1679" s="1981"/>
      <c r="P1679" s="1982"/>
      <c r="Q1679" s="1980">
        <v>1</v>
      </c>
      <c r="R1679" s="2145"/>
      <c r="S1679" s="889"/>
      <c r="T1679" s="1569"/>
      <c r="U1679" s="915"/>
      <c r="V1679" s="890"/>
    </row>
    <row r="1680" spans="1:22" s="38" customFormat="1" ht="12" hidden="1" outlineLevel="3">
      <c r="B1680" s="26"/>
      <c r="C1680" s="40"/>
      <c r="D1680" s="39"/>
      <c r="E1680" s="40"/>
      <c r="F1680" s="872"/>
      <c r="G1680" s="873"/>
      <c r="H1680" s="873"/>
      <c r="I1680" s="874" t="s">
        <v>1231</v>
      </c>
      <c r="J1680" s="873"/>
      <c r="K1680" s="41">
        <v>104.65199999999999</v>
      </c>
      <c r="L1680" s="875"/>
      <c r="M1680" s="43"/>
      <c r="O1680" s="1981"/>
      <c r="P1680" s="1982"/>
      <c r="Q1680" s="1980">
        <v>1</v>
      </c>
      <c r="R1680" s="2145"/>
      <c r="S1680" s="889"/>
      <c r="T1680" s="1569"/>
      <c r="U1680" s="915"/>
      <c r="V1680" s="890"/>
    </row>
    <row r="1681" spans="2:22" s="38" customFormat="1" ht="12" hidden="1" outlineLevel="3">
      <c r="B1681" s="26"/>
      <c r="C1681" s="40"/>
      <c r="D1681" s="39"/>
      <c r="E1681" s="40"/>
      <c r="F1681" s="872"/>
      <c r="G1681" s="873"/>
      <c r="H1681" s="873"/>
      <c r="I1681" s="874" t="s">
        <v>1334</v>
      </c>
      <c r="J1681" s="873"/>
      <c r="K1681" s="41">
        <v>89.797999999999988</v>
      </c>
      <c r="L1681" s="875"/>
      <c r="M1681" s="43"/>
      <c r="O1681" s="1981"/>
      <c r="P1681" s="1982"/>
      <c r="Q1681" s="1980">
        <v>1</v>
      </c>
      <c r="R1681" s="2145"/>
      <c r="S1681" s="889"/>
      <c r="T1681" s="1569"/>
      <c r="U1681" s="915"/>
      <c r="V1681" s="890"/>
    </row>
    <row r="1682" spans="2:22" s="38" customFormat="1" ht="12" hidden="1" outlineLevel="3">
      <c r="B1682" s="26"/>
      <c r="C1682" s="40"/>
      <c r="D1682" s="39"/>
      <c r="E1682" s="40"/>
      <c r="F1682" s="872"/>
      <c r="G1682" s="873"/>
      <c r="H1682" s="873"/>
      <c r="I1682" s="874" t="s">
        <v>1211</v>
      </c>
      <c r="J1682" s="873"/>
      <c r="K1682" s="41">
        <v>71.236799999999988</v>
      </c>
      <c r="L1682" s="875"/>
      <c r="M1682" s="43"/>
      <c r="O1682" s="1981"/>
      <c r="P1682" s="1982"/>
      <c r="Q1682" s="1980">
        <v>1</v>
      </c>
      <c r="R1682" s="2145"/>
      <c r="S1682" s="889"/>
      <c r="T1682" s="1569"/>
      <c r="U1682" s="915"/>
      <c r="V1682" s="890"/>
    </row>
    <row r="1683" spans="2:22" s="38" customFormat="1" ht="12" hidden="1" outlineLevel="3">
      <c r="B1683" s="26"/>
      <c r="C1683" s="40"/>
      <c r="D1683" s="39"/>
      <c r="E1683" s="40"/>
      <c r="F1683" s="872"/>
      <c r="G1683" s="873"/>
      <c r="H1683" s="873"/>
      <c r="I1683" s="874" t="s">
        <v>187</v>
      </c>
      <c r="J1683" s="873"/>
      <c r="K1683" s="41">
        <v>0</v>
      </c>
      <c r="L1683" s="875"/>
      <c r="M1683" s="43"/>
      <c r="O1683" s="1981"/>
      <c r="P1683" s="1982"/>
      <c r="Q1683" s="1980">
        <v>1</v>
      </c>
      <c r="R1683" s="2145"/>
      <c r="S1683" s="889"/>
      <c r="T1683" s="1569"/>
      <c r="U1683" s="915"/>
      <c r="V1683" s="890"/>
    </row>
    <row r="1684" spans="2:22" s="38" customFormat="1" ht="12" hidden="1" outlineLevel="3">
      <c r="B1684" s="26"/>
      <c r="C1684" s="40"/>
      <c r="D1684" s="39"/>
      <c r="E1684" s="40"/>
      <c r="F1684" s="872"/>
      <c r="G1684" s="873"/>
      <c r="H1684" s="873"/>
      <c r="I1684" s="874" t="s">
        <v>910</v>
      </c>
      <c r="J1684" s="873"/>
      <c r="K1684" s="41">
        <v>170.5128</v>
      </c>
      <c r="L1684" s="875"/>
      <c r="M1684" s="43"/>
      <c r="O1684" s="1981"/>
      <c r="P1684" s="1982"/>
      <c r="Q1684" s="1980">
        <v>1</v>
      </c>
      <c r="R1684" s="2145"/>
      <c r="S1684" s="889"/>
      <c r="T1684" s="1569"/>
      <c r="U1684" s="915"/>
      <c r="V1684" s="890"/>
    </row>
    <row r="1685" spans="2:22" s="38" customFormat="1" ht="12" hidden="1" outlineLevel="3">
      <c r="B1685" s="26"/>
      <c r="C1685" s="40"/>
      <c r="D1685" s="39"/>
      <c r="E1685" s="40"/>
      <c r="F1685" s="872"/>
      <c r="G1685" s="873"/>
      <c r="H1685" s="873"/>
      <c r="I1685" s="874" t="s">
        <v>3</v>
      </c>
      <c r="J1685" s="873"/>
      <c r="K1685" s="41">
        <v>910.39520000000005</v>
      </c>
      <c r="L1685" s="875"/>
      <c r="M1685" s="43"/>
      <c r="O1685" s="1981"/>
      <c r="P1685" s="1982"/>
      <c r="Q1685" s="1980">
        <v>1</v>
      </c>
      <c r="R1685" s="2145"/>
      <c r="S1685" s="889"/>
      <c r="T1685" s="1569"/>
      <c r="U1685" s="915"/>
      <c r="V1685" s="890"/>
    </row>
    <row r="1686" spans="2:22" s="38" customFormat="1" ht="12" hidden="1" outlineLevel="3">
      <c r="B1686" s="26"/>
      <c r="C1686" s="40"/>
      <c r="D1686" s="39"/>
      <c r="E1686" s="40"/>
      <c r="F1686" s="872"/>
      <c r="G1686" s="873"/>
      <c r="H1686" s="873"/>
      <c r="I1686" s="874" t="s">
        <v>384</v>
      </c>
      <c r="J1686" s="873"/>
      <c r="K1686" s="41">
        <v>0</v>
      </c>
      <c r="L1686" s="875"/>
      <c r="M1686" s="43"/>
      <c r="O1686" s="1981"/>
      <c r="P1686" s="1982"/>
      <c r="Q1686" s="1980">
        <v>1</v>
      </c>
      <c r="R1686" s="2145"/>
      <c r="S1686" s="889"/>
      <c r="T1686" s="1569"/>
      <c r="U1686" s="915"/>
      <c r="V1686" s="890"/>
    </row>
    <row r="1687" spans="2:22" s="38" customFormat="1" ht="12" hidden="1" outlineLevel="3">
      <c r="B1687" s="26"/>
      <c r="C1687" s="40"/>
      <c r="D1687" s="39"/>
      <c r="E1687" s="40"/>
      <c r="F1687" s="872"/>
      <c r="G1687" s="873"/>
      <c r="H1687" s="873"/>
      <c r="I1687" s="874" t="s">
        <v>1053</v>
      </c>
      <c r="J1687" s="873"/>
      <c r="K1687" s="41">
        <v>67.704400000000007</v>
      </c>
      <c r="L1687" s="875"/>
      <c r="M1687" s="43"/>
      <c r="O1687" s="1981"/>
      <c r="P1687" s="1982"/>
      <c r="Q1687" s="1980">
        <v>1</v>
      </c>
      <c r="R1687" s="2145"/>
      <c r="S1687" s="889"/>
      <c r="T1687" s="1569"/>
      <c r="U1687" s="915"/>
      <c r="V1687" s="890"/>
    </row>
    <row r="1688" spans="2:22" s="38" customFormat="1" ht="12" hidden="1" outlineLevel="3">
      <c r="B1688" s="26"/>
      <c r="C1688" s="40"/>
      <c r="D1688" s="39"/>
      <c r="E1688" s="40"/>
      <c r="F1688" s="872"/>
      <c r="G1688" s="873"/>
      <c r="H1688" s="873"/>
      <c r="I1688" s="874" t="s">
        <v>3</v>
      </c>
      <c r="J1688" s="873"/>
      <c r="K1688" s="41">
        <v>67.704400000000007</v>
      </c>
      <c r="L1688" s="875"/>
      <c r="M1688" s="43"/>
      <c r="O1688" s="1981"/>
      <c r="P1688" s="1982"/>
      <c r="Q1688" s="1980">
        <v>1</v>
      </c>
      <c r="R1688" s="2145"/>
      <c r="S1688" s="889"/>
      <c r="T1688" s="1569"/>
      <c r="U1688" s="915"/>
      <c r="V1688" s="890"/>
    </row>
    <row r="1689" spans="2:22" s="38" customFormat="1" ht="12" hidden="1" outlineLevel="3">
      <c r="B1689" s="26"/>
      <c r="C1689" s="40"/>
      <c r="D1689" s="39"/>
      <c r="E1689" s="40"/>
      <c r="F1689" s="872"/>
      <c r="G1689" s="873"/>
      <c r="H1689" s="873"/>
      <c r="I1689" s="874" t="s">
        <v>183</v>
      </c>
      <c r="J1689" s="873"/>
      <c r="K1689" s="41">
        <v>0</v>
      </c>
      <c r="L1689" s="875"/>
      <c r="M1689" s="43"/>
      <c r="O1689" s="1981"/>
      <c r="P1689" s="1982"/>
      <c r="Q1689" s="1980">
        <v>1</v>
      </c>
      <c r="R1689" s="2145"/>
      <c r="S1689" s="889"/>
      <c r="T1689" s="1569"/>
      <c r="U1689" s="915"/>
      <c r="V1689" s="890"/>
    </row>
    <row r="1690" spans="2:22" s="38" customFormat="1" ht="12" hidden="1" outlineLevel="3">
      <c r="B1690" s="26"/>
      <c r="C1690" s="40"/>
      <c r="D1690" s="39"/>
      <c r="E1690" s="40"/>
      <c r="F1690" s="872"/>
      <c r="G1690" s="873"/>
      <c r="H1690" s="873"/>
      <c r="I1690" s="874" t="s">
        <v>68</v>
      </c>
      <c r="J1690" s="873"/>
      <c r="K1690" s="41">
        <v>54.13</v>
      </c>
      <c r="L1690" s="875"/>
      <c r="M1690" s="43"/>
      <c r="O1690" s="1981"/>
      <c r="P1690" s="1982"/>
      <c r="Q1690" s="1980">
        <v>1</v>
      </c>
      <c r="R1690" s="2145"/>
      <c r="S1690" s="889"/>
      <c r="T1690" s="1569"/>
      <c r="U1690" s="915"/>
      <c r="V1690" s="890"/>
    </row>
    <row r="1691" spans="2:22" s="38" customFormat="1" ht="12" hidden="1" outlineLevel="3">
      <c r="B1691" s="26"/>
      <c r="C1691" s="40"/>
      <c r="D1691" s="39"/>
      <c r="E1691" s="40"/>
      <c r="F1691" s="872"/>
      <c r="G1691" s="873"/>
      <c r="H1691" s="873"/>
      <c r="I1691" s="874" t="s">
        <v>3</v>
      </c>
      <c r="J1691" s="873"/>
      <c r="K1691" s="41">
        <v>54.13</v>
      </c>
      <c r="L1691" s="875"/>
      <c r="M1691" s="43"/>
      <c r="O1691" s="1981"/>
      <c r="P1691" s="1982"/>
      <c r="Q1691" s="1980">
        <v>1</v>
      </c>
      <c r="R1691" s="2145"/>
      <c r="S1691" s="889"/>
      <c r="T1691" s="1569"/>
      <c r="U1691" s="915"/>
      <c r="V1691" s="890"/>
    </row>
    <row r="1692" spans="2:22" s="38" customFormat="1" ht="12" hidden="1" outlineLevel="3">
      <c r="B1692" s="26"/>
      <c r="C1692" s="40"/>
      <c r="D1692" s="39"/>
      <c r="E1692" s="40"/>
      <c r="F1692" s="872"/>
      <c r="G1692" s="873"/>
      <c r="H1692" s="873"/>
      <c r="I1692" s="874" t="s">
        <v>1323</v>
      </c>
      <c r="J1692" s="873"/>
      <c r="K1692" s="41">
        <v>0</v>
      </c>
      <c r="L1692" s="875"/>
      <c r="M1692" s="43"/>
      <c r="O1692" s="1981"/>
      <c r="P1692" s="1982"/>
      <c r="Q1692" s="1980">
        <v>1</v>
      </c>
      <c r="R1692" s="2145"/>
      <c r="S1692" s="889"/>
      <c r="T1692" s="1569"/>
      <c r="U1692" s="915"/>
      <c r="V1692" s="890"/>
    </row>
    <row r="1693" spans="2:22" s="38" customFormat="1" ht="12" hidden="1" outlineLevel="3">
      <c r="B1693" s="26"/>
      <c r="C1693" s="40"/>
      <c r="D1693" s="39"/>
      <c r="E1693" s="40"/>
      <c r="F1693" s="872"/>
      <c r="G1693" s="873"/>
      <c r="H1693" s="873"/>
      <c r="I1693" s="874" t="s">
        <v>209</v>
      </c>
      <c r="J1693" s="873"/>
      <c r="K1693" s="41">
        <v>3.9975000000000001</v>
      </c>
      <c r="L1693" s="875"/>
      <c r="M1693" s="43"/>
      <c r="O1693" s="1981"/>
      <c r="P1693" s="1982"/>
      <c r="Q1693" s="1980">
        <v>1</v>
      </c>
      <c r="R1693" s="2145"/>
      <c r="S1693" s="889"/>
      <c r="T1693" s="1569"/>
      <c r="U1693" s="915"/>
      <c r="V1693" s="890"/>
    </row>
    <row r="1694" spans="2:22" s="38" customFormat="1" ht="12" hidden="1" outlineLevel="3">
      <c r="B1694" s="26"/>
      <c r="C1694" s="40"/>
      <c r="D1694" s="39"/>
      <c r="E1694" s="40"/>
      <c r="F1694" s="872"/>
      <c r="G1694" s="873"/>
      <c r="H1694" s="873"/>
      <c r="I1694" s="874" t="s">
        <v>411</v>
      </c>
      <c r="J1694" s="873"/>
      <c r="K1694" s="41">
        <v>43.972499999999997</v>
      </c>
      <c r="L1694" s="875"/>
      <c r="M1694" s="43"/>
      <c r="O1694" s="1981"/>
      <c r="P1694" s="1982"/>
      <c r="Q1694" s="1980">
        <v>1</v>
      </c>
      <c r="R1694" s="2145"/>
      <c r="S1694" s="889"/>
      <c r="T1694" s="1569"/>
      <c r="U1694" s="915"/>
      <c r="V1694" s="890"/>
    </row>
    <row r="1695" spans="2:22" s="38" customFormat="1" ht="12" hidden="1" outlineLevel="3">
      <c r="B1695" s="26"/>
      <c r="C1695" s="40"/>
      <c r="D1695" s="39"/>
      <c r="E1695" s="40"/>
      <c r="F1695" s="872"/>
      <c r="G1695" s="873"/>
      <c r="H1695" s="873"/>
      <c r="I1695" s="874" t="s">
        <v>3</v>
      </c>
      <c r="J1695" s="873"/>
      <c r="K1695" s="41">
        <v>47.97</v>
      </c>
      <c r="L1695" s="875"/>
      <c r="M1695" s="43"/>
      <c r="O1695" s="1981"/>
      <c r="P1695" s="1982"/>
      <c r="Q1695" s="1980">
        <v>1</v>
      </c>
      <c r="R1695" s="2145"/>
      <c r="S1695" s="889"/>
      <c r="T1695" s="1569"/>
      <c r="U1695" s="915"/>
      <c r="V1695" s="890"/>
    </row>
    <row r="1696" spans="2:22" s="38" customFormat="1" ht="12" hidden="1" outlineLevel="3">
      <c r="B1696" s="26"/>
      <c r="C1696" s="40"/>
      <c r="D1696" s="39"/>
      <c r="E1696" s="40"/>
      <c r="F1696" s="872"/>
      <c r="G1696" s="873"/>
      <c r="H1696" s="873"/>
      <c r="I1696" s="874"/>
      <c r="J1696" s="873"/>
      <c r="K1696" s="41">
        <v>0</v>
      </c>
      <c r="L1696" s="875"/>
      <c r="M1696" s="43"/>
      <c r="O1696" s="1981"/>
      <c r="P1696" s="1982"/>
      <c r="Q1696" s="1980">
        <v>1</v>
      </c>
      <c r="R1696" s="2145"/>
      <c r="S1696" s="889"/>
      <c r="T1696" s="1569"/>
      <c r="U1696" s="915"/>
      <c r="V1696" s="890"/>
    </row>
    <row r="1697" spans="2:22" s="64" customFormat="1" outlineLevel="2" collapsed="1">
      <c r="B1697" s="1921" t="s">
        <v>4688</v>
      </c>
      <c r="C1697" s="1642"/>
      <c r="D1697" s="1921"/>
      <c r="E1697" s="1639"/>
      <c r="F1697" s="1638">
        <v>3</v>
      </c>
      <c r="G1697" s="1642" t="s">
        <v>5</v>
      </c>
      <c r="H1697" s="1922" t="s">
        <v>190</v>
      </c>
      <c r="I1697" s="1644" t="s">
        <v>1785</v>
      </c>
      <c r="J1697" s="1642" t="s">
        <v>7</v>
      </c>
      <c r="K1697" s="1643">
        <v>1.0037835500000001</v>
      </c>
      <c r="L1697" s="1923">
        <v>0</v>
      </c>
      <c r="M1697" s="1643">
        <f>K1697*(1+L1697/100)</f>
        <v>1.0037835500000001</v>
      </c>
      <c r="O1697" s="1977"/>
      <c r="P1697" s="1983"/>
      <c r="Q1697" s="1978"/>
      <c r="R1697" s="2143">
        <f>M1697*Q1697</f>
        <v>0</v>
      </c>
      <c r="S1697" s="1924">
        <v>1</v>
      </c>
      <c r="T1697" s="2155">
        <f>M1697*S1697</f>
        <v>1.0037835500000001</v>
      </c>
      <c r="U1697" s="1619"/>
      <c r="V1697" s="911">
        <f>M1697*U1697</f>
        <v>0</v>
      </c>
    </row>
    <row r="1698" spans="2:22" s="38" customFormat="1" ht="12" hidden="1" outlineLevel="3">
      <c r="B1698" s="26"/>
      <c r="C1698" s="40"/>
      <c r="D1698" s="39"/>
      <c r="E1698" s="40"/>
      <c r="F1698" s="872"/>
      <c r="G1698" s="873"/>
      <c r="H1698" s="873"/>
      <c r="I1698" s="874" t="s">
        <v>14</v>
      </c>
      <c r="J1698" s="873"/>
      <c r="K1698" s="41">
        <v>0</v>
      </c>
      <c r="L1698" s="875"/>
      <c r="M1698" s="43"/>
      <c r="O1698" s="1981"/>
      <c r="P1698" s="1982"/>
      <c r="Q1698" s="1980">
        <v>1</v>
      </c>
      <c r="R1698" s="2145"/>
      <c r="S1698" s="889"/>
      <c r="T1698" s="1569"/>
      <c r="U1698" s="915"/>
      <c r="V1698" s="890"/>
    </row>
    <row r="1699" spans="2:22" s="38" customFormat="1" ht="12" hidden="1" outlineLevel="3">
      <c r="B1699" s="26"/>
      <c r="C1699" s="40"/>
      <c r="D1699" s="39"/>
      <c r="E1699" s="40"/>
      <c r="F1699" s="872"/>
      <c r="G1699" s="873"/>
      <c r="H1699" s="873"/>
      <c r="I1699" s="874" t="s">
        <v>849</v>
      </c>
      <c r="J1699" s="873"/>
      <c r="K1699" s="41">
        <v>0.62571354999999995</v>
      </c>
      <c r="L1699" s="875"/>
      <c r="M1699" s="43"/>
      <c r="O1699" s="1981"/>
      <c r="P1699" s="1982"/>
      <c r="Q1699" s="1980">
        <v>1</v>
      </c>
      <c r="R1699" s="2145"/>
      <c r="S1699" s="889"/>
      <c r="T1699" s="1569"/>
      <c r="U1699" s="915"/>
      <c r="V1699" s="890"/>
    </row>
    <row r="1700" spans="2:22" s="38" customFormat="1" ht="12" hidden="1" outlineLevel="3">
      <c r="B1700" s="26"/>
      <c r="C1700" s="40"/>
      <c r="D1700" s="39"/>
      <c r="E1700" s="40"/>
      <c r="F1700" s="872"/>
      <c r="G1700" s="873"/>
      <c r="H1700" s="873"/>
      <c r="I1700" s="874" t="s">
        <v>121</v>
      </c>
      <c r="J1700" s="873"/>
      <c r="K1700" s="41">
        <v>0</v>
      </c>
      <c r="L1700" s="875"/>
      <c r="M1700" s="43"/>
      <c r="O1700" s="1981"/>
      <c r="P1700" s="1982"/>
      <c r="Q1700" s="1980">
        <v>1</v>
      </c>
      <c r="R1700" s="2145"/>
      <c r="S1700" s="889"/>
      <c r="T1700" s="1569"/>
      <c r="U1700" s="915"/>
      <c r="V1700" s="890"/>
    </row>
    <row r="1701" spans="2:22" s="38" customFormat="1" ht="12" hidden="1" outlineLevel="3">
      <c r="B1701" s="26"/>
      <c r="C1701" s="40"/>
      <c r="D1701" s="39"/>
      <c r="E1701" s="40"/>
      <c r="F1701" s="872"/>
      <c r="G1701" s="873"/>
      <c r="H1701" s="873"/>
      <c r="I1701" s="874" t="s">
        <v>669</v>
      </c>
      <c r="J1701" s="873"/>
      <c r="K1701" s="41">
        <v>0.37807000000000002</v>
      </c>
      <c r="L1701" s="875"/>
      <c r="M1701" s="43"/>
      <c r="O1701" s="1981"/>
      <c r="P1701" s="1982"/>
      <c r="Q1701" s="1980">
        <v>1</v>
      </c>
      <c r="R1701" s="2145"/>
      <c r="S1701" s="889"/>
      <c r="T1701" s="1569"/>
      <c r="U1701" s="915"/>
      <c r="V1701" s="890"/>
    </row>
    <row r="1702" spans="2:22" s="38" customFormat="1" ht="12" hidden="1" outlineLevel="3">
      <c r="B1702" s="26"/>
      <c r="C1702" s="40"/>
      <c r="D1702" s="39"/>
      <c r="E1702" s="40"/>
      <c r="F1702" s="872"/>
      <c r="G1702" s="873"/>
      <c r="H1702" s="873"/>
      <c r="I1702" s="874"/>
      <c r="J1702" s="873"/>
      <c r="K1702" s="41">
        <v>0</v>
      </c>
      <c r="L1702" s="875"/>
      <c r="M1702" s="43"/>
      <c r="O1702" s="1981"/>
      <c r="P1702" s="1982"/>
      <c r="Q1702" s="1980">
        <v>1</v>
      </c>
      <c r="R1702" s="2145"/>
      <c r="S1702" s="889"/>
      <c r="T1702" s="1569"/>
      <c r="U1702" s="915"/>
      <c r="V1702" s="890"/>
    </row>
    <row r="1703" spans="2:22" s="64" customFormat="1" outlineLevel="2" collapsed="1">
      <c r="B1703" s="1921" t="s">
        <v>4688</v>
      </c>
      <c r="C1703" s="1642"/>
      <c r="D1703" s="1921"/>
      <c r="E1703" s="1639"/>
      <c r="F1703" s="1638">
        <v>4</v>
      </c>
      <c r="G1703" s="1642" t="s">
        <v>13</v>
      </c>
      <c r="H1703" s="1922" t="s">
        <v>315</v>
      </c>
      <c r="I1703" s="1644" t="s">
        <v>1597</v>
      </c>
      <c r="J1703" s="1642" t="s">
        <v>16</v>
      </c>
      <c r="K1703" s="1643">
        <v>1032.23</v>
      </c>
      <c r="L1703" s="1923">
        <v>0</v>
      </c>
      <c r="M1703" s="1643">
        <f>K1703*(1+L1703/100)</f>
        <v>1032.23</v>
      </c>
      <c r="O1703" s="1977"/>
      <c r="P1703" s="1983"/>
      <c r="Q1703" s="1978"/>
      <c r="R1703" s="2143">
        <f>M1703*Q1703</f>
        <v>0</v>
      </c>
      <c r="S1703" s="1924"/>
      <c r="T1703" s="2155">
        <f>M1703*S1703</f>
        <v>0</v>
      </c>
      <c r="U1703" s="1619"/>
      <c r="V1703" s="911">
        <f>M1703*U1703</f>
        <v>0</v>
      </c>
    </row>
    <row r="1704" spans="2:22" s="38" customFormat="1" ht="12" hidden="1" outlineLevel="3">
      <c r="B1704" s="26"/>
      <c r="C1704" s="40"/>
      <c r="D1704" s="39"/>
      <c r="E1704" s="40"/>
      <c r="F1704" s="872"/>
      <c r="G1704" s="873"/>
      <c r="H1704" s="873"/>
      <c r="I1704" s="874" t="s">
        <v>508</v>
      </c>
      <c r="J1704" s="873"/>
      <c r="K1704" s="41">
        <v>0</v>
      </c>
      <c r="L1704" s="875"/>
      <c r="M1704" s="43"/>
      <c r="O1704" s="1981"/>
      <c r="P1704" s="1982"/>
      <c r="Q1704" s="1980">
        <v>1</v>
      </c>
      <c r="R1704" s="2145"/>
      <c r="S1704" s="889"/>
      <c r="T1704" s="1569"/>
      <c r="U1704" s="915"/>
      <c r="V1704" s="890"/>
    </row>
    <row r="1705" spans="2:22" s="38" customFormat="1" ht="12" hidden="1" outlineLevel="3">
      <c r="B1705" s="26"/>
      <c r="C1705" s="40"/>
      <c r="D1705" s="39"/>
      <c r="E1705" s="40"/>
      <c r="F1705" s="872"/>
      <c r="G1705" s="873"/>
      <c r="H1705" s="873"/>
      <c r="I1705" s="874" t="s">
        <v>169</v>
      </c>
      <c r="J1705" s="873"/>
      <c r="K1705" s="41">
        <v>1032.23</v>
      </c>
      <c r="L1705" s="875"/>
      <c r="M1705" s="43"/>
      <c r="O1705" s="1981"/>
      <c r="P1705" s="1982"/>
      <c r="Q1705" s="1980">
        <v>1</v>
      </c>
      <c r="R1705" s="2145"/>
      <c r="S1705" s="889"/>
      <c r="T1705" s="1569"/>
      <c r="U1705" s="915"/>
      <c r="V1705" s="890"/>
    </row>
    <row r="1706" spans="2:22" s="38" customFormat="1" ht="12" hidden="1" outlineLevel="3">
      <c r="B1706" s="26"/>
      <c r="C1706" s="40"/>
      <c r="D1706" s="39"/>
      <c r="E1706" s="40"/>
      <c r="F1706" s="872"/>
      <c r="G1706" s="873"/>
      <c r="H1706" s="873"/>
      <c r="I1706" s="874"/>
      <c r="J1706" s="873"/>
      <c r="K1706" s="41">
        <v>0</v>
      </c>
      <c r="L1706" s="875"/>
      <c r="M1706" s="43"/>
      <c r="O1706" s="1981"/>
      <c r="P1706" s="1982"/>
      <c r="Q1706" s="1980">
        <v>1</v>
      </c>
      <c r="R1706" s="2145"/>
      <c r="S1706" s="889"/>
      <c r="T1706" s="1569"/>
      <c r="U1706" s="915"/>
      <c r="V1706" s="890"/>
    </row>
    <row r="1707" spans="2:22" s="64" customFormat="1" outlineLevel="2">
      <c r="B1707" s="1921" t="s">
        <v>4688</v>
      </c>
      <c r="C1707" s="1642"/>
      <c r="D1707" s="1921"/>
      <c r="E1707" s="1639"/>
      <c r="F1707" s="1638">
        <v>5</v>
      </c>
      <c r="G1707" s="1642" t="s">
        <v>5</v>
      </c>
      <c r="H1707" s="1922" t="s">
        <v>1788</v>
      </c>
      <c r="I1707" s="1644" t="s">
        <v>1786</v>
      </c>
      <c r="J1707" s="1642" t="s">
        <v>16</v>
      </c>
      <c r="K1707" s="1643">
        <v>1032.23</v>
      </c>
      <c r="L1707" s="1923">
        <v>15</v>
      </c>
      <c r="M1707" s="1643">
        <f>K1707*(1+L1707/100)</f>
        <v>1187.0645</v>
      </c>
      <c r="O1707" s="1977"/>
      <c r="P1707" s="1983"/>
      <c r="Q1707" s="1978"/>
      <c r="R1707" s="2143">
        <f>M1707*Q1707</f>
        <v>0</v>
      </c>
      <c r="S1707" s="1924">
        <v>2.9999999999999997E-4</v>
      </c>
      <c r="T1707" s="2155">
        <f>M1707*S1707</f>
        <v>0.35611934999999995</v>
      </c>
      <c r="U1707" s="1619"/>
      <c r="V1707" s="911">
        <f>M1707*U1707</f>
        <v>0</v>
      </c>
    </row>
    <row r="1708" spans="2:22" s="64" customFormat="1" outlineLevel="2" collapsed="1">
      <c r="B1708" s="1921" t="s">
        <v>4688</v>
      </c>
      <c r="C1708" s="1642"/>
      <c r="D1708" s="1921"/>
      <c r="E1708" s="1639"/>
      <c r="F1708" s="1638">
        <v>6</v>
      </c>
      <c r="G1708" s="1642" t="s">
        <v>13</v>
      </c>
      <c r="H1708" s="1922" t="s">
        <v>316</v>
      </c>
      <c r="I1708" s="1644" t="s">
        <v>1663</v>
      </c>
      <c r="J1708" s="1642" t="s">
        <v>16</v>
      </c>
      <c r="K1708" s="1643">
        <v>3575.5059999999999</v>
      </c>
      <c r="L1708" s="1923">
        <v>0</v>
      </c>
      <c r="M1708" s="1643">
        <f>K1708*(1+L1708/100)</f>
        <v>3575.5059999999999</v>
      </c>
      <c r="O1708" s="1977"/>
      <c r="P1708" s="1983"/>
      <c r="Q1708" s="1978"/>
      <c r="R1708" s="2143">
        <f>M1708*Q1708</f>
        <v>0</v>
      </c>
      <c r="S1708" s="1924">
        <v>4.0000000000000002E-4</v>
      </c>
      <c r="T1708" s="2155">
        <f>M1708*S1708</f>
        <v>1.4302024</v>
      </c>
      <c r="U1708" s="1619"/>
      <c r="V1708" s="911">
        <f>M1708*U1708</f>
        <v>0</v>
      </c>
    </row>
    <row r="1709" spans="2:22" s="38" customFormat="1" ht="12" hidden="1" outlineLevel="3">
      <c r="B1709" s="26"/>
      <c r="C1709" s="40"/>
      <c r="D1709" s="39"/>
      <c r="E1709" s="40"/>
      <c r="F1709" s="872"/>
      <c r="G1709" s="873"/>
      <c r="H1709" s="873"/>
      <c r="I1709" s="874" t="s">
        <v>14</v>
      </c>
      <c r="J1709" s="873"/>
      <c r="K1709" s="41">
        <v>0</v>
      </c>
      <c r="L1709" s="875"/>
      <c r="M1709" s="43"/>
      <c r="O1709" s="1981"/>
      <c r="P1709" s="1982"/>
      <c r="Q1709" s="1980">
        <v>1</v>
      </c>
      <c r="R1709" s="2145"/>
      <c r="S1709" s="889"/>
      <c r="T1709" s="1569"/>
      <c r="U1709" s="915"/>
      <c r="V1709" s="890"/>
    </row>
    <row r="1710" spans="2:22" s="38" customFormat="1" ht="12" hidden="1" outlineLevel="3">
      <c r="B1710" s="26"/>
      <c r="C1710" s="40"/>
      <c r="D1710" s="39"/>
      <c r="E1710" s="40"/>
      <c r="F1710" s="872"/>
      <c r="G1710" s="873"/>
      <c r="H1710" s="873"/>
      <c r="I1710" s="874" t="s">
        <v>414</v>
      </c>
      <c r="J1710" s="873"/>
      <c r="K1710" s="41">
        <v>3575.5059999999999</v>
      </c>
      <c r="L1710" s="875"/>
      <c r="M1710" s="43"/>
      <c r="O1710" s="1981"/>
      <c r="P1710" s="1982"/>
      <c r="Q1710" s="1980">
        <v>1</v>
      </c>
      <c r="R1710" s="2145"/>
      <c r="S1710" s="889"/>
      <c r="T1710" s="1569"/>
      <c r="U1710" s="915"/>
      <c r="V1710" s="890"/>
    </row>
    <row r="1711" spans="2:22" s="38" customFormat="1" ht="12" hidden="1" outlineLevel="3">
      <c r="B1711" s="26"/>
      <c r="C1711" s="40"/>
      <c r="D1711" s="39"/>
      <c r="E1711" s="40"/>
      <c r="F1711" s="872"/>
      <c r="G1711" s="873"/>
      <c r="H1711" s="873"/>
      <c r="I1711" s="874"/>
      <c r="J1711" s="873"/>
      <c r="K1711" s="41">
        <v>0</v>
      </c>
      <c r="L1711" s="875"/>
      <c r="M1711" s="43"/>
      <c r="O1711" s="1981"/>
      <c r="P1711" s="1982"/>
      <c r="Q1711" s="1980">
        <v>1</v>
      </c>
      <c r="R1711" s="2145"/>
      <c r="S1711" s="889"/>
      <c r="T1711" s="1569"/>
      <c r="U1711" s="915"/>
      <c r="V1711" s="890"/>
    </row>
    <row r="1712" spans="2:22" s="64" customFormat="1" outlineLevel="2" collapsed="1">
      <c r="B1712" s="1921" t="s">
        <v>4688</v>
      </c>
      <c r="C1712" s="1642"/>
      <c r="D1712" s="1921"/>
      <c r="E1712" s="1639"/>
      <c r="F1712" s="1638">
        <v>7</v>
      </c>
      <c r="G1712" s="1642" t="s">
        <v>13</v>
      </c>
      <c r="H1712" s="1922" t="s">
        <v>317</v>
      </c>
      <c r="I1712" s="1644" t="s">
        <v>1651</v>
      </c>
      <c r="J1712" s="1642" t="s">
        <v>16</v>
      </c>
      <c r="K1712" s="1643">
        <v>2160.4</v>
      </c>
      <c r="L1712" s="1923">
        <v>0</v>
      </c>
      <c r="M1712" s="1643">
        <f>K1712*(1+L1712/100)</f>
        <v>2160.4</v>
      </c>
      <c r="O1712" s="1977"/>
      <c r="P1712" s="1983"/>
      <c r="Q1712" s="1978"/>
      <c r="R1712" s="2143">
        <f>M1712*Q1712</f>
        <v>0</v>
      </c>
      <c r="S1712" s="1924">
        <v>4.0000000000000002E-4</v>
      </c>
      <c r="T1712" s="2155">
        <f>M1712*S1712</f>
        <v>0.86416000000000004</v>
      </c>
      <c r="U1712" s="1619"/>
      <c r="V1712" s="911">
        <f>M1712*U1712</f>
        <v>0</v>
      </c>
    </row>
    <row r="1713" spans="2:22" s="38" customFormat="1" ht="12" hidden="1" outlineLevel="3">
      <c r="B1713" s="26"/>
      <c r="C1713" s="40"/>
      <c r="D1713" s="39"/>
      <c r="E1713" s="40"/>
      <c r="F1713" s="872"/>
      <c r="G1713" s="873"/>
      <c r="H1713" s="873"/>
      <c r="I1713" s="874" t="s">
        <v>508</v>
      </c>
      <c r="J1713" s="873"/>
      <c r="K1713" s="41">
        <v>0</v>
      </c>
      <c r="L1713" s="875"/>
      <c r="M1713" s="43"/>
      <c r="O1713" s="1981"/>
      <c r="P1713" s="1982"/>
      <c r="Q1713" s="1980">
        <v>1</v>
      </c>
      <c r="R1713" s="2145"/>
      <c r="S1713" s="889"/>
      <c r="T1713" s="1569"/>
      <c r="U1713" s="915"/>
      <c r="V1713" s="890"/>
    </row>
    <row r="1714" spans="2:22" s="38" customFormat="1" ht="12" hidden="1" outlineLevel="3">
      <c r="B1714" s="26"/>
      <c r="C1714" s="40"/>
      <c r="D1714" s="39"/>
      <c r="E1714" s="40"/>
      <c r="F1714" s="872"/>
      <c r="G1714" s="873"/>
      <c r="H1714" s="873"/>
      <c r="I1714" s="874" t="s">
        <v>213</v>
      </c>
      <c r="J1714" s="873"/>
      <c r="K1714" s="41">
        <v>2160.4</v>
      </c>
      <c r="L1714" s="875"/>
      <c r="M1714" s="43"/>
      <c r="O1714" s="1981"/>
      <c r="P1714" s="1982"/>
      <c r="Q1714" s="1980">
        <v>1</v>
      </c>
      <c r="R1714" s="2145"/>
      <c r="S1714" s="889"/>
      <c r="T1714" s="1569"/>
      <c r="U1714" s="915"/>
      <c r="V1714" s="890"/>
    </row>
    <row r="1715" spans="2:22" s="38" customFormat="1" ht="12" hidden="1" outlineLevel="3">
      <c r="B1715" s="26"/>
      <c r="C1715" s="40"/>
      <c r="D1715" s="39"/>
      <c r="E1715" s="40"/>
      <c r="F1715" s="872"/>
      <c r="G1715" s="873"/>
      <c r="H1715" s="873"/>
      <c r="I1715" s="874"/>
      <c r="J1715" s="873"/>
      <c r="K1715" s="41">
        <v>0</v>
      </c>
      <c r="L1715" s="875"/>
      <c r="M1715" s="43"/>
      <c r="O1715" s="1981"/>
      <c r="P1715" s="1982"/>
      <c r="Q1715" s="1980">
        <v>1</v>
      </c>
      <c r="R1715" s="2145"/>
      <c r="S1715" s="889"/>
      <c r="T1715" s="1569"/>
      <c r="U1715" s="915"/>
      <c r="V1715" s="890"/>
    </row>
    <row r="1716" spans="2:22" s="64" customFormat="1" outlineLevel="2" collapsed="1">
      <c r="B1716" s="1921" t="s">
        <v>4688</v>
      </c>
      <c r="C1716" s="1642"/>
      <c r="D1716" s="1921"/>
      <c r="E1716" s="1639"/>
      <c r="F1716" s="1638">
        <v>8</v>
      </c>
      <c r="G1716" s="1642" t="s">
        <v>5</v>
      </c>
      <c r="H1716" s="1922" t="s">
        <v>1787</v>
      </c>
      <c r="I1716" s="1644" t="s">
        <v>1789</v>
      </c>
      <c r="J1716" s="1642" t="s">
        <v>16</v>
      </c>
      <c r="K1716" s="1643">
        <v>5735.9059999999999</v>
      </c>
      <c r="L1716" s="1923">
        <v>15</v>
      </c>
      <c r="M1716" s="1643">
        <f>K1716*(1+L1716/100)</f>
        <v>6596.2918999999993</v>
      </c>
      <c r="O1716" s="1977"/>
      <c r="P1716" s="1983"/>
      <c r="Q1716" s="1978"/>
      <c r="R1716" s="2143">
        <f>M1716*Q1716</f>
        <v>0</v>
      </c>
      <c r="S1716" s="1924">
        <v>3.8800000000000002E-3</v>
      </c>
      <c r="T1716" s="2155">
        <f>M1716*S1716</f>
        <v>25.593612571999998</v>
      </c>
      <c r="U1716" s="1619"/>
      <c r="V1716" s="911">
        <f>M1716*U1716</f>
        <v>0</v>
      </c>
    </row>
    <row r="1717" spans="2:22" s="38" customFormat="1" ht="12" hidden="1" outlineLevel="3">
      <c r="B1717" s="26"/>
      <c r="C1717" s="40"/>
      <c r="D1717" s="39"/>
      <c r="E1717" s="40"/>
      <c r="F1717" s="872"/>
      <c r="G1717" s="873"/>
      <c r="H1717" s="873"/>
      <c r="I1717" s="874" t="s">
        <v>14</v>
      </c>
      <c r="J1717" s="873"/>
      <c r="K1717" s="41">
        <v>0</v>
      </c>
      <c r="L1717" s="875"/>
      <c r="M1717" s="43"/>
      <c r="O1717" s="1981"/>
      <c r="P1717" s="1982"/>
      <c r="Q1717" s="1980">
        <v>1</v>
      </c>
      <c r="R1717" s="2145"/>
      <c r="S1717" s="889"/>
      <c r="T1717" s="1569"/>
      <c r="U1717" s="915"/>
      <c r="V1717" s="890"/>
    </row>
    <row r="1718" spans="2:22" s="38" customFormat="1" ht="12" hidden="1" outlineLevel="3">
      <c r="B1718" s="26"/>
      <c r="C1718" s="40"/>
      <c r="D1718" s="39"/>
      <c r="E1718" s="40"/>
      <c r="F1718" s="872"/>
      <c r="G1718" s="873"/>
      <c r="H1718" s="873"/>
      <c r="I1718" s="874" t="s">
        <v>414</v>
      </c>
      <c r="J1718" s="873"/>
      <c r="K1718" s="41">
        <v>3575.5059999999999</v>
      </c>
      <c r="L1718" s="875"/>
      <c r="M1718" s="43"/>
      <c r="O1718" s="1981"/>
      <c r="P1718" s="1982"/>
      <c r="Q1718" s="1980">
        <v>1</v>
      </c>
      <c r="R1718" s="2145"/>
      <c r="S1718" s="889"/>
      <c r="T1718" s="1569"/>
      <c r="U1718" s="915"/>
      <c r="V1718" s="890"/>
    </row>
    <row r="1719" spans="2:22" s="38" customFormat="1" ht="12" hidden="1" outlineLevel="3">
      <c r="B1719" s="26"/>
      <c r="C1719" s="40"/>
      <c r="D1719" s="39"/>
      <c r="E1719" s="40"/>
      <c r="F1719" s="872"/>
      <c r="G1719" s="873"/>
      <c r="H1719" s="873"/>
      <c r="I1719" s="874" t="s">
        <v>3</v>
      </c>
      <c r="J1719" s="873"/>
      <c r="K1719" s="41">
        <v>3575.5059999999999</v>
      </c>
      <c r="L1719" s="875"/>
      <c r="M1719" s="43"/>
      <c r="O1719" s="1981"/>
      <c r="P1719" s="1982"/>
      <c r="Q1719" s="1980">
        <v>1</v>
      </c>
      <c r="R1719" s="2145"/>
      <c r="S1719" s="889"/>
      <c r="T1719" s="1569"/>
      <c r="U1719" s="915"/>
      <c r="V1719" s="890"/>
    </row>
    <row r="1720" spans="2:22" s="38" customFormat="1" ht="12" hidden="1" outlineLevel="3">
      <c r="B1720" s="26"/>
      <c r="C1720" s="40"/>
      <c r="D1720" s="39"/>
      <c r="E1720" s="40"/>
      <c r="F1720" s="872"/>
      <c r="G1720" s="873"/>
      <c r="H1720" s="873"/>
      <c r="I1720" s="874" t="s">
        <v>508</v>
      </c>
      <c r="J1720" s="873"/>
      <c r="K1720" s="41">
        <v>0</v>
      </c>
      <c r="L1720" s="875"/>
      <c r="M1720" s="43"/>
      <c r="O1720" s="1981"/>
      <c r="P1720" s="1982"/>
      <c r="Q1720" s="1980">
        <v>1</v>
      </c>
      <c r="R1720" s="2145"/>
      <c r="S1720" s="889"/>
      <c r="T1720" s="1569"/>
      <c r="U1720" s="915"/>
      <c r="V1720" s="890"/>
    </row>
    <row r="1721" spans="2:22" s="38" customFormat="1" ht="12" hidden="1" outlineLevel="3">
      <c r="B1721" s="26"/>
      <c r="C1721" s="40"/>
      <c r="D1721" s="39"/>
      <c r="E1721" s="40"/>
      <c r="F1721" s="872"/>
      <c r="G1721" s="873"/>
      <c r="H1721" s="873"/>
      <c r="I1721" s="874" t="s">
        <v>213</v>
      </c>
      <c r="J1721" s="873"/>
      <c r="K1721" s="41">
        <v>2160.4</v>
      </c>
      <c r="L1721" s="875"/>
      <c r="M1721" s="43"/>
      <c r="O1721" s="1981"/>
      <c r="P1721" s="1982"/>
      <c r="Q1721" s="1980">
        <v>1</v>
      </c>
      <c r="R1721" s="2145"/>
      <c r="S1721" s="889"/>
      <c r="T1721" s="1569"/>
      <c r="U1721" s="915"/>
      <c r="V1721" s="890"/>
    </row>
    <row r="1722" spans="2:22" s="38" customFormat="1" ht="12" hidden="1" outlineLevel="3">
      <c r="B1722" s="26"/>
      <c r="C1722" s="40"/>
      <c r="D1722" s="39"/>
      <c r="E1722" s="40"/>
      <c r="F1722" s="872"/>
      <c r="G1722" s="873"/>
      <c r="H1722" s="873"/>
      <c r="I1722" s="874"/>
      <c r="J1722" s="873"/>
      <c r="K1722" s="41">
        <v>0</v>
      </c>
      <c r="L1722" s="875"/>
      <c r="M1722" s="43"/>
      <c r="O1722" s="1981"/>
      <c r="P1722" s="1982"/>
      <c r="Q1722" s="1980">
        <v>1</v>
      </c>
      <c r="R1722" s="2145"/>
      <c r="S1722" s="889"/>
      <c r="T1722" s="1569"/>
      <c r="U1722" s="915"/>
      <c r="V1722" s="890"/>
    </row>
    <row r="1723" spans="2:22" s="64" customFormat="1" outlineLevel="2" collapsed="1">
      <c r="B1723" s="1921" t="s">
        <v>4688</v>
      </c>
      <c r="C1723" s="1642"/>
      <c r="D1723" s="1921"/>
      <c r="E1723" s="1639"/>
      <c r="F1723" s="1638">
        <v>9</v>
      </c>
      <c r="G1723" s="1642" t="s">
        <v>13</v>
      </c>
      <c r="H1723" s="1922" t="s">
        <v>1790</v>
      </c>
      <c r="I1723" s="1644" t="s">
        <v>1791</v>
      </c>
      <c r="J1723" s="1642" t="s">
        <v>16</v>
      </c>
      <c r="K1723" s="1643">
        <v>174.79</v>
      </c>
      <c r="L1723" s="1923">
        <v>0</v>
      </c>
      <c r="M1723" s="1643">
        <f>K1723*(1+L1723/100)</f>
        <v>174.79</v>
      </c>
      <c r="O1723" s="1977"/>
      <c r="P1723" s="1983"/>
      <c r="Q1723" s="1978"/>
      <c r="R1723" s="2143">
        <f>M1723*Q1723</f>
        <v>0</v>
      </c>
      <c r="S1723" s="1924">
        <v>3.5000000000000001E-3</v>
      </c>
      <c r="T1723" s="2155">
        <f>M1723*S1723</f>
        <v>0.611765</v>
      </c>
      <c r="U1723" s="1619"/>
      <c r="V1723" s="911">
        <f>M1723*U1723</f>
        <v>0</v>
      </c>
    </row>
    <row r="1724" spans="2:22" s="38" customFormat="1" ht="12" hidden="1" outlineLevel="3">
      <c r="B1724" s="26"/>
      <c r="C1724" s="40"/>
      <c r="D1724" s="39"/>
      <c r="E1724" s="40"/>
      <c r="F1724" s="872"/>
      <c r="G1724" s="873"/>
      <c r="H1724" s="873"/>
      <c r="I1724" s="874" t="s">
        <v>37</v>
      </c>
      <c r="J1724" s="873"/>
      <c r="K1724" s="41">
        <v>0</v>
      </c>
      <c r="L1724" s="875"/>
      <c r="M1724" s="43"/>
      <c r="O1724" s="1981"/>
      <c r="P1724" s="1982"/>
      <c r="Q1724" s="1980">
        <v>1</v>
      </c>
      <c r="R1724" s="2145"/>
      <c r="S1724" s="889"/>
      <c r="T1724" s="1569"/>
      <c r="U1724" s="915"/>
      <c r="V1724" s="890"/>
    </row>
    <row r="1725" spans="2:22" s="38" customFormat="1" ht="12" hidden="1" outlineLevel="3">
      <c r="B1725" s="26"/>
      <c r="C1725" s="40"/>
      <c r="D1725" s="39"/>
      <c r="E1725" s="40"/>
      <c r="F1725" s="872"/>
      <c r="G1725" s="873"/>
      <c r="H1725" s="873"/>
      <c r="I1725" s="874" t="s">
        <v>139</v>
      </c>
      <c r="J1725" s="873"/>
      <c r="K1725" s="41">
        <v>165.79</v>
      </c>
      <c r="L1725" s="875"/>
      <c r="M1725" s="43"/>
      <c r="O1725" s="1981"/>
      <c r="P1725" s="1982"/>
      <c r="Q1725" s="1980">
        <v>1</v>
      </c>
      <c r="R1725" s="2145"/>
      <c r="S1725" s="889"/>
      <c r="T1725" s="1569"/>
      <c r="U1725" s="915"/>
      <c r="V1725" s="890"/>
    </row>
    <row r="1726" spans="2:22" s="38" customFormat="1" ht="12" hidden="1" outlineLevel="3">
      <c r="B1726" s="26"/>
      <c r="C1726" s="40"/>
      <c r="D1726" s="39"/>
      <c r="E1726" s="40"/>
      <c r="F1726" s="872"/>
      <c r="G1726" s="873"/>
      <c r="H1726" s="873"/>
      <c r="I1726" s="874" t="s">
        <v>38</v>
      </c>
      <c r="J1726" s="873"/>
      <c r="K1726" s="41">
        <v>0</v>
      </c>
      <c r="L1726" s="875"/>
      <c r="M1726" s="43"/>
      <c r="O1726" s="1981"/>
      <c r="P1726" s="1982"/>
      <c r="Q1726" s="1980">
        <v>1</v>
      </c>
      <c r="R1726" s="2145"/>
      <c r="S1726" s="889"/>
      <c r="T1726" s="1569"/>
      <c r="U1726" s="915"/>
      <c r="V1726" s="890"/>
    </row>
    <row r="1727" spans="2:22" s="38" customFormat="1" ht="12" hidden="1" outlineLevel="3">
      <c r="B1727" s="26"/>
      <c r="C1727" s="40"/>
      <c r="D1727" s="39"/>
      <c r="E1727" s="40"/>
      <c r="F1727" s="872"/>
      <c r="G1727" s="873"/>
      <c r="H1727" s="873"/>
      <c r="I1727" s="874" t="s">
        <v>481</v>
      </c>
      <c r="J1727" s="873"/>
      <c r="K1727" s="41">
        <v>9</v>
      </c>
      <c r="L1727" s="875"/>
      <c r="M1727" s="43"/>
      <c r="O1727" s="1981"/>
      <c r="P1727" s="1982"/>
      <c r="Q1727" s="1980">
        <v>1</v>
      </c>
      <c r="R1727" s="2145"/>
      <c r="S1727" s="889"/>
      <c r="T1727" s="1569"/>
      <c r="U1727" s="915"/>
      <c r="V1727" s="890"/>
    </row>
    <row r="1728" spans="2:22" s="38" customFormat="1" ht="12" hidden="1" outlineLevel="3">
      <c r="B1728" s="26"/>
      <c r="C1728" s="40"/>
      <c r="D1728" s="39"/>
      <c r="E1728" s="40"/>
      <c r="F1728" s="872"/>
      <c r="G1728" s="873"/>
      <c r="H1728" s="873"/>
      <c r="I1728" s="874"/>
      <c r="J1728" s="873"/>
      <c r="K1728" s="41">
        <v>0</v>
      </c>
      <c r="L1728" s="875"/>
      <c r="M1728" s="43"/>
      <c r="O1728" s="1981"/>
      <c r="P1728" s="1982"/>
      <c r="Q1728" s="1980">
        <v>1</v>
      </c>
      <c r="R1728" s="2145"/>
      <c r="S1728" s="889"/>
      <c r="T1728" s="1569"/>
      <c r="U1728" s="915"/>
      <c r="V1728" s="890"/>
    </row>
    <row r="1729" spans="1:22" s="64" customFormat="1" outlineLevel="2" collapsed="1">
      <c r="B1729" s="1921" t="s">
        <v>4688</v>
      </c>
      <c r="C1729" s="1642"/>
      <c r="D1729" s="1921"/>
      <c r="E1729" s="1639"/>
      <c r="F1729" s="1638">
        <v>10</v>
      </c>
      <c r="G1729" s="1642" t="s">
        <v>13</v>
      </c>
      <c r="H1729" s="1922" t="s">
        <v>1792</v>
      </c>
      <c r="I1729" s="1644" t="s">
        <v>1793</v>
      </c>
      <c r="J1729" s="1642" t="s">
        <v>16</v>
      </c>
      <c r="K1729" s="1643">
        <v>109.39</v>
      </c>
      <c r="L1729" s="1923">
        <v>0</v>
      </c>
      <c r="M1729" s="1643">
        <f>K1729*(1+L1729/100)</f>
        <v>109.39</v>
      </c>
      <c r="O1729" s="1977"/>
      <c r="P1729" s="1983"/>
      <c r="Q1729" s="1978"/>
      <c r="R1729" s="2143">
        <f>M1729*Q1729</f>
        <v>0</v>
      </c>
      <c r="S1729" s="1924">
        <v>3.5000000000000001E-3</v>
      </c>
      <c r="T1729" s="2155">
        <f>M1729*S1729</f>
        <v>0.38286500000000001</v>
      </c>
      <c r="U1729" s="1619"/>
      <c r="V1729" s="911">
        <f>M1729*U1729</f>
        <v>0</v>
      </c>
    </row>
    <row r="1730" spans="1:22" s="38" customFormat="1" ht="12" hidden="1" outlineLevel="3">
      <c r="B1730" s="26"/>
      <c r="C1730" s="40"/>
      <c r="D1730" s="39"/>
      <c r="E1730" s="40"/>
      <c r="F1730" s="872"/>
      <c r="G1730" s="873"/>
      <c r="H1730" s="873"/>
      <c r="I1730" s="874" t="s">
        <v>88</v>
      </c>
      <c r="J1730" s="873"/>
      <c r="K1730" s="41">
        <v>0</v>
      </c>
      <c r="L1730" s="875"/>
      <c r="M1730" s="43"/>
      <c r="O1730" s="1981"/>
      <c r="P1730" s="1982"/>
      <c r="Q1730" s="1980">
        <v>1</v>
      </c>
      <c r="R1730" s="2145"/>
      <c r="S1730" s="889"/>
      <c r="T1730" s="1569"/>
      <c r="U1730" s="915"/>
      <c r="V1730" s="890"/>
    </row>
    <row r="1731" spans="1:22" s="38" customFormat="1" ht="12" hidden="1" outlineLevel="3">
      <c r="B1731" s="26"/>
      <c r="C1731" s="40"/>
      <c r="D1731" s="39"/>
      <c r="E1731" s="40"/>
      <c r="F1731" s="872"/>
      <c r="G1731" s="873"/>
      <c r="H1731" s="873"/>
      <c r="I1731" s="874" t="s">
        <v>133</v>
      </c>
      <c r="J1731" s="873"/>
      <c r="K1731" s="41">
        <v>109.39</v>
      </c>
      <c r="L1731" s="875"/>
      <c r="M1731" s="43"/>
      <c r="O1731" s="1981"/>
      <c r="P1731" s="1982"/>
      <c r="Q1731" s="1980">
        <v>1</v>
      </c>
      <c r="R1731" s="2145"/>
      <c r="S1731" s="889"/>
      <c r="T1731" s="1569"/>
      <c r="U1731" s="915"/>
      <c r="V1731" s="890"/>
    </row>
    <row r="1732" spans="1:22" s="38" customFormat="1" ht="12" hidden="1" outlineLevel="3">
      <c r="B1732" s="26"/>
      <c r="C1732" s="40"/>
      <c r="D1732" s="39"/>
      <c r="E1732" s="40"/>
      <c r="F1732" s="872"/>
      <c r="G1732" s="873"/>
      <c r="H1732" s="873"/>
      <c r="I1732" s="874"/>
      <c r="J1732" s="873"/>
      <c r="K1732" s="41">
        <v>0</v>
      </c>
      <c r="L1732" s="875"/>
      <c r="M1732" s="43"/>
      <c r="O1732" s="1981"/>
      <c r="P1732" s="1982"/>
      <c r="Q1732" s="1980">
        <v>1</v>
      </c>
      <c r="R1732" s="2145"/>
      <c r="S1732" s="889"/>
      <c r="T1732" s="1569"/>
      <c r="U1732" s="915"/>
      <c r="V1732" s="890"/>
    </row>
    <row r="1733" spans="1:22" s="64" customFormat="1" outlineLevel="2" collapsed="1">
      <c r="B1733" s="1921" t="s">
        <v>4688</v>
      </c>
      <c r="C1733" s="1642"/>
      <c r="D1733" s="1921"/>
      <c r="E1733" s="1639"/>
      <c r="F1733" s="1638">
        <v>11</v>
      </c>
      <c r="G1733" s="1642" t="s">
        <v>13</v>
      </c>
      <c r="H1733" s="1922" t="s">
        <v>318</v>
      </c>
      <c r="I1733" s="1644" t="s">
        <v>1794</v>
      </c>
      <c r="J1733" s="1642" t="s">
        <v>16</v>
      </c>
      <c r="K1733" s="1643">
        <v>144.92666666666665</v>
      </c>
      <c r="L1733" s="1923">
        <v>0</v>
      </c>
      <c r="M1733" s="1643">
        <f>K1733*(1+L1733/100)</f>
        <v>144.92666666666665</v>
      </c>
      <c r="O1733" s="1977"/>
      <c r="P1733" s="1983"/>
      <c r="Q1733" s="1978"/>
      <c r="R1733" s="2143">
        <f>M1733*Q1733</f>
        <v>0</v>
      </c>
      <c r="S1733" s="1924">
        <v>3.5000000000000001E-3</v>
      </c>
      <c r="T1733" s="2155">
        <f>M1733*S1733</f>
        <v>0.50724333333333327</v>
      </c>
      <c r="U1733" s="1619"/>
      <c r="V1733" s="911">
        <f>M1733*U1733</f>
        <v>0</v>
      </c>
    </row>
    <row r="1734" spans="1:22" s="38" customFormat="1" ht="12" hidden="1" outlineLevel="3">
      <c r="B1734" s="26"/>
      <c r="C1734" s="40"/>
      <c r="D1734" s="39"/>
      <c r="E1734" s="40"/>
      <c r="F1734" s="872"/>
      <c r="G1734" s="873"/>
      <c r="H1734" s="873"/>
      <c r="I1734" s="874" t="s">
        <v>463</v>
      </c>
      <c r="J1734" s="873"/>
      <c r="K1734" s="41">
        <v>0</v>
      </c>
      <c r="L1734" s="875"/>
      <c r="M1734" s="43"/>
      <c r="O1734" s="1981"/>
      <c r="P1734" s="1982"/>
      <c r="Q1734" s="1980">
        <v>1</v>
      </c>
      <c r="R1734" s="2145"/>
      <c r="S1734" s="889"/>
      <c r="T1734" s="1569"/>
      <c r="U1734" s="915"/>
      <c r="V1734" s="890"/>
    </row>
    <row r="1735" spans="1:22" s="38" customFormat="1" ht="12" hidden="1" outlineLevel="3">
      <c r="B1735" s="26"/>
      <c r="C1735" s="40"/>
      <c r="D1735" s="39"/>
      <c r="E1735" s="40"/>
      <c r="F1735" s="872"/>
      <c r="G1735" s="873"/>
      <c r="H1735" s="873"/>
      <c r="I1735" s="874" t="s">
        <v>194</v>
      </c>
      <c r="J1735" s="873"/>
      <c r="K1735" s="41">
        <v>144.92666666666665</v>
      </c>
      <c r="L1735" s="875"/>
      <c r="M1735" s="43"/>
      <c r="O1735" s="1981"/>
      <c r="P1735" s="1982"/>
      <c r="Q1735" s="1980">
        <v>1</v>
      </c>
      <c r="R1735" s="2145"/>
      <c r="S1735" s="889"/>
      <c r="T1735" s="1569"/>
      <c r="U1735" s="915"/>
      <c r="V1735" s="890"/>
    </row>
    <row r="1736" spans="1:22" s="38" customFormat="1" ht="12" hidden="1" outlineLevel="3">
      <c r="B1736" s="26"/>
      <c r="C1736" s="40"/>
      <c r="D1736" s="39"/>
      <c r="E1736" s="40"/>
      <c r="F1736" s="872"/>
      <c r="G1736" s="873"/>
      <c r="H1736" s="873"/>
      <c r="I1736" s="874"/>
      <c r="J1736" s="873"/>
      <c r="K1736" s="41">
        <v>0</v>
      </c>
      <c r="L1736" s="875"/>
      <c r="M1736" s="43"/>
      <c r="O1736" s="1981"/>
      <c r="P1736" s="1982"/>
      <c r="Q1736" s="1980">
        <v>1</v>
      </c>
      <c r="R1736" s="2145"/>
      <c r="S1736" s="889"/>
      <c r="T1736" s="1569"/>
      <c r="U1736" s="915"/>
      <c r="V1736" s="890"/>
    </row>
    <row r="1737" spans="1:22" s="64" customFormat="1" outlineLevel="2">
      <c r="B1737" s="1921" t="s">
        <v>4688</v>
      </c>
      <c r="C1737" s="1642"/>
      <c r="D1737" s="1921"/>
      <c r="E1737" s="1639"/>
      <c r="F1737" s="1638">
        <v>12</v>
      </c>
      <c r="G1737" s="1642" t="s">
        <v>13</v>
      </c>
      <c r="H1737" s="1922" t="s">
        <v>360</v>
      </c>
      <c r="I1737" s="1644" t="s">
        <v>1689</v>
      </c>
      <c r="J1737" s="1642" t="s">
        <v>0</v>
      </c>
      <c r="K1737" s="1643">
        <v>3.42</v>
      </c>
      <c r="L1737" s="1923">
        <v>0</v>
      </c>
      <c r="M1737" s="1643">
        <f>K1737*(1+L1737/100)</f>
        <v>3.42</v>
      </c>
      <c r="O1737" s="1977"/>
      <c r="P1737" s="1983"/>
      <c r="Q1737" s="1978"/>
      <c r="R1737" s="2143">
        <f>M1737*Q1737</f>
        <v>0</v>
      </c>
      <c r="S1737" s="1924"/>
      <c r="T1737" s="2155">
        <f>M1737*S1737</f>
        <v>0</v>
      </c>
      <c r="U1737" s="1619"/>
      <c r="V1737" s="911">
        <f>M1737*U1737</f>
        <v>0</v>
      </c>
    </row>
    <row r="1738" spans="1:22" s="47" customFormat="1" ht="12.75" hidden="1" customHeight="1" outlineLevel="2">
      <c r="B1738" s="26"/>
      <c r="C1738" s="49"/>
      <c r="D1738" s="48"/>
      <c r="E1738" s="49"/>
      <c r="F1738" s="876"/>
      <c r="G1738" s="877"/>
      <c r="H1738" s="877"/>
      <c r="I1738" s="878"/>
      <c r="J1738" s="877"/>
      <c r="K1738" s="51"/>
      <c r="L1738" s="879"/>
      <c r="M1738" s="51"/>
      <c r="O1738" s="1988"/>
      <c r="P1738" s="1985"/>
      <c r="Q1738" s="1986"/>
      <c r="R1738" s="2146"/>
      <c r="S1738" s="891"/>
      <c r="T1738" s="1570"/>
      <c r="U1738" s="916"/>
      <c r="V1738" s="892"/>
    </row>
    <row r="1739" spans="1:22" s="25" customFormat="1" ht="16.5" customHeight="1" outlineLevel="1">
      <c r="A1739" s="451"/>
      <c r="B1739" s="500" t="s">
        <v>4689</v>
      </c>
      <c r="C1739" s="501" t="s">
        <v>4696</v>
      </c>
      <c r="D1739" s="501"/>
      <c r="E1739" s="502"/>
      <c r="F1739" s="844"/>
      <c r="G1739" s="845"/>
      <c r="H1739" s="503"/>
      <c r="I1739" s="868" t="s">
        <v>1215</v>
      </c>
      <c r="J1739" s="869"/>
      <c r="K1739" s="870"/>
      <c r="L1739" s="871"/>
      <c r="M1739" s="517"/>
      <c r="O1739" s="1975"/>
      <c r="P1739" s="1987"/>
      <c r="Q1739" s="1976"/>
      <c r="R1739" s="2142">
        <f>SUBTOTAL(9,R1740:R1841)</f>
        <v>0</v>
      </c>
      <c r="S1739" s="880"/>
      <c r="T1739" s="2156">
        <f>SUBTOTAL(9,T1740:T1841)</f>
        <v>23.616500512999998</v>
      </c>
      <c r="U1739" s="917"/>
      <c r="V1739" s="893">
        <f>SUBTOTAL(9,V1740:V1841)</f>
        <v>0</v>
      </c>
    </row>
    <row r="1740" spans="1:22" s="64" customFormat="1" outlineLevel="2" collapsed="1">
      <c r="B1740" s="1921" t="s">
        <v>4688</v>
      </c>
      <c r="C1740" s="1642"/>
      <c r="D1740" s="1921"/>
      <c r="E1740" s="1639"/>
      <c r="F1740" s="1638">
        <v>1</v>
      </c>
      <c r="G1740" s="1642" t="s">
        <v>13</v>
      </c>
      <c r="H1740" s="1922" t="s">
        <v>319</v>
      </c>
      <c r="I1740" s="1644" t="s">
        <v>1666</v>
      </c>
      <c r="J1740" s="1642" t="s">
        <v>16</v>
      </c>
      <c r="K1740" s="1643">
        <v>409.279</v>
      </c>
      <c r="L1740" s="1923">
        <v>0</v>
      </c>
      <c r="M1740" s="1643">
        <f>K1740*(1+L1740/100)</f>
        <v>409.279</v>
      </c>
      <c r="O1740" s="1977"/>
      <c r="P1740" s="1983"/>
      <c r="Q1740" s="1978"/>
      <c r="R1740" s="2143">
        <f>M1740*Q1740</f>
        <v>0</v>
      </c>
      <c r="S1740" s="1924"/>
      <c r="T1740" s="2155">
        <f>M1740*S1740</f>
        <v>0</v>
      </c>
      <c r="U1740" s="1619"/>
      <c r="V1740" s="911">
        <f>M1740*U1740</f>
        <v>0</v>
      </c>
    </row>
    <row r="1741" spans="1:22" s="38" customFormat="1" ht="12" hidden="1" outlineLevel="3">
      <c r="B1741" s="26"/>
      <c r="C1741" s="40"/>
      <c r="D1741" s="39"/>
      <c r="E1741" s="40"/>
      <c r="F1741" s="872"/>
      <c r="G1741" s="873"/>
      <c r="H1741" s="873"/>
      <c r="I1741" s="874" t="s">
        <v>373</v>
      </c>
      <c r="J1741" s="873"/>
      <c r="K1741" s="41">
        <v>0</v>
      </c>
      <c r="L1741" s="875"/>
      <c r="M1741" s="43"/>
      <c r="O1741" s="1981"/>
      <c r="P1741" s="1982"/>
      <c r="Q1741" s="1980">
        <v>1</v>
      </c>
      <c r="R1741" s="2145"/>
      <c r="S1741" s="889"/>
      <c r="T1741" s="1569"/>
      <c r="U1741" s="915"/>
      <c r="V1741" s="890"/>
    </row>
    <row r="1742" spans="1:22" s="38" customFormat="1" ht="12" hidden="1" outlineLevel="3">
      <c r="B1742" s="26"/>
      <c r="C1742" s="40"/>
      <c r="D1742" s="39"/>
      <c r="E1742" s="40"/>
      <c r="F1742" s="872"/>
      <c r="G1742" s="873"/>
      <c r="H1742" s="873"/>
      <c r="I1742" s="874" t="s">
        <v>496</v>
      </c>
      <c r="J1742" s="873"/>
      <c r="K1742" s="41">
        <v>409.279</v>
      </c>
      <c r="L1742" s="875"/>
      <c r="M1742" s="43"/>
      <c r="O1742" s="1981"/>
      <c r="P1742" s="1982"/>
      <c r="Q1742" s="1980">
        <v>1</v>
      </c>
      <c r="R1742" s="2145"/>
      <c r="S1742" s="889"/>
      <c r="T1742" s="1569"/>
      <c r="U1742" s="915"/>
      <c r="V1742" s="890"/>
    </row>
    <row r="1743" spans="1:22" s="38" customFormat="1" ht="12" hidden="1" outlineLevel="3">
      <c r="B1743" s="26"/>
      <c r="C1743" s="40"/>
      <c r="D1743" s="39"/>
      <c r="E1743" s="40"/>
      <c r="F1743" s="872"/>
      <c r="G1743" s="873"/>
      <c r="H1743" s="873"/>
      <c r="I1743" s="874"/>
      <c r="J1743" s="873"/>
      <c r="K1743" s="41">
        <v>0</v>
      </c>
      <c r="L1743" s="875"/>
      <c r="M1743" s="43"/>
      <c r="O1743" s="1981"/>
      <c r="P1743" s="1982"/>
      <c r="Q1743" s="1980">
        <v>1</v>
      </c>
      <c r="R1743" s="2145"/>
      <c r="S1743" s="889"/>
      <c r="T1743" s="1569"/>
      <c r="U1743" s="915"/>
      <c r="V1743" s="890"/>
    </row>
    <row r="1744" spans="1:22" s="64" customFormat="1" outlineLevel="2" collapsed="1">
      <c r="B1744" s="1921" t="s">
        <v>4688</v>
      </c>
      <c r="C1744" s="1642"/>
      <c r="D1744" s="1921"/>
      <c r="E1744" s="1639"/>
      <c r="F1744" s="1638">
        <v>2</v>
      </c>
      <c r="G1744" s="1642" t="s">
        <v>5</v>
      </c>
      <c r="H1744" s="1922" t="s">
        <v>190</v>
      </c>
      <c r="I1744" s="1644" t="s">
        <v>1785</v>
      </c>
      <c r="J1744" s="1642" t="s">
        <v>7</v>
      </c>
      <c r="K1744" s="1643">
        <v>0.14324765</v>
      </c>
      <c r="L1744" s="1923">
        <v>0</v>
      </c>
      <c r="M1744" s="1643">
        <f>K1744*(1+L1744/100)</f>
        <v>0.14324765</v>
      </c>
      <c r="O1744" s="1977"/>
      <c r="P1744" s="1983"/>
      <c r="Q1744" s="1978"/>
      <c r="R1744" s="2143">
        <f>M1744*Q1744</f>
        <v>0</v>
      </c>
      <c r="S1744" s="1924">
        <v>1</v>
      </c>
      <c r="T1744" s="2155">
        <f>M1744*S1744</f>
        <v>0.14324765</v>
      </c>
      <c r="U1744" s="1619"/>
      <c r="V1744" s="911">
        <f>M1744*U1744</f>
        <v>0</v>
      </c>
    </row>
    <row r="1745" spans="2:22" s="38" customFormat="1" ht="12" hidden="1" outlineLevel="3">
      <c r="B1745" s="26"/>
      <c r="C1745" s="40"/>
      <c r="D1745" s="39"/>
      <c r="E1745" s="40"/>
      <c r="F1745" s="872"/>
      <c r="G1745" s="873"/>
      <c r="H1745" s="873"/>
      <c r="I1745" s="874" t="s">
        <v>373</v>
      </c>
      <c r="J1745" s="873"/>
      <c r="K1745" s="41">
        <v>0</v>
      </c>
      <c r="L1745" s="875"/>
      <c r="M1745" s="43"/>
      <c r="O1745" s="1981"/>
      <c r="P1745" s="1982"/>
      <c r="Q1745" s="1980">
        <v>1</v>
      </c>
      <c r="R1745" s="2145"/>
      <c r="S1745" s="889"/>
      <c r="T1745" s="1569"/>
      <c r="U1745" s="915"/>
      <c r="V1745" s="890"/>
    </row>
    <row r="1746" spans="2:22" s="38" customFormat="1" ht="12" hidden="1" outlineLevel="3">
      <c r="B1746" s="26"/>
      <c r="C1746" s="40"/>
      <c r="D1746" s="39"/>
      <c r="E1746" s="40"/>
      <c r="F1746" s="872"/>
      <c r="G1746" s="873"/>
      <c r="H1746" s="873"/>
      <c r="I1746" s="874" t="s">
        <v>1096</v>
      </c>
      <c r="J1746" s="873"/>
      <c r="K1746" s="41">
        <v>0.14324765</v>
      </c>
      <c r="L1746" s="875"/>
      <c r="M1746" s="43"/>
      <c r="O1746" s="1981"/>
      <c r="P1746" s="1982"/>
      <c r="Q1746" s="1980">
        <v>1</v>
      </c>
      <c r="R1746" s="2145"/>
      <c r="S1746" s="889"/>
      <c r="T1746" s="1569"/>
      <c r="U1746" s="915"/>
      <c r="V1746" s="890"/>
    </row>
    <row r="1747" spans="2:22" s="38" customFormat="1" ht="12" hidden="1" outlineLevel="3">
      <c r="B1747" s="26"/>
      <c r="C1747" s="40"/>
      <c r="D1747" s="39"/>
      <c r="E1747" s="40"/>
      <c r="F1747" s="872"/>
      <c r="G1747" s="873"/>
      <c r="H1747" s="873"/>
      <c r="I1747" s="874"/>
      <c r="J1747" s="873"/>
      <c r="K1747" s="41">
        <v>0</v>
      </c>
      <c r="L1747" s="875"/>
      <c r="M1747" s="43"/>
      <c r="O1747" s="1981"/>
      <c r="P1747" s="1982"/>
      <c r="Q1747" s="1980">
        <v>1</v>
      </c>
      <c r="R1747" s="2145"/>
      <c r="S1747" s="889"/>
      <c r="T1747" s="1569"/>
      <c r="U1747" s="915"/>
      <c r="V1747" s="890"/>
    </row>
    <row r="1748" spans="2:22" s="64" customFormat="1" ht="38.25" customHeight="1" outlineLevel="2" collapsed="1">
      <c r="B1748" s="1921" t="s">
        <v>4688</v>
      </c>
      <c r="C1748" s="1642"/>
      <c r="D1748" s="1921"/>
      <c r="E1748" s="1639"/>
      <c r="F1748" s="1638">
        <v>3</v>
      </c>
      <c r="G1748" s="1642" t="s">
        <v>13</v>
      </c>
      <c r="H1748" s="1922" t="s">
        <v>1795</v>
      </c>
      <c r="I1748" s="1644" t="s">
        <v>1796</v>
      </c>
      <c r="J1748" s="1642" t="s">
        <v>16</v>
      </c>
      <c r="K1748" s="1643">
        <v>66.5</v>
      </c>
      <c r="L1748" s="1923">
        <v>0</v>
      </c>
      <c r="M1748" s="1643">
        <f>K1748*(1+L1748/100)</f>
        <v>66.5</v>
      </c>
      <c r="O1748" s="1977"/>
      <c r="P1748" s="1983"/>
      <c r="Q1748" s="1978"/>
      <c r="R1748" s="2143">
        <f>M1748*Q1748</f>
        <v>0</v>
      </c>
      <c r="S1748" s="1924"/>
      <c r="T1748" s="2155">
        <f>M1748*S1748</f>
        <v>0</v>
      </c>
      <c r="U1748" s="1619"/>
      <c r="V1748" s="911">
        <f>M1748*U1748</f>
        <v>0</v>
      </c>
    </row>
    <row r="1749" spans="2:22" s="38" customFormat="1" ht="12" hidden="1" outlineLevel="3">
      <c r="B1749" s="26"/>
      <c r="C1749" s="40"/>
      <c r="D1749" s="39"/>
      <c r="E1749" s="40"/>
      <c r="F1749" s="872"/>
      <c r="G1749" s="873"/>
      <c r="H1749" s="873"/>
      <c r="I1749" s="874" t="s">
        <v>36</v>
      </c>
      <c r="J1749" s="873"/>
      <c r="K1749" s="41">
        <v>0</v>
      </c>
      <c r="L1749" s="875"/>
      <c r="M1749" s="43"/>
      <c r="O1749" s="1981"/>
      <c r="P1749" s="1982"/>
      <c r="Q1749" s="1980">
        <v>1</v>
      </c>
      <c r="R1749" s="2145"/>
      <c r="S1749" s="889"/>
      <c r="T1749" s="1569"/>
      <c r="U1749" s="915"/>
      <c r="V1749" s="890"/>
    </row>
    <row r="1750" spans="2:22" s="38" customFormat="1" ht="12" hidden="1" outlineLevel="3">
      <c r="B1750" s="26"/>
      <c r="C1750" s="40"/>
      <c r="D1750" s="39"/>
      <c r="E1750" s="40"/>
      <c r="F1750" s="872"/>
      <c r="G1750" s="873"/>
      <c r="H1750" s="873"/>
      <c r="I1750" s="874" t="s">
        <v>492</v>
      </c>
      <c r="J1750" s="873"/>
      <c r="K1750" s="41">
        <v>66.5</v>
      </c>
      <c r="L1750" s="875"/>
      <c r="M1750" s="43"/>
      <c r="O1750" s="1981"/>
      <c r="P1750" s="1982"/>
      <c r="Q1750" s="1980">
        <v>1</v>
      </c>
      <c r="R1750" s="2145"/>
      <c r="S1750" s="889"/>
      <c r="T1750" s="1569"/>
      <c r="U1750" s="915"/>
      <c r="V1750" s="890"/>
    </row>
    <row r="1751" spans="2:22" s="38" customFormat="1" ht="12" hidden="1" outlineLevel="3">
      <c r="B1751" s="26"/>
      <c r="C1751" s="40"/>
      <c r="D1751" s="39"/>
      <c r="E1751" s="40"/>
      <c r="F1751" s="872"/>
      <c r="G1751" s="873"/>
      <c r="H1751" s="873"/>
      <c r="I1751" s="874"/>
      <c r="J1751" s="873"/>
      <c r="K1751" s="41">
        <v>0</v>
      </c>
      <c r="L1751" s="875"/>
      <c r="M1751" s="43"/>
      <c r="O1751" s="1981"/>
      <c r="P1751" s="1982"/>
      <c r="Q1751" s="1980">
        <v>1</v>
      </c>
      <c r="R1751" s="2145"/>
      <c r="S1751" s="889"/>
      <c r="T1751" s="1569"/>
      <c r="U1751" s="915"/>
      <c r="V1751" s="890"/>
    </row>
    <row r="1752" spans="2:22" s="64" customFormat="1" ht="22.8" outlineLevel="2" collapsed="1">
      <c r="B1752" s="1921" t="s">
        <v>4688</v>
      </c>
      <c r="C1752" s="1642"/>
      <c r="D1752" s="1921"/>
      <c r="E1752" s="1639"/>
      <c r="F1752" s="1638">
        <v>4</v>
      </c>
      <c r="G1752" s="1642" t="s">
        <v>13</v>
      </c>
      <c r="H1752" s="1922" t="s">
        <v>1797</v>
      </c>
      <c r="I1752" s="1644" t="s">
        <v>1798</v>
      </c>
      <c r="J1752" s="1642" t="s">
        <v>16</v>
      </c>
      <c r="K1752" s="1643">
        <v>140.04</v>
      </c>
      <c r="L1752" s="1923">
        <v>0</v>
      </c>
      <c r="M1752" s="1643">
        <f>K1752*(1+L1752/100)</f>
        <v>140.04</v>
      </c>
      <c r="O1752" s="1977"/>
      <c r="P1752" s="1983"/>
      <c r="Q1752" s="1978"/>
      <c r="R1752" s="2143">
        <f>M1752*Q1752</f>
        <v>0</v>
      </c>
      <c r="S1752" s="1924"/>
      <c r="T1752" s="2155">
        <f>M1752*S1752</f>
        <v>0</v>
      </c>
      <c r="U1752" s="1619"/>
      <c r="V1752" s="911">
        <f>M1752*U1752</f>
        <v>0</v>
      </c>
    </row>
    <row r="1753" spans="2:22" s="38" customFormat="1" ht="12" hidden="1" outlineLevel="3">
      <c r="B1753" s="26"/>
      <c r="C1753" s="40"/>
      <c r="D1753" s="39"/>
      <c r="E1753" s="40"/>
      <c r="F1753" s="872"/>
      <c r="G1753" s="873"/>
      <c r="H1753" s="873"/>
      <c r="I1753" s="874" t="s">
        <v>39</v>
      </c>
      <c r="J1753" s="873"/>
      <c r="K1753" s="41">
        <v>0</v>
      </c>
      <c r="L1753" s="875"/>
      <c r="M1753" s="43"/>
      <c r="O1753" s="1981"/>
      <c r="P1753" s="1982"/>
      <c r="Q1753" s="1980">
        <v>1</v>
      </c>
      <c r="R1753" s="2145"/>
      <c r="S1753" s="889"/>
      <c r="T1753" s="1569"/>
      <c r="U1753" s="915"/>
      <c r="V1753" s="890"/>
    </row>
    <row r="1754" spans="2:22" s="38" customFormat="1" ht="12" hidden="1" outlineLevel="3">
      <c r="B1754" s="26"/>
      <c r="C1754" s="40"/>
      <c r="D1754" s="39"/>
      <c r="E1754" s="40"/>
      <c r="F1754" s="872"/>
      <c r="G1754" s="873"/>
      <c r="H1754" s="873"/>
      <c r="I1754" s="874" t="s">
        <v>911</v>
      </c>
      <c r="J1754" s="873"/>
      <c r="K1754" s="41">
        <v>140.04</v>
      </c>
      <c r="L1754" s="875"/>
      <c r="M1754" s="43"/>
      <c r="O1754" s="1981"/>
      <c r="P1754" s="1982"/>
      <c r="Q1754" s="1980">
        <v>1</v>
      </c>
      <c r="R1754" s="2145"/>
      <c r="S1754" s="889"/>
      <c r="T1754" s="1569"/>
      <c r="U1754" s="915"/>
      <c r="V1754" s="890"/>
    </row>
    <row r="1755" spans="2:22" s="38" customFormat="1" ht="12" hidden="1" outlineLevel="3">
      <c r="B1755" s="26"/>
      <c r="C1755" s="40"/>
      <c r="D1755" s="39"/>
      <c r="E1755" s="40"/>
      <c r="F1755" s="872"/>
      <c r="G1755" s="873"/>
      <c r="H1755" s="873"/>
      <c r="I1755" s="874"/>
      <c r="J1755" s="873"/>
      <c r="K1755" s="41">
        <v>0</v>
      </c>
      <c r="L1755" s="875"/>
      <c r="M1755" s="43"/>
      <c r="O1755" s="1981"/>
      <c r="P1755" s="1982"/>
      <c r="Q1755" s="1980">
        <v>1</v>
      </c>
      <c r="R1755" s="2145"/>
      <c r="S1755" s="889"/>
      <c r="T1755" s="1569"/>
      <c r="U1755" s="915"/>
      <c r="V1755" s="890"/>
    </row>
    <row r="1756" spans="2:22" s="64" customFormat="1" outlineLevel="2" collapsed="1">
      <c r="B1756" s="1921" t="s">
        <v>4688</v>
      </c>
      <c r="C1756" s="1642"/>
      <c r="D1756" s="1921"/>
      <c r="E1756" s="1639"/>
      <c r="F1756" s="1638">
        <v>5</v>
      </c>
      <c r="G1756" s="1642" t="s">
        <v>13</v>
      </c>
      <c r="H1756" s="1922" t="s">
        <v>1799</v>
      </c>
      <c r="I1756" s="1644" t="s">
        <v>1801</v>
      </c>
      <c r="J1756" s="1642" t="s">
        <v>16</v>
      </c>
      <c r="K1756" s="1643">
        <v>88.413000000000025</v>
      </c>
      <c r="L1756" s="1923">
        <v>0</v>
      </c>
      <c r="M1756" s="1643">
        <f>K1756*(1+L1756/100)</f>
        <v>88.413000000000025</v>
      </c>
      <c r="O1756" s="1977"/>
      <c r="P1756" s="1983"/>
      <c r="Q1756" s="1978"/>
      <c r="R1756" s="2143">
        <f>M1756*Q1756</f>
        <v>0</v>
      </c>
      <c r="S1756" s="1924">
        <v>7.6999999999999996E-4</v>
      </c>
      <c r="T1756" s="2155">
        <f>M1756*S1756</f>
        <v>6.8078010000000022E-2</v>
      </c>
      <c r="U1756" s="1619"/>
      <c r="V1756" s="911">
        <f>M1756*U1756</f>
        <v>0</v>
      </c>
    </row>
    <row r="1757" spans="2:22" s="38" customFormat="1" ht="12" hidden="1" outlineLevel="3">
      <c r="B1757" s="26"/>
      <c r="C1757" s="40"/>
      <c r="D1757" s="39"/>
      <c r="E1757" s="40"/>
      <c r="F1757" s="872"/>
      <c r="G1757" s="873"/>
      <c r="H1757" s="873"/>
      <c r="I1757" s="874" t="s">
        <v>1482</v>
      </c>
      <c r="J1757" s="873"/>
      <c r="K1757" s="41">
        <v>0</v>
      </c>
      <c r="L1757" s="875"/>
      <c r="M1757" s="43"/>
      <c r="O1757" s="1981"/>
      <c r="P1757" s="1982"/>
      <c r="Q1757" s="1980">
        <v>1</v>
      </c>
      <c r="R1757" s="2145"/>
      <c r="S1757" s="889"/>
      <c r="T1757" s="1569"/>
      <c r="U1757" s="915"/>
      <c r="V1757" s="890"/>
    </row>
    <row r="1758" spans="2:22" s="38" customFormat="1" ht="12" hidden="1" outlineLevel="3">
      <c r="B1758" s="26"/>
      <c r="C1758" s="40"/>
      <c r="D1758" s="39"/>
      <c r="E1758" s="40"/>
      <c r="F1758" s="872"/>
      <c r="G1758" s="873"/>
      <c r="H1758" s="873"/>
      <c r="I1758" s="874" t="s">
        <v>989</v>
      </c>
      <c r="J1758" s="873"/>
      <c r="K1758" s="41">
        <v>3.51</v>
      </c>
      <c r="L1758" s="875"/>
      <c r="M1758" s="43"/>
      <c r="O1758" s="1981"/>
      <c r="P1758" s="1982"/>
      <c r="Q1758" s="1980">
        <v>1</v>
      </c>
      <c r="R1758" s="2145"/>
      <c r="S1758" s="889"/>
      <c r="T1758" s="1569"/>
      <c r="U1758" s="915"/>
      <c r="V1758" s="890"/>
    </row>
    <row r="1759" spans="2:22" s="38" customFormat="1" ht="12" hidden="1" outlineLevel="3">
      <c r="B1759" s="26"/>
      <c r="C1759" s="40"/>
      <c r="D1759" s="39"/>
      <c r="E1759" s="40"/>
      <c r="F1759" s="872"/>
      <c r="G1759" s="873"/>
      <c r="H1759" s="873"/>
      <c r="I1759" s="874" t="s">
        <v>1516</v>
      </c>
      <c r="J1759" s="873"/>
      <c r="K1759" s="41">
        <v>84.90300000000002</v>
      </c>
      <c r="L1759" s="875"/>
      <c r="M1759" s="43"/>
      <c r="O1759" s="1981"/>
      <c r="P1759" s="1982"/>
      <c r="Q1759" s="1980">
        <v>1</v>
      </c>
      <c r="R1759" s="2145"/>
      <c r="S1759" s="889"/>
      <c r="T1759" s="1569"/>
      <c r="U1759" s="915"/>
      <c r="V1759" s="890"/>
    </row>
    <row r="1760" spans="2:22" s="38" customFormat="1" ht="12" hidden="1" outlineLevel="3">
      <c r="B1760" s="26"/>
      <c r="C1760" s="40"/>
      <c r="D1760" s="39"/>
      <c r="E1760" s="40"/>
      <c r="F1760" s="872"/>
      <c r="G1760" s="873"/>
      <c r="H1760" s="873"/>
      <c r="I1760" s="874"/>
      <c r="J1760" s="873"/>
      <c r="K1760" s="41">
        <v>0</v>
      </c>
      <c r="L1760" s="875"/>
      <c r="M1760" s="43"/>
      <c r="O1760" s="1981"/>
      <c r="P1760" s="1982"/>
      <c r="Q1760" s="1980">
        <v>1</v>
      </c>
      <c r="R1760" s="2145"/>
      <c r="S1760" s="889"/>
      <c r="T1760" s="1569"/>
      <c r="U1760" s="915"/>
      <c r="V1760" s="890"/>
    </row>
    <row r="1761" spans="2:22" s="64" customFormat="1" outlineLevel="2" collapsed="1">
      <c r="B1761" s="1921" t="s">
        <v>4688</v>
      </c>
      <c r="C1761" s="1642"/>
      <c r="D1761" s="1921"/>
      <c r="E1761" s="1639"/>
      <c r="F1761" s="1638">
        <v>6</v>
      </c>
      <c r="G1761" s="1642" t="s">
        <v>13</v>
      </c>
      <c r="H1761" s="1922" t="s">
        <v>320</v>
      </c>
      <c r="I1761" s="1644" t="s">
        <v>1671</v>
      </c>
      <c r="J1761" s="1642" t="s">
        <v>16</v>
      </c>
      <c r="K1761" s="1643">
        <v>3384.0540000000001</v>
      </c>
      <c r="L1761" s="1923">
        <v>0</v>
      </c>
      <c r="M1761" s="1643">
        <f>K1761*(1+L1761/100)</f>
        <v>3384.0540000000001</v>
      </c>
      <c r="O1761" s="1977"/>
      <c r="P1761" s="1983"/>
      <c r="Q1761" s="1978"/>
      <c r="R1761" s="2143">
        <f>M1761*Q1761</f>
        <v>0</v>
      </c>
      <c r="S1761" s="1924">
        <v>8.8000000000000003E-4</v>
      </c>
      <c r="T1761" s="2155">
        <f>M1761*S1761</f>
        <v>2.97796752</v>
      </c>
      <c r="U1761" s="1619"/>
      <c r="V1761" s="911">
        <f>M1761*U1761</f>
        <v>0</v>
      </c>
    </row>
    <row r="1762" spans="2:22" s="38" customFormat="1" ht="12" hidden="1" outlineLevel="3">
      <c r="B1762" s="26"/>
      <c r="C1762" s="40"/>
      <c r="D1762" s="39"/>
      <c r="E1762" s="40"/>
      <c r="F1762" s="872"/>
      <c r="G1762" s="873"/>
      <c r="H1762" s="873"/>
      <c r="I1762" s="874" t="s">
        <v>34</v>
      </c>
      <c r="J1762" s="873"/>
      <c r="K1762" s="41">
        <v>0</v>
      </c>
      <c r="L1762" s="875"/>
      <c r="M1762" s="43"/>
      <c r="O1762" s="1981"/>
      <c r="P1762" s="1982"/>
      <c r="Q1762" s="1980">
        <v>1</v>
      </c>
      <c r="R1762" s="2145"/>
      <c r="S1762" s="889"/>
      <c r="T1762" s="1569"/>
      <c r="U1762" s="915"/>
      <c r="V1762" s="890"/>
    </row>
    <row r="1763" spans="2:22" s="38" customFormat="1" ht="12" hidden="1" outlineLevel="3">
      <c r="B1763" s="26"/>
      <c r="C1763" s="40"/>
      <c r="D1763" s="39"/>
      <c r="E1763" s="40"/>
      <c r="F1763" s="872"/>
      <c r="G1763" s="873"/>
      <c r="H1763" s="873"/>
      <c r="I1763" s="874" t="s">
        <v>409</v>
      </c>
      <c r="J1763" s="873"/>
      <c r="K1763" s="41">
        <v>2410.5680000000002</v>
      </c>
      <c r="L1763" s="875"/>
      <c r="M1763" s="43"/>
      <c r="O1763" s="1981"/>
      <c r="P1763" s="1982"/>
      <c r="Q1763" s="1980">
        <v>1</v>
      </c>
      <c r="R1763" s="2145"/>
      <c r="S1763" s="889"/>
      <c r="T1763" s="1569"/>
      <c r="U1763" s="915"/>
      <c r="V1763" s="890"/>
    </row>
    <row r="1764" spans="2:22" s="38" customFormat="1" ht="12" hidden="1" outlineLevel="3">
      <c r="B1764" s="26"/>
      <c r="C1764" s="40"/>
      <c r="D1764" s="39"/>
      <c r="E1764" s="40"/>
      <c r="F1764" s="872"/>
      <c r="G1764" s="873"/>
      <c r="H1764" s="873"/>
      <c r="I1764" s="874" t="s">
        <v>35</v>
      </c>
      <c r="J1764" s="873"/>
      <c r="K1764" s="41">
        <v>0</v>
      </c>
      <c r="L1764" s="875"/>
      <c r="M1764" s="43"/>
      <c r="O1764" s="1981"/>
      <c r="P1764" s="1982"/>
      <c r="Q1764" s="1980">
        <v>1</v>
      </c>
      <c r="R1764" s="2145"/>
      <c r="S1764" s="889"/>
      <c r="T1764" s="1569"/>
      <c r="U1764" s="915"/>
      <c r="V1764" s="890"/>
    </row>
    <row r="1765" spans="2:22" s="38" customFormat="1" ht="12" hidden="1" outlineLevel="3">
      <c r="B1765" s="26"/>
      <c r="C1765" s="40"/>
      <c r="D1765" s="39"/>
      <c r="E1765" s="40"/>
      <c r="F1765" s="872"/>
      <c r="G1765" s="873"/>
      <c r="H1765" s="873"/>
      <c r="I1765" s="874" t="s">
        <v>196</v>
      </c>
      <c r="J1765" s="873"/>
      <c r="K1765" s="41">
        <v>154.928</v>
      </c>
      <c r="L1765" s="875"/>
      <c r="M1765" s="43"/>
      <c r="O1765" s="1981"/>
      <c r="P1765" s="1982"/>
      <c r="Q1765" s="1980">
        <v>1</v>
      </c>
      <c r="R1765" s="2145"/>
      <c r="S1765" s="889"/>
      <c r="T1765" s="1569"/>
      <c r="U1765" s="915"/>
      <c r="V1765" s="890"/>
    </row>
    <row r="1766" spans="2:22" s="38" customFormat="1" ht="12" hidden="1" outlineLevel="3">
      <c r="B1766" s="26"/>
      <c r="C1766" s="40"/>
      <c r="D1766" s="39"/>
      <c r="E1766" s="40"/>
      <c r="F1766" s="872"/>
      <c r="G1766" s="873"/>
      <c r="H1766" s="873"/>
      <c r="I1766" s="874" t="s">
        <v>373</v>
      </c>
      <c r="J1766" s="873"/>
      <c r="K1766" s="41">
        <v>0</v>
      </c>
      <c r="L1766" s="875"/>
      <c r="M1766" s="43"/>
      <c r="O1766" s="1981"/>
      <c r="P1766" s="1982"/>
      <c r="Q1766" s="1980">
        <v>1</v>
      </c>
      <c r="R1766" s="2145"/>
      <c r="S1766" s="889"/>
      <c r="T1766" s="1569"/>
      <c r="U1766" s="915"/>
      <c r="V1766" s="890"/>
    </row>
    <row r="1767" spans="2:22" s="38" customFormat="1" ht="12" hidden="1" outlineLevel="3">
      <c r="B1767" s="26"/>
      <c r="C1767" s="40"/>
      <c r="D1767" s="39"/>
      <c r="E1767" s="40"/>
      <c r="F1767" s="872"/>
      <c r="G1767" s="873"/>
      <c r="H1767" s="873"/>
      <c r="I1767" s="874" t="s">
        <v>595</v>
      </c>
      <c r="J1767" s="873"/>
      <c r="K1767" s="41">
        <v>818.55799999999999</v>
      </c>
      <c r="L1767" s="875"/>
      <c r="M1767" s="43"/>
      <c r="O1767" s="1981"/>
      <c r="P1767" s="1982"/>
      <c r="Q1767" s="1980">
        <v>1</v>
      </c>
      <c r="R1767" s="2145"/>
      <c r="S1767" s="889"/>
      <c r="T1767" s="1569"/>
      <c r="U1767" s="915"/>
      <c r="V1767" s="890"/>
    </row>
    <row r="1768" spans="2:22" s="38" customFormat="1" ht="12" hidden="1" outlineLevel="3">
      <c r="B1768" s="26"/>
      <c r="C1768" s="40"/>
      <c r="D1768" s="39"/>
      <c r="E1768" s="40"/>
      <c r="F1768" s="872"/>
      <c r="G1768" s="873"/>
      <c r="H1768" s="873"/>
      <c r="I1768" s="874"/>
      <c r="J1768" s="873"/>
      <c r="K1768" s="41">
        <v>0</v>
      </c>
      <c r="L1768" s="875"/>
      <c r="M1768" s="43"/>
      <c r="O1768" s="1981"/>
      <c r="P1768" s="1982"/>
      <c r="Q1768" s="1980">
        <v>1</v>
      </c>
      <c r="R1768" s="2145"/>
      <c r="S1768" s="889"/>
      <c r="T1768" s="1569"/>
      <c r="U1768" s="915"/>
      <c r="V1768" s="890"/>
    </row>
    <row r="1769" spans="2:22" s="64" customFormat="1" outlineLevel="2" collapsed="1">
      <c r="B1769" s="1921" t="s">
        <v>4688</v>
      </c>
      <c r="C1769" s="1642"/>
      <c r="D1769" s="1921"/>
      <c r="E1769" s="1639"/>
      <c r="F1769" s="1638">
        <v>7</v>
      </c>
      <c r="G1769" s="1642" t="s">
        <v>5</v>
      </c>
      <c r="H1769" s="1922" t="s">
        <v>1802</v>
      </c>
      <c r="I1769" s="1644" t="s">
        <v>1803</v>
      </c>
      <c r="J1769" s="1642" t="s">
        <v>16</v>
      </c>
      <c r="K1769" s="1643">
        <v>1692.027</v>
      </c>
      <c r="L1769" s="1923">
        <v>15</v>
      </c>
      <c r="M1769" s="1643">
        <f>K1769*(1+L1769/100)</f>
        <v>1945.83105</v>
      </c>
      <c r="O1769" s="1977"/>
      <c r="P1769" s="1983"/>
      <c r="Q1769" s="1978"/>
      <c r="R1769" s="2143">
        <f>M1769*Q1769</f>
        <v>0</v>
      </c>
      <c r="S1769" s="1924">
        <v>4.8999999999999998E-3</v>
      </c>
      <c r="T1769" s="2155">
        <f>M1769*S1769</f>
        <v>9.5345721450000003</v>
      </c>
      <c r="U1769" s="1619"/>
      <c r="V1769" s="911">
        <f>M1769*U1769</f>
        <v>0</v>
      </c>
    </row>
    <row r="1770" spans="2:22" s="38" customFormat="1" ht="12" hidden="1" outlineLevel="3">
      <c r="B1770" s="26"/>
      <c r="C1770" s="40"/>
      <c r="D1770" s="39"/>
      <c r="E1770" s="40"/>
      <c r="F1770" s="872"/>
      <c r="G1770" s="873"/>
      <c r="H1770" s="873"/>
      <c r="I1770" s="874" t="s">
        <v>34</v>
      </c>
      <c r="J1770" s="873"/>
      <c r="K1770" s="41">
        <v>0</v>
      </c>
      <c r="L1770" s="875"/>
      <c r="M1770" s="43"/>
      <c r="O1770" s="1981"/>
      <c r="P1770" s="1982"/>
      <c r="Q1770" s="1980">
        <v>1</v>
      </c>
      <c r="R1770" s="2145"/>
      <c r="S1770" s="889"/>
      <c r="T1770" s="1569"/>
      <c r="U1770" s="915"/>
      <c r="V1770" s="890"/>
    </row>
    <row r="1771" spans="2:22" s="38" customFormat="1" ht="12" hidden="1" outlineLevel="3">
      <c r="B1771" s="26"/>
      <c r="C1771" s="40"/>
      <c r="D1771" s="39"/>
      <c r="E1771" s="40"/>
      <c r="F1771" s="872"/>
      <c r="G1771" s="873"/>
      <c r="H1771" s="873"/>
      <c r="I1771" s="874" t="s">
        <v>191</v>
      </c>
      <c r="J1771" s="873"/>
      <c r="K1771" s="41">
        <v>1205.2840000000001</v>
      </c>
      <c r="L1771" s="875"/>
      <c r="M1771" s="43"/>
      <c r="O1771" s="1981"/>
      <c r="P1771" s="1982"/>
      <c r="Q1771" s="1980">
        <v>1</v>
      </c>
      <c r="R1771" s="2145"/>
      <c r="S1771" s="889"/>
      <c r="T1771" s="1569"/>
      <c r="U1771" s="915"/>
      <c r="V1771" s="890"/>
    </row>
    <row r="1772" spans="2:22" s="38" customFormat="1" ht="12" hidden="1" outlineLevel="3">
      <c r="B1772" s="26"/>
      <c r="C1772" s="40"/>
      <c r="D1772" s="39"/>
      <c r="E1772" s="40"/>
      <c r="F1772" s="872"/>
      <c r="G1772" s="873"/>
      <c r="H1772" s="873"/>
      <c r="I1772" s="874" t="s">
        <v>35</v>
      </c>
      <c r="J1772" s="873"/>
      <c r="K1772" s="41">
        <v>0</v>
      </c>
      <c r="L1772" s="875"/>
      <c r="M1772" s="43"/>
      <c r="O1772" s="1981"/>
      <c r="P1772" s="1982"/>
      <c r="Q1772" s="1980">
        <v>1</v>
      </c>
      <c r="R1772" s="2145"/>
      <c r="S1772" s="889"/>
      <c r="T1772" s="1569"/>
      <c r="U1772" s="915"/>
      <c r="V1772" s="890"/>
    </row>
    <row r="1773" spans="2:22" s="38" customFormat="1" ht="12" hidden="1" outlineLevel="3">
      <c r="B1773" s="26"/>
      <c r="C1773" s="40"/>
      <c r="D1773" s="39"/>
      <c r="E1773" s="40"/>
      <c r="F1773" s="872"/>
      <c r="G1773" s="873"/>
      <c r="H1773" s="873"/>
      <c r="I1773" s="874" t="s">
        <v>152</v>
      </c>
      <c r="J1773" s="873"/>
      <c r="K1773" s="41">
        <v>77.463999999999999</v>
      </c>
      <c r="L1773" s="875"/>
      <c r="M1773" s="43"/>
      <c r="O1773" s="1981"/>
      <c r="P1773" s="1982"/>
      <c r="Q1773" s="1980">
        <v>1</v>
      </c>
      <c r="R1773" s="2145"/>
      <c r="S1773" s="889"/>
      <c r="T1773" s="1569"/>
      <c r="U1773" s="915"/>
      <c r="V1773" s="890"/>
    </row>
    <row r="1774" spans="2:22" s="38" customFormat="1" ht="12" hidden="1" outlineLevel="3">
      <c r="B1774" s="26"/>
      <c r="C1774" s="40"/>
      <c r="D1774" s="39"/>
      <c r="E1774" s="40"/>
      <c r="F1774" s="872"/>
      <c r="G1774" s="873"/>
      <c r="H1774" s="873"/>
      <c r="I1774" s="874" t="s">
        <v>373</v>
      </c>
      <c r="J1774" s="873"/>
      <c r="K1774" s="41">
        <v>0</v>
      </c>
      <c r="L1774" s="875"/>
      <c r="M1774" s="43"/>
      <c r="O1774" s="1981"/>
      <c r="P1774" s="1982"/>
      <c r="Q1774" s="1980">
        <v>1</v>
      </c>
      <c r="R1774" s="2145"/>
      <c r="S1774" s="889"/>
      <c r="T1774" s="1569"/>
      <c r="U1774" s="915"/>
      <c r="V1774" s="890"/>
    </row>
    <row r="1775" spans="2:22" s="38" customFormat="1" ht="12" hidden="1" outlineLevel="3">
      <c r="B1775" s="26"/>
      <c r="C1775" s="40"/>
      <c r="D1775" s="39"/>
      <c r="E1775" s="40"/>
      <c r="F1775" s="872"/>
      <c r="G1775" s="873"/>
      <c r="H1775" s="873"/>
      <c r="I1775" s="874" t="s">
        <v>496</v>
      </c>
      <c r="J1775" s="873"/>
      <c r="K1775" s="41">
        <v>409.279</v>
      </c>
      <c r="L1775" s="875"/>
      <c r="M1775" s="43"/>
      <c r="O1775" s="1981"/>
      <c r="P1775" s="1982"/>
      <c r="Q1775" s="1980">
        <v>1</v>
      </c>
      <c r="R1775" s="2145"/>
      <c r="S1775" s="889"/>
      <c r="T1775" s="1569"/>
      <c r="U1775" s="915"/>
      <c r="V1775" s="890"/>
    </row>
    <row r="1776" spans="2:22" s="38" customFormat="1" ht="12" hidden="1" outlineLevel="3">
      <c r="B1776" s="26"/>
      <c r="C1776" s="40"/>
      <c r="D1776" s="39"/>
      <c r="E1776" s="40"/>
      <c r="F1776" s="872"/>
      <c r="G1776" s="873"/>
      <c r="H1776" s="873"/>
      <c r="I1776" s="874"/>
      <c r="J1776" s="873"/>
      <c r="K1776" s="41">
        <v>0</v>
      </c>
      <c r="L1776" s="875"/>
      <c r="M1776" s="43"/>
      <c r="O1776" s="1981"/>
      <c r="P1776" s="1982"/>
      <c r="Q1776" s="1980">
        <v>1</v>
      </c>
      <c r="R1776" s="2145"/>
      <c r="S1776" s="889"/>
      <c r="T1776" s="1569"/>
      <c r="U1776" s="915"/>
      <c r="V1776" s="890"/>
    </row>
    <row r="1777" spans="2:22" s="64" customFormat="1" outlineLevel="2" collapsed="1">
      <c r="B1777" s="1921" t="s">
        <v>4688</v>
      </c>
      <c r="C1777" s="1642"/>
      <c r="D1777" s="1921"/>
      <c r="E1777" s="1639"/>
      <c r="F1777" s="1638">
        <v>8</v>
      </c>
      <c r="G1777" s="1642" t="s">
        <v>5</v>
      </c>
      <c r="H1777" s="1922" t="s">
        <v>1804</v>
      </c>
      <c r="I1777" s="1644" t="s">
        <v>1805</v>
      </c>
      <c r="J1777" s="1642" t="s">
        <v>16</v>
      </c>
      <c r="K1777" s="1643">
        <v>1692.027</v>
      </c>
      <c r="L1777" s="1923">
        <v>15</v>
      </c>
      <c r="M1777" s="1643">
        <f>K1777*(1+L1777/100)</f>
        <v>1945.83105</v>
      </c>
      <c r="O1777" s="1977"/>
      <c r="P1777" s="1983"/>
      <c r="Q1777" s="1978"/>
      <c r="R1777" s="2143">
        <f>M1777*Q1777</f>
        <v>0</v>
      </c>
      <c r="S1777" s="1924">
        <v>5.1999999999999998E-3</v>
      </c>
      <c r="T1777" s="2155">
        <f>M1777*S1777</f>
        <v>10.118321459999999</v>
      </c>
      <c r="U1777" s="1619"/>
      <c r="V1777" s="911">
        <f>M1777*U1777</f>
        <v>0</v>
      </c>
    </row>
    <row r="1778" spans="2:22" s="38" customFormat="1" ht="12" hidden="1" outlineLevel="3">
      <c r="B1778" s="26"/>
      <c r="C1778" s="40"/>
      <c r="D1778" s="39"/>
      <c r="E1778" s="40"/>
      <c r="F1778" s="872"/>
      <c r="G1778" s="873"/>
      <c r="H1778" s="873"/>
      <c r="I1778" s="874" t="s">
        <v>34</v>
      </c>
      <c r="J1778" s="873"/>
      <c r="K1778" s="41">
        <v>0</v>
      </c>
      <c r="L1778" s="875"/>
      <c r="M1778" s="43"/>
      <c r="O1778" s="1981"/>
      <c r="P1778" s="1982"/>
      <c r="Q1778" s="1980">
        <v>1</v>
      </c>
      <c r="R1778" s="2145"/>
      <c r="S1778" s="889"/>
      <c r="T1778" s="1569"/>
      <c r="U1778" s="915"/>
      <c r="V1778" s="890"/>
    </row>
    <row r="1779" spans="2:22" s="38" customFormat="1" ht="12" hidden="1" outlineLevel="3">
      <c r="B1779" s="26"/>
      <c r="C1779" s="40"/>
      <c r="D1779" s="39"/>
      <c r="E1779" s="40"/>
      <c r="F1779" s="872"/>
      <c r="G1779" s="873"/>
      <c r="H1779" s="873"/>
      <c r="I1779" s="874" t="s">
        <v>191</v>
      </c>
      <c r="J1779" s="873"/>
      <c r="K1779" s="41">
        <v>1205.2840000000001</v>
      </c>
      <c r="L1779" s="875"/>
      <c r="M1779" s="43"/>
      <c r="O1779" s="1981"/>
      <c r="P1779" s="1982"/>
      <c r="Q1779" s="1980">
        <v>1</v>
      </c>
      <c r="R1779" s="2145"/>
      <c r="S1779" s="889"/>
      <c r="T1779" s="1569"/>
      <c r="U1779" s="915"/>
      <c r="V1779" s="890"/>
    </row>
    <row r="1780" spans="2:22" s="38" customFormat="1" ht="12" hidden="1" outlineLevel="3">
      <c r="B1780" s="26"/>
      <c r="C1780" s="40"/>
      <c r="D1780" s="39"/>
      <c r="E1780" s="40"/>
      <c r="F1780" s="872"/>
      <c r="G1780" s="873"/>
      <c r="H1780" s="873"/>
      <c r="I1780" s="874" t="s">
        <v>35</v>
      </c>
      <c r="J1780" s="873"/>
      <c r="K1780" s="41">
        <v>0</v>
      </c>
      <c r="L1780" s="875"/>
      <c r="M1780" s="43"/>
      <c r="O1780" s="1981"/>
      <c r="P1780" s="1982"/>
      <c r="Q1780" s="1980">
        <v>1</v>
      </c>
      <c r="R1780" s="2145"/>
      <c r="S1780" s="889"/>
      <c r="T1780" s="1569"/>
      <c r="U1780" s="915"/>
      <c r="V1780" s="890"/>
    </row>
    <row r="1781" spans="2:22" s="38" customFormat="1" ht="12" hidden="1" outlineLevel="3">
      <c r="B1781" s="26"/>
      <c r="C1781" s="40"/>
      <c r="D1781" s="39"/>
      <c r="E1781" s="40"/>
      <c r="F1781" s="872"/>
      <c r="G1781" s="873"/>
      <c r="H1781" s="873"/>
      <c r="I1781" s="874" t="s">
        <v>152</v>
      </c>
      <c r="J1781" s="873"/>
      <c r="K1781" s="41">
        <v>77.463999999999999</v>
      </c>
      <c r="L1781" s="875"/>
      <c r="M1781" s="43"/>
      <c r="O1781" s="1981"/>
      <c r="P1781" s="1982"/>
      <c r="Q1781" s="1980">
        <v>1</v>
      </c>
      <c r="R1781" s="2145"/>
      <c r="S1781" s="889"/>
      <c r="T1781" s="1569"/>
      <c r="U1781" s="915"/>
      <c r="V1781" s="890"/>
    </row>
    <row r="1782" spans="2:22" s="38" customFormat="1" ht="12" hidden="1" outlineLevel="3">
      <c r="B1782" s="26"/>
      <c r="C1782" s="40"/>
      <c r="D1782" s="39"/>
      <c r="E1782" s="40"/>
      <c r="F1782" s="872"/>
      <c r="G1782" s="873"/>
      <c r="H1782" s="873"/>
      <c r="I1782" s="874" t="s">
        <v>373</v>
      </c>
      <c r="J1782" s="873"/>
      <c r="K1782" s="41">
        <v>0</v>
      </c>
      <c r="L1782" s="875"/>
      <c r="M1782" s="43"/>
      <c r="O1782" s="1981"/>
      <c r="P1782" s="1982"/>
      <c r="Q1782" s="1980">
        <v>1</v>
      </c>
      <c r="R1782" s="2145"/>
      <c r="S1782" s="889"/>
      <c r="T1782" s="1569"/>
      <c r="U1782" s="915"/>
      <c r="V1782" s="890"/>
    </row>
    <row r="1783" spans="2:22" s="38" customFormat="1" ht="12" hidden="1" outlineLevel="3">
      <c r="B1783" s="26"/>
      <c r="C1783" s="40"/>
      <c r="D1783" s="39"/>
      <c r="E1783" s="40"/>
      <c r="F1783" s="872"/>
      <c r="G1783" s="873"/>
      <c r="H1783" s="873"/>
      <c r="I1783" s="874" t="s">
        <v>496</v>
      </c>
      <c r="J1783" s="873"/>
      <c r="K1783" s="41">
        <v>409.279</v>
      </c>
      <c r="L1783" s="875"/>
      <c r="M1783" s="43"/>
      <c r="O1783" s="1981"/>
      <c r="P1783" s="1982"/>
      <c r="Q1783" s="1980">
        <v>1</v>
      </c>
      <c r="R1783" s="2145"/>
      <c r="S1783" s="889"/>
      <c r="T1783" s="1569"/>
      <c r="U1783" s="915"/>
      <c r="V1783" s="890"/>
    </row>
    <row r="1784" spans="2:22" s="38" customFormat="1" ht="12" hidden="1" outlineLevel="3">
      <c r="B1784" s="26"/>
      <c r="C1784" s="40"/>
      <c r="D1784" s="39"/>
      <c r="E1784" s="40"/>
      <c r="F1784" s="872"/>
      <c r="G1784" s="873"/>
      <c r="H1784" s="873"/>
      <c r="I1784" s="874"/>
      <c r="J1784" s="873"/>
      <c r="K1784" s="41">
        <v>0</v>
      </c>
      <c r="L1784" s="875"/>
      <c r="M1784" s="43"/>
      <c r="O1784" s="1981"/>
      <c r="P1784" s="1982"/>
      <c r="Q1784" s="1980">
        <v>1</v>
      </c>
      <c r="R1784" s="2145"/>
      <c r="S1784" s="889"/>
      <c r="T1784" s="1569"/>
      <c r="U1784" s="915"/>
      <c r="V1784" s="890"/>
    </row>
    <row r="1785" spans="2:22" s="64" customFormat="1" outlineLevel="2" collapsed="1">
      <c r="B1785" s="1921" t="s">
        <v>4688</v>
      </c>
      <c r="C1785" s="1642"/>
      <c r="D1785" s="1921"/>
      <c r="E1785" s="1639"/>
      <c r="F1785" s="1638">
        <v>9</v>
      </c>
      <c r="G1785" s="1642" t="s">
        <v>13</v>
      </c>
      <c r="H1785" s="1922" t="s">
        <v>321</v>
      </c>
      <c r="I1785" s="1644" t="s">
        <v>1652</v>
      </c>
      <c r="J1785" s="1642" t="s">
        <v>16</v>
      </c>
      <c r="K1785" s="1643">
        <v>1282.748</v>
      </c>
      <c r="L1785" s="1923">
        <v>0</v>
      </c>
      <c r="M1785" s="1643">
        <f>K1785*(1+L1785/100)</f>
        <v>1282.748</v>
      </c>
      <c r="O1785" s="1977"/>
      <c r="P1785" s="1983"/>
      <c r="Q1785" s="1978"/>
      <c r="R1785" s="2143">
        <f>M1785*Q1785</f>
        <v>0</v>
      </c>
      <c r="S1785" s="1924"/>
      <c r="T1785" s="2155">
        <f>M1785*S1785</f>
        <v>0</v>
      </c>
      <c r="U1785" s="1619"/>
      <c r="V1785" s="911">
        <f>M1785*U1785</f>
        <v>0</v>
      </c>
    </row>
    <row r="1786" spans="2:22" s="38" customFormat="1" ht="12" hidden="1" outlineLevel="3">
      <c r="B1786" s="26"/>
      <c r="C1786" s="40"/>
      <c r="D1786" s="39"/>
      <c r="E1786" s="40"/>
      <c r="F1786" s="872"/>
      <c r="G1786" s="873"/>
      <c r="H1786" s="873"/>
      <c r="I1786" s="874" t="s">
        <v>34</v>
      </c>
      <c r="J1786" s="873"/>
      <c r="K1786" s="41">
        <v>0</v>
      </c>
      <c r="L1786" s="875"/>
      <c r="M1786" s="43"/>
      <c r="O1786" s="1981"/>
      <c r="P1786" s="1982"/>
      <c r="Q1786" s="1980">
        <v>1</v>
      </c>
      <c r="R1786" s="2145"/>
      <c r="S1786" s="889"/>
      <c r="T1786" s="1569"/>
      <c r="U1786" s="915"/>
      <c r="V1786" s="890"/>
    </row>
    <row r="1787" spans="2:22" s="38" customFormat="1" ht="12" hidden="1" outlineLevel="3">
      <c r="B1787" s="26"/>
      <c r="C1787" s="40"/>
      <c r="D1787" s="39"/>
      <c r="E1787" s="40"/>
      <c r="F1787" s="872"/>
      <c r="G1787" s="873"/>
      <c r="H1787" s="873"/>
      <c r="I1787" s="874" t="s">
        <v>191</v>
      </c>
      <c r="J1787" s="873"/>
      <c r="K1787" s="41">
        <v>1205.2840000000001</v>
      </c>
      <c r="L1787" s="875"/>
      <c r="M1787" s="43"/>
      <c r="O1787" s="1981"/>
      <c r="P1787" s="1982"/>
      <c r="Q1787" s="1980">
        <v>1</v>
      </c>
      <c r="R1787" s="2145"/>
      <c r="S1787" s="889"/>
      <c r="T1787" s="1569"/>
      <c r="U1787" s="915"/>
      <c r="V1787" s="890"/>
    </row>
    <row r="1788" spans="2:22" s="38" customFormat="1" ht="12" hidden="1" outlineLevel="3">
      <c r="B1788" s="26"/>
      <c r="C1788" s="40"/>
      <c r="D1788" s="39"/>
      <c r="E1788" s="40"/>
      <c r="F1788" s="872"/>
      <c r="G1788" s="873"/>
      <c r="H1788" s="873"/>
      <c r="I1788" s="874" t="s">
        <v>35</v>
      </c>
      <c r="J1788" s="873"/>
      <c r="K1788" s="41">
        <v>0</v>
      </c>
      <c r="L1788" s="875"/>
      <c r="M1788" s="43"/>
      <c r="O1788" s="1981"/>
      <c r="P1788" s="1982"/>
      <c r="Q1788" s="1980">
        <v>1</v>
      </c>
      <c r="R1788" s="2145"/>
      <c r="S1788" s="889"/>
      <c r="T1788" s="1569"/>
      <c r="U1788" s="915"/>
      <c r="V1788" s="890"/>
    </row>
    <row r="1789" spans="2:22" s="38" customFormat="1" ht="12" hidden="1" outlineLevel="3">
      <c r="B1789" s="26"/>
      <c r="C1789" s="40"/>
      <c r="D1789" s="39"/>
      <c r="E1789" s="40"/>
      <c r="F1789" s="872"/>
      <c r="G1789" s="873"/>
      <c r="H1789" s="873"/>
      <c r="I1789" s="874" t="s">
        <v>152</v>
      </c>
      <c r="J1789" s="873"/>
      <c r="K1789" s="41">
        <v>77.463999999999999</v>
      </c>
      <c r="L1789" s="875"/>
      <c r="M1789" s="43"/>
      <c r="O1789" s="1981"/>
      <c r="P1789" s="1982"/>
      <c r="Q1789" s="1980">
        <v>1</v>
      </c>
      <c r="R1789" s="2145"/>
      <c r="S1789" s="889"/>
      <c r="T1789" s="1569"/>
      <c r="U1789" s="915"/>
      <c r="V1789" s="890"/>
    </row>
    <row r="1790" spans="2:22" s="38" customFormat="1" ht="12" hidden="1" outlineLevel="3">
      <c r="B1790" s="26"/>
      <c r="C1790" s="40"/>
      <c r="D1790" s="39"/>
      <c r="E1790" s="40"/>
      <c r="F1790" s="872"/>
      <c r="G1790" s="873"/>
      <c r="H1790" s="873"/>
      <c r="I1790" s="874"/>
      <c r="J1790" s="873"/>
      <c r="K1790" s="41">
        <v>0</v>
      </c>
      <c r="L1790" s="875"/>
      <c r="M1790" s="43"/>
      <c r="O1790" s="1981"/>
      <c r="P1790" s="1982"/>
      <c r="Q1790" s="1980">
        <v>1</v>
      </c>
      <c r="R1790" s="2145"/>
      <c r="S1790" s="889"/>
      <c r="T1790" s="1569"/>
      <c r="U1790" s="915"/>
      <c r="V1790" s="890"/>
    </row>
    <row r="1791" spans="2:22" s="64" customFormat="1" outlineLevel="2" collapsed="1">
      <c r="B1791" s="1921" t="s">
        <v>4688</v>
      </c>
      <c r="C1791" s="1642"/>
      <c r="D1791" s="1921"/>
      <c r="E1791" s="1639"/>
      <c r="F1791" s="1638">
        <v>10</v>
      </c>
      <c r="G1791" s="1642" t="s">
        <v>5</v>
      </c>
      <c r="H1791" s="1922" t="s">
        <v>195</v>
      </c>
      <c r="I1791" s="1644" t="s">
        <v>1806</v>
      </c>
      <c r="J1791" s="1642" t="s">
        <v>16</v>
      </c>
      <c r="K1791" s="1643">
        <v>1282.748</v>
      </c>
      <c r="L1791" s="1923">
        <v>15</v>
      </c>
      <c r="M1791" s="1643">
        <f>K1791*(1+L1791/100)</f>
        <v>1475.1602</v>
      </c>
      <c r="O1791" s="1977"/>
      <c r="P1791" s="1983"/>
      <c r="Q1791" s="1978"/>
      <c r="R1791" s="2143">
        <f>M1791*Q1791</f>
        <v>0</v>
      </c>
      <c r="S1791" s="1924">
        <v>2.9999999999999997E-4</v>
      </c>
      <c r="T1791" s="2155">
        <f>M1791*S1791</f>
        <v>0.44254805999999997</v>
      </c>
      <c r="U1791" s="1619"/>
      <c r="V1791" s="911">
        <f>M1791*U1791</f>
        <v>0</v>
      </c>
    </row>
    <row r="1792" spans="2:22" s="38" customFormat="1" ht="12" hidden="1" outlineLevel="3">
      <c r="B1792" s="26"/>
      <c r="C1792" s="40"/>
      <c r="D1792" s="39"/>
      <c r="E1792" s="40"/>
      <c r="F1792" s="872"/>
      <c r="G1792" s="873"/>
      <c r="H1792" s="873"/>
      <c r="I1792" s="874" t="s">
        <v>34</v>
      </c>
      <c r="J1792" s="873"/>
      <c r="K1792" s="41">
        <v>0</v>
      </c>
      <c r="L1792" s="875"/>
      <c r="M1792" s="43"/>
      <c r="O1792" s="1981"/>
      <c r="P1792" s="1982"/>
      <c r="Q1792" s="1980">
        <v>1</v>
      </c>
      <c r="R1792" s="2145"/>
      <c r="S1792" s="889"/>
      <c r="T1792" s="1569"/>
      <c r="U1792" s="915"/>
      <c r="V1792" s="890"/>
    </row>
    <row r="1793" spans="2:22" s="38" customFormat="1" ht="12" hidden="1" outlineLevel="3">
      <c r="B1793" s="26"/>
      <c r="C1793" s="40"/>
      <c r="D1793" s="39"/>
      <c r="E1793" s="40"/>
      <c r="F1793" s="872"/>
      <c r="G1793" s="873"/>
      <c r="H1793" s="873"/>
      <c r="I1793" s="874" t="s">
        <v>191</v>
      </c>
      <c r="J1793" s="873"/>
      <c r="K1793" s="41">
        <v>1205.2840000000001</v>
      </c>
      <c r="L1793" s="875"/>
      <c r="M1793" s="43"/>
      <c r="O1793" s="1981"/>
      <c r="P1793" s="1982"/>
      <c r="Q1793" s="1980">
        <v>1</v>
      </c>
      <c r="R1793" s="2145"/>
      <c r="S1793" s="889"/>
      <c r="T1793" s="1569"/>
      <c r="U1793" s="915"/>
      <c r="V1793" s="890"/>
    </row>
    <row r="1794" spans="2:22" s="38" customFormat="1" ht="12" hidden="1" outlineLevel="3">
      <c r="B1794" s="26"/>
      <c r="C1794" s="40"/>
      <c r="D1794" s="39"/>
      <c r="E1794" s="40"/>
      <c r="F1794" s="872"/>
      <c r="G1794" s="873"/>
      <c r="H1794" s="873"/>
      <c r="I1794" s="874" t="s">
        <v>35</v>
      </c>
      <c r="J1794" s="873"/>
      <c r="K1794" s="41">
        <v>0</v>
      </c>
      <c r="L1794" s="875"/>
      <c r="M1794" s="43"/>
      <c r="O1794" s="1981"/>
      <c r="P1794" s="1982"/>
      <c r="Q1794" s="1980">
        <v>1</v>
      </c>
      <c r="R1794" s="2145"/>
      <c r="S1794" s="889"/>
      <c r="T1794" s="1569"/>
      <c r="U1794" s="915"/>
      <c r="V1794" s="890"/>
    </row>
    <row r="1795" spans="2:22" s="38" customFormat="1" ht="12" hidden="1" outlineLevel="3">
      <c r="B1795" s="26"/>
      <c r="C1795" s="40"/>
      <c r="D1795" s="39"/>
      <c r="E1795" s="40"/>
      <c r="F1795" s="872"/>
      <c r="G1795" s="873"/>
      <c r="H1795" s="873"/>
      <c r="I1795" s="874" t="s">
        <v>152</v>
      </c>
      <c r="J1795" s="873"/>
      <c r="K1795" s="41">
        <v>77.463999999999999</v>
      </c>
      <c r="L1795" s="875"/>
      <c r="M1795" s="43"/>
      <c r="O1795" s="1981"/>
      <c r="P1795" s="1982"/>
      <c r="Q1795" s="1980">
        <v>1</v>
      </c>
      <c r="R1795" s="2145"/>
      <c r="S1795" s="889"/>
      <c r="T1795" s="1569"/>
      <c r="U1795" s="915"/>
      <c r="V1795" s="890"/>
    </row>
    <row r="1796" spans="2:22" s="64" customFormat="1" ht="22.8" outlineLevel="2" collapsed="1">
      <c r="B1796" s="1921" t="s">
        <v>4688</v>
      </c>
      <c r="C1796" s="1642"/>
      <c r="D1796" s="1921"/>
      <c r="E1796" s="1639"/>
      <c r="F1796" s="1638">
        <v>11</v>
      </c>
      <c r="G1796" s="1642" t="s">
        <v>13</v>
      </c>
      <c r="H1796" s="1922" t="s">
        <v>1807</v>
      </c>
      <c r="I1796" s="1644" t="s">
        <v>1808</v>
      </c>
      <c r="J1796" s="1642" t="s">
        <v>16</v>
      </c>
      <c r="K1796" s="1643">
        <v>140.04</v>
      </c>
      <c r="L1796" s="1923">
        <v>0</v>
      </c>
      <c r="M1796" s="1643">
        <f>K1796*(1+L1796/100)</f>
        <v>140.04</v>
      </c>
      <c r="O1796" s="1977"/>
      <c r="P1796" s="1983"/>
      <c r="Q1796" s="1978"/>
      <c r="R1796" s="2143">
        <f>M1796*Q1796</f>
        <v>0</v>
      </c>
      <c r="S1796" s="1924"/>
      <c r="T1796" s="2155">
        <f>M1796*S1796</f>
        <v>0</v>
      </c>
      <c r="U1796" s="1619"/>
      <c r="V1796" s="911">
        <f>M1796*U1796</f>
        <v>0</v>
      </c>
    </row>
    <row r="1797" spans="2:22" s="38" customFormat="1" ht="12" hidden="1" outlineLevel="3">
      <c r="B1797" s="26"/>
      <c r="C1797" s="40"/>
      <c r="D1797" s="39"/>
      <c r="E1797" s="40"/>
      <c r="F1797" s="872"/>
      <c r="G1797" s="873"/>
      <c r="H1797" s="873"/>
      <c r="I1797" s="874" t="s">
        <v>39</v>
      </c>
      <c r="J1797" s="873"/>
      <c r="K1797" s="41">
        <v>0</v>
      </c>
      <c r="L1797" s="875"/>
      <c r="M1797" s="43"/>
      <c r="O1797" s="1981"/>
      <c r="P1797" s="1982"/>
      <c r="Q1797" s="1980">
        <v>1</v>
      </c>
      <c r="R1797" s="2145"/>
      <c r="S1797" s="889"/>
      <c r="T1797" s="1569"/>
      <c r="U1797" s="915"/>
      <c r="V1797" s="890"/>
    </row>
    <row r="1798" spans="2:22" s="38" customFormat="1" ht="12" hidden="1" outlineLevel="3">
      <c r="B1798" s="26"/>
      <c r="C1798" s="40"/>
      <c r="D1798" s="39"/>
      <c r="E1798" s="40"/>
      <c r="F1798" s="872"/>
      <c r="G1798" s="873"/>
      <c r="H1798" s="873"/>
      <c r="I1798" s="874" t="s">
        <v>911</v>
      </c>
      <c r="J1798" s="873"/>
      <c r="K1798" s="41">
        <v>140.04</v>
      </c>
      <c r="L1798" s="875"/>
      <c r="M1798" s="43"/>
      <c r="O1798" s="1981"/>
      <c r="P1798" s="1982"/>
      <c r="Q1798" s="1980">
        <v>1</v>
      </c>
      <c r="R1798" s="2145"/>
      <c r="S1798" s="889"/>
      <c r="T1798" s="1569"/>
      <c r="U1798" s="915"/>
      <c r="V1798" s="890"/>
    </row>
    <row r="1799" spans="2:22" s="64" customFormat="1" ht="22.8" outlineLevel="2" collapsed="1">
      <c r="B1799" s="1921" t="s">
        <v>4688</v>
      </c>
      <c r="C1799" s="1642"/>
      <c r="D1799" s="1921"/>
      <c r="E1799" s="1639"/>
      <c r="F1799" s="1638">
        <v>12</v>
      </c>
      <c r="G1799" s="1642" t="s">
        <v>13</v>
      </c>
      <c r="H1799" s="1922" t="s">
        <v>1809</v>
      </c>
      <c r="I1799" s="1644" t="s">
        <v>1810</v>
      </c>
      <c r="J1799" s="1642" t="s">
        <v>16</v>
      </c>
      <c r="K1799" s="1643">
        <v>140.04</v>
      </c>
      <c r="L1799" s="1923">
        <v>0</v>
      </c>
      <c r="M1799" s="1643">
        <f>K1799*(1+L1799/100)</f>
        <v>140.04</v>
      </c>
      <c r="O1799" s="1977"/>
      <c r="P1799" s="1983"/>
      <c r="Q1799" s="1978"/>
      <c r="R1799" s="2143">
        <f>M1799*Q1799</f>
        <v>0</v>
      </c>
      <c r="S1799" s="1924"/>
      <c r="T1799" s="2155">
        <f>M1799*S1799</f>
        <v>0</v>
      </c>
      <c r="U1799" s="1619"/>
      <c r="V1799" s="911">
        <f>M1799*U1799</f>
        <v>0</v>
      </c>
    </row>
    <row r="1800" spans="2:22" s="38" customFormat="1" ht="12" hidden="1" outlineLevel="3">
      <c r="B1800" s="26"/>
      <c r="C1800" s="40"/>
      <c r="D1800" s="39"/>
      <c r="E1800" s="40"/>
      <c r="F1800" s="872"/>
      <c r="G1800" s="873"/>
      <c r="H1800" s="873"/>
      <c r="I1800" s="874" t="s">
        <v>39</v>
      </c>
      <c r="J1800" s="873"/>
      <c r="K1800" s="41">
        <v>0</v>
      </c>
      <c r="L1800" s="875"/>
      <c r="M1800" s="43"/>
      <c r="O1800" s="1981"/>
      <c r="P1800" s="1982"/>
      <c r="Q1800" s="1980">
        <v>1</v>
      </c>
      <c r="R1800" s="2145"/>
      <c r="S1800" s="889"/>
      <c r="T1800" s="1569"/>
      <c r="U1800" s="915"/>
      <c r="V1800" s="890"/>
    </row>
    <row r="1801" spans="2:22" s="38" customFormat="1" ht="12" hidden="1" outlineLevel="3">
      <c r="B1801" s="26"/>
      <c r="C1801" s="40"/>
      <c r="D1801" s="39"/>
      <c r="E1801" s="40"/>
      <c r="F1801" s="872"/>
      <c r="G1801" s="873"/>
      <c r="H1801" s="873"/>
      <c r="I1801" s="874" t="s">
        <v>911</v>
      </c>
      <c r="J1801" s="873"/>
      <c r="K1801" s="41">
        <v>140.04</v>
      </c>
      <c r="L1801" s="875"/>
      <c r="M1801" s="43"/>
      <c r="O1801" s="1981"/>
      <c r="P1801" s="1982"/>
      <c r="Q1801" s="1980">
        <v>1</v>
      </c>
      <c r="R1801" s="2145"/>
      <c r="S1801" s="889"/>
      <c r="T1801" s="1569"/>
      <c r="U1801" s="915"/>
      <c r="V1801" s="890"/>
    </row>
    <row r="1802" spans="2:22" s="64" customFormat="1" ht="22.8" outlineLevel="2" collapsed="1">
      <c r="B1802" s="1921" t="s">
        <v>4688</v>
      </c>
      <c r="C1802" s="1642"/>
      <c r="D1802" s="1921"/>
      <c r="E1802" s="1639"/>
      <c r="F1802" s="1638">
        <v>13</v>
      </c>
      <c r="G1802" s="1642" t="s">
        <v>13</v>
      </c>
      <c r="H1802" s="1922" t="s">
        <v>1811</v>
      </c>
      <c r="I1802" s="1644" t="s">
        <v>1812</v>
      </c>
      <c r="J1802" s="1642" t="s">
        <v>16</v>
      </c>
      <c r="K1802" s="1643">
        <v>140.04</v>
      </c>
      <c r="L1802" s="1923">
        <v>0</v>
      </c>
      <c r="M1802" s="1643">
        <f>K1802*(1+L1802/100)</f>
        <v>140.04</v>
      </c>
      <c r="O1802" s="1977"/>
      <c r="P1802" s="1983"/>
      <c r="Q1802" s="1978"/>
      <c r="R1802" s="2143">
        <f>M1802*Q1802</f>
        <v>0</v>
      </c>
      <c r="S1802" s="1924"/>
      <c r="T1802" s="2155">
        <f>M1802*S1802</f>
        <v>0</v>
      </c>
      <c r="U1802" s="1619"/>
      <c r="V1802" s="911">
        <f>M1802*U1802</f>
        <v>0</v>
      </c>
    </row>
    <row r="1803" spans="2:22" s="38" customFormat="1" ht="12" hidden="1" outlineLevel="3">
      <c r="B1803" s="26"/>
      <c r="C1803" s="40"/>
      <c r="D1803" s="39"/>
      <c r="E1803" s="40"/>
      <c r="F1803" s="872"/>
      <c r="G1803" s="873"/>
      <c r="H1803" s="873"/>
      <c r="I1803" s="874" t="s">
        <v>39</v>
      </c>
      <c r="J1803" s="873"/>
      <c r="K1803" s="41">
        <v>0</v>
      </c>
      <c r="L1803" s="875"/>
      <c r="M1803" s="43"/>
      <c r="O1803" s="1981"/>
      <c r="P1803" s="1982"/>
      <c r="Q1803" s="1980">
        <v>1</v>
      </c>
      <c r="R1803" s="2145"/>
      <c r="S1803" s="889"/>
      <c r="T1803" s="1569"/>
      <c r="U1803" s="915"/>
      <c r="V1803" s="890"/>
    </row>
    <row r="1804" spans="2:22" s="38" customFormat="1" ht="12" hidden="1" outlineLevel="3">
      <c r="B1804" s="26"/>
      <c r="C1804" s="40"/>
      <c r="D1804" s="39"/>
      <c r="E1804" s="40"/>
      <c r="F1804" s="872"/>
      <c r="G1804" s="873"/>
      <c r="H1804" s="873"/>
      <c r="I1804" s="874" t="s">
        <v>911</v>
      </c>
      <c r="J1804" s="873"/>
      <c r="K1804" s="41">
        <v>140.04</v>
      </c>
      <c r="L1804" s="875"/>
      <c r="M1804" s="43"/>
      <c r="O1804" s="1981"/>
      <c r="P1804" s="1982"/>
      <c r="Q1804" s="1980">
        <v>1</v>
      </c>
      <c r="R1804" s="2145"/>
      <c r="S1804" s="889"/>
      <c r="T1804" s="1569"/>
      <c r="U1804" s="915"/>
      <c r="V1804" s="890"/>
    </row>
    <row r="1805" spans="2:22" s="64" customFormat="1" outlineLevel="2" collapsed="1">
      <c r="B1805" s="1921" t="s">
        <v>4688</v>
      </c>
      <c r="C1805" s="1642"/>
      <c r="D1805" s="1921"/>
      <c r="E1805" s="1639"/>
      <c r="F1805" s="1638">
        <v>14</v>
      </c>
      <c r="G1805" s="1642" t="s">
        <v>13</v>
      </c>
      <c r="H1805" s="1922" t="s">
        <v>1813</v>
      </c>
      <c r="I1805" s="1644" t="s">
        <v>1814</v>
      </c>
      <c r="J1805" s="1642" t="s">
        <v>16</v>
      </c>
      <c r="K1805" s="1643">
        <v>1205.2839000000001</v>
      </c>
      <c r="L1805" s="1923">
        <v>0</v>
      </c>
      <c r="M1805" s="1643">
        <f>K1805*(1+L1805/100)</f>
        <v>1205.2839000000001</v>
      </c>
      <c r="O1805" s="1977"/>
      <c r="P1805" s="1983"/>
      <c r="Q1805" s="1978"/>
      <c r="R1805" s="2143">
        <f>M1805*Q1805</f>
        <v>0</v>
      </c>
      <c r="S1805" s="1924"/>
      <c r="T1805" s="2155">
        <f>M1805*S1805</f>
        <v>0</v>
      </c>
      <c r="U1805" s="1619"/>
      <c r="V1805" s="911">
        <f>M1805*U1805</f>
        <v>0</v>
      </c>
    </row>
    <row r="1806" spans="2:22" s="38" customFormat="1" ht="12" hidden="1" outlineLevel="3">
      <c r="B1806" s="26"/>
      <c r="C1806" s="40"/>
      <c r="D1806" s="39"/>
      <c r="E1806" s="40"/>
      <c r="F1806" s="872"/>
      <c r="G1806" s="873"/>
      <c r="H1806" s="873"/>
      <c r="I1806" s="874" t="s">
        <v>100</v>
      </c>
      <c r="J1806" s="873"/>
      <c r="K1806" s="41">
        <v>0</v>
      </c>
      <c r="L1806" s="875"/>
      <c r="M1806" s="43"/>
      <c r="O1806" s="1981"/>
      <c r="P1806" s="1982"/>
      <c r="Q1806" s="1980">
        <v>1</v>
      </c>
      <c r="R1806" s="2145"/>
      <c r="S1806" s="889"/>
      <c r="T1806" s="1569"/>
      <c r="U1806" s="915"/>
      <c r="V1806" s="890"/>
    </row>
    <row r="1807" spans="2:22" s="38" customFormat="1" ht="12" hidden="1" outlineLevel="3">
      <c r="B1807" s="26"/>
      <c r="C1807" s="40"/>
      <c r="D1807" s="39"/>
      <c r="E1807" s="40"/>
      <c r="F1807" s="872"/>
      <c r="G1807" s="873"/>
      <c r="H1807" s="873"/>
      <c r="I1807" s="874" t="s">
        <v>1337</v>
      </c>
      <c r="J1807" s="873"/>
      <c r="K1807" s="41">
        <v>616.15140000000008</v>
      </c>
      <c r="L1807" s="875"/>
      <c r="M1807" s="43"/>
      <c r="O1807" s="1981"/>
      <c r="P1807" s="1982"/>
      <c r="Q1807" s="1980">
        <v>1</v>
      </c>
      <c r="R1807" s="2145"/>
      <c r="S1807" s="889"/>
      <c r="T1807" s="1569"/>
      <c r="U1807" s="915"/>
      <c r="V1807" s="890"/>
    </row>
    <row r="1808" spans="2:22" s="38" customFormat="1" ht="12" hidden="1" outlineLevel="3">
      <c r="B1808" s="26"/>
      <c r="C1808" s="40"/>
      <c r="D1808" s="39"/>
      <c r="E1808" s="40"/>
      <c r="F1808" s="872"/>
      <c r="G1808" s="873"/>
      <c r="H1808" s="873"/>
      <c r="I1808" s="874" t="s">
        <v>1172</v>
      </c>
      <c r="J1808" s="873"/>
      <c r="K1808" s="41">
        <v>411.30990000000003</v>
      </c>
      <c r="L1808" s="875"/>
      <c r="M1808" s="43"/>
      <c r="O1808" s="1981"/>
      <c r="P1808" s="1982"/>
      <c r="Q1808" s="1980">
        <v>1</v>
      </c>
      <c r="R1808" s="2145"/>
      <c r="S1808" s="889"/>
      <c r="T1808" s="1569"/>
      <c r="U1808" s="915"/>
      <c r="V1808" s="890"/>
    </row>
    <row r="1809" spans="2:22" s="38" customFormat="1" ht="12" hidden="1" outlineLevel="3">
      <c r="B1809" s="26"/>
      <c r="C1809" s="40"/>
      <c r="D1809" s="39"/>
      <c r="E1809" s="40"/>
      <c r="F1809" s="872"/>
      <c r="G1809" s="873"/>
      <c r="H1809" s="873"/>
      <c r="I1809" s="874" t="s">
        <v>1452</v>
      </c>
      <c r="J1809" s="873"/>
      <c r="K1809" s="41">
        <v>315.04924999999997</v>
      </c>
      <c r="L1809" s="875"/>
      <c r="M1809" s="43"/>
      <c r="O1809" s="1981"/>
      <c r="P1809" s="1982"/>
      <c r="Q1809" s="1980">
        <v>1</v>
      </c>
      <c r="R1809" s="2145"/>
      <c r="S1809" s="889"/>
      <c r="T1809" s="1569"/>
      <c r="U1809" s="915"/>
      <c r="V1809" s="890"/>
    </row>
    <row r="1810" spans="2:22" s="38" customFormat="1" ht="12" hidden="1" outlineLevel="3">
      <c r="B1810" s="26"/>
      <c r="C1810" s="40"/>
      <c r="D1810" s="39"/>
      <c r="E1810" s="40"/>
      <c r="F1810" s="872"/>
      <c r="G1810" s="873"/>
      <c r="H1810" s="873"/>
      <c r="I1810" s="874" t="s">
        <v>225</v>
      </c>
      <c r="J1810" s="873"/>
      <c r="K1810" s="41">
        <v>17.424999999999997</v>
      </c>
      <c r="L1810" s="875"/>
      <c r="M1810" s="43"/>
      <c r="O1810" s="1981"/>
      <c r="P1810" s="1982"/>
      <c r="Q1810" s="1980">
        <v>1</v>
      </c>
      <c r="R1810" s="2145"/>
      <c r="S1810" s="889"/>
      <c r="T1810" s="1569"/>
      <c r="U1810" s="915"/>
      <c r="V1810" s="890"/>
    </row>
    <row r="1811" spans="2:22" s="38" customFormat="1" ht="12" hidden="1" outlineLevel="3">
      <c r="B1811" s="26"/>
      <c r="C1811" s="40"/>
      <c r="D1811" s="39"/>
      <c r="E1811" s="40"/>
      <c r="F1811" s="872"/>
      <c r="G1811" s="873"/>
      <c r="H1811" s="873"/>
      <c r="I1811" s="874" t="s">
        <v>3</v>
      </c>
      <c r="J1811" s="873"/>
      <c r="K1811" s="41">
        <v>1359.9355500000001</v>
      </c>
      <c r="L1811" s="875"/>
      <c r="M1811" s="43"/>
      <c r="O1811" s="1981"/>
      <c r="P1811" s="1982"/>
      <c r="Q1811" s="1980">
        <v>1</v>
      </c>
      <c r="R1811" s="2145"/>
      <c r="S1811" s="889"/>
      <c r="T1811" s="1569"/>
      <c r="U1811" s="915"/>
      <c r="V1811" s="890"/>
    </row>
    <row r="1812" spans="2:22" s="38" customFormat="1" ht="12" hidden="1" outlineLevel="3">
      <c r="B1812" s="26"/>
      <c r="C1812" s="40"/>
      <c r="D1812" s="39"/>
      <c r="E1812" s="40"/>
      <c r="F1812" s="872"/>
      <c r="G1812" s="873"/>
      <c r="H1812" s="873"/>
      <c r="I1812" s="874" t="s">
        <v>61</v>
      </c>
      <c r="J1812" s="873"/>
      <c r="K1812" s="41">
        <v>0</v>
      </c>
      <c r="L1812" s="875"/>
      <c r="M1812" s="43"/>
      <c r="O1812" s="1981"/>
      <c r="P1812" s="1982"/>
      <c r="Q1812" s="1980">
        <v>1</v>
      </c>
      <c r="R1812" s="2145"/>
      <c r="S1812" s="889"/>
      <c r="T1812" s="1569"/>
      <c r="U1812" s="915"/>
      <c r="V1812" s="890"/>
    </row>
    <row r="1813" spans="2:22" s="38" customFormat="1" ht="12" hidden="1" outlineLevel="3">
      <c r="B1813" s="26"/>
      <c r="C1813" s="40"/>
      <c r="D1813" s="39"/>
      <c r="E1813" s="40"/>
      <c r="F1813" s="872"/>
      <c r="G1813" s="873"/>
      <c r="H1813" s="873"/>
      <c r="I1813" s="874" t="s">
        <v>129</v>
      </c>
      <c r="J1813" s="873"/>
      <c r="K1813" s="41">
        <v>-37.83</v>
      </c>
      <c r="L1813" s="875"/>
      <c r="M1813" s="43"/>
      <c r="O1813" s="1981"/>
      <c r="P1813" s="1982"/>
      <c r="Q1813" s="1980">
        <v>1</v>
      </c>
      <c r="R1813" s="2145"/>
      <c r="S1813" s="889"/>
      <c r="T1813" s="1569"/>
      <c r="U1813" s="915"/>
      <c r="V1813" s="890"/>
    </row>
    <row r="1814" spans="2:22" s="38" customFormat="1" ht="12" hidden="1" outlineLevel="3">
      <c r="B1814" s="26"/>
      <c r="C1814" s="40"/>
      <c r="D1814" s="39"/>
      <c r="E1814" s="40"/>
      <c r="F1814" s="872"/>
      <c r="G1814" s="873"/>
      <c r="H1814" s="873"/>
      <c r="I1814" s="874" t="s">
        <v>601</v>
      </c>
      <c r="J1814" s="873"/>
      <c r="K1814" s="41">
        <v>0</v>
      </c>
      <c r="L1814" s="875"/>
      <c r="M1814" s="43"/>
      <c r="O1814" s="1981"/>
      <c r="P1814" s="1982"/>
      <c r="Q1814" s="1980">
        <v>1</v>
      </c>
      <c r="R1814" s="2145"/>
      <c r="S1814" s="889"/>
      <c r="T1814" s="1569"/>
      <c r="U1814" s="915"/>
      <c r="V1814" s="890"/>
    </row>
    <row r="1815" spans="2:22" s="38" customFormat="1" ht="12" hidden="1" outlineLevel="3">
      <c r="B1815" s="26"/>
      <c r="C1815" s="40"/>
      <c r="D1815" s="39"/>
      <c r="E1815" s="40"/>
      <c r="F1815" s="872"/>
      <c r="G1815" s="873"/>
      <c r="H1815" s="873"/>
      <c r="I1815" s="874" t="s">
        <v>1435</v>
      </c>
      <c r="J1815" s="873"/>
      <c r="K1815" s="41">
        <v>-93.72</v>
      </c>
      <c r="L1815" s="875"/>
      <c r="M1815" s="43"/>
      <c r="O1815" s="1981"/>
      <c r="P1815" s="1982"/>
      <c r="Q1815" s="1980">
        <v>1</v>
      </c>
      <c r="R1815" s="2145"/>
      <c r="S1815" s="889"/>
      <c r="T1815" s="1569"/>
      <c r="U1815" s="915"/>
      <c r="V1815" s="890"/>
    </row>
    <row r="1816" spans="2:22" s="38" customFormat="1" ht="12" hidden="1" outlineLevel="3">
      <c r="B1816" s="26"/>
      <c r="C1816" s="40"/>
      <c r="D1816" s="39"/>
      <c r="E1816" s="40"/>
      <c r="F1816" s="872"/>
      <c r="G1816" s="873"/>
      <c r="H1816" s="873"/>
      <c r="I1816" s="874" t="s">
        <v>1412</v>
      </c>
      <c r="J1816" s="873"/>
      <c r="K1816" s="41">
        <v>-23.101649999999999</v>
      </c>
      <c r="L1816" s="875"/>
      <c r="M1816" s="43"/>
      <c r="O1816" s="1981"/>
      <c r="P1816" s="1982"/>
      <c r="Q1816" s="1980">
        <v>1</v>
      </c>
      <c r="R1816" s="2145"/>
      <c r="S1816" s="889"/>
      <c r="T1816" s="1569"/>
      <c r="U1816" s="915"/>
      <c r="V1816" s="890"/>
    </row>
    <row r="1817" spans="2:22" s="38" customFormat="1" ht="12" hidden="1" outlineLevel="3">
      <c r="B1817" s="26"/>
      <c r="C1817" s="40"/>
      <c r="D1817" s="39"/>
      <c r="E1817" s="40"/>
      <c r="F1817" s="872"/>
      <c r="G1817" s="873"/>
      <c r="H1817" s="873"/>
      <c r="I1817" s="874"/>
      <c r="J1817" s="873"/>
      <c r="K1817" s="41">
        <v>0</v>
      </c>
      <c r="L1817" s="875"/>
      <c r="M1817" s="43"/>
      <c r="O1817" s="1981"/>
      <c r="P1817" s="1982"/>
      <c r="Q1817" s="1980">
        <v>1</v>
      </c>
      <c r="R1817" s="2145"/>
      <c r="S1817" s="889"/>
      <c r="T1817" s="1569"/>
      <c r="U1817" s="915"/>
      <c r="V1817" s="890"/>
    </row>
    <row r="1818" spans="2:22" s="64" customFormat="1" outlineLevel="2" collapsed="1">
      <c r="B1818" s="1921" t="s">
        <v>4688</v>
      </c>
      <c r="C1818" s="1642"/>
      <c r="D1818" s="1921"/>
      <c r="E1818" s="1639"/>
      <c r="F1818" s="1638">
        <v>15</v>
      </c>
      <c r="G1818" s="1642" t="s">
        <v>13</v>
      </c>
      <c r="H1818" s="1922" t="s">
        <v>1815</v>
      </c>
      <c r="I1818" s="1644" t="s">
        <v>1816</v>
      </c>
      <c r="J1818" s="1642" t="s">
        <v>16</v>
      </c>
      <c r="K1818" s="1643">
        <v>140.04</v>
      </c>
      <c r="L1818" s="1923">
        <v>0</v>
      </c>
      <c r="M1818" s="1643">
        <f>K1818*(1+L1818/100)</f>
        <v>140.04</v>
      </c>
      <c r="O1818" s="1977"/>
      <c r="P1818" s="1983"/>
      <c r="Q1818" s="1978"/>
      <c r="R1818" s="2143">
        <f>M1818*Q1818</f>
        <v>0</v>
      </c>
      <c r="S1818" s="1924"/>
      <c r="T1818" s="2155">
        <f>M1818*S1818</f>
        <v>0</v>
      </c>
      <c r="U1818" s="1619"/>
      <c r="V1818" s="911">
        <f>M1818*U1818</f>
        <v>0</v>
      </c>
    </row>
    <row r="1819" spans="2:22" s="38" customFormat="1" ht="12" hidden="1" outlineLevel="3">
      <c r="B1819" s="26"/>
      <c r="C1819" s="40"/>
      <c r="D1819" s="39"/>
      <c r="E1819" s="40"/>
      <c r="F1819" s="872"/>
      <c r="G1819" s="873"/>
      <c r="H1819" s="873"/>
      <c r="I1819" s="874" t="s">
        <v>39</v>
      </c>
      <c r="J1819" s="873"/>
      <c r="K1819" s="41">
        <v>0</v>
      </c>
      <c r="L1819" s="875"/>
      <c r="M1819" s="43"/>
      <c r="O1819" s="1981"/>
      <c r="P1819" s="1982"/>
      <c r="Q1819" s="1980">
        <v>1</v>
      </c>
      <c r="R1819" s="2145"/>
      <c r="S1819" s="889"/>
      <c r="T1819" s="1569"/>
      <c r="U1819" s="915"/>
      <c r="V1819" s="890"/>
    </row>
    <row r="1820" spans="2:22" s="38" customFormat="1" ht="12" hidden="1" outlineLevel="3">
      <c r="B1820" s="26"/>
      <c r="C1820" s="40"/>
      <c r="D1820" s="39"/>
      <c r="E1820" s="40"/>
      <c r="F1820" s="872"/>
      <c r="G1820" s="873"/>
      <c r="H1820" s="873"/>
      <c r="I1820" s="874" t="s">
        <v>911</v>
      </c>
      <c r="J1820" s="873"/>
      <c r="K1820" s="41">
        <v>140.04</v>
      </c>
      <c r="L1820" s="875"/>
      <c r="M1820" s="43"/>
      <c r="O1820" s="1981"/>
      <c r="P1820" s="1982"/>
      <c r="Q1820" s="1980">
        <v>1</v>
      </c>
      <c r="R1820" s="2145"/>
      <c r="S1820" s="889"/>
      <c r="T1820" s="1569"/>
      <c r="U1820" s="915"/>
      <c r="V1820" s="890"/>
    </row>
    <row r="1821" spans="2:22" s="64" customFormat="1" outlineLevel="2" collapsed="1">
      <c r="B1821" s="1921" t="s">
        <v>4688</v>
      </c>
      <c r="C1821" s="1642"/>
      <c r="D1821" s="1921"/>
      <c r="E1821" s="1639"/>
      <c r="F1821" s="1638">
        <v>16</v>
      </c>
      <c r="G1821" s="1642" t="s">
        <v>13</v>
      </c>
      <c r="H1821" s="1922" t="s">
        <v>1817</v>
      </c>
      <c r="I1821" s="1644" t="s">
        <v>1819</v>
      </c>
      <c r="J1821" s="1642" t="s">
        <v>16</v>
      </c>
      <c r="K1821" s="1643">
        <v>240.14120000000003</v>
      </c>
      <c r="L1821" s="1923">
        <v>0</v>
      </c>
      <c r="M1821" s="1643">
        <f>K1821*(1+L1821/100)</f>
        <v>240.14120000000003</v>
      </c>
      <c r="O1821" s="1977"/>
      <c r="P1821" s="1983"/>
      <c r="Q1821" s="1978"/>
      <c r="R1821" s="2143">
        <f>M1821*Q1821</f>
        <v>0</v>
      </c>
      <c r="S1821" s="1924">
        <v>9.3999999999999997E-4</v>
      </c>
      <c r="T1821" s="2155">
        <f>M1821*S1821</f>
        <v>0.22573272800000002</v>
      </c>
      <c r="U1821" s="1619"/>
      <c r="V1821" s="911">
        <f>M1821*U1821</f>
        <v>0</v>
      </c>
    </row>
    <row r="1822" spans="2:22" s="38" customFormat="1" ht="12" hidden="1" outlineLevel="3">
      <c r="B1822" s="26"/>
      <c r="C1822" s="40"/>
      <c r="D1822" s="39"/>
      <c r="E1822" s="40"/>
      <c r="F1822" s="872"/>
      <c r="G1822" s="873"/>
      <c r="H1822" s="873"/>
      <c r="I1822" s="874" t="s">
        <v>155</v>
      </c>
      <c r="J1822" s="873"/>
      <c r="K1822" s="41">
        <v>0</v>
      </c>
      <c r="L1822" s="875"/>
      <c r="M1822" s="43"/>
      <c r="O1822" s="1981"/>
      <c r="P1822" s="1982"/>
      <c r="Q1822" s="1980">
        <v>1</v>
      </c>
      <c r="R1822" s="2145"/>
      <c r="S1822" s="889"/>
      <c r="T1822" s="1569"/>
      <c r="U1822" s="915"/>
      <c r="V1822" s="890"/>
    </row>
    <row r="1823" spans="2:22" s="38" customFormat="1" ht="12" hidden="1" outlineLevel="3">
      <c r="B1823" s="26"/>
      <c r="C1823" s="40"/>
      <c r="D1823" s="39"/>
      <c r="E1823" s="40"/>
      <c r="F1823" s="872"/>
      <c r="G1823" s="873"/>
      <c r="H1823" s="873"/>
      <c r="I1823" s="874" t="s">
        <v>486</v>
      </c>
      <c r="J1823" s="873"/>
      <c r="K1823" s="41">
        <v>190.97000000000003</v>
      </c>
      <c r="L1823" s="875"/>
      <c r="M1823" s="43"/>
      <c r="O1823" s="1981"/>
      <c r="P1823" s="1982"/>
      <c r="Q1823" s="1980">
        <v>1</v>
      </c>
      <c r="R1823" s="2145"/>
      <c r="S1823" s="889"/>
      <c r="T1823" s="1569"/>
      <c r="U1823" s="915"/>
      <c r="V1823" s="890"/>
    </row>
    <row r="1824" spans="2:22" s="38" customFormat="1" ht="12" hidden="1" outlineLevel="3">
      <c r="B1824" s="26"/>
      <c r="C1824" s="40"/>
      <c r="D1824" s="39"/>
      <c r="E1824" s="40"/>
      <c r="F1824" s="872"/>
      <c r="G1824" s="873"/>
      <c r="H1824" s="873"/>
      <c r="I1824" s="874" t="s">
        <v>156</v>
      </c>
      <c r="J1824" s="873"/>
      <c r="K1824" s="41">
        <v>0</v>
      </c>
      <c r="L1824" s="875"/>
      <c r="M1824" s="43"/>
      <c r="O1824" s="1981"/>
      <c r="P1824" s="1982"/>
      <c r="Q1824" s="1980">
        <v>1</v>
      </c>
      <c r="R1824" s="2145"/>
      <c r="S1824" s="889"/>
      <c r="T1824" s="1569"/>
      <c r="U1824" s="915"/>
      <c r="V1824" s="890"/>
    </row>
    <row r="1825" spans="2:22" s="38" customFormat="1" ht="12" hidden="1" outlineLevel="3">
      <c r="B1825" s="26"/>
      <c r="C1825" s="40"/>
      <c r="D1825" s="39"/>
      <c r="E1825" s="40"/>
      <c r="F1825" s="872"/>
      <c r="G1825" s="873"/>
      <c r="H1825" s="873"/>
      <c r="I1825" s="874" t="s">
        <v>506</v>
      </c>
      <c r="J1825" s="873"/>
      <c r="K1825" s="41">
        <v>15.3</v>
      </c>
      <c r="L1825" s="875"/>
      <c r="M1825" s="43"/>
      <c r="O1825" s="1981"/>
      <c r="P1825" s="1982"/>
      <c r="Q1825" s="1980">
        <v>1</v>
      </c>
      <c r="R1825" s="2145"/>
      <c r="S1825" s="889"/>
      <c r="T1825" s="1569"/>
      <c r="U1825" s="915"/>
      <c r="V1825" s="890"/>
    </row>
    <row r="1826" spans="2:22" s="38" customFormat="1" ht="12" hidden="1" outlineLevel="3">
      <c r="B1826" s="26"/>
      <c r="C1826" s="40"/>
      <c r="D1826" s="39"/>
      <c r="E1826" s="40"/>
      <c r="F1826" s="872"/>
      <c r="G1826" s="873"/>
      <c r="H1826" s="873"/>
      <c r="I1826" s="874" t="s">
        <v>157</v>
      </c>
      <c r="J1826" s="873"/>
      <c r="K1826" s="41">
        <v>0</v>
      </c>
      <c r="L1826" s="875"/>
      <c r="M1826" s="43"/>
      <c r="O1826" s="1981"/>
      <c r="P1826" s="1982"/>
      <c r="Q1826" s="1980">
        <v>1</v>
      </c>
      <c r="R1826" s="2145"/>
      <c r="S1826" s="889"/>
      <c r="T1826" s="1569"/>
      <c r="U1826" s="915"/>
      <c r="V1826" s="890"/>
    </row>
    <row r="1827" spans="2:22" s="38" customFormat="1" ht="12" hidden="1" outlineLevel="3">
      <c r="B1827" s="26"/>
      <c r="C1827" s="40"/>
      <c r="D1827" s="39"/>
      <c r="E1827" s="40"/>
      <c r="F1827" s="872"/>
      <c r="G1827" s="873"/>
      <c r="H1827" s="873"/>
      <c r="I1827" s="874" t="s">
        <v>497</v>
      </c>
      <c r="J1827" s="873"/>
      <c r="K1827" s="41">
        <v>18.807359999999999</v>
      </c>
      <c r="L1827" s="875"/>
      <c r="M1827" s="43"/>
      <c r="O1827" s="1981"/>
      <c r="P1827" s="1982"/>
      <c r="Q1827" s="1980">
        <v>1</v>
      </c>
      <c r="R1827" s="2145"/>
      <c r="S1827" s="889"/>
      <c r="T1827" s="1569"/>
      <c r="U1827" s="915"/>
      <c r="V1827" s="890"/>
    </row>
    <row r="1828" spans="2:22" s="38" customFormat="1" ht="12" hidden="1" outlineLevel="3">
      <c r="B1828" s="26"/>
      <c r="C1828" s="40"/>
      <c r="D1828" s="39"/>
      <c r="E1828" s="40"/>
      <c r="F1828" s="872"/>
      <c r="G1828" s="873"/>
      <c r="H1828" s="873"/>
      <c r="I1828" s="874" t="s">
        <v>158</v>
      </c>
      <c r="J1828" s="873"/>
      <c r="K1828" s="41">
        <v>0</v>
      </c>
      <c r="L1828" s="875"/>
      <c r="M1828" s="43"/>
      <c r="O1828" s="1981"/>
      <c r="P1828" s="1982"/>
      <c r="Q1828" s="1980">
        <v>1</v>
      </c>
      <c r="R1828" s="2145"/>
      <c r="S1828" s="889"/>
      <c r="T1828" s="1569"/>
      <c r="U1828" s="915"/>
      <c r="V1828" s="890"/>
    </row>
    <row r="1829" spans="2:22" s="38" customFormat="1" ht="12" hidden="1" outlineLevel="3">
      <c r="B1829" s="26"/>
      <c r="C1829" s="40"/>
      <c r="D1829" s="39"/>
      <c r="E1829" s="40"/>
      <c r="F1829" s="872"/>
      <c r="G1829" s="873"/>
      <c r="H1829" s="873"/>
      <c r="I1829" s="874" t="s">
        <v>493</v>
      </c>
      <c r="J1829" s="873"/>
      <c r="K1829" s="41">
        <v>15.063840000000001</v>
      </c>
      <c r="L1829" s="875"/>
      <c r="M1829" s="43"/>
      <c r="O1829" s="1981"/>
      <c r="P1829" s="1982"/>
      <c r="Q1829" s="1980">
        <v>1</v>
      </c>
      <c r="R1829" s="2145"/>
      <c r="S1829" s="889"/>
      <c r="T1829" s="1569"/>
      <c r="U1829" s="915"/>
      <c r="V1829" s="890"/>
    </row>
    <row r="1830" spans="2:22" s="64" customFormat="1" ht="22.8" outlineLevel="2" collapsed="1">
      <c r="B1830" s="1921" t="s">
        <v>4688</v>
      </c>
      <c r="C1830" s="1642"/>
      <c r="D1830" s="1921"/>
      <c r="E1830" s="1639"/>
      <c r="F1830" s="1638">
        <v>17</v>
      </c>
      <c r="G1830" s="1642" t="s">
        <v>13</v>
      </c>
      <c r="H1830" s="1922" t="s">
        <v>1818</v>
      </c>
      <c r="I1830" s="1644" t="s">
        <v>1820</v>
      </c>
      <c r="J1830" s="1642" t="s">
        <v>16</v>
      </c>
      <c r="K1830" s="1643">
        <v>112.80099999999999</v>
      </c>
      <c r="L1830" s="1923">
        <v>0</v>
      </c>
      <c r="M1830" s="1643">
        <f>K1830*(1+L1830/100)</f>
        <v>112.80099999999999</v>
      </c>
      <c r="O1830" s="1977"/>
      <c r="P1830" s="1983"/>
      <c r="Q1830" s="1978"/>
      <c r="R1830" s="2143">
        <f>M1830*Q1830</f>
        <v>0</v>
      </c>
      <c r="S1830" s="1924">
        <v>9.3999999999999997E-4</v>
      </c>
      <c r="T1830" s="2155">
        <f>M1830*S1830</f>
        <v>0.10603293999999999</v>
      </c>
      <c r="U1830" s="1619"/>
      <c r="V1830" s="911">
        <f>M1830*U1830</f>
        <v>0</v>
      </c>
    </row>
    <row r="1831" spans="2:22" s="38" customFormat="1" ht="12" hidden="1" outlineLevel="3">
      <c r="B1831" s="26"/>
      <c r="C1831" s="40"/>
      <c r="D1831" s="39"/>
      <c r="E1831" s="40"/>
      <c r="F1831" s="872"/>
      <c r="G1831" s="873"/>
      <c r="H1831" s="873"/>
      <c r="I1831" s="874" t="s">
        <v>98</v>
      </c>
      <c r="J1831" s="873"/>
      <c r="K1831" s="41">
        <v>0</v>
      </c>
      <c r="L1831" s="875"/>
      <c r="M1831" s="43"/>
      <c r="O1831" s="1981"/>
      <c r="P1831" s="1982"/>
      <c r="Q1831" s="1980">
        <v>1</v>
      </c>
      <c r="R1831" s="2145"/>
      <c r="S1831" s="889"/>
      <c r="T1831" s="1569"/>
      <c r="U1831" s="915"/>
      <c r="V1831" s="890"/>
    </row>
    <row r="1832" spans="2:22" s="38" customFormat="1" ht="12" hidden="1" outlineLevel="3">
      <c r="B1832" s="26"/>
      <c r="C1832" s="40"/>
      <c r="D1832" s="39"/>
      <c r="E1832" s="40"/>
      <c r="F1832" s="872"/>
      <c r="G1832" s="873"/>
      <c r="H1832" s="873"/>
      <c r="I1832" s="874" t="s">
        <v>485</v>
      </c>
      <c r="J1832" s="873"/>
      <c r="K1832" s="41">
        <v>89.608999999999995</v>
      </c>
      <c r="L1832" s="875"/>
      <c r="M1832" s="43"/>
      <c r="O1832" s="1981"/>
      <c r="P1832" s="1982"/>
      <c r="Q1832" s="1980">
        <v>1</v>
      </c>
      <c r="R1832" s="2145"/>
      <c r="S1832" s="889"/>
      <c r="T1832" s="1569"/>
      <c r="U1832" s="915"/>
      <c r="V1832" s="890"/>
    </row>
    <row r="1833" spans="2:22" s="38" customFormat="1" ht="12" hidden="1" outlineLevel="3">
      <c r="B1833" s="26"/>
      <c r="C1833" s="40"/>
      <c r="D1833" s="39"/>
      <c r="E1833" s="40"/>
      <c r="F1833" s="872"/>
      <c r="G1833" s="873"/>
      <c r="H1833" s="873"/>
      <c r="I1833" s="874" t="s">
        <v>156</v>
      </c>
      <c r="J1833" s="873"/>
      <c r="K1833" s="41">
        <v>0</v>
      </c>
      <c r="L1833" s="875"/>
      <c r="M1833" s="43"/>
      <c r="O1833" s="1981"/>
      <c r="P1833" s="1982"/>
      <c r="Q1833" s="1980">
        <v>1</v>
      </c>
      <c r="R1833" s="2145"/>
      <c r="S1833" s="889"/>
      <c r="T1833" s="1569"/>
      <c r="U1833" s="915"/>
      <c r="V1833" s="890"/>
    </row>
    <row r="1834" spans="2:22" s="38" customFormat="1" ht="12" hidden="1" outlineLevel="3">
      <c r="B1834" s="26"/>
      <c r="C1834" s="40"/>
      <c r="D1834" s="39"/>
      <c r="E1834" s="40"/>
      <c r="F1834" s="872"/>
      <c r="G1834" s="873"/>
      <c r="H1834" s="873"/>
      <c r="I1834" s="874" t="s">
        <v>505</v>
      </c>
      <c r="J1834" s="873"/>
      <c r="K1834" s="41">
        <v>6.8000000000000007</v>
      </c>
      <c r="L1834" s="875"/>
      <c r="M1834" s="43"/>
      <c r="O1834" s="1981"/>
      <c r="P1834" s="1982"/>
      <c r="Q1834" s="1980">
        <v>1</v>
      </c>
      <c r="R1834" s="2145"/>
      <c r="S1834" s="889"/>
      <c r="T1834" s="1569"/>
      <c r="U1834" s="915"/>
      <c r="V1834" s="890"/>
    </row>
    <row r="1835" spans="2:22" s="38" customFormat="1" ht="12" hidden="1" outlineLevel="3">
      <c r="B1835" s="26"/>
      <c r="C1835" s="40"/>
      <c r="D1835" s="39"/>
      <c r="E1835" s="40"/>
      <c r="F1835" s="872"/>
      <c r="G1835" s="873"/>
      <c r="H1835" s="873"/>
      <c r="I1835" s="874" t="s">
        <v>157</v>
      </c>
      <c r="J1835" s="873"/>
      <c r="K1835" s="41">
        <v>0</v>
      </c>
      <c r="L1835" s="875"/>
      <c r="M1835" s="43"/>
      <c r="O1835" s="1981"/>
      <c r="P1835" s="1982"/>
      <c r="Q1835" s="1980">
        <v>1</v>
      </c>
      <c r="R1835" s="2145"/>
      <c r="S1835" s="889"/>
      <c r="T1835" s="1569"/>
      <c r="U1835" s="915"/>
      <c r="V1835" s="890"/>
    </row>
    <row r="1836" spans="2:22" s="38" customFormat="1" ht="12" hidden="1" outlineLevel="3">
      <c r="B1836" s="26"/>
      <c r="C1836" s="40"/>
      <c r="D1836" s="39"/>
      <c r="E1836" s="40"/>
      <c r="F1836" s="872"/>
      <c r="G1836" s="873"/>
      <c r="H1836" s="873"/>
      <c r="I1836" s="874" t="s">
        <v>438</v>
      </c>
      <c r="J1836" s="873"/>
      <c r="K1836" s="41">
        <v>10.685999999999998</v>
      </c>
      <c r="L1836" s="875"/>
      <c r="M1836" s="43"/>
      <c r="O1836" s="1981"/>
      <c r="P1836" s="1982"/>
      <c r="Q1836" s="1980">
        <v>1</v>
      </c>
      <c r="R1836" s="2145"/>
      <c r="S1836" s="889"/>
      <c r="T1836" s="1569"/>
      <c r="U1836" s="915"/>
      <c r="V1836" s="890"/>
    </row>
    <row r="1837" spans="2:22" s="38" customFormat="1" ht="12" hidden="1" outlineLevel="3">
      <c r="B1837" s="26"/>
      <c r="C1837" s="40"/>
      <c r="D1837" s="39"/>
      <c r="E1837" s="40"/>
      <c r="F1837" s="872"/>
      <c r="G1837" s="873"/>
      <c r="H1837" s="873"/>
      <c r="I1837" s="874" t="s">
        <v>158</v>
      </c>
      <c r="J1837" s="873"/>
      <c r="K1837" s="41">
        <v>0</v>
      </c>
      <c r="L1837" s="875"/>
      <c r="M1837" s="43"/>
      <c r="O1837" s="1981"/>
      <c r="P1837" s="1982"/>
      <c r="Q1837" s="1980">
        <v>1</v>
      </c>
      <c r="R1837" s="2145"/>
      <c r="S1837" s="889"/>
      <c r="T1837" s="1569"/>
      <c r="U1837" s="915"/>
      <c r="V1837" s="890"/>
    </row>
    <row r="1838" spans="2:22" s="38" customFormat="1" ht="12" hidden="1" outlineLevel="3">
      <c r="B1838" s="26"/>
      <c r="C1838" s="40"/>
      <c r="D1838" s="39"/>
      <c r="E1838" s="40"/>
      <c r="F1838" s="872"/>
      <c r="G1838" s="873"/>
      <c r="H1838" s="873"/>
      <c r="I1838" s="874" t="s">
        <v>424</v>
      </c>
      <c r="J1838" s="873"/>
      <c r="K1838" s="41">
        <v>5.7060000000000004</v>
      </c>
      <c r="L1838" s="875"/>
      <c r="M1838" s="43"/>
      <c r="O1838" s="1981"/>
      <c r="P1838" s="1982"/>
      <c r="Q1838" s="1980">
        <v>1</v>
      </c>
      <c r="R1838" s="2145"/>
      <c r="S1838" s="889"/>
      <c r="T1838" s="1569"/>
      <c r="U1838" s="915"/>
      <c r="V1838" s="890"/>
    </row>
    <row r="1839" spans="2:22" s="38" customFormat="1" ht="12" hidden="1" outlineLevel="3">
      <c r="B1839" s="26"/>
      <c r="C1839" s="40"/>
      <c r="D1839" s="39"/>
      <c r="E1839" s="40"/>
      <c r="F1839" s="872"/>
      <c r="G1839" s="873"/>
      <c r="H1839" s="873"/>
      <c r="I1839" s="874"/>
      <c r="J1839" s="873"/>
      <c r="K1839" s="41">
        <v>0</v>
      </c>
      <c r="L1839" s="875"/>
      <c r="M1839" s="43"/>
      <c r="O1839" s="1981"/>
      <c r="P1839" s="1982"/>
      <c r="Q1839" s="1980">
        <v>1</v>
      </c>
      <c r="R1839" s="2145"/>
      <c r="S1839" s="889"/>
      <c r="T1839" s="1569"/>
      <c r="U1839" s="915"/>
      <c r="V1839" s="890"/>
    </row>
    <row r="1840" spans="2:22" s="64" customFormat="1" outlineLevel="2">
      <c r="B1840" s="1921" t="s">
        <v>4688</v>
      </c>
      <c r="C1840" s="1642"/>
      <c r="D1840" s="1921"/>
      <c r="E1840" s="1639"/>
      <c r="F1840" s="1638">
        <v>18</v>
      </c>
      <c r="G1840" s="1642" t="s">
        <v>13</v>
      </c>
      <c r="H1840" s="1922" t="s">
        <v>361</v>
      </c>
      <c r="I1840" s="1644" t="s">
        <v>1647</v>
      </c>
      <c r="J1840" s="1642" t="s">
        <v>0</v>
      </c>
      <c r="K1840" s="1643">
        <v>3.44</v>
      </c>
      <c r="L1840" s="1923">
        <v>0</v>
      </c>
      <c r="M1840" s="1643">
        <f>K1840*(1+L1840/100)</f>
        <v>3.44</v>
      </c>
      <c r="O1840" s="1977"/>
      <c r="P1840" s="1983"/>
      <c r="Q1840" s="1978"/>
      <c r="R1840" s="2143">
        <f>M1840*Q1840</f>
        <v>0</v>
      </c>
      <c r="S1840" s="1924"/>
      <c r="T1840" s="2155">
        <f>M1840*S1840</f>
        <v>0</v>
      </c>
      <c r="U1840" s="1619"/>
      <c r="V1840" s="911">
        <f>M1840*U1840</f>
        <v>0</v>
      </c>
    </row>
    <row r="1841" spans="1:22" s="47" customFormat="1" ht="12.75" hidden="1" customHeight="1" outlineLevel="2">
      <c r="B1841" s="26"/>
      <c r="C1841" s="49"/>
      <c r="D1841" s="48"/>
      <c r="E1841" s="49"/>
      <c r="F1841" s="876"/>
      <c r="G1841" s="877"/>
      <c r="H1841" s="877"/>
      <c r="I1841" s="878"/>
      <c r="J1841" s="877"/>
      <c r="K1841" s="51"/>
      <c r="L1841" s="879"/>
      <c r="M1841" s="51"/>
      <c r="O1841" s="1988"/>
      <c r="P1841" s="1985"/>
      <c r="Q1841" s="1986"/>
      <c r="R1841" s="2146"/>
      <c r="S1841" s="891"/>
      <c r="T1841" s="1570"/>
      <c r="U1841" s="916"/>
      <c r="V1841" s="892"/>
    </row>
    <row r="1842" spans="1:22" s="25" customFormat="1" ht="16.5" customHeight="1" outlineLevel="1">
      <c r="A1842" s="451"/>
      <c r="B1842" s="500" t="s">
        <v>4689</v>
      </c>
      <c r="C1842" s="501" t="s">
        <v>4293</v>
      </c>
      <c r="D1842" s="501"/>
      <c r="E1842" s="502"/>
      <c r="F1842" s="844"/>
      <c r="G1842" s="845"/>
      <c r="H1842" s="503"/>
      <c r="I1842" s="868" t="s">
        <v>1153</v>
      </c>
      <c r="J1842" s="869"/>
      <c r="K1842" s="870"/>
      <c r="L1842" s="871"/>
      <c r="M1842" s="517"/>
      <c r="O1842" s="1975"/>
      <c r="P1842" s="1987"/>
      <c r="Q1842" s="1976"/>
      <c r="R1842" s="2142">
        <f>SUBTOTAL(9,R1843:R1995)</f>
        <v>0</v>
      </c>
      <c r="S1842" s="880"/>
      <c r="T1842" s="2156">
        <f>SUBTOTAL(9,T1843:T1995)</f>
        <v>49.224051278400005</v>
      </c>
      <c r="U1842" s="917"/>
      <c r="V1842" s="893">
        <f>SUBTOTAL(9,V1843:V1995)</f>
        <v>0</v>
      </c>
    </row>
    <row r="1843" spans="1:22" s="64" customFormat="1" outlineLevel="2" collapsed="1">
      <c r="B1843" s="1921" t="s">
        <v>4688</v>
      </c>
      <c r="C1843" s="1642"/>
      <c r="D1843" s="1921"/>
      <c r="E1843" s="1639"/>
      <c r="F1843" s="1638">
        <v>1</v>
      </c>
      <c r="G1843" s="1642" t="s">
        <v>13</v>
      </c>
      <c r="H1843" s="1922" t="s">
        <v>322</v>
      </c>
      <c r="I1843" s="1644" t="s">
        <v>1688</v>
      </c>
      <c r="J1843" s="1642" t="s">
        <v>16</v>
      </c>
      <c r="K1843" s="1643">
        <v>1792.3481749999999</v>
      </c>
      <c r="L1843" s="1923">
        <v>0</v>
      </c>
      <c r="M1843" s="1643">
        <f>K1843*(1+L1843/100)</f>
        <v>1792.3481749999999</v>
      </c>
      <c r="O1843" s="1977"/>
      <c r="P1843" s="1983"/>
      <c r="Q1843" s="1978"/>
      <c r="R1843" s="2143">
        <f>M1843*Q1843</f>
        <v>0</v>
      </c>
      <c r="S1843" s="1924"/>
      <c r="T1843" s="2155">
        <f>M1843*S1843</f>
        <v>0</v>
      </c>
      <c r="U1843" s="1619"/>
      <c r="V1843" s="911">
        <f>M1843*U1843</f>
        <v>0</v>
      </c>
    </row>
    <row r="1844" spans="1:22" s="38" customFormat="1" ht="12" hidden="1" outlineLevel="3">
      <c r="B1844" s="26"/>
      <c r="C1844" s="40"/>
      <c r="D1844" s="39"/>
      <c r="E1844" s="40"/>
      <c r="F1844" s="872"/>
      <c r="G1844" s="873"/>
      <c r="H1844" s="873"/>
      <c r="I1844" s="874" t="s">
        <v>1823</v>
      </c>
      <c r="J1844" s="873"/>
      <c r="K1844" s="41">
        <v>0</v>
      </c>
      <c r="L1844" s="875"/>
      <c r="M1844" s="43"/>
      <c r="O1844" s="1981"/>
      <c r="P1844" s="1982"/>
      <c r="Q1844" s="1980">
        <v>1</v>
      </c>
      <c r="R1844" s="2145"/>
      <c r="S1844" s="889"/>
      <c r="T1844" s="1569"/>
      <c r="U1844" s="915"/>
      <c r="V1844" s="890"/>
    </row>
    <row r="1845" spans="1:22" s="38" customFormat="1" ht="12" hidden="1" outlineLevel="3">
      <c r="B1845" s="26"/>
      <c r="C1845" s="40"/>
      <c r="D1845" s="39"/>
      <c r="E1845" s="40"/>
      <c r="F1845" s="872"/>
      <c r="G1845" s="873"/>
      <c r="H1845" s="873"/>
      <c r="I1845" s="874" t="s">
        <v>1380</v>
      </c>
      <c r="J1845" s="873"/>
      <c r="K1845" s="41">
        <v>1744.7225749999998</v>
      </c>
      <c r="L1845" s="875"/>
      <c r="M1845" s="43"/>
      <c r="O1845" s="1981"/>
      <c r="P1845" s="1982"/>
      <c r="Q1845" s="1980">
        <v>1</v>
      </c>
      <c r="R1845" s="2145"/>
      <c r="S1845" s="889"/>
      <c r="T1845" s="1569"/>
      <c r="U1845" s="915"/>
      <c r="V1845" s="890"/>
    </row>
    <row r="1846" spans="1:22" s="38" customFormat="1" ht="12" hidden="1" outlineLevel="3">
      <c r="B1846" s="26"/>
      <c r="C1846" s="40"/>
      <c r="D1846" s="39"/>
      <c r="E1846" s="40"/>
      <c r="F1846" s="872"/>
      <c r="G1846" s="873"/>
      <c r="H1846" s="873"/>
      <c r="I1846" s="874" t="s">
        <v>3</v>
      </c>
      <c r="J1846" s="873"/>
      <c r="K1846" s="41">
        <v>1744.7225749999998</v>
      </c>
      <c r="L1846" s="875"/>
      <c r="M1846" s="43"/>
      <c r="O1846" s="1981"/>
      <c r="P1846" s="1982"/>
      <c r="Q1846" s="1980">
        <v>1</v>
      </c>
      <c r="R1846" s="2145"/>
      <c r="S1846" s="889"/>
      <c r="T1846" s="1569"/>
      <c r="U1846" s="915"/>
      <c r="V1846" s="890"/>
    </row>
    <row r="1847" spans="1:22" s="38" customFormat="1" ht="12" hidden="1" outlineLevel="3">
      <c r="B1847" s="26"/>
      <c r="C1847" s="40"/>
      <c r="D1847" s="39"/>
      <c r="E1847" s="40"/>
      <c r="F1847" s="872"/>
      <c r="G1847" s="873"/>
      <c r="H1847" s="873"/>
      <c r="I1847" s="874" t="s">
        <v>1323</v>
      </c>
      <c r="J1847" s="873"/>
      <c r="K1847" s="41">
        <v>0</v>
      </c>
      <c r="L1847" s="875"/>
      <c r="M1847" s="43"/>
      <c r="O1847" s="1981"/>
      <c r="P1847" s="1982"/>
      <c r="Q1847" s="1980">
        <v>1</v>
      </c>
      <c r="R1847" s="2145"/>
      <c r="S1847" s="889"/>
      <c r="T1847" s="1569"/>
      <c r="U1847" s="915"/>
      <c r="V1847" s="890"/>
    </row>
    <row r="1848" spans="1:22" s="38" customFormat="1" ht="12" hidden="1" outlineLevel="3">
      <c r="B1848" s="26"/>
      <c r="C1848" s="40"/>
      <c r="D1848" s="39"/>
      <c r="E1848" s="40"/>
      <c r="F1848" s="872"/>
      <c r="G1848" s="873"/>
      <c r="H1848" s="873"/>
      <c r="I1848" s="874" t="s">
        <v>380</v>
      </c>
      <c r="J1848" s="873"/>
      <c r="K1848" s="41">
        <v>0</v>
      </c>
      <c r="L1848" s="875"/>
      <c r="M1848" s="43"/>
      <c r="O1848" s="1981"/>
      <c r="P1848" s="1982"/>
      <c r="Q1848" s="1980">
        <v>1</v>
      </c>
      <c r="R1848" s="2145"/>
      <c r="S1848" s="889"/>
      <c r="T1848" s="1569"/>
      <c r="U1848" s="915"/>
      <c r="V1848" s="890"/>
    </row>
    <row r="1849" spans="1:22" s="38" customFormat="1" ht="12" hidden="1" outlineLevel="3">
      <c r="B1849" s="26"/>
      <c r="C1849" s="40"/>
      <c r="D1849" s="39"/>
      <c r="E1849" s="40"/>
      <c r="F1849" s="872"/>
      <c r="G1849" s="873"/>
      <c r="H1849" s="873"/>
      <c r="I1849" s="874" t="s">
        <v>1237</v>
      </c>
      <c r="J1849" s="873"/>
      <c r="K1849" s="41">
        <v>47.625599999999999</v>
      </c>
      <c r="L1849" s="875"/>
      <c r="M1849" s="43"/>
      <c r="O1849" s="1981"/>
      <c r="P1849" s="1982"/>
      <c r="Q1849" s="1980">
        <v>1</v>
      </c>
      <c r="R1849" s="2145"/>
      <c r="S1849" s="889"/>
      <c r="T1849" s="1569"/>
      <c r="U1849" s="915"/>
      <c r="V1849" s="890"/>
    </row>
    <row r="1850" spans="1:22" s="38" customFormat="1" ht="12" hidden="1" outlineLevel="3">
      <c r="B1850" s="26"/>
      <c r="C1850" s="40"/>
      <c r="D1850" s="39"/>
      <c r="E1850" s="40"/>
      <c r="F1850" s="872"/>
      <c r="G1850" s="873"/>
      <c r="H1850" s="873"/>
      <c r="I1850" s="874"/>
      <c r="J1850" s="873"/>
      <c r="K1850" s="41">
        <v>0</v>
      </c>
      <c r="L1850" s="875"/>
      <c r="M1850" s="43"/>
      <c r="O1850" s="1981"/>
      <c r="P1850" s="1982"/>
      <c r="Q1850" s="1980">
        <v>1</v>
      </c>
      <c r="R1850" s="2145"/>
      <c r="S1850" s="889"/>
      <c r="T1850" s="1569"/>
      <c r="U1850" s="915"/>
      <c r="V1850" s="890"/>
    </row>
    <row r="1851" spans="1:22" s="64" customFormat="1" outlineLevel="2" collapsed="1">
      <c r="B1851" s="1921" t="s">
        <v>4688</v>
      </c>
      <c r="C1851" s="1642"/>
      <c r="D1851" s="1921"/>
      <c r="E1851" s="1639"/>
      <c r="F1851" s="1638">
        <v>2</v>
      </c>
      <c r="G1851" s="1642" t="s">
        <v>13</v>
      </c>
      <c r="H1851" s="1922" t="s">
        <v>323</v>
      </c>
      <c r="I1851" s="1644" t="s">
        <v>1676</v>
      </c>
      <c r="J1851" s="1642" t="s">
        <v>16</v>
      </c>
      <c r="K1851" s="1643">
        <v>1011.2036999999999</v>
      </c>
      <c r="L1851" s="1923">
        <v>0</v>
      </c>
      <c r="M1851" s="1643">
        <f>K1851*(1+L1851/100)</f>
        <v>1011.2036999999999</v>
      </c>
      <c r="O1851" s="1977"/>
      <c r="P1851" s="1983"/>
      <c r="Q1851" s="1978"/>
      <c r="R1851" s="2143">
        <f>M1851*Q1851</f>
        <v>0</v>
      </c>
      <c r="S1851" s="1924">
        <v>3.0000000000000001E-3</v>
      </c>
      <c r="T1851" s="2155">
        <f>M1851*S1851</f>
        <v>3.0336110999999999</v>
      </c>
      <c r="U1851" s="1619"/>
      <c r="V1851" s="911">
        <f>M1851*U1851</f>
        <v>0</v>
      </c>
    </row>
    <row r="1852" spans="1:22" s="38" customFormat="1" ht="12" hidden="1" outlineLevel="3">
      <c r="B1852" s="26"/>
      <c r="C1852" s="40"/>
      <c r="D1852" s="39"/>
      <c r="E1852" s="40"/>
      <c r="F1852" s="872"/>
      <c r="G1852" s="873"/>
      <c r="H1852" s="873"/>
      <c r="I1852" s="874" t="s">
        <v>1454</v>
      </c>
      <c r="J1852" s="873"/>
      <c r="K1852" s="41">
        <v>0</v>
      </c>
      <c r="L1852" s="875"/>
      <c r="M1852" s="43"/>
      <c r="O1852" s="1981"/>
      <c r="P1852" s="1982"/>
      <c r="Q1852" s="1980">
        <v>1</v>
      </c>
      <c r="R1852" s="2145"/>
      <c r="S1852" s="889"/>
      <c r="T1852" s="1569"/>
      <c r="U1852" s="915"/>
      <c r="V1852" s="890"/>
    </row>
    <row r="1853" spans="1:22" s="38" customFormat="1" ht="12" hidden="1" outlineLevel="3">
      <c r="B1853" s="26"/>
      <c r="C1853" s="40"/>
      <c r="D1853" s="39"/>
      <c r="E1853" s="40"/>
      <c r="F1853" s="872"/>
      <c r="G1853" s="873"/>
      <c r="H1853" s="873"/>
      <c r="I1853" s="874" t="s">
        <v>377</v>
      </c>
      <c r="J1853" s="873"/>
      <c r="K1853" s="41">
        <v>0</v>
      </c>
      <c r="L1853" s="875"/>
      <c r="M1853" s="43"/>
      <c r="O1853" s="1981"/>
      <c r="P1853" s="1982"/>
      <c r="Q1853" s="1980">
        <v>1</v>
      </c>
      <c r="R1853" s="2145"/>
      <c r="S1853" s="889"/>
      <c r="T1853" s="1569"/>
      <c r="U1853" s="915"/>
      <c r="V1853" s="890"/>
    </row>
    <row r="1854" spans="1:22" s="38" customFormat="1" ht="12" hidden="1" outlineLevel="3">
      <c r="B1854" s="26"/>
      <c r="C1854" s="40"/>
      <c r="D1854" s="39"/>
      <c r="E1854" s="40"/>
      <c r="F1854" s="872"/>
      <c r="G1854" s="873"/>
      <c r="H1854" s="873"/>
      <c r="I1854" s="874" t="s">
        <v>207</v>
      </c>
      <c r="J1854" s="873"/>
      <c r="K1854" s="41">
        <v>0</v>
      </c>
      <c r="L1854" s="875"/>
      <c r="M1854" s="43"/>
      <c r="O1854" s="1981"/>
      <c r="P1854" s="1982"/>
      <c r="Q1854" s="1980">
        <v>1</v>
      </c>
      <c r="R1854" s="2145"/>
      <c r="S1854" s="889"/>
      <c r="T1854" s="1569"/>
      <c r="U1854" s="915"/>
      <c r="V1854" s="890"/>
    </row>
    <row r="1855" spans="1:22" s="38" customFormat="1" ht="12" hidden="1" outlineLevel="3">
      <c r="B1855" s="26"/>
      <c r="C1855" s="40"/>
      <c r="D1855" s="39"/>
      <c r="E1855" s="40"/>
      <c r="F1855" s="872"/>
      <c r="G1855" s="873"/>
      <c r="H1855" s="873"/>
      <c r="I1855" s="874" t="s">
        <v>1397</v>
      </c>
      <c r="J1855" s="873"/>
      <c r="K1855" s="41">
        <v>232.16329999999999</v>
      </c>
      <c r="L1855" s="875"/>
      <c r="M1855" s="43"/>
      <c r="O1855" s="1981"/>
      <c r="P1855" s="1982"/>
      <c r="Q1855" s="1980">
        <v>1</v>
      </c>
      <c r="R1855" s="2145"/>
      <c r="S1855" s="889"/>
      <c r="T1855" s="1569"/>
      <c r="U1855" s="915"/>
      <c r="V1855" s="890"/>
    </row>
    <row r="1856" spans="1:22" s="38" customFormat="1" ht="12" hidden="1" outlineLevel="3">
      <c r="B1856" s="26"/>
      <c r="C1856" s="40"/>
      <c r="D1856" s="39"/>
      <c r="E1856" s="40"/>
      <c r="F1856" s="872"/>
      <c r="G1856" s="873"/>
      <c r="H1856" s="873"/>
      <c r="I1856" s="874" t="s">
        <v>383</v>
      </c>
      <c r="J1856" s="873"/>
      <c r="K1856" s="41">
        <v>0</v>
      </c>
      <c r="L1856" s="875"/>
      <c r="M1856" s="43"/>
      <c r="O1856" s="1981"/>
      <c r="P1856" s="1982"/>
      <c r="Q1856" s="1980">
        <v>1</v>
      </c>
      <c r="R1856" s="2145"/>
      <c r="S1856" s="889"/>
      <c r="T1856" s="1569"/>
      <c r="U1856" s="915"/>
      <c r="V1856" s="890"/>
    </row>
    <row r="1857" spans="2:22" s="38" customFormat="1" ht="12" hidden="1" outlineLevel="3">
      <c r="B1857" s="26"/>
      <c r="C1857" s="40"/>
      <c r="D1857" s="39"/>
      <c r="E1857" s="40"/>
      <c r="F1857" s="872"/>
      <c r="G1857" s="873"/>
      <c r="H1857" s="873"/>
      <c r="I1857" s="874" t="s">
        <v>1287</v>
      </c>
      <c r="J1857" s="873"/>
      <c r="K1857" s="41">
        <v>131.36859999999999</v>
      </c>
      <c r="L1857" s="875"/>
      <c r="M1857" s="43"/>
      <c r="O1857" s="1981"/>
      <c r="P1857" s="1982"/>
      <c r="Q1857" s="1980">
        <v>1</v>
      </c>
      <c r="R1857" s="2145"/>
      <c r="S1857" s="889"/>
      <c r="T1857" s="1569"/>
      <c r="U1857" s="915"/>
      <c r="V1857" s="890"/>
    </row>
    <row r="1858" spans="2:22" s="38" customFormat="1" ht="12" hidden="1" outlineLevel="3">
      <c r="B1858" s="26"/>
      <c r="C1858" s="40"/>
      <c r="D1858" s="39"/>
      <c r="E1858" s="40"/>
      <c r="F1858" s="872"/>
      <c r="G1858" s="873"/>
      <c r="H1858" s="873"/>
      <c r="I1858" s="874" t="s">
        <v>188</v>
      </c>
      <c r="J1858" s="873"/>
      <c r="K1858" s="41">
        <v>0</v>
      </c>
      <c r="L1858" s="875"/>
      <c r="M1858" s="43"/>
      <c r="O1858" s="1981"/>
      <c r="P1858" s="1982"/>
      <c r="Q1858" s="1980">
        <v>1</v>
      </c>
      <c r="R1858" s="2145"/>
      <c r="S1858" s="889"/>
      <c r="T1858" s="1569"/>
      <c r="U1858" s="915"/>
      <c r="V1858" s="890"/>
    </row>
    <row r="1859" spans="2:22" s="38" customFormat="1" ht="12" hidden="1" outlineLevel="3">
      <c r="B1859" s="26"/>
      <c r="C1859" s="40"/>
      <c r="D1859" s="39"/>
      <c r="E1859" s="40"/>
      <c r="F1859" s="872"/>
      <c r="G1859" s="873"/>
      <c r="H1859" s="873"/>
      <c r="I1859" s="874" t="s">
        <v>1230</v>
      </c>
      <c r="J1859" s="873"/>
      <c r="K1859" s="41">
        <v>99.806999999999988</v>
      </c>
      <c r="L1859" s="875"/>
      <c r="M1859" s="43"/>
      <c r="O1859" s="1981"/>
      <c r="P1859" s="1982"/>
      <c r="Q1859" s="1980">
        <v>1</v>
      </c>
      <c r="R1859" s="2145"/>
      <c r="S1859" s="889"/>
      <c r="T1859" s="1569"/>
      <c r="U1859" s="915"/>
      <c r="V1859" s="890"/>
    </row>
    <row r="1860" spans="2:22" s="38" customFormat="1" ht="12" hidden="1" outlineLevel="3">
      <c r="B1860" s="26"/>
      <c r="C1860" s="40"/>
      <c r="D1860" s="39"/>
      <c r="E1860" s="40"/>
      <c r="F1860" s="872"/>
      <c r="G1860" s="873"/>
      <c r="H1860" s="873"/>
      <c r="I1860" s="874" t="s">
        <v>1333</v>
      </c>
      <c r="J1860" s="873"/>
      <c r="K1860" s="41">
        <v>85.992999999999981</v>
      </c>
      <c r="L1860" s="875"/>
      <c r="M1860" s="43"/>
      <c r="O1860" s="1981"/>
      <c r="P1860" s="1982"/>
      <c r="Q1860" s="1980">
        <v>1</v>
      </c>
      <c r="R1860" s="2145"/>
      <c r="S1860" s="889"/>
      <c r="T1860" s="1569"/>
      <c r="U1860" s="915"/>
      <c r="V1860" s="890"/>
    </row>
    <row r="1861" spans="2:22" s="38" customFormat="1" ht="12" hidden="1" outlineLevel="3">
      <c r="B1861" s="26"/>
      <c r="C1861" s="40"/>
      <c r="D1861" s="39"/>
      <c r="E1861" s="40"/>
      <c r="F1861" s="872"/>
      <c r="G1861" s="873"/>
      <c r="H1861" s="873"/>
      <c r="I1861" s="874" t="s">
        <v>1210</v>
      </c>
      <c r="J1861" s="873"/>
      <c r="K1861" s="41">
        <v>67.938799999999986</v>
      </c>
      <c r="L1861" s="875"/>
      <c r="M1861" s="43"/>
      <c r="O1861" s="1981"/>
      <c r="P1861" s="1982"/>
      <c r="Q1861" s="1980">
        <v>1</v>
      </c>
      <c r="R1861" s="2145"/>
      <c r="S1861" s="889"/>
      <c r="T1861" s="1569"/>
      <c r="U1861" s="915"/>
      <c r="V1861" s="890"/>
    </row>
    <row r="1862" spans="2:22" s="38" customFormat="1" ht="12" hidden="1" outlineLevel="3">
      <c r="B1862" s="26"/>
      <c r="C1862" s="40"/>
      <c r="D1862" s="39"/>
      <c r="E1862" s="40"/>
      <c r="F1862" s="872"/>
      <c r="G1862" s="873"/>
      <c r="H1862" s="873"/>
      <c r="I1862" s="874" t="s">
        <v>187</v>
      </c>
      <c r="J1862" s="873"/>
      <c r="K1862" s="41">
        <v>0</v>
      </c>
      <c r="L1862" s="875"/>
      <c r="M1862" s="43"/>
      <c r="O1862" s="1981"/>
      <c r="P1862" s="1982"/>
      <c r="Q1862" s="1980">
        <v>1</v>
      </c>
      <c r="R1862" s="2145"/>
      <c r="S1862" s="889"/>
      <c r="T1862" s="1569"/>
      <c r="U1862" s="915"/>
      <c r="V1862" s="890"/>
    </row>
    <row r="1863" spans="2:22" s="38" customFormat="1" ht="12" hidden="1" outlineLevel="3">
      <c r="B1863" s="26"/>
      <c r="C1863" s="40"/>
      <c r="D1863" s="39"/>
      <c r="E1863" s="40"/>
      <c r="F1863" s="872"/>
      <c r="G1863" s="873"/>
      <c r="H1863" s="873"/>
      <c r="I1863" s="874" t="s">
        <v>1287</v>
      </c>
      <c r="J1863" s="873"/>
      <c r="K1863" s="41">
        <v>131.36859999999999</v>
      </c>
      <c r="L1863" s="875"/>
      <c r="M1863" s="43"/>
      <c r="O1863" s="1981"/>
      <c r="P1863" s="1982"/>
      <c r="Q1863" s="1980">
        <v>1</v>
      </c>
      <c r="R1863" s="2145"/>
      <c r="S1863" s="889"/>
      <c r="T1863" s="1569"/>
      <c r="U1863" s="915"/>
      <c r="V1863" s="890"/>
    </row>
    <row r="1864" spans="2:22" s="38" customFormat="1" ht="12" hidden="1" outlineLevel="3">
      <c r="B1864" s="26"/>
      <c r="C1864" s="40"/>
      <c r="D1864" s="39"/>
      <c r="E1864" s="40"/>
      <c r="F1864" s="872"/>
      <c r="G1864" s="873"/>
      <c r="H1864" s="873"/>
      <c r="I1864" s="874" t="s">
        <v>3</v>
      </c>
      <c r="J1864" s="873"/>
      <c r="K1864" s="41">
        <v>748.63929999999993</v>
      </c>
      <c r="L1864" s="875"/>
      <c r="M1864" s="43"/>
      <c r="O1864" s="1981"/>
      <c r="P1864" s="1982"/>
      <c r="Q1864" s="1980">
        <v>1</v>
      </c>
      <c r="R1864" s="2145"/>
      <c r="S1864" s="889"/>
      <c r="T1864" s="1569"/>
      <c r="U1864" s="915"/>
      <c r="V1864" s="890"/>
    </row>
    <row r="1865" spans="2:22" s="38" customFormat="1" ht="12" hidden="1" outlineLevel="3">
      <c r="B1865" s="26"/>
      <c r="C1865" s="40"/>
      <c r="D1865" s="39"/>
      <c r="E1865" s="40"/>
      <c r="F1865" s="872"/>
      <c r="G1865" s="873"/>
      <c r="H1865" s="873"/>
      <c r="I1865" s="874" t="s">
        <v>384</v>
      </c>
      <c r="J1865" s="873"/>
      <c r="K1865" s="41">
        <v>0</v>
      </c>
      <c r="L1865" s="875"/>
      <c r="M1865" s="43"/>
      <c r="O1865" s="1981"/>
      <c r="P1865" s="1982"/>
      <c r="Q1865" s="1980">
        <v>1</v>
      </c>
      <c r="R1865" s="2145"/>
      <c r="S1865" s="889"/>
      <c r="T1865" s="1569"/>
      <c r="U1865" s="915"/>
      <c r="V1865" s="890"/>
    </row>
    <row r="1866" spans="2:22" s="38" customFormat="1" ht="12" hidden="1" outlineLevel="3">
      <c r="B1866" s="26"/>
      <c r="C1866" s="40"/>
      <c r="D1866" s="39"/>
      <c r="E1866" s="40"/>
      <c r="F1866" s="872"/>
      <c r="G1866" s="873"/>
      <c r="H1866" s="873"/>
      <c r="I1866" s="874" t="s">
        <v>1053</v>
      </c>
      <c r="J1866" s="873"/>
      <c r="K1866" s="41">
        <v>67.704400000000007</v>
      </c>
      <c r="L1866" s="875"/>
      <c r="M1866" s="43"/>
      <c r="O1866" s="1981"/>
      <c r="P1866" s="1982"/>
      <c r="Q1866" s="1980">
        <v>1</v>
      </c>
      <c r="R1866" s="2145"/>
      <c r="S1866" s="889"/>
      <c r="T1866" s="1569"/>
      <c r="U1866" s="915"/>
      <c r="V1866" s="890"/>
    </row>
    <row r="1867" spans="2:22" s="38" customFormat="1" ht="12" hidden="1" outlineLevel="3">
      <c r="B1867" s="26"/>
      <c r="C1867" s="40"/>
      <c r="D1867" s="39"/>
      <c r="E1867" s="40"/>
      <c r="F1867" s="872"/>
      <c r="G1867" s="873"/>
      <c r="H1867" s="873"/>
      <c r="I1867" s="874" t="s">
        <v>9</v>
      </c>
      <c r="J1867" s="873"/>
      <c r="K1867" s="41">
        <v>67.704400000000007</v>
      </c>
      <c r="L1867" s="875"/>
      <c r="M1867" s="43"/>
      <c r="O1867" s="1981"/>
      <c r="P1867" s="1982"/>
      <c r="Q1867" s="1980">
        <v>1</v>
      </c>
      <c r="R1867" s="2145"/>
      <c r="S1867" s="889"/>
      <c r="T1867" s="1569"/>
      <c r="U1867" s="915"/>
      <c r="V1867" s="890"/>
    </row>
    <row r="1868" spans="2:22" s="38" customFormat="1" ht="12" hidden="1" outlineLevel="3">
      <c r="B1868" s="26"/>
      <c r="C1868" s="40"/>
      <c r="D1868" s="39"/>
      <c r="E1868" s="40"/>
      <c r="F1868" s="872"/>
      <c r="G1868" s="873"/>
      <c r="H1868" s="873"/>
      <c r="I1868" s="874" t="s">
        <v>378</v>
      </c>
      <c r="J1868" s="873"/>
      <c r="K1868" s="41">
        <v>0</v>
      </c>
      <c r="L1868" s="875"/>
      <c r="M1868" s="43"/>
      <c r="O1868" s="1981"/>
      <c r="P1868" s="1982"/>
      <c r="Q1868" s="1980">
        <v>1</v>
      </c>
      <c r="R1868" s="2145"/>
      <c r="S1868" s="889"/>
      <c r="T1868" s="1569"/>
      <c r="U1868" s="915"/>
      <c r="V1868" s="890"/>
    </row>
    <row r="1869" spans="2:22" s="38" customFormat="1" ht="12" hidden="1" outlineLevel="3">
      <c r="B1869" s="26"/>
      <c r="C1869" s="40"/>
      <c r="D1869" s="39"/>
      <c r="E1869" s="40"/>
      <c r="F1869" s="872"/>
      <c r="G1869" s="873"/>
      <c r="H1869" s="873"/>
      <c r="I1869" s="874" t="s">
        <v>207</v>
      </c>
      <c r="J1869" s="873"/>
      <c r="K1869" s="41">
        <v>0</v>
      </c>
      <c r="L1869" s="875"/>
      <c r="M1869" s="43"/>
      <c r="O1869" s="1981"/>
      <c r="P1869" s="1982"/>
      <c r="Q1869" s="1980">
        <v>1</v>
      </c>
      <c r="R1869" s="2145"/>
      <c r="S1869" s="889"/>
      <c r="T1869" s="1569"/>
      <c r="U1869" s="915"/>
      <c r="V1869" s="890"/>
    </row>
    <row r="1870" spans="2:22" s="38" customFormat="1" ht="12" hidden="1" outlineLevel="3">
      <c r="B1870" s="26"/>
      <c r="C1870" s="40"/>
      <c r="D1870" s="39"/>
      <c r="E1870" s="40"/>
      <c r="F1870" s="872"/>
      <c r="G1870" s="873"/>
      <c r="H1870" s="873"/>
      <c r="I1870" s="874" t="s">
        <v>1395</v>
      </c>
      <c r="J1870" s="873"/>
      <c r="K1870" s="41">
        <v>66.018000000000015</v>
      </c>
      <c r="L1870" s="875"/>
      <c r="M1870" s="43"/>
      <c r="O1870" s="1981"/>
      <c r="P1870" s="1982"/>
      <c r="Q1870" s="1980">
        <v>1</v>
      </c>
      <c r="R1870" s="2145"/>
      <c r="S1870" s="889"/>
      <c r="T1870" s="1569"/>
      <c r="U1870" s="915"/>
      <c r="V1870" s="890"/>
    </row>
    <row r="1871" spans="2:22" s="38" customFormat="1" ht="12" hidden="1" outlineLevel="3">
      <c r="B1871" s="26"/>
      <c r="C1871" s="40"/>
      <c r="D1871" s="39"/>
      <c r="E1871" s="40"/>
      <c r="F1871" s="872"/>
      <c r="G1871" s="873"/>
      <c r="H1871" s="873"/>
      <c r="I1871" s="874" t="s">
        <v>383</v>
      </c>
      <c r="J1871" s="873"/>
      <c r="K1871" s="41">
        <v>0</v>
      </c>
      <c r="L1871" s="875"/>
      <c r="M1871" s="43"/>
      <c r="O1871" s="1981"/>
      <c r="P1871" s="1982"/>
      <c r="Q1871" s="1980">
        <v>1</v>
      </c>
      <c r="R1871" s="2145"/>
      <c r="S1871" s="889"/>
      <c r="T1871" s="1569"/>
      <c r="U1871" s="915"/>
      <c r="V1871" s="890"/>
    </row>
    <row r="1872" spans="2:22" s="38" customFormat="1" ht="12" hidden="1" outlineLevel="3">
      <c r="B1872" s="26"/>
      <c r="C1872" s="40"/>
      <c r="D1872" s="39"/>
      <c r="E1872" s="40"/>
      <c r="F1872" s="872"/>
      <c r="G1872" s="873"/>
      <c r="H1872" s="873"/>
      <c r="I1872" s="874" t="s">
        <v>1286</v>
      </c>
      <c r="J1872" s="873"/>
      <c r="K1872" s="41">
        <v>37.356000000000002</v>
      </c>
      <c r="L1872" s="875"/>
      <c r="M1872" s="43"/>
      <c r="O1872" s="1981"/>
      <c r="P1872" s="1982"/>
      <c r="Q1872" s="1980">
        <v>1</v>
      </c>
      <c r="R1872" s="2145"/>
      <c r="S1872" s="889"/>
      <c r="T1872" s="1569"/>
      <c r="U1872" s="915"/>
      <c r="V1872" s="890"/>
    </row>
    <row r="1873" spans="2:22" s="38" customFormat="1" ht="12" hidden="1" outlineLevel="3">
      <c r="B1873" s="26"/>
      <c r="C1873" s="40"/>
      <c r="D1873" s="39"/>
      <c r="E1873" s="40"/>
      <c r="F1873" s="872"/>
      <c r="G1873" s="873"/>
      <c r="H1873" s="873"/>
      <c r="I1873" s="874" t="s">
        <v>187</v>
      </c>
      <c r="J1873" s="873"/>
      <c r="K1873" s="41">
        <v>0</v>
      </c>
      <c r="L1873" s="875"/>
      <c r="M1873" s="43"/>
      <c r="O1873" s="1981"/>
      <c r="P1873" s="1982"/>
      <c r="Q1873" s="1980">
        <v>1</v>
      </c>
      <c r="R1873" s="2145"/>
      <c r="S1873" s="889"/>
      <c r="T1873" s="1569"/>
      <c r="U1873" s="915"/>
      <c r="V1873" s="890"/>
    </row>
    <row r="1874" spans="2:22" s="38" customFormat="1" ht="12" hidden="1" outlineLevel="3">
      <c r="B1874" s="26"/>
      <c r="C1874" s="40"/>
      <c r="D1874" s="39"/>
      <c r="E1874" s="40"/>
      <c r="F1874" s="872"/>
      <c r="G1874" s="873"/>
      <c r="H1874" s="873"/>
      <c r="I1874" s="874" t="s">
        <v>1286</v>
      </c>
      <c r="J1874" s="873"/>
      <c r="K1874" s="41">
        <v>37.356000000000002</v>
      </c>
      <c r="L1874" s="875"/>
      <c r="M1874" s="43"/>
      <c r="O1874" s="1981"/>
      <c r="P1874" s="1982"/>
      <c r="Q1874" s="1980">
        <v>1</v>
      </c>
      <c r="R1874" s="2145"/>
      <c r="S1874" s="889"/>
      <c r="T1874" s="1569"/>
      <c r="U1874" s="915"/>
      <c r="V1874" s="890"/>
    </row>
    <row r="1875" spans="2:22" s="38" customFormat="1" ht="12" hidden="1" outlineLevel="3">
      <c r="B1875" s="26"/>
      <c r="C1875" s="40"/>
      <c r="D1875" s="39"/>
      <c r="E1875" s="40"/>
      <c r="F1875" s="872"/>
      <c r="G1875" s="873"/>
      <c r="H1875" s="873"/>
      <c r="I1875" s="874" t="s">
        <v>3</v>
      </c>
      <c r="J1875" s="873"/>
      <c r="K1875" s="41">
        <v>140.73000000000002</v>
      </c>
      <c r="L1875" s="875"/>
      <c r="M1875" s="43"/>
      <c r="O1875" s="1981"/>
      <c r="P1875" s="1982"/>
      <c r="Q1875" s="1980">
        <v>1</v>
      </c>
      <c r="R1875" s="2145"/>
      <c r="S1875" s="889"/>
      <c r="T1875" s="1569"/>
      <c r="U1875" s="915"/>
      <c r="V1875" s="890"/>
    </row>
    <row r="1876" spans="2:22" s="38" customFormat="1" ht="12" hidden="1" outlineLevel="3">
      <c r="B1876" s="26"/>
      <c r="C1876" s="40"/>
      <c r="D1876" s="39"/>
      <c r="E1876" s="40"/>
      <c r="F1876" s="872"/>
      <c r="G1876" s="873"/>
      <c r="H1876" s="873"/>
      <c r="I1876" s="874"/>
      <c r="J1876" s="873"/>
      <c r="K1876" s="41">
        <v>0</v>
      </c>
      <c r="L1876" s="875"/>
      <c r="M1876" s="43"/>
      <c r="O1876" s="1981"/>
      <c r="P1876" s="1982"/>
      <c r="Q1876" s="1980">
        <v>1</v>
      </c>
      <c r="R1876" s="2145"/>
      <c r="S1876" s="889"/>
      <c r="T1876" s="1569"/>
      <c r="U1876" s="915"/>
      <c r="V1876" s="890"/>
    </row>
    <row r="1877" spans="2:22" s="38" customFormat="1" ht="12" hidden="1" outlineLevel="3">
      <c r="B1877" s="26"/>
      <c r="C1877" s="40"/>
      <c r="D1877" s="39"/>
      <c r="E1877" s="40"/>
      <c r="F1877" s="872"/>
      <c r="G1877" s="873"/>
      <c r="H1877" s="873"/>
      <c r="I1877" s="874" t="s">
        <v>915</v>
      </c>
      <c r="J1877" s="873"/>
      <c r="K1877" s="41">
        <v>0</v>
      </c>
      <c r="L1877" s="875"/>
      <c r="M1877" s="43"/>
      <c r="O1877" s="1981"/>
      <c r="P1877" s="1982"/>
      <c r="Q1877" s="1980">
        <v>1</v>
      </c>
      <c r="R1877" s="2145"/>
      <c r="S1877" s="889"/>
      <c r="T1877" s="1569"/>
      <c r="U1877" s="915"/>
      <c r="V1877" s="890"/>
    </row>
    <row r="1878" spans="2:22" s="38" customFormat="1" ht="12" hidden="1" outlineLevel="3">
      <c r="B1878" s="26"/>
      <c r="C1878" s="40"/>
      <c r="D1878" s="39"/>
      <c r="E1878" s="40"/>
      <c r="F1878" s="872"/>
      <c r="G1878" s="873"/>
      <c r="H1878" s="873"/>
      <c r="I1878" s="874" t="s">
        <v>1268</v>
      </c>
      <c r="J1878" s="873"/>
      <c r="K1878" s="41">
        <v>33.879999999999995</v>
      </c>
      <c r="L1878" s="875"/>
      <c r="M1878" s="43"/>
      <c r="O1878" s="1981"/>
      <c r="P1878" s="1982"/>
      <c r="Q1878" s="1980">
        <v>1</v>
      </c>
      <c r="R1878" s="2145"/>
      <c r="S1878" s="889"/>
      <c r="T1878" s="1569"/>
      <c r="U1878" s="915"/>
      <c r="V1878" s="890"/>
    </row>
    <row r="1879" spans="2:22" s="38" customFormat="1" ht="12" hidden="1" outlineLevel="3">
      <c r="B1879" s="26"/>
      <c r="C1879" s="40"/>
      <c r="D1879" s="39"/>
      <c r="E1879" s="40"/>
      <c r="F1879" s="872"/>
      <c r="G1879" s="873"/>
      <c r="H1879" s="873"/>
      <c r="I1879" s="874" t="s">
        <v>1267</v>
      </c>
      <c r="J1879" s="873"/>
      <c r="K1879" s="41">
        <v>20.250000000000007</v>
      </c>
      <c r="L1879" s="875"/>
      <c r="M1879" s="43"/>
      <c r="O1879" s="1981"/>
      <c r="P1879" s="1982"/>
      <c r="Q1879" s="1980">
        <v>1</v>
      </c>
      <c r="R1879" s="2145"/>
      <c r="S1879" s="889"/>
      <c r="T1879" s="1569"/>
      <c r="U1879" s="915"/>
      <c r="V1879" s="890"/>
    </row>
    <row r="1880" spans="2:22" s="38" customFormat="1" ht="12" hidden="1" outlineLevel="3">
      <c r="B1880" s="26"/>
      <c r="C1880" s="40"/>
      <c r="D1880" s="39"/>
      <c r="E1880" s="40"/>
      <c r="F1880" s="872"/>
      <c r="G1880" s="873"/>
      <c r="H1880" s="873"/>
      <c r="I1880" s="874" t="s">
        <v>3</v>
      </c>
      <c r="J1880" s="873"/>
      <c r="K1880" s="41">
        <v>54.13</v>
      </c>
      <c r="L1880" s="875"/>
      <c r="M1880" s="43"/>
      <c r="O1880" s="1981"/>
      <c r="P1880" s="1982"/>
      <c r="Q1880" s="1980">
        <v>1</v>
      </c>
      <c r="R1880" s="2145"/>
      <c r="S1880" s="889"/>
      <c r="T1880" s="1569"/>
      <c r="U1880" s="915"/>
      <c r="V1880" s="890"/>
    </row>
    <row r="1881" spans="2:22" s="38" customFormat="1" ht="12" hidden="1" outlineLevel="3">
      <c r="B1881" s="26"/>
      <c r="C1881" s="40"/>
      <c r="D1881" s="39"/>
      <c r="E1881" s="40"/>
      <c r="F1881" s="872"/>
      <c r="G1881" s="873"/>
      <c r="H1881" s="873"/>
      <c r="I1881" s="874"/>
      <c r="J1881" s="873"/>
      <c r="K1881" s="41">
        <v>0</v>
      </c>
      <c r="L1881" s="875"/>
      <c r="M1881" s="43"/>
      <c r="O1881" s="1981"/>
      <c r="P1881" s="1982"/>
      <c r="Q1881" s="1980">
        <v>1</v>
      </c>
      <c r="R1881" s="2145"/>
      <c r="S1881" s="889"/>
      <c r="T1881" s="1569"/>
      <c r="U1881" s="915"/>
      <c r="V1881" s="890"/>
    </row>
    <row r="1882" spans="2:22" s="64" customFormat="1" outlineLevel="2" collapsed="1">
      <c r="B1882" s="1921" t="s">
        <v>4688</v>
      </c>
      <c r="C1882" s="1642"/>
      <c r="D1882" s="1921"/>
      <c r="E1882" s="1639"/>
      <c r="F1882" s="1638">
        <v>3</v>
      </c>
      <c r="G1882" s="1642" t="s">
        <v>5</v>
      </c>
      <c r="H1882" s="1922" t="s">
        <v>1821</v>
      </c>
      <c r="I1882" s="1644" t="s">
        <v>1822</v>
      </c>
      <c r="J1882" s="1642" t="s">
        <v>17</v>
      </c>
      <c r="K1882" s="1643">
        <v>350.00156900000002</v>
      </c>
      <c r="L1882" s="1923">
        <v>5</v>
      </c>
      <c r="M1882" s="1643">
        <f>K1882*(1+L1882/100)</f>
        <v>367.50164745000001</v>
      </c>
      <c r="O1882" s="1977"/>
      <c r="P1882" s="1983"/>
      <c r="Q1882" s="1978"/>
      <c r="R1882" s="2143">
        <f>M1882*Q1882</f>
        <v>0</v>
      </c>
      <c r="S1882" s="1924">
        <v>3.2000000000000001E-2</v>
      </c>
      <c r="T1882" s="2155">
        <f>M1882*S1882</f>
        <v>11.760052718400001</v>
      </c>
      <c r="U1882" s="1619"/>
      <c r="V1882" s="911">
        <f>M1882*U1882</f>
        <v>0</v>
      </c>
    </row>
    <row r="1883" spans="2:22" s="38" customFormat="1" ht="12" hidden="1" outlineLevel="3">
      <c r="B1883" s="26"/>
      <c r="C1883" s="40"/>
      <c r="D1883" s="39"/>
      <c r="E1883" s="40"/>
      <c r="F1883" s="872"/>
      <c r="G1883" s="873"/>
      <c r="H1883" s="873"/>
      <c r="I1883" s="874" t="s">
        <v>1113</v>
      </c>
      <c r="J1883" s="873"/>
      <c r="K1883" s="41">
        <v>0</v>
      </c>
      <c r="L1883" s="875"/>
      <c r="M1883" s="43"/>
      <c r="O1883" s="1981"/>
      <c r="P1883" s="1982"/>
      <c r="Q1883" s="1980">
        <v>1</v>
      </c>
      <c r="R1883" s="2145"/>
      <c r="S1883" s="889"/>
      <c r="T1883" s="1569"/>
      <c r="U1883" s="915"/>
      <c r="V1883" s="890"/>
    </row>
    <row r="1884" spans="2:22" s="38" customFormat="1" ht="12" hidden="1" outlineLevel="3">
      <c r="B1884" s="26"/>
      <c r="C1884" s="40"/>
      <c r="D1884" s="39"/>
      <c r="E1884" s="40"/>
      <c r="F1884" s="872"/>
      <c r="G1884" s="873"/>
      <c r="H1884" s="873"/>
      <c r="I1884" s="874" t="s">
        <v>1457</v>
      </c>
      <c r="J1884" s="873"/>
      <c r="K1884" s="41">
        <v>209.36670899999996</v>
      </c>
      <c r="L1884" s="875"/>
      <c r="M1884" s="43"/>
      <c r="O1884" s="1981"/>
      <c r="P1884" s="1982"/>
      <c r="Q1884" s="1980">
        <v>1</v>
      </c>
      <c r="R1884" s="2145"/>
      <c r="S1884" s="889"/>
      <c r="T1884" s="1569"/>
      <c r="U1884" s="915"/>
      <c r="V1884" s="890"/>
    </row>
    <row r="1885" spans="2:22" s="38" customFormat="1" ht="12" hidden="1" outlineLevel="3">
      <c r="B1885" s="26"/>
      <c r="C1885" s="40"/>
      <c r="D1885" s="39"/>
      <c r="E1885" s="40"/>
      <c r="F1885" s="872"/>
      <c r="G1885" s="873"/>
      <c r="H1885" s="873"/>
      <c r="I1885" s="874" t="s">
        <v>167</v>
      </c>
      <c r="J1885" s="873"/>
      <c r="K1885" s="41">
        <v>0</v>
      </c>
      <c r="L1885" s="875"/>
      <c r="M1885" s="43"/>
      <c r="O1885" s="1981"/>
      <c r="P1885" s="1982"/>
      <c r="Q1885" s="1980">
        <v>1</v>
      </c>
      <c r="R1885" s="2145"/>
      <c r="S1885" s="889"/>
      <c r="T1885" s="1569"/>
      <c r="U1885" s="915"/>
      <c r="V1885" s="890"/>
    </row>
    <row r="1886" spans="2:22" s="38" customFormat="1" ht="12" hidden="1" outlineLevel="3">
      <c r="B1886" s="26"/>
      <c r="C1886" s="40"/>
      <c r="D1886" s="39"/>
      <c r="E1886" s="40"/>
      <c r="F1886" s="872"/>
      <c r="G1886" s="873"/>
      <c r="H1886" s="873"/>
      <c r="I1886" s="874" t="s">
        <v>1140</v>
      </c>
      <c r="J1886" s="873"/>
      <c r="K1886" s="41">
        <v>104.45688</v>
      </c>
      <c r="L1886" s="875"/>
      <c r="M1886" s="43"/>
      <c r="O1886" s="1981"/>
      <c r="P1886" s="1982"/>
      <c r="Q1886" s="1980">
        <v>1</v>
      </c>
      <c r="R1886" s="2145"/>
      <c r="S1886" s="889"/>
      <c r="T1886" s="1569"/>
      <c r="U1886" s="915"/>
      <c r="V1886" s="890"/>
    </row>
    <row r="1887" spans="2:22" s="38" customFormat="1" ht="12" hidden="1" outlineLevel="3">
      <c r="B1887" s="26"/>
      <c r="C1887" s="40"/>
      <c r="D1887" s="39"/>
      <c r="E1887" s="40"/>
      <c r="F1887" s="872"/>
      <c r="G1887" s="873"/>
      <c r="H1887" s="873"/>
      <c r="I1887" s="874" t="s">
        <v>484</v>
      </c>
      <c r="J1887" s="873"/>
      <c r="K1887" s="41">
        <v>32.367899999999999</v>
      </c>
      <c r="L1887" s="875"/>
      <c r="M1887" s="43"/>
      <c r="O1887" s="1981"/>
      <c r="P1887" s="1982"/>
      <c r="Q1887" s="1980">
        <v>1</v>
      </c>
      <c r="R1887" s="2145"/>
      <c r="S1887" s="889"/>
      <c r="T1887" s="1569"/>
      <c r="U1887" s="915"/>
      <c r="V1887" s="890"/>
    </row>
    <row r="1888" spans="2:22" s="38" customFormat="1" ht="12" hidden="1" outlineLevel="3">
      <c r="B1888" s="26"/>
      <c r="C1888" s="40"/>
      <c r="D1888" s="39"/>
      <c r="E1888" s="40"/>
      <c r="F1888" s="872"/>
      <c r="G1888" s="873"/>
      <c r="H1888" s="873"/>
      <c r="I1888" s="874" t="s">
        <v>163</v>
      </c>
      <c r="J1888" s="873"/>
      <c r="K1888" s="41">
        <v>0</v>
      </c>
      <c r="L1888" s="875"/>
      <c r="M1888" s="43"/>
      <c r="O1888" s="1981"/>
      <c r="P1888" s="1982"/>
      <c r="Q1888" s="1980">
        <v>1</v>
      </c>
      <c r="R1888" s="2145"/>
      <c r="S1888" s="889"/>
      <c r="T1888" s="1569"/>
      <c r="U1888" s="915"/>
      <c r="V1888" s="890"/>
    </row>
    <row r="1889" spans="2:22" s="38" customFormat="1" ht="12" hidden="1" outlineLevel="3">
      <c r="B1889" s="26"/>
      <c r="C1889" s="40"/>
      <c r="D1889" s="39"/>
      <c r="E1889" s="40"/>
      <c r="F1889" s="872"/>
      <c r="G1889" s="873"/>
      <c r="H1889" s="873"/>
      <c r="I1889" s="874" t="s">
        <v>593</v>
      </c>
      <c r="J1889" s="873"/>
      <c r="K1889" s="41">
        <v>3.8100799999999997</v>
      </c>
      <c r="L1889" s="875"/>
      <c r="M1889" s="43"/>
      <c r="O1889" s="1981"/>
      <c r="P1889" s="1982"/>
      <c r="Q1889" s="1980">
        <v>1</v>
      </c>
      <c r="R1889" s="2145"/>
      <c r="S1889" s="889"/>
      <c r="T1889" s="1569"/>
      <c r="U1889" s="915"/>
      <c r="V1889" s="890"/>
    </row>
    <row r="1890" spans="2:22" s="38" customFormat="1" ht="12" hidden="1" outlineLevel="3">
      <c r="B1890" s="26"/>
      <c r="C1890" s="40"/>
      <c r="D1890" s="39"/>
      <c r="E1890" s="40"/>
      <c r="F1890" s="872"/>
      <c r="G1890" s="873"/>
      <c r="H1890" s="873"/>
      <c r="I1890" s="874"/>
      <c r="J1890" s="873"/>
      <c r="K1890" s="41">
        <v>0</v>
      </c>
      <c r="L1890" s="875"/>
      <c r="M1890" s="43"/>
      <c r="O1890" s="1981"/>
      <c r="P1890" s="1982"/>
      <c r="Q1890" s="1980">
        <v>1</v>
      </c>
      <c r="R1890" s="2145"/>
      <c r="S1890" s="889"/>
      <c r="T1890" s="1569"/>
      <c r="U1890" s="915"/>
      <c r="V1890" s="890"/>
    </row>
    <row r="1891" spans="2:22" s="64" customFormat="1" ht="22.8" outlineLevel="2" collapsed="1">
      <c r="B1891" s="1921" t="s">
        <v>4688</v>
      </c>
      <c r="C1891" s="1642"/>
      <c r="D1891" s="1921"/>
      <c r="E1891" s="1639"/>
      <c r="F1891" s="1638">
        <v>4</v>
      </c>
      <c r="G1891" s="1642" t="s">
        <v>13</v>
      </c>
      <c r="H1891" s="1922" t="s">
        <v>1824</v>
      </c>
      <c r="I1891" s="1644" t="s">
        <v>1825</v>
      </c>
      <c r="J1891" s="1642" t="s">
        <v>16</v>
      </c>
      <c r="K1891" s="1643">
        <v>3557.1729999999998</v>
      </c>
      <c r="L1891" s="1923">
        <v>0</v>
      </c>
      <c r="M1891" s="1643">
        <f>K1891*(1+L1891/100)</f>
        <v>3557.1729999999998</v>
      </c>
      <c r="O1891" s="1977"/>
      <c r="P1891" s="1983"/>
      <c r="Q1891" s="1978"/>
      <c r="R1891" s="2143">
        <f>M1891*Q1891</f>
        <v>0</v>
      </c>
      <c r="S1891" s="1924"/>
      <c r="T1891" s="2155">
        <f>M1891*S1891</f>
        <v>0</v>
      </c>
      <c r="U1891" s="1619"/>
      <c r="V1891" s="911">
        <f>M1891*U1891</f>
        <v>0</v>
      </c>
    </row>
    <row r="1892" spans="2:22" s="38" customFormat="1" ht="12" hidden="1" outlineLevel="3">
      <c r="B1892" s="26"/>
      <c r="C1892" s="40"/>
      <c r="D1892" s="39"/>
      <c r="E1892" s="40"/>
      <c r="F1892" s="872"/>
      <c r="G1892" s="873"/>
      <c r="H1892" s="873"/>
      <c r="I1892" s="874" t="s">
        <v>83</v>
      </c>
      <c r="J1892" s="873"/>
      <c r="K1892" s="41">
        <v>0</v>
      </c>
      <c r="L1892" s="875"/>
      <c r="M1892" s="43"/>
      <c r="O1892" s="1981"/>
      <c r="P1892" s="1982"/>
      <c r="Q1892" s="1980">
        <v>1</v>
      </c>
      <c r="R1892" s="2145"/>
      <c r="S1892" s="889"/>
      <c r="T1892" s="1569"/>
      <c r="U1892" s="915"/>
      <c r="V1892" s="890"/>
    </row>
    <row r="1893" spans="2:22" s="38" customFormat="1" ht="12" hidden="1" outlineLevel="3">
      <c r="B1893" s="26"/>
      <c r="C1893" s="40"/>
      <c r="D1893" s="39"/>
      <c r="E1893" s="40"/>
      <c r="F1893" s="872"/>
      <c r="G1893" s="873"/>
      <c r="H1893" s="873"/>
      <c r="I1893" s="874" t="s">
        <v>629</v>
      </c>
      <c r="J1893" s="873"/>
      <c r="K1893" s="41">
        <v>1900.0529999999999</v>
      </c>
      <c r="L1893" s="875"/>
      <c r="M1893" s="43"/>
      <c r="O1893" s="1981"/>
      <c r="P1893" s="1982"/>
      <c r="Q1893" s="1980">
        <v>1</v>
      </c>
      <c r="R1893" s="2145"/>
      <c r="S1893" s="889"/>
      <c r="T1893" s="1569"/>
      <c r="U1893" s="915"/>
      <c r="V1893" s="890"/>
    </row>
    <row r="1894" spans="2:22" s="38" customFormat="1" ht="12" hidden="1" outlineLevel="3">
      <c r="B1894" s="26"/>
      <c r="C1894" s="40"/>
      <c r="D1894" s="39"/>
      <c r="E1894" s="40"/>
      <c r="F1894" s="872"/>
      <c r="G1894" s="873"/>
      <c r="H1894" s="873"/>
      <c r="I1894" s="874" t="s">
        <v>84</v>
      </c>
      <c r="J1894" s="873"/>
      <c r="K1894" s="41">
        <v>0</v>
      </c>
      <c r="L1894" s="875"/>
      <c r="M1894" s="43"/>
      <c r="O1894" s="1981"/>
      <c r="P1894" s="1982"/>
      <c r="Q1894" s="1980">
        <v>1</v>
      </c>
      <c r="R1894" s="2145"/>
      <c r="S1894" s="889"/>
      <c r="T1894" s="1569"/>
      <c r="U1894" s="915"/>
      <c r="V1894" s="890"/>
    </row>
    <row r="1895" spans="2:22" s="38" customFormat="1" ht="12" hidden="1" outlineLevel="3">
      <c r="B1895" s="26"/>
      <c r="C1895" s="40"/>
      <c r="D1895" s="39"/>
      <c r="E1895" s="40"/>
      <c r="F1895" s="872"/>
      <c r="G1895" s="873"/>
      <c r="H1895" s="873"/>
      <c r="I1895" s="874" t="s">
        <v>138</v>
      </c>
      <c r="J1895" s="873"/>
      <c r="K1895" s="41">
        <v>163.97</v>
      </c>
      <c r="L1895" s="875"/>
      <c r="M1895" s="43"/>
      <c r="O1895" s="1981"/>
      <c r="P1895" s="1982"/>
      <c r="Q1895" s="1980">
        <v>1</v>
      </c>
      <c r="R1895" s="2145"/>
      <c r="S1895" s="889"/>
      <c r="T1895" s="1569"/>
      <c r="U1895" s="915"/>
      <c r="V1895" s="890"/>
    </row>
    <row r="1896" spans="2:22" s="38" customFormat="1" ht="12" hidden="1" outlineLevel="3">
      <c r="B1896" s="26"/>
      <c r="C1896" s="40"/>
      <c r="D1896" s="39"/>
      <c r="E1896" s="40"/>
      <c r="F1896" s="872"/>
      <c r="G1896" s="873"/>
      <c r="H1896" s="873"/>
      <c r="I1896" s="874" t="s">
        <v>85</v>
      </c>
      <c r="J1896" s="873"/>
      <c r="K1896" s="41">
        <v>0</v>
      </c>
      <c r="L1896" s="875"/>
      <c r="M1896" s="43"/>
      <c r="O1896" s="1981"/>
      <c r="P1896" s="1982"/>
      <c r="Q1896" s="1980">
        <v>1</v>
      </c>
      <c r="R1896" s="2145"/>
      <c r="S1896" s="889"/>
      <c r="T1896" s="1569"/>
      <c r="U1896" s="915"/>
      <c r="V1896" s="890"/>
    </row>
    <row r="1897" spans="2:22" s="38" customFormat="1" ht="12" hidden="1" outlineLevel="3">
      <c r="B1897" s="26"/>
      <c r="C1897" s="40"/>
      <c r="D1897" s="39"/>
      <c r="E1897" s="40"/>
      <c r="F1897" s="872"/>
      <c r="G1897" s="873"/>
      <c r="H1897" s="873"/>
      <c r="I1897" s="874" t="s">
        <v>134</v>
      </c>
      <c r="J1897" s="873"/>
      <c r="K1897" s="41">
        <v>112.4</v>
      </c>
      <c r="L1897" s="875"/>
      <c r="M1897" s="43"/>
      <c r="O1897" s="1981"/>
      <c r="P1897" s="1982"/>
      <c r="Q1897" s="1980">
        <v>1</v>
      </c>
      <c r="R1897" s="2145"/>
      <c r="S1897" s="889"/>
      <c r="T1897" s="1569"/>
      <c r="U1897" s="915"/>
      <c r="V1897" s="890"/>
    </row>
    <row r="1898" spans="2:22" s="38" customFormat="1" ht="12" hidden="1" outlineLevel="3">
      <c r="B1898" s="26"/>
      <c r="C1898" s="40"/>
      <c r="D1898" s="39"/>
      <c r="E1898" s="40"/>
      <c r="F1898" s="872"/>
      <c r="G1898" s="873"/>
      <c r="H1898" s="873"/>
      <c r="I1898" s="874" t="s">
        <v>86</v>
      </c>
      <c r="J1898" s="873"/>
      <c r="K1898" s="41">
        <v>0</v>
      </c>
      <c r="L1898" s="875"/>
      <c r="M1898" s="43"/>
      <c r="O1898" s="1981"/>
      <c r="P1898" s="1982"/>
      <c r="Q1898" s="1980">
        <v>1</v>
      </c>
      <c r="R1898" s="2145"/>
      <c r="S1898" s="889"/>
      <c r="T1898" s="1569"/>
      <c r="U1898" s="915"/>
      <c r="V1898" s="890"/>
    </row>
    <row r="1899" spans="2:22" s="38" customFormat="1" ht="12" hidden="1" outlineLevel="3">
      <c r="B1899" s="26"/>
      <c r="C1899" s="40"/>
      <c r="D1899" s="39"/>
      <c r="E1899" s="40"/>
      <c r="F1899" s="872"/>
      <c r="G1899" s="873"/>
      <c r="H1899" s="873"/>
      <c r="I1899" s="874" t="s">
        <v>47</v>
      </c>
      <c r="J1899" s="873"/>
      <c r="K1899" s="41">
        <v>12.47</v>
      </c>
      <c r="L1899" s="875"/>
      <c r="M1899" s="43"/>
      <c r="O1899" s="1981"/>
      <c r="P1899" s="1982"/>
      <c r="Q1899" s="1980">
        <v>1</v>
      </c>
      <c r="R1899" s="2145"/>
      <c r="S1899" s="889"/>
      <c r="T1899" s="1569"/>
      <c r="U1899" s="915"/>
      <c r="V1899" s="890"/>
    </row>
    <row r="1900" spans="2:22" s="38" customFormat="1" ht="12" hidden="1" outlineLevel="3">
      <c r="B1900" s="26"/>
      <c r="C1900" s="40"/>
      <c r="D1900" s="39"/>
      <c r="E1900" s="40"/>
      <c r="F1900" s="872"/>
      <c r="G1900" s="873"/>
      <c r="H1900" s="873"/>
      <c r="I1900" s="874" t="s">
        <v>88</v>
      </c>
      <c r="J1900" s="873"/>
      <c r="K1900" s="41">
        <v>0</v>
      </c>
      <c r="L1900" s="875"/>
      <c r="M1900" s="43"/>
      <c r="O1900" s="1981"/>
      <c r="P1900" s="1982"/>
      <c r="Q1900" s="1980">
        <v>1</v>
      </c>
      <c r="R1900" s="2145"/>
      <c r="S1900" s="889"/>
      <c r="T1900" s="1569"/>
      <c r="U1900" s="915"/>
      <c r="V1900" s="890"/>
    </row>
    <row r="1901" spans="2:22" s="38" customFormat="1" ht="12" hidden="1" outlineLevel="3">
      <c r="B1901" s="26"/>
      <c r="C1901" s="40"/>
      <c r="D1901" s="39"/>
      <c r="E1901" s="40"/>
      <c r="F1901" s="872"/>
      <c r="G1901" s="873"/>
      <c r="H1901" s="873"/>
      <c r="I1901" s="874" t="s">
        <v>501</v>
      </c>
      <c r="J1901" s="873"/>
      <c r="K1901" s="41">
        <v>109.39</v>
      </c>
      <c r="L1901" s="875"/>
      <c r="M1901" s="43"/>
      <c r="O1901" s="1981"/>
      <c r="P1901" s="1982"/>
      <c r="Q1901" s="1980">
        <v>1</v>
      </c>
      <c r="R1901" s="2145"/>
      <c r="S1901" s="889"/>
      <c r="T1901" s="1569"/>
      <c r="U1901" s="915"/>
      <c r="V1901" s="890"/>
    </row>
    <row r="1902" spans="2:22" s="38" customFormat="1" ht="12" hidden="1" outlineLevel="3">
      <c r="B1902" s="26"/>
      <c r="C1902" s="40"/>
      <c r="D1902" s="39"/>
      <c r="E1902" s="40"/>
      <c r="F1902" s="872"/>
      <c r="G1902" s="873"/>
      <c r="H1902" s="873"/>
      <c r="I1902" s="874" t="s">
        <v>90</v>
      </c>
      <c r="J1902" s="873"/>
      <c r="K1902" s="41">
        <v>0</v>
      </c>
      <c r="L1902" s="875"/>
      <c r="M1902" s="43"/>
      <c r="O1902" s="1981"/>
      <c r="P1902" s="1982"/>
      <c r="Q1902" s="1980">
        <v>1</v>
      </c>
      <c r="R1902" s="2145"/>
      <c r="S1902" s="889"/>
      <c r="T1902" s="1569"/>
      <c r="U1902" s="915"/>
      <c r="V1902" s="890"/>
    </row>
    <row r="1903" spans="2:22" s="38" customFormat="1" ht="12" hidden="1" outlineLevel="3">
      <c r="B1903" s="26"/>
      <c r="C1903" s="40"/>
      <c r="D1903" s="39"/>
      <c r="E1903" s="40"/>
      <c r="F1903" s="872"/>
      <c r="G1903" s="873"/>
      <c r="H1903" s="873"/>
      <c r="I1903" s="874" t="s">
        <v>140</v>
      </c>
      <c r="J1903" s="873"/>
      <c r="K1903" s="41">
        <v>175.92</v>
      </c>
      <c r="L1903" s="875"/>
      <c r="M1903" s="43"/>
      <c r="O1903" s="1981"/>
      <c r="P1903" s="1982"/>
      <c r="Q1903" s="1980">
        <v>1</v>
      </c>
      <c r="R1903" s="2145"/>
      <c r="S1903" s="889"/>
      <c r="T1903" s="1569"/>
      <c r="U1903" s="915"/>
      <c r="V1903" s="890"/>
    </row>
    <row r="1904" spans="2:22" s="38" customFormat="1" ht="12" hidden="1" outlineLevel="3">
      <c r="B1904" s="26"/>
      <c r="C1904" s="40"/>
      <c r="D1904" s="39"/>
      <c r="E1904" s="40"/>
      <c r="F1904" s="872"/>
      <c r="G1904" s="873"/>
      <c r="H1904" s="873"/>
      <c r="I1904" s="874" t="s">
        <v>91</v>
      </c>
      <c r="J1904" s="873"/>
      <c r="K1904" s="41">
        <v>0</v>
      </c>
      <c r="L1904" s="875"/>
      <c r="M1904" s="43"/>
      <c r="O1904" s="1981"/>
      <c r="P1904" s="1982"/>
      <c r="Q1904" s="1980">
        <v>1</v>
      </c>
      <c r="R1904" s="2145"/>
      <c r="S1904" s="889"/>
      <c r="T1904" s="1569"/>
      <c r="U1904" s="915"/>
      <c r="V1904" s="890"/>
    </row>
    <row r="1905" spans="2:22" s="38" customFormat="1" ht="12" hidden="1" outlineLevel="3">
      <c r="B1905" s="26"/>
      <c r="C1905" s="40"/>
      <c r="D1905" s="39"/>
      <c r="E1905" s="40"/>
      <c r="F1905" s="872"/>
      <c r="G1905" s="873"/>
      <c r="H1905" s="873"/>
      <c r="I1905" s="874" t="s">
        <v>146</v>
      </c>
      <c r="J1905" s="873"/>
      <c r="K1905" s="41">
        <v>287.94</v>
      </c>
      <c r="L1905" s="875"/>
      <c r="M1905" s="43"/>
      <c r="O1905" s="1981"/>
      <c r="P1905" s="1982"/>
      <c r="Q1905" s="1980">
        <v>1</v>
      </c>
      <c r="R1905" s="2145"/>
      <c r="S1905" s="889"/>
      <c r="T1905" s="1569"/>
      <c r="U1905" s="915"/>
      <c r="V1905" s="890"/>
    </row>
    <row r="1906" spans="2:22" s="38" customFormat="1" ht="12" hidden="1" outlineLevel="3">
      <c r="B1906" s="26"/>
      <c r="C1906" s="40"/>
      <c r="D1906" s="39"/>
      <c r="E1906" s="40"/>
      <c r="F1906" s="872"/>
      <c r="G1906" s="873"/>
      <c r="H1906" s="873"/>
      <c r="I1906" s="874" t="s">
        <v>92</v>
      </c>
      <c r="J1906" s="873"/>
      <c r="K1906" s="41">
        <v>0</v>
      </c>
      <c r="L1906" s="875"/>
      <c r="M1906" s="43"/>
      <c r="O1906" s="1981"/>
      <c r="P1906" s="1982"/>
      <c r="Q1906" s="1980">
        <v>1</v>
      </c>
      <c r="R1906" s="2145"/>
      <c r="S1906" s="889"/>
      <c r="T1906" s="1569"/>
      <c r="U1906" s="915"/>
      <c r="V1906" s="890"/>
    </row>
    <row r="1907" spans="2:22" s="38" customFormat="1" ht="12" hidden="1" outlineLevel="3">
      <c r="B1907" s="26"/>
      <c r="C1907" s="40"/>
      <c r="D1907" s="39"/>
      <c r="E1907" s="40"/>
      <c r="F1907" s="872"/>
      <c r="G1907" s="873"/>
      <c r="H1907" s="873"/>
      <c r="I1907" s="874" t="s">
        <v>563</v>
      </c>
      <c r="J1907" s="873"/>
      <c r="K1907" s="41">
        <v>795.03</v>
      </c>
      <c r="L1907" s="875"/>
      <c r="M1907" s="43"/>
      <c r="O1907" s="1981"/>
      <c r="P1907" s="1982"/>
      <c r="Q1907" s="1980">
        <v>1</v>
      </c>
      <c r="R1907" s="2145"/>
      <c r="S1907" s="889"/>
      <c r="T1907" s="1569"/>
      <c r="U1907" s="915"/>
      <c r="V1907" s="890"/>
    </row>
    <row r="1908" spans="2:22" s="64" customFormat="1" outlineLevel="2" collapsed="1">
      <c r="B1908" s="1921" t="s">
        <v>4688</v>
      </c>
      <c r="C1908" s="1642"/>
      <c r="D1908" s="1921"/>
      <c r="E1908" s="1639"/>
      <c r="F1908" s="1638">
        <v>5</v>
      </c>
      <c r="G1908" s="1642" t="s">
        <v>5</v>
      </c>
      <c r="H1908" s="1922" t="s">
        <v>1826</v>
      </c>
      <c r="I1908" s="1644" t="s">
        <v>1827</v>
      </c>
      <c r="J1908" s="1642" t="s">
        <v>16</v>
      </c>
      <c r="K1908" s="1643">
        <f>1900.053-45.09</f>
        <v>1854.9630000000002</v>
      </c>
      <c r="L1908" s="1923">
        <v>5</v>
      </c>
      <c r="M1908" s="1643">
        <f>K1908*(1+L1908/100)</f>
        <v>1947.7111500000003</v>
      </c>
      <c r="O1908" s="1977"/>
      <c r="P1908" s="1983"/>
      <c r="Q1908" s="1978"/>
      <c r="R1908" s="2143">
        <f>M1908*Q1908</f>
        <v>0</v>
      </c>
      <c r="S1908" s="1924">
        <v>4.0000000000000001E-3</v>
      </c>
      <c r="T1908" s="2155">
        <f>M1908*S1908</f>
        <v>7.7908446000000016</v>
      </c>
      <c r="U1908" s="1619"/>
      <c r="V1908" s="911">
        <f>M1908*U1908</f>
        <v>0</v>
      </c>
    </row>
    <row r="1909" spans="2:22" s="38" customFormat="1" ht="12" hidden="1" outlineLevel="3">
      <c r="B1909" s="26"/>
      <c r="C1909" s="40"/>
      <c r="D1909" s="39"/>
      <c r="E1909" s="40"/>
      <c r="F1909" s="872"/>
      <c r="G1909" s="873"/>
      <c r="H1909" s="873"/>
      <c r="I1909" s="874" t="s">
        <v>83</v>
      </c>
      <c r="J1909" s="873"/>
      <c r="K1909" s="41">
        <v>0</v>
      </c>
      <c r="L1909" s="875"/>
      <c r="M1909" s="43"/>
      <c r="O1909" s="1981"/>
      <c r="P1909" s="1982"/>
      <c r="Q1909" s="1980">
        <v>1</v>
      </c>
      <c r="R1909" s="2145"/>
      <c r="S1909" s="889"/>
      <c r="T1909" s="1569"/>
      <c r="U1909" s="915"/>
      <c r="V1909" s="890"/>
    </row>
    <row r="1910" spans="2:22" s="38" customFormat="1" ht="12" hidden="1" outlineLevel="3">
      <c r="B1910" s="26"/>
      <c r="C1910" s="40"/>
      <c r="D1910" s="39"/>
      <c r="E1910" s="40"/>
      <c r="F1910" s="872"/>
      <c r="G1910" s="873"/>
      <c r="H1910" s="873"/>
      <c r="I1910" s="874" t="s">
        <v>4622</v>
      </c>
      <c r="J1910" s="873"/>
      <c r="K1910" s="41">
        <v>1854.963</v>
      </c>
      <c r="L1910" s="875"/>
      <c r="M1910" s="43"/>
      <c r="O1910" s="1981"/>
      <c r="P1910" s="1982"/>
      <c r="Q1910" s="1980">
        <v>1</v>
      </c>
      <c r="R1910" s="2145"/>
      <c r="S1910" s="889"/>
      <c r="T1910" s="1569"/>
      <c r="U1910" s="915"/>
      <c r="V1910" s="890"/>
    </row>
    <row r="1911" spans="2:22" s="64" customFormat="1" outlineLevel="2" collapsed="1">
      <c r="B1911" s="1921" t="s">
        <v>4688</v>
      </c>
      <c r="C1911" s="1642"/>
      <c r="D1911" s="1921"/>
      <c r="E1911" s="1639"/>
      <c r="F1911" s="1638">
        <v>6</v>
      </c>
      <c r="G1911" s="1642" t="s">
        <v>5</v>
      </c>
      <c r="H1911" s="1922" t="s">
        <v>1829</v>
      </c>
      <c r="I1911" s="1644" t="s">
        <v>1828</v>
      </c>
      <c r="J1911" s="1642" t="s">
        <v>16</v>
      </c>
      <c r="K1911" s="1643">
        <f>1657.12+46.06</f>
        <v>1703.1799999999998</v>
      </c>
      <c r="L1911" s="1923">
        <v>5</v>
      </c>
      <c r="M1911" s="1643">
        <f>K1911*(1+L1911/100)</f>
        <v>1788.3389999999999</v>
      </c>
      <c r="O1911" s="1977"/>
      <c r="P1911" s="1983"/>
      <c r="Q1911" s="1978"/>
      <c r="R1911" s="2143">
        <f>M1911*Q1911</f>
        <v>0</v>
      </c>
      <c r="S1911" s="1924">
        <v>2.5000000000000001E-3</v>
      </c>
      <c r="T1911" s="2155">
        <f>M1911*S1911</f>
        <v>4.4708474999999996</v>
      </c>
      <c r="U1911" s="1619"/>
      <c r="V1911" s="911">
        <f>M1911*U1911</f>
        <v>0</v>
      </c>
    </row>
    <row r="1912" spans="2:22" s="38" customFormat="1" ht="12" hidden="1" outlineLevel="3">
      <c r="B1912" s="26"/>
      <c r="C1912" s="40"/>
      <c r="D1912" s="39"/>
      <c r="E1912" s="40"/>
      <c r="F1912" s="872"/>
      <c r="G1912" s="873"/>
      <c r="H1912" s="873"/>
      <c r="I1912" s="874" t="s">
        <v>84</v>
      </c>
      <c r="J1912" s="873"/>
      <c r="K1912" s="41">
        <v>0</v>
      </c>
      <c r="L1912" s="875"/>
      <c r="M1912" s="43"/>
      <c r="O1912" s="1981"/>
      <c r="P1912" s="1982"/>
      <c r="Q1912" s="1980">
        <v>1</v>
      </c>
      <c r="R1912" s="2145"/>
      <c r="S1912" s="889"/>
      <c r="T1912" s="1569"/>
      <c r="U1912" s="915"/>
      <c r="V1912" s="890"/>
    </row>
    <row r="1913" spans="2:22" s="38" customFormat="1" ht="12" hidden="1" outlineLevel="3">
      <c r="B1913" s="26"/>
      <c r="C1913" s="40"/>
      <c r="D1913" s="39"/>
      <c r="E1913" s="40"/>
      <c r="F1913" s="872"/>
      <c r="G1913" s="873"/>
      <c r="H1913" s="873"/>
      <c r="I1913" s="874" t="s">
        <v>138</v>
      </c>
      <c r="J1913" s="873"/>
      <c r="K1913" s="41">
        <v>163.97</v>
      </c>
      <c r="L1913" s="875"/>
      <c r="M1913" s="43"/>
      <c r="O1913" s="1981"/>
      <c r="P1913" s="1982"/>
      <c r="Q1913" s="1980">
        <v>1</v>
      </c>
      <c r="R1913" s="2145"/>
      <c r="S1913" s="889"/>
      <c r="T1913" s="1569"/>
      <c r="U1913" s="915"/>
      <c r="V1913" s="890"/>
    </row>
    <row r="1914" spans="2:22" s="38" customFormat="1" ht="12" hidden="1" outlineLevel="3">
      <c r="B1914" s="26"/>
      <c r="C1914" s="40"/>
      <c r="D1914" s="39"/>
      <c r="E1914" s="40"/>
      <c r="F1914" s="872"/>
      <c r="G1914" s="873"/>
      <c r="H1914" s="873"/>
      <c r="I1914" s="874" t="s">
        <v>85</v>
      </c>
      <c r="J1914" s="873"/>
      <c r="K1914" s="41">
        <v>0</v>
      </c>
      <c r="L1914" s="875"/>
      <c r="M1914" s="43"/>
      <c r="O1914" s="1981"/>
      <c r="P1914" s="1982"/>
      <c r="Q1914" s="1980">
        <v>1</v>
      </c>
      <c r="R1914" s="2145"/>
      <c r="S1914" s="889"/>
      <c r="T1914" s="1569"/>
      <c r="U1914" s="915"/>
      <c r="V1914" s="890"/>
    </row>
    <row r="1915" spans="2:22" s="38" customFormat="1" ht="12" hidden="1" outlineLevel="3">
      <c r="B1915" s="26"/>
      <c r="C1915" s="40"/>
      <c r="D1915" s="39"/>
      <c r="E1915" s="40"/>
      <c r="F1915" s="872"/>
      <c r="G1915" s="873"/>
      <c r="H1915" s="873"/>
      <c r="I1915" s="874" t="s">
        <v>134</v>
      </c>
      <c r="J1915" s="873"/>
      <c r="K1915" s="41">
        <v>112.4</v>
      </c>
      <c r="L1915" s="875"/>
      <c r="M1915" s="43"/>
      <c r="O1915" s="1981"/>
      <c r="P1915" s="1982"/>
      <c r="Q1915" s="1980">
        <v>1</v>
      </c>
      <c r="R1915" s="2145"/>
      <c r="S1915" s="889"/>
      <c r="T1915" s="1569"/>
      <c r="U1915" s="915"/>
      <c r="V1915" s="890"/>
    </row>
    <row r="1916" spans="2:22" s="38" customFormat="1" ht="12" hidden="1" outlineLevel="3">
      <c r="B1916" s="26"/>
      <c r="C1916" s="40"/>
      <c r="D1916" s="39"/>
      <c r="E1916" s="40"/>
      <c r="F1916" s="872"/>
      <c r="G1916" s="873"/>
      <c r="H1916" s="873"/>
      <c r="I1916" s="874" t="s">
        <v>86</v>
      </c>
      <c r="J1916" s="873"/>
      <c r="K1916" s="41">
        <v>0</v>
      </c>
      <c r="L1916" s="875"/>
      <c r="M1916" s="43"/>
      <c r="O1916" s="1981"/>
      <c r="P1916" s="1982"/>
      <c r="Q1916" s="1980">
        <v>1</v>
      </c>
      <c r="R1916" s="2145"/>
      <c r="S1916" s="889"/>
      <c r="T1916" s="1569"/>
      <c r="U1916" s="915"/>
      <c r="V1916" s="890"/>
    </row>
    <row r="1917" spans="2:22" s="38" customFormat="1" ht="12" hidden="1" outlineLevel="3">
      <c r="B1917" s="26"/>
      <c r="C1917" s="40"/>
      <c r="D1917" s="39"/>
      <c r="E1917" s="40"/>
      <c r="F1917" s="872"/>
      <c r="G1917" s="873"/>
      <c r="H1917" s="873"/>
      <c r="I1917" s="874" t="s">
        <v>47</v>
      </c>
      <c r="J1917" s="873"/>
      <c r="K1917" s="41">
        <v>12.47</v>
      </c>
      <c r="L1917" s="875"/>
      <c r="M1917" s="43"/>
      <c r="O1917" s="1981"/>
      <c r="P1917" s="1982"/>
      <c r="Q1917" s="1980">
        <v>1</v>
      </c>
      <c r="R1917" s="2145"/>
      <c r="S1917" s="889"/>
      <c r="T1917" s="1569"/>
      <c r="U1917" s="915"/>
      <c r="V1917" s="890"/>
    </row>
    <row r="1918" spans="2:22" s="38" customFormat="1" ht="12" hidden="1" outlineLevel="3">
      <c r="B1918" s="26"/>
      <c r="C1918" s="40"/>
      <c r="D1918" s="39"/>
      <c r="E1918" s="40"/>
      <c r="F1918" s="872"/>
      <c r="G1918" s="873"/>
      <c r="H1918" s="873"/>
      <c r="I1918" s="874" t="s">
        <v>88</v>
      </c>
      <c r="J1918" s="873"/>
      <c r="K1918" s="41">
        <v>0</v>
      </c>
      <c r="L1918" s="875"/>
      <c r="M1918" s="43"/>
      <c r="O1918" s="1981"/>
      <c r="P1918" s="1982"/>
      <c r="Q1918" s="1980">
        <v>1</v>
      </c>
      <c r="R1918" s="2145"/>
      <c r="S1918" s="889"/>
      <c r="T1918" s="1569"/>
      <c r="U1918" s="915"/>
      <c r="V1918" s="890"/>
    </row>
    <row r="1919" spans="2:22" s="38" customFormat="1" ht="12" hidden="1" outlineLevel="3">
      <c r="B1919" s="26"/>
      <c r="C1919" s="40"/>
      <c r="D1919" s="39"/>
      <c r="E1919" s="40"/>
      <c r="F1919" s="872"/>
      <c r="G1919" s="873"/>
      <c r="H1919" s="873"/>
      <c r="I1919" s="874" t="s">
        <v>501</v>
      </c>
      <c r="J1919" s="873"/>
      <c r="K1919" s="41">
        <v>109.39</v>
      </c>
      <c r="L1919" s="875"/>
      <c r="M1919" s="43"/>
      <c r="O1919" s="1981"/>
      <c r="P1919" s="1982"/>
      <c r="Q1919" s="1980">
        <v>1</v>
      </c>
      <c r="R1919" s="2145"/>
      <c r="S1919" s="889"/>
      <c r="T1919" s="1569"/>
      <c r="U1919" s="915"/>
      <c r="V1919" s="890"/>
    </row>
    <row r="1920" spans="2:22" s="38" customFormat="1" ht="12" hidden="1" outlineLevel="3">
      <c r="B1920" s="26"/>
      <c r="C1920" s="40"/>
      <c r="D1920" s="39"/>
      <c r="E1920" s="40"/>
      <c r="F1920" s="872"/>
      <c r="G1920" s="873"/>
      <c r="H1920" s="873"/>
      <c r="I1920" s="874" t="s">
        <v>90</v>
      </c>
      <c r="J1920" s="873"/>
      <c r="K1920" s="41">
        <v>0</v>
      </c>
      <c r="L1920" s="875"/>
      <c r="M1920" s="43"/>
      <c r="O1920" s="1981"/>
      <c r="P1920" s="1982"/>
      <c r="Q1920" s="1980">
        <v>1</v>
      </c>
      <c r="R1920" s="2145"/>
      <c r="S1920" s="889"/>
      <c r="T1920" s="1569"/>
      <c r="U1920" s="915"/>
      <c r="V1920" s="890"/>
    </row>
    <row r="1921" spans="2:22" s="38" customFormat="1" ht="12" hidden="1" outlineLevel="3">
      <c r="B1921" s="26"/>
      <c r="C1921" s="40"/>
      <c r="D1921" s="39"/>
      <c r="E1921" s="40"/>
      <c r="F1921" s="872"/>
      <c r="G1921" s="873"/>
      <c r="H1921" s="873"/>
      <c r="I1921" s="874" t="s">
        <v>140</v>
      </c>
      <c r="J1921" s="873"/>
      <c r="K1921" s="41">
        <v>175.92</v>
      </c>
      <c r="L1921" s="875"/>
      <c r="M1921" s="43"/>
      <c r="O1921" s="1981"/>
      <c r="P1921" s="1982"/>
      <c r="Q1921" s="1980">
        <v>1</v>
      </c>
      <c r="R1921" s="2145"/>
      <c r="S1921" s="889"/>
      <c r="T1921" s="1569"/>
      <c r="U1921" s="915"/>
      <c r="V1921" s="890"/>
    </row>
    <row r="1922" spans="2:22" s="38" customFormat="1" ht="12" hidden="1" outlineLevel="3">
      <c r="B1922" s="26"/>
      <c r="C1922" s="40"/>
      <c r="D1922" s="39"/>
      <c r="E1922" s="40"/>
      <c r="F1922" s="872"/>
      <c r="G1922" s="873"/>
      <c r="H1922" s="873"/>
      <c r="I1922" s="874" t="s">
        <v>91</v>
      </c>
      <c r="J1922" s="873"/>
      <c r="K1922" s="41">
        <v>0</v>
      </c>
      <c r="L1922" s="875"/>
      <c r="M1922" s="43"/>
      <c r="O1922" s="1981"/>
      <c r="P1922" s="1982"/>
      <c r="Q1922" s="1980">
        <v>1</v>
      </c>
      <c r="R1922" s="2145"/>
      <c r="S1922" s="889"/>
      <c r="T1922" s="1569"/>
      <c r="U1922" s="915"/>
      <c r="V1922" s="890"/>
    </row>
    <row r="1923" spans="2:22" s="38" customFormat="1" ht="12" hidden="1" outlineLevel="3">
      <c r="B1923" s="26"/>
      <c r="C1923" s="40"/>
      <c r="D1923" s="39"/>
      <c r="E1923" s="40"/>
      <c r="F1923" s="872"/>
      <c r="G1923" s="873"/>
      <c r="H1923" s="873"/>
      <c r="I1923" s="874" t="s">
        <v>146</v>
      </c>
      <c r="J1923" s="873"/>
      <c r="K1923" s="41">
        <v>287.94</v>
      </c>
      <c r="L1923" s="875"/>
      <c r="M1923" s="43"/>
      <c r="O1923" s="1981"/>
      <c r="P1923" s="1982"/>
      <c r="Q1923" s="1980">
        <v>1</v>
      </c>
      <c r="R1923" s="2145"/>
      <c r="S1923" s="889"/>
      <c r="T1923" s="1569"/>
      <c r="U1923" s="915"/>
      <c r="V1923" s="890"/>
    </row>
    <row r="1924" spans="2:22" s="38" customFormat="1" ht="12" hidden="1" outlineLevel="3">
      <c r="B1924" s="26"/>
      <c r="C1924" s="40"/>
      <c r="D1924" s="39"/>
      <c r="E1924" s="40"/>
      <c r="F1924" s="872"/>
      <c r="G1924" s="873"/>
      <c r="H1924" s="873"/>
      <c r="I1924" s="874" t="s">
        <v>92</v>
      </c>
      <c r="J1924" s="873"/>
      <c r="K1924" s="41">
        <v>0</v>
      </c>
      <c r="L1924" s="875"/>
      <c r="M1924" s="43"/>
      <c r="O1924" s="1981"/>
      <c r="P1924" s="1982"/>
      <c r="Q1924" s="1980">
        <v>1</v>
      </c>
      <c r="R1924" s="2145"/>
      <c r="S1924" s="889"/>
      <c r="T1924" s="1569"/>
      <c r="U1924" s="915"/>
      <c r="V1924" s="890"/>
    </row>
    <row r="1925" spans="2:22" s="38" customFormat="1" ht="12" hidden="1" outlineLevel="3">
      <c r="B1925" s="26"/>
      <c r="C1925" s="40"/>
      <c r="D1925" s="39"/>
      <c r="E1925" s="40"/>
      <c r="F1925" s="872"/>
      <c r="G1925" s="873"/>
      <c r="H1925" s="873"/>
      <c r="I1925" s="874" t="s">
        <v>4623</v>
      </c>
      <c r="J1925" s="873"/>
      <c r="K1925" s="41">
        <f>795.03+46.06</f>
        <v>841.08999999999992</v>
      </c>
      <c r="L1925" s="875"/>
      <c r="M1925" s="43"/>
      <c r="O1925" s="1981"/>
      <c r="P1925" s="1982"/>
      <c r="Q1925" s="1980">
        <v>1</v>
      </c>
      <c r="R1925" s="2145"/>
      <c r="S1925" s="889"/>
      <c r="T1925" s="1569"/>
      <c r="U1925" s="915"/>
      <c r="V1925" s="890"/>
    </row>
    <row r="1926" spans="2:22" s="64" customFormat="1" outlineLevel="2" collapsed="1">
      <c r="B1926" s="1921" t="s">
        <v>4688</v>
      </c>
      <c r="C1926" s="1642"/>
      <c r="D1926" s="1921"/>
      <c r="E1926" s="1639"/>
      <c r="F1926" s="1638">
        <v>7</v>
      </c>
      <c r="G1926" s="1642" t="s">
        <v>13</v>
      </c>
      <c r="H1926" s="1922" t="s">
        <v>324</v>
      </c>
      <c r="I1926" s="1644" t="s">
        <v>1693</v>
      </c>
      <c r="J1926" s="1642" t="s">
        <v>16</v>
      </c>
      <c r="K1926" s="1643">
        <v>5711.8220000000001</v>
      </c>
      <c r="L1926" s="1923">
        <v>0</v>
      </c>
      <c r="M1926" s="1643">
        <f>K1926*(1+L1926/100)</f>
        <v>5711.8220000000001</v>
      </c>
      <c r="O1926" s="1977"/>
      <c r="P1926" s="1983"/>
      <c r="Q1926" s="1978"/>
      <c r="R1926" s="2143">
        <f>M1926*Q1926</f>
        <v>0</v>
      </c>
      <c r="S1926" s="1924"/>
      <c r="T1926" s="2155">
        <f>M1926*S1926</f>
        <v>0</v>
      </c>
      <c r="U1926" s="1619"/>
      <c r="V1926" s="911">
        <f>M1926*U1926</f>
        <v>0</v>
      </c>
    </row>
    <row r="1927" spans="2:22" s="38" customFormat="1" ht="12" hidden="1" outlineLevel="3">
      <c r="B1927" s="26"/>
      <c r="C1927" s="40"/>
      <c r="D1927" s="39"/>
      <c r="E1927" s="40"/>
      <c r="F1927" s="872"/>
      <c r="G1927" s="873"/>
      <c r="H1927" s="873"/>
      <c r="I1927" s="874" t="s">
        <v>34</v>
      </c>
      <c r="J1927" s="873"/>
      <c r="K1927" s="41">
        <v>0</v>
      </c>
      <c r="L1927" s="875"/>
      <c r="M1927" s="43"/>
      <c r="O1927" s="1981"/>
      <c r="P1927" s="1982"/>
      <c r="Q1927" s="1980">
        <v>1</v>
      </c>
      <c r="R1927" s="2145"/>
      <c r="S1927" s="889"/>
      <c r="T1927" s="1569"/>
      <c r="U1927" s="915"/>
      <c r="V1927" s="890"/>
    </row>
    <row r="1928" spans="2:22" s="38" customFormat="1" ht="12" hidden="1" outlineLevel="3">
      <c r="B1928" s="26"/>
      <c r="C1928" s="40"/>
      <c r="D1928" s="39"/>
      <c r="E1928" s="40"/>
      <c r="F1928" s="872"/>
      <c r="G1928" s="873"/>
      <c r="H1928" s="873"/>
      <c r="I1928" s="874" t="s">
        <v>410</v>
      </c>
      <c r="J1928" s="873"/>
      <c r="K1928" s="41">
        <v>4821.1360000000004</v>
      </c>
      <c r="L1928" s="875"/>
      <c r="M1928" s="43"/>
      <c r="O1928" s="1981"/>
      <c r="P1928" s="1982"/>
      <c r="Q1928" s="1980">
        <v>1</v>
      </c>
      <c r="R1928" s="2145"/>
      <c r="S1928" s="889"/>
      <c r="T1928" s="1569"/>
      <c r="U1928" s="915"/>
      <c r="V1928" s="890"/>
    </row>
    <row r="1929" spans="2:22" s="38" customFormat="1" ht="12" hidden="1" outlineLevel="3">
      <c r="B1929" s="26"/>
      <c r="C1929" s="40"/>
      <c r="D1929" s="39"/>
      <c r="E1929" s="40"/>
      <c r="F1929" s="872"/>
      <c r="G1929" s="873"/>
      <c r="H1929" s="873"/>
      <c r="I1929" s="874" t="s">
        <v>35</v>
      </c>
      <c r="J1929" s="873"/>
      <c r="K1929" s="41">
        <v>0</v>
      </c>
      <c r="L1929" s="875"/>
      <c r="M1929" s="43"/>
      <c r="O1929" s="1981"/>
      <c r="P1929" s="1982"/>
      <c r="Q1929" s="1980">
        <v>1</v>
      </c>
      <c r="R1929" s="2145"/>
      <c r="S1929" s="889"/>
      <c r="T1929" s="1569"/>
      <c r="U1929" s="915"/>
      <c r="V1929" s="890"/>
    </row>
    <row r="1930" spans="2:22" s="38" customFormat="1" ht="12" hidden="1" outlineLevel="3">
      <c r="B1930" s="26"/>
      <c r="C1930" s="40"/>
      <c r="D1930" s="39"/>
      <c r="E1930" s="40"/>
      <c r="F1930" s="872"/>
      <c r="G1930" s="873"/>
      <c r="H1930" s="873"/>
      <c r="I1930" s="874" t="s">
        <v>197</v>
      </c>
      <c r="J1930" s="873"/>
      <c r="K1930" s="41">
        <v>309.85599999999999</v>
      </c>
      <c r="L1930" s="875"/>
      <c r="M1930" s="43"/>
      <c r="O1930" s="1981"/>
      <c r="P1930" s="1982"/>
      <c r="Q1930" s="1980">
        <v>1</v>
      </c>
      <c r="R1930" s="2145"/>
      <c r="S1930" s="889"/>
      <c r="T1930" s="1569"/>
      <c r="U1930" s="915"/>
      <c r="V1930" s="890"/>
    </row>
    <row r="1931" spans="2:22" s="38" customFormat="1" ht="12" hidden="1" outlineLevel="3">
      <c r="B1931" s="26"/>
      <c r="C1931" s="40"/>
      <c r="D1931" s="39"/>
      <c r="E1931" s="40"/>
      <c r="F1931" s="872"/>
      <c r="G1931" s="873"/>
      <c r="H1931" s="873"/>
      <c r="I1931" s="874" t="s">
        <v>36</v>
      </c>
      <c r="J1931" s="873"/>
      <c r="K1931" s="41">
        <v>0</v>
      </c>
      <c r="L1931" s="875"/>
      <c r="M1931" s="43"/>
      <c r="O1931" s="1981"/>
      <c r="P1931" s="1982"/>
      <c r="Q1931" s="1980">
        <v>1</v>
      </c>
      <c r="R1931" s="2145"/>
      <c r="S1931" s="889"/>
      <c r="T1931" s="1569"/>
      <c r="U1931" s="915"/>
      <c r="V1931" s="890"/>
    </row>
    <row r="1932" spans="2:22" s="38" customFormat="1" ht="12" hidden="1" outlineLevel="3">
      <c r="B1932" s="26"/>
      <c r="C1932" s="40"/>
      <c r="D1932" s="39"/>
      <c r="E1932" s="40"/>
      <c r="F1932" s="872"/>
      <c r="G1932" s="873"/>
      <c r="H1932" s="873"/>
      <c r="I1932" s="874" t="s">
        <v>652</v>
      </c>
      <c r="J1932" s="873"/>
      <c r="K1932" s="41">
        <v>266</v>
      </c>
      <c r="L1932" s="875"/>
      <c r="M1932" s="43"/>
      <c r="O1932" s="1981"/>
      <c r="P1932" s="1982"/>
      <c r="Q1932" s="1980">
        <v>1</v>
      </c>
      <c r="R1932" s="2145"/>
      <c r="S1932" s="889"/>
      <c r="T1932" s="1569"/>
      <c r="U1932" s="915"/>
      <c r="V1932" s="890"/>
    </row>
    <row r="1933" spans="2:22" s="38" customFormat="1" ht="12" hidden="1" outlineLevel="3">
      <c r="B1933" s="26"/>
      <c r="C1933" s="40"/>
      <c r="D1933" s="39"/>
      <c r="E1933" s="40"/>
      <c r="F1933" s="872"/>
      <c r="G1933" s="873"/>
      <c r="H1933" s="873"/>
      <c r="I1933" s="874" t="s">
        <v>373</v>
      </c>
      <c r="J1933" s="873"/>
      <c r="K1933" s="41">
        <v>0</v>
      </c>
      <c r="L1933" s="875"/>
      <c r="M1933" s="43"/>
      <c r="O1933" s="1981"/>
      <c r="P1933" s="1982"/>
      <c r="Q1933" s="1980">
        <v>1</v>
      </c>
      <c r="R1933" s="2145"/>
      <c r="S1933" s="889"/>
      <c r="T1933" s="1569"/>
      <c r="U1933" s="915"/>
      <c r="V1933" s="890"/>
    </row>
    <row r="1934" spans="2:22" s="38" customFormat="1" ht="12" hidden="1" outlineLevel="3">
      <c r="B1934" s="26"/>
      <c r="C1934" s="40"/>
      <c r="D1934" s="39"/>
      <c r="E1934" s="40"/>
      <c r="F1934" s="872"/>
      <c r="G1934" s="873"/>
      <c r="H1934" s="873"/>
      <c r="I1934" s="874" t="s">
        <v>148</v>
      </c>
      <c r="J1934" s="873"/>
      <c r="K1934" s="41">
        <v>314.83</v>
      </c>
      <c r="L1934" s="875"/>
      <c r="M1934" s="43"/>
      <c r="O1934" s="1981"/>
      <c r="P1934" s="1982"/>
      <c r="Q1934" s="1980">
        <v>1</v>
      </c>
      <c r="R1934" s="2145"/>
      <c r="S1934" s="889"/>
      <c r="T1934" s="1569"/>
      <c r="U1934" s="915"/>
      <c r="V1934" s="890"/>
    </row>
    <row r="1935" spans="2:22" s="64" customFormat="1" outlineLevel="2" collapsed="1">
      <c r="B1935" s="1921" t="s">
        <v>4688</v>
      </c>
      <c r="C1935" s="1642"/>
      <c r="D1935" s="1921"/>
      <c r="E1935" s="1639"/>
      <c r="F1935" s="1638">
        <v>8</v>
      </c>
      <c r="G1935" s="1642" t="s">
        <v>5</v>
      </c>
      <c r="H1935" s="1922" t="s">
        <v>1830</v>
      </c>
      <c r="I1935" s="1644" t="s">
        <v>1831</v>
      </c>
      <c r="J1935" s="1642" t="s">
        <v>17</v>
      </c>
      <c r="K1935" s="1643">
        <v>161.90976000000001</v>
      </c>
      <c r="L1935" s="1923">
        <v>5</v>
      </c>
      <c r="M1935" s="1643">
        <f>K1935*(1+L1935/100)</f>
        <v>170.00524800000002</v>
      </c>
      <c r="O1935" s="1977"/>
      <c r="P1935" s="1983"/>
      <c r="Q1935" s="1978"/>
      <c r="R1935" s="2143">
        <f>M1935*Q1935</f>
        <v>0</v>
      </c>
      <c r="S1935" s="1924">
        <v>2.5000000000000001E-2</v>
      </c>
      <c r="T1935" s="2155">
        <f>M1935*S1935</f>
        <v>4.2501312000000011</v>
      </c>
      <c r="U1935" s="1619"/>
      <c r="V1935" s="911">
        <f>M1935*U1935</f>
        <v>0</v>
      </c>
    </row>
    <row r="1936" spans="2:22" s="38" customFormat="1" ht="12" hidden="1" outlineLevel="3">
      <c r="B1936" s="26"/>
      <c r="C1936" s="40"/>
      <c r="D1936" s="39"/>
      <c r="E1936" s="40"/>
      <c r="F1936" s="872"/>
      <c r="G1936" s="873"/>
      <c r="H1936" s="873"/>
      <c r="I1936" s="874" t="s">
        <v>34</v>
      </c>
      <c r="J1936" s="873"/>
      <c r="K1936" s="41">
        <v>0</v>
      </c>
      <c r="L1936" s="875"/>
      <c r="M1936" s="43"/>
      <c r="O1936" s="1981"/>
      <c r="P1936" s="1982"/>
      <c r="Q1936" s="1980">
        <v>1</v>
      </c>
      <c r="R1936" s="2145"/>
      <c r="S1936" s="889"/>
      <c r="T1936" s="1569"/>
      <c r="U1936" s="915"/>
      <c r="V1936" s="890"/>
    </row>
    <row r="1937" spans="2:22" s="38" customFormat="1" ht="12" hidden="1" outlineLevel="3">
      <c r="B1937" s="26"/>
      <c r="C1937" s="40"/>
      <c r="D1937" s="39"/>
      <c r="E1937" s="40"/>
      <c r="F1937" s="872"/>
      <c r="G1937" s="873"/>
      <c r="H1937" s="873"/>
      <c r="I1937" s="874" t="s">
        <v>588</v>
      </c>
      <c r="J1937" s="873"/>
      <c r="K1937" s="41">
        <v>144.63408000000001</v>
      </c>
      <c r="L1937" s="875"/>
      <c r="M1937" s="43"/>
      <c r="O1937" s="1981"/>
      <c r="P1937" s="1982"/>
      <c r="Q1937" s="1980">
        <v>1</v>
      </c>
      <c r="R1937" s="2145"/>
      <c r="S1937" s="889"/>
      <c r="T1937" s="1569"/>
      <c r="U1937" s="915"/>
      <c r="V1937" s="890"/>
    </row>
    <row r="1938" spans="2:22" s="38" customFormat="1" ht="12" hidden="1" outlineLevel="3">
      <c r="B1938" s="26"/>
      <c r="C1938" s="40"/>
      <c r="D1938" s="39"/>
      <c r="E1938" s="40"/>
      <c r="F1938" s="872"/>
      <c r="G1938" s="873"/>
      <c r="H1938" s="873"/>
      <c r="I1938" s="874" t="s">
        <v>35</v>
      </c>
      <c r="J1938" s="873"/>
      <c r="K1938" s="41">
        <v>0</v>
      </c>
      <c r="L1938" s="875"/>
      <c r="M1938" s="43"/>
      <c r="O1938" s="1981"/>
      <c r="P1938" s="1982"/>
      <c r="Q1938" s="1980">
        <v>1</v>
      </c>
      <c r="R1938" s="2145"/>
      <c r="S1938" s="889"/>
      <c r="T1938" s="1569"/>
      <c r="U1938" s="915"/>
      <c r="V1938" s="890"/>
    </row>
    <row r="1939" spans="2:22" s="38" customFormat="1" ht="12" hidden="1" outlineLevel="3">
      <c r="B1939" s="26"/>
      <c r="C1939" s="40"/>
      <c r="D1939" s="39"/>
      <c r="E1939" s="40"/>
      <c r="F1939" s="872"/>
      <c r="G1939" s="873"/>
      <c r="H1939" s="873"/>
      <c r="I1939" s="874" t="s">
        <v>504</v>
      </c>
      <c r="J1939" s="873"/>
      <c r="K1939" s="41">
        <v>9.2956799999999991</v>
      </c>
      <c r="L1939" s="875"/>
      <c r="M1939" s="43"/>
      <c r="O1939" s="1981"/>
      <c r="P1939" s="1982"/>
      <c r="Q1939" s="1980">
        <v>1</v>
      </c>
      <c r="R1939" s="2145"/>
      <c r="S1939" s="889"/>
      <c r="T1939" s="1569"/>
      <c r="U1939" s="915"/>
      <c r="V1939" s="890"/>
    </row>
    <row r="1940" spans="2:22" s="38" customFormat="1" ht="12" hidden="1" outlineLevel="3">
      <c r="B1940" s="26"/>
      <c r="C1940" s="40"/>
      <c r="D1940" s="39"/>
      <c r="E1940" s="40"/>
      <c r="F1940" s="872"/>
      <c r="G1940" s="873"/>
      <c r="H1940" s="873"/>
      <c r="I1940" s="874" t="s">
        <v>36</v>
      </c>
      <c r="J1940" s="873"/>
      <c r="K1940" s="41">
        <v>0</v>
      </c>
      <c r="L1940" s="875"/>
      <c r="M1940" s="43"/>
      <c r="O1940" s="1981"/>
      <c r="P1940" s="1982"/>
      <c r="Q1940" s="1980">
        <v>1</v>
      </c>
      <c r="R1940" s="2145"/>
      <c r="S1940" s="889"/>
      <c r="T1940" s="1569"/>
      <c r="U1940" s="915"/>
      <c r="V1940" s="890"/>
    </row>
    <row r="1941" spans="2:22" s="38" customFormat="1" ht="12" hidden="1" outlineLevel="3">
      <c r="B1941" s="26"/>
      <c r="C1941" s="40"/>
      <c r="D1941" s="39"/>
      <c r="E1941" s="40"/>
      <c r="F1941" s="872"/>
      <c r="G1941" s="873"/>
      <c r="H1941" s="873"/>
      <c r="I1941" s="874" t="s">
        <v>1017</v>
      </c>
      <c r="J1941" s="873"/>
      <c r="K1941" s="41">
        <v>7.98</v>
      </c>
      <c r="L1941" s="875"/>
      <c r="M1941" s="43"/>
      <c r="O1941" s="1981"/>
      <c r="P1941" s="1982"/>
      <c r="Q1941" s="1980">
        <v>1</v>
      </c>
      <c r="R1941" s="2145"/>
      <c r="S1941" s="889"/>
      <c r="T1941" s="1569"/>
      <c r="U1941" s="915"/>
      <c r="V1941" s="890"/>
    </row>
    <row r="1942" spans="2:22" s="38" customFormat="1" ht="12" hidden="1" outlineLevel="3">
      <c r="B1942" s="26"/>
      <c r="C1942" s="40"/>
      <c r="D1942" s="39"/>
      <c r="E1942" s="40"/>
      <c r="F1942" s="872"/>
      <c r="G1942" s="873"/>
      <c r="H1942" s="873"/>
      <c r="I1942" s="874"/>
      <c r="J1942" s="873"/>
      <c r="K1942" s="41">
        <v>0</v>
      </c>
      <c r="L1942" s="875"/>
      <c r="M1942" s="43"/>
      <c r="O1942" s="1981"/>
      <c r="P1942" s="1982"/>
      <c r="Q1942" s="1980">
        <v>1</v>
      </c>
      <c r="R1942" s="2145"/>
      <c r="S1942" s="889"/>
      <c r="T1942" s="1569"/>
      <c r="U1942" s="915"/>
      <c r="V1942" s="890"/>
    </row>
    <row r="1943" spans="2:22" s="64" customFormat="1" outlineLevel="2" collapsed="1">
      <c r="B1943" s="1921" t="s">
        <v>4688</v>
      </c>
      <c r="C1943" s="1642"/>
      <c r="D1943" s="1921"/>
      <c r="E1943" s="1639"/>
      <c r="F1943" s="1638">
        <v>9</v>
      </c>
      <c r="G1943" s="1642" t="s">
        <v>5</v>
      </c>
      <c r="H1943" s="1922" t="s">
        <v>1833</v>
      </c>
      <c r="I1943" s="1644" t="s">
        <v>1832</v>
      </c>
      <c r="J1943" s="1642" t="s">
        <v>17</v>
      </c>
      <c r="K1943" s="1643">
        <v>134.92480000000003</v>
      </c>
      <c r="L1943" s="1923">
        <v>5</v>
      </c>
      <c r="M1943" s="1643">
        <f>K1943*(1+L1943/100)</f>
        <v>141.67104000000003</v>
      </c>
      <c r="O1943" s="1977"/>
      <c r="P1943" s="1983"/>
      <c r="Q1943" s="1978"/>
      <c r="R1943" s="2143">
        <f>M1943*Q1943</f>
        <v>0</v>
      </c>
      <c r="S1943" s="1924">
        <v>0.03</v>
      </c>
      <c r="T1943" s="2155">
        <f>M1943*S1943</f>
        <v>4.2501312000000011</v>
      </c>
      <c r="U1943" s="1619"/>
      <c r="V1943" s="911">
        <f>M1943*U1943</f>
        <v>0</v>
      </c>
    </row>
    <row r="1944" spans="2:22" s="38" customFormat="1" ht="12" hidden="1" outlineLevel="3">
      <c r="B1944" s="26"/>
      <c r="C1944" s="40"/>
      <c r="D1944" s="39"/>
      <c r="E1944" s="40"/>
      <c r="F1944" s="872"/>
      <c r="G1944" s="873"/>
      <c r="H1944" s="873"/>
      <c r="I1944" s="874" t="s">
        <v>34</v>
      </c>
      <c r="J1944" s="873"/>
      <c r="K1944" s="41">
        <v>0</v>
      </c>
      <c r="L1944" s="875"/>
      <c r="M1944" s="43"/>
      <c r="O1944" s="1981"/>
      <c r="P1944" s="1982"/>
      <c r="Q1944" s="1980">
        <v>1</v>
      </c>
      <c r="R1944" s="2145"/>
      <c r="S1944" s="889"/>
      <c r="T1944" s="1569"/>
      <c r="U1944" s="915"/>
      <c r="V1944" s="890"/>
    </row>
    <row r="1945" spans="2:22" s="38" customFormat="1" ht="12" hidden="1" outlineLevel="3">
      <c r="B1945" s="26"/>
      <c r="C1945" s="40"/>
      <c r="D1945" s="39"/>
      <c r="E1945" s="40"/>
      <c r="F1945" s="872"/>
      <c r="G1945" s="873"/>
      <c r="H1945" s="873"/>
      <c r="I1945" s="874" t="s">
        <v>587</v>
      </c>
      <c r="J1945" s="873"/>
      <c r="K1945" s="41">
        <v>120.52840000000002</v>
      </c>
      <c r="L1945" s="875"/>
      <c r="M1945" s="43"/>
      <c r="O1945" s="1981"/>
      <c r="P1945" s="1982"/>
      <c r="Q1945" s="1980">
        <v>1</v>
      </c>
      <c r="R1945" s="2145"/>
      <c r="S1945" s="889"/>
      <c r="T1945" s="1569"/>
      <c r="U1945" s="915"/>
      <c r="V1945" s="890"/>
    </row>
    <row r="1946" spans="2:22" s="38" customFormat="1" ht="12" hidden="1" outlineLevel="3">
      <c r="B1946" s="26"/>
      <c r="C1946" s="40"/>
      <c r="D1946" s="39"/>
      <c r="E1946" s="40"/>
      <c r="F1946" s="872"/>
      <c r="G1946" s="873"/>
      <c r="H1946" s="873"/>
      <c r="I1946" s="874" t="s">
        <v>35</v>
      </c>
      <c r="J1946" s="873"/>
      <c r="K1946" s="41">
        <v>0</v>
      </c>
      <c r="L1946" s="875"/>
      <c r="M1946" s="43"/>
      <c r="O1946" s="1981"/>
      <c r="P1946" s="1982"/>
      <c r="Q1946" s="1980">
        <v>1</v>
      </c>
      <c r="R1946" s="2145"/>
      <c r="S1946" s="889"/>
      <c r="T1946" s="1569"/>
      <c r="U1946" s="915"/>
      <c r="V1946" s="890"/>
    </row>
    <row r="1947" spans="2:22" s="38" customFormat="1" ht="12" hidden="1" outlineLevel="3">
      <c r="B1947" s="26"/>
      <c r="C1947" s="40"/>
      <c r="D1947" s="39"/>
      <c r="E1947" s="40"/>
      <c r="F1947" s="872"/>
      <c r="G1947" s="873"/>
      <c r="H1947" s="873"/>
      <c r="I1947" s="874" t="s">
        <v>503</v>
      </c>
      <c r="J1947" s="873"/>
      <c r="K1947" s="41">
        <v>7.7464000000000004</v>
      </c>
      <c r="L1947" s="875"/>
      <c r="M1947" s="43"/>
      <c r="O1947" s="1981"/>
      <c r="P1947" s="1982"/>
      <c r="Q1947" s="1980">
        <v>1</v>
      </c>
      <c r="R1947" s="2145"/>
      <c r="S1947" s="889"/>
      <c r="T1947" s="1569"/>
      <c r="U1947" s="915"/>
      <c r="V1947" s="890"/>
    </row>
    <row r="1948" spans="2:22" s="38" customFormat="1" ht="12" hidden="1" outlineLevel="3">
      <c r="B1948" s="26"/>
      <c r="C1948" s="40"/>
      <c r="D1948" s="39"/>
      <c r="E1948" s="40"/>
      <c r="F1948" s="872"/>
      <c r="G1948" s="873"/>
      <c r="H1948" s="873"/>
      <c r="I1948" s="874" t="s">
        <v>36</v>
      </c>
      <c r="J1948" s="873"/>
      <c r="K1948" s="41">
        <v>0</v>
      </c>
      <c r="L1948" s="875"/>
      <c r="M1948" s="43"/>
      <c r="O1948" s="1981"/>
      <c r="P1948" s="1982"/>
      <c r="Q1948" s="1980">
        <v>1</v>
      </c>
      <c r="R1948" s="2145"/>
      <c r="S1948" s="889"/>
      <c r="T1948" s="1569"/>
      <c r="U1948" s="915"/>
      <c r="V1948" s="890"/>
    </row>
    <row r="1949" spans="2:22" s="38" customFormat="1" ht="12" hidden="1" outlineLevel="3">
      <c r="B1949" s="26"/>
      <c r="C1949" s="40"/>
      <c r="D1949" s="39"/>
      <c r="E1949" s="40"/>
      <c r="F1949" s="872"/>
      <c r="G1949" s="873"/>
      <c r="H1949" s="873"/>
      <c r="I1949" s="874" t="s">
        <v>1016</v>
      </c>
      <c r="J1949" s="873"/>
      <c r="K1949" s="41">
        <v>6.65</v>
      </c>
      <c r="L1949" s="875"/>
      <c r="M1949" s="43"/>
      <c r="O1949" s="1981"/>
      <c r="P1949" s="1982"/>
      <c r="Q1949" s="1980">
        <v>1</v>
      </c>
      <c r="R1949" s="2145"/>
      <c r="S1949" s="889"/>
      <c r="T1949" s="1569"/>
      <c r="U1949" s="915"/>
      <c r="V1949" s="890"/>
    </row>
    <row r="1950" spans="2:22" s="38" customFormat="1" ht="12" hidden="1" outlineLevel="3">
      <c r="B1950" s="26"/>
      <c r="C1950" s="40"/>
      <c r="D1950" s="39"/>
      <c r="E1950" s="40"/>
      <c r="F1950" s="872"/>
      <c r="G1950" s="873"/>
      <c r="H1950" s="873"/>
      <c r="I1950" s="874"/>
      <c r="J1950" s="873"/>
      <c r="K1950" s="41">
        <v>0</v>
      </c>
      <c r="L1950" s="875"/>
      <c r="M1950" s="43"/>
      <c r="O1950" s="1981"/>
      <c r="P1950" s="1982"/>
      <c r="Q1950" s="1980">
        <v>1</v>
      </c>
      <c r="R1950" s="2145"/>
      <c r="S1950" s="889"/>
      <c r="T1950" s="1569"/>
      <c r="U1950" s="915"/>
      <c r="V1950" s="890"/>
    </row>
    <row r="1951" spans="2:22" s="64" customFormat="1" outlineLevel="2" collapsed="1">
      <c r="B1951" s="1921" t="s">
        <v>4688</v>
      </c>
      <c r="C1951" s="1642"/>
      <c r="D1951" s="1921"/>
      <c r="E1951" s="1639"/>
      <c r="F1951" s="1638">
        <v>10</v>
      </c>
      <c r="G1951" s="1642" t="s">
        <v>5</v>
      </c>
      <c r="H1951" s="1922" t="s">
        <v>1834</v>
      </c>
      <c r="I1951" s="1644" t="s">
        <v>1835</v>
      </c>
      <c r="J1951" s="1642" t="s">
        <v>17</v>
      </c>
      <c r="K1951" s="1643">
        <v>175.40224000000003</v>
      </c>
      <c r="L1951" s="1923">
        <v>5</v>
      </c>
      <c r="M1951" s="1643">
        <f>K1951*(1+L1951/100)</f>
        <v>184.17235200000005</v>
      </c>
      <c r="O1951" s="1977"/>
      <c r="P1951" s="1983"/>
      <c r="Q1951" s="1978"/>
      <c r="R1951" s="2143">
        <f>M1951*Q1951</f>
        <v>0</v>
      </c>
      <c r="S1951" s="1924">
        <v>0.03</v>
      </c>
      <c r="T1951" s="2155">
        <f>M1951*S1951</f>
        <v>5.5251705600000012</v>
      </c>
      <c r="U1951" s="1619"/>
      <c r="V1951" s="911">
        <f>M1951*U1951</f>
        <v>0</v>
      </c>
    </row>
    <row r="1952" spans="2:22" s="38" customFormat="1" ht="12" hidden="1" outlineLevel="3">
      <c r="B1952" s="26"/>
      <c r="C1952" s="40"/>
      <c r="D1952" s="39"/>
      <c r="E1952" s="40"/>
      <c r="F1952" s="872"/>
      <c r="G1952" s="873"/>
      <c r="H1952" s="873"/>
      <c r="I1952" s="874" t="s">
        <v>34</v>
      </c>
      <c r="J1952" s="873"/>
      <c r="K1952" s="41">
        <v>0</v>
      </c>
      <c r="L1952" s="875"/>
      <c r="M1952" s="43"/>
      <c r="O1952" s="1981"/>
      <c r="P1952" s="1982"/>
      <c r="Q1952" s="1980">
        <v>1</v>
      </c>
      <c r="R1952" s="2145"/>
      <c r="S1952" s="889"/>
      <c r="T1952" s="1569"/>
      <c r="U1952" s="915"/>
      <c r="V1952" s="890"/>
    </row>
    <row r="1953" spans="2:22" s="38" customFormat="1" ht="12" hidden="1" outlineLevel="3">
      <c r="B1953" s="26"/>
      <c r="C1953" s="40"/>
      <c r="D1953" s="39"/>
      <c r="E1953" s="40"/>
      <c r="F1953" s="872"/>
      <c r="G1953" s="873"/>
      <c r="H1953" s="873"/>
      <c r="I1953" s="874" t="s">
        <v>1208</v>
      </c>
      <c r="J1953" s="873"/>
      <c r="K1953" s="41">
        <v>156.68692000000001</v>
      </c>
      <c r="L1953" s="875"/>
      <c r="M1953" s="43"/>
      <c r="O1953" s="1981"/>
      <c r="P1953" s="1982"/>
      <c r="Q1953" s="1980">
        <v>1</v>
      </c>
      <c r="R1953" s="2145"/>
      <c r="S1953" s="889"/>
      <c r="T1953" s="1569"/>
      <c r="U1953" s="915"/>
      <c r="V1953" s="890"/>
    </row>
    <row r="1954" spans="2:22" s="38" customFormat="1" ht="12" hidden="1" outlineLevel="3">
      <c r="B1954" s="26"/>
      <c r="C1954" s="40"/>
      <c r="D1954" s="39"/>
      <c r="E1954" s="40"/>
      <c r="F1954" s="872"/>
      <c r="G1954" s="873"/>
      <c r="H1954" s="873"/>
      <c r="I1954" s="874" t="s">
        <v>35</v>
      </c>
      <c r="J1954" s="873"/>
      <c r="K1954" s="41">
        <v>0</v>
      </c>
      <c r="L1954" s="875"/>
      <c r="M1954" s="43"/>
      <c r="O1954" s="1981"/>
      <c r="P1954" s="1982"/>
      <c r="Q1954" s="1980">
        <v>1</v>
      </c>
      <c r="R1954" s="2145"/>
      <c r="S1954" s="889"/>
      <c r="T1954" s="1569"/>
      <c r="U1954" s="915"/>
      <c r="V1954" s="890"/>
    </row>
    <row r="1955" spans="2:22" s="38" customFormat="1" ht="12" hidden="1" outlineLevel="3">
      <c r="B1955" s="26"/>
      <c r="C1955" s="40"/>
      <c r="D1955" s="39"/>
      <c r="E1955" s="40"/>
      <c r="F1955" s="872"/>
      <c r="G1955" s="873"/>
      <c r="H1955" s="873"/>
      <c r="I1955" s="874" t="s">
        <v>1154</v>
      </c>
      <c r="J1955" s="873"/>
      <c r="K1955" s="41">
        <v>10.070320000000001</v>
      </c>
      <c r="L1955" s="875"/>
      <c r="M1955" s="43"/>
      <c r="O1955" s="1981"/>
      <c r="P1955" s="1982"/>
      <c r="Q1955" s="1980">
        <v>1</v>
      </c>
      <c r="R1955" s="2145"/>
      <c r="S1955" s="889"/>
      <c r="T1955" s="1569"/>
      <c r="U1955" s="915"/>
      <c r="V1955" s="890"/>
    </row>
    <row r="1956" spans="2:22" s="38" customFormat="1" ht="12" hidden="1" outlineLevel="3">
      <c r="B1956" s="26"/>
      <c r="C1956" s="40"/>
      <c r="D1956" s="39"/>
      <c r="E1956" s="40"/>
      <c r="F1956" s="872"/>
      <c r="G1956" s="873"/>
      <c r="H1956" s="873"/>
      <c r="I1956" s="874" t="s">
        <v>36</v>
      </c>
      <c r="J1956" s="873"/>
      <c r="K1956" s="41">
        <v>0</v>
      </c>
      <c r="L1956" s="875"/>
      <c r="M1956" s="43"/>
      <c r="O1956" s="1981"/>
      <c r="P1956" s="1982"/>
      <c r="Q1956" s="1980">
        <v>1</v>
      </c>
      <c r="R1956" s="2145"/>
      <c r="S1956" s="889"/>
      <c r="T1956" s="1569"/>
      <c r="U1956" s="915"/>
      <c r="V1956" s="890"/>
    </row>
    <row r="1957" spans="2:22" s="38" customFormat="1" ht="12" hidden="1" outlineLevel="3">
      <c r="B1957" s="26"/>
      <c r="C1957" s="40"/>
      <c r="D1957" s="39"/>
      <c r="E1957" s="40"/>
      <c r="F1957" s="872"/>
      <c r="G1957" s="873"/>
      <c r="H1957" s="873"/>
      <c r="I1957" s="874" t="s">
        <v>1308</v>
      </c>
      <c r="J1957" s="873"/>
      <c r="K1957" s="41">
        <v>8.6449999999999996</v>
      </c>
      <c r="L1957" s="875"/>
      <c r="M1957" s="43"/>
      <c r="O1957" s="1981"/>
      <c r="P1957" s="1982"/>
      <c r="Q1957" s="1980">
        <v>1</v>
      </c>
      <c r="R1957" s="2145"/>
      <c r="S1957" s="889"/>
      <c r="T1957" s="1569"/>
      <c r="U1957" s="915"/>
      <c r="V1957" s="890"/>
    </row>
    <row r="1958" spans="2:22" s="38" customFormat="1" ht="12" hidden="1" outlineLevel="3">
      <c r="B1958" s="26"/>
      <c r="C1958" s="40"/>
      <c r="D1958" s="39"/>
      <c r="E1958" s="40"/>
      <c r="F1958" s="872"/>
      <c r="G1958" s="873"/>
      <c r="H1958" s="873"/>
      <c r="I1958" s="874"/>
      <c r="J1958" s="873"/>
      <c r="K1958" s="41">
        <v>0</v>
      </c>
      <c r="L1958" s="875"/>
      <c r="M1958" s="43"/>
      <c r="O1958" s="1981"/>
      <c r="P1958" s="1982"/>
      <c r="Q1958" s="1980">
        <v>1</v>
      </c>
      <c r="R1958" s="2145"/>
      <c r="S1958" s="889"/>
      <c r="T1958" s="1569"/>
      <c r="U1958" s="915"/>
      <c r="V1958" s="890"/>
    </row>
    <row r="1959" spans="2:22" s="64" customFormat="1" outlineLevel="2" collapsed="1">
      <c r="B1959" s="1921" t="s">
        <v>4688</v>
      </c>
      <c r="C1959" s="1642"/>
      <c r="D1959" s="1921"/>
      <c r="E1959" s="1639"/>
      <c r="F1959" s="1638">
        <v>11</v>
      </c>
      <c r="G1959" s="1642" t="s">
        <v>5</v>
      </c>
      <c r="H1959" s="1922" t="s">
        <v>1836</v>
      </c>
      <c r="I1959" s="1644" t="s">
        <v>1837</v>
      </c>
      <c r="J1959" s="1642" t="s">
        <v>17</v>
      </c>
      <c r="K1959" s="1643">
        <v>18.889799999999997</v>
      </c>
      <c r="L1959" s="1923">
        <v>5</v>
      </c>
      <c r="M1959" s="1643">
        <f>K1959*(1+L1959/100)</f>
        <v>19.834289999999999</v>
      </c>
      <c r="O1959" s="1977"/>
      <c r="P1959" s="1983"/>
      <c r="Q1959" s="1978"/>
      <c r="R1959" s="2143">
        <f>M1959*Q1959</f>
        <v>0</v>
      </c>
      <c r="S1959" s="1924">
        <v>3.2000000000000001E-2</v>
      </c>
      <c r="T1959" s="2155">
        <f>M1959*S1959</f>
        <v>0.63469728000000003</v>
      </c>
      <c r="U1959" s="1619"/>
      <c r="V1959" s="911">
        <f>M1959*U1959</f>
        <v>0</v>
      </c>
    </row>
    <row r="1960" spans="2:22" s="38" customFormat="1" ht="12" hidden="1" outlineLevel="3">
      <c r="B1960" s="26"/>
      <c r="C1960" s="40"/>
      <c r="D1960" s="39"/>
      <c r="E1960" s="40"/>
      <c r="F1960" s="872"/>
      <c r="G1960" s="873"/>
      <c r="H1960" s="873"/>
      <c r="I1960" s="874" t="s">
        <v>373</v>
      </c>
      <c r="J1960" s="873"/>
      <c r="K1960" s="41">
        <v>0</v>
      </c>
      <c r="L1960" s="875"/>
      <c r="M1960" s="43"/>
      <c r="O1960" s="1981"/>
      <c r="P1960" s="1982"/>
      <c r="Q1960" s="1980">
        <v>1</v>
      </c>
      <c r="R1960" s="2145"/>
      <c r="S1960" s="889"/>
      <c r="T1960" s="1569"/>
      <c r="U1960" s="915"/>
      <c r="V1960" s="890"/>
    </row>
    <row r="1961" spans="2:22" s="38" customFormat="1" ht="12" hidden="1" outlineLevel="3">
      <c r="B1961" s="26"/>
      <c r="C1961" s="40"/>
      <c r="D1961" s="39"/>
      <c r="E1961" s="40"/>
      <c r="F1961" s="872"/>
      <c r="G1961" s="873"/>
      <c r="H1961" s="873"/>
      <c r="I1961" s="874" t="s">
        <v>495</v>
      </c>
      <c r="J1961" s="873"/>
      <c r="K1961" s="41">
        <v>18.889799999999997</v>
      </c>
      <c r="L1961" s="875"/>
      <c r="M1961" s="43"/>
      <c r="O1961" s="1981"/>
      <c r="P1961" s="1982"/>
      <c r="Q1961" s="1980">
        <v>1</v>
      </c>
      <c r="R1961" s="2145"/>
      <c r="S1961" s="889"/>
      <c r="T1961" s="1569"/>
      <c r="U1961" s="915"/>
      <c r="V1961" s="890"/>
    </row>
    <row r="1962" spans="2:22" s="64" customFormat="1" outlineLevel="2" collapsed="1">
      <c r="B1962" s="1921" t="s">
        <v>4688</v>
      </c>
      <c r="C1962" s="1642"/>
      <c r="D1962" s="1921"/>
      <c r="E1962" s="1639"/>
      <c r="F1962" s="1638">
        <v>12</v>
      </c>
      <c r="G1962" s="1642" t="s">
        <v>13</v>
      </c>
      <c r="H1962" s="1922" t="s">
        <v>325</v>
      </c>
      <c r="I1962" s="1644" t="s">
        <v>1667</v>
      </c>
      <c r="J1962" s="1642" t="s">
        <v>16</v>
      </c>
      <c r="K1962" s="1643">
        <v>1349.248</v>
      </c>
      <c r="L1962" s="1923">
        <v>0</v>
      </c>
      <c r="M1962" s="1643">
        <f>K1962*(1+L1962/100)</f>
        <v>1349.248</v>
      </c>
      <c r="O1962" s="1977"/>
      <c r="P1962" s="1983"/>
      <c r="Q1962" s="1978"/>
      <c r="R1962" s="2143">
        <f>M1962*Q1962</f>
        <v>0</v>
      </c>
      <c r="S1962" s="1924">
        <v>4.0000000000000003E-5</v>
      </c>
      <c r="T1962" s="2155">
        <f>M1962*S1962</f>
        <v>5.3969920000000005E-2</v>
      </c>
      <c r="U1962" s="1619"/>
      <c r="V1962" s="911">
        <f>M1962*U1962</f>
        <v>0</v>
      </c>
    </row>
    <row r="1963" spans="2:22" s="38" customFormat="1" ht="12" hidden="1" outlineLevel="3">
      <c r="B1963" s="26"/>
      <c r="C1963" s="40"/>
      <c r="D1963" s="39"/>
      <c r="E1963" s="40"/>
      <c r="F1963" s="872"/>
      <c r="G1963" s="873"/>
      <c r="H1963" s="873"/>
      <c r="I1963" s="874" t="s">
        <v>34</v>
      </c>
      <c r="J1963" s="873"/>
      <c r="K1963" s="41">
        <v>0</v>
      </c>
      <c r="L1963" s="875"/>
      <c r="M1963" s="43"/>
      <c r="O1963" s="1981"/>
      <c r="P1963" s="1982"/>
      <c r="Q1963" s="1980">
        <v>1</v>
      </c>
      <c r="R1963" s="2145"/>
      <c r="S1963" s="889"/>
      <c r="T1963" s="1569"/>
      <c r="U1963" s="915"/>
      <c r="V1963" s="890"/>
    </row>
    <row r="1964" spans="2:22" s="38" customFormat="1" ht="12" hidden="1" outlineLevel="3">
      <c r="B1964" s="26"/>
      <c r="C1964" s="40"/>
      <c r="D1964" s="39"/>
      <c r="E1964" s="40"/>
      <c r="F1964" s="872"/>
      <c r="G1964" s="873"/>
      <c r="H1964" s="873"/>
      <c r="I1964" s="874" t="s">
        <v>191</v>
      </c>
      <c r="J1964" s="873"/>
      <c r="K1964" s="41">
        <v>1205.2840000000001</v>
      </c>
      <c r="L1964" s="875"/>
      <c r="M1964" s="43"/>
      <c r="O1964" s="1981"/>
      <c r="P1964" s="1982"/>
      <c r="Q1964" s="1980">
        <v>1</v>
      </c>
      <c r="R1964" s="2145"/>
      <c r="S1964" s="889"/>
      <c r="T1964" s="1569"/>
      <c r="U1964" s="915"/>
      <c r="V1964" s="890"/>
    </row>
    <row r="1965" spans="2:22" s="38" customFormat="1" ht="12" hidden="1" outlineLevel="3">
      <c r="B1965" s="26"/>
      <c r="C1965" s="40"/>
      <c r="D1965" s="39"/>
      <c r="E1965" s="40"/>
      <c r="F1965" s="872"/>
      <c r="G1965" s="873"/>
      <c r="H1965" s="873"/>
      <c r="I1965" s="874" t="s">
        <v>35</v>
      </c>
      <c r="J1965" s="873"/>
      <c r="K1965" s="41">
        <v>0</v>
      </c>
      <c r="L1965" s="875"/>
      <c r="M1965" s="43"/>
      <c r="O1965" s="1981"/>
      <c r="P1965" s="1982"/>
      <c r="Q1965" s="1980">
        <v>1</v>
      </c>
      <c r="R1965" s="2145"/>
      <c r="S1965" s="889"/>
      <c r="T1965" s="1569"/>
      <c r="U1965" s="915"/>
      <c r="V1965" s="890"/>
    </row>
    <row r="1966" spans="2:22" s="38" customFormat="1" ht="12" hidden="1" outlineLevel="3">
      <c r="B1966" s="26"/>
      <c r="C1966" s="40"/>
      <c r="D1966" s="39"/>
      <c r="E1966" s="40"/>
      <c r="F1966" s="872"/>
      <c r="G1966" s="873"/>
      <c r="H1966" s="873"/>
      <c r="I1966" s="874" t="s">
        <v>152</v>
      </c>
      <c r="J1966" s="873"/>
      <c r="K1966" s="41">
        <v>77.463999999999999</v>
      </c>
      <c r="L1966" s="875"/>
      <c r="M1966" s="43"/>
      <c r="O1966" s="1981"/>
      <c r="P1966" s="1982"/>
      <c r="Q1966" s="1980">
        <v>1</v>
      </c>
      <c r="R1966" s="2145"/>
      <c r="S1966" s="889"/>
      <c r="T1966" s="1569"/>
      <c r="U1966" s="915"/>
      <c r="V1966" s="890"/>
    </row>
    <row r="1967" spans="2:22" s="38" customFormat="1" ht="12" hidden="1" outlineLevel="3">
      <c r="B1967" s="26"/>
      <c r="C1967" s="40"/>
      <c r="D1967" s="39"/>
      <c r="E1967" s="40"/>
      <c r="F1967" s="872"/>
      <c r="G1967" s="873"/>
      <c r="H1967" s="873"/>
      <c r="I1967" s="874" t="s">
        <v>36</v>
      </c>
      <c r="J1967" s="873"/>
      <c r="K1967" s="41">
        <v>0</v>
      </c>
      <c r="L1967" s="875"/>
      <c r="M1967" s="43"/>
      <c r="O1967" s="1981"/>
      <c r="P1967" s="1982"/>
      <c r="Q1967" s="1980">
        <v>1</v>
      </c>
      <c r="R1967" s="2145"/>
      <c r="S1967" s="889"/>
      <c r="T1967" s="1569"/>
      <c r="U1967" s="915"/>
      <c r="V1967" s="890"/>
    </row>
    <row r="1968" spans="2:22" s="38" customFormat="1" ht="12" hidden="1" outlineLevel="3">
      <c r="B1968" s="26"/>
      <c r="C1968" s="40"/>
      <c r="D1968" s="39"/>
      <c r="E1968" s="40"/>
      <c r="F1968" s="872"/>
      <c r="G1968" s="873"/>
      <c r="H1968" s="873"/>
      <c r="I1968" s="874" t="s">
        <v>492</v>
      </c>
      <c r="J1968" s="873"/>
      <c r="K1968" s="41">
        <v>66.5</v>
      </c>
      <c r="L1968" s="875"/>
      <c r="M1968" s="43"/>
      <c r="O1968" s="1981"/>
      <c r="P1968" s="1982"/>
      <c r="Q1968" s="1980">
        <v>1</v>
      </c>
      <c r="R1968" s="2145"/>
      <c r="S1968" s="889"/>
      <c r="T1968" s="1569"/>
      <c r="U1968" s="915"/>
      <c r="V1968" s="890"/>
    </row>
    <row r="1969" spans="2:22" s="38" customFormat="1" ht="12" hidden="1" outlineLevel="3">
      <c r="B1969" s="26"/>
      <c r="C1969" s="40"/>
      <c r="D1969" s="39"/>
      <c r="E1969" s="40"/>
      <c r="F1969" s="872"/>
      <c r="G1969" s="873"/>
      <c r="H1969" s="873"/>
      <c r="I1969" s="874"/>
      <c r="J1969" s="873"/>
      <c r="K1969" s="41">
        <v>0</v>
      </c>
      <c r="L1969" s="875"/>
      <c r="M1969" s="43"/>
      <c r="O1969" s="1981"/>
      <c r="P1969" s="1982"/>
      <c r="Q1969" s="1980">
        <v>1</v>
      </c>
      <c r="R1969" s="2145"/>
      <c r="S1969" s="889"/>
      <c r="T1969" s="1569"/>
      <c r="U1969" s="915"/>
      <c r="V1969" s="890"/>
    </row>
    <row r="1970" spans="2:22" s="64" customFormat="1" outlineLevel="2" collapsed="1">
      <c r="B1970" s="1921" t="s">
        <v>4688</v>
      </c>
      <c r="C1970" s="1642"/>
      <c r="D1970" s="1921"/>
      <c r="E1970" s="1639"/>
      <c r="F1970" s="1638">
        <v>13</v>
      </c>
      <c r="G1970" s="1642" t="s">
        <v>5</v>
      </c>
      <c r="H1970" s="1922" t="s">
        <v>1838</v>
      </c>
      <c r="I1970" s="1644" t="s">
        <v>1839</v>
      </c>
      <c r="J1970" s="1642" t="s">
        <v>16</v>
      </c>
      <c r="K1970" s="1643">
        <v>1349.248</v>
      </c>
      <c r="L1970" s="1923">
        <v>15</v>
      </c>
      <c r="M1970" s="1643">
        <f>K1970*(1+L1970/100)</f>
        <v>1551.6351999999999</v>
      </c>
      <c r="O1970" s="1977"/>
      <c r="P1970" s="1983"/>
      <c r="Q1970" s="1978"/>
      <c r="R1970" s="2143">
        <f>M1970*Q1970</f>
        <v>0</v>
      </c>
      <c r="S1970" s="1924">
        <v>4.4999999999999997E-3</v>
      </c>
      <c r="T1970" s="2155">
        <f>M1970*S1970</f>
        <v>6.982358399999999</v>
      </c>
      <c r="U1970" s="1619"/>
      <c r="V1970" s="911">
        <f>M1970*U1970</f>
        <v>0</v>
      </c>
    </row>
    <row r="1971" spans="2:22" s="38" customFormat="1" ht="12" hidden="1" outlineLevel="3">
      <c r="B1971" s="26"/>
      <c r="C1971" s="40"/>
      <c r="D1971" s="39"/>
      <c r="E1971" s="40"/>
      <c r="F1971" s="872"/>
      <c r="G1971" s="873"/>
      <c r="H1971" s="873"/>
      <c r="I1971" s="874" t="s">
        <v>34</v>
      </c>
      <c r="J1971" s="873"/>
      <c r="K1971" s="41">
        <v>0</v>
      </c>
      <c r="L1971" s="875"/>
      <c r="M1971" s="43"/>
      <c r="O1971" s="1981"/>
      <c r="P1971" s="1982"/>
      <c r="Q1971" s="1980">
        <v>1</v>
      </c>
      <c r="R1971" s="2145"/>
      <c r="S1971" s="889"/>
      <c r="T1971" s="1569"/>
      <c r="U1971" s="915"/>
      <c r="V1971" s="890"/>
    </row>
    <row r="1972" spans="2:22" s="38" customFormat="1" ht="12" hidden="1" outlineLevel="3">
      <c r="B1972" s="26"/>
      <c r="C1972" s="40"/>
      <c r="D1972" s="39"/>
      <c r="E1972" s="40"/>
      <c r="F1972" s="872"/>
      <c r="G1972" s="873"/>
      <c r="H1972" s="873"/>
      <c r="I1972" s="874" t="s">
        <v>191</v>
      </c>
      <c r="J1972" s="873"/>
      <c r="K1972" s="41">
        <v>1205.2840000000001</v>
      </c>
      <c r="L1972" s="875"/>
      <c r="M1972" s="43"/>
      <c r="O1972" s="1981"/>
      <c r="P1972" s="1982"/>
      <c r="Q1972" s="1980">
        <v>1</v>
      </c>
      <c r="R1972" s="2145"/>
      <c r="S1972" s="889"/>
      <c r="T1972" s="1569"/>
      <c r="U1972" s="915"/>
      <c r="V1972" s="890"/>
    </row>
    <row r="1973" spans="2:22" s="38" customFormat="1" ht="12" hidden="1" outlineLevel="3">
      <c r="B1973" s="26"/>
      <c r="C1973" s="40"/>
      <c r="D1973" s="39"/>
      <c r="E1973" s="40"/>
      <c r="F1973" s="872"/>
      <c r="G1973" s="873"/>
      <c r="H1973" s="873"/>
      <c r="I1973" s="874" t="s">
        <v>35</v>
      </c>
      <c r="J1973" s="873"/>
      <c r="K1973" s="41">
        <v>0</v>
      </c>
      <c r="L1973" s="875"/>
      <c r="M1973" s="43"/>
      <c r="O1973" s="1981"/>
      <c r="P1973" s="1982"/>
      <c r="Q1973" s="1980">
        <v>1</v>
      </c>
      <c r="R1973" s="2145"/>
      <c r="S1973" s="889"/>
      <c r="T1973" s="1569"/>
      <c r="U1973" s="915"/>
      <c r="V1973" s="890"/>
    </row>
    <row r="1974" spans="2:22" s="38" customFormat="1" ht="12" hidden="1" outlineLevel="3">
      <c r="B1974" s="26"/>
      <c r="C1974" s="40"/>
      <c r="D1974" s="39"/>
      <c r="E1974" s="40"/>
      <c r="F1974" s="872"/>
      <c r="G1974" s="873"/>
      <c r="H1974" s="873"/>
      <c r="I1974" s="874" t="s">
        <v>152</v>
      </c>
      <c r="J1974" s="873"/>
      <c r="K1974" s="41">
        <v>77.463999999999999</v>
      </c>
      <c r="L1974" s="875"/>
      <c r="M1974" s="43"/>
      <c r="O1974" s="1981"/>
      <c r="P1974" s="1982"/>
      <c r="Q1974" s="1980">
        <v>1</v>
      </c>
      <c r="R1974" s="2145"/>
      <c r="S1974" s="889"/>
      <c r="T1974" s="1569"/>
      <c r="U1974" s="915"/>
      <c r="V1974" s="890"/>
    </row>
    <row r="1975" spans="2:22" s="38" customFormat="1" ht="12" hidden="1" outlineLevel="3">
      <c r="B1975" s="26"/>
      <c r="C1975" s="40"/>
      <c r="D1975" s="39"/>
      <c r="E1975" s="40"/>
      <c r="F1975" s="872"/>
      <c r="G1975" s="873"/>
      <c r="H1975" s="873"/>
      <c r="I1975" s="874" t="s">
        <v>36</v>
      </c>
      <c r="J1975" s="873"/>
      <c r="K1975" s="41">
        <v>0</v>
      </c>
      <c r="L1975" s="875"/>
      <c r="M1975" s="43"/>
      <c r="O1975" s="1981"/>
      <c r="P1975" s="1982"/>
      <c r="Q1975" s="1980">
        <v>1</v>
      </c>
      <c r="R1975" s="2145"/>
      <c r="S1975" s="889"/>
      <c r="T1975" s="1569"/>
      <c r="U1975" s="915"/>
      <c r="V1975" s="890"/>
    </row>
    <row r="1976" spans="2:22" s="38" customFormat="1" ht="12" hidden="1" outlineLevel="3">
      <c r="B1976" s="26"/>
      <c r="C1976" s="40"/>
      <c r="D1976" s="39"/>
      <c r="E1976" s="40"/>
      <c r="F1976" s="872"/>
      <c r="G1976" s="873"/>
      <c r="H1976" s="873"/>
      <c r="I1976" s="874" t="s">
        <v>577</v>
      </c>
      <c r="J1976" s="873"/>
      <c r="K1976" s="41">
        <v>66.5</v>
      </c>
      <c r="L1976" s="875"/>
      <c r="M1976" s="43"/>
      <c r="O1976" s="1981"/>
      <c r="P1976" s="1982"/>
      <c r="Q1976" s="1980">
        <v>1</v>
      </c>
      <c r="R1976" s="2145"/>
      <c r="S1976" s="889"/>
      <c r="T1976" s="1569"/>
      <c r="U1976" s="915"/>
      <c r="V1976" s="890"/>
    </row>
    <row r="1977" spans="2:22" s="38" customFormat="1" ht="12" hidden="1" outlineLevel="3">
      <c r="B1977" s="26"/>
      <c r="C1977" s="40"/>
      <c r="D1977" s="39"/>
      <c r="E1977" s="40"/>
      <c r="F1977" s="872"/>
      <c r="G1977" s="873"/>
      <c r="H1977" s="873"/>
      <c r="I1977" s="874"/>
      <c r="J1977" s="873"/>
      <c r="K1977" s="41">
        <v>0</v>
      </c>
      <c r="L1977" s="875"/>
      <c r="M1977" s="43"/>
      <c r="O1977" s="1981"/>
      <c r="P1977" s="1982"/>
      <c r="Q1977" s="1980">
        <v>1</v>
      </c>
      <c r="R1977" s="2145"/>
      <c r="S1977" s="889"/>
      <c r="T1977" s="1569"/>
      <c r="U1977" s="915"/>
      <c r="V1977" s="890"/>
    </row>
    <row r="1978" spans="2:22" s="64" customFormat="1" outlineLevel="2" collapsed="1">
      <c r="B1978" s="1921" t="s">
        <v>4688</v>
      </c>
      <c r="C1978" s="1642"/>
      <c r="D1978" s="1921"/>
      <c r="E1978" s="1639"/>
      <c r="F1978" s="1638">
        <v>14</v>
      </c>
      <c r="G1978" s="1642" t="s">
        <v>13</v>
      </c>
      <c r="H1978" s="1922" t="s">
        <v>326</v>
      </c>
      <c r="I1978" s="1644" t="s">
        <v>1678</v>
      </c>
      <c r="J1978" s="1642" t="s">
        <v>16</v>
      </c>
      <c r="K1978" s="1643">
        <v>1349.248</v>
      </c>
      <c r="L1978" s="1923">
        <v>0</v>
      </c>
      <c r="M1978" s="1643">
        <f>K1978*(1+L1978/100)</f>
        <v>1349.248</v>
      </c>
      <c r="O1978" s="1977"/>
      <c r="P1978" s="1983"/>
      <c r="Q1978" s="1978"/>
      <c r="R1978" s="2143">
        <f>M1978*Q1978</f>
        <v>0</v>
      </c>
      <c r="S1978" s="1924"/>
      <c r="T1978" s="2155">
        <f>M1978*S1978</f>
        <v>0</v>
      </c>
      <c r="U1978" s="1619"/>
      <c r="V1978" s="911">
        <f>M1978*U1978</f>
        <v>0</v>
      </c>
    </row>
    <row r="1979" spans="2:22" s="38" customFormat="1" ht="12" hidden="1" outlineLevel="3">
      <c r="B1979" s="26"/>
      <c r="C1979" s="40"/>
      <c r="D1979" s="39"/>
      <c r="E1979" s="40"/>
      <c r="F1979" s="872"/>
      <c r="G1979" s="873"/>
      <c r="H1979" s="873"/>
      <c r="I1979" s="874" t="s">
        <v>34</v>
      </c>
      <c r="J1979" s="873"/>
      <c r="K1979" s="41">
        <v>0</v>
      </c>
      <c r="L1979" s="875"/>
      <c r="M1979" s="43"/>
      <c r="O1979" s="1981"/>
      <c r="P1979" s="1982"/>
      <c r="Q1979" s="1980">
        <v>1</v>
      </c>
      <c r="R1979" s="2145"/>
      <c r="S1979" s="889"/>
      <c r="T1979" s="1569"/>
      <c r="U1979" s="915"/>
      <c r="V1979" s="890"/>
    </row>
    <row r="1980" spans="2:22" s="38" customFormat="1" ht="12" hidden="1" outlineLevel="3">
      <c r="B1980" s="26"/>
      <c r="C1980" s="40"/>
      <c r="D1980" s="39"/>
      <c r="E1980" s="40"/>
      <c r="F1980" s="872"/>
      <c r="G1980" s="873"/>
      <c r="H1980" s="873"/>
      <c r="I1980" s="874" t="s">
        <v>191</v>
      </c>
      <c r="J1980" s="873"/>
      <c r="K1980" s="41">
        <v>1205.2840000000001</v>
      </c>
      <c r="L1980" s="875"/>
      <c r="M1980" s="43"/>
      <c r="O1980" s="1981"/>
      <c r="P1980" s="1982"/>
      <c r="Q1980" s="1980">
        <v>1</v>
      </c>
      <c r="R1980" s="2145"/>
      <c r="S1980" s="889"/>
      <c r="T1980" s="1569"/>
      <c r="U1980" s="915"/>
      <c r="V1980" s="890"/>
    </row>
    <row r="1981" spans="2:22" s="38" customFormat="1" ht="12" hidden="1" outlineLevel="3">
      <c r="B1981" s="26"/>
      <c r="C1981" s="40"/>
      <c r="D1981" s="39"/>
      <c r="E1981" s="40"/>
      <c r="F1981" s="872"/>
      <c r="G1981" s="873"/>
      <c r="H1981" s="873"/>
      <c r="I1981" s="874" t="s">
        <v>35</v>
      </c>
      <c r="J1981" s="873"/>
      <c r="K1981" s="41">
        <v>0</v>
      </c>
      <c r="L1981" s="875"/>
      <c r="M1981" s="43"/>
      <c r="O1981" s="1981"/>
      <c r="P1981" s="1982"/>
      <c r="Q1981" s="1980">
        <v>1</v>
      </c>
      <c r="R1981" s="2145"/>
      <c r="S1981" s="889"/>
      <c r="T1981" s="1569"/>
      <c r="U1981" s="915"/>
      <c r="V1981" s="890"/>
    </row>
    <row r="1982" spans="2:22" s="38" customFormat="1" ht="12" hidden="1" outlineLevel="3">
      <c r="B1982" s="26"/>
      <c r="C1982" s="40"/>
      <c r="D1982" s="39"/>
      <c r="E1982" s="40"/>
      <c r="F1982" s="872"/>
      <c r="G1982" s="873"/>
      <c r="H1982" s="873"/>
      <c r="I1982" s="874" t="s">
        <v>152</v>
      </c>
      <c r="J1982" s="873"/>
      <c r="K1982" s="41">
        <v>77.463999999999999</v>
      </c>
      <c r="L1982" s="875"/>
      <c r="M1982" s="43"/>
      <c r="O1982" s="1981"/>
      <c r="P1982" s="1982"/>
      <c r="Q1982" s="1980">
        <v>1</v>
      </c>
      <c r="R1982" s="2145"/>
      <c r="S1982" s="889"/>
      <c r="T1982" s="1569"/>
      <c r="U1982" s="915"/>
      <c r="V1982" s="890"/>
    </row>
    <row r="1983" spans="2:22" s="38" customFormat="1" ht="12" hidden="1" outlineLevel="3">
      <c r="B1983" s="26"/>
      <c r="C1983" s="40"/>
      <c r="D1983" s="39"/>
      <c r="E1983" s="40"/>
      <c r="F1983" s="872"/>
      <c r="G1983" s="873"/>
      <c r="H1983" s="873"/>
      <c r="I1983" s="874" t="s">
        <v>36</v>
      </c>
      <c r="J1983" s="873"/>
      <c r="K1983" s="41">
        <v>0</v>
      </c>
      <c r="L1983" s="875"/>
      <c r="M1983" s="43"/>
      <c r="O1983" s="1981"/>
      <c r="P1983" s="1982"/>
      <c r="Q1983" s="1980">
        <v>1</v>
      </c>
      <c r="R1983" s="2145"/>
      <c r="S1983" s="889"/>
      <c r="T1983" s="1569"/>
      <c r="U1983" s="915"/>
      <c r="V1983" s="890"/>
    </row>
    <row r="1984" spans="2:22" s="38" customFormat="1" ht="12" hidden="1" outlineLevel="3">
      <c r="B1984" s="26"/>
      <c r="C1984" s="40"/>
      <c r="D1984" s="39"/>
      <c r="E1984" s="40"/>
      <c r="F1984" s="872"/>
      <c r="G1984" s="873"/>
      <c r="H1984" s="873"/>
      <c r="I1984" s="874" t="s">
        <v>492</v>
      </c>
      <c r="J1984" s="873"/>
      <c r="K1984" s="41">
        <v>66.5</v>
      </c>
      <c r="L1984" s="875"/>
      <c r="M1984" s="43"/>
      <c r="O1984" s="1981"/>
      <c r="P1984" s="1982"/>
      <c r="Q1984" s="1980">
        <v>1</v>
      </c>
      <c r="R1984" s="2145"/>
      <c r="S1984" s="889"/>
      <c r="T1984" s="1569"/>
      <c r="U1984" s="915"/>
      <c r="V1984" s="890"/>
    </row>
    <row r="1985" spans="1:22" s="38" customFormat="1" ht="12" hidden="1" outlineLevel="3">
      <c r="B1985" s="26"/>
      <c r="C1985" s="40"/>
      <c r="D1985" s="39"/>
      <c r="E1985" s="40"/>
      <c r="F1985" s="872"/>
      <c r="G1985" s="873"/>
      <c r="H1985" s="873"/>
      <c r="I1985" s="874"/>
      <c r="J1985" s="873"/>
      <c r="K1985" s="41">
        <v>0</v>
      </c>
      <c r="L1985" s="875"/>
      <c r="M1985" s="43"/>
      <c r="O1985" s="1981"/>
      <c r="P1985" s="1982"/>
      <c r="Q1985" s="1980">
        <v>1</v>
      </c>
      <c r="R1985" s="2145"/>
      <c r="S1985" s="889"/>
      <c r="T1985" s="1569"/>
      <c r="U1985" s="915"/>
      <c r="V1985" s="890"/>
    </row>
    <row r="1986" spans="1:22" s="64" customFormat="1" outlineLevel="2" collapsed="1">
      <c r="B1986" s="1921" t="s">
        <v>4688</v>
      </c>
      <c r="C1986" s="1642"/>
      <c r="D1986" s="1921"/>
      <c r="E1986" s="1639"/>
      <c r="F1986" s="1638">
        <v>15</v>
      </c>
      <c r="G1986" s="1642" t="s">
        <v>5</v>
      </c>
      <c r="H1986" s="1922" t="s">
        <v>190</v>
      </c>
      <c r="I1986" s="1644" t="s">
        <v>1785</v>
      </c>
      <c r="J1986" s="1642" t="s">
        <v>7</v>
      </c>
      <c r="K1986" s="1643">
        <v>0.47223680000000001</v>
      </c>
      <c r="L1986" s="1923">
        <v>0</v>
      </c>
      <c r="M1986" s="1643">
        <f>K1986*(1+L1986/100)</f>
        <v>0.47223680000000001</v>
      </c>
      <c r="O1986" s="1977"/>
      <c r="P1986" s="1983"/>
      <c r="Q1986" s="1978"/>
      <c r="R1986" s="2143">
        <f>M1986*Q1986</f>
        <v>0</v>
      </c>
      <c r="S1986" s="1924">
        <v>1</v>
      </c>
      <c r="T1986" s="2155">
        <f>M1986*S1986</f>
        <v>0.47223680000000001</v>
      </c>
      <c r="U1986" s="1619"/>
      <c r="V1986" s="911">
        <f>M1986*U1986</f>
        <v>0</v>
      </c>
    </row>
    <row r="1987" spans="1:22" s="38" customFormat="1" ht="12" hidden="1" outlineLevel="3">
      <c r="B1987" s="26"/>
      <c r="C1987" s="40"/>
      <c r="D1987" s="39"/>
      <c r="E1987" s="40"/>
      <c r="F1987" s="872"/>
      <c r="G1987" s="873"/>
      <c r="H1987" s="873"/>
      <c r="I1987" s="874" t="s">
        <v>34</v>
      </c>
      <c r="J1987" s="873"/>
      <c r="K1987" s="41">
        <v>0</v>
      </c>
      <c r="L1987" s="875"/>
      <c r="M1987" s="43"/>
      <c r="O1987" s="1981"/>
      <c r="P1987" s="1982"/>
      <c r="Q1987" s="1980">
        <v>1</v>
      </c>
      <c r="R1987" s="2145"/>
      <c r="S1987" s="889"/>
      <c r="T1987" s="1569"/>
      <c r="U1987" s="915"/>
      <c r="V1987" s="890"/>
    </row>
    <row r="1988" spans="1:22" s="38" customFormat="1" ht="12" hidden="1" outlineLevel="3">
      <c r="B1988" s="26"/>
      <c r="C1988" s="40"/>
      <c r="D1988" s="39"/>
      <c r="E1988" s="40"/>
      <c r="F1988" s="872"/>
      <c r="G1988" s="873"/>
      <c r="H1988" s="873"/>
      <c r="I1988" s="874" t="s">
        <v>844</v>
      </c>
      <c r="J1988" s="873"/>
      <c r="K1988" s="41">
        <v>0.42184940000000004</v>
      </c>
      <c r="L1988" s="875"/>
      <c r="M1988" s="43"/>
      <c r="O1988" s="1981"/>
      <c r="P1988" s="1982"/>
      <c r="Q1988" s="1980">
        <v>1</v>
      </c>
      <c r="R1988" s="2145"/>
      <c r="S1988" s="889"/>
      <c r="T1988" s="1569"/>
      <c r="U1988" s="915"/>
      <c r="V1988" s="890"/>
    </row>
    <row r="1989" spans="1:22" s="38" customFormat="1" ht="12" hidden="1" outlineLevel="3">
      <c r="B1989" s="26"/>
      <c r="C1989" s="40"/>
      <c r="D1989" s="39"/>
      <c r="E1989" s="40"/>
      <c r="F1989" s="872"/>
      <c r="G1989" s="873"/>
      <c r="H1989" s="873"/>
      <c r="I1989" s="874" t="s">
        <v>35</v>
      </c>
      <c r="J1989" s="873"/>
      <c r="K1989" s="41">
        <v>0</v>
      </c>
      <c r="L1989" s="875"/>
      <c r="M1989" s="43"/>
      <c r="O1989" s="1981"/>
      <c r="P1989" s="1982"/>
      <c r="Q1989" s="1980">
        <v>1</v>
      </c>
      <c r="R1989" s="2145"/>
      <c r="S1989" s="889"/>
      <c r="T1989" s="1569"/>
      <c r="U1989" s="915"/>
      <c r="V1989" s="890"/>
    </row>
    <row r="1990" spans="1:22" s="38" customFormat="1" ht="12" hidden="1" outlineLevel="3">
      <c r="B1990" s="26"/>
      <c r="C1990" s="40"/>
      <c r="D1990" s="39"/>
      <c r="E1990" s="40"/>
      <c r="F1990" s="872"/>
      <c r="G1990" s="873"/>
      <c r="H1990" s="873"/>
      <c r="I1990" s="874" t="s">
        <v>640</v>
      </c>
      <c r="J1990" s="873"/>
      <c r="K1990" s="41">
        <v>2.7112399999999998E-2</v>
      </c>
      <c r="L1990" s="875"/>
      <c r="M1990" s="43"/>
      <c r="O1990" s="1981"/>
      <c r="P1990" s="1982"/>
      <c r="Q1990" s="1980">
        <v>1</v>
      </c>
      <c r="R1990" s="2145"/>
      <c r="S1990" s="889"/>
      <c r="T1990" s="1569"/>
      <c r="U1990" s="915"/>
      <c r="V1990" s="890"/>
    </row>
    <row r="1991" spans="1:22" s="38" customFormat="1" ht="12" hidden="1" outlineLevel="3">
      <c r="B1991" s="26"/>
      <c r="C1991" s="40"/>
      <c r="D1991" s="39"/>
      <c r="E1991" s="40"/>
      <c r="F1991" s="872"/>
      <c r="G1991" s="873"/>
      <c r="H1991" s="873"/>
      <c r="I1991" s="874" t="s">
        <v>36</v>
      </c>
      <c r="J1991" s="873"/>
      <c r="K1991" s="41">
        <v>0</v>
      </c>
      <c r="L1991" s="875"/>
      <c r="M1991" s="43"/>
      <c r="O1991" s="1981"/>
      <c r="P1991" s="1982"/>
      <c r="Q1991" s="1980">
        <v>1</v>
      </c>
      <c r="R1991" s="2145"/>
      <c r="S1991" s="889"/>
      <c r="T1991" s="1569"/>
      <c r="U1991" s="915"/>
      <c r="V1991" s="890"/>
    </row>
    <row r="1992" spans="1:22" s="38" customFormat="1" ht="12" hidden="1" outlineLevel="3">
      <c r="B1992" s="26"/>
      <c r="C1992" s="40"/>
      <c r="D1992" s="39"/>
      <c r="E1992" s="40"/>
      <c r="F1992" s="872"/>
      <c r="G1992" s="873"/>
      <c r="H1992" s="873"/>
      <c r="I1992" s="874" t="s">
        <v>1160</v>
      </c>
      <c r="J1992" s="873"/>
      <c r="K1992" s="41">
        <v>2.3275000000000001E-2</v>
      </c>
      <c r="L1992" s="875"/>
      <c r="M1992" s="43"/>
      <c r="O1992" s="1981"/>
      <c r="P1992" s="1982"/>
      <c r="Q1992" s="1980">
        <v>1</v>
      </c>
      <c r="R1992" s="2145"/>
      <c r="S1992" s="889"/>
      <c r="T1992" s="1569"/>
      <c r="U1992" s="915"/>
      <c r="V1992" s="890"/>
    </row>
    <row r="1993" spans="1:22" s="38" customFormat="1" ht="12" hidden="1" outlineLevel="3">
      <c r="B1993" s="26"/>
      <c r="C1993" s="40"/>
      <c r="D1993" s="39"/>
      <c r="E1993" s="40"/>
      <c r="F1993" s="872"/>
      <c r="G1993" s="873"/>
      <c r="H1993" s="873"/>
      <c r="I1993" s="874"/>
      <c r="J1993" s="873"/>
      <c r="K1993" s="41">
        <v>0</v>
      </c>
      <c r="L1993" s="875"/>
      <c r="M1993" s="43"/>
      <c r="O1993" s="1981"/>
      <c r="P1993" s="1982"/>
      <c r="Q1993" s="1980">
        <v>1</v>
      </c>
      <c r="R1993" s="2145"/>
      <c r="S1993" s="889"/>
      <c r="T1993" s="1569"/>
      <c r="U1993" s="915"/>
      <c r="V1993" s="890"/>
    </row>
    <row r="1994" spans="1:22" s="64" customFormat="1" outlineLevel="2">
      <c r="B1994" s="1921" t="s">
        <v>4688</v>
      </c>
      <c r="C1994" s="1642"/>
      <c r="D1994" s="1921"/>
      <c r="E1994" s="1639"/>
      <c r="F1994" s="1638">
        <v>16</v>
      </c>
      <c r="G1994" s="1642" t="s">
        <v>13</v>
      </c>
      <c r="H1994" s="1922" t="s">
        <v>362</v>
      </c>
      <c r="I1994" s="1644" t="s">
        <v>1644</v>
      </c>
      <c r="J1994" s="1642" t="s">
        <v>0</v>
      </c>
      <c r="K1994" s="1643">
        <v>2.2000000000000002</v>
      </c>
      <c r="L1994" s="1923">
        <v>0</v>
      </c>
      <c r="M1994" s="1643">
        <f>K1994*(1+L1994/100)</f>
        <v>2.2000000000000002</v>
      </c>
      <c r="O1994" s="1977"/>
      <c r="P1994" s="1983"/>
      <c r="Q1994" s="1978"/>
      <c r="R1994" s="2143">
        <f>M1994*Q1994</f>
        <v>0</v>
      </c>
      <c r="S1994" s="1924"/>
      <c r="T1994" s="2155">
        <f>M1994*S1994</f>
        <v>0</v>
      </c>
      <c r="U1994" s="1619"/>
      <c r="V1994" s="911">
        <f>M1994*U1994</f>
        <v>0</v>
      </c>
    </row>
    <row r="1995" spans="1:22" s="47" customFormat="1" ht="12.75" hidden="1" customHeight="1" outlineLevel="2">
      <c r="B1995" s="26"/>
      <c r="C1995" s="49"/>
      <c r="D1995" s="48"/>
      <c r="E1995" s="49"/>
      <c r="F1995" s="876"/>
      <c r="G1995" s="877"/>
      <c r="H1995" s="877"/>
      <c r="I1995" s="878"/>
      <c r="J1995" s="877"/>
      <c r="K1995" s="51"/>
      <c r="L1995" s="879"/>
      <c r="M1995" s="51"/>
      <c r="O1995" s="1988"/>
      <c r="P1995" s="1985"/>
      <c r="Q1995" s="1986"/>
      <c r="R1995" s="2146"/>
      <c r="S1995" s="891"/>
      <c r="T1995" s="1570"/>
      <c r="U1995" s="916"/>
      <c r="V1995" s="892"/>
    </row>
    <row r="1996" spans="1:22" s="25" customFormat="1" ht="16.5" customHeight="1" outlineLevel="1">
      <c r="A1996" s="451"/>
      <c r="B1996" s="500" t="s">
        <v>4689</v>
      </c>
      <c r="C1996" s="501" t="s">
        <v>4315</v>
      </c>
      <c r="D1996" s="501"/>
      <c r="E1996" s="502"/>
      <c r="F1996" s="844"/>
      <c r="G1996" s="845"/>
      <c r="H1996" s="503"/>
      <c r="I1996" s="868" t="s">
        <v>1598</v>
      </c>
      <c r="J1996" s="869"/>
      <c r="K1996" s="870"/>
      <c r="L1996" s="871"/>
      <c r="M1996" s="517"/>
      <c r="O1996" s="1975"/>
      <c r="P1996" s="1987"/>
      <c r="Q1996" s="1976"/>
      <c r="R1996" s="2142">
        <f>SUBTOTAL(9,R1997:R2033)</f>
        <v>0</v>
      </c>
      <c r="S1996" s="880"/>
      <c r="T1996" s="2156">
        <f>SUBTOTAL(9,T1997:T2033)</f>
        <v>1.46962E-2</v>
      </c>
      <c r="U1996" s="917"/>
      <c r="V1996" s="893">
        <f>SUBTOTAL(9,V1997:V2033)</f>
        <v>0</v>
      </c>
    </row>
    <row r="1997" spans="1:22" s="64" customFormat="1" outlineLevel="2" collapsed="1">
      <c r="B1997" s="1921" t="s">
        <v>4688</v>
      </c>
      <c r="C1997" s="1642"/>
      <c r="D1997" s="1921"/>
      <c r="E1997" s="1639"/>
      <c r="F1997" s="1638">
        <v>1</v>
      </c>
      <c r="G1997" s="1642" t="s">
        <v>13</v>
      </c>
      <c r="H1997" s="1922" t="s">
        <v>1840</v>
      </c>
      <c r="I1997" s="1644" t="s">
        <v>1841</v>
      </c>
      <c r="J1997" s="1642" t="s">
        <v>16</v>
      </c>
      <c r="K1997" s="1643">
        <v>367.40499999999997</v>
      </c>
      <c r="L1997" s="1923">
        <v>0</v>
      </c>
      <c r="M1997" s="1643">
        <f>K1997*(1+L1997/100)</f>
        <v>367.40499999999997</v>
      </c>
      <c r="O1997" s="1977"/>
      <c r="P1997" s="1983"/>
      <c r="Q1997" s="1978"/>
      <c r="R1997" s="2143">
        <f>M1997*Q1997</f>
        <v>0</v>
      </c>
      <c r="S1997" s="1924">
        <v>4.0000000000000003E-5</v>
      </c>
      <c r="T1997" s="2155">
        <f>M1997*S1997</f>
        <v>1.46962E-2</v>
      </c>
      <c r="U1997" s="1619"/>
      <c r="V1997" s="911">
        <f>M1997*U1997</f>
        <v>0</v>
      </c>
    </row>
    <row r="1998" spans="1:22" s="38" customFormat="1" ht="12" hidden="1" outlineLevel="3">
      <c r="B1998" s="26"/>
      <c r="C1998" s="40"/>
      <c r="D1998" s="39"/>
      <c r="E1998" s="40"/>
      <c r="F1998" s="872"/>
      <c r="G1998" s="873"/>
      <c r="H1998" s="873"/>
      <c r="I1998" s="874" t="s">
        <v>119</v>
      </c>
      <c r="J1998" s="873"/>
      <c r="K1998" s="41">
        <v>0</v>
      </c>
      <c r="L1998" s="875"/>
      <c r="M1998" s="43"/>
      <c r="O1998" s="1981"/>
      <c r="P1998" s="1982"/>
      <c r="Q1998" s="1980">
        <v>1</v>
      </c>
      <c r="R1998" s="2145"/>
      <c r="S1998" s="889"/>
      <c r="T1998" s="1569"/>
      <c r="U1998" s="915"/>
      <c r="V1998" s="890"/>
    </row>
    <row r="1999" spans="1:22" s="38" customFormat="1" ht="12" hidden="1" outlineLevel="3">
      <c r="B1999" s="26"/>
      <c r="C1999" s="40"/>
      <c r="D1999" s="39"/>
      <c r="E1999" s="40"/>
      <c r="F1999" s="872"/>
      <c r="G1999" s="873"/>
      <c r="H1999" s="873"/>
      <c r="I1999" s="874" t="s">
        <v>44</v>
      </c>
      <c r="J1999" s="873"/>
      <c r="K1999" s="41">
        <v>0</v>
      </c>
      <c r="L1999" s="875"/>
      <c r="M1999" s="43"/>
      <c r="O1999" s="1981"/>
      <c r="P1999" s="1982"/>
      <c r="Q1999" s="1980">
        <v>1</v>
      </c>
      <c r="R1999" s="2145"/>
      <c r="S1999" s="889"/>
      <c r="T1999" s="1569"/>
      <c r="U1999" s="915"/>
      <c r="V1999" s="890"/>
    </row>
    <row r="2000" spans="1:22" s="38" customFormat="1" ht="12" hidden="1" outlineLevel="3">
      <c r="B2000" s="26"/>
      <c r="C2000" s="40"/>
      <c r="D2000" s="39"/>
      <c r="E2000" s="40"/>
      <c r="F2000" s="872"/>
      <c r="G2000" s="873"/>
      <c r="H2000" s="873"/>
      <c r="I2000" s="874" t="s">
        <v>932</v>
      </c>
      <c r="J2000" s="873"/>
      <c r="K2000" s="41">
        <v>0</v>
      </c>
      <c r="L2000" s="875"/>
      <c r="M2000" s="43"/>
      <c r="O2000" s="1981"/>
      <c r="P2000" s="1982"/>
      <c r="Q2000" s="1980">
        <v>1</v>
      </c>
      <c r="R2000" s="2145"/>
      <c r="S2000" s="889"/>
      <c r="T2000" s="1569"/>
      <c r="U2000" s="915"/>
      <c r="V2000" s="890"/>
    </row>
    <row r="2001" spans="2:22" s="38" customFormat="1" ht="12" hidden="1" outlineLevel="3">
      <c r="B2001" s="26"/>
      <c r="C2001" s="40"/>
      <c r="D2001" s="39"/>
      <c r="E2001" s="40"/>
      <c r="F2001" s="872"/>
      <c r="G2001" s="873"/>
      <c r="H2001" s="873"/>
      <c r="I2001" s="874" t="s">
        <v>1419</v>
      </c>
      <c r="J2001" s="873"/>
      <c r="K2001" s="41">
        <v>161.28</v>
      </c>
      <c r="L2001" s="875"/>
      <c r="M2001" s="43"/>
      <c r="O2001" s="1981"/>
      <c r="P2001" s="1982"/>
      <c r="Q2001" s="1980">
        <v>1</v>
      </c>
      <c r="R2001" s="2145"/>
      <c r="S2001" s="889"/>
      <c r="T2001" s="1569"/>
      <c r="U2001" s="915"/>
      <c r="V2001" s="890"/>
    </row>
    <row r="2002" spans="2:22" s="38" customFormat="1" ht="12" hidden="1" outlineLevel="3">
      <c r="B2002" s="26"/>
      <c r="C2002" s="40"/>
      <c r="D2002" s="39"/>
      <c r="E2002" s="40"/>
      <c r="F2002" s="872"/>
      <c r="G2002" s="873"/>
      <c r="H2002" s="873"/>
      <c r="I2002" s="874" t="s">
        <v>161</v>
      </c>
      <c r="J2002" s="873"/>
      <c r="K2002" s="41">
        <v>0</v>
      </c>
      <c r="L2002" s="875"/>
      <c r="M2002" s="43"/>
      <c r="O2002" s="1981"/>
      <c r="P2002" s="1982"/>
      <c r="Q2002" s="1980">
        <v>1</v>
      </c>
      <c r="R2002" s="2145"/>
      <c r="S2002" s="889"/>
      <c r="T2002" s="1569"/>
      <c r="U2002" s="915"/>
      <c r="V2002" s="890"/>
    </row>
    <row r="2003" spans="2:22" s="38" customFormat="1" ht="12" hidden="1" outlineLevel="3">
      <c r="B2003" s="26"/>
      <c r="C2003" s="40"/>
      <c r="D2003" s="39"/>
      <c r="E2003" s="40"/>
      <c r="F2003" s="872"/>
      <c r="G2003" s="873"/>
      <c r="H2003" s="873"/>
      <c r="I2003" s="874" t="s">
        <v>1413</v>
      </c>
      <c r="J2003" s="873"/>
      <c r="K2003" s="41">
        <v>-42.404999999999994</v>
      </c>
      <c r="L2003" s="875"/>
      <c r="M2003" s="43"/>
      <c r="O2003" s="1981"/>
      <c r="P2003" s="1982"/>
      <c r="Q2003" s="1980">
        <v>1</v>
      </c>
      <c r="R2003" s="2145"/>
      <c r="S2003" s="889"/>
      <c r="T2003" s="1569"/>
      <c r="U2003" s="915"/>
      <c r="V2003" s="890"/>
    </row>
    <row r="2004" spans="2:22" s="38" customFormat="1" ht="12" hidden="1" outlineLevel="3">
      <c r="B2004" s="26"/>
      <c r="C2004" s="40"/>
      <c r="D2004" s="39"/>
      <c r="E2004" s="40"/>
      <c r="F2004" s="872"/>
      <c r="G2004" s="873"/>
      <c r="H2004" s="873"/>
      <c r="I2004" s="874" t="s">
        <v>510</v>
      </c>
      <c r="J2004" s="873"/>
      <c r="K2004" s="41">
        <v>0</v>
      </c>
      <c r="L2004" s="875"/>
      <c r="M2004" s="43"/>
      <c r="O2004" s="1981"/>
      <c r="P2004" s="1982"/>
      <c r="Q2004" s="1980">
        <v>1</v>
      </c>
      <c r="R2004" s="2145"/>
      <c r="S2004" s="889"/>
      <c r="T2004" s="1569"/>
      <c r="U2004" s="915"/>
      <c r="V2004" s="890"/>
    </row>
    <row r="2005" spans="2:22" s="38" customFormat="1" ht="12" hidden="1" outlineLevel="3">
      <c r="B2005" s="26"/>
      <c r="C2005" s="40"/>
      <c r="D2005" s="39"/>
      <c r="E2005" s="40"/>
      <c r="F2005" s="872"/>
      <c r="G2005" s="873"/>
      <c r="H2005" s="873"/>
      <c r="I2005" s="874" t="s">
        <v>1124</v>
      </c>
      <c r="J2005" s="873"/>
      <c r="K2005" s="41">
        <v>6.9474999999999989</v>
      </c>
      <c r="L2005" s="875"/>
      <c r="M2005" s="43"/>
      <c r="O2005" s="1981"/>
      <c r="P2005" s="1982"/>
      <c r="Q2005" s="1980">
        <v>1</v>
      </c>
      <c r="R2005" s="2145"/>
      <c r="S2005" s="889"/>
      <c r="T2005" s="1569"/>
      <c r="U2005" s="915"/>
      <c r="V2005" s="890"/>
    </row>
    <row r="2006" spans="2:22" s="38" customFormat="1" ht="12" hidden="1" outlineLevel="3">
      <c r="B2006" s="26"/>
      <c r="C2006" s="40"/>
      <c r="D2006" s="39"/>
      <c r="E2006" s="40"/>
      <c r="F2006" s="872"/>
      <c r="G2006" s="873"/>
      <c r="H2006" s="873"/>
      <c r="I2006" s="874" t="s">
        <v>933</v>
      </c>
      <c r="J2006" s="873"/>
      <c r="K2006" s="41">
        <v>0</v>
      </c>
      <c r="L2006" s="875"/>
      <c r="M2006" s="43"/>
      <c r="O2006" s="1981"/>
      <c r="P2006" s="1982"/>
      <c r="Q2006" s="1980">
        <v>1</v>
      </c>
      <c r="R2006" s="2145"/>
      <c r="S2006" s="889"/>
      <c r="T2006" s="1569"/>
      <c r="U2006" s="915"/>
      <c r="V2006" s="890"/>
    </row>
    <row r="2007" spans="2:22" s="38" customFormat="1" ht="12" hidden="1" outlineLevel="3">
      <c r="B2007" s="26"/>
      <c r="C2007" s="40"/>
      <c r="D2007" s="39"/>
      <c r="E2007" s="40"/>
      <c r="F2007" s="872"/>
      <c r="G2007" s="873"/>
      <c r="H2007" s="873"/>
      <c r="I2007" s="874" t="s">
        <v>1004</v>
      </c>
      <c r="J2007" s="873"/>
      <c r="K2007" s="41">
        <v>25.800000000000004</v>
      </c>
      <c r="L2007" s="875"/>
      <c r="M2007" s="43"/>
      <c r="O2007" s="1981"/>
      <c r="P2007" s="1982"/>
      <c r="Q2007" s="1980">
        <v>1</v>
      </c>
      <c r="R2007" s="2145"/>
      <c r="S2007" s="889"/>
      <c r="T2007" s="1569"/>
      <c r="U2007" s="915"/>
      <c r="V2007" s="890"/>
    </row>
    <row r="2008" spans="2:22" s="38" customFormat="1" ht="12" hidden="1" outlineLevel="3">
      <c r="B2008" s="26"/>
      <c r="C2008" s="40"/>
      <c r="D2008" s="39"/>
      <c r="E2008" s="40"/>
      <c r="F2008" s="872"/>
      <c r="G2008" s="873"/>
      <c r="H2008" s="873"/>
      <c r="I2008" s="874" t="s">
        <v>161</v>
      </c>
      <c r="J2008" s="873"/>
      <c r="K2008" s="41">
        <v>0</v>
      </c>
      <c r="L2008" s="875"/>
      <c r="M2008" s="43"/>
      <c r="O2008" s="1981"/>
      <c r="P2008" s="1982"/>
      <c r="Q2008" s="1980">
        <v>1</v>
      </c>
      <c r="R2008" s="2145"/>
      <c r="S2008" s="889"/>
      <c r="T2008" s="1569"/>
      <c r="U2008" s="915"/>
      <c r="V2008" s="890"/>
    </row>
    <row r="2009" spans="2:22" s="38" customFormat="1" ht="12" hidden="1" outlineLevel="3">
      <c r="B2009" s="26"/>
      <c r="C2009" s="40"/>
      <c r="D2009" s="39"/>
      <c r="E2009" s="40"/>
      <c r="F2009" s="872"/>
      <c r="G2009" s="873"/>
      <c r="H2009" s="873"/>
      <c r="I2009" s="874" t="s">
        <v>392</v>
      </c>
      <c r="J2009" s="873"/>
      <c r="K2009" s="41">
        <v>-2.1</v>
      </c>
      <c r="L2009" s="875"/>
      <c r="M2009" s="43"/>
      <c r="O2009" s="1981"/>
      <c r="P2009" s="1982"/>
      <c r="Q2009" s="1980">
        <v>1</v>
      </c>
      <c r="R2009" s="2145"/>
      <c r="S2009" s="889"/>
      <c r="T2009" s="1569"/>
      <c r="U2009" s="915"/>
      <c r="V2009" s="890"/>
    </row>
    <row r="2010" spans="2:22" s="38" customFormat="1" ht="12" hidden="1" outlineLevel="3">
      <c r="B2010" s="26"/>
      <c r="C2010" s="40"/>
      <c r="D2010" s="39"/>
      <c r="E2010" s="40"/>
      <c r="F2010" s="872"/>
      <c r="G2010" s="873"/>
      <c r="H2010" s="873"/>
      <c r="I2010" s="874" t="s">
        <v>934</v>
      </c>
      <c r="J2010" s="873"/>
      <c r="K2010" s="41">
        <v>0</v>
      </c>
      <c r="L2010" s="875"/>
      <c r="M2010" s="43"/>
      <c r="O2010" s="1981"/>
      <c r="P2010" s="1982"/>
      <c r="Q2010" s="1980">
        <v>1</v>
      </c>
      <c r="R2010" s="2145"/>
      <c r="S2010" s="889"/>
      <c r="T2010" s="1569"/>
      <c r="U2010" s="915"/>
      <c r="V2010" s="890"/>
    </row>
    <row r="2011" spans="2:22" s="38" customFormat="1" ht="12" hidden="1" outlineLevel="3">
      <c r="B2011" s="26"/>
      <c r="C2011" s="40"/>
      <c r="D2011" s="39"/>
      <c r="E2011" s="40"/>
      <c r="F2011" s="872"/>
      <c r="G2011" s="873"/>
      <c r="H2011" s="873"/>
      <c r="I2011" s="874" t="s">
        <v>1013</v>
      </c>
      <c r="J2011" s="873"/>
      <c r="K2011" s="41">
        <v>32.099999999999994</v>
      </c>
      <c r="L2011" s="875"/>
      <c r="M2011" s="43"/>
      <c r="O2011" s="1981"/>
      <c r="P2011" s="1982"/>
      <c r="Q2011" s="1980">
        <v>1</v>
      </c>
      <c r="R2011" s="2145"/>
      <c r="S2011" s="889"/>
      <c r="T2011" s="1569"/>
      <c r="U2011" s="915"/>
      <c r="V2011" s="890"/>
    </row>
    <row r="2012" spans="2:22" s="38" customFormat="1" ht="12" hidden="1" outlineLevel="3">
      <c r="B2012" s="26"/>
      <c r="C2012" s="40"/>
      <c r="D2012" s="39"/>
      <c r="E2012" s="40"/>
      <c r="F2012" s="872"/>
      <c r="G2012" s="873"/>
      <c r="H2012" s="873"/>
      <c r="I2012" s="874" t="s">
        <v>161</v>
      </c>
      <c r="J2012" s="873"/>
      <c r="K2012" s="41">
        <v>0</v>
      </c>
      <c r="L2012" s="875"/>
      <c r="M2012" s="43"/>
      <c r="O2012" s="1981"/>
      <c r="P2012" s="1982"/>
      <c r="Q2012" s="1980">
        <v>1</v>
      </c>
      <c r="R2012" s="2145"/>
      <c r="S2012" s="889"/>
      <c r="T2012" s="1569"/>
      <c r="U2012" s="915"/>
      <c r="V2012" s="890"/>
    </row>
    <row r="2013" spans="2:22" s="38" customFormat="1" ht="12" hidden="1" outlineLevel="3">
      <c r="B2013" s="26"/>
      <c r="C2013" s="40"/>
      <c r="D2013" s="39"/>
      <c r="E2013" s="40"/>
      <c r="F2013" s="872"/>
      <c r="G2013" s="873"/>
      <c r="H2013" s="873"/>
      <c r="I2013" s="874" t="s">
        <v>531</v>
      </c>
      <c r="J2013" s="873"/>
      <c r="K2013" s="41">
        <v>-10.8</v>
      </c>
      <c r="L2013" s="875"/>
      <c r="M2013" s="43"/>
      <c r="O2013" s="1981"/>
      <c r="P2013" s="1982"/>
      <c r="Q2013" s="1980">
        <v>1</v>
      </c>
      <c r="R2013" s="2145"/>
      <c r="S2013" s="889"/>
      <c r="T2013" s="1569"/>
      <c r="U2013" s="915"/>
      <c r="V2013" s="890"/>
    </row>
    <row r="2014" spans="2:22" s="38" customFormat="1" ht="12" hidden="1" outlineLevel="3">
      <c r="B2014" s="26"/>
      <c r="C2014" s="40"/>
      <c r="D2014" s="39"/>
      <c r="E2014" s="40"/>
      <c r="F2014" s="872"/>
      <c r="G2014" s="873"/>
      <c r="H2014" s="873"/>
      <c r="I2014" s="874" t="s">
        <v>935</v>
      </c>
      <c r="J2014" s="873"/>
      <c r="K2014" s="41">
        <v>0</v>
      </c>
      <c r="L2014" s="875"/>
      <c r="M2014" s="43"/>
      <c r="O2014" s="1981"/>
      <c r="P2014" s="1982"/>
      <c r="Q2014" s="1980">
        <v>1</v>
      </c>
      <c r="R2014" s="2145"/>
      <c r="S2014" s="889"/>
      <c r="T2014" s="1569"/>
      <c r="U2014" s="915"/>
      <c r="V2014" s="890"/>
    </row>
    <row r="2015" spans="2:22" s="38" customFormat="1" ht="12" hidden="1" outlineLevel="3">
      <c r="B2015" s="26"/>
      <c r="C2015" s="40"/>
      <c r="D2015" s="39"/>
      <c r="E2015" s="40"/>
      <c r="F2015" s="872"/>
      <c r="G2015" s="873"/>
      <c r="H2015" s="873"/>
      <c r="I2015" s="874" t="s">
        <v>1075</v>
      </c>
      <c r="J2015" s="873"/>
      <c r="K2015" s="41">
        <v>37.11</v>
      </c>
      <c r="L2015" s="875"/>
      <c r="M2015" s="43"/>
      <c r="O2015" s="1981"/>
      <c r="P2015" s="1982"/>
      <c r="Q2015" s="1980">
        <v>1</v>
      </c>
      <c r="R2015" s="2145"/>
      <c r="S2015" s="889"/>
      <c r="T2015" s="1569"/>
      <c r="U2015" s="915"/>
      <c r="V2015" s="890"/>
    </row>
    <row r="2016" spans="2:22" s="38" customFormat="1" ht="12" hidden="1" outlineLevel="3">
      <c r="B2016" s="26"/>
      <c r="C2016" s="40"/>
      <c r="D2016" s="39"/>
      <c r="E2016" s="40"/>
      <c r="F2016" s="872"/>
      <c r="G2016" s="873"/>
      <c r="H2016" s="873"/>
      <c r="I2016" s="874" t="s">
        <v>161</v>
      </c>
      <c r="J2016" s="873"/>
      <c r="K2016" s="41">
        <v>0</v>
      </c>
      <c r="L2016" s="875"/>
      <c r="M2016" s="43"/>
      <c r="O2016" s="1981"/>
      <c r="P2016" s="1982"/>
      <c r="Q2016" s="1980">
        <v>1</v>
      </c>
      <c r="R2016" s="2145"/>
      <c r="S2016" s="889"/>
      <c r="T2016" s="1569"/>
      <c r="U2016" s="915"/>
      <c r="V2016" s="890"/>
    </row>
    <row r="2017" spans="2:22" s="38" customFormat="1" ht="12" hidden="1" outlineLevel="3">
      <c r="B2017" s="26"/>
      <c r="C2017" s="40"/>
      <c r="D2017" s="39"/>
      <c r="E2017" s="40"/>
      <c r="F2017" s="872"/>
      <c r="G2017" s="873"/>
      <c r="H2017" s="873"/>
      <c r="I2017" s="874" t="s">
        <v>521</v>
      </c>
      <c r="J2017" s="873"/>
      <c r="K2017" s="41">
        <v>-3.78</v>
      </c>
      <c r="L2017" s="875"/>
      <c r="M2017" s="43"/>
      <c r="O2017" s="1981"/>
      <c r="P2017" s="1982"/>
      <c r="Q2017" s="1980">
        <v>1</v>
      </c>
      <c r="R2017" s="2145"/>
      <c r="S2017" s="889"/>
      <c r="T2017" s="1569"/>
      <c r="U2017" s="915"/>
      <c r="V2017" s="890"/>
    </row>
    <row r="2018" spans="2:22" s="38" customFormat="1" ht="12" hidden="1" outlineLevel="3">
      <c r="B2018" s="26"/>
      <c r="C2018" s="40"/>
      <c r="D2018" s="39"/>
      <c r="E2018" s="40"/>
      <c r="F2018" s="872"/>
      <c r="G2018" s="873"/>
      <c r="H2018" s="873"/>
      <c r="I2018" s="874" t="s">
        <v>937</v>
      </c>
      <c r="J2018" s="873"/>
      <c r="K2018" s="41">
        <v>0</v>
      </c>
      <c r="L2018" s="875"/>
      <c r="M2018" s="43"/>
      <c r="O2018" s="1981"/>
      <c r="P2018" s="1982"/>
      <c r="Q2018" s="1980">
        <v>1</v>
      </c>
      <c r="R2018" s="2145"/>
      <c r="S2018" s="889"/>
      <c r="T2018" s="1569"/>
      <c r="U2018" s="915"/>
      <c r="V2018" s="890"/>
    </row>
    <row r="2019" spans="2:22" s="38" customFormat="1" ht="12" hidden="1" outlineLevel="3">
      <c r="B2019" s="26"/>
      <c r="C2019" s="40"/>
      <c r="D2019" s="39"/>
      <c r="E2019" s="40"/>
      <c r="F2019" s="872"/>
      <c r="G2019" s="873"/>
      <c r="H2019" s="873"/>
      <c r="I2019" s="874" t="s">
        <v>1448</v>
      </c>
      <c r="J2019" s="873"/>
      <c r="K2019" s="41">
        <v>114.99</v>
      </c>
      <c r="L2019" s="875"/>
      <c r="M2019" s="43"/>
      <c r="O2019" s="1981"/>
      <c r="P2019" s="1982"/>
      <c r="Q2019" s="1980">
        <v>1</v>
      </c>
      <c r="R2019" s="2145"/>
      <c r="S2019" s="889"/>
      <c r="T2019" s="1569"/>
      <c r="U2019" s="915"/>
      <c r="V2019" s="890"/>
    </row>
    <row r="2020" spans="2:22" s="38" customFormat="1" ht="12" hidden="1" outlineLevel="3">
      <c r="B2020" s="26"/>
      <c r="C2020" s="40"/>
      <c r="D2020" s="39"/>
      <c r="E2020" s="40"/>
      <c r="F2020" s="872"/>
      <c r="G2020" s="873"/>
      <c r="H2020" s="873"/>
      <c r="I2020" s="874" t="s">
        <v>42</v>
      </c>
      <c r="J2020" s="873"/>
      <c r="K2020" s="41">
        <v>0</v>
      </c>
      <c r="L2020" s="875"/>
      <c r="M2020" s="43"/>
      <c r="O2020" s="1981"/>
      <c r="P2020" s="1982"/>
      <c r="Q2020" s="1980">
        <v>1</v>
      </c>
      <c r="R2020" s="2145"/>
      <c r="S2020" s="889"/>
      <c r="T2020" s="1569"/>
      <c r="U2020" s="915"/>
      <c r="V2020" s="890"/>
    </row>
    <row r="2021" spans="2:22" s="38" customFormat="1" ht="12" hidden="1" outlineLevel="3">
      <c r="B2021" s="26"/>
      <c r="C2021" s="40"/>
      <c r="D2021" s="39"/>
      <c r="E2021" s="40"/>
      <c r="F2021" s="872"/>
      <c r="G2021" s="873"/>
      <c r="H2021" s="873"/>
      <c r="I2021" s="874" t="s">
        <v>1426</v>
      </c>
      <c r="J2021" s="873"/>
      <c r="K2021" s="41">
        <v>-14.79</v>
      </c>
      <c r="L2021" s="875"/>
      <c r="M2021" s="43"/>
      <c r="O2021" s="1981"/>
      <c r="P2021" s="1982"/>
      <c r="Q2021" s="1980">
        <v>1</v>
      </c>
      <c r="R2021" s="2145"/>
      <c r="S2021" s="889"/>
      <c r="T2021" s="1569"/>
      <c r="U2021" s="915"/>
      <c r="V2021" s="890"/>
    </row>
    <row r="2022" spans="2:22" s="38" customFormat="1" ht="12" hidden="1" outlineLevel="3">
      <c r="B2022" s="26"/>
      <c r="C2022" s="40"/>
      <c r="D2022" s="39"/>
      <c r="E2022" s="40"/>
      <c r="F2022" s="872"/>
      <c r="G2022" s="873"/>
      <c r="H2022" s="873"/>
      <c r="I2022" s="874" t="s">
        <v>938</v>
      </c>
      <c r="J2022" s="873"/>
      <c r="K2022" s="41">
        <v>0</v>
      </c>
      <c r="L2022" s="875"/>
      <c r="M2022" s="43"/>
      <c r="O2022" s="1981"/>
      <c r="P2022" s="1982"/>
      <c r="Q2022" s="1980">
        <v>1</v>
      </c>
      <c r="R2022" s="2145"/>
      <c r="S2022" s="889"/>
      <c r="T2022" s="1569"/>
      <c r="U2022" s="915"/>
      <c r="V2022" s="890"/>
    </row>
    <row r="2023" spans="2:22" s="38" customFormat="1" ht="12" hidden="1" outlineLevel="3">
      <c r="B2023" s="26"/>
      <c r="C2023" s="40"/>
      <c r="D2023" s="39"/>
      <c r="E2023" s="40"/>
      <c r="F2023" s="872"/>
      <c r="G2023" s="873"/>
      <c r="H2023" s="873"/>
      <c r="I2023" s="874" t="s">
        <v>1067</v>
      </c>
      <c r="J2023" s="873"/>
      <c r="K2023" s="41">
        <v>30.99</v>
      </c>
      <c r="L2023" s="875"/>
      <c r="M2023" s="43"/>
      <c r="O2023" s="1981"/>
      <c r="P2023" s="1982"/>
      <c r="Q2023" s="1980">
        <v>1</v>
      </c>
      <c r="R2023" s="2145"/>
      <c r="S2023" s="889"/>
      <c r="T2023" s="1569"/>
      <c r="U2023" s="915"/>
      <c r="V2023" s="890"/>
    </row>
    <row r="2024" spans="2:22" s="38" customFormat="1" ht="12" hidden="1" outlineLevel="3">
      <c r="B2024" s="26"/>
      <c r="C2024" s="40"/>
      <c r="D2024" s="39"/>
      <c r="E2024" s="40"/>
      <c r="F2024" s="872"/>
      <c r="G2024" s="873"/>
      <c r="H2024" s="873"/>
      <c r="I2024" s="874" t="s">
        <v>392</v>
      </c>
      <c r="J2024" s="873"/>
      <c r="K2024" s="41">
        <v>-2.1</v>
      </c>
      <c r="L2024" s="875"/>
      <c r="M2024" s="43"/>
      <c r="O2024" s="1981"/>
      <c r="P2024" s="1982"/>
      <c r="Q2024" s="1980">
        <v>1</v>
      </c>
      <c r="R2024" s="2145"/>
      <c r="S2024" s="889"/>
      <c r="T2024" s="1569"/>
      <c r="U2024" s="915"/>
      <c r="V2024" s="890"/>
    </row>
    <row r="2025" spans="2:22" s="38" customFormat="1" ht="12" hidden="1" outlineLevel="3">
      <c r="B2025" s="26"/>
      <c r="C2025" s="40"/>
      <c r="D2025" s="39"/>
      <c r="E2025" s="40"/>
      <c r="F2025" s="872"/>
      <c r="G2025" s="873"/>
      <c r="H2025" s="873"/>
      <c r="I2025" s="874" t="s">
        <v>940</v>
      </c>
      <c r="J2025" s="873"/>
      <c r="K2025" s="41">
        <v>0</v>
      </c>
      <c r="L2025" s="875"/>
      <c r="M2025" s="43"/>
      <c r="O2025" s="1981"/>
      <c r="P2025" s="1982"/>
      <c r="Q2025" s="1980">
        <v>1</v>
      </c>
      <c r="R2025" s="2145"/>
      <c r="S2025" s="889"/>
      <c r="T2025" s="1569"/>
      <c r="U2025" s="915"/>
      <c r="V2025" s="890"/>
    </row>
    <row r="2026" spans="2:22" s="38" customFormat="1" ht="12" hidden="1" outlineLevel="3">
      <c r="B2026" s="26"/>
      <c r="C2026" s="40"/>
      <c r="D2026" s="39"/>
      <c r="E2026" s="40"/>
      <c r="F2026" s="872"/>
      <c r="G2026" s="873"/>
      <c r="H2026" s="873"/>
      <c r="I2026" s="874" t="s">
        <v>1030</v>
      </c>
      <c r="J2026" s="873"/>
      <c r="K2026" s="41">
        <v>62.400000000000006</v>
      </c>
      <c r="L2026" s="875"/>
      <c r="M2026" s="43"/>
      <c r="O2026" s="1981"/>
      <c r="P2026" s="1982"/>
      <c r="Q2026" s="1980">
        <v>1</v>
      </c>
      <c r="R2026" s="2145"/>
      <c r="S2026" s="889"/>
      <c r="T2026" s="1569"/>
      <c r="U2026" s="915"/>
      <c r="V2026" s="890"/>
    </row>
    <row r="2027" spans="2:22" s="38" customFormat="1" ht="12" hidden="1" outlineLevel="3">
      <c r="B2027" s="26"/>
      <c r="C2027" s="40"/>
      <c r="D2027" s="39"/>
      <c r="E2027" s="40"/>
      <c r="F2027" s="872"/>
      <c r="G2027" s="873"/>
      <c r="H2027" s="873"/>
      <c r="I2027" s="874" t="s">
        <v>42</v>
      </c>
      <c r="J2027" s="873"/>
      <c r="K2027" s="41">
        <v>0</v>
      </c>
      <c r="L2027" s="875"/>
      <c r="M2027" s="43"/>
      <c r="O2027" s="1981"/>
      <c r="P2027" s="1982"/>
      <c r="Q2027" s="1980">
        <v>1</v>
      </c>
      <c r="R2027" s="2145"/>
      <c r="S2027" s="889"/>
      <c r="T2027" s="1569"/>
      <c r="U2027" s="915"/>
      <c r="V2027" s="890"/>
    </row>
    <row r="2028" spans="2:22" s="38" customFormat="1" ht="12" hidden="1" outlineLevel="3">
      <c r="B2028" s="26"/>
      <c r="C2028" s="40"/>
      <c r="D2028" s="39"/>
      <c r="E2028" s="40"/>
      <c r="F2028" s="872"/>
      <c r="G2028" s="873"/>
      <c r="H2028" s="873"/>
      <c r="I2028" s="874" t="s">
        <v>396</v>
      </c>
      <c r="J2028" s="873"/>
      <c r="K2028" s="41">
        <v>-5.4</v>
      </c>
      <c r="L2028" s="875"/>
      <c r="M2028" s="43"/>
      <c r="O2028" s="1981"/>
      <c r="P2028" s="1982"/>
      <c r="Q2028" s="1980">
        <v>1</v>
      </c>
      <c r="R2028" s="2145"/>
      <c r="S2028" s="889"/>
      <c r="T2028" s="1569"/>
      <c r="U2028" s="915"/>
      <c r="V2028" s="890"/>
    </row>
    <row r="2029" spans="2:22" s="38" customFormat="1" ht="12" hidden="1" outlineLevel="3">
      <c r="B2029" s="26"/>
      <c r="C2029" s="40"/>
      <c r="D2029" s="39"/>
      <c r="E2029" s="40"/>
      <c r="F2029" s="872"/>
      <c r="G2029" s="873"/>
      <c r="H2029" s="873"/>
      <c r="I2029" s="874" t="s">
        <v>471</v>
      </c>
      <c r="J2029" s="873"/>
      <c r="K2029" s="41">
        <v>-28.664999999999999</v>
      </c>
      <c r="L2029" s="875"/>
      <c r="M2029" s="43"/>
      <c r="O2029" s="1981"/>
      <c r="P2029" s="1982"/>
      <c r="Q2029" s="1980">
        <v>1</v>
      </c>
      <c r="R2029" s="2145"/>
      <c r="S2029" s="889"/>
      <c r="T2029" s="1569"/>
      <c r="U2029" s="915"/>
      <c r="V2029" s="890"/>
    </row>
    <row r="2030" spans="2:22" s="38" customFormat="1" ht="12" hidden="1" outlineLevel="3">
      <c r="B2030" s="26"/>
      <c r="C2030" s="40"/>
      <c r="D2030" s="39"/>
      <c r="E2030" s="40"/>
      <c r="F2030" s="872"/>
      <c r="G2030" s="873"/>
      <c r="H2030" s="873"/>
      <c r="I2030" s="874" t="s">
        <v>1122</v>
      </c>
      <c r="J2030" s="873"/>
      <c r="K2030" s="41">
        <v>5.8274999999999988</v>
      </c>
      <c r="L2030" s="875"/>
      <c r="M2030" s="43"/>
      <c r="O2030" s="1981"/>
      <c r="P2030" s="1982"/>
      <c r="Q2030" s="1980">
        <v>1</v>
      </c>
      <c r="R2030" s="2145"/>
      <c r="S2030" s="889"/>
      <c r="T2030" s="1569"/>
      <c r="U2030" s="915"/>
      <c r="V2030" s="890"/>
    </row>
    <row r="2031" spans="2:22" s="38" customFormat="1" ht="12" hidden="1" outlineLevel="3">
      <c r="B2031" s="26"/>
      <c r="C2031" s="40"/>
      <c r="D2031" s="39"/>
      <c r="E2031" s="40"/>
      <c r="F2031" s="872"/>
      <c r="G2031" s="873"/>
      <c r="H2031" s="873"/>
      <c r="I2031" s="874"/>
      <c r="J2031" s="873"/>
      <c r="K2031" s="41">
        <v>0</v>
      </c>
      <c r="L2031" s="875"/>
      <c r="M2031" s="43"/>
      <c r="O2031" s="1981"/>
      <c r="P2031" s="1982"/>
      <c r="Q2031" s="1980">
        <v>1</v>
      </c>
      <c r="R2031" s="2145"/>
      <c r="S2031" s="889"/>
      <c r="T2031" s="1569"/>
      <c r="U2031" s="915"/>
      <c r="V2031" s="890"/>
    </row>
    <row r="2032" spans="2:22" s="64" customFormat="1" outlineLevel="2">
      <c r="B2032" s="1921" t="s">
        <v>4688</v>
      </c>
      <c r="C2032" s="1642"/>
      <c r="D2032" s="1921"/>
      <c r="E2032" s="1639"/>
      <c r="F2032" s="1638">
        <v>2</v>
      </c>
      <c r="G2032" s="1642" t="s">
        <v>13</v>
      </c>
      <c r="H2032" s="1922" t="s">
        <v>363</v>
      </c>
      <c r="I2032" s="1644" t="s">
        <v>1681</v>
      </c>
      <c r="J2032" s="1642" t="s">
        <v>0</v>
      </c>
      <c r="K2032" s="1643">
        <v>1.1000000000000001</v>
      </c>
      <c r="L2032" s="1923">
        <v>0</v>
      </c>
      <c r="M2032" s="1643">
        <f>K2032*(1+L2032/100)</f>
        <v>1.1000000000000001</v>
      </c>
      <c r="O2032" s="1977"/>
      <c r="P2032" s="1983"/>
      <c r="Q2032" s="1978"/>
      <c r="R2032" s="2143">
        <f>M2032*Q2032</f>
        <v>0</v>
      </c>
      <c r="S2032" s="1924"/>
      <c r="T2032" s="2155">
        <f>M2032*S2032</f>
        <v>0</v>
      </c>
      <c r="U2032" s="1619"/>
      <c r="V2032" s="911">
        <f>M2032*U2032</f>
        <v>0</v>
      </c>
    </row>
    <row r="2033" spans="1:22" s="47" customFormat="1" ht="12.75" hidden="1" customHeight="1" outlineLevel="2">
      <c r="B2033" s="26"/>
      <c r="C2033" s="49"/>
      <c r="D2033" s="48"/>
      <c r="E2033" s="49"/>
      <c r="F2033" s="876"/>
      <c r="G2033" s="877"/>
      <c r="H2033" s="877"/>
      <c r="I2033" s="878"/>
      <c r="J2033" s="877"/>
      <c r="K2033" s="51"/>
      <c r="L2033" s="879"/>
      <c r="M2033" s="51"/>
      <c r="O2033" s="1988"/>
      <c r="P2033" s="1985"/>
      <c r="Q2033" s="1986"/>
      <c r="R2033" s="2146"/>
      <c r="S2033" s="891"/>
      <c r="T2033" s="1570"/>
      <c r="U2033" s="916"/>
      <c r="V2033" s="892"/>
    </row>
    <row r="2034" spans="1:22" s="25" customFormat="1" ht="16.5" customHeight="1" outlineLevel="1">
      <c r="A2034" s="451"/>
      <c r="B2034" s="500" t="s">
        <v>4689</v>
      </c>
      <c r="C2034" s="501" t="s">
        <v>4450</v>
      </c>
      <c r="D2034" s="501"/>
      <c r="E2034" s="502"/>
      <c r="F2034" s="844"/>
      <c r="G2034" s="845"/>
      <c r="H2034" s="503"/>
      <c r="I2034" s="868" t="s">
        <v>1274</v>
      </c>
      <c r="J2034" s="869"/>
      <c r="K2034" s="870"/>
      <c r="L2034" s="871"/>
      <c r="M2034" s="517"/>
      <c r="O2034" s="1975"/>
      <c r="P2034" s="1987"/>
      <c r="Q2034" s="1976"/>
      <c r="R2034" s="2142">
        <f>SUBTOTAL(9,R2035:R2184)</f>
        <v>0</v>
      </c>
      <c r="S2034" s="880"/>
      <c r="T2034" s="2156">
        <f>SUBTOTAL(9,T2035:T2184)</f>
        <v>84.011247845599996</v>
      </c>
      <c r="U2034" s="917"/>
      <c r="V2034" s="893">
        <f>SUBTOTAL(9,V2035:V2184)</f>
        <v>0</v>
      </c>
    </row>
    <row r="2035" spans="1:22" s="64" customFormat="1" outlineLevel="2" collapsed="1">
      <c r="B2035" s="1921" t="s">
        <v>4688</v>
      </c>
      <c r="C2035" s="1642"/>
      <c r="D2035" s="1921"/>
      <c r="E2035" s="1639"/>
      <c r="F2035" s="1638">
        <v>1</v>
      </c>
      <c r="G2035" s="1642" t="s">
        <v>13</v>
      </c>
      <c r="H2035" s="1922" t="s">
        <v>1850</v>
      </c>
      <c r="I2035" s="1644" t="s">
        <v>1847</v>
      </c>
      <c r="J2035" s="1642" t="s">
        <v>16</v>
      </c>
      <c r="K2035" s="1643">
        <v>19.634999999999998</v>
      </c>
      <c r="L2035" s="1923">
        <v>0</v>
      </c>
      <c r="M2035" s="1643">
        <f>K2035*(1+L2035/100)</f>
        <v>19.634999999999998</v>
      </c>
      <c r="O2035" s="1977"/>
      <c r="P2035" s="1983"/>
      <c r="Q2035" s="1978"/>
      <c r="R2035" s="2143">
        <f>M2035*Q2035</f>
        <v>0</v>
      </c>
      <c r="S2035" s="1924">
        <v>4.41E-2</v>
      </c>
      <c r="T2035" s="2155">
        <f>M2035*S2035</f>
        <v>0.86590349999999994</v>
      </c>
      <c r="U2035" s="1619"/>
      <c r="V2035" s="911">
        <f>M2035*U2035</f>
        <v>0</v>
      </c>
    </row>
    <row r="2036" spans="1:22" s="38" customFormat="1" ht="12" hidden="1" outlineLevel="3">
      <c r="B2036" s="26"/>
      <c r="C2036" s="40"/>
      <c r="D2036" s="39"/>
      <c r="E2036" s="40"/>
      <c r="F2036" s="872"/>
      <c r="G2036" s="873"/>
      <c r="H2036" s="873"/>
      <c r="I2036" s="874" t="s">
        <v>113</v>
      </c>
      <c r="J2036" s="873"/>
      <c r="K2036" s="41">
        <v>0</v>
      </c>
      <c r="L2036" s="875"/>
      <c r="M2036" s="43"/>
      <c r="O2036" s="1981"/>
      <c r="P2036" s="1982"/>
      <c r="Q2036" s="1980">
        <v>1</v>
      </c>
      <c r="R2036" s="2145"/>
      <c r="S2036" s="889"/>
      <c r="T2036" s="1569"/>
      <c r="U2036" s="915"/>
      <c r="V2036" s="890"/>
    </row>
    <row r="2037" spans="1:22" s="38" customFormat="1" ht="12" hidden="1" outlineLevel="3">
      <c r="B2037" s="26"/>
      <c r="C2037" s="40"/>
      <c r="D2037" s="39"/>
      <c r="E2037" s="40"/>
      <c r="F2037" s="872"/>
      <c r="G2037" s="873"/>
      <c r="H2037" s="873"/>
      <c r="I2037" s="874" t="s">
        <v>44</v>
      </c>
      <c r="J2037" s="873"/>
      <c r="K2037" s="41">
        <v>0</v>
      </c>
      <c r="L2037" s="875"/>
      <c r="M2037" s="43"/>
      <c r="O2037" s="1981"/>
      <c r="P2037" s="1982"/>
      <c r="Q2037" s="1980">
        <v>1</v>
      </c>
      <c r="R2037" s="2145"/>
      <c r="S2037" s="889"/>
      <c r="T2037" s="1569"/>
      <c r="U2037" s="915"/>
      <c r="V2037" s="890"/>
    </row>
    <row r="2038" spans="1:22" s="38" customFormat="1" ht="12" hidden="1" outlineLevel="3">
      <c r="B2038" s="26"/>
      <c r="C2038" s="40"/>
      <c r="D2038" s="39"/>
      <c r="E2038" s="40"/>
      <c r="F2038" s="872"/>
      <c r="G2038" s="873"/>
      <c r="H2038" s="873"/>
      <c r="I2038" s="874" t="s">
        <v>1191</v>
      </c>
      <c r="J2038" s="873"/>
      <c r="K2038" s="41">
        <v>23.414999999999999</v>
      </c>
      <c r="L2038" s="875"/>
      <c r="M2038" s="43"/>
      <c r="O2038" s="1981"/>
      <c r="P2038" s="1982"/>
      <c r="Q2038" s="1980">
        <v>1</v>
      </c>
      <c r="R2038" s="2145"/>
      <c r="S2038" s="889"/>
      <c r="T2038" s="1569"/>
      <c r="U2038" s="915"/>
      <c r="V2038" s="890"/>
    </row>
    <row r="2039" spans="1:22" s="38" customFormat="1" ht="12" hidden="1" outlineLevel="3">
      <c r="B2039" s="26"/>
      <c r="C2039" s="40"/>
      <c r="D2039" s="39"/>
      <c r="E2039" s="40"/>
      <c r="F2039" s="872"/>
      <c r="G2039" s="873"/>
      <c r="H2039" s="873"/>
      <c r="I2039" s="874" t="s">
        <v>161</v>
      </c>
      <c r="J2039" s="873"/>
      <c r="K2039" s="41">
        <v>0</v>
      </c>
      <c r="L2039" s="875"/>
      <c r="M2039" s="43"/>
      <c r="O2039" s="1981"/>
      <c r="P2039" s="1982"/>
      <c r="Q2039" s="1980">
        <v>1</v>
      </c>
      <c r="R2039" s="2145"/>
      <c r="S2039" s="889"/>
      <c r="T2039" s="1569"/>
      <c r="U2039" s="915"/>
      <c r="V2039" s="890"/>
    </row>
    <row r="2040" spans="1:22" s="38" customFormat="1" ht="12" hidden="1" outlineLevel="3">
      <c r="B2040" s="26"/>
      <c r="C2040" s="40"/>
      <c r="D2040" s="39"/>
      <c r="E2040" s="40"/>
      <c r="F2040" s="872"/>
      <c r="G2040" s="873"/>
      <c r="H2040" s="873"/>
      <c r="I2040" s="874" t="s">
        <v>618</v>
      </c>
      <c r="J2040" s="873"/>
      <c r="K2040" s="41">
        <v>-3.78</v>
      </c>
      <c r="L2040" s="875"/>
      <c r="M2040" s="43"/>
      <c r="O2040" s="1981"/>
      <c r="P2040" s="1982"/>
      <c r="Q2040" s="1980">
        <v>1</v>
      </c>
      <c r="R2040" s="2145"/>
      <c r="S2040" s="889"/>
      <c r="T2040" s="1569"/>
      <c r="U2040" s="915"/>
      <c r="V2040" s="890"/>
    </row>
    <row r="2041" spans="1:22" s="38" customFormat="1" ht="12" hidden="1" outlineLevel="3">
      <c r="B2041" s="26"/>
      <c r="C2041" s="40"/>
      <c r="D2041" s="39"/>
      <c r="E2041" s="40"/>
      <c r="F2041" s="872"/>
      <c r="G2041" s="873"/>
      <c r="H2041" s="873"/>
      <c r="I2041" s="874"/>
      <c r="J2041" s="873"/>
      <c r="K2041" s="41">
        <v>0</v>
      </c>
      <c r="L2041" s="875"/>
      <c r="M2041" s="43"/>
      <c r="O2041" s="1981"/>
      <c r="P2041" s="1982"/>
      <c r="Q2041" s="1980">
        <v>1</v>
      </c>
      <c r="R2041" s="2145"/>
      <c r="S2041" s="889"/>
      <c r="T2041" s="1569"/>
      <c r="U2041" s="915"/>
      <c r="V2041" s="890"/>
    </row>
    <row r="2042" spans="1:22" s="64" customFormat="1" outlineLevel="2" collapsed="1">
      <c r="B2042" s="1921" t="s">
        <v>4688</v>
      </c>
      <c r="C2042" s="1642"/>
      <c r="D2042" s="1921"/>
      <c r="E2042" s="1639"/>
      <c r="F2042" s="1638">
        <v>2</v>
      </c>
      <c r="G2042" s="1642" t="s">
        <v>13</v>
      </c>
      <c r="H2042" s="1922" t="s">
        <v>1851</v>
      </c>
      <c r="I2042" s="1644" t="s">
        <v>1848</v>
      </c>
      <c r="J2042" s="1642" t="s">
        <v>16</v>
      </c>
      <c r="K2042" s="1643">
        <v>854.90835000000004</v>
      </c>
      <c r="L2042" s="1923">
        <v>0</v>
      </c>
      <c r="M2042" s="1643">
        <f>K2042*(1+L2042/100)</f>
        <v>854.90835000000004</v>
      </c>
      <c r="O2042" s="1977"/>
      <c r="P2042" s="1983"/>
      <c r="Q2042" s="1978"/>
      <c r="R2042" s="2143">
        <f>M2042*Q2042</f>
        <v>0</v>
      </c>
      <c r="S2042" s="1924">
        <v>4.6190000000000002E-2</v>
      </c>
      <c r="T2042" s="2155">
        <f>M2042*S2042</f>
        <v>39.488216686500003</v>
      </c>
      <c r="U2042" s="1619"/>
      <c r="V2042" s="911">
        <f>M2042*U2042</f>
        <v>0</v>
      </c>
    </row>
    <row r="2043" spans="1:22" s="38" customFormat="1" ht="12" hidden="1" outlineLevel="3">
      <c r="B2043" s="26"/>
      <c r="C2043" s="40"/>
      <c r="D2043" s="39"/>
      <c r="E2043" s="40"/>
      <c r="F2043" s="872"/>
      <c r="G2043" s="873"/>
      <c r="H2043" s="873"/>
      <c r="I2043" s="874" t="s">
        <v>27</v>
      </c>
      <c r="J2043" s="873"/>
      <c r="K2043" s="41">
        <v>0</v>
      </c>
      <c r="L2043" s="875"/>
      <c r="M2043" s="43"/>
      <c r="O2043" s="1981"/>
      <c r="P2043" s="1982"/>
      <c r="Q2043" s="1980">
        <v>1</v>
      </c>
      <c r="R2043" s="2145"/>
      <c r="S2043" s="889"/>
      <c r="T2043" s="1569"/>
      <c r="U2043" s="915"/>
      <c r="V2043" s="890"/>
    </row>
    <row r="2044" spans="1:22" s="38" customFormat="1" ht="12" hidden="1" outlineLevel="3">
      <c r="B2044" s="26"/>
      <c r="C2044" s="40"/>
      <c r="D2044" s="39"/>
      <c r="E2044" s="40"/>
      <c r="F2044" s="872"/>
      <c r="G2044" s="873"/>
      <c r="H2044" s="873"/>
      <c r="I2044" s="874" t="s">
        <v>1325</v>
      </c>
      <c r="J2044" s="873"/>
      <c r="K2044" s="41">
        <v>31.038000000000004</v>
      </c>
      <c r="L2044" s="875"/>
      <c r="M2044" s="43"/>
      <c r="O2044" s="1981"/>
      <c r="P2044" s="1982"/>
      <c r="Q2044" s="1980">
        <v>1</v>
      </c>
      <c r="R2044" s="2145"/>
      <c r="S2044" s="889"/>
      <c r="T2044" s="1569"/>
      <c r="U2044" s="915"/>
      <c r="V2044" s="890"/>
    </row>
    <row r="2045" spans="1:22" s="38" customFormat="1" ht="12" hidden="1" outlineLevel="3">
      <c r="B2045" s="26"/>
      <c r="C2045" s="40"/>
      <c r="D2045" s="39"/>
      <c r="E2045" s="40"/>
      <c r="F2045" s="872"/>
      <c r="G2045" s="873"/>
      <c r="H2045" s="873"/>
      <c r="I2045" s="874" t="s">
        <v>1511</v>
      </c>
      <c r="J2045" s="873"/>
      <c r="K2045" s="41">
        <v>24.107999999999997</v>
      </c>
      <c r="L2045" s="875"/>
      <c r="M2045" s="43"/>
      <c r="O2045" s="1981"/>
      <c r="P2045" s="1982"/>
      <c r="Q2045" s="1980">
        <v>1</v>
      </c>
      <c r="R2045" s="2145"/>
      <c r="S2045" s="889"/>
      <c r="T2045" s="1569"/>
      <c r="U2045" s="915"/>
      <c r="V2045" s="890"/>
    </row>
    <row r="2046" spans="1:22" s="38" customFormat="1" ht="12" hidden="1" outlineLevel="3">
      <c r="B2046" s="26"/>
      <c r="C2046" s="40"/>
      <c r="D2046" s="39"/>
      <c r="E2046" s="40"/>
      <c r="F2046" s="872"/>
      <c r="G2046" s="873"/>
      <c r="H2046" s="873"/>
      <c r="I2046" s="874" t="s">
        <v>161</v>
      </c>
      <c r="J2046" s="873"/>
      <c r="K2046" s="41">
        <v>0</v>
      </c>
      <c r="L2046" s="875"/>
      <c r="M2046" s="43"/>
      <c r="O2046" s="1981"/>
      <c r="P2046" s="1982"/>
      <c r="Q2046" s="1980">
        <v>1</v>
      </c>
      <c r="R2046" s="2145"/>
      <c r="S2046" s="889"/>
      <c r="T2046" s="1569"/>
      <c r="U2046" s="915"/>
      <c r="V2046" s="890"/>
    </row>
    <row r="2047" spans="1:22" s="38" customFormat="1" ht="12" hidden="1" outlineLevel="3">
      <c r="B2047" s="26"/>
      <c r="C2047" s="40"/>
      <c r="D2047" s="39"/>
      <c r="E2047" s="40"/>
      <c r="F2047" s="872"/>
      <c r="G2047" s="873"/>
      <c r="H2047" s="873"/>
      <c r="I2047" s="874" t="s">
        <v>811</v>
      </c>
      <c r="J2047" s="873"/>
      <c r="K2047" s="41">
        <v>-6.7200000000000006</v>
      </c>
      <c r="L2047" s="875"/>
      <c r="M2047" s="43"/>
      <c r="O2047" s="1981"/>
      <c r="P2047" s="1982"/>
      <c r="Q2047" s="1980">
        <v>1</v>
      </c>
      <c r="R2047" s="2145"/>
      <c r="S2047" s="889"/>
      <c r="T2047" s="1569"/>
      <c r="U2047" s="915"/>
      <c r="V2047" s="890"/>
    </row>
    <row r="2048" spans="1:22" s="38" customFormat="1" ht="12" hidden="1" outlineLevel="3">
      <c r="B2048" s="26"/>
      <c r="C2048" s="40"/>
      <c r="D2048" s="39"/>
      <c r="E2048" s="40"/>
      <c r="F2048" s="872"/>
      <c r="G2048" s="873"/>
      <c r="H2048" s="873"/>
      <c r="I2048" s="874" t="s">
        <v>391</v>
      </c>
      <c r="J2048" s="873"/>
      <c r="K2048" s="41">
        <v>-1.89</v>
      </c>
      <c r="L2048" s="875"/>
      <c r="M2048" s="43"/>
      <c r="O2048" s="1981"/>
      <c r="P2048" s="1982"/>
      <c r="Q2048" s="1980">
        <v>1</v>
      </c>
      <c r="R2048" s="2145"/>
      <c r="S2048" s="889"/>
      <c r="T2048" s="1569"/>
      <c r="U2048" s="915"/>
      <c r="V2048" s="890"/>
    </row>
    <row r="2049" spans="2:22" s="38" customFormat="1" ht="12" hidden="1" outlineLevel="3">
      <c r="B2049" s="26"/>
      <c r="C2049" s="40"/>
      <c r="D2049" s="39"/>
      <c r="E2049" s="40"/>
      <c r="F2049" s="872"/>
      <c r="G2049" s="873"/>
      <c r="H2049" s="873"/>
      <c r="I2049" s="874" t="s">
        <v>3</v>
      </c>
      <c r="J2049" s="873"/>
      <c r="K2049" s="41">
        <v>46.536000000000001</v>
      </c>
      <c r="L2049" s="875"/>
      <c r="M2049" s="43"/>
      <c r="O2049" s="1981"/>
      <c r="P2049" s="1982"/>
      <c r="Q2049" s="1980">
        <v>1</v>
      </c>
      <c r="R2049" s="2145"/>
      <c r="S2049" s="889"/>
      <c r="T2049" s="1569"/>
      <c r="U2049" s="915"/>
      <c r="V2049" s="890"/>
    </row>
    <row r="2050" spans="2:22" s="38" customFormat="1" ht="12" hidden="1" outlineLevel="3">
      <c r="B2050" s="26"/>
      <c r="C2050" s="40"/>
      <c r="D2050" s="39"/>
      <c r="E2050" s="40"/>
      <c r="F2050" s="872"/>
      <c r="G2050" s="873"/>
      <c r="H2050" s="873"/>
      <c r="I2050" s="874" t="s">
        <v>44</v>
      </c>
      <c r="J2050" s="873"/>
      <c r="K2050" s="41">
        <v>0</v>
      </c>
      <c r="L2050" s="875"/>
      <c r="M2050" s="43"/>
      <c r="O2050" s="1981"/>
      <c r="P2050" s="1982"/>
      <c r="Q2050" s="1980">
        <v>1</v>
      </c>
      <c r="R2050" s="2145"/>
      <c r="S2050" s="889"/>
      <c r="T2050" s="1569"/>
      <c r="U2050" s="915"/>
      <c r="V2050" s="890"/>
    </row>
    <row r="2051" spans="2:22" s="38" customFormat="1" ht="12" hidden="1" outlineLevel="3">
      <c r="B2051" s="26"/>
      <c r="C2051" s="40"/>
      <c r="D2051" s="39"/>
      <c r="E2051" s="40"/>
      <c r="F2051" s="872"/>
      <c r="G2051" s="873"/>
      <c r="H2051" s="873"/>
      <c r="I2051" s="874" t="s">
        <v>1442</v>
      </c>
      <c r="J2051" s="873"/>
      <c r="K2051" s="41">
        <v>64.176000000000002</v>
      </c>
      <c r="L2051" s="875"/>
      <c r="M2051" s="43"/>
      <c r="O2051" s="1981"/>
      <c r="P2051" s="1982"/>
      <c r="Q2051" s="1980">
        <v>1</v>
      </c>
      <c r="R2051" s="2145"/>
      <c r="S2051" s="889"/>
      <c r="T2051" s="1569"/>
      <c r="U2051" s="915"/>
      <c r="V2051" s="890"/>
    </row>
    <row r="2052" spans="2:22" s="38" customFormat="1" ht="12" hidden="1" outlineLevel="3">
      <c r="B2052" s="26"/>
      <c r="C2052" s="40"/>
      <c r="D2052" s="39"/>
      <c r="E2052" s="40"/>
      <c r="F2052" s="872"/>
      <c r="G2052" s="873"/>
      <c r="H2052" s="873"/>
      <c r="I2052" s="874" t="s">
        <v>435</v>
      </c>
      <c r="J2052" s="873"/>
      <c r="K2052" s="41">
        <v>14.175000000000001</v>
      </c>
      <c r="L2052" s="875"/>
      <c r="M2052" s="43"/>
      <c r="O2052" s="1981"/>
      <c r="P2052" s="1982"/>
      <c r="Q2052" s="1980">
        <v>1</v>
      </c>
      <c r="R2052" s="2145"/>
      <c r="S2052" s="889"/>
      <c r="T2052" s="1569"/>
      <c r="U2052" s="915"/>
      <c r="V2052" s="890"/>
    </row>
    <row r="2053" spans="2:22" s="38" customFormat="1" ht="12" hidden="1" outlineLevel="3">
      <c r="B2053" s="26"/>
      <c r="C2053" s="40"/>
      <c r="D2053" s="39"/>
      <c r="E2053" s="40"/>
      <c r="F2053" s="872"/>
      <c r="G2053" s="873"/>
      <c r="H2053" s="873"/>
      <c r="I2053" s="874" t="s">
        <v>161</v>
      </c>
      <c r="J2053" s="873"/>
      <c r="K2053" s="41">
        <v>0</v>
      </c>
      <c r="L2053" s="875"/>
      <c r="M2053" s="43"/>
      <c r="O2053" s="1981"/>
      <c r="P2053" s="1982"/>
      <c r="Q2053" s="1980">
        <v>1</v>
      </c>
      <c r="R2053" s="2145"/>
      <c r="S2053" s="889"/>
      <c r="T2053" s="1569"/>
      <c r="U2053" s="915"/>
      <c r="V2053" s="890"/>
    </row>
    <row r="2054" spans="2:22" s="38" customFormat="1" ht="12" hidden="1" outlineLevel="3">
      <c r="B2054" s="26"/>
      <c r="C2054" s="40"/>
      <c r="D2054" s="39"/>
      <c r="E2054" s="40"/>
      <c r="F2054" s="872"/>
      <c r="G2054" s="873"/>
      <c r="H2054" s="873"/>
      <c r="I2054" s="874" t="s">
        <v>810</v>
      </c>
      <c r="J2054" s="873"/>
      <c r="K2054" s="41">
        <v>-5.0400000000000009</v>
      </c>
      <c r="L2054" s="875"/>
      <c r="M2054" s="43"/>
      <c r="O2054" s="1981"/>
      <c r="P2054" s="1982"/>
      <c r="Q2054" s="1980">
        <v>1</v>
      </c>
      <c r="R2054" s="2145"/>
      <c r="S2054" s="889"/>
      <c r="T2054" s="1569"/>
      <c r="U2054" s="915"/>
      <c r="V2054" s="890"/>
    </row>
    <row r="2055" spans="2:22" s="38" customFormat="1" ht="12" hidden="1" outlineLevel="3">
      <c r="B2055" s="26"/>
      <c r="C2055" s="40"/>
      <c r="D2055" s="39"/>
      <c r="E2055" s="40"/>
      <c r="F2055" s="872"/>
      <c r="G2055" s="873"/>
      <c r="H2055" s="873"/>
      <c r="I2055" s="874" t="s">
        <v>521</v>
      </c>
      <c r="J2055" s="873"/>
      <c r="K2055" s="41">
        <v>-3.78</v>
      </c>
      <c r="L2055" s="875"/>
      <c r="M2055" s="43"/>
      <c r="O2055" s="1981"/>
      <c r="P2055" s="1982"/>
      <c r="Q2055" s="1980">
        <v>1</v>
      </c>
      <c r="R2055" s="2145"/>
      <c r="S2055" s="889"/>
      <c r="T2055" s="1569"/>
      <c r="U2055" s="915"/>
      <c r="V2055" s="890"/>
    </row>
    <row r="2056" spans="2:22" s="38" customFormat="1" ht="12" hidden="1" outlineLevel="3">
      <c r="B2056" s="26"/>
      <c r="C2056" s="40"/>
      <c r="D2056" s="39"/>
      <c r="E2056" s="40"/>
      <c r="F2056" s="872"/>
      <c r="G2056" s="873"/>
      <c r="H2056" s="873"/>
      <c r="I2056" s="874" t="s">
        <v>3</v>
      </c>
      <c r="J2056" s="873"/>
      <c r="K2056" s="41">
        <v>69.530999999999992</v>
      </c>
      <c r="L2056" s="875"/>
      <c r="M2056" s="43"/>
      <c r="O2056" s="1981"/>
      <c r="P2056" s="1982"/>
      <c r="Q2056" s="1980">
        <v>1</v>
      </c>
      <c r="R2056" s="2145"/>
      <c r="S2056" s="889"/>
      <c r="T2056" s="1569"/>
      <c r="U2056" s="915"/>
      <c r="V2056" s="890"/>
    </row>
    <row r="2057" spans="2:22" s="38" customFormat="1" ht="12" hidden="1" outlineLevel="3">
      <c r="B2057" s="26"/>
      <c r="C2057" s="40"/>
      <c r="D2057" s="39"/>
      <c r="E2057" s="40"/>
      <c r="F2057" s="872"/>
      <c r="G2057" s="873"/>
      <c r="H2057" s="873"/>
      <c r="I2057" s="874" t="s">
        <v>58</v>
      </c>
      <c r="J2057" s="873"/>
      <c r="K2057" s="41">
        <v>0</v>
      </c>
      <c r="L2057" s="875"/>
      <c r="M2057" s="43"/>
      <c r="O2057" s="1981"/>
      <c r="P2057" s="1982"/>
      <c r="Q2057" s="1980">
        <v>1</v>
      </c>
      <c r="R2057" s="2145"/>
      <c r="S2057" s="889"/>
      <c r="T2057" s="1569"/>
      <c r="U2057" s="915"/>
      <c r="V2057" s="890"/>
    </row>
    <row r="2058" spans="2:22" s="38" customFormat="1" ht="12" hidden="1" outlineLevel="3">
      <c r="B2058" s="26"/>
      <c r="C2058" s="40"/>
      <c r="D2058" s="39"/>
      <c r="E2058" s="40"/>
      <c r="F2058" s="872"/>
      <c r="G2058" s="873"/>
      <c r="H2058" s="873"/>
      <c r="I2058" s="874" t="s">
        <v>1555</v>
      </c>
      <c r="J2058" s="873"/>
      <c r="K2058" s="41">
        <v>59.867999999999995</v>
      </c>
      <c r="L2058" s="875"/>
      <c r="M2058" s="43"/>
      <c r="O2058" s="1981"/>
      <c r="P2058" s="1982"/>
      <c r="Q2058" s="1980">
        <v>1</v>
      </c>
      <c r="R2058" s="2145"/>
      <c r="S2058" s="889"/>
      <c r="T2058" s="1569"/>
      <c r="U2058" s="915"/>
      <c r="V2058" s="890"/>
    </row>
    <row r="2059" spans="2:22" s="38" customFormat="1" ht="12" hidden="1" outlineLevel="3">
      <c r="B2059" s="26"/>
      <c r="C2059" s="40"/>
      <c r="D2059" s="39"/>
      <c r="E2059" s="40"/>
      <c r="F2059" s="872"/>
      <c r="G2059" s="873"/>
      <c r="H2059" s="873"/>
      <c r="I2059" s="874" t="s">
        <v>1033</v>
      </c>
      <c r="J2059" s="873"/>
      <c r="K2059" s="41">
        <v>36.072000000000003</v>
      </c>
      <c r="L2059" s="875"/>
      <c r="M2059" s="43"/>
      <c r="O2059" s="1981"/>
      <c r="P2059" s="1982"/>
      <c r="Q2059" s="1980">
        <v>1</v>
      </c>
      <c r="R2059" s="2145"/>
      <c r="S2059" s="889"/>
      <c r="T2059" s="1569"/>
      <c r="U2059" s="915"/>
      <c r="V2059" s="890"/>
    </row>
    <row r="2060" spans="2:22" s="38" customFormat="1" ht="12" hidden="1" outlineLevel="3">
      <c r="B2060" s="26"/>
      <c r="C2060" s="40"/>
      <c r="D2060" s="39"/>
      <c r="E2060" s="40"/>
      <c r="F2060" s="872"/>
      <c r="G2060" s="873"/>
      <c r="H2060" s="873"/>
      <c r="I2060" s="874" t="s">
        <v>1137</v>
      </c>
      <c r="J2060" s="873"/>
      <c r="K2060" s="41">
        <v>237.11159999999998</v>
      </c>
      <c r="L2060" s="875"/>
      <c r="M2060" s="43"/>
      <c r="O2060" s="1981"/>
      <c r="P2060" s="1982"/>
      <c r="Q2060" s="1980">
        <v>1</v>
      </c>
      <c r="R2060" s="2145"/>
      <c r="S2060" s="889"/>
      <c r="T2060" s="1569"/>
      <c r="U2060" s="915"/>
      <c r="V2060" s="890"/>
    </row>
    <row r="2061" spans="2:22" s="38" customFormat="1" ht="12" hidden="1" outlineLevel="3">
      <c r="B2061" s="26"/>
      <c r="C2061" s="40"/>
      <c r="D2061" s="39"/>
      <c r="E2061" s="40"/>
      <c r="F2061" s="872"/>
      <c r="G2061" s="873"/>
      <c r="H2061" s="873"/>
      <c r="I2061" s="874" t="s">
        <v>1270</v>
      </c>
      <c r="J2061" s="873"/>
      <c r="K2061" s="41">
        <v>127.4688</v>
      </c>
      <c r="L2061" s="875"/>
      <c r="M2061" s="43"/>
      <c r="O2061" s="1981"/>
      <c r="P2061" s="1982"/>
      <c r="Q2061" s="1980">
        <v>1</v>
      </c>
      <c r="R2061" s="2145"/>
      <c r="S2061" s="889"/>
      <c r="T2061" s="1569"/>
      <c r="U2061" s="915"/>
      <c r="V2061" s="890"/>
    </row>
    <row r="2062" spans="2:22" s="38" customFormat="1" ht="12" hidden="1" outlineLevel="3">
      <c r="B2062" s="26"/>
      <c r="C2062" s="40"/>
      <c r="D2062" s="39"/>
      <c r="E2062" s="40"/>
      <c r="F2062" s="872"/>
      <c r="G2062" s="873"/>
      <c r="H2062" s="873"/>
      <c r="I2062" s="874" t="s">
        <v>1201</v>
      </c>
      <c r="J2062" s="873"/>
      <c r="K2062" s="41">
        <v>190.95615000000001</v>
      </c>
      <c r="L2062" s="875"/>
      <c r="M2062" s="43"/>
      <c r="O2062" s="1981"/>
      <c r="P2062" s="1982"/>
      <c r="Q2062" s="1980">
        <v>1</v>
      </c>
      <c r="R2062" s="2145"/>
      <c r="S2062" s="889"/>
      <c r="T2062" s="1569"/>
      <c r="U2062" s="915"/>
      <c r="V2062" s="890"/>
    </row>
    <row r="2063" spans="2:22" s="38" customFormat="1" ht="12" hidden="1" outlineLevel="3">
      <c r="B2063" s="26"/>
      <c r="C2063" s="40"/>
      <c r="D2063" s="39"/>
      <c r="E2063" s="40"/>
      <c r="F2063" s="872"/>
      <c r="G2063" s="873"/>
      <c r="H2063" s="873"/>
      <c r="I2063" s="874" t="s">
        <v>1363</v>
      </c>
      <c r="J2063" s="873"/>
      <c r="K2063" s="41">
        <v>120.12480000000004</v>
      </c>
      <c r="L2063" s="875"/>
      <c r="M2063" s="43"/>
      <c r="O2063" s="1981"/>
      <c r="P2063" s="1982"/>
      <c r="Q2063" s="1980">
        <v>1</v>
      </c>
      <c r="R2063" s="2145"/>
      <c r="S2063" s="889"/>
      <c r="T2063" s="1569"/>
      <c r="U2063" s="915"/>
      <c r="V2063" s="890"/>
    </row>
    <row r="2064" spans="2:22" s="38" customFormat="1" ht="12" hidden="1" outlineLevel="3">
      <c r="B2064" s="26"/>
      <c r="C2064" s="40"/>
      <c r="D2064" s="39"/>
      <c r="E2064" s="40"/>
      <c r="F2064" s="872"/>
      <c r="G2064" s="873"/>
      <c r="H2064" s="873"/>
      <c r="I2064" s="874" t="s">
        <v>161</v>
      </c>
      <c r="J2064" s="873"/>
      <c r="K2064" s="41">
        <v>0</v>
      </c>
      <c r="L2064" s="875"/>
      <c r="M2064" s="43"/>
      <c r="O2064" s="1981"/>
      <c r="P2064" s="1982"/>
      <c r="Q2064" s="1980">
        <v>1</v>
      </c>
      <c r="R2064" s="2145"/>
      <c r="S2064" s="889"/>
      <c r="T2064" s="1569"/>
      <c r="U2064" s="915"/>
      <c r="V2064" s="890"/>
    </row>
    <row r="2065" spans="2:22" s="38" customFormat="1" ht="12" hidden="1" outlineLevel="3">
      <c r="B2065" s="26"/>
      <c r="C2065" s="40"/>
      <c r="D2065" s="39"/>
      <c r="E2065" s="40"/>
      <c r="F2065" s="872"/>
      <c r="G2065" s="873"/>
      <c r="H2065" s="873"/>
      <c r="I2065" s="874" t="s">
        <v>1040</v>
      </c>
      <c r="J2065" s="873"/>
      <c r="K2065" s="41">
        <v>-10.080000000000002</v>
      </c>
      <c r="L2065" s="875"/>
      <c r="M2065" s="43"/>
      <c r="O2065" s="1981"/>
      <c r="P2065" s="1982"/>
      <c r="Q2065" s="1980">
        <v>1</v>
      </c>
      <c r="R2065" s="2145"/>
      <c r="S2065" s="889"/>
      <c r="T2065" s="1569"/>
      <c r="U2065" s="915"/>
      <c r="V2065" s="890"/>
    </row>
    <row r="2066" spans="2:22" s="38" customFormat="1" ht="12" hidden="1" outlineLevel="3">
      <c r="B2066" s="26"/>
      <c r="C2066" s="40"/>
      <c r="D2066" s="39"/>
      <c r="E2066" s="40"/>
      <c r="F2066" s="872"/>
      <c r="G2066" s="873"/>
      <c r="H2066" s="873"/>
      <c r="I2066" s="874" t="s">
        <v>1043</v>
      </c>
      <c r="J2066" s="873"/>
      <c r="K2066" s="41">
        <v>-22.68</v>
      </c>
      <c r="L2066" s="875"/>
      <c r="M2066" s="43"/>
      <c r="O2066" s="1981"/>
      <c r="P2066" s="1982"/>
      <c r="Q2066" s="1980">
        <v>1</v>
      </c>
      <c r="R2066" s="2145"/>
      <c r="S2066" s="889"/>
      <c r="T2066" s="1569"/>
      <c r="U2066" s="915"/>
      <c r="V2066" s="890"/>
    </row>
    <row r="2067" spans="2:22" s="38" customFormat="1" ht="12" hidden="1" outlineLevel="3">
      <c r="B2067" s="26"/>
      <c r="C2067" s="40"/>
      <c r="D2067" s="39"/>
      <c r="E2067" s="40"/>
      <c r="F2067" s="872"/>
      <c r="G2067" s="873"/>
      <c r="H2067" s="873"/>
      <c r="I2067" s="874"/>
      <c r="J2067" s="873"/>
      <c r="K2067" s="41">
        <v>0</v>
      </c>
      <c r="L2067" s="875"/>
      <c r="M2067" s="43"/>
      <c r="O2067" s="1981"/>
      <c r="P2067" s="1982"/>
      <c r="Q2067" s="1980">
        <v>1</v>
      </c>
      <c r="R2067" s="2145"/>
      <c r="S2067" s="889"/>
      <c r="T2067" s="1569"/>
      <c r="U2067" s="915"/>
      <c r="V2067" s="890"/>
    </row>
    <row r="2068" spans="2:22" s="64" customFormat="1" outlineLevel="2" collapsed="1">
      <c r="B2068" s="1921" t="s">
        <v>4688</v>
      </c>
      <c r="C2068" s="1642"/>
      <c r="D2068" s="1921"/>
      <c r="E2068" s="1639"/>
      <c r="F2068" s="1638">
        <v>4</v>
      </c>
      <c r="G2068" s="1642" t="s">
        <v>13</v>
      </c>
      <c r="H2068" s="1922" t="s">
        <v>1852</v>
      </c>
      <c r="I2068" s="1644" t="s">
        <v>1849</v>
      </c>
      <c r="J2068" s="1642" t="s">
        <v>16</v>
      </c>
      <c r="K2068" s="1643">
        <v>90.25500000000001</v>
      </c>
      <c r="L2068" s="1923">
        <v>0</v>
      </c>
      <c r="M2068" s="1643">
        <f>K2068*(1+L2068/100)</f>
        <v>90.25500000000001</v>
      </c>
      <c r="O2068" s="1977"/>
      <c r="P2068" s="1983"/>
      <c r="Q2068" s="1978"/>
      <c r="R2068" s="2143">
        <f>M2068*Q2068</f>
        <v>0</v>
      </c>
      <c r="S2068" s="1924">
        <v>4.6539999999999998E-2</v>
      </c>
      <c r="T2068" s="2155">
        <f>M2068*S2068</f>
        <v>4.2004676999999999</v>
      </c>
      <c r="U2068" s="1619"/>
      <c r="V2068" s="911">
        <f>M2068*U2068</f>
        <v>0</v>
      </c>
    </row>
    <row r="2069" spans="2:22" s="38" customFormat="1" ht="12" hidden="1" outlineLevel="3">
      <c r="B2069" s="26"/>
      <c r="C2069" s="40"/>
      <c r="D2069" s="39"/>
      <c r="E2069" s="40"/>
      <c r="F2069" s="872"/>
      <c r="G2069" s="873"/>
      <c r="H2069" s="873"/>
      <c r="I2069" s="874" t="s">
        <v>27</v>
      </c>
      <c r="J2069" s="873"/>
      <c r="K2069" s="41">
        <v>0</v>
      </c>
      <c r="L2069" s="875"/>
      <c r="M2069" s="43"/>
      <c r="O2069" s="1981"/>
      <c r="P2069" s="1982"/>
      <c r="Q2069" s="1980">
        <v>1</v>
      </c>
      <c r="R2069" s="2145"/>
      <c r="S2069" s="889"/>
      <c r="T2069" s="1569"/>
      <c r="U2069" s="915"/>
      <c r="V2069" s="890"/>
    </row>
    <row r="2070" spans="2:22" s="38" customFormat="1" ht="12" hidden="1" outlineLevel="3">
      <c r="B2070" s="26"/>
      <c r="C2070" s="40"/>
      <c r="D2070" s="39"/>
      <c r="E2070" s="40"/>
      <c r="F2070" s="872"/>
      <c r="G2070" s="873"/>
      <c r="H2070" s="873"/>
      <c r="I2070" s="874" t="s">
        <v>1368</v>
      </c>
      <c r="J2070" s="873"/>
      <c r="K2070" s="41">
        <v>37.590000000000003</v>
      </c>
      <c r="L2070" s="875"/>
      <c r="M2070" s="43"/>
      <c r="O2070" s="1981"/>
      <c r="P2070" s="1982"/>
      <c r="Q2070" s="1980">
        <v>1</v>
      </c>
      <c r="R2070" s="2145"/>
      <c r="S2070" s="889"/>
      <c r="T2070" s="1569"/>
      <c r="U2070" s="915"/>
      <c r="V2070" s="890"/>
    </row>
    <row r="2071" spans="2:22" s="38" customFormat="1" ht="12" hidden="1" outlineLevel="3">
      <c r="B2071" s="26"/>
      <c r="C2071" s="40"/>
      <c r="D2071" s="39"/>
      <c r="E2071" s="40"/>
      <c r="F2071" s="872"/>
      <c r="G2071" s="873"/>
      <c r="H2071" s="873"/>
      <c r="I2071" s="874" t="s">
        <v>3</v>
      </c>
      <c r="J2071" s="873"/>
      <c r="K2071" s="41">
        <v>37.590000000000003</v>
      </c>
      <c r="L2071" s="875"/>
      <c r="M2071" s="43"/>
      <c r="O2071" s="1981"/>
      <c r="P2071" s="1982"/>
      <c r="Q2071" s="1980">
        <v>1</v>
      </c>
      <c r="R2071" s="2145"/>
      <c r="S2071" s="889"/>
      <c r="T2071" s="1569"/>
      <c r="U2071" s="915"/>
      <c r="V2071" s="890"/>
    </row>
    <row r="2072" spans="2:22" s="38" customFormat="1" ht="12" hidden="1" outlineLevel="3">
      <c r="B2072" s="26"/>
      <c r="C2072" s="40"/>
      <c r="D2072" s="39"/>
      <c r="E2072" s="40"/>
      <c r="F2072" s="872"/>
      <c r="G2072" s="873"/>
      <c r="H2072" s="873"/>
      <c r="I2072" s="874" t="s">
        <v>44</v>
      </c>
      <c r="J2072" s="873"/>
      <c r="K2072" s="41">
        <v>0</v>
      </c>
      <c r="L2072" s="875"/>
      <c r="M2072" s="43"/>
      <c r="O2072" s="1981"/>
      <c r="P2072" s="1982"/>
      <c r="Q2072" s="1980">
        <v>1</v>
      </c>
      <c r="R2072" s="2145"/>
      <c r="S2072" s="889"/>
      <c r="T2072" s="1569"/>
      <c r="U2072" s="915"/>
      <c r="V2072" s="890"/>
    </row>
    <row r="2073" spans="2:22" s="38" customFormat="1" ht="12" hidden="1" outlineLevel="3">
      <c r="B2073" s="26"/>
      <c r="C2073" s="40"/>
      <c r="D2073" s="39"/>
      <c r="E2073" s="40"/>
      <c r="F2073" s="872"/>
      <c r="G2073" s="873"/>
      <c r="H2073" s="873"/>
      <c r="I2073" s="874" t="s">
        <v>465</v>
      </c>
      <c r="J2073" s="873"/>
      <c r="K2073" s="41">
        <v>9.4500000000000011</v>
      </c>
      <c r="L2073" s="875"/>
      <c r="M2073" s="43"/>
      <c r="O2073" s="1981"/>
      <c r="P2073" s="1982"/>
      <c r="Q2073" s="1980">
        <v>1</v>
      </c>
      <c r="R2073" s="2145"/>
      <c r="S2073" s="889"/>
      <c r="T2073" s="1569"/>
      <c r="U2073" s="915"/>
      <c r="V2073" s="890"/>
    </row>
    <row r="2074" spans="2:22" s="38" customFormat="1" ht="12" hidden="1" outlineLevel="3">
      <c r="B2074" s="26"/>
      <c r="C2074" s="40"/>
      <c r="D2074" s="39"/>
      <c r="E2074" s="40"/>
      <c r="F2074" s="872"/>
      <c r="G2074" s="873"/>
      <c r="H2074" s="873"/>
      <c r="I2074" s="874" t="s">
        <v>875</v>
      </c>
      <c r="J2074" s="873"/>
      <c r="K2074" s="41">
        <v>23.415000000000003</v>
      </c>
      <c r="L2074" s="875"/>
      <c r="M2074" s="43"/>
      <c r="O2074" s="1981"/>
      <c r="P2074" s="1982"/>
      <c r="Q2074" s="1980">
        <v>1</v>
      </c>
      <c r="R2074" s="2145"/>
      <c r="S2074" s="889"/>
      <c r="T2074" s="1569"/>
      <c r="U2074" s="915"/>
      <c r="V2074" s="890"/>
    </row>
    <row r="2075" spans="2:22" s="38" customFormat="1" ht="12" hidden="1" outlineLevel="3">
      <c r="B2075" s="26"/>
      <c r="C2075" s="40"/>
      <c r="D2075" s="39"/>
      <c r="E2075" s="40"/>
      <c r="F2075" s="872"/>
      <c r="G2075" s="873"/>
      <c r="H2075" s="873"/>
      <c r="I2075" s="874" t="s">
        <v>161</v>
      </c>
      <c r="J2075" s="873"/>
      <c r="K2075" s="41">
        <v>0</v>
      </c>
      <c r="L2075" s="875"/>
      <c r="M2075" s="43"/>
      <c r="O2075" s="1981"/>
      <c r="P2075" s="1982"/>
      <c r="Q2075" s="1980">
        <v>1</v>
      </c>
      <c r="R2075" s="2145"/>
      <c r="S2075" s="889"/>
      <c r="T2075" s="1569"/>
      <c r="U2075" s="915"/>
      <c r="V2075" s="890"/>
    </row>
    <row r="2076" spans="2:22" s="38" customFormat="1" ht="12" hidden="1" outlineLevel="3">
      <c r="B2076" s="26"/>
      <c r="C2076" s="40"/>
      <c r="D2076" s="39"/>
      <c r="E2076" s="40"/>
      <c r="F2076" s="872"/>
      <c r="G2076" s="873"/>
      <c r="H2076" s="873"/>
      <c r="I2076" s="874" t="s">
        <v>391</v>
      </c>
      <c r="J2076" s="873"/>
      <c r="K2076" s="41">
        <v>-1.89</v>
      </c>
      <c r="L2076" s="875"/>
      <c r="M2076" s="43"/>
      <c r="O2076" s="1981"/>
      <c r="P2076" s="1982"/>
      <c r="Q2076" s="1980">
        <v>1</v>
      </c>
      <c r="R2076" s="2145"/>
      <c r="S2076" s="889"/>
      <c r="T2076" s="1569"/>
      <c r="U2076" s="915"/>
      <c r="V2076" s="890"/>
    </row>
    <row r="2077" spans="2:22" s="38" customFormat="1" ht="12" hidden="1" outlineLevel="3">
      <c r="B2077" s="26"/>
      <c r="C2077" s="40"/>
      <c r="D2077" s="39"/>
      <c r="E2077" s="40"/>
      <c r="F2077" s="872"/>
      <c r="G2077" s="873"/>
      <c r="H2077" s="873"/>
      <c r="I2077" s="874" t="s">
        <v>3</v>
      </c>
      <c r="J2077" s="873"/>
      <c r="K2077" s="41">
        <v>30.975000000000001</v>
      </c>
      <c r="L2077" s="875"/>
      <c r="M2077" s="43"/>
      <c r="O2077" s="1981"/>
      <c r="P2077" s="1982"/>
      <c r="Q2077" s="1980">
        <v>1</v>
      </c>
      <c r="R2077" s="2145"/>
      <c r="S2077" s="889"/>
      <c r="T2077" s="1569"/>
      <c r="U2077" s="915"/>
      <c r="V2077" s="890"/>
    </row>
    <row r="2078" spans="2:22" s="38" customFormat="1" ht="12" hidden="1" outlineLevel="3">
      <c r="B2078" s="26"/>
      <c r="C2078" s="40"/>
      <c r="D2078" s="39"/>
      <c r="E2078" s="40"/>
      <c r="F2078" s="872"/>
      <c r="G2078" s="873"/>
      <c r="H2078" s="873"/>
      <c r="I2078" s="874" t="s">
        <v>58</v>
      </c>
      <c r="J2078" s="873"/>
      <c r="K2078" s="41">
        <v>0</v>
      </c>
      <c r="L2078" s="875"/>
      <c r="M2078" s="43"/>
      <c r="O2078" s="1981"/>
      <c r="P2078" s="1982"/>
      <c r="Q2078" s="1980">
        <v>1</v>
      </c>
      <c r="R2078" s="2145"/>
      <c r="S2078" s="889"/>
      <c r="T2078" s="1569"/>
      <c r="U2078" s="915"/>
      <c r="V2078" s="890"/>
    </row>
    <row r="2079" spans="2:22" s="38" customFormat="1" ht="12" hidden="1" outlineLevel="3">
      <c r="B2079" s="26"/>
      <c r="C2079" s="40"/>
      <c r="D2079" s="39"/>
      <c r="E2079" s="40"/>
      <c r="F2079" s="872"/>
      <c r="G2079" s="873"/>
      <c r="H2079" s="873"/>
      <c r="I2079" s="874" t="s">
        <v>515</v>
      </c>
      <c r="J2079" s="873"/>
      <c r="K2079" s="41">
        <v>21.69</v>
      </c>
      <c r="L2079" s="875"/>
      <c r="M2079" s="43"/>
      <c r="O2079" s="1981"/>
      <c r="P2079" s="1982"/>
      <c r="Q2079" s="1980">
        <v>1</v>
      </c>
      <c r="R2079" s="2145"/>
      <c r="S2079" s="889"/>
      <c r="T2079" s="1569"/>
      <c r="U2079" s="915"/>
      <c r="V2079" s="890"/>
    </row>
    <row r="2080" spans="2:22" s="38" customFormat="1" ht="12" hidden="1" outlineLevel="3">
      <c r="B2080" s="26"/>
      <c r="C2080" s="40"/>
      <c r="D2080" s="39"/>
      <c r="E2080" s="40"/>
      <c r="F2080" s="872"/>
      <c r="G2080" s="873"/>
      <c r="H2080" s="873"/>
      <c r="I2080" s="874"/>
      <c r="J2080" s="873"/>
      <c r="K2080" s="41">
        <v>0</v>
      </c>
      <c r="L2080" s="875"/>
      <c r="M2080" s="43"/>
      <c r="O2080" s="1981"/>
      <c r="P2080" s="1982"/>
      <c r="Q2080" s="1980">
        <v>1</v>
      </c>
      <c r="R2080" s="2145"/>
      <c r="S2080" s="889"/>
      <c r="T2080" s="1569"/>
      <c r="U2080" s="915"/>
      <c r="V2080" s="890"/>
    </row>
    <row r="2081" spans="2:22" s="64" customFormat="1" outlineLevel="2" collapsed="1">
      <c r="B2081" s="1921" t="s">
        <v>4688</v>
      </c>
      <c r="C2081" s="1642"/>
      <c r="D2081" s="1921"/>
      <c r="E2081" s="1639"/>
      <c r="F2081" s="1638">
        <v>5</v>
      </c>
      <c r="G2081" s="1642" t="s">
        <v>13</v>
      </c>
      <c r="H2081" s="1922" t="s">
        <v>1853</v>
      </c>
      <c r="I2081" s="1644" t="s">
        <v>1858</v>
      </c>
      <c r="J2081" s="1642" t="s">
        <v>16</v>
      </c>
      <c r="K2081" s="1643">
        <v>128.23500000000001</v>
      </c>
      <c r="L2081" s="1923">
        <v>0</v>
      </c>
      <c r="M2081" s="1643">
        <f>K2081*(1+L2081/100)</f>
        <v>128.23500000000001</v>
      </c>
      <c r="O2081" s="1977"/>
      <c r="P2081" s="1983"/>
      <c r="Q2081" s="1978"/>
      <c r="R2081" s="2143">
        <f>M2081*Q2081</f>
        <v>0</v>
      </c>
      <c r="S2081" s="1924">
        <v>4.6019999999999998E-2</v>
      </c>
      <c r="T2081" s="2155">
        <f>M2081*S2081</f>
        <v>5.9013747000000008</v>
      </c>
      <c r="U2081" s="1619"/>
      <c r="V2081" s="911">
        <f>M2081*U2081</f>
        <v>0</v>
      </c>
    </row>
    <row r="2082" spans="2:22" s="38" customFormat="1" ht="12" hidden="1" outlineLevel="3">
      <c r="B2082" s="26"/>
      <c r="C2082" s="40"/>
      <c r="D2082" s="39"/>
      <c r="E2082" s="40"/>
      <c r="F2082" s="872"/>
      <c r="G2082" s="873"/>
      <c r="H2082" s="873"/>
      <c r="I2082" s="874" t="s">
        <v>113</v>
      </c>
      <c r="J2082" s="873"/>
      <c r="K2082" s="41">
        <v>0</v>
      </c>
      <c r="L2082" s="875"/>
      <c r="M2082" s="43"/>
      <c r="O2082" s="1981"/>
      <c r="P2082" s="1982"/>
      <c r="Q2082" s="1980">
        <v>1</v>
      </c>
      <c r="R2082" s="2145"/>
      <c r="S2082" s="889"/>
      <c r="T2082" s="1569"/>
      <c r="U2082" s="915"/>
      <c r="V2082" s="890"/>
    </row>
    <row r="2083" spans="2:22" s="38" customFormat="1" ht="12" hidden="1" outlineLevel="3">
      <c r="B2083" s="26"/>
      <c r="C2083" s="40"/>
      <c r="D2083" s="39"/>
      <c r="E2083" s="40"/>
      <c r="F2083" s="872"/>
      <c r="G2083" s="873"/>
      <c r="H2083" s="873"/>
      <c r="I2083" s="874" t="s">
        <v>45</v>
      </c>
      <c r="J2083" s="873"/>
      <c r="K2083" s="41">
        <v>0</v>
      </c>
      <c r="L2083" s="875"/>
      <c r="M2083" s="43"/>
      <c r="O2083" s="1981"/>
      <c r="P2083" s="1982"/>
      <c r="Q2083" s="1980">
        <v>1</v>
      </c>
      <c r="R2083" s="2145"/>
      <c r="S2083" s="889"/>
      <c r="T2083" s="1569"/>
      <c r="U2083" s="915"/>
      <c r="V2083" s="890"/>
    </row>
    <row r="2084" spans="2:22" s="38" customFormat="1" ht="12" hidden="1" outlineLevel="3">
      <c r="B2084" s="26"/>
      <c r="C2084" s="40"/>
      <c r="D2084" s="39"/>
      <c r="E2084" s="40"/>
      <c r="F2084" s="872"/>
      <c r="G2084" s="873"/>
      <c r="H2084" s="873"/>
      <c r="I2084" s="874" t="s">
        <v>1446</v>
      </c>
      <c r="J2084" s="873"/>
      <c r="K2084" s="41">
        <v>27.405000000000001</v>
      </c>
      <c r="L2084" s="875"/>
      <c r="M2084" s="43"/>
      <c r="O2084" s="1981"/>
      <c r="P2084" s="1982"/>
      <c r="Q2084" s="1980">
        <v>1</v>
      </c>
      <c r="R2084" s="2145"/>
      <c r="S2084" s="889"/>
      <c r="T2084" s="1569"/>
      <c r="U2084" s="915"/>
      <c r="V2084" s="890"/>
    </row>
    <row r="2085" spans="2:22" s="38" customFormat="1" ht="12" hidden="1" outlineLevel="3">
      <c r="B2085" s="26"/>
      <c r="C2085" s="40"/>
      <c r="D2085" s="39"/>
      <c r="E2085" s="40"/>
      <c r="F2085" s="872"/>
      <c r="G2085" s="873"/>
      <c r="H2085" s="873"/>
      <c r="I2085" s="874" t="s">
        <v>44</v>
      </c>
      <c r="J2085" s="873"/>
      <c r="K2085" s="41">
        <v>0</v>
      </c>
      <c r="L2085" s="875"/>
      <c r="M2085" s="43"/>
      <c r="O2085" s="1981"/>
      <c r="P2085" s="1982"/>
      <c r="Q2085" s="1980">
        <v>1</v>
      </c>
      <c r="R2085" s="2145"/>
      <c r="S2085" s="889"/>
      <c r="T2085" s="1569"/>
      <c r="U2085" s="915"/>
      <c r="V2085" s="890"/>
    </row>
    <row r="2086" spans="2:22" s="38" customFormat="1" ht="12" hidden="1" outlineLevel="3">
      <c r="B2086" s="26"/>
      <c r="C2086" s="40"/>
      <c r="D2086" s="39"/>
      <c r="E2086" s="40"/>
      <c r="F2086" s="872"/>
      <c r="G2086" s="873"/>
      <c r="H2086" s="873"/>
      <c r="I2086" s="874" t="s">
        <v>1557</v>
      </c>
      <c r="J2086" s="873"/>
      <c r="K2086" s="41">
        <v>61.95</v>
      </c>
      <c r="L2086" s="875"/>
      <c r="M2086" s="43"/>
      <c r="O2086" s="1981"/>
      <c r="P2086" s="1982"/>
      <c r="Q2086" s="1980">
        <v>1</v>
      </c>
      <c r="R2086" s="2145"/>
      <c r="S2086" s="889"/>
      <c r="T2086" s="1569"/>
      <c r="U2086" s="915"/>
      <c r="V2086" s="890"/>
    </row>
    <row r="2087" spans="2:22" s="38" customFormat="1" ht="12" hidden="1" outlineLevel="3">
      <c r="B2087" s="26"/>
      <c r="C2087" s="40"/>
      <c r="D2087" s="39"/>
      <c r="E2087" s="40"/>
      <c r="F2087" s="872"/>
      <c r="G2087" s="873"/>
      <c r="H2087" s="873"/>
      <c r="I2087" s="874" t="s">
        <v>58</v>
      </c>
      <c r="J2087" s="873"/>
      <c r="K2087" s="41">
        <v>0</v>
      </c>
      <c r="L2087" s="875"/>
      <c r="M2087" s="43"/>
      <c r="O2087" s="1981"/>
      <c r="P2087" s="1982"/>
      <c r="Q2087" s="1980">
        <v>1</v>
      </c>
      <c r="R2087" s="2145"/>
      <c r="S2087" s="889"/>
      <c r="T2087" s="1569"/>
      <c r="U2087" s="915"/>
      <c r="V2087" s="890"/>
    </row>
    <row r="2088" spans="2:22" s="38" customFormat="1" ht="12" hidden="1" outlineLevel="3">
      <c r="B2088" s="26"/>
      <c r="C2088" s="40"/>
      <c r="D2088" s="39"/>
      <c r="E2088" s="40"/>
      <c r="F2088" s="872"/>
      <c r="G2088" s="873"/>
      <c r="H2088" s="873"/>
      <c r="I2088" s="874" t="s">
        <v>1504</v>
      </c>
      <c r="J2088" s="873"/>
      <c r="K2088" s="41">
        <v>38.879999999999995</v>
      </c>
      <c r="L2088" s="875"/>
      <c r="M2088" s="43"/>
      <c r="O2088" s="1981"/>
      <c r="P2088" s="1982"/>
      <c r="Q2088" s="1980">
        <v>1</v>
      </c>
      <c r="R2088" s="2145"/>
      <c r="S2088" s="889"/>
      <c r="T2088" s="1569"/>
      <c r="U2088" s="915"/>
      <c r="V2088" s="890"/>
    </row>
    <row r="2089" spans="2:22" s="64" customFormat="1" outlineLevel="2">
      <c r="B2089" s="1921" t="s">
        <v>4688</v>
      </c>
      <c r="C2089" s="1642"/>
      <c r="D2089" s="1921"/>
      <c r="E2089" s="1639"/>
      <c r="F2089" s="1638">
        <v>6</v>
      </c>
      <c r="G2089" s="1642" t="s">
        <v>13</v>
      </c>
      <c r="H2089" s="1922" t="s">
        <v>327</v>
      </c>
      <c r="I2089" s="1644" t="s">
        <v>1574</v>
      </c>
      <c r="J2089" s="1642" t="s">
        <v>16</v>
      </c>
      <c r="K2089" s="1643">
        <f>K2035+K2042+K2068+K2081</f>
        <v>1093.0333500000002</v>
      </c>
      <c r="L2089" s="1923">
        <v>0</v>
      </c>
      <c r="M2089" s="1643">
        <f>K2089*(1+L2089/100)</f>
        <v>1093.0333500000002</v>
      </c>
      <c r="O2089" s="1977"/>
      <c r="P2089" s="1983"/>
      <c r="Q2089" s="1978"/>
      <c r="R2089" s="2143">
        <f>M2089*Q2089</f>
        <v>0</v>
      </c>
      <c r="S2089" s="1924">
        <v>2.0000000000000001E-4</v>
      </c>
      <c r="T2089" s="2155">
        <f>M2089*S2089</f>
        <v>0.21860667000000003</v>
      </c>
      <c r="U2089" s="1619"/>
      <c r="V2089" s="911">
        <f>M2089*U2089</f>
        <v>0</v>
      </c>
    </row>
    <row r="2090" spans="2:22" s="64" customFormat="1" ht="22.8" outlineLevel="2" collapsed="1">
      <c r="B2090" s="1921" t="s">
        <v>4688</v>
      </c>
      <c r="C2090" s="1642"/>
      <c r="D2090" s="1921"/>
      <c r="E2090" s="1639"/>
      <c r="F2090" s="1638">
        <v>7</v>
      </c>
      <c r="G2090" s="1642" t="s">
        <v>13</v>
      </c>
      <c r="H2090" s="1922" t="s">
        <v>1855</v>
      </c>
      <c r="I2090" s="1644" t="s">
        <v>1856</v>
      </c>
      <c r="J2090" s="1642" t="s">
        <v>16</v>
      </c>
      <c r="K2090" s="1643">
        <v>430.53183000000007</v>
      </c>
      <c r="L2090" s="1923">
        <v>0</v>
      </c>
      <c r="M2090" s="1643">
        <f>K2090*(1+L2090/100)</f>
        <v>430.53183000000007</v>
      </c>
      <c r="O2090" s="1977"/>
      <c r="P2090" s="1983"/>
      <c r="Q2090" s="1978"/>
      <c r="R2090" s="2143">
        <f>M2090*Q2090</f>
        <v>0</v>
      </c>
      <c r="S2090" s="1924">
        <v>2.767E-2</v>
      </c>
      <c r="T2090" s="2155">
        <f>M2090*S2090</f>
        <v>11.912815736100002</v>
      </c>
      <c r="U2090" s="1619"/>
      <c r="V2090" s="911">
        <f>M2090*U2090</f>
        <v>0</v>
      </c>
    </row>
    <row r="2091" spans="2:22" s="38" customFormat="1" ht="12" hidden="1" outlineLevel="3">
      <c r="B2091" s="26"/>
      <c r="C2091" s="40"/>
      <c r="D2091" s="39"/>
      <c r="E2091" s="40"/>
      <c r="F2091" s="872"/>
      <c r="G2091" s="873"/>
      <c r="H2091" s="873"/>
      <c r="I2091" s="874" t="s">
        <v>114</v>
      </c>
      <c r="J2091" s="873"/>
      <c r="K2091" s="41">
        <v>0</v>
      </c>
      <c r="L2091" s="875"/>
      <c r="M2091" s="43"/>
      <c r="O2091" s="1981"/>
      <c r="P2091" s="1982"/>
      <c r="Q2091" s="1980">
        <v>1</v>
      </c>
      <c r="R2091" s="2145"/>
      <c r="S2091" s="889"/>
      <c r="T2091" s="1569"/>
      <c r="U2091" s="915"/>
      <c r="V2091" s="890"/>
    </row>
    <row r="2092" spans="2:22" s="38" customFormat="1" ht="12" hidden="1" outlineLevel="3">
      <c r="B2092" s="26"/>
      <c r="C2092" s="40"/>
      <c r="D2092" s="39"/>
      <c r="E2092" s="40"/>
      <c r="F2092" s="872"/>
      <c r="G2092" s="873"/>
      <c r="H2092" s="873"/>
      <c r="I2092" s="874" t="s">
        <v>45</v>
      </c>
      <c r="J2092" s="873"/>
      <c r="K2092" s="41">
        <v>0</v>
      </c>
      <c r="L2092" s="875"/>
      <c r="M2092" s="43"/>
      <c r="O2092" s="1981"/>
      <c r="P2092" s="1982"/>
      <c r="Q2092" s="1980">
        <v>1</v>
      </c>
      <c r="R2092" s="2145"/>
      <c r="S2092" s="889"/>
      <c r="T2092" s="1569"/>
      <c r="U2092" s="915"/>
      <c r="V2092" s="890"/>
    </row>
    <row r="2093" spans="2:22" s="38" customFormat="1" ht="12" hidden="1" outlineLevel="3">
      <c r="B2093" s="26"/>
      <c r="C2093" s="40"/>
      <c r="D2093" s="39"/>
      <c r="E2093" s="40"/>
      <c r="F2093" s="872"/>
      <c r="G2093" s="873"/>
      <c r="H2093" s="873"/>
      <c r="I2093" s="874" t="s">
        <v>1584</v>
      </c>
      <c r="J2093" s="873"/>
      <c r="K2093" s="41">
        <v>267.10335000000003</v>
      </c>
      <c r="L2093" s="875"/>
      <c r="M2093" s="43"/>
      <c r="O2093" s="1981"/>
      <c r="P2093" s="1982"/>
      <c r="Q2093" s="1980">
        <v>1</v>
      </c>
      <c r="R2093" s="2145"/>
      <c r="S2093" s="889"/>
      <c r="T2093" s="1569"/>
      <c r="U2093" s="915"/>
      <c r="V2093" s="890"/>
    </row>
    <row r="2094" spans="2:22" s="38" customFormat="1" ht="12" hidden="1" outlineLevel="3">
      <c r="B2094" s="26"/>
      <c r="C2094" s="40"/>
      <c r="D2094" s="39"/>
      <c r="E2094" s="40"/>
      <c r="F2094" s="872"/>
      <c r="G2094" s="873"/>
      <c r="H2094" s="873"/>
      <c r="I2094" s="874" t="s">
        <v>1071</v>
      </c>
      <c r="J2094" s="873"/>
      <c r="K2094" s="41">
        <v>49.601999999999997</v>
      </c>
      <c r="L2094" s="875"/>
      <c r="M2094" s="43"/>
      <c r="O2094" s="1981"/>
      <c r="P2094" s="1982"/>
      <c r="Q2094" s="1980">
        <v>1</v>
      </c>
      <c r="R2094" s="2145"/>
      <c r="S2094" s="889"/>
      <c r="T2094" s="1569"/>
      <c r="U2094" s="915"/>
      <c r="V2094" s="890"/>
    </row>
    <row r="2095" spans="2:22" s="38" customFormat="1" ht="12" hidden="1" outlineLevel="3">
      <c r="B2095" s="26"/>
      <c r="C2095" s="40"/>
      <c r="D2095" s="39"/>
      <c r="E2095" s="40"/>
      <c r="F2095" s="872"/>
      <c r="G2095" s="873"/>
      <c r="H2095" s="873"/>
      <c r="I2095" s="874" t="s">
        <v>161</v>
      </c>
      <c r="J2095" s="873"/>
      <c r="K2095" s="41">
        <v>0</v>
      </c>
      <c r="L2095" s="875"/>
      <c r="M2095" s="43"/>
      <c r="O2095" s="1981"/>
      <c r="P2095" s="1982"/>
      <c r="Q2095" s="1980">
        <v>1</v>
      </c>
      <c r="R2095" s="2145"/>
      <c r="S2095" s="889"/>
      <c r="T2095" s="1569"/>
      <c r="U2095" s="915"/>
      <c r="V2095" s="890"/>
    </row>
    <row r="2096" spans="2:22" s="38" customFormat="1" ht="12" hidden="1" outlineLevel="3">
      <c r="B2096" s="26"/>
      <c r="C2096" s="40"/>
      <c r="D2096" s="39"/>
      <c r="E2096" s="40"/>
      <c r="F2096" s="872"/>
      <c r="G2096" s="873"/>
      <c r="H2096" s="873"/>
      <c r="I2096" s="874" t="s">
        <v>1143</v>
      </c>
      <c r="J2096" s="873"/>
      <c r="K2096" s="41">
        <v>-21</v>
      </c>
      <c r="L2096" s="875"/>
      <c r="M2096" s="43"/>
      <c r="O2096" s="1981"/>
      <c r="P2096" s="1982"/>
      <c r="Q2096" s="1980">
        <v>1</v>
      </c>
      <c r="R2096" s="2145"/>
      <c r="S2096" s="889"/>
      <c r="T2096" s="1569"/>
      <c r="U2096" s="915"/>
      <c r="V2096" s="890"/>
    </row>
    <row r="2097" spans="2:22" s="38" customFormat="1" ht="12" hidden="1" outlineLevel="3">
      <c r="B2097" s="26"/>
      <c r="C2097" s="40"/>
      <c r="D2097" s="39"/>
      <c r="E2097" s="40"/>
      <c r="F2097" s="872"/>
      <c r="G2097" s="873"/>
      <c r="H2097" s="873"/>
      <c r="I2097" s="874" t="s">
        <v>396</v>
      </c>
      <c r="J2097" s="873"/>
      <c r="K2097" s="41">
        <v>-5.4</v>
      </c>
      <c r="L2097" s="875"/>
      <c r="M2097" s="43"/>
      <c r="O2097" s="1981"/>
      <c r="P2097" s="1982"/>
      <c r="Q2097" s="1980">
        <v>1</v>
      </c>
      <c r="R2097" s="2145"/>
      <c r="S2097" s="889"/>
      <c r="T2097" s="1569"/>
      <c r="U2097" s="915"/>
      <c r="V2097" s="890"/>
    </row>
    <row r="2098" spans="2:22" s="38" customFormat="1" ht="12" hidden="1" outlineLevel="3">
      <c r="B2098" s="26"/>
      <c r="C2098" s="40"/>
      <c r="D2098" s="39"/>
      <c r="E2098" s="40"/>
      <c r="F2098" s="872"/>
      <c r="G2098" s="873"/>
      <c r="H2098" s="873"/>
      <c r="I2098" s="874" t="s">
        <v>3</v>
      </c>
      <c r="J2098" s="873"/>
      <c r="K2098" s="41">
        <v>290.30535000000003</v>
      </c>
      <c r="L2098" s="875"/>
      <c r="M2098" s="43"/>
      <c r="O2098" s="1981"/>
      <c r="P2098" s="1982"/>
      <c r="Q2098" s="1980">
        <v>1</v>
      </c>
      <c r="R2098" s="2145"/>
      <c r="S2098" s="889"/>
      <c r="T2098" s="1569"/>
      <c r="U2098" s="915"/>
      <c r="V2098" s="890"/>
    </row>
    <row r="2099" spans="2:22" s="38" customFormat="1" ht="12" hidden="1" outlineLevel="3">
      <c r="B2099" s="26"/>
      <c r="C2099" s="40"/>
      <c r="D2099" s="39"/>
      <c r="E2099" s="40"/>
      <c r="F2099" s="872"/>
      <c r="G2099" s="873"/>
      <c r="H2099" s="873"/>
      <c r="I2099" s="874" t="s">
        <v>44</v>
      </c>
      <c r="J2099" s="873"/>
      <c r="K2099" s="41">
        <v>0</v>
      </c>
      <c r="L2099" s="875"/>
      <c r="M2099" s="43"/>
      <c r="O2099" s="1981"/>
      <c r="P2099" s="1982"/>
      <c r="Q2099" s="1980">
        <v>1</v>
      </c>
      <c r="R2099" s="2145"/>
      <c r="S2099" s="889"/>
      <c r="T2099" s="1569"/>
      <c r="U2099" s="915"/>
      <c r="V2099" s="890"/>
    </row>
    <row r="2100" spans="2:22" s="38" customFormat="1" ht="12" hidden="1" outlineLevel="3">
      <c r="B2100" s="26"/>
      <c r="C2100" s="40"/>
      <c r="D2100" s="39"/>
      <c r="E2100" s="40"/>
      <c r="F2100" s="872"/>
      <c r="G2100" s="873"/>
      <c r="H2100" s="873"/>
      <c r="I2100" s="874" t="s">
        <v>1524</v>
      </c>
      <c r="J2100" s="873"/>
      <c r="K2100" s="41">
        <v>133.56648000000001</v>
      </c>
      <c r="L2100" s="875"/>
      <c r="M2100" s="43"/>
      <c r="O2100" s="1981"/>
      <c r="P2100" s="1982"/>
      <c r="Q2100" s="1980">
        <v>1</v>
      </c>
      <c r="R2100" s="2145"/>
      <c r="S2100" s="889"/>
      <c r="T2100" s="1569"/>
      <c r="U2100" s="915"/>
      <c r="V2100" s="890"/>
    </row>
    <row r="2101" spans="2:22" s="38" customFormat="1" ht="12" hidden="1" outlineLevel="3">
      <c r="B2101" s="26"/>
      <c r="C2101" s="40"/>
      <c r="D2101" s="39"/>
      <c r="E2101" s="40"/>
      <c r="F2101" s="872"/>
      <c r="G2101" s="873"/>
      <c r="H2101" s="873"/>
      <c r="I2101" s="874" t="s">
        <v>161</v>
      </c>
      <c r="J2101" s="873"/>
      <c r="K2101" s="41">
        <v>0</v>
      </c>
      <c r="L2101" s="875"/>
      <c r="M2101" s="43"/>
      <c r="O2101" s="1981"/>
      <c r="P2101" s="1982"/>
      <c r="Q2101" s="1980">
        <v>1</v>
      </c>
      <c r="R2101" s="2145"/>
      <c r="S2101" s="889"/>
      <c r="T2101" s="1569"/>
      <c r="U2101" s="915"/>
      <c r="V2101" s="890"/>
    </row>
    <row r="2102" spans="2:22" s="38" customFormat="1" ht="12" hidden="1" outlineLevel="3">
      <c r="B2102" s="26"/>
      <c r="C2102" s="40"/>
      <c r="D2102" s="39"/>
      <c r="E2102" s="40"/>
      <c r="F2102" s="872"/>
      <c r="G2102" s="873"/>
      <c r="H2102" s="873"/>
      <c r="I2102" s="874" t="s">
        <v>619</v>
      </c>
      <c r="J2102" s="873"/>
      <c r="K2102" s="41">
        <v>-6.3000000000000007</v>
      </c>
      <c r="L2102" s="875"/>
      <c r="M2102" s="43"/>
      <c r="O2102" s="1981"/>
      <c r="P2102" s="1982"/>
      <c r="Q2102" s="1980">
        <v>1</v>
      </c>
      <c r="R2102" s="2145"/>
      <c r="S2102" s="889"/>
      <c r="T2102" s="1569"/>
      <c r="U2102" s="915"/>
      <c r="V2102" s="890"/>
    </row>
    <row r="2103" spans="2:22" s="38" customFormat="1" ht="12" hidden="1" outlineLevel="3">
      <c r="B2103" s="26"/>
      <c r="C2103" s="40"/>
      <c r="D2103" s="39"/>
      <c r="E2103" s="40"/>
      <c r="F2103" s="872"/>
      <c r="G2103" s="873"/>
      <c r="H2103" s="873"/>
      <c r="I2103" s="874" t="s">
        <v>618</v>
      </c>
      <c r="J2103" s="873"/>
      <c r="K2103" s="41">
        <v>-3.78</v>
      </c>
      <c r="L2103" s="875"/>
      <c r="M2103" s="43"/>
      <c r="O2103" s="1981"/>
      <c r="P2103" s="1982"/>
      <c r="Q2103" s="1980">
        <v>1</v>
      </c>
      <c r="R2103" s="2145"/>
      <c r="S2103" s="889"/>
      <c r="T2103" s="1569"/>
      <c r="U2103" s="915"/>
      <c r="V2103" s="890"/>
    </row>
    <row r="2104" spans="2:22" s="38" customFormat="1" ht="12" hidden="1" outlineLevel="3">
      <c r="B2104" s="26"/>
      <c r="C2104" s="40"/>
      <c r="D2104" s="39"/>
      <c r="E2104" s="40"/>
      <c r="F2104" s="872"/>
      <c r="G2104" s="873"/>
      <c r="H2104" s="873"/>
      <c r="I2104" s="874" t="s">
        <v>620</v>
      </c>
      <c r="J2104" s="873"/>
      <c r="K2104" s="41">
        <v>-5.4</v>
      </c>
      <c r="L2104" s="875"/>
      <c r="M2104" s="43"/>
      <c r="O2104" s="1981"/>
      <c r="P2104" s="1982"/>
      <c r="Q2104" s="1980">
        <v>1</v>
      </c>
      <c r="R2104" s="2145"/>
      <c r="S2104" s="889"/>
      <c r="T2104" s="1569"/>
      <c r="U2104" s="915"/>
      <c r="V2104" s="890"/>
    </row>
    <row r="2105" spans="2:22" s="38" customFormat="1" ht="12" hidden="1" outlineLevel="3">
      <c r="B2105" s="26"/>
      <c r="C2105" s="40"/>
      <c r="D2105" s="39"/>
      <c r="E2105" s="40"/>
      <c r="F2105" s="872"/>
      <c r="G2105" s="873"/>
      <c r="H2105" s="873"/>
      <c r="I2105" s="874" t="s">
        <v>3</v>
      </c>
      <c r="J2105" s="873"/>
      <c r="K2105" s="41">
        <v>118.08648000000001</v>
      </c>
      <c r="L2105" s="875"/>
      <c r="M2105" s="43"/>
      <c r="O2105" s="1981"/>
      <c r="P2105" s="1982"/>
      <c r="Q2105" s="1980">
        <v>1</v>
      </c>
      <c r="R2105" s="2145"/>
      <c r="S2105" s="889"/>
      <c r="T2105" s="1569"/>
      <c r="U2105" s="915"/>
      <c r="V2105" s="890"/>
    </row>
    <row r="2106" spans="2:22" s="38" customFormat="1" ht="12" hidden="1" outlineLevel="3">
      <c r="B2106" s="26"/>
      <c r="C2106" s="40"/>
      <c r="D2106" s="39"/>
      <c r="E2106" s="40"/>
      <c r="F2106" s="872"/>
      <c r="G2106" s="873"/>
      <c r="H2106" s="873"/>
      <c r="I2106" s="874" t="s">
        <v>58</v>
      </c>
      <c r="J2106" s="873"/>
      <c r="K2106" s="41">
        <v>0</v>
      </c>
      <c r="L2106" s="875"/>
      <c r="M2106" s="43"/>
      <c r="O2106" s="1981"/>
      <c r="P2106" s="1982"/>
      <c r="Q2106" s="1980">
        <v>1</v>
      </c>
      <c r="R2106" s="2145"/>
      <c r="S2106" s="889"/>
      <c r="T2106" s="1569"/>
      <c r="U2106" s="915"/>
      <c r="V2106" s="890"/>
    </row>
    <row r="2107" spans="2:22" s="38" customFormat="1" ht="12" hidden="1" outlineLevel="3">
      <c r="B2107" s="26"/>
      <c r="C2107" s="40"/>
      <c r="D2107" s="39"/>
      <c r="E2107" s="40"/>
      <c r="F2107" s="872"/>
      <c r="G2107" s="873"/>
      <c r="H2107" s="873"/>
      <c r="I2107" s="874" t="s">
        <v>1277</v>
      </c>
      <c r="J2107" s="873"/>
      <c r="K2107" s="41">
        <v>22.14</v>
      </c>
      <c r="L2107" s="875"/>
      <c r="M2107" s="43"/>
      <c r="O2107" s="1981"/>
      <c r="P2107" s="1982"/>
      <c r="Q2107" s="1980">
        <v>1</v>
      </c>
      <c r="R2107" s="2145"/>
      <c r="S2107" s="889"/>
      <c r="T2107" s="1569"/>
      <c r="U2107" s="915"/>
      <c r="V2107" s="890"/>
    </row>
    <row r="2108" spans="2:22" s="38" customFormat="1" ht="12" hidden="1" outlineLevel="3">
      <c r="B2108" s="26"/>
      <c r="C2108" s="40"/>
      <c r="D2108" s="39"/>
      <c r="E2108" s="40"/>
      <c r="F2108" s="872"/>
      <c r="G2108" s="873"/>
      <c r="H2108" s="873"/>
      <c r="I2108" s="874"/>
      <c r="J2108" s="873"/>
      <c r="K2108" s="41">
        <v>0</v>
      </c>
      <c r="L2108" s="875"/>
      <c r="M2108" s="43"/>
      <c r="O2108" s="1981"/>
      <c r="P2108" s="1982"/>
      <c r="Q2108" s="1980">
        <v>1</v>
      </c>
      <c r="R2108" s="2145"/>
      <c r="S2108" s="889"/>
      <c r="T2108" s="1569"/>
      <c r="U2108" s="915"/>
      <c r="V2108" s="890"/>
    </row>
    <row r="2109" spans="2:22" s="64" customFormat="1" ht="22.8" outlineLevel="2" collapsed="1">
      <c r="B2109" s="1921" t="s">
        <v>4688</v>
      </c>
      <c r="C2109" s="1642"/>
      <c r="D2109" s="1921"/>
      <c r="E2109" s="1639"/>
      <c r="F2109" s="1638">
        <v>8</v>
      </c>
      <c r="G2109" s="1642" t="s">
        <v>13</v>
      </c>
      <c r="H2109" s="1922" t="s">
        <v>1854</v>
      </c>
      <c r="I2109" s="1644" t="s">
        <v>1859</v>
      </c>
      <c r="J2109" s="1642" t="s">
        <v>16</v>
      </c>
      <c r="K2109" s="1643">
        <v>133.40700000000001</v>
      </c>
      <c r="L2109" s="1923">
        <v>0</v>
      </c>
      <c r="M2109" s="1643">
        <f>K2109*(1+L2109/100)</f>
        <v>133.40700000000001</v>
      </c>
      <c r="O2109" s="1977"/>
      <c r="P2109" s="1983"/>
      <c r="Q2109" s="1978"/>
      <c r="R2109" s="2143">
        <f>M2109*Q2109</f>
        <v>0</v>
      </c>
      <c r="S2109" s="1924">
        <v>2.741E-2</v>
      </c>
      <c r="T2109" s="2155">
        <f>M2109*S2109</f>
        <v>3.6566858700000004</v>
      </c>
      <c r="U2109" s="1619"/>
      <c r="V2109" s="911">
        <f>M2109*U2109</f>
        <v>0</v>
      </c>
    </row>
    <row r="2110" spans="2:22" s="38" customFormat="1" ht="12" hidden="1" outlineLevel="3">
      <c r="B2110" s="26"/>
      <c r="C2110" s="40"/>
      <c r="D2110" s="39"/>
      <c r="E2110" s="40"/>
      <c r="F2110" s="872"/>
      <c r="G2110" s="873"/>
      <c r="H2110" s="873"/>
      <c r="I2110" s="874" t="s">
        <v>106</v>
      </c>
      <c r="J2110" s="873"/>
      <c r="K2110" s="41">
        <v>0</v>
      </c>
      <c r="L2110" s="875"/>
      <c r="M2110" s="43"/>
      <c r="O2110" s="1981"/>
      <c r="P2110" s="1982"/>
      <c r="Q2110" s="1980">
        <v>1</v>
      </c>
      <c r="R2110" s="2145"/>
      <c r="S2110" s="889"/>
      <c r="T2110" s="1569"/>
      <c r="U2110" s="915"/>
      <c r="V2110" s="890"/>
    </row>
    <row r="2111" spans="2:22" s="38" customFormat="1" ht="12" hidden="1" outlineLevel="3">
      <c r="B2111" s="26"/>
      <c r="C2111" s="40"/>
      <c r="D2111" s="39"/>
      <c r="E2111" s="40"/>
      <c r="F2111" s="872"/>
      <c r="G2111" s="873"/>
      <c r="H2111" s="873"/>
      <c r="I2111" s="874" t="s">
        <v>45</v>
      </c>
      <c r="J2111" s="873"/>
      <c r="K2111" s="41">
        <v>0</v>
      </c>
      <c r="L2111" s="875"/>
      <c r="M2111" s="43"/>
      <c r="O2111" s="1981"/>
      <c r="P2111" s="1982"/>
      <c r="Q2111" s="1980">
        <v>1</v>
      </c>
      <c r="R2111" s="2145"/>
      <c r="S2111" s="889"/>
      <c r="T2111" s="1569"/>
      <c r="U2111" s="915"/>
      <c r="V2111" s="890"/>
    </row>
    <row r="2112" spans="2:22" s="38" customFormat="1" ht="12" hidden="1" outlineLevel="3">
      <c r="B2112" s="26"/>
      <c r="C2112" s="40"/>
      <c r="D2112" s="39"/>
      <c r="E2112" s="40"/>
      <c r="F2112" s="872"/>
      <c r="G2112" s="873"/>
      <c r="H2112" s="873"/>
      <c r="I2112" s="874" t="s">
        <v>1305</v>
      </c>
      <c r="J2112" s="873"/>
      <c r="K2112" s="41">
        <v>40.257000000000005</v>
      </c>
      <c r="L2112" s="875"/>
      <c r="M2112" s="43"/>
      <c r="O2112" s="1981"/>
      <c r="P2112" s="1982"/>
      <c r="Q2112" s="1980">
        <v>1</v>
      </c>
      <c r="R2112" s="2145"/>
      <c r="S2112" s="889"/>
      <c r="T2112" s="1569"/>
      <c r="U2112" s="915"/>
      <c r="V2112" s="890"/>
    </row>
    <row r="2113" spans="2:22" s="38" customFormat="1" ht="12" hidden="1" outlineLevel="3">
      <c r="B2113" s="26"/>
      <c r="C2113" s="40"/>
      <c r="D2113" s="39"/>
      <c r="E2113" s="40"/>
      <c r="F2113" s="872"/>
      <c r="G2113" s="873"/>
      <c r="H2113" s="873"/>
      <c r="I2113" s="874" t="s">
        <v>3</v>
      </c>
      <c r="J2113" s="873"/>
      <c r="K2113" s="41">
        <v>40.257000000000005</v>
      </c>
      <c r="L2113" s="875"/>
      <c r="M2113" s="43"/>
      <c r="O2113" s="1981"/>
      <c r="P2113" s="1982"/>
      <c r="Q2113" s="1980">
        <v>1</v>
      </c>
      <c r="R2113" s="2145"/>
      <c r="S2113" s="889"/>
      <c r="T2113" s="1569"/>
      <c r="U2113" s="915"/>
      <c r="V2113" s="890"/>
    </row>
    <row r="2114" spans="2:22" s="38" customFormat="1" ht="12" hidden="1" outlineLevel="3">
      <c r="B2114" s="26"/>
      <c r="C2114" s="40"/>
      <c r="D2114" s="39"/>
      <c r="E2114" s="40"/>
      <c r="F2114" s="872"/>
      <c r="G2114" s="873"/>
      <c r="H2114" s="873"/>
      <c r="I2114" s="874" t="s">
        <v>44</v>
      </c>
      <c r="J2114" s="873"/>
      <c r="K2114" s="41">
        <v>0</v>
      </c>
      <c r="L2114" s="875"/>
      <c r="M2114" s="43"/>
      <c r="O2114" s="1981"/>
      <c r="P2114" s="1982"/>
      <c r="Q2114" s="1980">
        <v>1</v>
      </c>
      <c r="R2114" s="2145"/>
      <c r="S2114" s="889"/>
      <c r="T2114" s="1569"/>
      <c r="U2114" s="915"/>
      <c r="V2114" s="890"/>
    </row>
    <row r="2115" spans="2:22" s="38" customFormat="1" ht="12" hidden="1" outlineLevel="3">
      <c r="B2115" s="26"/>
      <c r="C2115" s="40"/>
      <c r="D2115" s="39"/>
      <c r="E2115" s="40"/>
      <c r="F2115" s="872"/>
      <c r="G2115" s="873"/>
      <c r="H2115" s="873"/>
      <c r="I2115" s="874" t="s">
        <v>1372</v>
      </c>
      <c r="J2115" s="873"/>
      <c r="K2115" s="41">
        <v>40.362000000000002</v>
      </c>
      <c r="L2115" s="875"/>
      <c r="M2115" s="43"/>
      <c r="O2115" s="1981"/>
      <c r="P2115" s="1982"/>
      <c r="Q2115" s="1980">
        <v>1</v>
      </c>
      <c r="R2115" s="2145"/>
      <c r="S2115" s="889"/>
      <c r="T2115" s="1569"/>
      <c r="U2115" s="915"/>
      <c r="V2115" s="890"/>
    </row>
    <row r="2116" spans="2:22" s="38" customFormat="1" ht="12" hidden="1" outlineLevel="3">
      <c r="B2116" s="26"/>
      <c r="C2116" s="40"/>
      <c r="D2116" s="39"/>
      <c r="E2116" s="40"/>
      <c r="F2116" s="872"/>
      <c r="G2116" s="873"/>
      <c r="H2116" s="873"/>
      <c r="I2116" s="874" t="s">
        <v>1157</v>
      </c>
      <c r="J2116" s="873"/>
      <c r="K2116" s="41">
        <v>16.708500000000001</v>
      </c>
      <c r="L2116" s="875"/>
      <c r="M2116" s="43"/>
      <c r="O2116" s="1981"/>
      <c r="P2116" s="1982"/>
      <c r="Q2116" s="1980">
        <v>1</v>
      </c>
      <c r="R2116" s="2145"/>
      <c r="S2116" s="889"/>
      <c r="T2116" s="1569"/>
      <c r="U2116" s="915"/>
      <c r="V2116" s="890"/>
    </row>
    <row r="2117" spans="2:22" s="38" customFormat="1" ht="12" hidden="1" outlineLevel="3">
      <c r="B2117" s="26"/>
      <c r="C2117" s="40"/>
      <c r="D2117" s="39"/>
      <c r="E2117" s="40"/>
      <c r="F2117" s="872"/>
      <c r="G2117" s="873"/>
      <c r="H2117" s="873"/>
      <c r="I2117" s="874" t="s">
        <v>3</v>
      </c>
      <c r="J2117" s="873"/>
      <c r="K2117" s="41">
        <v>57.070500000000003</v>
      </c>
      <c r="L2117" s="875"/>
      <c r="M2117" s="43"/>
      <c r="O2117" s="1981"/>
      <c r="P2117" s="1982"/>
      <c r="Q2117" s="1980">
        <v>1</v>
      </c>
      <c r="R2117" s="2145"/>
      <c r="S2117" s="889"/>
      <c r="T2117" s="1569"/>
      <c r="U2117" s="915"/>
      <c r="V2117" s="890"/>
    </row>
    <row r="2118" spans="2:22" s="38" customFormat="1" ht="12" hidden="1" outlineLevel="3">
      <c r="B2118" s="26"/>
      <c r="C2118" s="40"/>
      <c r="D2118" s="39"/>
      <c r="E2118" s="40"/>
      <c r="F2118" s="872"/>
      <c r="G2118" s="873"/>
      <c r="H2118" s="873"/>
      <c r="I2118" s="874" t="s">
        <v>58</v>
      </c>
      <c r="J2118" s="873"/>
      <c r="K2118" s="41">
        <v>0</v>
      </c>
      <c r="L2118" s="875"/>
      <c r="M2118" s="43"/>
      <c r="O2118" s="1981"/>
      <c r="P2118" s="1982"/>
      <c r="Q2118" s="1980">
        <v>1</v>
      </c>
      <c r="R2118" s="2145"/>
      <c r="S2118" s="889"/>
      <c r="T2118" s="1569"/>
      <c r="U2118" s="915"/>
      <c r="V2118" s="890"/>
    </row>
    <row r="2119" spans="2:22" s="38" customFormat="1" ht="12" hidden="1" outlineLevel="3">
      <c r="B2119" s="26"/>
      <c r="C2119" s="40"/>
      <c r="D2119" s="39"/>
      <c r="E2119" s="40"/>
      <c r="F2119" s="872"/>
      <c r="G2119" s="873"/>
      <c r="H2119" s="873"/>
      <c r="I2119" s="874" t="s">
        <v>1161</v>
      </c>
      <c r="J2119" s="873"/>
      <c r="K2119" s="41">
        <v>27.864000000000001</v>
      </c>
      <c r="L2119" s="875"/>
      <c r="M2119" s="43"/>
      <c r="O2119" s="1981"/>
      <c r="P2119" s="1982"/>
      <c r="Q2119" s="1980">
        <v>1</v>
      </c>
      <c r="R2119" s="2145"/>
      <c r="S2119" s="889"/>
      <c r="T2119" s="1569"/>
      <c r="U2119" s="915"/>
      <c r="V2119" s="890"/>
    </row>
    <row r="2120" spans="2:22" s="38" customFormat="1" ht="12" hidden="1" outlineLevel="3">
      <c r="B2120" s="26"/>
      <c r="C2120" s="40"/>
      <c r="D2120" s="39"/>
      <c r="E2120" s="40"/>
      <c r="F2120" s="872"/>
      <c r="G2120" s="873"/>
      <c r="H2120" s="873"/>
      <c r="I2120" s="874" t="s">
        <v>405</v>
      </c>
      <c r="J2120" s="873"/>
      <c r="K2120" s="41">
        <v>4.8419999999999996</v>
      </c>
      <c r="L2120" s="875"/>
      <c r="M2120" s="43"/>
      <c r="O2120" s="1981"/>
      <c r="P2120" s="1982"/>
      <c r="Q2120" s="1980">
        <v>1</v>
      </c>
      <c r="R2120" s="2145"/>
      <c r="S2120" s="889"/>
      <c r="T2120" s="1569"/>
      <c r="U2120" s="915"/>
      <c r="V2120" s="890"/>
    </row>
    <row r="2121" spans="2:22" s="38" customFormat="1" ht="12" hidden="1" outlineLevel="3">
      <c r="B2121" s="26"/>
      <c r="C2121" s="40"/>
      <c r="D2121" s="39"/>
      <c r="E2121" s="40"/>
      <c r="F2121" s="872"/>
      <c r="G2121" s="873"/>
      <c r="H2121" s="873"/>
      <c r="I2121" s="874" t="s">
        <v>211</v>
      </c>
      <c r="J2121" s="873"/>
      <c r="K2121" s="41">
        <v>5.2634999999999996</v>
      </c>
      <c r="L2121" s="875"/>
      <c r="M2121" s="43"/>
      <c r="O2121" s="1981"/>
      <c r="P2121" s="1982"/>
      <c r="Q2121" s="1980">
        <v>1</v>
      </c>
      <c r="R2121" s="2145"/>
      <c r="S2121" s="889"/>
      <c r="T2121" s="1569"/>
      <c r="U2121" s="915"/>
      <c r="V2121" s="890"/>
    </row>
    <row r="2122" spans="2:22" s="38" customFormat="1" ht="12" hidden="1" outlineLevel="3">
      <c r="B2122" s="26"/>
      <c r="C2122" s="40"/>
      <c r="D2122" s="39"/>
      <c r="E2122" s="40"/>
      <c r="F2122" s="872"/>
      <c r="G2122" s="873"/>
      <c r="H2122" s="873"/>
      <c r="I2122" s="874" t="s">
        <v>161</v>
      </c>
      <c r="J2122" s="873"/>
      <c r="K2122" s="41">
        <v>0</v>
      </c>
      <c r="L2122" s="875"/>
      <c r="M2122" s="43"/>
      <c r="O2122" s="1981"/>
      <c r="P2122" s="1982"/>
      <c r="Q2122" s="1980">
        <v>1</v>
      </c>
      <c r="R2122" s="2145"/>
      <c r="S2122" s="889"/>
      <c r="T2122" s="1569"/>
      <c r="U2122" s="915"/>
      <c r="V2122" s="890"/>
    </row>
    <row r="2123" spans="2:22" s="38" customFormat="1" ht="12" hidden="1" outlineLevel="3">
      <c r="B2123" s="26"/>
      <c r="C2123" s="40"/>
      <c r="D2123" s="39"/>
      <c r="E2123" s="40"/>
      <c r="F2123" s="872"/>
      <c r="G2123" s="873"/>
      <c r="H2123" s="873"/>
      <c r="I2123" s="874" t="s">
        <v>391</v>
      </c>
      <c r="J2123" s="873"/>
      <c r="K2123" s="41">
        <v>-1.89</v>
      </c>
      <c r="L2123" s="875"/>
      <c r="M2123" s="43"/>
      <c r="O2123" s="1981"/>
      <c r="P2123" s="1982"/>
      <c r="Q2123" s="1980">
        <v>1</v>
      </c>
      <c r="R2123" s="2145"/>
      <c r="S2123" s="889"/>
      <c r="T2123" s="1569"/>
      <c r="U2123" s="915"/>
      <c r="V2123" s="890"/>
    </row>
    <row r="2124" spans="2:22" s="38" customFormat="1" ht="12" hidden="1" outlineLevel="3">
      <c r="B2124" s="26"/>
      <c r="C2124" s="40"/>
      <c r="D2124" s="39"/>
      <c r="E2124" s="40"/>
      <c r="F2124" s="872"/>
      <c r="G2124" s="873"/>
      <c r="H2124" s="873"/>
      <c r="I2124" s="874"/>
      <c r="J2124" s="873"/>
      <c r="K2124" s="41">
        <v>0</v>
      </c>
      <c r="L2124" s="875"/>
      <c r="M2124" s="43"/>
      <c r="O2124" s="1981"/>
      <c r="P2124" s="1982"/>
      <c r="Q2124" s="1980">
        <v>1</v>
      </c>
      <c r="R2124" s="2145"/>
      <c r="S2124" s="889"/>
      <c r="T2124" s="1569"/>
      <c r="U2124" s="915"/>
      <c r="V2124" s="890"/>
    </row>
    <row r="2125" spans="2:22" s="64" customFormat="1" outlineLevel="2" collapsed="1">
      <c r="B2125" s="1921" t="s">
        <v>4688</v>
      </c>
      <c r="C2125" s="1642"/>
      <c r="D2125" s="1921"/>
      <c r="E2125" s="1639"/>
      <c r="F2125" s="1638">
        <v>6</v>
      </c>
      <c r="G2125" s="1642" t="s">
        <v>13</v>
      </c>
      <c r="H2125" s="1922" t="s">
        <v>1857</v>
      </c>
      <c r="I2125" s="1926" t="s">
        <v>1869</v>
      </c>
      <c r="J2125" s="1642" t="s">
        <v>16</v>
      </c>
      <c r="K2125" s="1643">
        <v>247.26</v>
      </c>
      <c r="L2125" s="1923">
        <v>0</v>
      </c>
      <c r="M2125" s="1643">
        <f>K2125*(1+L2125/100)</f>
        <v>247.26</v>
      </c>
      <c r="O2125" s="1977"/>
      <c r="P2125" s="1983"/>
      <c r="Q2125" s="1991"/>
      <c r="R2125" s="2143">
        <f>M2125*Q2125</f>
        <v>0</v>
      </c>
      <c r="S2125" s="1924">
        <v>1.1809999999999999E-2</v>
      </c>
      <c r="T2125" s="2155">
        <f>M2125*S2125</f>
        <v>2.9201405999999999</v>
      </c>
      <c r="U2125" s="1619"/>
      <c r="V2125" s="911">
        <f>M2125*U2125</f>
        <v>0</v>
      </c>
    </row>
    <row r="2126" spans="2:22" s="38" customFormat="1" ht="12" hidden="1" outlineLevel="3">
      <c r="B2126" s="26"/>
      <c r="C2126" s="40"/>
      <c r="D2126" s="39"/>
      <c r="E2126" s="40"/>
      <c r="F2126" s="872"/>
      <c r="G2126" s="873"/>
      <c r="H2126" s="873"/>
      <c r="I2126" s="874" t="s">
        <v>116</v>
      </c>
      <c r="J2126" s="873"/>
      <c r="K2126" s="41">
        <v>0</v>
      </c>
      <c r="L2126" s="875"/>
      <c r="M2126" s="43"/>
      <c r="O2126" s="1981"/>
      <c r="P2126" s="1982"/>
      <c r="Q2126" s="1980">
        <v>1</v>
      </c>
      <c r="R2126" s="2145"/>
      <c r="S2126" s="889"/>
      <c r="T2126" s="1569"/>
      <c r="U2126" s="915"/>
      <c r="V2126" s="890"/>
    </row>
    <row r="2127" spans="2:22" s="38" customFormat="1" ht="12" hidden="1" outlineLevel="3">
      <c r="B2127" s="26"/>
      <c r="C2127" s="40"/>
      <c r="D2127" s="39"/>
      <c r="E2127" s="40"/>
      <c r="F2127" s="872"/>
      <c r="G2127" s="873"/>
      <c r="H2127" s="873"/>
      <c r="I2127" s="874" t="s">
        <v>950</v>
      </c>
      <c r="J2127" s="873"/>
      <c r="K2127" s="41">
        <v>0</v>
      </c>
      <c r="L2127" s="875"/>
      <c r="M2127" s="43"/>
      <c r="O2127" s="1981"/>
      <c r="P2127" s="1982"/>
      <c r="Q2127" s="1980">
        <v>1</v>
      </c>
      <c r="R2127" s="2145"/>
      <c r="S2127" s="889"/>
      <c r="T2127" s="1569"/>
      <c r="U2127" s="915"/>
      <c r="V2127" s="890"/>
    </row>
    <row r="2128" spans="2:22" s="38" customFormat="1" ht="12" hidden="1" outlineLevel="3">
      <c r="B2128" s="26"/>
      <c r="C2128" s="40"/>
      <c r="D2128" s="39"/>
      <c r="E2128" s="40"/>
      <c r="F2128" s="872"/>
      <c r="G2128" s="873"/>
      <c r="H2128" s="873"/>
      <c r="I2128" s="874" t="s">
        <v>145</v>
      </c>
      <c r="J2128" s="873"/>
      <c r="K2128" s="41">
        <v>247.26</v>
      </c>
      <c r="L2128" s="875"/>
      <c r="M2128" s="43"/>
      <c r="O2128" s="1981"/>
      <c r="P2128" s="1982"/>
      <c r="Q2128" s="1980">
        <v>1</v>
      </c>
      <c r="R2128" s="2145"/>
      <c r="S2128" s="889"/>
      <c r="T2128" s="1569"/>
      <c r="U2128" s="915"/>
      <c r="V2128" s="890"/>
    </row>
    <row r="2129" spans="2:22" s="64" customFormat="1" ht="22.8" outlineLevel="2" collapsed="1">
      <c r="B2129" s="1921" t="s">
        <v>4688</v>
      </c>
      <c r="C2129" s="1642"/>
      <c r="D2129" s="1921"/>
      <c r="E2129" s="1639"/>
      <c r="F2129" s="1638">
        <v>9</v>
      </c>
      <c r="G2129" s="1642" t="s">
        <v>13</v>
      </c>
      <c r="H2129" s="1922" t="s">
        <v>1870</v>
      </c>
      <c r="I2129" s="1926" t="s">
        <v>1871</v>
      </c>
      <c r="J2129" s="1642" t="s">
        <v>16</v>
      </c>
      <c r="K2129" s="1643">
        <v>140.61000000000001</v>
      </c>
      <c r="L2129" s="1923">
        <v>0</v>
      </c>
      <c r="M2129" s="1643">
        <f>K2129*(1+L2129/100)</f>
        <v>140.61000000000001</v>
      </c>
      <c r="O2129" s="1977"/>
      <c r="P2129" s="1983"/>
      <c r="Q2129" s="1978"/>
      <c r="R2129" s="2143">
        <f>M2129*Q2129</f>
        <v>0</v>
      </c>
      <c r="S2129" s="1924">
        <v>1.7219999999999999E-2</v>
      </c>
      <c r="T2129" s="2155">
        <f>M2129*S2129</f>
        <v>2.4213042000000002</v>
      </c>
      <c r="U2129" s="1619"/>
      <c r="V2129" s="911">
        <f>M2129*U2129</f>
        <v>0</v>
      </c>
    </row>
    <row r="2130" spans="2:22" s="38" customFormat="1" ht="12" hidden="1" outlineLevel="3">
      <c r="B2130" s="26"/>
      <c r="C2130" s="40"/>
      <c r="D2130" s="39"/>
      <c r="E2130" s="40"/>
      <c r="F2130" s="872"/>
      <c r="G2130" s="873"/>
      <c r="H2130" s="873"/>
      <c r="I2130" s="874" t="s">
        <v>115</v>
      </c>
      <c r="J2130" s="873"/>
      <c r="K2130" s="41">
        <v>0</v>
      </c>
      <c r="L2130" s="875"/>
      <c r="M2130" s="43"/>
      <c r="O2130" s="1981"/>
      <c r="P2130" s="1982"/>
      <c r="Q2130" s="1980">
        <v>1</v>
      </c>
      <c r="R2130" s="2145"/>
      <c r="S2130" s="889"/>
      <c r="T2130" s="1569"/>
      <c r="U2130" s="915"/>
      <c r="V2130" s="890"/>
    </row>
    <row r="2131" spans="2:22" s="38" customFormat="1" ht="12" hidden="1" outlineLevel="3">
      <c r="B2131" s="26"/>
      <c r="C2131" s="40"/>
      <c r="D2131" s="39"/>
      <c r="E2131" s="40"/>
      <c r="F2131" s="872"/>
      <c r="G2131" s="873"/>
      <c r="H2131" s="873"/>
      <c r="I2131" s="874" t="s">
        <v>137</v>
      </c>
      <c r="J2131" s="873"/>
      <c r="K2131" s="41">
        <v>140.61000000000001</v>
      </c>
      <c r="L2131" s="875"/>
      <c r="M2131" s="43"/>
      <c r="O2131" s="1981"/>
      <c r="P2131" s="1982"/>
      <c r="Q2131" s="1980">
        <v>1</v>
      </c>
      <c r="R2131" s="2145"/>
      <c r="S2131" s="889"/>
      <c r="T2131" s="1569"/>
      <c r="U2131" s="915"/>
      <c r="V2131" s="890"/>
    </row>
    <row r="2132" spans="2:22" s="38" customFormat="1" ht="12" hidden="1" outlineLevel="3">
      <c r="B2132" s="26"/>
      <c r="C2132" s="40"/>
      <c r="D2132" s="39"/>
      <c r="E2132" s="40"/>
      <c r="F2132" s="872"/>
      <c r="G2132" s="873"/>
      <c r="H2132" s="873"/>
      <c r="I2132" s="874"/>
      <c r="J2132" s="873"/>
      <c r="K2132" s="41">
        <v>0</v>
      </c>
      <c r="L2132" s="875"/>
      <c r="M2132" s="43"/>
      <c r="O2132" s="1981"/>
      <c r="P2132" s="1982"/>
      <c r="Q2132" s="1980">
        <v>1</v>
      </c>
      <c r="R2132" s="2145"/>
      <c r="S2132" s="889"/>
      <c r="T2132" s="1569"/>
      <c r="U2132" s="915"/>
      <c r="V2132" s="890"/>
    </row>
    <row r="2133" spans="2:22" s="64" customFormat="1" outlineLevel="2">
      <c r="B2133" s="1921" t="s">
        <v>4688</v>
      </c>
      <c r="C2133" s="1642"/>
      <c r="D2133" s="1921"/>
      <c r="E2133" s="1639"/>
      <c r="F2133" s="1638">
        <v>10</v>
      </c>
      <c r="G2133" s="1642" t="s">
        <v>13</v>
      </c>
      <c r="H2133" s="1922" t="s">
        <v>328</v>
      </c>
      <c r="I2133" s="1644" t="s">
        <v>1610</v>
      </c>
      <c r="J2133" s="1642" t="s">
        <v>16</v>
      </c>
      <c r="K2133" s="1643">
        <f>K2090+K2109+K2125+K2129</f>
        <v>951.80883000000006</v>
      </c>
      <c r="L2133" s="1923">
        <v>0</v>
      </c>
      <c r="M2133" s="1643">
        <f>K2133*(1+L2133/100)</f>
        <v>951.80883000000006</v>
      </c>
      <c r="O2133" s="1977"/>
      <c r="P2133" s="1983"/>
      <c r="Q2133" s="1978"/>
      <c r="R2133" s="2143">
        <f>M2133*Q2133</f>
        <v>0</v>
      </c>
      <c r="S2133" s="1924">
        <v>1E-4</v>
      </c>
      <c r="T2133" s="2155">
        <f>M2133*S2133</f>
        <v>9.5180883000000008E-2</v>
      </c>
      <c r="U2133" s="1619"/>
      <c r="V2133" s="911">
        <f>M2133*U2133</f>
        <v>0</v>
      </c>
    </row>
    <row r="2134" spans="2:22" s="64" customFormat="1" outlineLevel="2" collapsed="1">
      <c r="B2134" s="1921" t="s">
        <v>4688</v>
      </c>
      <c r="C2134" s="1642"/>
      <c r="D2134" s="1921"/>
      <c r="E2134" s="1639"/>
      <c r="F2134" s="1638">
        <v>11</v>
      </c>
      <c r="G2134" s="1642" t="s">
        <v>13</v>
      </c>
      <c r="H2134" s="1922" t="s">
        <v>1860</v>
      </c>
      <c r="I2134" s="1644" t="s">
        <v>1861</v>
      </c>
      <c r="J2134" s="1642" t="s">
        <v>16</v>
      </c>
      <c r="K2134" s="1643">
        <v>225.33999999999997</v>
      </c>
      <c r="L2134" s="1923">
        <v>0</v>
      </c>
      <c r="M2134" s="1643">
        <f>K2134*(1+L2134/100)</f>
        <v>225.33999999999997</v>
      </c>
      <c r="O2134" s="1977"/>
      <c r="P2134" s="1983"/>
      <c r="Q2134" s="1978"/>
      <c r="R2134" s="2143">
        <f>M2134*Q2134</f>
        <v>0</v>
      </c>
      <c r="S2134" s="1924">
        <v>0.02</v>
      </c>
      <c r="T2134" s="2155">
        <f>M2134*S2134</f>
        <v>4.5067999999999993</v>
      </c>
      <c r="U2134" s="1619"/>
      <c r="V2134" s="911">
        <f>M2134*U2134</f>
        <v>0</v>
      </c>
    </row>
    <row r="2135" spans="2:22" s="38" customFormat="1" ht="12" hidden="1" outlineLevel="3">
      <c r="B2135" s="26"/>
      <c r="C2135" s="40"/>
      <c r="D2135" s="39"/>
      <c r="E2135" s="40"/>
      <c r="F2135" s="872"/>
      <c r="G2135" s="873"/>
      <c r="H2135" s="873"/>
      <c r="I2135" s="874" t="s">
        <v>76</v>
      </c>
      <c r="J2135" s="873"/>
      <c r="K2135" s="41">
        <v>0</v>
      </c>
      <c r="L2135" s="875"/>
      <c r="M2135" s="43"/>
      <c r="O2135" s="1981"/>
      <c r="P2135" s="1982"/>
      <c r="Q2135" s="1980">
        <v>1</v>
      </c>
      <c r="R2135" s="2145"/>
      <c r="S2135" s="889"/>
      <c r="T2135" s="1569"/>
      <c r="U2135" s="915"/>
      <c r="V2135" s="890"/>
    </row>
    <row r="2136" spans="2:22" s="38" customFormat="1" ht="12" hidden="1" outlineLevel="3">
      <c r="B2136" s="26"/>
      <c r="C2136" s="40"/>
      <c r="D2136" s="39"/>
      <c r="E2136" s="40"/>
      <c r="F2136" s="872"/>
      <c r="G2136" s="873"/>
      <c r="H2136" s="873"/>
      <c r="I2136" s="874" t="s">
        <v>45</v>
      </c>
      <c r="J2136" s="873"/>
      <c r="K2136" s="41">
        <v>0</v>
      </c>
      <c r="L2136" s="875"/>
      <c r="M2136" s="43"/>
      <c r="O2136" s="1981"/>
      <c r="P2136" s="1982"/>
      <c r="Q2136" s="1980">
        <v>1</v>
      </c>
      <c r="R2136" s="2145"/>
      <c r="S2136" s="889"/>
      <c r="T2136" s="1569"/>
      <c r="U2136" s="915"/>
      <c r="V2136" s="890"/>
    </row>
    <row r="2137" spans="2:22" s="38" customFormat="1" ht="12" hidden="1" outlineLevel="3">
      <c r="B2137" s="26"/>
      <c r="C2137" s="40"/>
      <c r="D2137" s="39"/>
      <c r="E2137" s="40"/>
      <c r="F2137" s="872"/>
      <c r="G2137" s="873"/>
      <c r="H2137" s="873"/>
      <c r="I2137" s="874" t="s">
        <v>1453</v>
      </c>
      <c r="J2137" s="873"/>
      <c r="K2137" s="41">
        <v>61.34</v>
      </c>
      <c r="L2137" s="875"/>
      <c r="M2137" s="43"/>
      <c r="O2137" s="1981"/>
      <c r="P2137" s="1982"/>
      <c r="Q2137" s="1980">
        <v>1</v>
      </c>
      <c r="R2137" s="2145"/>
      <c r="S2137" s="889"/>
      <c r="T2137" s="1569"/>
      <c r="U2137" s="915"/>
      <c r="V2137" s="890"/>
    </row>
    <row r="2138" spans="2:22" s="38" customFormat="1" ht="12" hidden="1" outlineLevel="3">
      <c r="B2138" s="26"/>
      <c r="C2138" s="40"/>
      <c r="D2138" s="39"/>
      <c r="E2138" s="40"/>
      <c r="F2138" s="872"/>
      <c r="G2138" s="873"/>
      <c r="H2138" s="873"/>
      <c r="I2138" s="874" t="s">
        <v>3</v>
      </c>
      <c r="J2138" s="873"/>
      <c r="K2138" s="41">
        <v>61.34</v>
      </c>
      <c r="L2138" s="875"/>
      <c r="M2138" s="43"/>
      <c r="O2138" s="1981"/>
      <c r="P2138" s="1982"/>
      <c r="Q2138" s="1980">
        <v>1</v>
      </c>
      <c r="R2138" s="2145"/>
      <c r="S2138" s="889"/>
      <c r="T2138" s="1569"/>
      <c r="U2138" s="915"/>
      <c r="V2138" s="890"/>
    </row>
    <row r="2139" spans="2:22" s="38" customFormat="1" ht="12" hidden="1" outlineLevel="3">
      <c r="B2139" s="26"/>
      <c r="C2139" s="40"/>
      <c r="D2139" s="39"/>
      <c r="E2139" s="40"/>
      <c r="F2139" s="872"/>
      <c r="G2139" s="873"/>
      <c r="H2139" s="873"/>
      <c r="I2139" s="874" t="s">
        <v>44</v>
      </c>
      <c r="J2139" s="873"/>
      <c r="K2139" s="41">
        <v>0</v>
      </c>
      <c r="L2139" s="875"/>
      <c r="M2139" s="43"/>
      <c r="O2139" s="1981"/>
      <c r="P2139" s="1982"/>
      <c r="Q2139" s="1980">
        <v>1</v>
      </c>
      <c r="R2139" s="2145"/>
      <c r="S2139" s="889"/>
      <c r="T2139" s="1569"/>
      <c r="U2139" s="915"/>
      <c r="V2139" s="890"/>
    </row>
    <row r="2140" spans="2:22" s="38" customFormat="1" ht="12" hidden="1" outlineLevel="3">
      <c r="B2140" s="26"/>
      <c r="C2140" s="40"/>
      <c r="D2140" s="39"/>
      <c r="E2140" s="40"/>
      <c r="F2140" s="872"/>
      <c r="G2140" s="873"/>
      <c r="H2140" s="873"/>
      <c r="I2140" s="874" t="s">
        <v>1534</v>
      </c>
      <c r="J2140" s="873"/>
      <c r="K2140" s="41">
        <v>88.51</v>
      </c>
      <c r="L2140" s="875"/>
      <c r="M2140" s="43"/>
      <c r="O2140" s="1981"/>
      <c r="P2140" s="1982"/>
      <c r="Q2140" s="1980">
        <v>1</v>
      </c>
      <c r="R2140" s="2145"/>
      <c r="S2140" s="889"/>
      <c r="T2140" s="1569"/>
      <c r="U2140" s="915"/>
      <c r="V2140" s="890"/>
    </row>
    <row r="2141" spans="2:22" s="38" customFormat="1" ht="12" hidden="1" outlineLevel="3">
      <c r="B2141" s="26"/>
      <c r="C2141" s="40"/>
      <c r="D2141" s="39"/>
      <c r="E2141" s="40"/>
      <c r="F2141" s="872"/>
      <c r="G2141" s="873"/>
      <c r="H2141" s="873"/>
      <c r="I2141" s="874" t="s">
        <v>3</v>
      </c>
      <c r="J2141" s="873"/>
      <c r="K2141" s="41">
        <v>88.51</v>
      </c>
      <c r="L2141" s="875"/>
      <c r="M2141" s="43"/>
      <c r="O2141" s="1981"/>
      <c r="P2141" s="1982"/>
      <c r="Q2141" s="1980">
        <v>1</v>
      </c>
      <c r="R2141" s="2145"/>
      <c r="S2141" s="889"/>
      <c r="T2141" s="1569"/>
      <c r="U2141" s="915"/>
      <c r="V2141" s="890"/>
    </row>
    <row r="2142" spans="2:22" s="38" customFormat="1" ht="12" hidden="1" outlineLevel="3">
      <c r="B2142" s="26"/>
      <c r="C2142" s="40"/>
      <c r="D2142" s="39"/>
      <c r="E2142" s="40"/>
      <c r="F2142" s="872"/>
      <c r="G2142" s="873"/>
      <c r="H2142" s="873"/>
      <c r="I2142" s="874" t="s">
        <v>58</v>
      </c>
      <c r="J2142" s="873"/>
      <c r="K2142" s="41">
        <v>0</v>
      </c>
      <c r="L2142" s="875"/>
      <c r="M2142" s="43"/>
      <c r="O2142" s="1981"/>
      <c r="P2142" s="1982"/>
      <c r="Q2142" s="1980">
        <v>1</v>
      </c>
      <c r="R2142" s="2145"/>
      <c r="S2142" s="889"/>
      <c r="T2142" s="1569"/>
      <c r="U2142" s="915"/>
      <c r="V2142" s="890"/>
    </row>
    <row r="2143" spans="2:22" s="38" customFormat="1" ht="12" hidden="1" outlineLevel="3">
      <c r="B2143" s="26"/>
      <c r="C2143" s="40"/>
      <c r="D2143" s="39"/>
      <c r="E2143" s="40"/>
      <c r="F2143" s="872"/>
      <c r="G2143" s="873"/>
      <c r="H2143" s="873"/>
      <c r="I2143" s="874" t="s">
        <v>1526</v>
      </c>
      <c r="J2143" s="873"/>
      <c r="K2143" s="41">
        <v>75.489999999999995</v>
      </c>
      <c r="L2143" s="875"/>
      <c r="M2143" s="43"/>
      <c r="O2143" s="1981"/>
      <c r="P2143" s="1982"/>
      <c r="Q2143" s="1980">
        <v>1</v>
      </c>
      <c r="R2143" s="2145"/>
      <c r="S2143" s="889"/>
      <c r="T2143" s="1569"/>
      <c r="U2143" s="915"/>
      <c r="V2143" s="890"/>
    </row>
    <row r="2144" spans="2:22" s="38" customFormat="1" ht="12" hidden="1" outlineLevel="3">
      <c r="B2144" s="26"/>
      <c r="C2144" s="40"/>
      <c r="D2144" s="39"/>
      <c r="E2144" s="40"/>
      <c r="F2144" s="872"/>
      <c r="G2144" s="873"/>
      <c r="H2144" s="873"/>
      <c r="I2144" s="874" t="s">
        <v>3</v>
      </c>
      <c r="J2144" s="873"/>
      <c r="K2144" s="41">
        <v>75.489999999999995</v>
      </c>
      <c r="L2144" s="875"/>
      <c r="M2144" s="43"/>
      <c r="O2144" s="1981"/>
      <c r="P2144" s="1982"/>
      <c r="Q2144" s="1980">
        <v>1</v>
      </c>
      <c r="R2144" s="2145"/>
      <c r="S2144" s="889"/>
      <c r="T2144" s="1569"/>
      <c r="U2144" s="915"/>
      <c r="V2144" s="890"/>
    </row>
    <row r="2145" spans="2:22" s="64" customFormat="1" outlineLevel="2" collapsed="1">
      <c r="B2145" s="1921" t="s">
        <v>4688</v>
      </c>
      <c r="C2145" s="1642"/>
      <c r="D2145" s="1921"/>
      <c r="E2145" s="1639"/>
      <c r="F2145" s="1638">
        <v>12</v>
      </c>
      <c r="G2145" s="1642" t="s">
        <v>13</v>
      </c>
      <c r="H2145" s="1922" t="s">
        <v>1862</v>
      </c>
      <c r="I2145" s="1644" t="s">
        <v>1861</v>
      </c>
      <c r="J2145" s="1642" t="s">
        <v>16</v>
      </c>
      <c r="K2145" s="1643">
        <v>139.07</v>
      </c>
      <c r="L2145" s="1923">
        <v>0</v>
      </c>
      <c r="M2145" s="1643">
        <f>K2145*(1+L2145/100)</f>
        <v>139.07</v>
      </c>
      <c r="O2145" s="1977"/>
      <c r="P2145" s="1983"/>
      <c r="Q2145" s="1978"/>
      <c r="R2145" s="2143">
        <f>M2145*Q2145</f>
        <v>0</v>
      </c>
      <c r="S2145" s="1924">
        <v>0.02</v>
      </c>
      <c r="T2145" s="2155">
        <f>M2145*S2145</f>
        <v>2.7814000000000001</v>
      </c>
      <c r="U2145" s="1619"/>
      <c r="V2145" s="911">
        <f>M2145*U2145</f>
        <v>0</v>
      </c>
    </row>
    <row r="2146" spans="2:22" s="38" customFormat="1" ht="12" hidden="1" outlineLevel="3">
      <c r="B2146" s="26"/>
      <c r="C2146" s="40"/>
      <c r="D2146" s="39"/>
      <c r="E2146" s="40"/>
      <c r="F2146" s="872"/>
      <c r="G2146" s="873"/>
      <c r="H2146" s="873"/>
      <c r="I2146" s="874" t="s">
        <v>647</v>
      </c>
      <c r="J2146" s="873"/>
      <c r="K2146" s="41">
        <v>0</v>
      </c>
      <c r="L2146" s="875"/>
      <c r="M2146" s="43"/>
      <c r="O2146" s="1981"/>
      <c r="P2146" s="1982"/>
      <c r="Q2146" s="1980">
        <v>1</v>
      </c>
      <c r="R2146" s="2145"/>
      <c r="S2146" s="889"/>
      <c r="T2146" s="1569"/>
      <c r="U2146" s="915"/>
      <c r="V2146" s="890"/>
    </row>
    <row r="2147" spans="2:22" s="38" customFormat="1" ht="12" hidden="1" outlineLevel="3">
      <c r="B2147" s="26"/>
      <c r="C2147" s="40"/>
      <c r="D2147" s="39"/>
      <c r="E2147" s="40"/>
      <c r="F2147" s="872"/>
      <c r="G2147" s="873"/>
      <c r="H2147" s="873"/>
      <c r="I2147" s="874" t="s">
        <v>78</v>
      </c>
      <c r="J2147" s="873"/>
      <c r="K2147" s="41">
        <v>0</v>
      </c>
      <c r="L2147" s="875"/>
      <c r="M2147" s="43"/>
      <c r="O2147" s="1981"/>
      <c r="P2147" s="1982"/>
      <c r="Q2147" s="1980">
        <v>1</v>
      </c>
      <c r="R2147" s="2145"/>
      <c r="S2147" s="889"/>
      <c r="T2147" s="1569"/>
      <c r="U2147" s="915"/>
      <c r="V2147" s="890"/>
    </row>
    <row r="2148" spans="2:22" s="38" customFormat="1" ht="12" hidden="1" outlineLevel="3">
      <c r="B2148" s="26"/>
      <c r="C2148" s="40"/>
      <c r="D2148" s="39"/>
      <c r="E2148" s="40"/>
      <c r="F2148" s="872"/>
      <c r="G2148" s="873"/>
      <c r="H2148" s="873"/>
      <c r="I2148" s="874" t="s">
        <v>44</v>
      </c>
      <c r="J2148" s="873"/>
      <c r="K2148" s="41">
        <v>0</v>
      </c>
      <c r="L2148" s="875"/>
      <c r="M2148" s="43"/>
      <c r="O2148" s="1981"/>
      <c r="P2148" s="1982"/>
      <c r="Q2148" s="1980">
        <v>1</v>
      </c>
      <c r="R2148" s="2145"/>
      <c r="S2148" s="889"/>
      <c r="T2148" s="1569"/>
      <c r="U2148" s="915"/>
      <c r="V2148" s="890"/>
    </row>
    <row r="2149" spans="2:22" s="38" customFormat="1" ht="12" hidden="1" outlineLevel="3">
      <c r="B2149" s="26"/>
      <c r="C2149" s="40"/>
      <c r="D2149" s="39"/>
      <c r="E2149" s="40"/>
      <c r="F2149" s="872"/>
      <c r="G2149" s="873"/>
      <c r="H2149" s="873"/>
      <c r="I2149" s="874" t="s">
        <v>135</v>
      </c>
      <c r="J2149" s="873"/>
      <c r="K2149" s="41">
        <v>139.07</v>
      </c>
      <c r="L2149" s="875"/>
      <c r="M2149" s="43"/>
      <c r="O2149" s="1981"/>
      <c r="P2149" s="1982"/>
      <c r="Q2149" s="1980">
        <v>1</v>
      </c>
      <c r="R2149" s="2145"/>
      <c r="S2149" s="889"/>
      <c r="T2149" s="1569"/>
      <c r="U2149" s="915"/>
      <c r="V2149" s="890"/>
    </row>
    <row r="2150" spans="2:22" s="38" customFormat="1" ht="12" hidden="1" outlineLevel="3">
      <c r="B2150" s="26"/>
      <c r="C2150" s="40"/>
      <c r="D2150" s="39"/>
      <c r="E2150" s="40"/>
      <c r="F2150" s="872"/>
      <c r="G2150" s="873"/>
      <c r="H2150" s="873"/>
      <c r="I2150" s="874"/>
      <c r="J2150" s="873"/>
      <c r="K2150" s="41">
        <v>0</v>
      </c>
      <c r="L2150" s="875"/>
      <c r="M2150" s="43"/>
      <c r="O2150" s="1981"/>
      <c r="P2150" s="1982"/>
      <c r="Q2150" s="1980">
        <v>1</v>
      </c>
      <c r="R2150" s="2145"/>
      <c r="S2150" s="889"/>
      <c r="T2150" s="1569"/>
      <c r="U2150" s="915"/>
      <c r="V2150" s="890"/>
    </row>
    <row r="2151" spans="2:22" s="64" customFormat="1" ht="22.8" outlineLevel="2" collapsed="1">
      <c r="B2151" s="1921" t="s">
        <v>4688</v>
      </c>
      <c r="C2151" s="1642"/>
      <c r="D2151" s="1921"/>
      <c r="E2151" s="1639"/>
      <c r="F2151" s="1638">
        <v>13</v>
      </c>
      <c r="G2151" s="1642" t="s">
        <v>13</v>
      </c>
      <c r="H2151" s="1922" t="s">
        <v>1863</v>
      </c>
      <c r="I2151" s="1644" t="s">
        <v>1864</v>
      </c>
      <c r="J2151" s="1642" t="s">
        <v>16</v>
      </c>
      <c r="K2151" s="1643">
        <v>105.11</v>
      </c>
      <c r="L2151" s="1923">
        <v>0</v>
      </c>
      <c r="M2151" s="1643">
        <f>K2151*(1+L2151/100)</f>
        <v>105.11</v>
      </c>
      <c r="O2151" s="1977"/>
      <c r="P2151" s="1983"/>
      <c r="Q2151" s="1978"/>
      <c r="R2151" s="2143">
        <f>M2151*Q2151</f>
        <v>0</v>
      </c>
      <c r="S2151" s="1924">
        <v>0.02</v>
      </c>
      <c r="T2151" s="2155">
        <f>M2151*S2151</f>
        <v>2.1021999999999998</v>
      </c>
      <c r="U2151" s="1619"/>
      <c r="V2151" s="911">
        <f>M2151*U2151</f>
        <v>0</v>
      </c>
    </row>
    <row r="2152" spans="2:22" s="38" customFormat="1" ht="12" hidden="1" outlineLevel="3">
      <c r="B2152" s="26"/>
      <c r="C2152" s="40"/>
      <c r="D2152" s="39"/>
      <c r="E2152" s="40"/>
      <c r="F2152" s="872"/>
      <c r="G2152" s="873"/>
      <c r="H2152" s="873"/>
      <c r="I2152" s="874" t="s">
        <v>684</v>
      </c>
      <c r="J2152" s="873"/>
      <c r="K2152" s="41">
        <v>0</v>
      </c>
      <c r="L2152" s="875"/>
      <c r="M2152" s="43"/>
      <c r="O2152" s="1981"/>
      <c r="P2152" s="1982"/>
      <c r="Q2152" s="1980">
        <v>1</v>
      </c>
      <c r="R2152" s="2145"/>
      <c r="S2152" s="889"/>
      <c r="T2152" s="1569"/>
      <c r="U2152" s="915"/>
      <c r="V2152" s="890"/>
    </row>
    <row r="2153" spans="2:22" s="38" customFormat="1" ht="12" hidden="1" outlineLevel="3">
      <c r="B2153" s="26"/>
      <c r="C2153" s="40"/>
      <c r="D2153" s="39"/>
      <c r="E2153" s="40"/>
      <c r="F2153" s="872"/>
      <c r="G2153" s="873"/>
      <c r="H2153" s="873"/>
      <c r="I2153" s="874" t="s">
        <v>77</v>
      </c>
      <c r="J2153" s="873"/>
      <c r="K2153" s="41">
        <v>0</v>
      </c>
      <c r="L2153" s="875"/>
      <c r="M2153" s="43"/>
      <c r="O2153" s="1981"/>
      <c r="P2153" s="1982"/>
      <c r="Q2153" s="1980">
        <v>1</v>
      </c>
      <c r="R2153" s="2145"/>
      <c r="S2153" s="889"/>
      <c r="T2153" s="1569"/>
      <c r="U2153" s="915"/>
      <c r="V2153" s="890"/>
    </row>
    <row r="2154" spans="2:22" s="38" customFormat="1" ht="12" hidden="1" outlineLevel="3">
      <c r="B2154" s="26"/>
      <c r="C2154" s="40"/>
      <c r="D2154" s="39"/>
      <c r="E2154" s="40"/>
      <c r="F2154" s="872"/>
      <c r="G2154" s="873"/>
      <c r="H2154" s="873"/>
      <c r="I2154" s="874" t="s">
        <v>44</v>
      </c>
      <c r="J2154" s="873"/>
      <c r="K2154" s="41">
        <v>0</v>
      </c>
      <c r="L2154" s="875"/>
      <c r="M2154" s="43"/>
      <c r="O2154" s="1981"/>
      <c r="P2154" s="1982"/>
      <c r="Q2154" s="1980">
        <v>1</v>
      </c>
      <c r="R2154" s="2145"/>
      <c r="S2154" s="889"/>
      <c r="T2154" s="1569"/>
      <c r="U2154" s="915"/>
      <c r="V2154" s="890"/>
    </row>
    <row r="2155" spans="2:22" s="38" customFormat="1" ht="12" hidden="1" outlineLevel="3">
      <c r="B2155" s="26"/>
      <c r="C2155" s="40"/>
      <c r="D2155" s="39"/>
      <c r="E2155" s="40"/>
      <c r="F2155" s="872"/>
      <c r="G2155" s="873"/>
      <c r="H2155" s="873"/>
      <c r="I2155" s="874" t="s">
        <v>132</v>
      </c>
      <c r="J2155" s="873"/>
      <c r="K2155" s="41">
        <v>105.11</v>
      </c>
      <c r="L2155" s="875"/>
      <c r="M2155" s="43"/>
      <c r="O2155" s="1981"/>
      <c r="P2155" s="1982"/>
      <c r="Q2155" s="1980">
        <v>1</v>
      </c>
      <c r="R2155" s="2145"/>
      <c r="S2155" s="889"/>
      <c r="T2155" s="1569"/>
      <c r="U2155" s="915"/>
      <c r="V2155" s="890"/>
    </row>
    <row r="2156" spans="2:22" s="38" customFormat="1" ht="12" hidden="1" outlineLevel="3">
      <c r="B2156" s="26"/>
      <c r="C2156" s="40"/>
      <c r="D2156" s="39"/>
      <c r="E2156" s="40"/>
      <c r="F2156" s="872"/>
      <c r="G2156" s="873"/>
      <c r="H2156" s="873"/>
      <c r="I2156" s="874"/>
      <c r="J2156" s="873"/>
      <c r="K2156" s="41">
        <v>0</v>
      </c>
      <c r="L2156" s="875"/>
      <c r="M2156" s="43"/>
      <c r="O2156" s="1981"/>
      <c r="P2156" s="1982"/>
      <c r="Q2156" s="1980">
        <v>1</v>
      </c>
      <c r="R2156" s="2145"/>
      <c r="S2156" s="889"/>
      <c r="T2156" s="1569"/>
      <c r="U2156" s="915"/>
      <c r="V2156" s="890"/>
    </row>
    <row r="2157" spans="2:22" s="64" customFormat="1" outlineLevel="2" collapsed="1">
      <c r="B2157" s="1921" t="s">
        <v>4688</v>
      </c>
      <c r="C2157" s="1642"/>
      <c r="D2157" s="1921"/>
      <c r="E2157" s="1639"/>
      <c r="F2157" s="1638">
        <v>14</v>
      </c>
      <c r="G2157" s="1642" t="s">
        <v>13</v>
      </c>
      <c r="H2157" s="1922" t="s">
        <v>329</v>
      </c>
      <c r="I2157" s="1644" t="s">
        <v>1581</v>
      </c>
      <c r="J2157" s="1642" t="s">
        <v>16</v>
      </c>
      <c r="K2157" s="1643">
        <v>469.52</v>
      </c>
      <c r="L2157" s="1923">
        <v>0</v>
      </c>
      <c r="M2157" s="1643">
        <f>K2157*(1+L2157/100)</f>
        <v>469.52</v>
      </c>
      <c r="O2157" s="1977"/>
      <c r="P2157" s="1983"/>
      <c r="Q2157" s="1978"/>
      <c r="R2157" s="2143">
        <f>M2157*Q2157</f>
        <v>0</v>
      </c>
      <c r="S2157" s="1924">
        <v>1E-4</v>
      </c>
      <c r="T2157" s="2155">
        <f>M2157*S2157</f>
        <v>4.6952000000000001E-2</v>
      </c>
      <c r="U2157" s="1619"/>
      <c r="V2157" s="911">
        <f>M2157*U2157</f>
        <v>0</v>
      </c>
    </row>
    <row r="2158" spans="2:22" s="38" customFormat="1" ht="12" hidden="1" outlineLevel="3">
      <c r="B2158" s="26"/>
      <c r="C2158" s="40"/>
      <c r="D2158" s="39"/>
      <c r="E2158" s="40"/>
      <c r="F2158" s="872"/>
      <c r="G2158" s="873"/>
      <c r="H2158" s="873"/>
      <c r="I2158" s="874" t="s">
        <v>76</v>
      </c>
      <c r="J2158" s="873"/>
      <c r="K2158" s="41">
        <v>0</v>
      </c>
      <c r="L2158" s="875"/>
      <c r="M2158" s="43"/>
      <c r="O2158" s="1981"/>
      <c r="P2158" s="1982"/>
      <c r="Q2158" s="1980">
        <v>1</v>
      </c>
      <c r="R2158" s="2145"/>
      <c r="S2158" s="889"/>
      <c r="T2158" s="1569"/>
      <c r="U2158" s="915"/>
      <c r="V2158" s="890"/>
    </row>
    <row r="2159" spans="2:22" s="38" customFormat="1" ht="12" hidden="1" outlineLevel="3">
      <c r="B2159" s="26"/>
      <c r="C2159" s="40"/>
      <c r="D2159" s="39"/>
      <c r="E2159" s="40"/>
      <c r="F2159" s="872"/>
      <c r="G2159" s="873"/>
      <c r="H2159" s="873"/>
      <c r="I2159" s="874" t="s">
        <v>143</v>
      </c>
      <c r="J2159" s="873"/>
      <c r="K2159" s="41">
        <v>225.34</v>
      </c>
      <c r="L2159" s="875"/>
      <c r="M2159" s="43"/>
      <c r="O2159" s="1981"/>
      <c r="P2159" s="1982"/>
      <c r="Q2159" s="1980">
        <v>1</v>
      </c>
      <c r="R2159" s="2145"/>
      <c r="S2159" s="889"/>
      <c r="T2159" s="1569"/>
      <c r="U2159" s="915"/>
      <c r="V2159" s="890"/>
    </row>
    <row r="2160" spans="2:22" s="38" customFormat="1" ht="12" hidden="1" outlineLevel="3">
      <c r="B2160" s="26"/>
      <c r="C2160" s="40"/>
      <c r="D2160" s="39"/>
      <c r="E2160" s="40"/>
      <c r="F2160" s="872"/>
      <c r="G2160" s="873"/>
      <c r="H2160" s="873"/>
      <c r="I2160" s="874" t="s">
        <v>78</v>
      </c>
      <c r="J2160" s="873"/>
      <c r="K2160" s="41">
        <v>0</v>
      </c>
      <c r="L2160" s="875"/>
      <c r="M2160" s="43"/>
      <c r="O2160" s="1981"/>
      <c r="P2160" s="1982"/>
      <c r="Q2160" s="1980">
        <v>1</v>
      </c>
      <c r="R2160" s="2145"/>
      <c r="S2160" s="889"/>
      <c r="T2160" s="1569"/>
      <c r="U2160" s="915"/>
      <c r="V2160" s="890"/>
    </row>
    <row r="2161" spans="2:22" s="38" customFormat="1" ht="12" hidden="1" outlineLevel="3">
      <c r="B2161" s="26"/>
      <c r="C2161" s="40"/>
      <c r="D2161" s="39"/>
      <c r="E2161" s="40"/>
      <c r="F2161" s="872"/>
      <c r="G2161" s="873"/>
      <c r="H2161" s="873"/>
      <c r="I2161" s="874" t="s">
        <v>586</v>
      </c>
      <c r="J2161" s="873"/>
      <c r="K2161" s="41">
        <v>244.18</v>
      </c>
      <c r="L2161" s="875"/>
      <c r="M2161" s="43"/>
      <c r="O2161" s="1981"/>
      <c r="P2161" s="1982"/>
      <c r="Q2161" s="1980">
        <v>1</v>
      </c>
      <c r="R2161" s="2145"/>
      <c r="S2161" s="889"/>
      <c r="T2161" s="1569"/>
      <c r="U2161" s="915"/>
      <c r="V2161" s="890"/>
    </row>
    <row r="2162" spans="2:22" s="38" customFormat="1" ht="12" hidden="1" outlineLevel="3">
      <c r="B2162" s="26"/>
      <c r="C2162" s="40"/>
      <c r="D2162" s="39"/>
      <c r="E2162" s="40"/>
      <c r="F2162" s="872"/>
      <c r="G2162" s="873"/>
      <c r="H2162" s="873"/>
      <c r="I2162" s="874"/>
      <c r="J2162" s="873"/>
      <c r="K2162" s="41">
        <v>0</v>
      </c>
      <c r="L2162" s="875"/>
      <c r="M2162" s="43"/>
      <c r="O2162" s="1981"/>
      <c r="P2162" s="1982"/>
      <c r="Q2162" s="1980">
        <v>1</v>
      </c>
      <c r="R2162" s="2145"/>
      <c r="S2162" s="889"/>
      <c r="T2162" s="1569"/>
      <c r="U2162" s="915"/>
      <c r="V2162" s="890"/>
    </row>
    <row r="2163" spans="2:22" s="64" customFormat="1" outlineLevel="2" collapsed="1">
      <c r="B2163" s="1921" t="s">
        <v>4688</v>
      </c>
      <c r="C2163" s="1642"/>
      <c r="D2163" s="1921"/>
      <c r="E2163" s="1639"/>
      <c r="F2163" s="1638">
        <v>15</v>
      </c>
      <c r="G2163" s="1642" t="s">
        <v>13</v>
      </c>
      <c r="H2163" s="1922" t="s">
        <v>330</v>
      </c>
      <c r="I2163" s="1644" t="s">
        <v>1614</v>
      </c>
      <c r="J2163" s="1642" t="s">
        <v>16</v>
      </c>
      <c r="K2163" s="1643">
        <v>469.52</v>
      </c>
      <c r="L2163" s="1923">
        <v>0</v>
      </c>
      <c r="M2163" s="1643">
        <f>K2163*(1+L2163/100)</f>
        <v>469.52</v>
      </c>
      <c r="O2163" s="1977"/>
      <c r="P2163" s="1983"/>
      <c r="Q2163" s="1978"/>
      <c r="R2163" s="2143">
        <f>M2163*Q2163</f>
        <v>0</v>
      </c>
      <c r="S2163" s="1924">
        <v>1E-4</v>
      </c>
      <c r="T2163" s="2155">
        <f>M2163*S2163</f>
        <v>4.6952000000000001E-2</v>
      </c>
      <c r="U2163" s="1619"/>
      <c r="V2163" s="911">
        <f>M2163*U2163</f>
        <v>0</v>
      </c>
    </row>
    <row r="2164" spans="2:22" s="38" customFormat="1" ht="12" hidden="1" outlineLevel="3">
      <c r="B2164" s="26"/>
      <c r="C2164" s="40"/>
      <c r="D2164" s="39"/>
      <c r="E2164" s="40"/>
      <c r="F2164" s="872"/>
      <c r="G2164" s="873"/>
      <c r="H2164" s="873"/>
      <c r="I2164" s="874" t="s">
        <v>76</v>
      </c>
      <c r="J2164" s="873"/>
      <c r="K2164" s="41">
        <v>0</v>
      </c>
      <c r="L2164" s="875"/>
      <c r="M2164" s="43"/>
      <c r="O2164" s="1981"/>
      <c r="P2164" s="1982"/>
      <c r="Q2164" s="1980">
        <v>1</v>
      </c>
      <c r="R2164" s="2145"/>
      <c r="S2164" s="889"/>
      <c r="T2164" s="1569"/>
      <c r="U2164" s="915"/>
      <c r="V2164" s="890"/>
    </row>
    <row r="2165" spans="2:22" s="38" customFormat="1" ht="12" hidden="1" outlineLevel="3">
      <c r="B2165" s="26"/>
      <c r="C2165" s="40"/>
      <c r="D2165" s="39"/>
      <c r="E2165" s="40"/>
      <c r="F2165" s="872"/>
      <c r="G2165" s="873"/>
      <c r="H2165" s="873"/>
      <c r="I2165" s="874" t="s">
        <v>143</v>
      </c>
      <c r="J2165" s="873"/>
      <c r="K2165" s="41">
        <v>225.34</v>
      </c>
      <c r="L2165" s="875"/>
      <c r="M2165" s="43"/>
      <c r="O2165" s="1981"/>
      <c r="P2165" s="1982"/>
      <c r="Q2165" s="1980">
        <v>1</v>
      </c>
      <c r="R2165" s="2145"/>
      <c r="S2165" s="889"/>
      <c r="T2165" s="1569"/>
      <c r="U2165" s="915"/>
      <c r="V2165" s="890"/>
    </row>
    <row r="2166" spans="2:22" s="38" customFormat="1" ht="12" hidden="1" outlineLevel="3">
      <c r="B2166" s="26"/>
      <c r="C2166" s="40"/>
      <c r="D2166" s="39"/>
      <c r="E2166" s="40"/>
      <c r="F2166" s="872"/>
      <c r="G2166" s="873"/>
      <c r="H2166" s="873"/>
      <c r="I2166" s="874" t="s">
        <v>78</v>
      </c>
      <c r="J2166" s="873"/>
      <c r="K2166" s="41">
        <v>0</v>
      </c>
      <c r="L2166" s="875"/>
      <c r="M2166" s="43"/>
      <c r="O2166" s="1981"/>
      <c r="P2166" s="1982"/>
      <c r="Q2166" s="1980">
        <v>1</v>
      </c>
      <c r="R2166" s="2145"/>
      <c r="S2166" s="889"/>
      <c r="T2166" s="1569"/>
      <c r="U2166" s="915"/>
      <c r="V2166" s="890"/>
    </row>
    <row r="2167" spans="2:22" s="38" customFormat="1" ht="12" hidden="1" outlineLevel="3">
      <c r="B2167" s="26"/>
      <c r="C2167" s="40"/>
      <c r="D2167" s="39"/>
      <c r="E2167" s="40"/>
      <c r="F2167" s="872"/>
      <c r="G2167" s="873"/>
      <c r="H2167" s="873"/>
      <c r="I2167" s="874" t="s">
        <v>586</v>
      </c>
      <c r="J2167" s="873"/>
      <c r="K2167" s="41">
        <v>244.18</v>
      </c>
      <c r="L2167" s="875"/>
      <c r="M2167" s="43"/>
      <c r="O2167" s="1981"/>
      <c r="P2167" s="1982"/>
      <c r="Q2167" s="1980">
        <v>1</v>
      </c>
      <c r="R2167" s="2145"/>
      <c r="S2167" s="889"/>
      <c r="T2167" s="1569"/>
      <c r="U2167" s="915"/>
      <c r="V2167" s="890"/>
    </row>
    <row r="2168" spans="2:22" s="38" customFormat="1" ht="12" hidden="1" outlineLevel="3">
      <c r="B2168" s="26"/>
      <c r="C2168" s="40"/>
      <c r="D2168" s="39"/>
      <c r="E2168" s="40"/>
      <c r="F2168" s="872"/>
      <c r="G2168" s="873"/>
      <c r="H2168" s="873"/>
      <c r="I2168" s="874"/>
      <c r="J2168" s="873"/>
      <c r="K2168" s="41">
        <v>0</v>
      </c>
      <c r="L2168" s="875"/>
      <c r="M2168" s="43"/>
      <c r="O2168" s="1981"/>
      <c r="P2168" s="1982"/>
      <c r="Q2168" s="1980">
        <v>1</v>
      </c>
      <c r="R2168" s="2145"/>
      <c r="S2168" s="889"/>
      <c r="T2168" s="1569"/>
      <c r="U2168" s="915"/>
      <c r="V2168" s="890"/>
    </row>
    <row r="2169" spans="2:22" s="64" customFormat="1" outlineLevel="2" collapsed="1">
      <c r="B2169" s="1921" t="s">
        <v>4688</v>
      </c>
      <c r="C2169" s="1642"/>
      <c r="D2169" s="1921"/>
      <c r="E2169" s="1639"/>
      <c r="F2169" s="1638">
        <v>16</v>
      </c>
      <c r="G2169" s="1642" t="s">
        <v>13</v>
      </c>
      <c r="H2169" s="1922" t="s">
        <v>1865</v>
      </c>
      <c r="I2169" s="1644" t="s">
        <v>1866</v>
      </c>
      <c r="J2169" s="1642" t="s">
        <v>16</v>
      </c>
      <c r="K2169" s="1643">
        <v>1567.55</v>
      </c>
      <c r="L2169" s="1923">
        <v>0</v>
      </c>
      <c r="M2169" s="1643">
        <f>K2169*(1+L2169/100)</f>
        <v>1567.55</v>
      </c>
      <c r="O2169" s="1977"/>
      <c r="P2169" s="1983"/>
      <c r="Q2169" s="1978"/>
      <c r="R2169" s="2143">
        <f>M2169*Q2169</f>
        <v>0</v>
      </c>
      <c r="S2169" s="1924">
        <v>1.17E-3</v>
      </c>
      <c r="T2169" s="2155">
        <f>M2169*S2169</f>
        <v>1.8340335000000001</v>
      </c>
      <c r="U2169" s="1619"/>
      <c r="V2169" s="911">
        <f>M2169*U2169</f>
        <v>0</v>
      </c>
    </row>
    <row r="2170" spans="2:22" s="38" customFormat="1" ht="12" hidden="1" outlineLevel="3">
      <c r="B2170" s="26"/>
      <c r="C2170" s="40"/>
      <c r="D2170" s="39"/>
      <c r="E2170" s="40"/>
      <c r="F2170" s="872"/>
      <c r="G2170" s="873"/>
      <c r="H2170" s="873"/>
      <c r="I2170" s="874" t="s">
        <v>75</v>
      </c>
      <c r="J2170" s="873"/>
      <c r="K2170" s="41">
        <v>0</v>
      </c>
      <c r="L2170" s="875"/>
      <c r="M2170" s="43"/>
      <c r="O2170" s="1981"/>
      <c r="P2170" s="1982"/>
      <c r="Q2170" s="1980">
        <v>1</v>
      </c>
      <c r="R2170" s="2145"/>
      <c r="S2170" s="889"/>
      <c r="T2170" s="1569"/>
      <c r="U2170" s="915"/>
      <c r="V2170" s="890"/>
    </row>
    <row r="2171" spans="2:22" s="38" customFormat="1" ht="12" hidden="1" outlineLevel="3">
      <c r="B2171" s="26"/>
      <c r="C2171" s="40"/>
      <c r="D2171" s="39"/>
      <c r="E2171" s="40"/>
      <c r="F2171" s="872"/>
      <c r="G2171" s="873"/>
      <c r="H2171" s="873"/>
      <c r="I2171" s="874" t="s">
        <v>58</v>
      </c>
      <c r="J2171" s="873"/>
      <c r="K2171" s="41">
        <v>0</v>
      </c>
      <c r="L2171" s="875"/>
      <c r="M2171" s="43"/>
      <c r="O2171" s="1981"/>
      <c r="P2171" s="1982"/>
      <c r="Q2171" s="1980">
        <v>1</v>
      </c>
      <c r="R2171" s="2145"/>
      <c r="S2171" s="889"/>
      <c r="T2171" s="1569"/>
      <c r="U2171" s="915"/>
      <c r="V2171" s="890"/>
    </row>
    <row r="2172" spans="2:22" s="38" customFormat="1" ht="21.6" hidden="1" outlineLevel="3">
      <c r="B2172" s="26"/>
      <c r="C2172" s="40"/>
      <c r="D2172" s="39"/>
      <c r="E2172" s="40"/>
      <c r="F2172" s="872"/>
      <c r="G2172" s="873"/>
      <c r="H2172" s="873"/>
      <c r="I2172" s="874" t="s">
        <v>1634</v>
      </c>
      <c r="J2172" s="873"/>
      <c r="K2172" s="41">
        <v>331.86</v>
      </c>
      <c r="L2172" s="875"/>
      <c r="M2172" s="43"/>
      <c r="O2172" s="1981"/>
      <c r="P2172" s="1982"/>
      <c r="Q2172" s="1980">
        <v>1</v>
      </c>
      <c r="R2172" s="2145"/>
      <c r="S2172" s="889"/>
      <c r="T2172" s="1569"/>
      <c r="U2172" s="915"/>
      <c r="V2172" s="890"/>
    </row>
    <row r="2173" spans="2:22" s="38" customFormat="1" ht="12" hidden="1" outlineLevel="3">
      <c r="B2173" s="26"/>
      <c r="C2173" s="40"/>
      <c r="D2173" s="39"/>
      <c r="E2173" s="40"/>
      <c r="F2173" s="872"/>
      <c r="G2173" s="873"/>
      <c r="H2173" s="873"/>
      <c r="I2173" s="874" t="s">
        <v>1572</v>
      </c>
      <c r="J2173" s="873"/>
      <c r="K2173" s="41">
        <v>223.00999999999993</v>
      </c>
      <c r="L2173" s="875"/>
      <c r="M2173" s="43"/>
      <c r="O2173" s="1981"/>
      <c r="P2173" s="1982"/>
      <c r="Q2173" s="1980">
        <v>1</v>
      </c>
      <c r="R2173" s="2145"/>
      <c r="S2173" s="889"/>
      <c r="T2173" s="1569"/>
      <c r="U2173" s="915"/>
      <c r="V2173" s="890"/>
    </row>
    <row r="2174" spans="2:22" s="38" customFormat="1" ht="12" hidden="1" outlineLevel="3">
      <c r="B2174" s="26"/>
      <c r="C2174" s="40"/>
      <c r="D2174" s="39"/>
      <c r="E2174" s="40"/>
      <c r="F2174" s="872"/>
      <c r="G2174" s="873"/>
      <c r="H2174" s="873"/>
      <c r="I2174" s="874"/>
      <c r="J2174" s="873"/>
      <c r="K2174" s="41">
        <v>0</v>
      </c>
      <c r="L2174" s="875"/>
      <c r="M2174" s="43"/>
      <c r="O2174" s="1981"/>
      <c r="P2174" s="1982"/>
      <c r="Q2174" s="1980">
        <v>1</v>
      </c>
      <c r="R2174" s="2145"/>
      <c r="S2174" s="889"/>
      <c r="T2174" s="1569"/>
      <c r="U2174" s="915"/>
      <c r="V2174" s="890"/>
    </row>
    <row r="2175" spans="2:22" s="64" customFormat="1" outlineLevel="2" collapsed="1">
      <c r="B2175" s="1921" t="s">
        <v>4688</v>
      </c>
      <c r="C2175" s="1642"/>
      <c r="D2175" s="1921"/>
      <c r="E2175" s="1639"/>
      <c r="F2175" s="1638">
        <v>17</v>
      </c>
      <c r="G2175" s="1642" t="s">
        <v>13</v>
      </c>
      <c r="H2175" s="1922" t="s">
        <v>1867</v>
      </c>
      <c r="I2175" s="1644" t="s">
        <v>4492</v>
      </c>
      <c r="J2175" s="1642" t="s">
        <v>16</v>
      </c>
      <c r="K2175" s="1643">
        <v>865.14</v>
      </c>
      <c r="L2175" s="1923">
        <v>0</v>
      </c>
      <c r="M2175" s="1643">
        <f>K2175*(1+L2175/100)</f>
        <v>865.14</v>
      </c>
      <c r="O2175" s="1977"/>
      <c r="P2175" s="1983"/>
      <c r="Q2175" s="1978"/>
      <c r="R2175" s="2143">
        <f>M2175*Q2175</f>
        <v>0</v>
      </c>
      <c r="S2175" s="1924">
        <v>1.17E-3</v>
      </c>
      <c r="T2175" s="2155">
        <f>M2175*S2175</f>
        <v>1.0122138000000001</v>
      </c>
      <c r="U2175" s="1619"/>
      <c r="V2175" s="911">
        <f>M2175*U2175</f>
        <v>0</v>
      </c>
    </row>
    <row r="2176" spans="2:22" s="64" customFormat="1" outlineLevel="2" collapsed="1">
      <c r="B2176" s="1921" t="s">
        <v>4688</v>
      </c>
      <c r="C2176" s="1642"/>
      <c r="D2176" s="1921"/>
      <c r="E2176" s="1639"/>
      <c r="F2176" s="1638">
        <v>18</v>
      </c>
      <c r="G2176" s="1642" t="s">
        <v>4</v>
      </c>
      <c r="H2176" s="1922" t="s">
        <v>4491</v>
      </c>
      <c r="I2176" s="1644" t="s">
        <v>1868</v>
      </c>
      <c r="J2176" s="1642" t="s">
        <v>16</v>
      </c>
      <c r="K2176" s="1643">
        <v>22.028124999999999</v>
      </c>
      <c r="L2176" s="1923">
        <v>0</v>
      </c>
      <c r="M2176" s="1643">
        <f>K2176*(1+L2176/100)</f>
        <v>22.028124999999999</v>
      </c>
      <c r="O2176" s="1977"/>
      <c r="P2176" s="1983"/>
      <c r="Q2176" s="1978"/>
      <c r="R2176" s="2143">
        <f>M2176*Q2176</f>
        <v>0</v>
      </c>
      <c r="S2176" s="1924"/>
      <c r="T2176" s="2155">
        <f>M2176*S2176</f>
        <v>0</v>
      </c>
      <c r="U2176" s="1619"/>
      <c r="V2176" s="911">
        <f>M2176*U2176</f>
        <v>0</v>
      </c>
    </row>
    <row r="2177" spans="1:22" s="38" customFormat="1" ht="12" hidden="1" outlineLevel="3">
      <c r="B2177" s="26"/>
      <c r="C2177" s="40"/>
      <c r="D2177" s="39"/>
      <c r="E2177" s="40"/>
      <c r="F2177" s="872"/>
      <c r="G2177" s="873"/>
      <c r="H2177" s="873"/>
      <c r="I2177" s="874" t="s">
        <v>82</v>
      </c>
      <c r="J2177" s="873"/>
      <c r="K2177" s="41">
        <v>0</v>
      </c>
      <c r="L2177" s="875"/>
      <c r="M2177" s="43"/>
      <c r="O2177" s="1981"/>
      <c r="P2177" s="1982"/>
      <c r="Q2177" s="1980">
        <v>1</v>
      </c>
      <c r="R2177" s="2145"/>
      <c r="S2177" s="889"/>
      <c r="T2177" s="1569"/>
      <c r="U2177" s="915"/>
      <c r="V2177" s="890"/>
    </row>
    <row r="2178" spans="1:22" s="38" customFormat="1" ht="12" hidden="1" outlineLevel="3">
      <c r="B2178" s="26"/>
      <c r="C2178" s="40"/>
      <c r="D2178" s="39"/>
      <c r="E2178" s="40"/>
      <c r="F2178" s="872"/>
      <c r="G2178" s="873"/>
      <c r="H2178" s="873"/>
      <c r="I2178" s="874" t="s">
        <v>44</v>
      </c>
      <c r="J2178" s="873"/>
      <c r="K2178" s="41">
        <v>0</v>
      </c>
      <c r="L2178" s="875"/>
      <c r="M2178" s="43"/>
      <c r="O2178" s="1981"/>
      <c r="P2178" s="1982"/>
      <c r="Q2178" s="1980">
        <v>1</v>
      </c>
      <c r="R2178" s="2145"/>
      <c r="S2178" s="889"/>
      <c r="T2178" s="1569"/>
      <c r="U2178" s="915"/>
      <c r="V2178" s="890"/>
    </row>
    <row r="2179" spans="1:22" s="38" customFormat="1" ht="12" hidden="1" outlineLevel="3">
      <c r="B2179" s="26"/>
      <c r="C2179" s="40"/>
      <c r="D2179" s="39"/>
      <c r="E2179" s="40"/>
      <c r="F2179" s="872"/>
      <c r="G2179" s="873"/>
      <c r="H2179" s="873"/>
      <c r="I2179" s="874" t="s">
        <v>48</v>
      </c>
      <c r="J2179" s="873"/>
      <c r="K2179" s="41">
        <v>12.84</v>
      </c>
      <c r="L2179" s="875"/>
      <c r="M2179" s="43"/>
      <c r="O2179" s="1981"/>
      <c r="P2179" s="1982"/>
      <c r="Q2179" s="1980">
        <v>1</v>
      </c>
      <c r="R2179" s="2145"/>
      <c r="S2179" s="889"/>
      <c r="T2179" s="1569"/>
      <c r="U2179" s="915"/>
      <c r="V2179" s="890"/>
    </row>
    <row r="2180" spans="1:22" s="38" customFormat="1" ht="12" hidden="1" outlineLevel="3">
      <c r="B2180" s="26"/>
      <c r="C2180" s="40"/>
      <c r="D2180" s="39"/>
      <c r="E2180" s="40"/>
      <c r="F2180" s="872"/>
      <c r="G2180" s="873"/>
      <c r="H2180" s="873"/>
      <c r="I2180" s="874" t="s">
        <v>1050</v>
      </c>
      <c r="J2180" s="873"/>
      <c r="K2180" s="41">
        <v>9.1881249999999994</v>
      </c>
      <c r="L2180" s="875"/>
      <c r="M2180" s="43"/>
      <c r="O2180" s="1981"/>
      <c r="P2180" s="1982"/>
      <c r="Q2180" s="1980">
        <v>1</v>
      </c>
      <c r="R2180" s="2145"/>
      <c r="S2180" s="889"/>
      <c r="T2180" s="1569"/>
      <c r="U2180" s="915"/>
      <c r="V2180" s="890"/>
    </row>
    <row r="2181" spans="1:22" s="38" customFormat="1" ht="12" hidden="1" outlineLevel="3">
      <c r="B2181" s="26"/>
      <c r="C2181" s="40"/>
      <c r="D2181" s="39"/>
      <c r="E2181" s="40"/>
      <c r="F2181" s="872"/>
      <c r="G2181" s="873"/>
      <c r="H2181" s="873"/>
      <c r="I2181" s="874"/>
      <c r="J2181" s="873"/>
      <c r="K2181" s="41">
        <v>0</v>
      </c>
      <c r="L2181" s="875"/>
      <c r="M2181" s="43"/>
      <c r="O2181" s="1981"/>
      <c r="P2181" s="1982"/>
      <c r="Q2181" s="1980">
        <v>1</v>
      </c>
      <c r="R2181" s="2145"/>
      <c r="S2181" s="889"/>
      <c r="T2181" s="1569"/>
      <c r="U2181" s="915"/>
      <c r="V2181" s="890"/>
    </row>
    <row r="2182" spans="1:22" s="64" customFormat="1" outlineLevel="2" collapsed="1">
      <c r="B2182" s="1921" t="s">
        <v>4688</v>
      </c>
      <c r="C2182" s="1642"/>
      <c r="D2182" s="1927"/>
      <c r="E2182" s="1639"/>
      <c r="F2182" s="1928">
        <v>19</v>
      </c>
      <c r="G2182" s="1642" t="s">
        <v>4</v>
      </c>
      <c r="H2182" s="1922" t="s">
        <v>4529</v>
      </c>
      <c r="I2182" s="1644" t="s">
        <v>4530</v>
      </c>
      <c r="J2182" s="1642" t="s">
        <v>16</v>
      </c>
      <c r="K2182" s="1643">
        <v>14.45</v>
      </c>
      <c r="L2182" s="1923">
        <v>0</v>
      </c>
      <c r="M2182" s="1643">
        <f>K2182*(1+L2182/100)</f>
        <v>14.45</v>
      </c>
      <c r="O2182" s="1977"/>
      <c r="P2182" s="1983"/>
      <c r="Q2182" s="1978"/>
      <c r="R2182" s="2143">
        <f>M2182*Q2182</f>
        <v>0</v>
      </c>
      <c r="S2182" s="1924"/>
      <c r="T2182" s="2155">
        <f>M2182*S2182</f>
        <v>0</v>
      </c>
      <c r="U2182" s="1619"/>
      <c r="V2182" s="911">
        <f>M2182*U2182</f>
        <v>0</v>
      </c>
    </row>
    <row r="2183" spans="1:22" s="64" customFormat="1" outlineLevel="2">
      <c r="B2183" s="1921" t="s">
        <v>4688</v>
      </c>
      <c r="C2183" s="1642"/>
      <c r="D2183" s="1921"/>
      <c r="E2183" s="1639"/>
      <c r="F2183" s="1638">
        <v>20</v>
      </c>
      <c r="G2183" s="1642" t="s">
        <v>13</v>
      </c>
      <c r="H2183" s="1922" t="s">
        <v>364</v>
      </c>
      <c r="I2183" s="1644" t="s">
        <v>1670</v>
      </c>
      <c r="J2183" s="1642" t="s">
        <v>0</v>
      </c>
      <c r="K2183" s="1643">
        <v>1.62</v>
      </c>
      <c r="L2183" s="1923">
        <v>0</v>
      </c>
      <c r="M2183" s="1643">
        <f>K2183*(1+L2183/100)</f>
        <v>1.62</v>
      </c>
      <c r="O2183" s="1977"/>
      <c r="P2183" s="1983"/>
      <c r="Q2183" s="1978"/>
      <c r="R2183" s="2143">
        <f>M2183*Q2183</f>
        <v>0</v>
      </c>
      <c r="S2183" s="1924"/>
      <c r="T2183" s="2155">
        <f>M2183*S2183</f>
        <v>0</v>
      </c>
      <c r="U2183" s="1619"/>
      <c r="V2183" s="911">
        <f>M2183*U2183</f>
        <v>0</v>
      </c>
    </row>
    <row r="2184" spans="1:22" s="47" customFormat="1" ht="12.75" hidden="1" customHeight="1" outlineLevel="2">
      <c r="B2184" s="26"/>
      <c r="C2184" s="49"/>
      <c r="D2184" s="48"/>
      <c r="E2184" s="49"/>
      <c r="F2184" s="876"/>
      <c r="G2184" s="877"/>
      <c r="H2184" s="877"/>
      <c r="I2184" s="878"/>
      <c r="J2184" s="877"/>
      <c r="K2184" s="51"/>
      <c r="L2184" s="879"/>
      <c r="M2184" s="51"/>
      <c r="O2184" s="1988"/>
      <c r="P2184" s="1985"/>
      <c r="Q2184" s="1986"/>
      <c r="R2184" s="2146"/>
      <c r="S2184" s="891"/>
      <c r="T2184" s="1570"/>
      <c r="U2184" s="916"/>
      <c r="V2184" s="892"/>
    </row>
    <row r="2185" spans="1:22" s="25" customFormat="1" ht="16.5" customHeight="1" outlineLevel="1" collapsed="1">
      <c r="A2185" s="451"/>
      <c r="B2185" s="500" t="s">
        <v>4689</v>
      </c>
      <c r="C2185" s="501" t="s">
        <v>8</v>
      </c>
      <c r="D2185" s="501"/>
      <c r="E2185" s="502"/>
      <c r="F2185" s="844"/>
      <c r="G2185" s="845"/>
      <c r="H2185" s="503"/>
      <c r="I2185" s="868" t="s">
        <v>1520</v>
      </c>
      <c r="J2185" s="869"/>
      <c r="K2185" s="870"/>
      <c r="L2185" s="871"/>
      <c r="M2185" s="517"/>
      <c r="O2185" s="1975"/>
      <c r="P2185" s="1987"/>
      <c r="Q2185" s="1976"/>
      <c r="R2185" s="2142">
        <f>SUBTOTAL(9,R2187:R2231)</f>
        <v>0</v>
      </c>
      <c r="S2185" s="880"/>
      <c r="T2185" s="2156">
        <f>SUBTOTAL(9,T2187:T2231)</f>
        <v>2.793E-2</v>
      </c>
      <c r="U2185" s="917"/>
      <c r="V2185" s="893">
        <f>SUBTOTAL(9,V2187:V2231)</f>
        <v>0</v>
      </c>
    </row>
    <row r="2186" spans="1:22" s="25" customFormat="1" ht="25.5" hidden="1" customHeight="1" outlineLevel="1">
      <c r="B2186" s="26"/>
      <c r="C2186" s="6"/>
      <c r="D2186" s="26"/>
      <c r="E2186" s="6"/>
      <c r="F2186" s="882"/>
      <c r="G2186" s="568"/>
      <c r="H2186" s="729"/>
      <c r="I2186" s="883" t="s">
        <v>2353</v>
      </c>
      <c r="J2186" s="568"/>
      <c r="K2186" s="28"/>
      <c r="L2186" s="574"/>
      <c r="M2186" s="28"/>
      <c r="O2186" s="1992"/>
      <c r="P2186" s="1993"/>
      <c r="Q2186" s="1994"/>
      <c r="R2186" s="2147"/>
      <c r="S2186" s="575"/>
      <c r="T2186" s="1571"/>
      <c r="U2186" s="918"/>
      <c r="V2186" s="895"/>
    </row>
    <row r="2187" spans="1:22" s="64" customFormat="1" outlineLevel="2" collapsed="1">
      <c r="B2187" s="1921" t="s">
        <v>4688</v>
      </c>
      <c r="C2187" s="1642"/>
      <c r="D2187" s="1921"/>
      <c r="E2187" s="1639"/>
      <c r="F2187" s="1638">
        <v>1</v>
      </c>
      <c r="G2187" s="1642" t="s">
        <v>13</v>
      </c>
      <c r="H2187" s="1922" t="s">
        <v>331</v>
      </c>
      <c r="I2187" s="1644" t="s">
        <v>1872</v>
      </c>
      <c r="J2187" s="1642" t="s">
        <v>16</v>
      </c>
      <c r="K2187" s="1643">
        <v>66.5</v>
      </c>
      <c r="L2187" s="1923">
        <v>0</v>
      </c>
      <c r="M2187" s="1643">
        <f>K2187*(1+L2187/100)</f>
        <v>66.5</v>
      </c>
      <c r="O2187" s="1977"/>
      <c r="P2187" s="1983"/>
      <c r="Q2187" s="1978"/>
      <c r="R2187" s="2143">
        <f>M2187*Q2187</f>
        <v>0</v>
      </c>
      <c r="S2187" s="1924">
        <v>4.2000000000000002E-4</v>
      </c>
      <c r="T2187" s="2155">
        <f>M2187*S2187</f>
        <v>2.793E-2</v>
      </c>
      <c r="U2187" s="1619"/>
      <c r="V2187" s="911">
        <f>M2187*U2187</f>
        <v>0</v>
      </c>
    </row>
    <row r="2188" spans="1:22" s="38" customFormat="1" ht="12" hidden="1" outlineLevel="3">
      <c r="B2188" s="26"/>
      <c r="C2188" s="40"/>
      <c r="D2188" s="39"/>
      <c r="E2188" s="40"/>
      <c r="F2188" s="872"/>
      <c r="G2188" s="873"/>
      <c r="H2188" s="873"/>
      <c r="I2188" s="874" t="s">
        <v>36</v>
      </c>
      <c r="J2188" s="873"/>
      <c r="K2188" s="41">
        <v>0</v>
      </c>
      <c r="L2188" s="875"/>
      <c r="M2188" s="43"/>
      <c r="O2188" s="1981"/>
      <c r="P2188" s="1982"/>
      <c r="Q2188" s="1980">
        <v>1</v>
      </c>
      <c r="R2188" s="2145"/>
      <c r="S2188" s="889"/>
      <c r="T2188" s="1569"/>
      <c r="U2188" s="915"/>
      <c r="V2188" s="890"/>
    </row>
    <row r="2189" spans="1:22" s="38" customFormat="1" ht="12" hidden="1" outlineLevel="3">
      <c r="B2189" s="26"/>
      <c r="C2189" s="40"/>
      <c r="D2189" s="39"/>
      <c r="E2189" s="40"/>
      <c r="F2189" s="872"/>
      <c r="G2189" s="873"/>
      <c r="H2189" s="873"/>
      <c r="I2189" s="874" t="s">
        <v>492</v>
      </c>
      <c r="J2189" s="873"/>
      <c r="K2189" s="41">
        <v>66.5</v>
      </c>
      <c r="L2189" s="875"/>
      <c r="M2189" s="43"/>
      <c r="O2189" s="1981"/>
      <c r="P2189" s="1982"/>
      <c r="Q2189" s="1980">
        <v>1</v>
      </c>
      <c r="R2189" s="2145"/>
      <c r="S2189" s="889"/>
      <c r="T2189" s="1569"/>
      <c r="U2189" s="915"/>
      <c r="V2189" s="890"/>
    </row>
    <row r="2190" spans="1:22" s="38" customFormat="1" ht="12" hidden="1" outlineLevel="3">
      <c r="B2190" s="26"/>
      <c r="C2190" s="40"/>
      <c r="D2190" s="39"/>
      <c r="E2190" s="40"/>
      <c r="F2190" s="872"/>
      <c r="G2190" s="873"/>
      <c r="H2190" s="873"/>
      <c r="I2190" s="874"/>
      <c r="J2190" s="873"/>
      <c r="K2190" s="41">
        <v>0</v>
      </c>
      <c r="L2190" s="875"/>
      <c r="M2190" s="43"/>
      <c r="O2190" s="1981"/>
      <c r="P2190" s="1982"/>
      <c r="Q2190" s="1980">
        <v>1</v>
      </c>
      <c r="R2190" s="2145"/>
      <c r="S2190" s="889"/>
      <c r="T2190" s="1569"/>
      <c r="U2190" s="915"/>
      <c r="V2190" s="890"/>
    </row>
    <row r="2191" spans="1:22" s="64" customFormat="1" outlineLevel="2">
      <c r="B2191" s="1921" t="s">
        <v>4688</v>
      </c>
      <c r="C2191" s="1642"/>
      <c r="D2191" s="1921"/>
      <c r="E2191" s="1639"/>
      <c r="F2191" s="1638">
        <v>1</v>
      </c>
      <c r="G2191" s="1642" t="s">
        <v>4</v>
      </c>
      <c r="H2191" s="1922" t="s">
        <v>1873</v>
      </c>
      <c r="I2191" s="1644" t="s">
        <v>1874</v>
      </c>
      <c r="J2191" s="1642" t="s">
        <v>1875</v>
      </c>
      <c r="K2191" s="1643">
        <v>2</v>
      </c>
      <c r="L2191" s="1923">
        <v>0</v>
      </c>
      <c r="M2191" s="1643">
        <f t="shared" ref="M2191:M2229" si="1">K2191*(1+L2191/100)</f>
        <v>2</v>
      </c>
      <c r="O2191" s="1977"/>
      <c r="P2191" s="1983"/>
      <c r="Q2191" s="1978"/>
      <c r="R2191" s="2143">
        <f t="shared" ref="R2191:R2230" si="2">M2191*Q2191</f>
        <v>0</v>
      </c>
      <c r="S2191" s="1924"/>
      <c r="T2191" s="2155">
        <f t="shared" ref="T2191:T2230" si="3">M2191*S2191</f>
        <v>0</v>
      </c>
      <c r="U2191" s="1619"/>
      <c r="V2191" s="911">
        <f t="shared" ref="V2191:V2230" si="4">M2191*U2191</f>
        <v>0</v>
      </c>
    </row>
    <row r="2192" spans="1:22" s="64" customFormat="1" outlineLevel="2">
      <c r="B2192" s="1921" t="s">
        <v>4688</v>
      </c>
      <c r="C2192" s="1642"/>
      <c r="D2192" s="1921"/>
      <c r="E2192" s="1639"/>
      <c r="F2192" s="1638">
        <v>2</v>
      </c>
      <c r="G2192" s="1642" t="s">
        <v>4</v>
      </c>
      <c r="H2192" s="1922" t="s">
        <v>1876</v>
      </c>
      <c r="I2192" s="1644" t="s">
        <v>1877</v>
      </c>
      <c r="J2192" s="1642" t="s">
        <v>1875</v>
      </c>
      <c r="K2192" s="1643">
        <v>2</v>
      </c>
      <c r="L2192" s="1923">
        <v>0</v>
      </c>
      <c r="M2192" s="1643">
        <f t="shared" si="1"/>
        <v>2</v>
      </c>
      <c r="O2192" s="1977"/>
      <c r="P2192" s="1983"/>
      <c r="Q2192" s="1978"/>
      <c r="R2192" s="2143">
        <f t="shared" si="2"/>
        <v>0</v>
      </c>
      <c r="S2192" s="1924"/>
      <c r="T2192" s="2155">
        <f t="shared" si="3"/>
        <v>0</v>
      </c>
      <c r="U2192" s="1619"/>
      <c r="V2192" s="911">
        <f t="shared" si="4"/>
        <v>0</v>
      </c>
    </row>
    <row r="2193" spans="2:22" s="64" customFormat="1" outlineLevel="2">
      <c r="B2193" s="1921" t="s">
        <v>4688</v>
      </c>
      <c r="C2193" s="1642"/>
      <c r="D2193" s="1921"/>
      <c r="E2193" s="1639"/>
      <c r="F2193" s="1638">
        <v>3</v>
      </c>
      <c r="G2193" s="1642" t="s">
        <v>4</v>
      </c>
      <c r="H2193" s="1922" t="s">
        <v>1878</v>
      </c>
      <c r="I2193" s="1644" t="s">
        <v>1879</v>
      </c>
      <c r="J2193" s="1642" t="s">
        <v>6</v>
      </c>
      <c r="K2193" s="1643">
        <v>3.65</v>
      </c>
      <c r="L2193" s="1923">
        <v>0</v>
      </c>
      <c r="M2193" s="1643">
        <f t="shared" si="1"/>
        <v>3.65</v>
      </c>
      <c r="O2193" s="1977"/>
      <c r="P2193" s="1983"/>
      <c r="Q2193" s="1978"/>
      <c r="R2193" s="2143">
        <f t="shared" si="2"/>
        <v>0</v>
      </c>
      <c r="S2193" s="1924"/>
      <c r="T2193" s="2155">
        <f t="shared" si="3"/>
        <v>0</v>
      </c>
      <c r="U2193" s="1619"/>
      <c r="V2193" s="911">
        <f t="shared" si="4"/>
        <v>0</v>
      </c>
    </row>
    <row r="2194" spans="2:22" s="64" customFormat="1" outlineLevel="2">
      <c r="B2194" s="1921" t="s">
        <v>4688</v>
      </c>
      <c r="C2194" s="1642"/>
      <c r="D2194" s="1921"/>
      <c r="E2194" s="1639"/>
      <c r="F2194" s="1638">
        <v>4</v>
      </c>
      <c r="G2194" s="1642" t="s">
        <v>4</v>
      </c>
      <c r="H2194" s="1922" t="s">
        <v>1880</v>
      </c>
      <c r="I2194" s="1644" t="s">
        <v>1881</v>
      </c>
      <c r="J2194" s="1642" t="s">
        <v>6</v>
      </c>
      <c r="K2194" s="1643">
        <v>35.049999999999997</v>
      </c>
      <c r="L2194" s="1923">
        <v>0</v>
      </c>
      <c r="M2194" s="1643">
        <f t="shared" si="1"/>
        <v>35.049999999999997</v>
      </c>
      <c r="O2194" s="1977"/>
      <c r="P2194" s="1983"/>
      <c r="Q2194" s="1978"/>
      <c r="R2194" s="2143">
        <f t="shared" si="2"/>
        <v>0</v>
      </c>
      <c r="S2194" s="1924"/>
      <c r="T2194" s="2155">
        <f t="shared" si="3"/>
        <v>0</v>
      </c>
      <c r="U2194" s="1619"/>
      <c r="V2194" s="911">
        <f t="shared" si="4"/>
        <v>0</v>
      </c>
    </row>
    <row r="2195" spans="2:22" s="64" customFormat="1" outlineLevel="2">
      <c r="B2195" s="1921" t="s">
        <v>4688</v>
      </c>
      <c r="C2195" s="1642"/>
      <c r="D2195" s="1921"/>
      <c r="E2195" s="1639"/>
      <c r="F2195" s="1638">
        <v>5</v>
      </c>
      <c r="G2195" s="1642" t="s">
        <v>4</v>
      </c>
      <c r="H2195" s="1922" t="s">
        <v>1882</v>
      </c>
      <c r="I2195" s="1644" t="s">
        <v>1883</v>
      </c>
      <c r="J2195" s="1642" t="s">
        <v>6</v>
      </c>
      <c r="K2195" s="1643">
        <v>5.4749999999999996</v>
      </c>
      <c r="L2195" s="1923">
        <v>0</v>
      </c>
      <c r="M2195" s="1643">
        <f t="shared" si="1"/>
        <v>5.4749999999999996</v>
      </c>
      <c r="O2195" s="1977"/>
      <c r="P2195" s="1983"/>
      <c r="Q2195" s="1978"/>
      <c r="R2195" s="2143">
        <f t="shared" si="2"/>
        <v>0</v>
      </c>
      <c r="S2195" s="1924"/>
      <c r="T2195" s="2155">
        <f t="shared" si="3"/>
        <v>0</v>
      </c>
      <c r="U2195" s="1619"/>
      <c r="V2195" s="911">
        <f t="shared" si="4"/>
        <v>0</v>
      </c>
    </row>
    <row r="2196" spans="2:22" s="64" customFormat="1" outlineLevel="2">
      <c r="B2196" s="1921" t="s">
        <v>4688</v>
      </c>
      <c r="C2196" s="1642"/>
      <c r="D2196" s="1921"/>
      <c r="E2196" s="1639"/>
      <c r="F2196" s="1638">
        <v>6</v>
      </c>
      <c r="G2196" s="1642" t="s">
        <v>4</v>
      </c>
      <c r="H2196" s="1922" t="s">
        <v>1884</v>
      </c>
      <c r="I2196" s="1644" t="s">
        <v>1883</v>
      </c>
      <c r="J2196" s="1642" t="s">
        <v>6</v>
      </c>
      <c r="K2196" s="1643">
        <v>17.899999999999999</v>
      </c>
      <c r="L2196" s="1923">
        <v>0</v>
      </c>
      <c r="M2196" s="1643">
        <f t="shared" si="1"/>
        <v>17.899999999999999</v>
      </c>
      <c r="O2196" s="1977"/>
      <c r="P2196" s="1983"/>
      <c r="Q2196" s="1978"/>
      <c r="R2196" s="2143">
        <f t="shared" si="2"/>
        <v>0</v>
      </c>
      <c r="S2196" s="1924"/>
      <c r="T2196" s="2155">
        <f t="shared" si="3"/>
        <v>0</v>
      </c>
      <c r="U2196" s="1619"/>
      <c r="V2196" s="911">
        <f t="shared" si="4"/>
        <v>0</v>
      </c>
    </row>
    <row r="2197" spans="2:22" s="64" customFormat="1" outlineLevel="2">
      <c r="B2197" s="1921" t="s">
        <v>4688</v>
      </c>
      <c r="C2197" s="1642"/>
      <c r="D2197" s="1921"/>
      <c r="E2197" s="1639"/>
      <c r="F2197" s="1638">
        <v>7</v>
      </c>
      <c r="G2197" s="1642" t="s">
        <v>4</v>
      </c>
      <c r="H2197" s="1922" t="s">
        <v>1885</v>
      </c>
      <c r="I2197" s="1644" t="s">
        <v>1883</v>
      </c>
      <c r="J2197" s="1642" t="s">
        <v>6</v>
      </c>
      <c r="K2197" s="1643">
        <v>14.7</v>
      </c>
      <c r="L2197" s="1923">
        <v>0</v>
      </c>
      <c r="M2197" s="1643">
        <f t="shared" si="1"/>
        <v>14.7</v>
      </c>
      <c r="O2197" s="1977"/>
      <c r="P2197" s="1983"/>
      <c r="Q2197" s="1978"/>
      <c r="R2197" s="2143">
        <f t="shared" si="2"/>
        <v>0</v>
      </c>
      <c r="S2197" s="1924"/>
      <c r="T2197" s="2155">
        <f t="shared" si="3"/>
        <v>0</v>
      </c>
      <c r="U2197" s="1619"/>
      <c r="V2197" s="911">
        <f t="shared" si="4"/>
        <v>0</v>
      </c>
    </row>
    <row r="2198" spans="2:22" s="64" customFormat="1" outlineLevel="2">
      <c r="B2198" s="1921" t="s">
        <v>4688</v>
      </c>
      <c r="C2198" s="1642"/>
      <c r="D2198" s="1921"/>
      <c r="E2198" s="1639"/>
      <c r="F2198" s="1638">
        <v>8</v>
      </c>
      <c r="G2198" s="1642" t="s">
        <v>4</v>
      </c>
      <c r="H2198" s="1922" t="s">
        <v>1886</v>
      </c>
      <c r="I2198" s="1926" t="s">
        <v>1883</v>
      </c>
      <c r="J2198" s="1642" t="s">
        <v>6</v>
      </c>
      <c r="K2198" s="1643">
        <v>16.3</v>
      </c>
      <c r="L2198" s="1923">
        <v>0</v>
      </c>
      <c r="M2198" s="1643">
        <f t="shared" si="1"/>
        <v>16.3</v>
      </c>
      <c r="O2198" s="1977"/>
      <c r="P2198" s="1983"/>
      <c r="Q2198" s="1978"/>
      <c r="R2198" s="2143">
        <f t="shared" si="2"/>
        <v>0</v>
      </c>
      <c r="S2198" s="1924"/>
      <c r="T2198" s="2155">
        <f t="shared" si="3"/>
        <v>0</v>
      </c>
      <c r="U2198" s="1619"/>
      <c r="V2198" s="911">
        <f t="shared" si="4"/>
        <v>0</v>
      </c>
    </row>
    <row r="2199" spans="2:22" s="64" customFormat="1" outlineLevel="2">
      <c r="B2199" s="1921" t="s">
        <v>4688</v>
      </c>
      <c r="C2199" s="1642"/>
      <c r="D2199" s="1921"/>
      <c r="E2199" s="1639"/>
      <c r="F2199" s="1638">
        <v>9</v>
      </c>
      <c r="G2199" s="1642" t="s">
        <v>4</v>
      </c>
      <c r="H2199" s="1922" t="s">
        <v>1887</v>
      </c>
      <c r="I2199" s="1926" t="s">
        <v>1888</v>
      </c>
      <c r="J2199" s="1642" t="s">
        <v>6</v>
      </c>
      <c r="K2199" s="1643">
        <v>8.5500000000000007</v>
      </c>
      <c r="L2199" s="1923">
        <v>0</v>
      </c>
      <c r="M2199" s="1643">
        <f t="shared" si="1"/>
        <v>8.5500000000000007</v>
      </c>
      <c r="O2199" s="1977"/>
      <c r="P2199" s="1983"/>
      <c r="Q2199" s="1978"/>
      <c r="R2199" s="2143">
        <f t="shared" si="2"/>
        <v>0</v>
      </c>
      <c r="S2199" s="1924"/>
      <c r="T2199" s="2155">
        <f t="shared" si="3"/>
        <v>0</v>
      </c>
      <c r="U2199" s="1619"/>
      <c r="V2199" s="911">
        <f t="shared" si="4"/>
        <v>0</v>
      </c>
    </row>
    <row r="2200" spans="2:22" s="64" customFormat="1" outlineLevel="2">
      <c r="B2200" s="1921" t="s">
        <v>4688</v>
      </c>
      <c r="C2200" s="1642"/>
      <c r="D2200" s="1921"/>
      <c r="E2200" s="1639"/>
      <c r="F2200" s="1638">
        <v>10</v>
      </c>
      <c r="G2200" s="1642" t="s">
        <v>4</v>
      </c>
      <c r="H2200" s="1922" t="s">
        <v>1889</v>
      </c>
      <c r="I2200" s="1926" t="s">
        <v>1888</v>
      </c>
      <c r="J2200" s="1642" t="s">
        <v>6</v>
      </c>
      <c r="K2200" s="1643">
        <v>38.950000000000003</v>
      </c>
      <c r="L2200" s="1923">
        <v>0</v>
      </c>
      <c r="M2200" s="1643">
        <f t="shared" si="1"/>
        <v>38.950000000000003</v>
      </c>
      <c r="O2200" s="1977"/>
      <c r="P2200" s="1983"/>
      <c r="Q2200" s="1978"/>
      <c r="R2200" s="2143">
        <f t="shared" si="2"/>
        <v>0</v>
      </c>
      <c r="S2200" s="1924"/>
      <c r="T2200" s="2155">
        <f t="shared" si="3"/>
        <v>0</v>
      </c>
      <c r="U2200" s="1619"/>
      <c r="V2200" s="911">
        <f t="shared" si="4"/>
        <v>0</v>
      </c>
    </row>
    <row r="2201" spans="2:22" s="64" customFormat="1" outlineLevel="2">
      <c r="B2201" s="1921" t="s">
        <v>4688</v>
      </c>
      <c r="C2201" s="1642"/>
      <c r="D2201" s="1921"/>
      <c r="E2201" s="1639"/>
      <c r="F2201" s="1638">
        <v>11</v>
      </c>
      <c r="G2201" s="1642" t="s">
        <v>4</v>
      </c>
      <c r="H2201" s="1922" t="s">
        <v>1890</v>
      </c>
      <c r="I2201" s="1926" t="s">
        <v>1888</v>
      </c>
      <c r="J2201" s="1642" t="s">
        <v>6</v>
      </c>
      <c r="K2201" s="1643">
        <v>9.9749999999999996</v>
      </c>
      <c r="L2201" s="1923">
        <v>0</v>
      </c>
      <c r="M2201" s="1643">
        <f t="shared" si="1"/>
        <v>9.9749999999999996</v>
      </c>
      <c r="O2201" s="1977"/>
      <c r="P2201" s="1983"/>
      <c r="Q2201" s="1978"/>
      <c r="R2201" s="2143">
        <f t="shared" si="2"/>
        <v>0</v>
      </c>
      <c r="S2201" s="1924"/>
      <c r="T2201" s="2155">
        <f t="shared" si="3"/>
        <v>0</v>
      </c>
      <c r="U2201" s="1619"/>
      <c r="V2201" s="911">
        <f t="shared" si="4"/>
        <v>0</v>
      </c>
    </row>
    <row r="2202" spans="2:22" s="64" customFormat="1" outlineLevel="2">
      <c r="B2202" s="1921" t="s">
        <v>4688</v>
      </c>
      <c r="C2202" s="1642"/>
      <c r="D2202" s="1921"/>
      <c r="E2202" s="1639"/>
      <c r="F2202" s="1638">
        <v>12</v>
      </c>
      <c r="G2202" s="1642" t="s">
        <v>4</v>
      </c>
      <c r="H2202" s="1922" t="s">
        <v>1891</v>
      </c>
      <c r="I2202" s="1926" t="s">
        <v>1892</v>
      </c>
      <c r="J2202" s="1642" t="s">
        <v>6</v>
      </c>
      <c r="K2202" s="1643">
        <v>8</v>
      </c>
      <c r="L2202" s="1923">
        <v>0</v>
      </c>
      <c r="M2202" s="1643">
        <f t="shared" si="1"/>
        <v>8</v>
      </c>
      <c r="O2202" s="1977"/>
      <c r="P2202" s="1983"/>
      <c r="Q2202" s="1978"/>
      <c r="R2202" s="2143">
        <f t="shared" si="2"/>
        <v>0</v>
      </c>
      <c r="S2202" s="1924"/>
      <c r="T2202" s="2155">
        <f t="shared" si="3"/>
        <v>0</v>
      </c>
      <c r="U2202" s="1619"/>
      <c r="V2202" s="911">
        <f t="shared" si="4"/>
        <v>0</v>
      </c>
    </row>
    <row r="2203" spans="2:22" s="64" customFormat="1" outlineLevel="2">
      <c r="B2203" s="1921" t="s">
        <v>4688</v>
      </c>
      <c r="C2203" s="1642"/>
      <c r="D2203" s="1921"/>
      <c r="E2203" s="1639"/>
      <c r="F2203" s="1638">
        <v>13</v>
      </c>
      <c r="G2203" s="1642" t="s">
        <v>4</v>
      </c>
      <c r="H2203" s="1922" t="s">
        <v>1893</v>
      </c>
      <c r="I2203" s="1926" t="s">
        <v>1892</v>
      </c>
      <c r="J2203" s="1642" t="s">
        <v>6</v>
      </c>
      <c r="K2203" s="1643">
        <v>8</v>
      </c>
      <c r="L2203" s="1923">
        <v>0</v>
      </c>
      <c r="M2203" s="1643">
        <f t="shared" si="1"/>
        <v>8</v>
      </c>
      <c r="O2203" s="1977"/>
      <c r="P2203" s="1983"/>
      <c r="Q2203" s="1978"/>
      <c r="R2203" s="2143">
        <f t="shared" si="2"/>
        <v>0</v>
      </c>
      <c r="S2203" s="1924"/>
      <c r="T2203" s="2155">
        <f t="shared" si="3"/>
        <v>0</v>
      </c>
      <c r="U2203" s="1619"/>
      <c r="V2203" s="911">
        <f t="shared" si="4"/>
        <v>0</v>
      </c>
    </row>
    <row r="2204" spans="2:22" s="64" customFormat="1" outlineLevel="2">
      <c r="B2204" s="1921" t="s">
        <v>4688</v>
      </c>
      <c r="C2204" s="1642"/>
      <c r="D2204" s="1921"/>
      <c r="E2204" s="1639"/>
      <c r="F2204" s="1638">
        <v>14</v>
      </c>
      <c r="G2204" s="1642" t="s">
        <v>4</v>
      </c>
      <c r="H2204" s="1922" t="s">
        <v>1894</v>
      </c>
      <c r="I2204" s="1926" t="s">
        <v>1895</v>
      </c>
      <c r="J2204" s="1642" t="s">
        <v>6</v>
      </c>
      <c r="K2204" s="1643">
        <v>21.8</v>
      </c>
      <c r="L2204" s="1923">
        <v>0</v>
      </c>
      <c r="M2204" s="1643">
        <f t="shared" si="1"/>
        <v>21.8</v>
      </c>
      <c r="O2204" s="1977"/>
      <c r="P2204" s="1983"/>
      <c r="Q2204" s="1978"/>
      <c r="R2204" s="2143">
        <f t="shared" si="2"/>
        <v>0</v>
      </c>
      <c r="S2204" s="1924"/>
      <c r="T2204" s="2155">
        <f t="shared" si="3"/>
        <v>0</v>
      </c>
      <c r="U2204" s="1619"/>
      <c r="V2204" s="911">
        <f t="shared" si="4"/>
        <v>0</v>
      </c>
    </row>
    <row r="2205" spans="2:22" s="64" customFormat="1" outlineLevel="2">
      <c r="B2205" s="1921" t="s">
        <v>4688</v>
      </c>
      <c r="C2205" s="1642"/>
      <c r="D2205" s="1921"/>
      <c r="E2205" s="1639"/>
      <c r="F2205" s="1638">
        <v>15</v>
      </c>
      <c r="G2205" s="1642" t="s">
        <v>4</v>
      </c>
      <c r="H2205" s="1922" t="s">
        <v>1896</v>
      </c>
      <c r="I2205" s="1926" t="s">
        <v>1895</v>
      </c>
      <c r="J2205" s="1642" t="s">
        <v>6</v>
      </c>
      <c r="K2205" s="1643">
        <v>18.600000000000001</v>
      </c>
      <c r="L2205" s="1923">
        <v>0</v>
      </c>
      <c r="M2205" s="1643">
        <f t="shared" si="1"/>
        <v>18.600000000000001</v>
      </c>
      <c r="O2205" s="1977"/>
      <c r="P2205" s="1983"/>
      <c r="Q2205" s="1978"/>
      <c r="R2205" s="2143">
        <f t="shared" si="2"/>
        <v>0</v>
      </c>
      <c r="S2205" s="1924"/>
      <c r="T2205" s="2155">
        <f t="shared" si="3"/>
        <v>0</v>
      </c>
      <c r="U2205" s="1619"/>
      <c r="V2205" s="911">
        <f t="shared" si="4"/>
        <v>0</v>
      </c>
    </row>
    <row r="2206" spans="2:22" s="64" customFormat="1" outlineLevel="2">
      <c r="B2206" s="1921" t="s">
        <v>4688</v>
      </c>
      <c r="C2206" s="1642"/>
      <c r="D2206" s="1921"/>
      <c r="E2206" s="1639"/>
      <c r="F2206" s="1638">
        <v>16</v>
      </c>
      <c r="G2206" s="1642" t="s">
        <v>4</v>
      </c>
      <c r="H2206" s="1922" t="s">
        <v>1897</v>
      </c>
      <c r="I2206" s="1644" t="s">
        <v>1895</v>
      </c>
      <c r="J2206" s="1642" t="s">
        <v>6</v>
      </c>
      <c r="K2206" s="1643">
        <v>20.2</v>
      </c>
      <c r="L2206" s="1923">
        <v>0</v>
      </c>
      <c r="M2206" s="1643">
        <f t="shared" si="1"/>
        <v>20.2</v>
      </c>
      <c r="O2206" s="1977"/>
      <c r="P2206" s="1983"/>
      <c r="Q2206" s="1978"/>
      <c r="R2206" s="2143">
        <f t="shared" si="2"/>
        <v>0</v>
      </c>
      <c r="S2206" s="1924"/>
      <c r="T2206" s="2155">
        <f t="shared" si="3"/>
        <v>0</v>
      </c>
      <c r="U2206" s="1619"/>
      <c r="V2206" s="911">
        <f t="shared" si="4"/>
        <v>0</v>
      </c>
    </row>
    <row r="2207" spans="2:22" s="64" customFormat="1" outlineLevel="2">
      <c r="B2207" s="1921" t="s">
        <v>4688</v>
      </c>
      <c r="C2207" s="1642"/>
      <c r="D2207" s="1921"/>
      <c r="E2207" s="1639"/>
      <c r="F2207" s="1638">
        <v>17</v>
      </c>
      <c r="G2207" s="1642" t="s">
        <v>4</v>
      </c>
      <c r="H2207" s="1922" t="s">
        <v>1898</v>
      </c>
      <c r="I2207" s="1644" t="s">
        <v>1895</v>
      </c>
      <c r="J2207" s="1642" t="s">
        <v>6</v>
      </c>
      <c r="K2207" s="1643">
        <v>16.55</v>
      </c>
      <c r="L2207" s="1923">
        <v>0</v>
      </c>
      <c r="M2207" s="1643">
        <f t="shared" si="1"/>
        <v>16.55</v>
      </c>
      <c r="O2207" s="1977"/>
      <c r="P2207" s="1983"/>
      <c r="Q2207" s="1978"/>
      <c r="R2207" s="2143">
        <f t="shared" si="2"/>
        <v>0</v>
      </c>
      <c r="S2207" s="1924"/>
      <c r="T2207" s="2155">
        <f t="shared" si="3"/>
        <v>0</v>
      </c>
      <c r="U2207" s="1619"/>
      <c r="V2207" s="911">
        <f t="shared" si="4"/>
        <v>0</v>
      </c>
    </row>
    <row r="2208" spans="2:22" s="64" customFormat="1" outlineLevel="2">
      <c r="B2208" s="1921" t="s">
        <v>4688</v>
      </c>
      <c r="C2208" s="1642"/>
      <c r="D2208" s="1921"/>
      <c r="E2208" s="1639"/>
      <c r="F2208" s="1638">
        <v>18</v>
      </c>
      <c r="G2208" s="1642" t="s">
        <v>4</v>
      </c>
      <c r="H2208" s="1922" t="s">
        <v>1899</v>
      </c>
      <c r="I2208" s="1644" t="s">
        <v>1895</v>
      </c>
      <c r="J2208" s="1642" t="s">
        <v>6</v>
      </c>
      <c r="K2208" s="1643">
        <v>11</v>
      </c>
      <c r="L2208" s="1923">
        <v>0</v>
      </c>
      <c r="M2208" s="1643">
        <f t="shared" si="1"/>
        <v>11</v>
      </c>
      <c r="O2208" s="1977"/>
      <c r="P2208" s="1983"/>
      <c r="Q2208" s="1978"/>
      <c r="R2208" s="2143">
        <f t="shared" si="2"/>
        <v>0</v>
      </c>
      <c r="S2208" s="1924"/>
      <c r="T2208" s="2155">
        <f t="shared" si="3"/>
        <v>0</v>
      </c>
      <c r="U2208" s="1619"/>
      <c r="V2208" s="911">
        <f t="shared" si="4"/>
        <v>0</v>
      </c>
    </row>
    <row r="2209" spans="2:22" s="64" customFormat="1" outlineLevel="2">
      <c r="B2209" s="1921" t="s">
        <v>4688</v>
      </c>
      <c r="C2209" s="1642"/>
      <c r="D2209" s="1921"/>
      <c r="E2209" s="1639"/>
      <c r="F2209" s="1638">
        <v>19</v>
      </c>
      <c r="G2209" s="1642" t="s">
        <v>4</v>
      </c>
      <c r="H2209" s="1922" t="s">
        <v>1900</v>
      </c>
      <c r="I2209" s="1644" t="s">
        <v>1901</v>
      </c>
      <c r="J2209" s="1642" t="s">
        <v>6</v>
      </c>
      <c r="K2209" s="1643">
        <v>5.0999999999999996</v>
      </c>
      <c r="L2209" s="1923">
        <v>0</v>
      </c>
      <c r="M2209" s="1643">
        <f t="shared" si="1"/>
        <v>5.0999999999999996</v>
      </c>
      <c r="O2209" s="1977"/>
      <c r="P2209" s="1983"/>
      <c r="Q2209" s="1978"/>
      <c r="R2209" s="2143">
        <f t="shared" si="2"/>
        <v>0</v>
      </c>
      <c r="S2209" s="1924"/>
      <c r="T2209" s="2155">
        <f t="shared" si="3"/>
        <v>0</v>
      </c>
      <c r="U2209" s="1619"/>
      <c r="V2209" s="911">
        <f t="shared" si="4"/>
        <v>0</v>
      </c>
    </row>
    <row r="2210" spans="2:22" s="64" customFormat="1" outlineLevel="2">
      <c r="B2210" s="1921" t="s">
        <v>4688</v>
      </c>
      <c r="C2210" s="1642"/>
      <c r="D2210" s="1921"/>
      <c r="E2210" s="1639"/>
      <c r="F2210" s="1638">
        <v>20</v>
      </c>
      <c r="G2210" s="1642" t="s">
        <v>4</v>
      </c>
      <c r="H2210" s="1922" t="s">
        <v>1902</v>
      </c>
      <c r="I2210" s="1644" t="s">
        <v>1901</v>
      </c>
      <c r="J2210" s="1642" t="s">
        <v>6</v>
      </c>
      <c r="K2210" s="1643">
        <v>5.0999999999999996</v>
      </c>
      <c r="L2210" s="1923">
        <v>0</v>
      </c>
      <c r="M2210" s="1643">
        <f t="shared" si="1"/>
        <v>5.0999999999999996</v>
      </c>
      <c r="O2210" s="1977"/>
      <c r="P2210" s="1983"/>
      <c r="Q2210" s="1978"/>
      <c r="R2210" s="2143">
        <f t="shared" si="2"/>
        <v>0</v>
      </c>
      <c r="S2210" s="1924"/>
      <c r="T2210" s="2155">
        <f t="shared" si="3"/>
        <v>0</v>
      </c>
      <c r="U2210" s="1619"/>
      <c r="V2210" s="911">
        <f t="shared" si="4"/>
        <v>0</v>
      </c>
    </row>
    <row r="2211" spans="2:22" s="64" customFormat="1" outlineLevel="2">
      <c r="B2211" s="1921" t="s">
        <v>4688</v>
      </c>
      <c r="C2211" s="1642"/>
      <c r="D2211" s="1921"/>
      <c r="E2211" s="1639"/>
      <c r="F2211" s="1638">
        <v>21</v>
      </c>
      <c r="G2211" s="1642" t="s">
        <v>4</v>
      </c>
      <c r="H2211" s="1922" t="s">
        <v>1903</v>
      </c>
      <c r="I2211" s="1644" t="s">
        <v>1883</v>
      </c>
      <c r="J2211" s="1642" t="s">
        <v>6</v>
      </c>
      <c r="K2211" s="1643">
        <v>4.6500000000000004</v>
      </c>
      <c r="L2211" s="1923">
        <v>0</v>
      </c>
      <c r="M2211" s="1643">
        <f t="shared" si="1"/>
        <v>4.6500000000000004</v>
      </c>
      <c r="O2211" s="1977"/>
      <c r="P2211" s="1983"/>
      <c r="Q2211" s="1978"/>
      <c r="R2211" s="2143">
        <f t="shared" si="2"/>
        <v>0</v>
      </c>
      <c r="S2211" s="1924"/>
      <c r="T2211" s="2155">
        <f t="shared" si="3"/>
        <v>0</v>
      </c>
      <c r="U2211" s="1619"/>
      <c r="V2211" s="911">
        <f t="shared" si="4"/>
        <v>0</v>
      </c>
    </row>
    <row r="2212" spans="2:22" s="64" customFormat="1" outlineLevel="2">
      <c r="B2212" s="1921" t="s">
        <v>4688</v>
      </c>
      <c r="C2212" s="1642"/>
      <c r="D2212" s="1921"/>
      <c r="E2212" s="1639"/>
      <c r="F2212" s="1638">
        <v>22</v>
      </c>
      <c r="G2212" s="1642" t="s">
        <v>4</v>
      </c>
      <c r="H2212" s="1922" t="s">
        <v>1904</v>
      </c>
      <c r="I2212" s="1644" t="s">
        <v>1883</v>
      </c>
      <c r="J2212" s="1642" t="s">
        <v>6</v>
      </c>
      <c r="K2212" s="1643">
        <v>35.049999999999997</v>
      </c>
      <c r="L2212" s="1923">
        <v>0</v>
      </c>
      <c r="M2212" s="1643">
        <f t="shared" si="1"/>
        <v>35.049999999999997</v>
      </c>
      <c r="O2212" s="1977"/>
      <c r="P2212" s="1983"/>
      <c r="Q2212" s="1978"/>
      <c r="R2212" s="2143">
        <f t="shared" si="2"/>
        <v>0</v>
      </c>
      <c r="S2212" s="1924"/>
      <c r="T2212" s="2155">
        <f t="shared" si="3"/>
        <v>0</v>
      </c>
      <c r="U2212" s="1619"/>
      <c r="V2212" s="911">
        <f t="shared" si="4"/>
        <v>0</v>
      </c>
    </row>
    <row r="2213" spans="2:22" s="64" customFormat="1" outlineLevel="2">
      <c r="B2213" s="1921" t="s">
        <v>4688</v>
      </c>
      <c r="C2213" s="1642"/>
      <c r="D2213" s="1921"/>
      <c r="E2213" s="1639"/>
      <c r="F2213" s="1638">
        <v>23</v>
      </c>
      <c r="G2213" s="1642" t="s">
        <v>4</v>
      </c>
      <c r="H2213" s="1922" t="s">
        <v>1905</v>
      </c>
      <c r="I2213" s="1644" t="s">
        <v>1883</v>
      </c>
      <c r="J2213" s="1642" t="s">
        <v>6</v>
      </c>
      <c r="K2213" s="1643">
        <v>29.4</v>
      </c>
      <c r="L2213" s="1923">
        <v>0</v>
      </c>
      <c r="M2213" s="1643">
        <f t="shared" si="1"/>
        <v>29.4</v>
      </c>
      <c r="O2213" s="1977"/>
      <c r="P2213" s="1983"/>
      <c r="Q2213" s="1978"/>
      <c r="R2213" s="2143">
        <f t="shared" si="2"/>
        <v>0</v>
      </c>
      <c r="S2213" s="1924"/>
      <c r="T2213" s="2155">
        <f t="shared" si="3"/>
        <v>0</v>
      </c>
      <c r="U2213" s="1619"/>
      <c r="V2213" s="911">
        <f t="shared" si="4"/>
        <v>0</v>
      </c>
    </row>
    <row r="2214" spans="2:22" s="64" customFormat="1" outlineLevel="2">
      <c r="B2214" s="1921" t="s">
        <v>4688</v>
      </c>
      <c r="C2214" s="1642"/>
      <c r="D2214" s="1921"/>
      <c r="E2214" s="1639"/>
      <c r="F2214" s="1638">
        <v>24</v>
      </c>
      <c r="G2214" s="1642" t="s">
        <v>4</v>
      </c>
      <c r="H2214" s="1922" t="s">
        <v>1906</v>
      </c>
      <c r="I2214" s="1644" t="s">
        <v>1883</v>
      </c>
      <c r="J2214" s="1642" t="s">
        <v>6</v>
      </c>
      <c r="K2214" s="1643">
        <v>14.7</v>
      </c>
      <c r="L2214" s="1923">
        <v>0</v>
      </c>
      <c r="M2214" s="1643">
        <f t="shared" si="1"/>
        <v>14.7</v>
      </c>
      <c r="O2214" s="1977"/>
      <c r="P2214" s="1983"/>
      <c r="Q2214" s="1978"/>
      <c r="R2214" s="2143">
        <f t="shared" si="2"/>
        <v>0</v>
      </c>
      <c r="S2214" s="1924"/>
      <c r="T2214" s="2155">
        <f t="shared" si="3"/>
        <v>0</v>
      </c>
      <c r="U2214" s="1619"/>
      <c r="V2214" s="911">
        <f t="shared" si="4"/>
        <v>0</v>
      </c>
    </row>
    <row r="2215" spans="2:22" s="64" customFormat="1" outlineLevel="2">
      <c r="B2215" s="1921" t="s">
        <v>4688</v>
      </c>
      <c r="C2215" s="1642"/>
      <c r="D2215" s="1921"/>
      <c r="E2215" s="1639"/>
      <c r="F2215" s="1638">
        <v>25</v>
      </c>
      <c r="G2215" s="1642" t="s">
        <v>4</v>
      </c>
      <c r="H2215" s="1922" t="s">
        <v>1907</v>
      </c>
      <c r="I2215" s="1644" t="s">
        <v>1883</v>
      </c>
      <c r="J2215" s="1642" t="s">
        <v>6</v>
      </c>
      <c r="K2215" s="1643">
        <v>16.3</v>
      </c>
      <c r="L2215" s="1923">
        <v>0</v>
      </c>
      <c r="M2215" s="1643">
        <f t="shared" si="1"/>
        <v>16.3</v>
      </c>
      <c r="O2215" s="1977"/>
      <c r="P2215" s="1983"/>
      <c r="Q2215" s="1978"/>
      <c r="R2215" s="2143">
        <f t="shared" si="2"/>
        <v>0</v>
      </c>
      <c r="S2215" s="1924"/>
      <c r="T2215" s="2155">
        <f t="shared" si="3"/>
        <v>0</v>
      </c>
      <c r="U2215" s="1619"/>
      <c r="V2215" s="911">
        <f t="shared" si="4"/>
        <v>0</v>
      </c>
    </row>
    <row r="2216" spans="2:22" s="64" customFormat="1" outlineLevel="2">
      <c r="B2216" s="1921" t="s">
        <v>4688</v>
      </c>
      <c r="C2216" s="1642"/>
      <c r="D2216" s="1921"/>
      <c r="E2216" s="1639"/>
      <c r="F2216" s="1638">
        <v>26</v>
      </c>
      <c r="G2216" s="1642" t="s">
        <v>4</v>
      </c>
      <c r="H2216" s="1922" t="s">
        <v>1908</v>
      </c>
      <c r="I2216" s="1644" t="s">
        <v>1909</v>
      </c>
      <c r="J2216" s="1642" t="s">
        <v>6</v>
      </c>
      <c r="K2216" s="1643">
        <v>8.5500000000000007</v>
      </c>
      <c r="L2216" s="1923">
        <v>0</v>
      </c>
      <c r="M2216" s="1643">
        <f t="shared" si="1"/>
        <v>8.5500000000000007</v>
      </c>
      <c r="O2216" s="1977"/>
      <c r="P2216" s="1983"/>
      <c r="Q2216" s="1978"/>
      <c r="R2216" s="2143">
        <f t="shared" si="2"/>
        <v>0</v>
      </c>
      <c r="S2216" s="1924"/>
      <c r="T2216" s="2155">
        <f t="shared" si="3"/>
        <v>0</v>
      </c>
      <c r="U2216" s="1619"/>
      <c r="V2216" s="911">
        <f t="shared" si="4"/>
        <v>0</v>
      </c>
    </row>
    <row r="2217" spans="2:22" s="64" customFormat="1" outlineLevel="2">
      <c r="B2217" s="1921" t="s">
        <v>4688</v>
      </c>
      <c r="C2217" s="1642"/>
      <c r="D2217" s="1921"/>
      <c r="E2217" s="1639"/>
      <c r="F2217" s="1638">
        <v>27</v>
      </c>
      <c r="G2217" s="1642" t="s">
        <v>4</v>
      </c>
      <c r="H2217" s="1922" t="s">
        <v>1910</v>
      </c>
      <c r="I2217" s="1644" t="s">
        <v>1909</v>
      </c>
      <c r="J2217" s="1642" t="s">
        <v>6</v>
      </c>
      <c r="K2217" s="1643">
        <v>38.950000000000003</v>
      </c>
      <c r="L2217" s="1923">
        <v>0</v>
      </c>
      <c r="M2217" s="1643">
        <f t="shared" si="1"/>
        <v>38.950000000000003</v>
      </c>
      <c r="O2217" s="1977"/>
      <c r="P2217" s="1983"/>
      <c r="Q2217" s="1978"/>
      <c r="R2217" s="2143">
        <f t="shared" si="2"/>
        <v>0</v>
      </c>
      <c r="S2217" s="1924"/>
      <c r="T2217" s="2155">
        <f t="shared" si="3"/>
        <v>0</v>
      </c>
      <c r="U2217" s="1619"/>
      <c r="V2217" s="911">
        <f t="shared" si="4"/>
        <v>0</v>
      </c>
    </row>
    <row r="2218" spans="2:22" s="64" customFormat="1" outlineLevel="2">
      <c r="B2218" s="1921" t="s">
        <v>4688</v>
      </c>
      <c r="C2218" s="1642"/>
      <c r="D2218" s="1921"/>
      <c r="E2218" s="1639"/>
      <c r="F2218" s="1638">
        <v>28</v>
      </c>
      <c r="G2218" s="1642" t="s">
        <v>4</v>
      </c>
      <c r="H2218" s="1922" t="s">
        <v>1911</v>
      </c>
      <c r="I2218" s="1644" t="s">
        <v>1909</v>
      </c>
      <c r="J2218" s="1642" t="s">
        <v>6</v>
      </c>
      <c r="K2218" s="1643">
        <v>33.299999999999997</v>
      </c>
      <c r="L2218" s="1923">
        <v>0</v>
      </c>
      <c r="M2218" s="1643">
        <f t="shared" si="1"/>
        <v>33.299999999999997</v>
      </c>
      <c r="O2218" s="1977"/>
      <c r="P2218" s="1983"/>
      <c r="Q2218" s="1978"/>
      <c r="R2218" s="2143">
        <f t="shared" si="2"/>
        <v>0</v>
      </c>
      <c r="S2218" s="1924"/>
      <c r="T2218" s="2155">
        <f t="shared" si="3"/>
        <v>0</v>
      </c>
      <c r="U2218" s="1619"/>
      <c r="V2218" s="911">
        <f t="shared" si="4"/>
        <v>0</v>
      </c>
    </row>
    <row r="2219" spans="2:22" s="64" customFormat="1" outlineLevel="2">
      <c r="B2219" s="1921" t="s">
        <v>4688</v>
      </c>
      <c r="C2219" s="1642"/>
      <c r="D2219" s="1921"/>
      <c r="E2219" s="1639"/>
      <c r="F2219" s="1638">
        <v>29</v>
      </c>
      <c r="G2219" s="1642" t="s">
        <v>4</v>
      </c>
      <c r="H2219" s="1922" t="s">
        <v>1912</v>
      </c>
      <c r="I2219" s="1644" t="s">
        <v>1909</v>
      </c>
      <c r="J2219" s="1642" t="s">
        <v>6</v>
      </c>
      <c r="K2219" s="1643">
        <v>18.600000000000001</v>
      </c>
      <c r="L2219" s="1923">
        <v>0</v>
      </c>
      <c r="M2219" s="1643">
        <f t="shared" si="1"/>
        <v>18.600000000000001</v>
      </c>
      <c r="O2219" s="1977"/>
      <c r="P2219" s="1983"/>
      <c r="Q2219" s="1978"/>
      <c r="R2219" s="2143">
        <f t="shared" si="2"/>
        <v>0</v>
      </c>
      <c r="S2219" s="1924"/>
      <c r="T2219" s="2155">
        <f t="shared" si="3"/>
        <v>0</v>
      </c>
      <c r="U2219" s="1619"/>
      <c r="V2219" s="911">
        <f t="shared" si="4"/>
        <v>0</v>
      </c>
    </row>
    <row r="2220" spans="2:22" s="64" customFormat="1" outlineLevel="2">
      <c r="B2220" s="1921" t="s">
        <v>4688</v>
      </c>
      <c r="C2220" s="1642"/>
      <c r="D2220" s="1921"/>
      <c r="E2220" s="1639"/>
      <c r="F2220" s="1638">
        <v>30</v>
      </c>
      <c r="G2220" s="1642" t="s">
        <v>4</v>
      </c>
      <c r="H2220" s="1922" t="s">
        <v>1913</v>
      </c>
      <c r="I2220" s="1644" t="s">
        <v>1909</v>
      </c>
      <c r="J2220" s="1642" t="s">
        <v>6</v>
      </c>
      <c r="K2220" s="1643">
        <v>5.35</v>
      </c>
      <c r="L2220" s="1923">
        <v>0</v>
      </c>
      <c r="M2220" s="1643">
        <f t="shared" si="1"/>
        <v>5.35</v>
      </c>
      <c r="O2220" s="1977"/>
      <c r="P2220" s="1983"/>
      <c r="Q2220" s="1978"/>
      <c r="R2220" s="2143">
        <f t="shared" si="2"/>
        <v>0</v>
      </c>
      <c r="S2220" s="1924"/>
      <c r="T2220" s="2155">
        <f t="shared" si="3"/>
        <v>0</v>
      </c>
      <c r="U2220" s="1619"/>
      <c r="V2220" s="911">
        <f t="shared" si="4"/>
        <v>0</v>
      </c>
    </row>
    <row r="2221" spans="2:22" s="64" customFormat="1" outlineLevel="2">
      <c r="B2221" s="1921" t="s">
        <v>4688</v>
      </c>
      <c r="C2221" s="1642"/>
      <c r="D2221" s="1921"/>
      <c r="E2221" s="1639"/>
      <c r="F2221" s="1638">
        <v>31</v>
      </c>
      <c r="G2221" s="1642" t="s">
        <v>4</v>
      </c>
      <c r="H2221" s="1922" t="s">
        <v>1914</v>
      </c>
      <c r="I2221" s="1644" t="s">
        <v>1909</v>
      </c>
      <c r="J2221" s="1642" t="s">
        <v>6</v>
      </c>
      <c r="K2221" s="1643">
        <v>20.2</v>
      </c>
      <c r="L2221" s="1923">
        <v>0</v>
      </c>
      <c r="M2221" s="1643">
        <f t="shared" si="1"/>
        <v>20.2</v>
      </c>
      <c r="O2221" s="1977"/>
      <c r="P2221" s="1983"/>
      <c r="Q2221" s="1978"/>
      <c r="R2221" s="2143">
        <f t="shared" si="2"/>
        <v>0</v>
      </c>
      <c r="S2221" s="1924"/>
      <c r="T2221" s="2155">
        <f t="shared" si="3"/>
        <v>0</v>
      </c>
      <c r="U2221" s="1619"/>
      <c r="V2221" s="911">
        <f t="shared" si="4"/>
        <v>0</v>
      </c>
    </row>
    <row r="2222" spans="2:22" s="64" customFormat="1" outlineLevel="2">
      <c r="B2222" s="1921" t="s">
        <v>4688</v>
      </c>
      <c r="C2222" s="1642"/>
      <c r="D2222" s="1921"/>
      <c r="E2222" s="1639"/>
      <c r="F2222" s="1638">
        <v>32</v>
      </c>
      <c r="G2222" s="1642" t="s">
        <v>4</v>
      </c>
      <c r="H2222" s="1922" t="s">
        <v>1915</v>
      </c>
      <c r="I2222" s="1644" t="s">
        <v>1916</v>
      </c>
      <c r="J2222" s="1642" t="s">
        <v>6</v>
      </c>
      <c r="K2222" s="1643">
        <v>9.9</v>
      </c>
      <c r="L2222" s="1923">
        <v>0</v>
      </c>
      <c r="M2222" s="1643">
        <f t="shared" si="1"/>
        <v>9.9</v>
      </c>
      <c r="O2222" s="1977"/>
      <c r="P2222" s="1983"/>
      <c r="Q2222" s="1978"/>
      <c r="R2222" s="2143">
        <f t="shared" si="2"/>
        <v>0</v>
      </c>
      <c r="S2222" s="1924"/>
      <c r="T2222" s="2155">
        <f t="shared" si="3"/>
        <v>0</v>
      </c>
      <c r="U2222" s="1619"/>
      <c r="V2222" s="911">
        <f t="shared" si="4"/>
        <v>0</v>
      </c>
    </row>
    <row r="2223" spans="2:22" s="64" customFormat="1" outlineLevel="2">
      <c r="B2223" s="1921" t="s">
        <v>4688</v>
      </c>
      <c r="C2223" s="1642"/>
      <c r="D2223" s="1921"/>
      <c r="E2223" s="1639"/>
      <c r="F2223" s="1638">
        <v>33</v>
      </c>
      <c r="G2223" s="1642" t="s">
        <v>4</v>
      </c>
      <c r="H2223" s="1922" t="s">
        <v>1917</v>
      </c>
      <c r="I2223" s="1644" t="s">
        <v>1918</v>
      </c>
      <c r="J2223" s="1642" t="s">
        <v>6</v>
      </c>
      <c r="K2223" s="1643">
        <v>146.9</v>
      </c>
      <c r="L2223" s="1923">
        <v>0</v>
      </c>
      <c r="M2223" s="1643">
        <f t="shared" si="1"/>
        <v>146.9</v>
      </c>
      <c r="O2223" s="1977"/>
      <c r="P2223" s="1983"/>
      <c r="Q2223" s="1978"/>
      <c r="R2223" s="2143">
        <f t="shared" si="2"/>
        <v>0</v>
      </c>
      <c r="S2223" s="1924"/>
      <c r="T2223" s="2155">
        <f t="shared" si="3"/>
        <v>0</v>
      </c>
      <c r="U2223" s="1619"/>
      <c r="V2223" s="911">
        <f t="shared" si="4"/>
        <v>0</v>
      </c>
    </row>
    <row r="2224" spans="2:22" s="64" customFormat="1" outlineLevel="2">
      <c r="B2224" s="1921" t="s">
        <v>4688</v>
      </c>
      <c r="C2224" s="1642"/>
      <c r="D2224" s="1921"/>
      <c r="E2224" s="1639"/>
      <c r="F2224" s="1638">
        <v>34</v>
      </c>
      <c r="G2224" s="1642" t="s">
        <v>4</v>
      </c>
      <c r="H2224" s="1922" t="s">
        <v>1919</v>
      </c>
      <c r="I2224" s="1644" t="s">
        <v>1920</v>
      </c>
      <c r="J2224" s="1642" t="s">
        <v>1875</v>
      </c>
      <c r="K2224" s="1643">
        <v>2</v>
      </c>
      <c r="L2224" s="1923">
        <v>0</v>
      </c>
      <c r="M2224" s="1643">
        <f t="shared" si="1"/>
        <v>2</v>
      </c>
      <c r="O2224" s="1977"/>
      <c r="P2224" s="1983"/>
      <c r="Q2224" s="1978"/>
      <c r="R2224" s="2143">
        <f t="shared" si="2"/>
        <v>0</v>
      </c>
      <c r="S2224" s="1924"/>
      <c r="T2224" s="2155">
        <f t="shared" si="3"/>
        <v>0</v>
      </c>
      <c r="U2224" s="1619"/>
      <c r="V2224" s="911">
        <f t="shared" si="4"/>
        <v>0</v>
      </c>
    </row>
    <row r="2225" spans="1:22" s="64" customFormat="1" outlineLevel="2">
      <c r="B2225" s="1921" t="s">
        <v>4688</v>
      </c>
      <c r="C2225" s="1642"/>
      <c r="D2225" s="1921"/>
      <c r="E2225" s="1639"/>
      <c r="F2225" s="1638">
        <v>35</v>
      </c>
      <c r="G2225" s="1642" t="s">
        <v>4</v>
      </c>
      <c r="H2225" s="1922" t="s">
        <v>1921</v>
      </c>
      <c r="I2225" s="1644" t="s">
        <v>1922</v>
      </c>
      <c r="J2225" s="1642" t="s">
        <v>6</v>
      </c>
      <c r="K2225" s="1643">
        <v>35.619999999999997</v>
      </c>
      <c r="L2225" s="1923">
        <v>0</v>
      </c>
      <c r="M2225" s="1643">
        <f t="shared" si="1"/>
        <v>35.619999999999997</v>
      </c>
      <c r="O2225" s="1977"/>
      <c r="P2225" s="1983"/>
      <c r="Q2225" s="1978"/>
      <c r="R2225" s="2143">
        <f t="shared" si="2"/>
        <v>0</v>
      </c>
      <c r="S2225" s="1924"/>
      <c r="T2225" s="2155">
        <f t="shared" si="3"/>
        <v>0</v>
      </c>
      <c r="U2225" s="1619"/>
      <c r="V2225" s="911">
        <f t="shared" si="4"/>
        <v>0</v>
      </c>
    </row>
    <row r="2226" spans="1:22" s="64" customFormat="1" outlineLevel="2">
      <c r="B2226" s="1921" t="s">
        <v>4688</v>
      </c>
      <c r="C2226" s="1642"/>
      <c r="D2226" s="1921"/>
      <c r="E2226" s="1639"/>
      <c r="F2226" s="1638">
        <v>36</v>
      </c>
      <c r="G2226" s="1642" t="s">
        <v>4</v>
      </c>
      <c r="H2226" s="1922" t="s">
        <v>1923</v>
      </c>
      <c r="I2226" s="1644" t="s">
        <v>1924</v>
      </c>
      <c r="J2226" s="1642" t="s">
        <v>6</v>
      </c>
      <c r="K2226" s="1643">
        <v>28.53</v>
      </c>
      <c r="L2226" s="1923">
        <v>0</v>
      </c>
      <c r="M2226" s="1643">
        <f t="shared" si="1"/>
        <v>28.53</v>
      </c>
      <c r="O2226" s="1977"/>
      <c r="P2226" s="1983"/>
      <c r="Q2226" s="1978"/>
      <c r="R2226" s="2143">
        <f t="shared" si="2"/>
        <v>0</v>
      </c>
      <c r="S2226" s="1924"/>
      <c r="T2226" s="2155">
        <f t="shared" si="3"/>
        <v>0</v>
      </c>
      <c r="U2226" s="1619"/>
      <c r="V2226" s="911">
        <f t="shared" si="4"/>
        <v>0</v>
      </c>
    </row>
    <row r="2227" spans="1:22" s="64" customFormat="1" outlineLevel="2">
      <c r="B2227" s="1921" t="s">
        <v>4688</v>
      </c>
      <c r="C2227" s="1642"/>
      <c r="D2227" s="1921"/>
      <c r="E2227" s="1639"/>
      <c r="F2227" s="1638">
        <v>37</v>
      </c>
      <c r="G2227" s="1642" t="s">
        <v>4</v>
      </c>
      <c r="H2227" s="1922" t="s">
        <v>1925</v>
      </c>
      <c r="I2227" s="1644" t="s">
        <v>1926</v>
      </c>
      <c r="J2227" s="1642" t="s">
        <v>16</v>
      </c>
      <c r="K2227" s="1643">
        <v>28</v>
      </c>
      <c r="L2227" s="1923">
        <v>0</v>
      </c>
      <c r="M2227" s="1643">
        <f t="shared" si="1"/>
        <v>28</v>
      </c>
      <c r="O2227" s="1977"/>
      <c r="P2227" s="1983"/>
      <c r="Q2227" s="1978"/>
      <c r="R2227" s="2143">
        <f t="shared" si="2"/>
        <v>0</v>
      </c>
      <c r="S2227" s="1924"/>
      <c r="T2227" s="2155">
        <f t="shared" si="3"/>
        <v>0</v>
      </c>
      <c r="U2227" s="1619"/>
      <c r="V2227" s="911">
        <f t="shared" si="4"/>
        <v>0</v>
      </c>
    </row>
    <row r="2228" spans="1:22" s="64" customFormat="1" outlineLevel="2">
      <c r="B2228" s="1921" t="s">
        <v>4688</v>
      </c>
      <c r="C2228" s="1642"/>
      <c r="D2228" s="1921"/>
      <c r="E2228" s="1639"/>
      <c r="F2228" s="1638">
        <v>38</v>
      </c>
      <c r="G2228" s="1642" t="s">
        <v>4</v>
      </c>
      <c r="H2228" s="1922" t="s">
        <v>1927</v>
      </c>
      <c r="I2228" s="1644" t="s">
        <v>1928</v>
      </c>
      <c r="J2228" s="1642" t="s">
        <v>16</v>
      </c>
      <c r="K2228" s="1643">
        <v>38.5</v>
      </c>
      <c r="L2228" s="1923">
        <v>0</v>
      </c>
      <c r="M2228" s="1643">
        <f t="shared" si="1"/>
        <v>38.5</v>
      </c>
      <c r="O2228" s="1977"/>
      <c r="P2228" s="1983"/>
      <c r="Q2228" s="1978"/>
      <c r="R2228" s="2143">
        <f t="shared" si="2"/>
        <v>0</v>
      </c>
      <c r="S2228" s="1924"/>
      <c r="T2228" s="2155">
        <f t="shared" si="3"/>
        <v>0</v>
      </c>
      <c r="U2228" s="1619"/>
      <c r="V2228" s="911">
        <f t="shared" si="4"/>
        <v>0</v>
      </c>
    </row>
    <row r="2229" spans="1:22" s="64" customFormat="1" outlineLevel="2">
      <c r="B2229" s="1921" t="s">
        <v>4688</v>
      </c>
      <c r="C2229" s="1642"/>
      <c r="D2229" s="1921"/>
      <c r="E2229" s="1639"/>
      <c r="F2229" s="1638">
        <v>39</v>
      </c>
      <c r="G2229" s="1642" t="s">
        <v>4</v>
      </c>
      <c r="H2229" s="1922" t="s">
        <v>1929</v>
      </c>
      <c r="I2229" s="1644" t="s">
        <v>1930</v>
      </c>
      <c r="J2229" s="1642" t="s">
        <v>6</v>
      </c>
      <c r="K2229" s="1643">
        <v>30.8</v>
      </c>
      <c r="L2229" s="1923">
        <v>0</v>
      </c>
      <c r="M2229" s="1643">
        <f t="shared" si="1"/>
        <v>30.8</v>
      </c>
      <c r="O2229" s="1977"/>
      <c r="P2229" s="1983"/>
      <c r="Q2229" s="1978"/>
      <c r="R2229" s="2143">
        <f t="shared" si="2"/>
        <v>0</v>
      </c>
      <c r="S2229" s="1924"/>
      <c r="T2229" s="2155">
        <f t="shared" si="3"/>
        <v>0</v>
      </c>
      <c r="U2229" s="1619"/>
      <c r="V2229" s="911">
        <f t="shared" si="4"/>
        <v>0</v>
      </c>
    </row>
    <row r="2230" spans="1:22" s="64" customFormat="1" outlineLevel="2">
      <c r="B2230" s="1921" t="s">
        <v>4688</v>
      </c>
      <c r="C2230" s="1642"/>
      <c r="D2230" s="1921"/>
      <c r="E2230" s="1639"/>
      <c r="F2230" s="1638">
        <v>40</v>
      </c>
      <c r="G2230" s="1642" t="s">
        <v>13</v>
      </c>
      <c r="H2230" s="1922" t="s">
        <v>365</v>
      </c>
      <c r="I2230" s="1644" t="s">
        <v>1660</v>
      </c>
      <c r="J2230" s="1642" t="s">
        <v>0</v>
      </c>
      <c r="K2230" s="1643">
        <v>1.61</v>
      </c>
      <c r="L2230" s="1923">
        <v>0</v>
      </c>
      <c r="M2230" s="1643">
        <f>K2230*(1+L2230/100)</f>
        <v>1.61</v>
      </c>
      <c r="O2230" s="1977"/>
      <c r="P2230" s="1983"/>
      <c r="Q2230" s="1978"/>
      <c r="R2230" s="2143">
        <f t="shared" si="2"/>
        <v>0</v>
      </c>
      <c r="S2230" s="1924"/>
      <c r="T2230" s="2155">
        <f t="shared" si="3"/>
        <v>0</v>
      </c>
      <c r="U2230" s="1619"/>
      <c r="V2230" s="911">
        <f t="shared" si="4"/>
        <v>0</v>
      </c>
    </row>
    <row r="2231" spans="1:22" s="47" customFormat="1" ht="12.75" hidden="1" customHeight="1" outlineLevel="2">
      <c r="B2231" s="26"/>
      <c r="C2231" s="49"/>
      <c r="D2231" s="48"/>
      <c r="E2231" s="49"/>
      <c r="F2231" s="876"/>
      <c r="G2231" s="877"/>
      <c r="H2231" s="877"/>
      <c r="I2231" s="878"/>
      <c r="J2231" s="877"/>
      <c r="K2231" s="51"/>
      <c r="L2231" s="879"/>
      <c r="M2231" s="51"/>
      <c r="O2231" s="1988"/>
      <c r="P2231" s="1985"/>
      <c r="Q2231" s="1986"/>
      <c r="R2231" s="2146"/>
      <c r="S2231" s="891"/>
      <c r="T2231" s="1570"/>
      <c r="U2231" s="916"/>
      <c r="V2231" s="892"/>
    </row>
    <row r="2232" spans="1:22" s="25" customFormat="1" ht="28.95" customHeight="1" outlineLevel="1">
      <c r="A2232" s="451"/>
      <c r="B2232" s="500" t="s">
        <v>4689</v>
      </c>
      <c r="C2232" s="501" t="s">
        <v>4697</v>
      </c>
      <c r="D2232" s="501"/>
      <c r="E2232" s="502"/>
      <c r="F2232" s="844"/>
      <c r="G2232" s="845"/>
      <c r="H2232" s="503"/>
      <c r="I2232" s="868" t="s">
        <v>1521</v>
      </c>
      <c r="J2232" s="869"/>
      <c r="K2232" s="870"/>
      <c r="L2232" s="871"/>
      <c r="M2232" s="517"/>
      <c r="O2232" s="1975"/>
      <c r="P2232" s="1987"/>
      <c r="Q2232" s="1976"/>
      <c r="R2232" s="2142">
        <f>SUBTOTAL(9,R2234:R2258)</f>
        <v>0</v>
      </c>
      <c r="S2232" s="1924"/>
      <c r="T2232" s="2156">
        <f>SUBTOTAL(9,T2234:T2258)</f>
        <v>0</v>
      </c>
      <c r="U2232" s="917"/>
      <c r="V2232" s="893">
        <f>SUBTOTAL(9,V2234:V2258)</f>
        <v>0</v>
      </c>
    </row>
    <row r="2233" spans="1:22" s="25" customFormat="1" ht="23.25" hidden="1" customHeight="1" outlineLevel="1">
      <c r="B2233" s="26"/>
      <c r="C2233" s="6"/>
      <c r="D2233" s="26"/>
      <c r="E2233" s="6"/>
      <c r="F2233" s="882"/>
      <c r="G2233" s="568"/>
      <c r="H2233" s="729"/>
      <c r="I2233" s="883" t="s">
        <v>2354</v>
      </c>
      <c r="J2233" s="568"/>
      <c r="K2233" s="28"/>
      <c r="L2233" s="574"/>
      <c r="M2233" s="28"/>
      <c r="O2233" s="1992"/>
      <c r="P2233" s="1993"/>
      <c r="Q2233" s="1994"/>
      <c r="R2233" s="2147"/>
      <c r="S2233" s="575"/>
      <c r="T2233" s="1571"/>
      <c r="U2233" s="918"/>
      <c r="V2233" s="895"/>
    </row>
    <row r="2234" spans="1:22" s="64" customFormat="1" ht="22.8" outlineLevel="2" collapsed="1">
      <c r="B2234" s="1921" t="s">
        <v>4688</v>
      </c>
      <c r="C2234" s="1642"/>
      <c r="D2234" s="1921"/>
      <c r="E2234" s="1639"/>
      <c r="F2234" s="1638">
        <v>1</v>
      </c>
      <c r="G2234" s="1642" t="s">
        <v>13</v>
      </c>
      <c r="H2234" s="1922" t="s">
        <v>2316</v>
      </c>
      <c r="I2234" s="1644" t="s">
        <v>2333</v>
      </c>
      <c r="J2234" s="1642" t="s">
        <v>16</v>
      </c>
      <c r="K2234" s="1643">
        <v>52.46</v>
      </c>
      <c r="L2234" s="1923">
        <v>0</v>
      </c>
      <c r="M2234" s="1643">
        <f>K2234*(1+L2234/100)</f>
        <v>52.46</v>
      </c>
      <c r="O2234" s="1977"/>
      <c r="P2234" s="1983"/>
      <c r="Q2234" s="1978"/>
      <c r="R2234" s="2143">
        <f>M2234*Q2234</f>
        <v>0</v>
      </c>
      <c r="S2234" s="1924"/>
      <c r="T2234" s="2155">
        <f>M2234*S2234</f>
        <v>0</v>
      </c>
      <c r="U2234" s="1619"/>
      <c r="V2234" s="911">
        <f>M2234*U2234</f>
        <v>0</v>
      </c>
    </row>
    <row r="2235" spans="1:22" s="38" customFormat="1" ht="12" hidden="1" outlineLevel="3">
      <c r="B2235" s="26"/>
      <c r="C2235" s="40"/>
      <c r="D2235" s="39"/>
      <c r="E2235" s="40"/>
      <c r="F2235" s="872"/>
      <c r="G2235" s="873"/>
      <c r="H2235" s="873"/>
      <c r="I2235" s="874" t="s">
        <v>117</v>
      </c>
      <c r="J2235" s="873"/>
      <c r="K2235" s="41">
        <v>0</v>
      </c>
      <c r="L2235" s="875"/>
      <c r="M2235" s="43"/>
      <c r="O2235" s="1981"/>
      <c r="P2235" s="1982"/>
      <c r="Q2235" s="1980">
        <v>1</v>
      </c>
      <c r="R2235" s="2145"/>
      <c r="S2235" s="889"/>
      <c r="T2235" s="1569"/>
      <c r="U2235" s="915"/>
      <c r="V2235" s="890"/>
    </row>
    <row r="2236" spans="1:22" s="38" customFormat="1" ht="12" hidden="1" outlineLevel="3">
      <c r="B2236" s="26"/>
      <c r="C2236" s="40"/>
      <c r="D2236" s="39"/>
      <c r="E2236" s="40"/>
      <c r="F2236" s="872"/>
      <c r="G2236" s="873"/>
      <c r="H2236" s="873"/>
      <c r="I2236" s="874" t="s">
        <v>44</v>
      </c>
      <c r="J2236" s="873"/>
      <c r="K2236" s="41">
        <v>0</v>
      </c>
      <c r="L2236" s="875"/>
      <c r="M2236" s="43"/>
      <c r="O2236" s="1981"/>
      <c r="P2236" s="1982"/>
      <c r="Q2236" s="1980">
        <v>1</v>
      </c>
      <c r="R2236" s="2145"/>
      <c r="S2236" s="889"/>
      <c r="T2236" s="1569"/>
      <c r="U2236" s="915"/>
      <c r="V2236" s="890"/>
    </row>
    <row r="2237" spans="1:22" s="38" customFormat="1" ht="12" hidden="1" outlineLevel="3">
      <c r="B2237" s="26"/>
      <c r="C2237" s="40"/>
      <c r="D2237" s="39"/>
      <c r="E2237" s="40"/>
      <c r="F2237" s="872"/>
      <c r="G2237" s="873"/>
      <c r="H2237" s="873"/>
      <c r="I2237" s="874" t="s">
        <v>953</v>
      </c>
      <c r="J2237" s="873"/>
      <c r="K2237" s="41">
        <v>0</v>
      </c>
      <c r="L2237" s="875"/>
      <c r="M2237" s="43"/>
      <c r="O2237" s="1981"/>
      <c r="P2237" s="1982"/>
      <c r="Q2237" s="1980">
        <v>1</v>
      </c>
      <c r="R2237" s="2145"/>
      <c r="S2237" s="889"/>
      <c r="T2237" s="1569"/>
      <c r="U2237" s="915"/>
      <c r="V2237" s="890"/>
    </row>
    <row r="2238" spans="1:22" s="38" customFormat="1" ht="12" hidden="1" outlineLevel="3">
      <c r="B2238" s="26"/>
      <c r="C2238" s="40"/>
      <c r="D2238" s="39"/>
      <c r="E2238" s="40"/>
      <c r="F2238" s="872"/>
      <c r="G2238" s="873"/>
      <c r="H2238" s="873"/>
      <c r="I2238" s="874" t="s">
        <v>1156</v>
      </c>
      <c r="J2238" s="873"/>
      <c r="K2238" s="41">
        <v>22.79</v>
      </c>
      <c r="L2238" s="875"/>
      <c r="M2238" s="43"/>
      <c r="O2238" s="1981"/>
      <c r="P2238" s="1982"/>
      <c r="Q2238" s="1980">
        <v>1</v>
      </c>
      <c r="R2238" s="2145"/>
      <c r="S2238" s="889"/>
      <c r="T2238" s="1569"/>
      <c r="U2238" s="915"/>
      <c r="V2238" s="890"/>
    </row>
    <row r="2239" spans="1:22" s="38" customFormat="1" ht="12" hidden="1" outlineLevel="3">
      <c r="B2239" s="26"/>
      <c r="C2239" s="40"/>
      <c r="D2239" s="39"/>
      <c r="E2239" s="40"/>
      <c r="F2239" s="872"/>
      <c r="G2239" s="873"/>
      <c r="H2239" s="873"/>
      <c r="I2239" s="874" t="s">
        <v>3</v>
      </c>
      <c r="J2239" s="873"/>
      <c r="K2239" s="41">
        <v>22.79</v>
      </c>
      <c r="L2239" s="875"/>
      <c r="M2239" s="43"/>
      <c r="O2239" s="1981"/>
      <c r="P2239" s="1982"/>
      <c r="Q2239" s="1980">
        <v>1</v>
      </c>
      <c r="R2239" s="2145"/>
      <c r="S2239" s="889"/>
      <c r="T2239" s="1569"/>
      <c r="U2239" s="915"/>
      <c r="V2239" s="890"/>
    </row>
    <row r="2240" spans="1:22" s="38" customFormat="1" ht="12" hidden="1" outlineLevel="3">
      <c r="B2240" s="26"/>
      <c r="C2240" s="40"/>
      <c r="D2240" s="39"/>
      <c r="E2240" s="40"/>
      <c r="F2240" s="872"/>
      <c r="G2240" s="873"/>
      <c r="H2240" s="873"/>
      <c r="I2240" s="874" t="s">
        <v>118</v>
      </c>
      <c r="J2240" s="873"/>
      <c r="K2240" s="41">
        <v>0</v>
      </c>
      <c r="L2240" s="875"/>
      <c r="M2240" s="43"/>
      <c r="O2240" s="1981"/>
      <c r="P2240" s="1982"/>
      <c r="Q2240" s="1980">
        <v>1</v>
      </c>
      <c r="R2240" s="2145"/>
      <c r="S2240" s="889"/>
      <c r="T2240" s="1569"/>
      <c r="U2240" s="915"/>
      <c r="V2240" s="890"/>
    </row>
    <row r="2241" spans="2:22" s="38" customFormat="1" ht="12" hidden="1" outlineLevel="3">
      <c r="B2241" s="26"/>
      <c r="C2241" s="40"/>
      <c r="D2241" s="39"/>
      <c r="E2241" s="40"/>
      <c r="F2241" s="872"/>
      <c r="G2241" s="873"/>
      <c r="H2241" s="873"/>
      <c r="I2241" s="874" t="s">
        <v>44</v>
      </c>
      <c r="J2241" s="873"/>
      <c r="K2241" s="41">
        <v>0</v>
      </c>
      <c r="L2241" s="875"/>
      <c r="M2241" s="43"/>
      <c r="O2241" s="1981"/>
      <c r="P2241" s="1982"/>
      <c r="Q2241" s="1980">
        <v>1</v>
      </c>
      <c r="R2241" s="2145"/>
      <c r="S2241" s="889"/>
      <c r="T2241" s="1569"/>
      <c r="U2241" s="915"/>
      <c r="V2241" s="890"/>
    </row>
    <row r="2242" spans="2:22" s="38" customFormat="1" ht="12" hidden="1" outlineLevel="3">
      <c r="B2242" s="26"/>
      <c r="C2242" s="40"/>
      <c r="D2242" s="39"/>
      <c r="E2242" s="40"/>
      <c r="F2242" s="872"/>
      <c r="G2242" s="873"/>
      <c r="H2242" s="873"/>
      <c r="I2242" s="874" t="s">
        <v>953</v>
      </c>
      <c r="J2242" s="873"/>
      <c r="K2242" s="41">
        <v>0</v>
      </c>
      <c r="L2242" s="875"/>
      <c r="M2242" s="43"/>
      <c r="O2242" s="1981"/>
      <c r="P2242" s="1982"/>
      <c r="Q2242" s="1980">
        <v>1</v>
      </c>
      <c r="R2242" s="2145"/>
      <c r="S2242" s="889"/>
      <c r="T2242" s="1569"/>
      <c r="U2242" s="915"/>
      <c r="V2242" s="890"/>
    </row>
    <row r="2243" spans="2:22" s="38" customFormat="1" ht="12" hidden="1" outlineLevel="3">
      <c r="B2243" s="26"/>
      <c r="C2243" s="40"/>
      <c r="D2243" s="39"/>
      <c r="E2243" s="40"/>
      <c r="F2243" s="872"/>
      <c r="G2243" s="873"/>
      <c r="H2243" s="873"/>
      <c r="I2243" s="874" t="s">
        <v>801</v>
      </c>
      <c r="J2243" s="873"/>
      <c r="K2243" s="41">
        <v>29.67</v>
      </c>
      <c r="L2243" s="875"/>
      <c r="M2243" s="43"/>
      <c r="O2243" s="1981"/>
      <c r="P2243" s="1982"/>
      <c r="Q2243" s="1980">
        <v>1</v>
      </c>
      <c r="R2243" s="2145"/>
      <c r="S2243" s="889"/>
      <c r="T2243" s="1569"/>
      <c r="U2243" s="915"/>
      <c r="V2243" s="890"/>
    </row>
    <row r="2244" spans="2:22" s="38" customFormat="1" ht="12" hidden="1" outlineLevel="3">
      <c r="B2244" s="26"/>
      <c r="C2244" s="40"/>
      <c r="D2244" s="39"/>
      <c r="E2244" s="40"/>
      <c r="F2244" s="872"/>
      <c r="G2244" s="873"/>
      <c r="H2244" s="873"/>
      <c r="I2244" s="874"/>
      <c r="J2244" s="873"/>
      <c r="K2244" s="41">
        <v>0</v>
      </c>
      <c r="L2244" s="875"/>
      <c r="M2244" s="43"/>
      <c r="O2244" s="1981"/>
      <c r="P2244" s="1982"/>
      <c r="Q2244" s="1980">
        <v>1</v>
      </c>
      <c r="R2244" s="2145"/>
      <c r="S2244" s="889"/>
      <c r="T2244" s="1569"/>
      <c r="U2244" s="915"/>
      <c r="V2244" s="890"/>
    </row>
    <row r="2245" spans="2:22" s="64" customFormat="1" ht="22.8" outlineLevel="2">
      <c r="B2245" s="1921" t="s">
        <v>4688</v>
      </c>
      <c r="C2245" s="1642"/>
      <c r="D2245" s="1921"/>
      <c r="E2245" s="1639"/>
      <c r="F2245" s="1638">
        <v>2</v>
      </c>
      <c r="G2245" s="1642" t="s">
        <v>4</v>
      </c>
      <c r="H2245" s="1922" t="s">
        <v>1931</v>
      </c>
      <c r="I2245" s="1644" t="s">
        <v>1932</v>
      </c>
      <c r="J2245" s="1642" t="s">
        <v>6</v>
      </c>
      <c r="K2245" s="1643">
        <v>3.65</v>
      </c>
      <c r="L2245" s="1923">
        <v>0</v>
      </c>
      <c r="M2245" s="1643">
        <f t="shared" ref="M2245:M2256" si="5">K2245*(1+L2245/100)</f>
        <v>3.65</v>
      </c>
      <c r="O2245" s="1977"/>
      <c r="P2245" s="1983"/>
      <c r="Q2245" s="1978"/>
      <c r="R2245" s="2143">
        <f t="shared" ref="R2245:R2257" si="6">M2245*Q2245</f>
        <v>0</v>
      </c>
      <c r="S2245" s="1924"/>
      <c r="T2245" s="2155">
        <f t="shared" ref="T2245:T2257" si="7">M2245*S2245</f>
        <v>0</v>
      </c>
      <c r="U2245" s="1619"/>
      <c r="V2245" s="911">
        <f t="shared" ref="V2245:V2257" si="8">M2245*U2245</f>
        <v>0</v>
      </c>
    </row>
    <row r="2246" spans="2:22" s="64" customFormat="1" ht="22.8" outlineLevel="2">
      <c r="B2246" s="1921" t="s">
        <v>4688</v>
      </c>
      <c r="C2246" s="1642"/>
      <c r="D2246" s="1921"/>
      <c r="E2246" s="1639"/>
      <c r="F2246" s="1638">
        <v>3</v>
      </c>
      <c r="G2246" s="1642" t="s">
        <v>4</v>
      </c>
      <c r="H2246" s="1922" t="s">
        <v>1933</v>
      </c>
      <c r="I2246" s="1644" t="s">
        <v>1932</v>
      </c>
      <c r="J2246" s="1642" t="s">
        <v>6</v>
      </c>
      <c r="K2246" s="1643">
        <v>33.85</v>
      </c>
      <c r="L2246" s="1923">
        <v>0</v>
      </c>
      <c r="M2246" s="1643">
        <f t="shared" si="5"/>
        <v>33.85</v>
      </c>
      <c r="O2246" s="1977"/>
      <c r="P2246" s="1983"/>
      <c r="Q2246" s="1978"/>
      <c r="R2246" s="2143">
        <f t="shared" si="6"/>
        <v>0</v>
      </c>
      <c r="S2246" s="1924"/>
      <c r="T2246" s="2155">
        <f t="shared" si="7"/>
        <v>0</v>
      </c>
      <c r="U2246" s="1619"/>
      <c r="V2246" s="911">
        <f t="shared" si="8"/>
        <v>0</v>
      </c>
    </row>
    <row r="2247" spans="2:22" s="64" customFormat="1" ht="22.8" outlineLevel="2">
      <c r="B2247" s="1921" t="s">
        <v>4688</v>
      </c>
      <c r="C2247" s="1642"/>
      <c r="D2247" s="1921"/>
      <c r="E2247" s="1639"/>
      <c r="F2247" s="1638">
        <v>4</v>
      </c>
      <c r="G2247" s="1642" t="s">
        <v>4</v>
      </c>
      <c r="H2247" s="1922" t="s">
        <v>1934</v>
      </c>
      <c r="I2247" s="1644" t="s">
        <v>1932</v>
      </c>
      <c r="J2247" s="1642" t="s">
        <v>6</v>
      </c>
      <c r="K2247" s="1643">
        <v>5.4749999999999996</v>
      </c>
      <c r="L2247" s="1923">
        <v>0</v>
      </c>
      <c r="M2247" s="1643">
        <f t="shared" si="5"/>
        <v>5.4749999999999996</v>
      </c>
      <c r="O2247" s="1977"/>
      <c r="P2247" s="1983"/>
      <c r="Q2247" s="1978"/>
      <c r="R2247" s="2143">
        <f t="shared" si="6"/>
        <v>0</v>
      </c>
      <c r="S2247" s="1924"/>
      <c r="T2247" s="2155">
        <f t="shared" si="7"/>
        <v>0</v>
      </c>
      <c r="U2247" s="1619"/>
      <c r="V2247" s="911">
        <f t="shared" si="8"/>
        <v>0</v>
      </c>
    </row>
    <row r="2248" spans="2:22" s="64" customFormat="1" ht="22.8" outlineLevel="2">
      <c r="B2248" s="1921" t="s">
        <v>4688</v>
      </c>
      <c r="C2248" s="1642"/>
      <c r="D2248" s="1921"/>
      <c r="E2248" s="1639"/>
      <c r="F2248" s="1638">
        <v>5</v>
      </c>
      <c r="G2248" s="1642" t="s">
        <v>4</v>
      </c>
      <c r="H2248" s="1922" t="s">
        <v>1935</v>
      </c>
      <c r="I2248" s="1644" t="s">
        <v>1932</v>
      </c>
      <c r="J2248" s="1642" t="s">
        <v>6</v>
      </c>
      <c r="K2248" s="1643">
        <v>17.3</v>
      </c>
      <c r="L2248" s="1923">
        <v>0</v>
      </c>
      <c r="M2248" s="1643">
        <f t="shared" si="5"/>
        <v>17.3</v>
      </c>
      <c r="O2248" s="1977"/>
      <c r="P2248" s="1983"/>
      <c r="Q2248" s="1978"/>
      <c r="R2248" s="2143">
        <f t="shared" si="6"/>
        <v>0</v>
      </c>
      <c r="S2248" s="1924"/>
      <c r="T2248" s="2155">
        <f t="shared" si="7"/>
        <v>0</v>
      </c>
      <c r="U2248" s="1619"/>
      <c r="V2248" s="911">
        <f t="shared" si="8"/>
        <v>0</v>
      </c>
    </row>
    <row r="2249" spans="2:22" s="64" customFormat="1" ht="22.8" outlineLevel="2">
      <c r="B2249" s="1921" t="s">
        <v>4688</v>
      </c>
      <c r="C2249" s="1642"/>
      <c r="D2249" s="1921"/>
      <c r="E2249" s="1639"/>
      <c r="F2249" s="1638">
        <v>6</v>
      </c>
      <c r="G2249" s="1642" t="s">
        <v>4</v>
      </c>
      <c r="H2249" s="1922" t="s">
        <v>1936</v>
      </c>
      <c r="I2249" s="1644" t="s">
        <v>1932</v>
      </c>
      <c r="J2249" s="1642" t="s">
        <v>6</v>
      </c>
      <c r="K2249" s="1643">
        <v>10.185</v>
      </c>
      <c r="L2249" s="1923">
        <v>0</v>
      </c>
      <c r="M2249" s="1643">
        <f t="shared" si="5"/>
        <v>10.185</v>
      </c>
      <c r="O2249" s="1977"/>
      <c r="P2249" s="1983"/>
      <c r="Q2249" s="1978"/>
      <c r="R2249" s="2143">
        <f t="shared" si="6"/>
        <v>0</v>
      </c>
      <c r="S2249" s="1924"/>
      <c r="T2249" s="2155">
        <f t="shared" si="7"/>
        <v>0</v>
      </c>
      <c r="U2249" s="1619"/>
      <c r="V2249" s="911">
        <f t="shared" si="8"/>
        <v>0</v>
      </c>
    </row>
    <row r="2250" spans="2:22" s="64" customFormat="1" ht="22.8" outlineLevel="2">
      <c r="B2250" s="1921" t="s">
        <v>4688</v>
      </c>
      <c r="C2250" s="1642"/>
      <c r="D2250" s="1921"/>
      <c r="E2250" s="1639"/>
      <c r="F2250" s="1638">
        <v>7</v>
      </c>
      <c r="G2250" s="1642" t="s">
        <v>4</v>
      </c>
      <c r="H2250" s="1922" t="s">
        <v>1937</v>
      </c>
      <c r="I2250" s="1644" t="s">
        <v>1932</v>
      </c>
      <c r="J2250" s="1642" t="s">
        <v>6</v>
      </c>
      <c r="K2250" s="1643">
        <v>19.585000000000001</v>
      </c>
      <c r="L2250" s="1923">
        <v>0</v>
      </c>
      <c r="M2250" s="1643">
        <f t="shared" si="5"/>
        <v>19.585000000000001</v>
      </c>
      <c r="O2250" s="1977"/>
      <c r="P2250" s="1983"/>
      <c r="Q2250" s="1978"/>
      <c r="R2250" s="2143">
        <f t="shared" si="6"/>
        <v>0</v>
      </c>
      <c r="S2250" s="1924"/>
      <c r="T2250" s="2155">
        <f t="shared" si="7"/>
        <v>0</v>
      </c>
      <c r="U2250" s="1619"/>
      <c r="V2250" s="911">
        <f t="shared" si="8"/>
        <v>0</v>
      </c>
    </row>
    <row r="2251" spans="2:22" s="64" customFormat="1" ht="22.8" outlineLevel="2">
      <c r="B2251" s="1921" t="s">
        <v>4688</v>
      </c>
      <c r="C2251" s="1642"/>
      <c r="D2251" s="1921"/>
      <c r="E2251" s="1639"/>
      <c r="F2251" s="1638">
        <v>8</v>
      </c>
      <c r="G2251" s="1642" t="s">
        <v>4</v>
      </c>
      <c r="H2251" s="1922" t="s">
        <v>1938</v>
      </c>
      <c r="I2251" s="1644" t="s">
        <v>1932</v>
      </c>
      <c r="J2251" s="1642" t="s">
        <v>6</v>
      </c>
      <c r="K2251" s="1643">
        <v>4.6500000000000004</v>
      </c>
      <c r="L2251" s="1923">
        <v>0</v>
      </c>
      <c r="M2251" s="1643">
        <f t="shared" si="5"/>
        <v>4.6500000000000004</v>
      </c>
      <c r="O2251" s="1977"/>
      <c r="P2251" s="1983"/>
      <c r="Q2251" s="1978"/>
      <c r="R2251" s="2143">
        <f t="shared" si="6"/>
        <v>0</v>
      </c>
      <c r="S2251" s="1924"/>
      <c r="T2251" s="2155">
        <f t="shared" si="7"/>
        <v>0</v>
      </c>
      <c r="U2251" s="1619"/>
      <c r="V2251" s="911">
        <f t="shared" si="8"/>
        <v>0</v>
      </c>
    </row>
    <row r="2252" spans="2:22" s="64" customFormat="1" ht="22.8" outlineLevel="2">
      <c r="B2252" s="1921" t="s">
        <v>4688</v>
      </c>
      <c r="C2252" s="1642"/>
      <c r="D2252" s="1921"/>
      <c r="E2252" s="1639"/>
      <c r="F2252" s="1638">
        <v>9</v>
      </c>
      <c r="G2252" s="1642" t="s">
        <v>4</v>
      </c>
      <c r="H2252" s="1922" t="s">
        <v>1939</v>
      </c>
      <c r="I2252" s="1644" t="s">
        <v>1932</v>
      </c>
      <c r="J2252" s="1642" t="s">
        <v>6</v>
      </c>
      <c r="K2252" s="1643">
        <v>33.36</v>
      </c>
      <c r="L2252" s="1923">
        <v>0</v>
      </c>
      <c r="M2252" s="1643">
        <f t="shared" si="5"/>
        <v>33.36</v>
      </c>
      <c r="O2252" s="1977"/>
      <c r="P2252" s="1983"/>
      <c r="Q2252" s="1978"/>
      <c r="R2252" s="2143">
        <f t="shared" si="6"/>
        <v>0</v>
      </c>
      <c r="S2252" s="1924"/>
      <c r="T2252" s="2155">
        <f t="shared" si="7"/>
        <v>0</v>
      </c>
      <c r="U2252" s="1619"/>
      <c r="V2252" s="911">
        <f t="shared" si="8"/>
        <v>0</v>
      </c>
    </row>
    <row r="2253" spans="2:22" s="64" customFormat="1" ht="22.8" outlineLevel="2">
      <c r="B2253" s="1921" t="s">
        <v>4688</v>
      </c>
      <c r="C2253" s="1642"/>
      <c r="D2253" s="1921"/>
      <c r="E2253" s="1639"/>
      <c r="F2253" s="1638">
        <v>10</v>
      </c>
      <c r="G2253" s="1642" t="s">
        <v>4</v>
      </c>
      <c r="H2253" s="1922" t="s">
        <v>1940</v>
      </c>
      <c r="I2253" s="1644" t="s">
        <v>1932</v>
      </c>
      <c r="J2253" s="1642" t="s">
        <v>6</v>
      </c>
      <c r="K2253" s="1643">
        <v>27.574999999999999</v>
      </c>
      <c r="L2253" s="1923">
        <v>0</v>
      </c>
      <c r="M2253" s="1643">
        <f t="shared" si="5"/>
        <v>27.574999999999999</v>
      </c>
      <c r="O2253" s="1977"/>
      <c r="P2253" s="1983"/>
      <c r="Q2253" s="1978"/>
      <c r="R2253" s="2143">
        <f t="shared" si="6"/>
        <v>0</v>
      </c>
      <c r="S2253" s="1924"/>
      <c r="T2253" s="2155">
        <f t="shared" si="7"/>
        <v>0</v>
      </c>
      <c r="U2253" s="1619"/>
      <c r="V2253" s="911">
        <f t="shared" si="8"/>
        <v>0</v>
      </c>
    </row>
    <row r="2254" spans="2:22" s="64" customFormat="1" ht="22.8" outlineLevel="2">
      <c r="B2254" s="1921" t="s">
        <v>4688</v>
      </c>
      <c r="C2254" s="1642"/>
      <c r="D2254" s="1921"/>
      <c r="E2254" s="1639"/>
      <c r="F2254" s="1638">
        <v>11</v>
      </c>
      <c r="G2254" s="1642" t="s">
        <v>4</v>
      </c>
      <c r="H2254" s="1922" t="s">
        <v>1941</v>
      </c>
      <c r="I2254" s="1644" t="s">
        <v>1932</v>
      </c>
      <c r="J2254" s="1642" t="s">
        <v>6</v>
      </c>
      <c r="K2254" s="1643">
        <v>14.035</v>
      </c>
      <c r="L2254" s="1923">
        <v>0</v>
      </c>
      <c r="M2254" s="1643">
        <f t="shared" si="5"/>
        <v>14.035</v>
      </c>
      <c r="O2254" s="1977"/>
      <c r="P2254" s="1983"/>
      <c r="Q2254" s="1978"/>
      <c r="R2254" s="2143">
        <f t="shared" si="6"/>
        <v>0</v>
      </c>
      <c r="S2254" s="1924"/>
      <c r="T2254" s="2155">
        <f t="shared" si="7"/>
        <v>0</v>
      </c>
      <c r="U2254" s="1619"/>
      <c r="V2254" s="911">
        <f t="shared" si="8"/>
        <v>0</v>
      </c>
    </row>
    <row r="2255" spans="2:22" s="64" customFormat="1" ht="22.8" outlineLevel="2">
      <c r="B2255" s="1921" t="s">
        <v>4688</v>
      </c>
      <c r="C2255" s="1642"/>
      <c r="D2255" s="1921"/>
      <c r="E2255" s="1639"/>
      <c r="F2255" s="1638">
        <v>12</v>
      </c>
      <c r="G2255" s="1642" t="s">
        <v>4</v>
      </c>
      <c r="H2255" s="1922" t="s">
        <v>1942</v>
      </c>
      <c r="I2255" s="1644" t="s">
        <v>1932</v>
      </c>
      <c r="J2255" s="1642" t="s">
        <v>6</v>
      </c>
      <c r="K2255" s="1643">
        <v>15.595000000000001</v>
      </c>
      <c r="L2255" s="1923">
        <v>0</v>
      </c>
      <c r="M2255" s="1643">
        <f t="shared" si="5"/>
        <v>15.595000000000001</v>
      </c>
      <c r="O2255" s="1977"/>
      <c r="P2255" s="1983"/>
      <c r="Q2255" s="1978"/>
      <c r="R2255" s="2143">
        <f t="shared" si="6"/>
        <v>0</v>
      </c>
      <c r="S2255" s="1924"/>
      <c r="T2255" s="2155">
        <f t="shared" si="7"/>
        <v>0</v>
      </c>
      <c r="U2255" s="1619"/>
      <c r="V2255" s="911">
        <f t="shared" si="8"/>
        <v>0</v>
      </c>
    </row>
    <row r="2256" spans="2:22" s="64" customFormat="1" ht="22.8" outlineLevel="2">
      <c r="B2256" s="1921" t="s">
        <v>4688</v>
      </c>
      <c r="C2256" s="1642"/>
      <c r="D2256" s="1921"/>
      <c r="E2256" s="1639"/>
      <c r="F2256" s="1638">
        <v>13</v>
      </c>
      <c r="G2256" s="1642" t="s">
        <v>4</v>
      </c>
      <c r="H2256" s="1922" t="s">
        <v>1943</v>
      </c>
      <c r="I2256" s="1644" t="s">
        <v>1932</v>
      </c>
      <c r="J2256" s="1642" t="s">
        <v>6</v>
      </c>
      <c r="K2256" s="1643">
        <v>1.45</v>
      </c>
      <c r="L2256" s="1923">
        <v>0</v>
      </c>
      <c r="M2256" s="1643">
        <f t="shared" si="5"/>
        <v>1.45</v>
      </c>
      <c r="O2256" s="1977"/>
      <c r="P2256" s="1983"/>
      <c r="Q2256" s="1978"/>
      <c r="R2256" s="2143">
        <f t="shared" si="6"/>
        <v>0</v>
      </c>
      <c r="S2256" s="1924"/>
      <c r="T2256" s="2155">
        <f t="shared" si="7"/>
        <v>0</v>
      </c>
      <c r="U2256" s="1619"/>
      <c r="V2256" s="911">
        <f t="shared" si="8"/>
        <v>0</v>
      </c>
    </row>
    <row r="2257" spans="1:22" s="64" customFormat="1" ht="11.4" hidden="1" outlineLevel="2">
      <c r="C2257" s="1642"/>
      <c r="D2257" s="1921"/>
      <c r="E2257" s="1639"/>
      <c r="F2257" s="1638">
        <v>14</v>
      </c>
      <c r="G2257" s="1642" t="s">
        <v>13</v>
      </c>
      <c r="H2257" s="1922" t="s">
        <v>366</v>
      </c>
      <c r="I2257" s="1641" t="s">
        <v>1661</v>
      </c>
      <c r="J2257" s="1642" t="s">
        <v>0</v>
      </c>
      <c r="K2257" s="1643">
        <v>1.1000000000000001</v>
      </c>
      <c r="L2257" s="1923">
        <v>0</v>
      </c>
      <c r="M2257" s="1643">
        <f>K2257*(1+L2257/100)</f>
        <v>1.1000000000000001</v>
      </c>
      <c r="O2257" s="1990"/>
      <c r="P2257" s="1983"/>
      <c r="Q2257" s="1978">
        <v>1</v>
      </c>
      <c r="R2257" s="2143">
        <f t="shared" si="6"/>
        <v>1.1000000000000001</v>
      </c>
      <c r="S2257" s="1924"/>
      <c r="T2257" s="1925">
        <f t="shared" si="7"/>
        <v>0</v>
      </c>
      <c r="U2257" s="1924"/>
      <c r="V2257" s="911">
        <f t="shared" si="8"/>
        <v>0</v>
      </c>
    </row>
    <row r="2258" spans="1:22" s="47" customFormat="1" ht="12.75" hidden="1" customHeight="1" outlineLevel="2">
      <c r="B2258" s="26"/>
      <c r="C2258" s="49"/>
      <c r="D2258" s="48"/>
      <c r="E2258" s="49"/>
      <c r="F2258" s="876"/>
      <c r="G2258" s="877"/>
      <c r="H2258" s="877"/>
      <c r="I2258" s="878"/>
      <c r="J2258" s="877"/>
      <c r="K2258" s="51"/>
      <c r="L2258" s="879"/>
      <c r="M2258" s="51"/>
      <c r="O2258" s="1988"/>
      <c r="P2258" s="1985"/>
      <c r="Q2258" s="1986"/>
      <c r="R2258" s="2146"/>
      <c r="S2258" s="891"/>
      <c r="T2258" s="1570"/>
      <c r="U2258" s="916"/>
      <c r="V2258" s="892"/>
    </row>
    <row r="2259" spans="1:22" s="25" customFormat="1" ht="24.6" customHeight="1" outlineLevel="1">
      <c r="A2259" s="451"/>
      <c r="B2259" s="500" t="s">
        <v>4689</v>
      </c>
      <c r="C2259" s="501" t="s">
        <v>4699</v>
      </c>
      <c r="D2259" s="501"/>
      <c r="E2259" s="502"/>
      <c r="F2259" s="844"/>
      <c r="G2259" s="845"/>
      <c r="H2259" s="503"/>
      <c r="I2259" s="868" t="s">
        <v>1523</v>
      </c>
      <c r="J2259" s="869"/>
      <c r="K2259" s="870"/>
      <c r="L2259" s="871"/>
      <c r="M2259" s="517"/>
      <c r="O2259" s="1995">
        <f>O2261+O2269+O2274+O2295+O2300+O2308+O2309+O2310+O2311+O2312+O2313+O2314+O2315+O2316+O2317+O2318</f>
        <v>0</v>
      </c>
      <c r="P2259" s="1987"/>
      <c r="Q2259" s="1976"/>
      <c r="R2259" s="2142">
        <f>SUBTOTAL(9,R2261:R2318)</f>
        <v>0</v>
      </c>
      <c r="S2259" s="880"/>
      <c r="T2259" s="2156">
        <f>SUBTOTAL(9,T2261:T2360)</f>
        <v>2.0502850000000003E-2</v>
      </c>
      <c r="U2259" s="917"/>
      <c r="V2259" s="893">
        <f>SUBTOTAL(9,V2261:V2360)</f>
        <v>0</v>
      </c>
    </row>
    <row r="2260" spans="1:22" s="25" customFormat="1" ht="25.5" hidden="1" customHeight="1" outlineLevel="1">
      <c r="B2260" s="26"/>
      <c r="C2260" s="6"/>
      <c r="D2260" s="26"/>
      <c r="E2260" s="6"/>
      <c r="F2260" s="882"/>
      <c r="G2260" s="568"/>
      <c r="H2260" s="729"/>
      <c r="I2260" s="883" t="s">
        <v>2356</v>
      </c>
      <c r="J2260" s="568"/>
      <c r="K2260" s="28"/>
      <c r="L2260" s="574"/>
      <c r="M2260" s="28"/>
      <c r="O2260" s="1992"/>
      <c r="P2260" s="1993"/>
      <c r="Q2260" s="1994"/>
      <c r="R2260" s="2147"/>
      <c r="S2260" s="575"/>
      <c r="T2260" s="1571"/>
      <c r="U2260" s="918"/>
      <c r="V2260" s="895"/>
    </row>
    <row r="2261" spans="1:22" s="64" customFormat="1" outlineLevel="2" collapsed="1">
      <c r="B2261" s="1843" t="s">
        <v>4</v>
      </c>
      <c r="C2261" s="1844"/>
      <c r="D2261" s="1631" t="s">
        <v>4647</v>
      </c>
      <c r="E2261" s="1631"/>
      <c r="F2261" s="1630">
        <v>1</v>
      </c>
      <c r="G2261" s="1631" t="s">
        <v>13</v>
      </c>
      <c r="H2261" s="1632" t="s">
        <v>2311</v>
      </c>
      <c r="I2261" s="1929" t="s">
        <v>2312</v>
      </c>
      <c r="J2261" s="1633" t="s">
        <v>16</v>
      </c>
      <c r="K2261" s="1634">
        <v>82.869</v>
      </c>
      <c r="L2261" s="1635">
        <v>0</v>
      </c>
      <c r="M2261" s="1636">
        <f>K2261*(1+L2261/100)</f>
        <v>82.869</v>
      </c>
      <c r="O2261" s="1996"/>
      <c r="P2261" s="1983"/>
      <c r="Q2261" s="1978"/>
      <c r="R2261" s="2148">
        <f>M2261*Q2261</f>
        <v>0</v>
      </c>
      <c r="S2261" s="576">
        <v>5.0000000000000002E-5</v>
      </c>
      <c r="T2261" s="2157">
        <f>M2261*S2261</f>
        <v>4.1434499999999999E-3</v>
      </c>
      <c r="U2261" s="919"/>
      <c r="V2261" s="896">
        <f>M2261*U2261</f>
        <v>0</v>
      </c>
    </row>
    <row r="2262" spans="1:22" s="38" customFormat="1" ht="12" hidden="1" outlineLevel="3">
      <c r="B2262" s="26"/>
      <c r="C2262" s="40"/>
      <c r="D2262" s="39"/>
      <c r="E2262" s="40"/>
      <c r="F2262" s="872"/>
      <c r="G2262" s="873"/>
      <c r="H2262" s="873"/>
      <c r="I2262" s="874" t="s">
        <v>109</v>
      </c>
      <c r="J2262" s="873"/>
      <c r="K2262" s="41">
        <v>0</v>
      </c>
      <c r="L2262" s="875"/>
      <c r="M2262" s="43"/>
      <c r="O2262" s="1997">
        <v>1</v>
      </c>
      <c r="P2262" s="1982"/>
      <c r="Q2262" s="1980">
        <v>1</v>
      </c>
      <c r="R2262" s="1982"/>
      <c r="S2262" s="897"/>
      <c r="T2262" s="1573"/>
      <c r="U2262" s="920"/>
      <c r="V2262" s="898"/>
    </row>
    <row r="2263" spans="1:22" s="38" customFormat="1" ht="12" hidden="1" outlineLevel="3">
      <c r="B2263" s="26"/>
      <c r="C2263" s="40"/>
      <c r="D2263" s="39"/>
      <c r="E2263" s="40"/>
      <c r="F2263" s="872"/>
      <c r="G2263" s="873"/>
      <c r="H2263" s="873"/>
      <c r="I2263" s="874" t="s">
        <v>45</v>
      </c>
      <c r="J2263" s="873"/>
      <c r="K2263" s="41">
        <v>0</v>
      </c>
      <c r="L2263" s="875"/>
      <c r="M2263" s="43"/>
      <c r="O2263" s="1997">
        <v>1</v>
      </c>
      <c r="P2263" s="1982"/>
      <c r="Q2263" s="1980">
        <v>1</v>
      </c>
      <c r="R2263" s="1982"/>
      <c r="S2263" s="897"/>
      <c r="T2263" s="1573"/>
      <c r="U2263" s="920"/>
      <c r="V2263" s="898"/>
    </row>
    <row r="2264" spans="1:22" s="38" customFormat="1" ht="12" hidden="1" outlineLevel="3">
      <c r="B2264" s="26"/>
      <c r="C2264" s="40"/>
      <c r="D2264" s="39"/>
      <c r="E2264" s="40"/>
      <c r="F2264" s="872"/>
      <c r="G2264" s="873"/>
      <c r="H2264" s="873"/>
      <c r="I2264" s="874" t="s">
        <v>1537</v>
      </c>
      <c r="J2264" s="873"/>
      <c r="K2264" s="41">
        <v>98.349000000000004</v>
      </c>
      <c r="L2264" s="875"/>
      <c r="M2264" s="43"/>
      <c r="O2264" s="1997">
        <v>1</v>
      </c>
      <c r="P2264" s="1982"/>
      <c r="Q2264" s="1980">
        <v>1</v>
      </c>
      <c r="R2264" s="1982"/>
      <c r="S2264" s="897"/>
      <c r="T2264" s="1573"/>
      <c r="U2264" s="920"/>
      <c r="V2264" s="898"/>
    </row>
    <row r="2265" spans="1:22" s="38" customFormat="1" ht="12" hidden="1" outlineLevel="3">
      <c r="B2265" s="26"/>
      <c r="C2265" s="40"/>
      <c r="D2265" s="39"/>
      <c r="E2265" s="40"/>
      <c r="F2265" s="872"/>
      <c r="G2265" s="873"/>
      <c r="H2265" s="873"/>
      <c r="I2265" s="874" t="s">
        <v>161</v>
      </c>
      <c r="J2265" s="873"/>
      <c r="K2265" s="41">
        <v>0</v>
      </c>
      <c r="L2265" s="875"/>
      <c r="M2265" s="43"/>
      <c r="O2265" s="1997">
        <v>1</v>
      </c>
      <c r="P2265" s="1982"/>
      <c r="Q2265" s="1980">
        <v>1</v>
      </c>
      <c r="R2265" s="1982"/>
      <c r="S2265" s="897"/>
      <c r="T2265" s="1573"/>
      <c r="U2265" s="920"/>
      <c r="V2265" s="898"/>
    </row>
    <row r="2266" spans="1:22" s="38" customFormat="1" ht="12" hidden="1" outlineLevel="3">
      <c r="B2266" s="26"/>
      <c r="C2266" s="40"/>
      <c r="D2266" s="39"/>
      <c r="E2266" s="40"/>
      <c r="F2266" s="872"/>
      <c r="G2266" s="873"/>
      <c r="H2266" s="873"/>
      <c r="I2266" s="874" t="s">
        <v>396</v>
      </c>
      <c r="J2266" s="873"/>
      <c r="K2266" s="41">
        <v>-5.4</v>
      </c>
      <c r="L2266" s="875"/>
      <c r="M2266" s="43"/>
      <c r="O2266" s="1997">
        <v>1</v>
      </c>
      <c r="P2266" s="1982"/>
      <c r="Q2266" s="1980">
        <v>1</v>
      </c>
      <c r="R2266" s="1982"/>
      <c r="S2266" s="897"/>
      <c r="T2266" s="1573"/>
      <c r="U2266" s="920"/>
      <c r="V2266" s="898"/>
    </row>
    <row r="2267" spans="1:22" s="38" customFormat="1" ht="12" hidden="1" outlineLevel="3">
      <c r="B2267" s="26"/>
      <c r="C2267" s="40"/>
      <c r="D2267" s="39"/>
      <c r="E2267" s="40"/>
      <c r="F2267" s="872"/>
      <c r="G2267" s="873"/>
      <c r="H2267" s="873"/>
      <c r="I2267" s="874" t="s">
        <v>813</v>
      </c>
      <c r="J2267" s="873"/>
      <c r="K2267" s="41">
        <v>-3.78</v>
      </c>
      <c r="L2267" s="875"/>
      <c r="M2267" s="43"/>
      <c r="O2267" s="1997">
        <v>1</v>
      </c>
      <c r="P2267" s="1982"/>
      <c r="Q2267" s="1980">
        <v>1</v>
      </c>
      <c r="R2267" s="1982"/>
      <c r="S2267" s="897"/>
      <c r="T2267" s="1573"/>
      <c r="U2267" s="920"/>
      <c r="V2267" s="898"/>
    </row>
    <row r="2268" spans="1:22" s="38" customFormat="1" ht="12" hidden="1" outlineLevel="3">
      <c r="B2268" s="26"/>
      <c r="C2268" s="40"/>
      <c r="D2268" s="39"/>
      <c r="E2268" s="40"/>
      <c r="F2268" s="872"/>
      <c r="G2268" s="873"/>
      <c r="H2268" s="873"/>
      <c r="I2268" s="874" t="s">
        <v>818</v>
      </c>
      <c r="J2268" s="873"/>
      <c r="K2268" s="41">
        <v>-6.3000000000000007</v>
      </c>
      <c r="L2268" s="875"/>
      <c r="M2268" s="43"/>
      <c r="O2268" s="1997">
        <v>1</v>
      </c>
      <c r="P2268" s="1982"/>
      <c r="Q2268" s="1980">
        <v>1</v>
      </c>
      <c r="R2268" s="1982"/>
      <c r="S2268" s="897"/>
      <c r="T2268" s="1573"/>
      <c r="U2268" s="920"/>
      <c r="V2268" s="898"/>
    </row>
    <row r="2269" spans="1:22" s="64" customFormat="1" outlineLevel="2" collapsed="1">
      <c r="B2269" s="1843" t="s">
        <v>4</v>
      </c>
      <c r="C2269" s="1844"/>
      <c r="D2269" s="1631" t="s">
        <v>1</v>
      </c>
      <c r="E2269" s="1631"/>
      <c r="F2269" s="1630">
        <v>2</v>
      </c>
      <c r="G2269" s="1631" t="s">
        <v>13</v>
      </c>
      <c r="H2269" s="1632" t="s">
        <v>2313</v>
      </c>
      <c r="I2269" s="1929" t="s">
        <v>2315</v>
      </c>
      <c r="J2269" s="1633" t="s">
        <v>16</v>
      </c>
      <c r="K2269" s="1634">
        <v>29.369999999999997</v>
      </c>
      <c r="L2269" s="1635">
        <v>0</v>
      </c>
      <c r="M2269" s="1636">
        <f>K2269*(1+L2269/100)</f>
        <v>29.369999999999997</v>
      </c>
      <c r="O2269" s="1996"/>
      <c r="P2269" s="1983"/>
      <c r="Q2269" s="1978"/>
      <c r="R2269" s="2148">
        <f>M2269*Q2269</f>
        <v>0</v>
      </c>
      <c r="S2269" s="576">
        <v>5.0000000000000002E-5</v>
      </c>
      <c r="T2269" s="2157">
        <f>M2269*S2269</f>
        <v>1.4685E-3</v>
      </c>
      <c r="U2269" s="919"/>
      <c r="V2269" s="896">
        <f>M2269*U2269</f>
        <v>0</v>
      </c>
    </row>
    <row r="2270" spans="1:22" s="38" customFormat="1" ht="12" hidden="1" outlineLevel="3">
      <c r="B2270" s="26"/>
      <c r="C2270" s="40"/>
      <c r="D2270" s="39"/>
      <c r="E2270" s="40"/>
      <c r="F2270" s="872"/>
      <c r="G2270" s="873"/>
      <c r="H2270" s="873"/>
      <c r="I2270" s="874" t="s">
        <v>108</v>
      </c>
      <c r="J2270" s="873"/>
      <c r="K2270" s="41">
        <v>0</v>
      </c>
      <c r="L2270" s="875"/>
      <c r="M2270" s="43"/>
      <c r="O2270" s="1997">
        <v>1</v>
      </c>
      <c r="P2270" s="1982"/>
      <c r="Q2270" s="1980">
        <v>1</v>
      </c>
      <c r="R2270" s="1982"/>
      <c r="S2270" s="897"/>
      <c r="T2270" s="1573"/>
      <c r="U2270" s="920"/>
      <c r="V2270" s="898"/>
    </row>
    <row r="2271" spans="1:22" s="38" customFormat="1" ht="12" hidden="1" outlineLevel="3">
      <c r="B2271" s="26"/>
      <c r="C2271" s="40"/>
      <c r="D2271" s="39"/>
      <c r="E2271" s="40"/>
      <c r="F2271" s="872"/>
      <c r="G2271" s="873"/>
      <c r="H2271" s="873"/>
      <c r="I2271" s="874" t="s">
        <v>45</v>
      </c>
      <c r="J2271" s="873"/>
      <c r="K2271" s="41">
        <v>0</v>
      </c>
      <c r="L2271" s="875"/>
      <c r="M2271" s="43"/>
      <c r="O2271" s="1997">
        <v>1</v>
      </c>
      <c r="P2271" s="1982"/>
      <c r="Q2271" s="1980">
        <v>1</v>
      </c>
      <c r="R2271" s="1982"/>
      <c r="S2271" s="897"/>
      <c r="T2271" s="1573"/>
      <c r="U2271" s="920"/>
      <c r="V2271" s="898"/>
    </row>
    <row r="2272" spans="1:22" s="38" customFormat="1" ht="12" hidden="1" outlineLevel="3">
      <c r="B2272" s="26"/>
      <c r="C2272" s="40"/>
      <c r="D2272" s="39"/>
      <c r="E2272" s="40"/>
      <c r="F2272" s="872"/>
      <c r="G2272" s="873"/>
      <c r="H2272" s="873"/>
      <c r="I2272" s="874" t="s">
        <v>1220</v>
      </c>
      <c r="J2272" s="873"/>
      <c r="K2272" s="41">
        <v>29.369999999999997</v>
      </c>
      <c r="L2272" s="875"/>
      <c r="M2272" s="43"/>
      <c r="O2272" s="1997">
        <v>1</v>
      </c>
      <c r="P2272" s="1982"/>
      <c r="Q2272" s="1980">
        <v>1</v>
      </c>
      <c r="R2272" s="1982"/>
      <c r="S2272" s="897"/>
      <c r="T2272" s="1573"/>
      <c r="U2272" s="920"/>
      <c r="V2272" s="898"/>
    </row>
    <row r="2273" spans="2:22" s="38" customFormat="1" ht="12" hidden="1" outlineLevel="3">
      <c r="B2273" s="26"/>
      <c r="C2273" s="40"/>
      <c r="D2273" s="39"/>
      <c r="E2273" s="40"/>
      <c r="F2273" s="872"/>
      <c r="G2273" s="873"/>
      <c r="H2273" s="873"/>
      <c r="I2273" s="874"/>
      <c r="J2273" s="873"/>
      <c r="K2273" s="41">
        <v>0</v>
      </c>
      <c r="L2273" s="875"/>
      <c r="M2273" s="43"/>
      <c r="O2273" s="1997">
        <v>1</v>
      </c>
      <c r="P2273" s="1982"/>
      <c r="Q2273" s="1980">
        <v>1</v>
      </c>
      <c r="R2273" s="1982"/>
      <c r="S2273" s="897"/>
      <c r="T2273" s="1573"/>
      <c r="U2273" s="920"/>
      <c r="V2273" s="898"/>
    </row>
    <row r="2274" spans="2:22" s="64" customFormat="1" outlineLevel="2" collapsed="1">
      <c r="B2274" s="1843" t="s">
        <v>4</v>
      </c>
      <c r="C2274" s="1844"/>
      <c r="D2274" s="1631" t="s">
        <v>2</v>
      </c>
      <c r="E2274" s="1631"/>
      <c r="F2274" s="1630">
        <v>3</v>
      </c>
      <c r="G2274" s="1631" t="s">
        <v>4</v>
      </c>
      <c r="H2274" s="1632" t="s">
        <v>2314</v>
      </c>
      <c r="I2274" s="1929" t="s">
        <v>2315</v>
      </c>
      <c r="J2274" s="1633" t="s">
        <v>16</v>
      </c>
      <c r="K2274" s="1634">
        <v>216.25200000000001</v>
      </c>
      <c r="L2274" s="1635">
        <v>0</v>
      </c>
      <c r="M2274" s="1636">
        <f>K2274*(1+L2274/100)</f>
        <v>216.25200000000001</v>
      </c>
      <c r="O2274" s="1996"/>
      <c r="P2274" s="1983"/>
      <c r="Q2274" s="1978"/>
      <c r="R2274" s="2148">
        <f>M2274*Q2274</f>
        <v>0</v>
      </c>
      <c r="S2274" s="576"/>
      <c r="T2274" s="2157">
        <f>M2274*S2274</f>
        <v>0</v>
      </c>
      <c r="U2274" s="919"/>
      <c r="V2274" s="896">
        <f>M2274*U2274</f>
        <v>0</v>
      </c>
    </row>
    <row r="2275" spans="2:22" s="38" customFormat="1" ht="12" hidden="1" outlineLevel="3">
      <c r="B2275" s="26"/>
      <c r="C2275" s="40"/>
      <c r="D2275" s="39"/>
      <c r="E2275" s="40"/>
      <c r="F2275" s="872"/>
      <c r="G2275" s="873"/>
      <c r="H2275" s="873"/>
      <c r="I2275" s="874" t="s">
        <v>107</v>
      </c>
      <c r="J2275" s="873"/>
      <c r="K2275" s="41">
        <v>0</v>
      </c>
      <c r="L2275" s="875"/>
      <c r="M2275" s="43"/>
      <c r="O2275" s="1998">
        <v>1</v>
      </c>
      <c r="P2275" s="1982"/>
      <c r="Q2275" s="1980">
        <v>1</v>
      </c>
      <c r="R2275" s="2149"/>
      <c r="S2275" s="899"/>
      <c r="T2275" s="1574"/>
      <c r="U2275" s="921"/>
      <c r="V2275" s="900"/>
    </row>
    <row r="2276" spans="2:22" s="38" customFormat="1" ht="12" hidden="1" outlineLevel="3">
      <c r="B2276" s="26"/>
      <c r="C2276" s="40"/>
      <c r="D2276" s="39"/>
      <c r="E2276" s="40"/>
      <c r="F2276" s="872"/>
      <c r="G2276" s="873"/>
      <c r="H2276" s="873"/>
      <c r="I2276" s="874" t="s">
        <v>45</v>
      </c>
      <c r="J2276" s="873"/>
      <c r="K2276" s="41">
        <v>0</v>
      </c>
      <c r="L2276" s="875"/>
      <c r="M2276" s="43"/>
      <c r="O2276" s="1998">
        <v>1</v>
      </c>
      <c r="P2276" s="1982"/>
      <c r="Q2276" s="1980">
        <v>1</v>
      </c>
      <c r="R2276" s="2149"/>
      <c r="S2276" s="899"/>
      <c r="T2276" s="1574"/>
      <c r="U2276" s="921"/>
      <c r="V2276" s="900"/>
    </row>
    <row r="2277" spans="2:22" s="38" customFormat="1" ht="12" hidden="1" outlineLevel="3">
      <c r="B2277" s="26"/>
      <c r="C2277" s="40"/>
      <c r="D2277" s="39"/>
      <c r="E2277" s="40"/>
      <c r="F2277" s="872"/>
      <c r="G2277" s="873"/>
      <c r="H2277" s="873"/>
      <c r="I2277" s="874" t="s">
        <v>1111</v>
      </c>
      <c r="J2277" s="873"/>
      <c r="K2277" s="41">
        <v>0</v>
      </c>
      <c r="L2277" s="875"/>
      <c r="M2277" s="43"/>
      <c r="O2277" s="1998">
        <v>1</v>
      </c>
      <c r="P2277" s="1982"/>
      <c r="Q2277" s="1980">
        <v>1</v>
      </c>
      <c r="R2277" s="2149"/>
      <c r="S2277" s="899"/>
      <c r="T2277" s="1574"/>
      <c r="U2277" s="921"/>
      <c r="V2277" s="900"/>
    </row>
    <row r="2278" spans="2:22" s="38" customFormat="1" ht="12" hidden="1" outlineLevel="3">
      <c r="B2278" s="26"/>
      <c r="C2278" s="40"/>
      <c r="D2278" s="39"/>
      <c r="E2278" s="40"/>
      <c r="F2278" s="872"/>
      <c r="G2278" s="873"/>
      <c r="H2278" s="873"/>
      <c r="I2278" s="874" t="s">
        <v>800</v>
      </c>
      <c r="J2278" s="873"/>
      <c r="K2278" s="41">
        <v>16.71</v>
      </c>
      <c r="L2278" s="875"/>
      <c r="M2278" s="43"/>
      <c r="O2278" s="1998">
        <v>1</v>
      </c>
      <c r="P2278" s="1982"/>
      <c r="Q2278" s="1980">
        <v>1</v>
      </c>
      <c r="R2278" s="2149"/>
      <c r="S2278" s="899"/>
      <c r="T2278" s="1574"/>
      <c r="U2278" s="921"/>
      <c r="V2278" s="900"/>
    </row>
    <row r="2279" spans="2:22" s="38" customFormat="1" ht="12" hidden="1" outlineLevel="3">
      <c r="B2279" s="26"/>
      <c r="C2279" s="40"/>
      <c r="D2279" s="39"/>
      <c r="E2279" s="40"/>
      <c r="F2279" s="872"/>
      <c r="G2279" s="873"/>
      <c r="H2279" s="873"/>
      <c r="I2279" s="874" t="s">
        <v>396</v>
      </c>
      <c r="J2279" s="873"/>
      <c r="K2279" s="41">
        <v>-5.4</v>
      </c>
      <c r="L2279" s="875"/>
      <c r="M2279" s="43"/>
      <c r="O2279" s="1998">
        <v>1</v>
      </c>
      <c r="P2279" s="1982"/>
      <c r="Q2279" s="1980">
        <v>1</v>
      </c>
      <c r="R2279" s="2149"/>
      <c r="S2279" s="899"/>
      <c r="T2279" s="1574"/>
      <c r="U2279" s="921"/>
      <c r="V2279" s="900"/>
    </row>
    <row r="2280" spans="2:22" s="38" customFormat="1" ht="12" hidden="1" outlineLevel="3">
      <c r="B2280" s="26"/>
      <c r="C2280" s="40"/>
      <c r="D2280" s="39"/>
      <c r="E2280" s="40"/>
      <c r="F2280" s="872"/>
      <c r="G2280" s="873"/>
      <c r="H2280" s="873"/>
      <c r="I2280" s="874" t="s">
        <v>925</v>
      </c>
      <c r="J2280" s="873"/>
      <c r="K2280" s="41">
        <v>0</v>
      </c>
      <c r="L2280" s="875"/>
      <c r="M2280" s="43"/>
      <c r="O2280" s="1998">
        <v>1</v>
      </c>
      <c r="P2280" s="1982"/>
      <c r="Q2280" s="1980">
        <v>1</v>
      </c>
      <c r="R2280" s="2149"/>
      <c r="S2280" s="899"/>
      <c r="T2280" s="1574"/>
      <c r="U2280" s="921"/>
      <c r="V2280" s="900"/>
    </row>
    <row r="2281" spans="2:22" s="38" customFormat="1" ht="12" hidden="1" outlineLevel="3">
      <c r="B2281" s="26"/>
      <c r="C2281" s="40"/>
      <c r="D2281" s="39"/>
      <c r="E2281" s="40"/>
      <c r="F2281" s="872"/>
      <c r="G2281" s="873"/>
      <c r="H2281" s="873"/>
      <c r="I2281" s="874" t="s">
        <v>796</v>
      </c>
      <c r="J2281" s="873"/>
      <c r="K2281" s="41">
        <v>33.03</v>
      </c>
      <c r="L2281" s="875"/>
      <c r="M2281" s="43"/>
      <c r="O2281" s="1998">
        <v>1</v>
      </c>
      <c r="P2281" s="1982"/>
      <c r="Q2281" s="1980">
        <v>1</v>
      </c>
      <c r="R2281" s="2149"/>
      <c r="S2281" s="899"/>
      <c r="T2281" s="1574"/>
      <c r="U2281" s="921"/>
      <c r="V2281" s="900"/>
    </row>
    <row r="2282" spans="2:22" s="38" customFormat="1" ht="12" hidden="1" outlineLevel="3">
      <c r="B2282" s="26"/>
      <c r="C2282" s="40"/>
      <c r="D2282" s="39"/>
      <c r="E2282" s="40"/>
      <c r="F2282" s="872"/>
      <c r="G2282" s="873"/>
      <c r="H2282" s="873"/>
      <c r="I2282" s="874" t="s">
        <v>161</v>
      </c>
      <c r="J2282" s="873"/>
      <c r="K2282" s="41">
        <v>0</v>
      </c>
      <c r="L2282" s="875"/>
      <c r="M2282" s="43"/>
      <c r="O2282" s="1998">
        <v>1</v>
      </c>
      <c r="P2282" s="1982"/>
      <c r="Q2282" s="1980">
        <v>1</v>
      </c>
      <c r="R2282" s="2149"/>
      <c r="S2282" s="899"/>
      <c r="T2282" s="1574"/>
      <c r="U2282" s="921"/>
      <c r="V2282" s="900"/>
    </row>
    <row r="2283" spans="2:22" s="38" customFormat="1" ht="12" hidden="1" outlineLevel="3">
      <c r="B2283" s="26"/>
      <c r="C2283" s="40"/>
      <c r="D2283" s="39"/>
      <c r="E2283" s="40"/>
      <c r="F2283" s="872"/>
      <c r="G2283" s="873"/>
      <c r="H2283" s="873"/>
      <c r="I2283" s="874" t="s">
        <v>525</v>
      </c>
      <c r="J2283" s="873"/>
      <c r="K2283" s="41">
        <v>-4.2</v>
      </c>
      <c r="L2283" s="875"/>
      <c r="M2283" s="43"/>
      <c r="O2283" s="1998">
        <v>1</v>
      </c>
      <c r="P2283" s="1982"/>
      <c r="Q2283" s="1980">
        <v>1</v>
      </c>
      <c r="R2283" s="2149"/>
      <c r="S2283" s="899"/>
      <c r="T2283" s="1574"/>
      <c r="U2283" s="921"/>
      <c r="V2283" s="900"/>
    </row>
    <row r="2284" spans="2:22" s="38" customFormat="1" ht="12" hidden="1" outlineLevel="3">
      <c r="B2284" s="26"/>
      <c r="C2284" s="40"/>
      <c r="D2284" s="39"/>
      <c r="E2284" s="40"/>
      <c r="F2284" s="872"/>
      <c r="G2284" s="873"/>
      <c r="H2284" s="873"/>
      <c r="I2284" s="874" t="s">
        <v>926</v>
      </c>
      <c r="J2284" s="873"/>
      <c r="K2284" s="41">
        <v>0</v>
      </c>
      <c r="L2284" s="875"/>
      <c r="M2284" s="43"/>
      <c r="O2284" s="1998">
        <v>1</v>
      </c>
      <c r="P2284" s="1982"/>
      <c r="Q2284" s="1980">
        <v>1</v>
      </c>
      <c r="R2284" s="2149"/>
      <c r="S2284" s="899"/>
      <c r="T2284" s="1574"/>
      <c r="U2284" s="921"/>
      <c r="V2284" s="900"/>
    </row>
    <row r="2285" spans="2:22" s="38" customFormat="1" ht="12" hidden="1" outlineLevel="3">
      <c r="B2285" s="26"/>
      <c r="C2285" s="40"/>
      <c r="D2285" s="39"/>
      <c r="E2285" s="40"/>
      <c r="F2285" s="872"/>
      <c r="G2285" s="873"/>
      <c r="H2285" s="873"/>
      <c r="I2285" s="874" t="s">
        <v>1120</v>
      </c>
      <c r="J2285" s="873"/>
      <c r="K2285" s="41">
        <v>98.37</v>
      </c>
      <c r="L2285" s="875"/>
      <c r="M2285" s="43"/>
      <c r="O2285" s="1998">
        <v>1</v>
      </c>
      <c r="P2285" s="1982"/>
      <c r="Q2285" s="1980">
        <v>1</v>
      </c>
      <c r="R2285" s="2149"/>
      <c r="S2285" s="899"/>
      <c r="T2285" s="1574"/>
      <c r="U2285" s="921"/>
      <c r="V2285" s="900"/>
    </row>
    <row r="2286" spans="2:22" s="38" customFormat="1" ht="12" hidden="1" outlineLevel="3">
      <c r="B2286" s="26"/>
      <c r="C2286" s="40"/>
      <c r="D2286" s="39"/>
      <c r="E2286" s="40"/>
      <c r="F2286" s="872"/>
      <c r="G2286" s="873"/>
      <c r="H2286" s="873"/>
      <c r="I2286" s="874" t="s">
        <v>161</v>
      </c>
      <c r="J2286" s="873"/>
      <c r="K2286" s="41">
        <v>0</v>
      </c>
      <c r="L2286" s="875"/>
      <c r="M2286" s="43"/>
      <c r="O2286" s="1998">
        <v>1</v>
      </c>
      <c r="P2286" s="1982"/>
      <c r="Q2286" s="1980">
        <v>1</v>
      </c>
      <c r="R2286" s="2149"/>
      <c r="S2286" s="899"/>
      <c r="T2286" s="1574"/>
      <c r="U2286" s="921"/>
      <c r="V2286" s="900"/>
    </row>
    <row r="2287" spans="2:22" s="38" customFormat="1" ht="12" hidden="1" outlineLevel="3">
      <c r="B2287" s="26"/>
      <c r="C2287" s="40"/>
      <c r="D2287" s="39"/>
      <c r="E2287" s="40"/>
      <c r="F2287" s="872"/>
      <c r="G2287" s="873"/>
      <c r="H2287" s="873"/>
      <c r="I2287" s="874" t="s">
        <v>392</v>
      </c>
      <c r="J2287" s="873"/>
      <c r="K2287" s="41">
        <v>-2.1</v>
      </c>
      <c r="L2287" s="875"/>
      <c r="M2287" s="43"/>
      <c r="O2287" s="1998">
        <v>1</v>
      </c>
      <c r="P2287" s="1982"/>
      <c r="Q2287" s="1980">
        <v>1</v>
      </c>
      <c r="R2287" s="2149"/>
      <c r="S2287" s="899"/>
      <c r="T2287" s="1574"/>
      <c r="U2287" s="921"/>
      <c r="V2287" s="900"/>
    </row>
    <row r="2288" spans="2:22" s="38" customFormat="1" ht="12" hidden="1" outlineLevel="3">
      <c r="B2288" s="26"/>
      <c r="C2288" s="40"/>
      <c r="D2288" s="39"/>
      <c r="E2288" s="40"/>
      <c r="F2288" s="872"/>
      <c r="G2288" s="873"/>
      <c r="H2288" s="873"/>
      <c r="I2288" s="874" t="s">
        <v>927</v>
      </c>
      <c r="J2288" s="873"/>
      <c r="K2288" s="41">
        <v>0</v>
      </c>
      <c r="L2288" s="875"/>
      <c r="M2288" s="43"/>
      <c r="O2288" s="1998">
        <v>1</v>
      </c>
      <c r="P2288" s="1982"/>
      <c r="Q2288" s="1980">
        <v>1</v>
      </c>
      <c r="R2288" s="2149"/>
      <c r="S2288" s="899"/>
      <c r="T2288" s="1574"/>
      <c r="U2288" s="921"/>
      <c r="V2288" s="900"/>
    </row>
    <row r="2289" spans="2:22" s="38" customFormat="1" ht="12" hidden="1" outlineLevel="3">
      <c r="B2289" s="26"/>
      <c r="C2289" s="40"/>
      <c r="D2289" s="39"/>
      <c r="E2289" s="40"/>
      <c r="F2289" s="872"/>
      <c r="G2289" s="873"/>
      <c r="H2289" s="873"/>
      <c r="I2289" s="874" t="s">
        <v>985</v>
      </c>
      <c r="J2289" s="873"/>
      <c r="K2289" s="41">
        <v>24.96</v>
      </c>
      <c r="L2289" s="875"/>
      <c r="M2289" s="43"/>
      <c r="O2289" s="1998">
        <v>1</v>
      </c>
      <c r="P2289" s="1982"/>
      <c r="Q2289" s="1980">
        <v>1</v>
      </c>
      <c r="R2289" s="2149"/>
      <c r="S2289" s="899"/>
      <c r="T2289" s="1574"/>
      <c r="U2289" s="921"/>
      <c r="V2289" s="900"/>
    </row>
    <row r="2290" spans="2:22" s="38" customFormat="1" ht="12" hidden="1" outlineLevel="3">
      <c r="B2290" s="26"/>
      <c r="C2290" s="40"/>
      <c r="D2290" s="39"/>
      <c r="E2290" s="40"/>
      <c r="F2290" s="872"/>
      <c r="G2290" s="873"/>
      <c r="H2290" s="873"/>
      <c r="I2290" s="874" t="s">
        <v>525</v>
      </c>
      <c r="J2290" s="873"/>
      <c r="K2290" s="41">
        <v>-4.2</v>
      </c>
      <c r="L2290" s="875"/>
      <c r="M2290" s="43"/>
      <c r="O2290" s="1998">
        <v>1</v>
      </c>
      <c r="P2290" s="1982"/>
      <c r="Q2290" s="1980">
        <v>1</v>
      </c>
      <c r="R2290" s="2149"/>
      <c r="S2290" s="899"/>
      <c r="T2290" s="1574"/>
      <c r="U2290" s="921"/>
      <c r="V2290" s="900"/>
    </row>
    <row r="2291" spans="2:22" s="38" customFormat="1" ht="12" hidden="1" outlineLevel="3">
      <c r="B2291" s="26"/>
      <c r="C2291" s="40"/>
      <c r="D2291" s="39"/>
      <c r="E2291" s="40"/>
      <c r="F2291" s="872"/>
      <c r="G2291" s="873"/>
      <c r="H2291" s="873"/>
      <c r="I2291" s="874" t="s">
        <v>976</v>
      </c>
      <c r="J2291" s="873"/>
      <c r="K2291" s="41">
        <v>0</v>
      </c>
      <c r="L2291" s="875"/>
      <c r="M2291" s="43"/>
      <c r="O2291" s="1998">
        <v>1</v>
      </c>
      <c r="P2291" s="1982"/>
      <c r="Q2291" s="1980">
        <v>1</v>
      </c>
      <c r="R2291" s="2149"/>
      <c r="S2291" s="899"/>
      <c r="T2291" s="1574"/>
      <c r="U2291" s="921"/>
      <c r="V2291" s="900"/>
    </row>
    <row r="2292" spans="2:22" s="38" customFormat="1" ht="12" hidden="1" outlineLevel="3">
      <c r="B2292" s="26"/>
      <c r="C2292" s="40"/>
      <c r="D2292" s="39"/>
      <c r="E2292" s="40"/>
      <c r="F2292" s="872"/>
      <c r="G2292" s="873"/>
      <c r="H2292" s="873"/>
      <c r="I2292" s="874" t="s">
        <v>1411</v>
      </c>
      <c r="J2292" s="873"/>
      <c r="K2292" s="41">
        <v>56.7</v>
      </c>
      <c r="L2292" s="875"/>
      <c r="M2292" s="43"/>
      <c r="O2292" s="1998">
        <v>1</v>
      </c>
      <c r="P2292" s="1982"/>
      <c r="Q2292" s="1980">
        <v>1</v>
      </c>
      <c r="R2292" s="2149"/>
      <c r="S2292" s="899"/>
      <c r="T2292" s="1574"/>
      <c r="U2292" s="921"/>
      <c r="V2292" s="900"/>
    </row>
    <row r="2293" spans="2:22" s="38" customFormat="1" ht="12" hidden="1" outlineLevel="3">
      <c r="B2293" s="26"/>
      <c r="C2293" s="40"/>
      <c r="D2293" s="39"/>
      <c r="E2293" s="40"/>
      <c r="F2293" s="872"/>
      <c r="G2293" s="873"/>
      <c r="H2293" s="873"/>
      <c r="I2293" s="874" t="s">
        <v>1186</v>
      </c>
      <c r="J2293" s="873"/>
      <c r="K2293" s="41">
        <v>2.3820000000000001</v>
      </c>
      <c r="L2293" s="875"/>
      <c r="M2293" s="43"/>
      <c r="O2293" s="1998">
        <v>1</v>
      </c>
      <c r="P2293" s="1982"/>
      <c r="Q2293" s="1980">
        <v>1</v>
      </c>
      <c r="R2293" s="2149"/>
      <c r="S2293" s="899"/>
      <c r="T2293" s="1574"/>
      <c r="U2293" s="921"/>
      <c r="V2293" s="900"/>
    </row>
    <row r="2294" spans="2:22" s="38" customFormat="1" ht="12" hidden="1" outlineLevel="3">
      <c r="B2294" s="26"/>
      <c r="C2294" s="40"/>
      <c r="D2294" s="39"/>
      <c r="E2294" s="40"/>
      <c r="F2294" s="872"/>
      <c r="G2294" s="873"/>
      <c r="H2294" s="873"/>
      <c r="I2294" s="874" t="s">
        <v>3</v>
      </c>
      <c r="J2294" s="873"/>
      <c r="K2294" s="41">
        <v>216.25200000000001</v>
      </c>
      <c r="L2294" s="875"/>
      <c r="M2294" s="43"/>
      <c r="O2294" s="1998">
        <v>1</v>
      </c>
      <c r="P2294" s="1982"/>
      <c r="Q2294" s="1980">
        <v>1</v>
      </c>
      <c r="R2294" s="2149"/>
      <c r="S2294" s="899"/>
      <c r="T2294" s="1574"/>
      <c r="U2294" s="921"/>
      <c r="V2294" s="900"/>
    </row>
    <row r="2295" spans="2:22" s="64" customFormat="1" outlineLevel="2" collapsed="1">
      <c r="B2295" s="1843" t="s">
        <v>4</v>
      </c>
      <c r="C2295" s="1844"/>
      <c r="D2295" s="1631" t="s">
        <v>4690</v>
      </c>
      <c r="E2295" s="1631"/>
      <c r="F2295" s="1630">
        <v>4</v>
      </c>
      <c r="G2295" s="1631" t="s">
        <v>13</v>
      </c>
      <c r="H2295" s="1632" t="s">
        <v>4527</v>
      </c>
      <c r="I2295" s="1929" t="s">
        <v>2310</v>
      </c>
      <c r="J2295" s="1633" t="s">
        <v>16</v>
      </c>
      <c r="K2295" s="1634">
        <v>85.26</v>
      </c>
      <c r="L2295" s="1635">
        <v>0</v>
      </c>
      <c r="M2295" s="1636">
        <f>K2295*(1+L2295/100)</f>
        <v>85.26</v>
      </c>
      <c r="O2295" s="1996"/>
      <c r="P2295" s="1983"/>
      <c r="Q2295" s="1978"/>
      <c r="R2295" s="2148">
        <f>M2295*Q2295</f>
        <v>0</v>
      </c>
      <c r="S2295" s="576">
        <v>4.0000000000000003E-5</v>
      </c>
      <c r="T2295" s="2157">
        <f>M2295*S2295</f>
        <v>3.4104000000000005E-3</v>
      </c>
      <c r="U2295" s="919"/>
      <c r="V2295" s="896">
        <f>M2295*U2295</f>
        <v>0</v>
      </c>
    </row>
    <row r="2296" spans="2:22" s="38" customFormat="1" ht="12" hidden="1" outlineLevel="3">
      <c r="B2296" s="26"/>
      <c r="C2296" s="40"/>
      <c r="D2296" s="39"/>
      <c r="E2296" s="40"/>
      <c r="F2296" s="872"/>
      <c r="G2296" s="873"/>
      <c r="H2296" s="873"/>
      <c r="I2296" s="874" t="s">
        <v>81</v>
      </c>
      <c r="J2296" s="873"/>
      <c r="K2296" s="41">
        <v>0</v>
      </c>
      <c r="L2296" s="875"/>
      <c r="M2296" s="43"/>
      <c r="O2296" s="1999">
        <v>1</v>
      </c>
      <c r="P2296" s="1982"/>
      <c r="Q2296" s="1980">
        <v>1</v>
      </c>
      <c r="R2296" s="2145"/>
      <c r="S2296" s="889"/>
      <c r="T2296" s="1569"/>
      <c r="U2296" s="915"/>
      <c r="V2296" s="890"/>
    </row>
    <row r="2297" spans="2:22" s="38" customFormat="1" ht="12" hidden="1" outlineLevel="3">
      <c r="B2297" s="26"/>
      <c r="C2297" s="40"/>
      <c r="D2297" s="39"/>
      <c r="E2297" s="40"/>
      <c r="F2297" s="872"/>
      <c r="G2297" s="873"/>
      <c r="H2297" s="873"/>
      <c r="I2297" s="874" t="s">
        <v>44</v>
      </c>
      <c r="J2297" s="873"/>
      <c r="K2297" s="41">
        <v>0</v>
      </c>
      <c r="L2297" s="875"/>
      <c r="M2297" s="43"/>
      <c r="O2297" s="1999">
        <v>1</v>
      </c>
      <c r="P2297" s="1982"/>
      <c r="Q2297" s="1980">
        <v>1</v>
      </c>
      <c r="R2297" s="2145"/>
      <c r="S2297" s="889"/>
      <c r="T2297" s="1569"/>
      <c r="U2297" s="915"/>
      <c r="V2297" s="890"/>
    </row>
    <row r="2298" spans="2:22" s="38" customFormat="1" ht="12" hidden="1" outlineLevel="3">
      <c r="B2298" s="26"/>
      <c r="C2298" s="40"/>
      <c r="D2298" s="39"/>
      <c r="E2298" s="40"/>
      <c r="F2298" s="872"/>
      <c r="G2298" s="873"/>
      <c r="H2298" s="873"/>
      <c r="I2298" s="874" t="s">
        <v>451</v>
      </c>
      <c r="J2298" s="873"/>
      <c r="K2298" s="41">
        <v>85.26</v>
      </c>
      <c r="L2298" s="875"/>
      <c r="M2298" s="43"/>
      <c r="O2298" s="1999">
        <v>1</v>
      </c>
      <c r="P2298" s="1982"/>
      <c r="Q2298" s="1980">
        <v>1</v>
      </c>
      <c r="R2298" s="2145"/>
      <c r="S2298" s="889"/>
      <c r="T2298" s="1569"/>
      <c r="U2298" s="915"/>
      <c r="V2298" s="890"/>
    </row>
    <row r="2299" spans="2:22" s="38" customFormat="1" ht="12" hidden="1" outlineLevel="3">
      <c r="B2299" s="26"/>
      <c r="C2299" s="40"/>
      <c r="D2299" s="39"/>
      <c r="E2299" s="40"/>
      <c r="F2299" s="872"/>
      <c r="G2299" s="873"/>
      <c r="H2299" s="873"/>
      <c r="I2299" s="874"/>
      <c r="J2299" s="873"/>
      <c r="K2299" s="41">
        <v>0</v>
      </c>
      <c r="L2299" s="875"/>
      <c r="M2299" s="43"/>
      <c r="O2299" s="1999">
        <v>1</v>
      </c>
      <c r="P2299" s="1982"/>
      <c r="Q2299" s="1980">
        <v>1</v>
      </c>
      <c r="R2299" s="2145"/>
      <c r="S2299" s="889"/>
      <c r="T2299" s="1569"/>
      <c r="U2299" s="915"/>
      <c r="V2299" s="890"/>
    </row>
    <row r="2300" spans="2:22" s="64" customFormat="1" outlineLevel="2" collapsed="1">
      <c r="B2300" s="1843" t="s">
        <v>4</v>
      </c>
      <c r="C2300" s="1844"/>
      <c r="D2300" s="1631" t="s">
        <v>4691</v>
      </c>
      <c r="E2300" s="1631"/>
      <c r="F2300" s="1630">
        <v>5</v>
      </c>
      <c r="G2300" s="1631" t="s">
        <v>13</v>
      </c>
      <c r="H2300" s="1632" t="s">
        <v>4532</v>
      </c>
      <c r="I2300" s="1929" t="s">
        <v>2309</v>
      </c>
      <c r="J2300" s="1633" t="s">
        <v>16</v>
      </c>
      <c r="K2300" s="1634">
        <v>229.61</v>
      </c>
      <c r="L2300" s="1635">
        <v>0</v>
      </c>
      <c r="M2300" s="1636">
        <f>K2300*(1+L2300/100)</f>
        <v>229.61</v>
      </c>
      <c r="O2300" s="1996"/>
      <c r="P2300" s="1983"/>
      <c r="Q2300" s="1978"/>
      <c r="R2300" s="2148">
        <f>M2300*Q2300</f>
        <v>0</v>
      </c>
      <c r="S2300" s="576">
        <v>5.0000000000000002E-5</v>
      </c>
      <c r="T2300" s="2157">
        <f>M2300*S2300</f>
        <v>1.1480500000000001E-2</v>
      </c>
      <c r="U2300" s="919"/>
      <c r="V2300" s="896">
        <f>M2300*U2300</f>
        <v>0</v>
      </c>
    </row>
    <row r="2301" spans="2:22" s="38" customFormat="1" ht="12" hidden="1" outlineLevel="3">
      <c r="B2301" s="26"/>
      <c r="C2301" s="40"/>
      <c r="D2301" s="39"/>
      <c r="E2301" s="40"/>
      <c r="F2301" s="872"/>
      <c r="G2301" s="873"/>
      <c r="H2301" s="873"/>
      <c r="I2301" s="874" t="s">
        <v>74</v>
      </c>
      <c r="J2301" s="873"/>
      <c r="K2301" s="41">
        <v>0</v>
      </c>
      <c r="L2301" s="875"/>
      <c r="M2301" s="43"/>
      <c r="O2301" s="1999">
        <v>1</v>
      </c>
      <c r="P2301" s="1982"/>
      <c r="Q2301" s="1980">
        <v>1</v>
      </c>
      <c r="R2301" s="2145"/>
      <c r="S2301" s="889"/>
      <c r="T2301" s="1569"/>
      <c r="U2301" s="915"/>
      <c r="V2301" s="890"/>
    </row>
    <row r="2302" spans="2:22" s="38" customFormat="1" ht="12" hidden="1" outlineLevel="3">
      <c r="B2302" s="26"/>
      <c r="C2302" s="40"/>
      <c r="D2302" s="39"/>
      <c r="E2302" s="40"/>
      <c r="F2302" s="872"/>
      <c r="G2302" s="873"/>
      <c r="H2302" s="873"/>
      <c r="I2302" s="874" t="s">
        <v>45</v>
      </c>
      <c r="J2302" s="873"/>
      <c r="K2302" s="41">
        <v>0</v>
      </c>
      <c r="L2302" s="875"/>
      <c r="M2302" s="43"/>
      <c r="O2302" s="1999">
        <v>1</v>
      </c>
      <c r="P2302" s="1982"/>
      <c r="Q2302" s="1980">
        <v>1</v>
      </c>
      <c r="R2302" s="2145"/>
      <c r="S2302" s="889"/>
      <c r="T2302" s="1569"/>
      <c r="U2302" s="915"/>
      <c r="V2302" s="890"/>
    </row>
    <row r="2303" spans="2:22" s="38" customFormat="1" ht="12" hidden="1" outlineLevel="3">
      <c r="B2303" s="26"/>
      <c r="C2303" s="40"/>
      <c r="D2303" s="39"/>
      <c r="E2303" s="40"/>
      <c r="F2303" s="872"/>
      <c r="G2303" s="873"/>
      <c r="H2303" s="873"/>
      <c r="I2303" s="874" t="s">
        <v>1460</v>
      </c>
      <c r="J2303" s="873"/>
      <c r="K2303" s="41">
        <v>149.12</v>
      </c>
      <c r="L2303" s="875"/>
      <c r="M2303" s="43"/>
      <c r="O2303" s="1999">
        <v>1</v>
      </c>
      <c r="P2303" s="1982"/>
      <c r="Q2303" s="1980">
        <v>1</v>
      </c>
      <c r="R2303" s="2145"/>
      <c r="S2303" s="889"/>
      <c r="T2303" s="1569"/>
      <c r="U2303" s="915"/>
      <c r="V2303" s="890"/>
    </row>
    <row r="2304" spans="2:22" s="38" customFormat="1" ht="12" hidden="1" outlineLevel="3">
      <c r="B2304" s="26"/>
      <c r="C2304" s="40"/>
      <c r="D2304" s="39"/>
      <c r="E2304" s="40"/>
      <c r="F2304" s="872"/>
      <c r="G2304" s="873"/>
      <c r="H2304" s="873"/>
      <c r="I2304" s="874" t="s">
        <v>3</v>
      </c>
      <c r="J2304" s="873"/>
      <c r="K2304" s="41">
        <v>149.12</v>
      </c>
      <c r="L2304" s="875"/>
      <c r="M2304" s="43"/>
      <c r="O2304" s="1999">
        <v>1</v>
      </c>
      <c r="P2304" s="1982"/>
      <c r="Q2304" s="1980">
        <v>1</v>
      </c>
      <c r="R2304" s="2145"/>
      <c r="S2304" s="889"/>
      <c r="T2304" s="1569"/>
      <c r="U2304" s="915"/>
      <c r="V2304" s="890"/>
    </row>
    <row r="2305" spans="2:22" s="38" customFormat="1" ht="12" hidden="1" outlineLevel="3">
      <c r="B2305" s="26"/>
      <c r="C2305" s="40"/>
      <c r="D2305" s="39"/>
      <c r="E2305" s="40"/>
      <c r="F2305" s="872"/>
      <c r="G2305" s="873"/>
      <c r="H2305" s="873"/>
      <c r="I2305" s="874" t="s">
        <v>44</v>
      </c>
      <c r="J2305" s="873"/>
      <c r="K2305" s="41">
        <v>0</v>
      </c>
      <c r="L2305" s="875"/>
      <c r="M2305" s="43"/>
      <c r="O2305" s="1999">
        <v>1</v>
      </c>
      <c r="P2305" s="1982"/>
      <c r="Q2305" s="1980">
        <v>1</v>
      </c>
      <c r="R2305" s="2145"/>
      <c r="S2305" s="889"/>
      <c r="T2305" s="1569"/>
      <c r="U2305" s="915"/>
      <c r="V2305" s="890"/>
    </row>
    <row r="2306" spans="2:22" s="38" customFormat="1" ht="12" hidden="1" outlineLevel="3">
      <c r="B2306" s="26"/>
      <c r="C2306" s="40"/>
      <c r="D2306" s="39"/>
      <c r="E2306" s="40"/>
      <c r="F2306" s="872"/>
      <c r="G2306" s="873"/>
      <c r="H2306" s="873"/>
      <c r="I2306" s="874" t="s">
        <v>1152</v>
      </c>
      <c r="J2306" s="873"/>
      <c r="K2306" s="41">
        <v>80.489999999999995</v>
      </c>
      <c r="L2306" s="875"/>
      <c r="M2306" s="43"/>
      <c r="O2306" s="1999">
        <v>1</v>
      </c>
      <c r="P2306" s="1982"/>
      <c r="Q2306" s="1980">
        <v>1</v>
      </c>
      <c r="R2306" s="2145"/>
      <c r="S2306" s="889"/>
      <c r="T2306" s="1569"/>
      <c r="U2306" s="915"/>
      <c r="V2306" s="890"/>
    </row>
    <row r="2307" spans="2:22" s="38" customFormat="1" ht="12" hidden="1" outlineLevel="3">
      <c r="B2307" s="26"/>
      <c r="C2307" s="40"/>
      <c r="D2307" s="39"/>
      <c r="E2307" s="40"/>
      <c r="F2307" s="872"/>
      <c r="G2307" s="873"/>
      <c r="H2307" s="873"/>
      <c r="I2307" s="874"/>
      <c r="J2307" s="873"/>
      <c r="K2307" s="41">
        <v>0</v>
      </c>
      <c r="L2307" s="875"/>
      <c r="M2307" s="43"/>
      <c r="O2307" s="1999">
        <v>1</v>
      </c>
      <c r="P2307" s="1982"/>
      <c r="Q2307" s="1980">
        <v>1</v>
      </c>
      <c r="R2307" s="2145"/>
      <c r="S2307" s="889"/>
      <c r="T2307" s="1569"/>
      <c r="U2307" s="915"/>
      <c r="V2307" s="890"/>
    </row>
    <row r="2308" spans="2:22" s="64" customFormat="1" ht="32.25" customHeight="1" outlineLevel="6">
      <c r="B2308" s="1843" t="s">
        <v>4</v>
      </c>
      <c r="C2308" s="1844"/>
      <c r="D2308" s="1631" t="s">
        <v>4692</v>
      </c>
      <c r="E2308" s="1631"/>
      <c r="F2308" s="1630">
        <v>11</v>
      </c>
      <c r="G2308" s="1631" t="s">
        <v>4</v>
      </c>
      <c r="H2308" s="1632" t="s">
        <v>2175</v>
      </c>
      <c r="I2308" s="1929" t="s">
        <v>2176</v>
      </c>
      <c r="J2308" s="1633" t="s">
        <v>16</v>
      </c>
      <c r="K2308" s="1634">
        <f>14.49+30.46</f>
        <v>44.95</v>
      </c>
      <c r="L2308" s="1635">
        <v>0</v>
      </c>
      <c r="M2308" s="1636">
        <f t="shared" ref="M2308:M2317" si="9">K2308*(1+L2308/100)</f>
        <v>44.95</v>
      </c>
      <c r="O2308" s="2000"/>
      <c r="P2308" s="1983"/>
      <c r="Q2308" s="1978"/>
      <c r="R2308" s="2148">
        <f t="shared" ref="R2308:R2317" si="10">M2308*Q2308</f>
        <v>0</v>
      </c>
      <c r="S2308" s="576"/>
      <c r="T2308" s="2157">
        <f>M2308*S2308</f>
        <v>0</v>
      </c>
      <c r="U2308" s="919"/>
      <c r="V2308" s="896">
        <f t="shared" ref="V2308:V2317" si="11">M2308*U2308</f>
        <v>0</v>
      </c>
    </row>
    <row r="2309" spans="2:22" s="64" customFormat="1" ht="31.2" customHeight="1" outlineLevel="2">
      <c r="B2309" s="1843" t="s">
        <v>4</v>
      </c>
      <c r="C2309" s="1844"/>
      <c r="D2309" s="1631" t="s">
        <v>4693</v>
      </c>
      <c r="E2309" s="1631"/>
      <c r="F2309" s="1630">
        <v>39</v>
      </c>
      <c r="G2309" s="1631" t="s">
        <v>4</v>
      </c>
      <c r="H2309" s="1632" t="s">
        <v>4528</v>
      </c>
      <c r="I2309" s="1929" t="s">
        <v>4531</v>
      </c>
      <c r="J2309" s="1633" t="s">
        <v>6</v>
      </c>
      <c r="K2309" s="1634">
        <v>278</v>
      </c>
      <c r="L2309" s="1635">
        <v>0</v>
      </c>
      <c r="M2309" s="1636">
        <f t="shared" si="9"/>
        <v>278</v>
      </c>
      <c r="O2309" s="2000"/>
      <c r="P2309" s="1983"/>
      <c r="Q2309" s="1978"/>
      <c r="R2309" s="2148">
        <f t="shared" si="10"/>
        <v>0</v>
      </c>
      <c r="S2309" s="576"/>
      <c r="T2309" s="2157">
        <f t="shared" ref="T2309:T2317" si="12">M2309*S2309</f>
        <v>0</v>
      </c>
      <c r="U2309" s="919"/>
      <c r="V2309" s="896">
        <f t="shared" si="11"/>
        <v>0</v>
      </c>
    </row>
    <row r="2310" spans="2:22" s="64" customFormat="1" ht="65.400000000000006" customHeight="1" outlineLevel="2">
      <c r="B2310" s="1843" t="s">
        <v>4</v>
      </c>
      <c r="C2310" s="1844"/>
      <c r="D2310" s="1631" t="s">
        <v>4694</v>
      </c>
      <c r="E2310" s="1631"/>
      <c r="F2310" s="1630">
        <v>40</v>
      </c>
      <c r="G2310" s="1631" t="s">
        <v>4</v>
      </c>
      <c r="H2310" s="1632" t="s">
        <v>2224</v>
      </c>
      <c r="I2310" s="1929" t="s">
        <v>2225</v>
      </c>
      <c r="J2310" s="1633" t="s">
        <v>6</v>
      </c>
      <c r="K2310" s="1634">
        <v>8.24</v>
      </c>
      <c r="L2310" s="1635">
        <v>0</v>
      </c>
      <c r="M2310" s="1636">
        <f t="shared" si="9"/>
        <v>8.24</v>
      </c>
      <c r="O2310" s="2000"/>
      <c r="P2310" s="1983"/>
      <c r="Q2310" s="1978"/>
      <c r="R2310" s="2148">
        <f t="shared" si="10"/>
        <v>0</v>
      </c>
      <c r="S2310" s="576"/>
      <c r="T2310" s="2157">
        <f t="shared" si="12"/>
        <v>0</v>
      </c>
      <c r="U2310" s="919"/>
      <c r="V2310" s="896">
        <f t="shared" si="11"/>
        <v>0</v>
      </c>
    </row>
    <row r="2311" spans="2:22" s="64" customFormat="1" ht="51" customHeight="1" outlineLevel="2">
      <c r="B2311" s="1843" t="s">
        <v>4</v>
      </c>
      <c r="C2311" s="1844"/>
      <c r="D2311" s="1631" t="s">
        <v>4695</v>
      </c>
      <c r="E2311" s="1631"/>
      <c r="F2311" s="1630">
        <v>41</v>
      </c>
      <c r="G2311" s="1631" t="s">
        <v>4</v>
      </c>
      <c r="H2311" s="1632" t="s">
        <v>2226</v>
      </c>
      <c r="I2311" s="1929" t="s">
        <v>2227</v>
      </c>
      <c r="J2311" s="1633" t="s">
        <v>24</v>
      </c>
      <c r="K2311" s="1634">
        <v>1</v>
      </c>
      <c r="L2311" s="1635">
        <v>0</v>
      </c>
      <c r="M2311" s="1636">
        <f t="shared" si="9"/>
        <v>1</v>
      </c>
      <c r="O2311" s="2000"/>
      <c r="P2311" s="1983"/>
      <c r="Q2311" s="1978"/>
      <c r="R2311" s="2148">
        <f t="shared" si="10"/>
        <v>0</v>
      </c>
      <c r="S2311" s="576"/>
      <c r="T2311" s="2157">
        <f t="shared" si="12"/>
        <v>0</v>
      </c>
      <c r="U2311" s="919"/>
      <c r="V2311" s="896">
        <f t="shared" si="11"/>
        <v>0</v>
      </c>
    </row>
    <row r="2312" spans="2:22" s="64" customFormat="1" ht="38.4" customHeight="1" outlineLevel="2">
      <c r="B2312" s="1843" t="s">
        <v>4</v>
      </c>
      <c r="C2312" s="1844"/>
      <c r="D2312" s="1631" t="s">
        <v>4238</v>
      </c>
      <c r="E2312" s="1631"/>
      <c r="F2312" s="1630">
        <v>42</v>
      </c>
      <c r="G2312" s="1631" t="s">
        <v>4</v>
      </c>
      <c r="H2312" s="1632" t="s">
        <v>2228</v>
      </c>
      <c r="I2312" s="1929" t="s">
        <v>2229</v>
      </c>
      <c r="J2312" s="1633" t="s">
        <v>16</v>
      </c>
      <c r="K2312" s="1634">
        <f>37.8*0.8</f>
        <v>30.24</v>
      </c>
      <c r="L2312" s="1635">
        <v>0</v>
      </c>
      <c r="M2312" s="1636">
        <f t="shared" si="9"/>
        <v>30.24</v>
      </c>
      <c r="O2312" s="2000"/>
      <c r="P2312" s="1983"/>
      <c r="Q2312" s="1978"/>
      <c r="R2312" s="2148">
        <f t="shared" si="10"/>
        <v>0</v>
      </c>
      <c r="S2312" s="576"/>
      <c r="T2312" s="2157">
        <f t="shared" si="12"/>
        <v>0</v>
      </c>
      <c r="U2312" s="919"/>
      <c r="V2312" s="896">
        <f t="shared" si="11"/>
        <v>0</v>
      </c>
    </row>
    <row r="2313" spans="2:22" s="64" customFormat="1" ht="72.599999999999994" customHeight="1" outlineLevel="2">
      <c r="B2313" s="1843" t="s">
        <v>4</v>
      </c>
      <c r="C2313" s="1844"/>
      <c r="D2313" s="1631" t="s">
        <v>4696</v>
      </c>
      <c r="E2313" s="1631"/>
      <c r="F2313" s="1630">
        <v>43</v>
      </c>
      <c r="G2313" s="1631" t="s">
        <v>4</v>
      </c>
      <c r="H2313" s="1632" t="s">
        <v>2230</v>
      </c>
      <c r="I2313" s="1929" t="s">
        <v>2231</v>
      </c>
      <c r="J2313" s="1633" t="s">
        <v>16</v>
      </c>
      <c r="K2313" s="1634">
        <v>22.1</v>
      </c>
      <c r="L2313" s="1635">
        <v>0</v>
      </c>
      <c r="M2313" s="1636">
        <f t="shared" si="9"/>
        <v>22.1</v>
      </c>
      <c r="O2313" s="2000"/>
      <c r="P2313" s="1983"/>
      <c r="Q2313" s="1978"/>
      <c r="R2313" s="2148">
        <f t="shared" si="10"/>
        <v>0</v>
      </c>
      <c r="S2313" s="576"/>
      <c r="T2313" s="2157">
        <f t="shared" si="12"/>
        <v>0</v>
      </c>
      <c r="U2313" s="919"/>
      <c r="V2313" s="896">
        <f t="shared" si="11"/>
        <v>0</v>
      </c>
    </row>
    <row r="2314" spans="2:22" s="64" customFormat="1" ht="112.2" customHeight="1" outlineLevel="2">
      <c r="B2314" s="1843" t="s">
        <v>4</v>
      </c>
      <c r="C2314" s="1844"/>
      <c r="D2314" s="1631" t="s">
        <v>4293</v>
      </c>
      <c r="E2314" s="1631"/>
      <c r="F2314" s="1630">
        <v>31</v>
      </c>
      <c r="G2314" s="1631" t="s">
        <v>4</v>
      </c>
      <c r="H2314" s="1632" t="s">
        <v>2209</v>
      </c>
      <c r="I2314" s="1929" t="s">
        <v>2210</v>
      </c>
      <c r="J2314" s="1633" t="s">
        <v>24</v>
      </c>
      <c r="K2314" s="1634">
        <v>1</v>
      </c>
      <c r="L2314" s="1635">
        <v>0</v>
      </c>
      <c r="M2314" s="1636">
        <f t="shared" si="9"/>
        <v>1</v>
      </c>
      <c r="O2314" s="2000"/>
      <c r="P2314" s="1983"/>
      <c r="Q2314" s="1978"/>
      <c r="R2314" s="2148">
        <f t="shared" si="10"/>
        <v>0</v>
      </c>
      <c r="S2314" s="576"/>
      <c r="T2314" s="2157">
        <f t="shared" si="12"/>
        <v>0</v>
      </c>
      <c r="U2314" s="919"/>
      <c r="V2314" s="896">
        <f t="shared" si="11"/>
        <v>0</v>
      </c>
    </row>
    <row r="2315" spans="2:22" s="64" customFormat="1" ht="62.4" customHeight="1" outlineLevel="2">
      <c r="B2315" s="1843" t="s">
        <v>4</v>
      </c>
      <c r="C2315" s="1844"/>
      <c r="D2315" s="1631" t="s">
        <v>4315</v>
      </c>
      <c r="E2315" s="1631"/>
      <c r="F2315" s="1630">
        <v>32</v>
      </c>
      <c r="G2315" s="1631" t="s">
        <v>4</v>
      </c>
      <c r="H2315" s="1632" t="s">
        <v>2211</v>
      </c>
      <c r="I2315" s="1929" t="s">
        <v>4487</v>
      </c>
      <c r="J2315" s="1633" t="s">
        <v>24</v>
      </c>
      <c r="K2315" s="1634">
        <v>1</v>
      </c>
      <c r="L2315" s="1635">
        <v>0</v>
      </c>
      <c r="M2315" s="1636">
        <f t="shared" si="9"/>
        <v>1</v>
      </c>
      <c r="O2315" s="2000"/>
      <c r="P2315" s="1983"/>
      <c r="Q2315" s="1978"/>
      <c r="R2315" s="2148">
        <f t="shared" si="10"/>
        <v>0</v>
      </c>
      <c r="S2315" s="576"/>
      <c r="T2315" s="2157">
        <f t="shared" si="12"/>
        <v>0</v>
      </c>
      <c r="U2315" s="919"/>
      <c r="V2315" s="896">
        <f t="shared" si="11"/>
        <v>0</v>
      </c>
    </row>
    <row r="2316" spans="2:22" s="64" customFormat="1" ht="30.6" customHeight="1" outlineLevel="2">
      <c r="B2316" s="1843" t="s">
        <v>4</v>
      </c>
      <c r="C2316" s="1844"/>
      <c r="D2316" s="1631" t="s">
        <v>4450</v>
      </c>
      <c r="E2316" s="1631"/>
      <c r="F2316" s="1630">
        <v>33</v>
      </c>
      <c r="G2316" s="1631" t="s">
        <v>4</v>
      </c>
      <c r="H2316" s="1632" t="s">
        <v>2212</v>
      </c>
      <c r="I2316" s="1929" t="s">
        <v>2213</v>
      </c>
      <c r="J2316" s="1633" t="s">
        <v>24</v>
      </c>
      <c r="K2316" s="1634">
        <v>3</v>
      </c>
      <c r="L2316" s="1635">
        <v>0</v>
      </c>
      <c r="M2316" s="1636">
        <f t="shared" si="9"/>
        <v>3</v>
      </c>
      <c r="O2316" s="2000"/>
      <c r="P2316" s="1983"/>
      <c r="Q2316" s="1978"/>
      <c r="R2316" s="2148">
        <f t="shared" si="10"/>
        <v>0</v>
      </c>
      <c r="S2316" s="576"/>
      <c r="T2316" s="2157">
        <f t="shared" si="12"/>
        <v>0</v>
      </c>
      <c r="U2316" s="919"/>
      <c r="V2316" s="896">
        <f t="shared" si="11"/>
        <v>0</v>
      </c>
    </row>
    <row r="2317" spans="2:22" s="64" customFormat="1" ht="51" customHeight="1" outlineLevel="2">
      <c r="B2317" s="1843" t="s">
        <v>4</v>
      </c>
      <c r="C2317" s="1844"/>
      <c r="D2317" s="1631" t="s">
        <v>8</v>
      </c>
      <c r="E2317" s="1631"/>
      <c r="F2317" s="1630">
        <v>49</v>
      </c>
      <c r="G2317" s="1631" t="s">
        <v>4</v>
      </c>
      <c r="H2317" s="1632" t="s">
        <v>2237</v>
      </c>
      <c r="I2317" s="1929" t="s">
        <v>4490</v>
      </c>
      <c r="J2317" s="1633" t="s">
        <v>24</v>
      </c>
      <c r="K2317" s="1634">
        <v>1</v>
      </c>
      <c r="L2317" s="1635">
        <v>0</v>
      </c>
      <c r="M2317" s="1636">
        <f t="shared" si="9"/>
        <v>1</v>
      </c>
      <c r="O2317" s="2000"/>
      <c r="P2317" s="1983"/>
      <c r="Q2317" s="1978"/>
      <c r="R2317" s="2148">
        <f t="shared" si="10"/>
        <v>0</v>
      </c>
      <c r="S2317" s="576"/>
      <c r="T2317" s="2157">
        <f t="shared" si="12"/>
        <v>0</v>
      </c>
      <c r="U2317" s="919"/>
      <c r="V2317" s="896">
        <f t="shared" si="11"/>
        <v>0</v>
      </c>
    </row>
    <row r="2318" spans="2:22" s="64" customFormat="1" ht="19.2" customHeight="1" outlineLevel="2">
      <c r="B2318" s="1843" t="s">
        <v>4</v>
      </c>
      <c r="C2318" s="1844"/>
      <c r="D2318" s="1631" t="s">
        <v>4697</v>
      </c>
      <c r="E2318" s="1631"/>
      <c r="F2318" s="1630"/>
      <c r="G2318" s="1631"/>
      <c r="H2318" s="1632"/>
      <c r="I2318" s="1929" t="s">
        <v>4716</v>
      </c>
      <c r="J2318" s="1633"/>
      <c r="K2318" s="1634"/>
      <c r="L2318" s="1635"/>
      <c r="M2318" s="1636"/>
      <c r="O2318" s="1996"/>
      <c r="P2318" s="1983"/>
      <c r="Q2318" s="2001"/>
      <c r="R2318" s="2148">
        <f>SUM(R2319:R2359)</f>
        <v>0</v>
      </c>
      <c r="S2318" s="576"/>
      <c r="T2318" s="2157"/>
      <c r="U2318" s="919"/>
      <c r="V2318" s="896"/>
    </row>
    <row r="2319" spans="2:22" s="64" customFormat="1" ht="34.200000000000003" outlineLevel="2">
      <c r="B2319" s="1921" t="s">
        <v>4688</v>
      </c>
      <c r="C2319" s="1642"/>
      <c r="D2319" s="1921"/>
      <c r="E2319" s="1639"/>
      <c r="F2319" s="1638">
        <v>6</v>
      </c>
      <c r="G2319" s="1642" t="s">
        <v>4</v>
      </c>
      <c r="H2319" s="1922" t="s">
        <v>2168</v>
      </c>
      <c r="I2319" s="1644" t="s">
        <v>4478</v>
      </c>
      <c r="J2319" s="1642" t="s">
        <v>6</v>
      </c>
      <c r="K2319" s="1643">
        <v>36.200000000000003</v>
      </c>
      <c r="L2319" s="1923">
        <v>0</v>
      </c>
      <c r="M2319" s="1643">
        <f t="shared" ref="M2319:M2357" si="13">K2319*(1+L2319/100)</f>
        <v>36.200000000000003</v>
      </c>
      <c r="O2319" s="1977"/>
      <c r="P2319" s="1983"/>
      <c r="Q2319" s="1978"/>
      <c r="R2319" s="2143">
        <f t="shared" ref="R2319:R2347" si="14">M2319*Q2319</f>
        <v>0</v>
      </c>
      <c r="S2319" s="1924"/>
      <c r="T2319" s="2155">
        <f t="shared" ref="T2319:T2347" si="15">M2319*S2319</f>
        <v>0</v>
      </c>
      <c r="U2319" s="1619"/>
      <c r="V2319" s="911">
        <f t="shared" ref="V2319:V2347" si="16">M2319*U2319</f>
        <v>0</v>
      </c>
    </row>
    <row r="2320" spans="2:22" s="64" customFormat="1" ht="22.8" outlineLevel="2">
      <c r="B2320" s="1921" t="s">
        <v>4688</v>
      </c>
      <c r="C2320" s="1642"/>
      <c r="D2320" s="1921"/>
      <c r="E2320" s="1639"/>
      <c r="F2320" s="1638">
        <v>7</v>
      </c>
      <c r="G2320" s="1642" t="s">
        <v>4</v>
      </c>
      <c r="H2320" s="1922" t="s">
        <v>2169</v>
      </c>
      <c r="I2320" s="1644" t="s">
        <v>4479</v>
      </c>
      <c r="J2320" s="1642" t="s">
        <v>6</v>
      </c>
      <c r="K2320" s="1643">
        <v>33.75</v>
      </c>
      <c r="L2320" s="1923">
        <v>0</v>
      </c>
      <c r="M2320" s="1643">
        <f t="shared" si="13"/>
        <v>33.75</v>
      </c>
      <c r="O2320" s="1977"/>
      <c r="P2320" s="1983"/>
      <c r="Q2320" s="1978"/>
      <c r="R2320" s="2143">
        <f t="shared" si="14"/>
        <v>0</v>
      </c>
      <c r="S2320" s="1924"/>
      <c r="T2320" s="2155">
        <f t="shared" si="15"/>
        <v>0</v>
      </c>
      <c r="U2320" s="1619"/>
      <c r="V2320" s="911">
        <f t="shared" si="16"/>
        <v>0</v>
      </c>
    </row>
    <row r="2321" spans="2:22" s="64" customFormat="1" ht="22.8" outlineLevel="2">
      <c r="B2321" s="1921" t="s">
        <v>4688</v>
      </c>
      <c r="C2321" s="1642"/>
      <c r="D2321" s="1921"/>
      <c r="E2321" s="1639"/>
      <c r="F2321" s="1638">
        <v>8</v>
      </c>
      <c r="G2321" s="1642" t="s">
        <v>4</v>
      </c>
      <c r="H2321" s="1922" t="s">
        <v>2170</v>
      </c>
      <c r="I2321" s="1644" t="s">
        <v>4480</v>
      </c>
      <c r="J2321" s="1642" t="s">
        <v>6</v>
      </c>
      <c r="K2321" s="1643">
        <v>12.66</v>
      </c>
      <c r="L2321" s="1923">
        <v>0</v>
      </c>
      <c r="M2321" s="1643">
        <f t="shared" si="13"/>
        <v>12.66</v>
      </c>
      <c r="O2321" s="1977"/>
      <c r="P2321" s="1983"/>
      <c r="Q2321" s="1978"/>
      <c r="R2321" s="2143">
        <f t="shared" si="14"/>
        <v>0</v>
      </c>
      <c r="S2321" s="1924"/>
      <c r="T2321" s="2155">
        <f t="shared" si="15"/>
        <v>0</v>
      </c>
      <c r="U2321" s="1619"/>
      <c r="V2321" s="911">
        <f t="shared" si="16"/>
        <v>0</v>
      </c>
    </row>
    <row r="2322" spans="2:22" s="64" customFormat="1" ht="57" outlineLevel="2">
      <c r="B2322" s="1921" t="s">
        <v>4688</v>
      </c>
      <c r="C2322" s="1642"/>
      <c r="D2322" s="1921"/>
      <c r="E2322" s="1639"/>
      <c r="F2322" s="1638">
        <v>9</v>
      </c>
      <c r="G2322" s="1642" t="s">
        <v>4</v>
      </c>
      <c r="H2322" s="1922" t="s">
        <v>2171</v>
      </c>
      <c r="I2322" s="1644" t="s">
        <v>2172</v>
      </c>
      <c r="J2322" s="1642" t="s">
        <v>1875</v>
      </c>
      <c r="K2322" s="1643">
        <v>6</v>
      </c>
      <c r="L2322" s="1923">
        <v>0</v>
      </c>
      <c r="M2322" s="1643">
        <f t="shared" si="13"/>
        <v>6</v>
      </c>
      <c r="O2322" s="1977"/>
      <c r="P2322" s="1983"/>
      <c r="Q2322" s="1978"/>
      <c r="R2322" s="2143">
        <f t="shared" si="14"/>
        <v>0</v>
      </c>
      <c r="S2322" s="1924"/>
      <c r="T2322" s="2155">
        <f t="shared" si="15"/>
        <v>0</v>
      </c>
      <c r="U2322" s="1619"/>
      <c r="V2322" s="911">
        <f t="shared" si="16"/>
        <v>0</v>
      </c>
    </row>
    <row r="2323" spans="2:22" s="64" customFormat="1" ht="57" outlineLevel="2">
      <c r="B2323" s="1921" t="s">
        <v>4688</v>
      </c>
      <c r="C2323" s="1642"/>
      <c r="D2323" s="1921"/>
      <c r="E2323" s="1639"/>
      <c r="F2323" s="1638">
        <v>10</v>
      </c>
      <c r="G2323" s="1642" t="s">
        <v>4</v>
      </c>
      <c r="H2323" s="1922" t="s">
        <v>2173</v>
      </c>
      <c r="I2323" s="1644" t="s">
        <v>2174</v>
      </c>
      <c r="J2323" s="1642" t="s">
        <v>1875</v>
      </c>
      <c r="K2323" s="1643">
        <v>3</v>
      </c>
      <c r="L2323" s="1923">
        <v>0</v>
      </c>
      <c r="M2323" s="1643">
        <f t="shared" si="13"/>
        <v>3</v>
      </c>
      <c r="O2323" s="1977"/>
      <c r="P2323" s="1983"/>
      <c r="Q2323" s="1978"/>
      <c r="R2323" s="2143">
        <f t="shared" si="14"/>
        <v>0</v>
      </c>
      <c r="S2323" s="1924"/>
      <c r="T2323" s="2155">
        <f t="shared" si="15"/>
        <v>0</v>
      </c>
      <c r="U2323" s="1619"/>
      <c r="V2323" s="911">
        <f t="shared" si="16"/>
        <v>0</v>
      </c>
    </row>
    <row r="2324" spans="2:22" s="64" customFormat="1" ht="27.6" customHeight="1" outlineLevel="2">
      <c r="B2324" s="1921" t="s">
        <v>4688</v>
      </c>
      <c r="C2324" s="1642"/>
      <c r="D2324" s="1921"/>
      <c r="E2324" s="1639"/>
      <c r="F2324" s="1638">
        <v>12</v>
      </c>
      <c r="G2324" s="1642" t="s">
        <v>4</v>
      </c>
      <c r="H2324" s="1922" t="s">
        <v>2177</v>
      </c>
      <c r="I2324" s="1644" t="s">
        <v>2178</v>
      </c>
      <c r="J2324" s="1642" t="s">
        <v>16</v>
      </c>
      <c r="K2324" s="1643">
        <v>9.41</v>
      </c>
      <c r="L2324" s="1923">
        <v>0</v>
      </c>
      <c r="M2324" s="1643">
        <f t="shared" si="13"/>
        <v>9.41</v>
      </c>
      <c r="O2324" s="1977"/>
      <c r="P2324" s="1983"/>
      <c r="Q2324" s="1978"/>
      <c r="R2324" s="2143">
        <f t="shared" si="14"/>
        <v>0</v>
      </c>
      <c r="S2324" s="1924"/>
      <c r="T2324" s="2155">
        <f t="shared" si="15"/>
        <v>0</v>
      </c>
      <c r="U2324" s="1619"/>
      <c r="V2324" s="911">
        <f t="shared" si="16"/>
        <v>0</v>
      </c>
    </row>
    <row r="2325" spans="2:22" s="64" customFormat="1" ht="34.200000000000003" outlineLevel="2">
      <c r="B2325" s="1921" t="s">
        <v>4688</v>
      </c>
      <c r="C2325" s="1642"/>
      <c r="D2325" s="1921"/>
      <c r="E2325" s="1639"/>
      <c r="F2325" s="1638">
        <v>13</v>
      </c>
      <c r="G2325" s="1642" t="s">
        <v>4</v>
      </c>
      <c r="H2325" s="1922" t="s">
        <v>2179</v>
      </c>
      <c r="I2325" s="1644" t="s">
        <v>2180</v>
      </c>
      <c r="J2325" s="1642" t="s">
        <v>1875</v>
      </c>
      <c r="K2325" s="1643">
        <v>1</v>
      </c>
      <c r="L2325" s="1923">
        <v>0</v>
      </c>
      <c r="M2325" s="1643">
        <f t="shared" si="13"/>
        <v>1</v>
      </c>
      <c r="O2325" s="1977"/>
      <c r="P2325" s="1983"/>
      <c r="Q2325" s="1978"/>
      <c r="R2325" s="2143">
        <f t="shared" si="14"/>
        <v>0</v>
      </c>
      <c r="S2325" s="1924"/>
      <c r="T2325" s="2155">
        <f t="shared" si="15"/>
        <v>0</v>
      </c>
      <c r="U2325" s="1619"/>
      <c r="V2325" s="911">
        <f t="shared" si="16"/>
        <v>0</v>
      </c>
    </row>
    <row r="2326" spans="2:22" s="64" customFormat="1" ht="34.200000000000003" outlineLevel="2">
      <c r="B2326" s="1921" t="s">
        <v>4688</v>
      </c>
      <c r="C2326" s="1642"/>
      <c r="D2326" s="1921"/>
      <c r="E2326" s="1639"/>
      <c r="F2326" s="1638">
        <v>14</v>
      </c>
      <c r="G2326" s="1642" t="s">
        <v>4</v>
      </c>
      <c r="H2326" s="1922" t="s">
        <v>2181</v>
      </c>
      <c r="I2326" s="1644" t="s">
        <v>4481</v>
      </c>
      <c r="J2326" s="1642" t="s">
        <v>15</v>
      </c>
      <c r="K2326" s="1643">
        <f>246*(0.04+0.04)*4*8</f>
        <v>629.76</v>
      </c>
      <c r="L2326" s="1923">
        <v>0</v>
      </c>
      <c r="M2326" s="1643">
        <f t="shared" si="13"/>
        <v>629.76</v>
      </c>
      <c r="O2326" s="1977"/>
      <c r="P2326" s="1983"/>
      <c r="Q2326" s="1978"/>
      <c r="R2326" s="2143">
        <f t="shared" si="14"/>
        <v>0</v>
      </c>
      <c r="S2326" s="1924"/>
      <c r="T2326" s="2155">
        <f t="shared" si="15"/>
        <v>0</v>
      </c>
      <c r="U2326" s="1619"/>
      <c r="V2326" s="911">
        <f t="shared" si="16"/>
        <v>0</v>
      </c>
    </row>
    <row r="2327" spans="2:22" s="64" customFormat="1" ht="34.200000000000003" outlineLevel="2">
      <c r="B2327" s="1921" t="s">
        <v>4688</v>
      </c>
      <c r="C2327" s="1642"/>
      <c r="D2327" s="1921"/>
      <c r="E2327" s="1639"/>
      <c r="F2327" s="1638">
        <v>15</v>
      </c>
      <c r="G2327" s="1642" t="s">
        <v>4</v>
      </c>
      <c r="H2327" s="1922" t="s">
        <v>2182</v>
      </c>
      <c r="I2327" s="1926" t="s">
        <v>4482</v>
      </c>
      <c r="J2327" s="1642" t="s">
        <v>15</v>
      </c>
      <c r="K2327" s="1643">
        <f>110*(0.04+0.04)*4*8</f>
        <v>281.60000000000002</v>
      </c>
      <c r="L2327" s="1923">
        <v>0</v>
      </c>
      <c r="M2327" s="1643">
        <f t="shared" si="13"/>
        <v>281.60000000000002</v>
      </c>
      <c r="O2327" s="1977"/>
      <c r="P2327" s="1983"/>
      <c r="Q2327" s="1978"/>
      <c r="R2327" s="2143">
        <f t="shared" si="14"/>
        <v>0</v>
      </c>
      <c r="S2327" s="1924"/>
      <c r="T2327" s="2155">
        <f t="shared" si="15"/>
        <v>0</v>
      </c>
      <c r="U2327" s="1619"/>
      <c r="V2327" s="911">
        <f t="shared" si="16"/>
        <v>0</v>
      </c>
    </row>
    <row r="2328" spans="2:22" s="64" customFormat="1" ht="34.200000000000003" outlineLevel="2">
      <c r="B2328" s="1921" t="s">
        <v>4688</v>
      </c>
      <c r="C2328" s="1642"/>
      <c r="D2328" s="1921"/>
      <c r="E2328" s="1639"/>
      <c r="F2328" s="1638">
        <v>16</v>
      </c>
      <c r="G2328" s="1642" t="s">
        <v>4</v>
      </c>
      <c r="H2328" s="1922" t="s">
        <v>2183</v>
      </c>
      <c r="I2328" s="1926" t="s">
        <v>4483</v>
      </c>
      <c r="J2328" s="1642" t="s">
        <v>15</v>
      </c>
      <c r="K2328" s="1643">
        <f>187*(0.04+0.04)*4*8</f>
        <v>478.72</v>
      </c>
      <c r="L2328" s="1923">
        <v>0</v>
      </c>
      <c r="M2328" s="1643">
        <f t="shared" si="13"/>
        <v>478.72</v>
      </c>
      <c r="O2328" s="1977"/>
      <c r="P2328" s="1983"/>
      <c r="Q2328" s="1978"/>
      <c r="R2328" s="2143">
        <f t="shared" si="14"/>
        <v>0</v>
      </c>
      <c r="S2328" s="1924"/>
      <c r="T2328" s="2155">
        <f t="shared" si="15"/>
        <v>0</v>
      </c>
      <c r="U2328" s="1619"/>
      <c r="V2328" s="911">
        <f t="shared" si="16"/>
        <v>0</v>
      </c>
    </row>
    <row r="2329" spans="2:22" s="64" customFormat="1" ht="34.200000000000003" outlineLevel="2">
      <c r="B2329" s="1921" t="s">
        <v>4688</v>
      </c>
      <c r="C2329" s="1642"/>
      <c r="D2329" s="1921"/>
      <c r="E2329" s="1639"/>
      <c r="F2329" s="1638">
        <v>17</v>
      </c>
      <c r="G2329" s="1642" t="s">
        <v>4</v>
      </c>
      <c r="H2329" s="1922" t="s">
        <v>2184</v>
      </c>
      <c r="I2329" s="1926" t="s">
        <v>4484</v>
      </c>
      <c r="J2329" s="1642" t="s">
        <v>15</v>
      </c>
      <c r="K2329" s="1643">
        <f>46*(0.04+0.04)*4*8</f>
        <v>117.76</v>
      </c>
      <c r="L2329" s="1923">
        <v>0</v>
      </c>
      <c r="M2329" s="1643">
        <f t="shared" si="13"/>
        <v>117.76</v>
      </c>
      <c r="O2329" s="1977"/>
      <c r="P2329" s="1983"/>
      <c r="Q2329" s="1978"/>
      <c r="R2329" s="2143">
        <f t="shared" si="14"/>
        <v>0</v>
      </c>
      <c r="S2329" s="1924"/>
      <c r="T2329" s="2155">
        <f t="shared" si="15"/>
        <v>0</v>
      </c>
      <c r="U2329" s="1619"/>
      <c r="V2329" s="911">
        <f t="shared" si="16"/>
        <v>0</v>
      </c>
    </row>
    <row r="2330" spans="2:22" s="64" customFormat="1" ht="28.2" customHeight="1" outlineLevel="2">
      <c r="B2330" s="1921" t="s">
        <v>4688</v>
      </c>
      <c r="C2330" s="1642"/>
      <c r="D2330" s="1921"/>
      <c r="E2330" s="1639"/>
      <c r="F2330" s="1638">
        <v>18</v>
      </c>
      <c r="G2330" s="1642" t="s">
        <v>4</v>
      </c>
      <c r="H2330" s="1922" t="s">
        <v>2185</v>
      </c>
      <c r="I2330" s="1926" t="s">
        <v>4485</v>
      </c>
      <c r="J2330" s="1642" t="s">
        <v>6</v>
      </c>
      <c r="K2330" s="1643">
        <v>11.7</v>
      </c>
      <c r="L2330" s="1923">
        <v>0</v>
      </c>
      <c r="M2330" s="1643">
        <f t="shared" si="13"/>
        <v>11.7</v>
      </c>
      <c r="O2330" s="1977"/>
      <c r="P2330" s="1983"/>
      <c r="Q2330" s="1978"/>
      <c r="R2330" s="2143">
        <f t="shared" si="14"/>
        <v>0</v>
      </c>
      <c r="S2330" s="1924"/>
      <c r="T2330" s="2155">
        <f t="shared" si="15"/>
        <v>0</v>
      </c>
      <c r="U2330" s="1619"/>
      <c r="V2330" s="911">
        <f t="shared" si="16"/>
        <v>0</v>
      </c>
    </row>
    <row r="2331" spans="2:22" s="64" customFormat="1" ht="28.2" customHeight="1" outlineLevel="2">
      <c r="B2331" s="1921" t="s">
        <v>4688</v>
      </c>
      <c r="C2331" s="1642"/>
      <c r="D2331" s="1921"/>
      <c r="E2331" s="1639"/>
      <c r="F2331" s="1638">
        <v>19</v>
      </c>
      <c r="G2331" s="1642" t="s">
        <v>4</v>
      </c>
      <c r="H2331" s="1922" t="s">
        <v>2186</v>
      </c>
      <c r="I2331" s="1644" t="s">
        <v>4486</v>
      </c>
      <c r="J2331" s="1642" t="s">
        <v>1875</v>
      </c>
      <c r="K2331" s="1643">
        <v>2</v>
      </c>
      <c r="L2331" s="1923">
        <v>0</v>
      </c>
      <c r="M2331" s="1643">
        <f t="shared" si="13"/>
        <v>2</v>
      </c>
      <c r="O2331" s="1977"/>
      <c r="P2331" s="1983"/>
      <c r="Q2331" s="1978"/>
      <c r="R2331" s="2143">
        <f t="shared" si="14"/>
        <v>0</v>
      </c>
      <c r="S2331" s="1924"/>
      <c r="T2331" s="2155">
        <f t="shared" si="15"/>
        <v>0</v>
      </c>
      <c r="U2331" s="1619"/>
      <c r="V2331" s="911">
        <f t="shared" si="16"/>
        <v>0</v>
      </c>
    </row>
    <row r="2332" spans="2:22" s="64" customFormat="1" ht="45.6" outlineLevel="2">
      <c r="B2332" s="1921" t="s">
        <v>4688</v>
      </c>
      <c r="C2332" s="1642"/>
      <c r="D2332" s="1921"/>
      <c r="E2332" s="1639"/>
      <c r="F2332" s="1638">
        <v>20</v>
      </c>
      <c r="G2332" s="1642" t="s">
        <v>4</v>
      </c>
      <c r="H2332" s="1922" t="s">
        <v>2187</v>
      </c>
      <c r="I2332" s="1644" t="s">
        <v>2188</v>
      </c>
      <c r="J2332" s="1642" t="s">
        <v>24</v>
      </c>
      <c r="K2332" s="1643">
        <v>2</v>
      </c>
      <c r="L2332" s="1923">
        <v>0</v>
      </c>
      <c r="M2332" s="1643">
        <f t="shared" si="13"/>
        <v>2</v>
      </c>
      <c r="O2332" s="1977"/>
      <c r="P2332" s="1983"/>
      <c r="Q2332" s="1978"/>
      <c r="R2332" s="2143">
        <f t="shared" si="14"/>
        <v>0</v>
      </c>
      <c r="S2332" s="1924"/>
      <c r="T2332" s="2155">
        <f t="shared" si="15"/>
        <v>0</v>
      </c>
      <c r="U2332" s="1619"/>
      <c r="V2332" s="911">
        <f t="shared" si="16"/>
        <v>0</v>
      </c>
    </row>
    <row r="2333" spans="2:22" s="64" customFormat="1" ht="45.6" outlineLevel="2">
      <c r="B2333" s="1921" t="s">
        <v>4688</v>
      </c>
      <c r="C2333" s="1642"/>
      <c r="D2333" s="1921"/>
      <c r="E2333" s="1639"/>
      <c r="F2333" s="1638">
        <v>21</v>
      </c>
      <c r="G2333" s="1642" t="s">
        <v>4</v>
      </c>
      <c r="H2333" s="1922" t="s">
        <v>2189</v>
      </c>
      <c r="I2333" s="1644" t="s">
        <v>2190</v>
      </c>
      <c r="J2333" s="1642" t="s">
        <v>6</v>
      </c>
      <c r="K2333" s="1643">
        <v>16.600000000000001</v>
      </c>
      <c r="L2333" s="1923">
        <v>0</v>
      </c>
      <c r="M2333" s="1643">
        <f t="shared" si="13"/>
        <v>16.600000000000001</v>
      </c>
      <c r="O2333" s="1977"/>
      <c r="P2333" s="1983"/>
      <c r="Q2333" s="1978"/>
      <c r="R2333" s="2143">
        <f t="shared" si="14"/>
        <v>0</v>
      </c>
      <c r="S2333" s="1924"/>
      <c r="T2333" s="2155">
        <f t="shared" si="15"/>
        <v>0</v>
      </c>
      <c r="U2333" s="1619"/>
      <c r="V2333" s="911">
        <f t="shared" si="16"/>
        <v>0</v>
      </c>
    </row>
    <row r="2334" spans="2:22" s="64" customFormat="1" ht="45.6" outlineLevel="2">
      <c r="B2334" s="1921" t="s">
        <v>4688</v>
      </c>
      <c r="C2334" s="1642"/>
      <c r="D2334" s="1921"/>
      <c r="E2334" s="1639"/>
      <c r="F2334" s="1638">
        <v>22</v>
      </c>
      <c r="G2334" s="1642" t="s">
        <v>4</v>
      </c>
      <c r="H2334" s="1922" t="s">
        <v>2191</v>
      </c>
      <c r="I2334" s="1644" t="s">
        <v>2192</v>
      </c>
      <c r="J2334" s="1642" t="s">
        <v>1875</v>
      </c>
      <c r="K2334" s="1643">
        <v>3</v>
      </c>
      <c r="L2334" s="1923">
        <v>0</v>
      </c>
      <c r="M2334" s="1643">
        <f t="shared" si="13"/>
        <v>3</v>
      </c>
      <c r="O2334" s="1977"/>
      <c r="P2334" s="1983"/>
      <c r="Q2334" s="1978"/>
      <c r="R2334" s="2143">
        <f t="shared" si="14"/>
        <v>0</v>
      </c>
      <c r="S2334" s="1924"/>
      <c r="T2334" s="2155">
        <f t="shared" si="15"/>
        <v>0</v>
      </c>
      <c r="U2334" s="1619"/>
      <c r="V2334" s="911">
        <f t="shared" si="16"/>
        <v>0</v>
      </c>
    </row>
    <row r="2335" spans="2:22" s="64" customFormat="1" ht="34.200000000000003" outlineLevel="2">
      <c r="B2335" s="1921" t="s">
        <v>4688</v>
      </c>
      <c r="C2335" s="1642"/>
      <c r="D2335" s="1921"/>
      <c r="E2335" s="1639"/>
      <c r="F2335" s="1638">
        <v>23</v>
      </c>
      <c r="G2335" s="1642" t="s">
        <v>4</v>
      </c>
      <c r="H2335" s="1922" t="s">
        <v>2193</v>
      </c>
      <c r="I2335" s="1644" t="s">
        <v>2194</v>
      </c>
      <c r="J2335" s="1642" t="s">
        <v>24</v>
      </c>
      <c r="K2335" s="1643">
        <v>2</v>
      </c>
      <c r="L2335" s="1923">
        <v>0</v>
      </c>
      <c r="M2335" s="1643">
        <f>K2335*(1+L2335/100)</f>
        <v>2</v>
      </c>
      <c r="O2335" s="1977"/>
      <c r="P2335" s="1983"/>
      <c r="Q2335" s="1978"/>
      <c r="R2335" s="2143">
        <f t="shared" si="14"/>
        <v>0</v>
      </c>
      <c r="S2335" s="1924"/>
      <c r="T2335" s="2155">
        <f t="shared" si="15"/>
        <v>0</v>
      </c>
      <c r="U2335" s="1619"/>
      <c r="V2335" s="911">
        <f t="shared" si="16"/>
        <v>0</v>
      </c>
    </row>
    <row r="2336" spans="2:22" s="64" customFormat="1" ht="86.4" customHeight="1" outlineLevel="2">
      <c r="B2336" s="1921" t="s">
        <v>4688</v>
      </c>
      <c r="C2336" s="1642"/>
      <c r="D2336" s="1921"/>
      <c r="E2336" s="1639"/>
      <c r="F2336" s="1638">
        <v>24</v>
      </c>
      <c r="G2336" s="1642" t="s">
        <v>4</v>
      </c>
      <c r="H2336" s="1922" t="s">
        <v>2195</v>
      </c>
      <c r="I2336" s="1644" t="s">
        <v>2196</v>
      </c>
      <c r="J2336" s="1642" t="s">
        <v>6</v>
      </c>
      <c r="K2336" s="1643">
        <v>26.6</v>
      </c>
      <c r="L2336" s="1923">
        <v>0</v>
      </c>
      <c r="M2336" s="1643">
        <f>K2336*(1+L2336/100)</f>
        <v>26.6</v>
      </c>
      <c r="O2336" s="1977"/>
      <c r="P2336" s="1983"/>
      <c r="Q2336" s="1978"/>
      <c r="R2336" s="2143">
        <f t="shared" si="14"/>
        <v>0</v>
      </c>
      <c r="S2336" s="1924"/>
      <c r="T2336" s="2155">
        <f t="shared" si="15"/>
        <v>0</v>
      </c>
      <c r="U2336" s="1619"/>
      <c r="V2336" s="911">
        <f t="shared" si="16"/>
        <v>0</v>
      </c>
    </row>
    <row r="2337" spans="2:22" s="64" customFormat="1" ht="57" outlineLevel="2">
      <c r="B2337" s="1921" t="s">
        <v>4688</v>
      </c>
      <c r="C2337" s="1642"/>
      <c r="D2337" s="1921"/>
      <c r="E2337" s="1639"/>
      <c r="F2337" s="1638">
        <v>25</v>
      </c>
      <c r="G2337" s="1642" t="s">
        <v>4</v>
      </c>
      <c r="H2337" s="1922" t="s">
        <v>2197</v>
      </c>
      <c r="I2337" s="1644" t="s">
        <v>2198</v>
      </c>
      <c r="J2337" s="1642" t="s">
        <v>24</v>
      </c>
      <c r="K2337" s="1643">
        <v>1</v>
      </c>
      <c r="L2337" s="1923">
        <v>0</v>
      </c>
      <c r="M2337" s="1643">
        <f>K2337*(1+L2337/100)</f>
        <v>1</v>
      </c>
      <c r="O2337" s="1977"/>
      <c r="P2337" s="1983"/>
      <c r="Q2337" s="1978"/>
      <c r="R2337" s="2143">
        <f t="shared" si="14"/>
        <v>0</v>
      </c>
      <c r="S2337" s="1924"/>
      <c r="T2337" s="2155">
        <f t="shared" si="15"/>
        <v>0</v>
      </c>
      <c r="U2337" s="1619"/>
      <c r="V2337" s="911">
        <f t="shared" si="16"/>
        <v>0</v>
      </c>
    </row>
    <row r="2338" spans="2:22" s="64" customFormat="1" ht="22.8" outlineLevel="2">
      <c r="B2338" s="1921" t="s">
        <v>4688</v>
      </c>
      <c r="C2338" s="1642"/>
      <c r="D2338" s="1921"/>
      <c r="E2338" s="1639"/>
      <c r="F2338" s="1638">
        <v>26</v>
      </c>
      <c r="G2338" s="1642" t="s">
        <v>4</v>
      </c>
      <c r="H2338" s="1922" t="s">
        <v>2199</v>
      </c>
      <c r="I2338" s="1644" t="s">
        <v>2200</v>
      </c>
      <c r="J2338" s="1642" t="s">
        <v>6</v>
      </c>
      <c r="K2338" s="1643">
        <v>18.600000000000001</v>
      </c>
      <c r="L2338" s="1923">
        <v>0</v>
      </c>
      <c r="M2338" s="1643">
        <f t="shared" si="13"/>
        <v>18.600000000000001</v>
      </c>
      <c r="O2338" s="1977"/>
      <c r="P2338" s="1983"/>
      <c r="Q2338" s="1978"/>
      <c r="R2338" s="2143">
        <f t="shared" si="14"/>
        <v>0</v>
      </c>
      <c r="S2338" s="1924"/>
      <c r="T2338" s="2155">
        <f t="shared" si="15"/>
        <v>0</v>
      </c>
      <c r="U2338" s="1619"/>
      <c r="V2338" s="911">
        <f t="shared" si="16"/>
        <v>0</v>
      </c>
    </row>
    <row r="2339" spans="2:22" s="64" customFormat="1" ht="34.200000000000003" outlineLevel="2">
      <c r="B2339" s="1921" t="s">
        <v>4688</v>
      </c>
      <c r="C2339" s="1642"/>
      <c r="D2339" s="1921"/>
      <c r="E2339" s="1639"/>
      <c r="F2339" s="1638">
        <v>27</v>
      </c>
      <c r="G2339" s="1642" t="s">
        <v>4</v>
      </c>
      <c r="H2339" s="1922" t="s">
        <v>2201</v>
      </c>
      <c r="I2339" s="1644" t="s">
        <v>2202</v>
      </c>
      <c r="J2339" s="1642" t="s">
        <v>1875</v>
      </c>
      <c r="K2339" s="1643">
        <v>2</v>
      </c>
      <c r="L2339" s="1923">
        <v>0</v>
      </c>
      <c r="M2339" s="1643">
        <f t="shared" si="13"/>
        <v>2</v>
      </c>
      <c r="O2339" s="1977"/>
      <c r="P2339" s="1983"/>
      <c r="Q2339" s="1978"/>
      <c r="R2339" s="2143">
        <f t="shared" si="14"/>
        <v>0</v>
      </c>
      <c r="S2339" s="1924"/>
      <c r="T2339" s="2155">
        <f t="shared" si="15"/>
        <v>0</v>
      </c>
      <c r="U2339" s="1619"/>
      <c r="V2339" s="911">
        <f t="shared" si="16"/>
        <v>0</v>
      </c>
    </row>
    <row r="2340" spans="2:22" s="64" customFormat="1" ht="45.6" outlineLevel="2">
      <c r="B2340" s="1921" t="s">
        <v>4688</v>
      </c>
      <c r="C2340" s="1642"/>
      <c r="D2340" s="1921"/>
      <c r="E2340" s="1639"/>
      <c r="F2340" s="1638">
        <v>28</v>
      </c>
      <c r="G2340" s="1642" t="s">
        <v>4</v>
      </c>
      <c r="H2340" s="1922" t="s">
        <v>2203</v>
      </c>
      <c r="I2340" s="1644" t="s">
        <v>2204</v>
      </c>
      <c r="J2340" s="1642" t="s">
        <v>1875</v>
      </c>
      <c r="K2340" s="1643">
        <v>2</v>
      </c>
      <c r="L2340" s="1923">
        <v>0</v>
      </c>
      <c r="M2340" s="1643">
        <f t="shared" si="13"/>
        <v>2</v>
      </c>
      <c r="O2340" s="1977"/>
      <c r="P2340" s="1983"/>
      <c r="Q2340" s="1978"/>
      <c r="R2340" s="2143">
        <f t="shared" si="14"/>
        <v>0</v>
      </c>
      <c r="S2340" s="1924"/>
      <c r="T2340" s="2155">
        <f t="shared" si="15"/>
        <v>0</v>
      </c>
      <c r="U2340" s="1619"/>
      <c r="V2340" s="911">
        <f t="shared" si="16"/>
        <v>0</v>
      </c>
    </row>
    <row r="2341" spans="2:22" s="64" customFormat="1" ht="45.6" outlineLevel="2">
      <c r="B2341" s="1921" t="s">
        <v>4688</v>
      </c>
      <c r="C2341" s="1642"/>
      <c r="D2341" s="1921"/>
      <c r="E2341" s="1639"/>
      <c r="F2341" s="1638">
        <v>29</v>
      </c>
      <c r="G2341" s="1642" t="s">
        <v>4</v>
      </c>
      <c r="H2341" s="1922" t="s">
        <v>2205</v>
      </c>
      <c r="I2341" s="1644" t="s">
        <v>2206</v>
      </c>
      <c r="J2341" s="1642" t="s">
        <v>6</v>
      </c>
      <c r="K2341" s="1643">
        <v>5</v>
      </c>
      <c r="L2341" s="1923">
        <v>0</v>
      </c>
      <c r="M2341" s="1643">
        <f>K2341*(1+L2341/100)</f>
        <v>5</v>
      </c>
      <c r="O2341" s="1977"/>
      <c r="P2341" s="1983"/>
      <c r="Q2341" s="1978"/>
      <c r="R2341" s="2143">
        <f t="shared" si="14"/>
        <v>0</v>
      </c>
      <c r="S2341" s="1924"/>
      <c r="T2341" s="2155">
        <f t="shared" si="15"/>
        <v>0</v>
      </c>
      <c r="U2341" s="1619"/>
      <c r="V2341" s="911">
        <f t="shared" si="16"/>
        <v>0</v>
      </c>
    </row>
    <row r="2342" spans="2:22" s="64" customFormat="1" ht="45.6" outlineLevel="2">
      <c r="B2342" s="1921" t="s">
        <v>4688</v>
      </c>
      <c r="C2342" s="1642"/>
      <c r="D2342" s="1921"/>
      <c r="E2342" s="1639"/>
      <c r="F2342" s="1638">
        <v>30</v>
      </c>
      <c r="G2342" s="1642" t="s">
        <v>4</v>
      </c>
      <c r="H2342" s="1922" t="s">
        <v>2207</v>
      </c>
      <c r="I2342" s="1644" t="s">
        <v>2208</v>
      </c>
      <c r="J2342" s="1642" t="s">
        <v>6</v>
      </c>
      <c r="K2342" s="1643">
        <v>8.1999999999999993</v>
      </c>
      <c r="L2342" s="1923">
        <v>0</v>
      </c>
      <c r="M2342" s="1643">
        <f>K2342*(1+L2342/100)</f>
        <v>8.1999999999999993</v>
      </c>
      <c r="O2342" s="1977"/>
      <c r="P2342" s="1983"/>
      <c r="Q2342" s="1978"/>
      <c r="R2342" s="2143">
        <f t="shared" si="14"/>
        <v>0</v>
      </c>
      <c r="S2342" s="1924"/>
      <c r="T2342" s="2155">
        <f t="shared" si="15"/>
        <v>0</v>
      </c>
      <c r="U2342" s="1619"/>
      <c r="V2342" s="911">
        <f t="shared" si="16"/>
        <v>0</v>
      </c>
    </row>
    <row r="2343" spans="2:22" s="64" customFormat="1" outlineLevel="2">
      <c r="B2343" s="1921" t="s">
        <v>4688</v>
      </c>
      <c r="C2343" s="1642"/>
      <c r="D2343" s="1921"/>
      <c r="E2343" s="1639"/>
      <c r="F2343" s="1638">
        <v>34</v>
      </c>
      <c r="G2343" s="1642" t="s">
        <v>4</v>
      </c>
      <c r="H2343" s="1922" t="s">
        <v>2214</v>
      </c>
      <c r="I2343" s="1644" t="s">
        <v>2215</v>
      </c>
      <c r="J2343" s="1642"/>
      <c r="K2343" s="1643"/>
      <c r="L2343" s="1923">
        <v>0</v>
      </c>
      <c r="M2343" s="1643">
        <f>K2343*(1+L2343/100)</f>
        <v>0</v>
      </c>
      <c r="O2343" s="1977"/>
      <c r="P2343" s="1983"/>
      <c r="Q2343" s="1978"/>
      <c r="R2343" s="2143">
        <f t="shared" si="14"/>
        <v>0</v>
      </c>
      <c r="S2343" s="1924"/>
      <c r="T2343" s="2155">
        <f t="shared" si="15"/>
        <v>0</v>
      </c>
      <c r="U2343" s="1619"/>
      <c r="V2343" s="911">
        <f t="shared" si="16"/>
        <v>0</v>
      </c>
    </row>
    <row r="2344" spans="2:22" s="64" customFormat="1" ht="34.200000000000003" outlineLevel="2">
      <c r="B2344" s="1921" t="s">
        <v>4688</v>
      </c>
      <c r="C2344" s="1642"/>
      <c r="D2344" s="1921"/>
      <c r="E2344" s="1639"/>
      <c r="F2344" s="1638">
        <v>35</v>
      </c>
      <c r="G2344" s="1642" t="s">
        <v>4</v>
      </c>
      <c r="H2344" s="1922" t="s">
        <v>2216</v>
      </c>
      <c r="I2344" s="1644" t="s">
        <v>2217</v>
      </c>
      <c r="J2344" s="1642" t="s">
        <v>16</v>
      </c>
      <c r="K2344" s="1643">
        <f>1.35*1.75</f>
        <v>2.3625000000000003</v>
      </c>
      <c r="L2344" s="1923">
        <v>0</v>
      </c>
      <c r="M2344" s="1643">
        <f>K2344*(1+L2344/100)</f>
        <v>2.3625000000000003</v>
      </c>
      <c r="O2344" s="1977"/>
      <c r="P2344" s="1983"/>
      <c r="Q2344" s="1978"/>
      <c r="R2344" s="2143">
        <f t="shared" si="14"/>
        <v>0</v>
      </c>
      <c r="S2344" s="1924"/>
      <c r="T2344" s="2155">
        <f t="shared" si="15"/>
        <v>0</v>
      </c>
      <c r="U2344" s="1619"/>
      <c r="V2344" s="911">
        <f t="shared" si="16"/>
        <v>0</v>
      </c>
    </row>
    <row r="2345" spans="2:22" s="64" customFormat="1" ht="34.200000000000003" outlineLevel="2">
      <c r="B2345" s="1921" t="s">
        <v>4688</v>
      </c>
      <c r="C2345" s="1642"/>
      <c r="D2345" s="1921"/>
      <c r="E2345" s="1639"/>
      <c r="F2345" s="1638">
        <v>36</v>
      </c>
      <c r="G2345" s="1642" t="s">
        <v>4</v>
      </c>
      <c r="H2345" s="1922" t="s">
        <v>2218</v>
      </c>
      <c r="I2345" s="1644" t="s">
        <v>2219</v>
      </c>
      <c r="J2345" s="1642" t="s">
        <v>16</v>
      </c>
      <c r="K2345" s="1643">
        <f>0.85*1.2</f>
        <v>1.02</v>
      </c>
      <c r="L2345" s="1923">
        <v>0</v>
      </c>
      <c r="M2345" s="1643">
        <f t="shared" si="13"/>
        <v>1.02</v>
      </c>
      <c r="O2345" s="1977"/>
      <c r="P2345" s="1983"/>
      <c r="Q2345" s="1978"/>
      <c r="R2345" s="2143">
        <f t="shared" si="14"/>
        <v>0</v>
      </c>
      <c r="S2345" s="1924"/>
      <c r="T2345" s="2155">
        <f t="shared" si="15"/>
        <v>0</v>
      </c>
      <c r="U2345" s="1619"/>
      <c r="V2345" s="911">
        <f t="shared" si="16"/>
        <v>0</v>
      </c>
    </row>
    <row r="2346" spans="2:22" s="64" customFormat="1" ht="34.200000000000003" outlineLevel="2">
      <c r="B2346" s="1921" t="s">
        <v>4688</v>
      </c>
      <c r="C2346" s="1642"/>
      <c r="D2346" s="1921"/>
      <c r="E2346" s="1639"/>
      <c r="F2346" s="1638">
        <v>37</v>
      </c>
      <c r="G2346" s="1642" t="s">
        <v>4</v>
      </c>
      <c r="H2346" s="1922" t="s">
        <v>2220</v>
      </c>
      <c r="I2346" s="1644" t="s">
        <v>2221</v>
      </c>
      <c r="J2346" s="1642" t="s">
        <v>17</v>
      </c>
      <c r="K2346" s="1643">
        <f>0.8*1.45</f>
        <v>1.1599999999999999</v>
      </c>
      <c r="L2346" s="1923">
        <v>0</v>
      </c>
      <c r="M2346" s="1643">
        <f t="shared" si="13"/>
        <v>1.1599999999999999</v>
      </c>
      <c r="O2346" s="1977"/>
      <c r="P2346" s="1983"/>
      <c r="Q2346" s="1978"/>
      <c r="R2346" s="2143">
        <f t="shared" si="14"/>
        <v>0</v>
      </c>
      <c r="S2346" s="1924"/>
      <c r="T2346" s="2155">
        <f t="shared" si="15"/>
        <v>0</v>
      </c>
      <c r="U2346" s="1619"/>
      <c r="V2346" s="911">
        <f t="shared" si="16"/>
        <v>0</v>
      </c>
    </row>
    <row r="2347" spans="2:22" s="64" customFormat="1" ht="34.200000000000003" outlineLevel="2">
      <c r="B2347" s="1921" t="s">
        <v>4688</v>
      </c>
      <c r="C2347" s="1642"/>
      <c r="D2347" s="1921"/>
      <c r="E2347" s="1639"/>
      <c r="F2347" s="1638">
        <v>38</v>
      </c>
      <c r="G2347" s="1642" t="s">
        <v>4</v>
      </c>
      <c r="H2347" s="1922" t="s">
        <v>2222</v>
      </c>
      <c r="I2347" s="1644" t="s">
        <v>2223</v>
      </c>
      <c r="J2347" s="1642" t="s">
        <v>6</v>
      </c>
      <c r="K2347" s="1643">
        <f>3.7+3.8*2</f>
        <v>11.3</v>
      </c>
      <c r="L2347" s="1923">
        <v>0</v>
      </c>
      <c r="M2347" s="1643">
        <f t="shared" si="13"/>
        <v>11.3</v>
      </c>
      <c r="O2347" s="1977"/>
      <c r="P2347" s="1983"/>
      <c r="Q2347" s="1978"/>
      <c r="R2347" s="2143">
        <f t="shared" si="14"/>
        <v>0</v>
      </c>
      <c r="S2347" s="1924"/>
      <c r="T2347" s="2155">
        <f t="shared" si="15"/>
        <v>0</v>
      </c>
      <c r="U2347" s="1619"/>
      <c r="V2347" s="911">
        <f t="shared" si="16"/>
        <v>0</v>
      </c>
    </row>
    <row r="2348" spans="2:22" ht="13.2" hidden="1">
      <c r="F2348" s="849"/>
      <c r="G2348" s="130"/>
      <c r="H2348" s="131"/>
      <c r="I2348" s="132"/>
      <c r="J2348" s="130"/>
      <c r="L2348" s="102"/>
      <c r="O2348" s="2002"/>
      <c r="P2348" s="2003"/>
      <c r="Q2348" s="2004"/>
      <c r="R2348" s="2123"/>
      <c r="S2348" s="731"/>
      <c r="T2348" s="1575"/>
      <c r="U2348" s="922"/>
      <c r="V2348" s="732"/>
    </row>
    <row r="2349" spans="2:22" s="64" customFormat="1" ht="22.8" outlineLevel="2">
      <c r="B2349" s="1921" t="s">
        <v>4688</v>
      </c>
      <c r="C2349" s="1642"/>
      <c r="D2349" s="1921"/>
      <c r="E2349" s="1639"/>
      <c r="F2349" s="1638">
        <v>44</v>
      </c>
      <c r="G2349" s="1642" t="s">
        <v>4</v>
      </c>
      <c r="H2349" s="1922" t="s">
        <v>2232</v>
      </c>
      <c r="I2349" s="1644" t="s">
        <v>2233</v>
      </c>
      <c r="J2349" s="1642" t="s">
        <v>15</v>
      </c>
      <c r="K2349" s="1643">
        <f>60*(0.06+0.06)*5*8*1.1</f>
        <v>316.8</v>
      </c>
      <c r="L2349" s="1923">
        <v>0</v>
      </c>
      <c r="M2349" s="1643">
        <f t="shared" si="13"/>
        <v>316.8</v>
      </c>
      <c r="O2349" s="1977"/>
      <c r="P2349" s="1983"/>
      <c r="Q2349" s="1978"/>
      <c r="R2349" s="2143">
        <f>M2349*Q2349</f>
        <v>0</v>
      </c>
      <c r="S2349" s="1924"/>
      <c r="T2349" s="2155">
        <f>M2349*S2349</f>
        <v>0</v>
      </c>
      <c r="U2349" s="1619"/>
      <c r="V2349" s="911">
        <f>M2349*U2349</f>
        <v>0</v>
      </c>
    </row>
    <row r="2350" spans="2:22" s="64" customFormat="1" ht="34.200000000000003" outlineLevel="2">
      <c r="B2350" s="1921" t="s">
        <v>4688</v>
      </c>
      <c r="C2350" s="1642"/>
      <c r="D2350" s="1921"/>
      <c r="E2350" s="1639"/>
      <c r="F2350" s="1638">
        <v>45</v>
      </c>
      <c r="G2350" s="1642" t="s">
        <v>4</v>
      </c>
      <c r="H2350" s="1922" t="s">
        <v>2234</v>
      </c>
      <c r="I2350" s="1644" t="s">
        <v>2217</v>
      </c>
      <c r="J2350" s="1642" t="s">
        <v>16</v>
      </c>
      <c r="K2350" s="1643">
        <f>1.375*1.75</f>
        <v>2.40625</v>
      </c>
      <c r="L2350" s="1923">
        <v>0</v>
      </c>
      <c r="M2350" s="1643">
        <f t="shared" si="13"/>
        <v>2.40625</v>
      </c>
      <c r="O2350" s="1977"/>
      <c r="P2350" s="1983"/>
      <c r="Q2350" s="1978"/>
      <c r="R2350" s="2143">
        <f>M2350*Q2350</f>
        <v>0</v>
      </c>
      <c r="S2350" s="1924"/>
      <c r="T2350" s="2155">
        <f>M2350*S2350</f>
        <v>0</v>
      </c>
      <c r="U2350" s="1619"/>
      <c r="V2350" s="911">
        <f>M2350*U2350</f>
        <v>0</v>
      </c>
    </row>
    <row r="2351" spans="2:22" s="64" customFormat="1" ht="34.200000000000003" outlineLevel="2">
      <c r="B2351" s="1921" t="s">
        <v>4688</v>
      </c>
      <c r="C2351" s="1642"/>
      <c r="D2351" s="1921"/>
      <c r="E2351" s="1639"/>
      <c r="F2351" s="1638">
        <v>46</v>
      </c>
      <c r="G2351" s="1642" t="s">
        <v>4</v>
      </c>
      <c r="H2351" s="1922" t="s">
        <v>2235</v>
      </c>
      <c r="I2351" s="1644" t="s">
        <v>2219</v>
      </c>
      <c r="J2351" s="1642" t="s">
        <v>16</v>
      </c>
      <c r="K2351" s="1643">
        <f>0.85*1.2</f>
        <v>1.02</v>
      </c>
      <c r="L2351" s="1923">
        <v>0</v>
      </c>
      <c r="M2351" s="1643">
        <f>K2351*(1+L2351/100)</f>
        <v>1.02</v>
      </c>
      <c r="O2351" s="1977"/>
      <c r="P2351" s="1983"/>
      <c r="Q2351" s="1978"/>
      <c r="R2351" s="2143">
        <f>M2351*Q2351</f>
        <v>0</v>
      </c>
      <c r="S2351" s="1924"/>
      <c r="T2351" s="2155">
        <f>M2351*S2351</f>
        <v>0</v>
      </c>
      <c r="U2351" s="1619"/>
      <c r="V2351" s="911">
        <f>M2351*U2351</f>
        <v>0</v>
      </c>
    </row>
    <row r="2352" spans="2:22" s="64" customFormat="1" ht="34.200000000000003" outlineLevel="2">
      <c r="B2352" s="1921" t="s">
        <v>4688</v>
      </c>
      <c r="C2352" s="1642"/>
      <c r="D2352" s="1921"/>
      <c r="E2352" s="1639"/>
      <c r="F2352" s="1638">
        <v>47</v>
      </c>
      <c r="G2352" s="1642" t="s">
        <v>4</v>
      </c>
      <c r="H2352" s="1922" t="s">
        <v>2236</v>
      </c>
      <c r="I2352" s="1644" t="s">
        <v>2221</v>
      </c>
      <c r="J2352" s="1642" t="s">
        <v>16</v>
      </c>
      <c r="K2352" s="1643">
        <f>0.8*1.45</f>
        <v>1.1599999999999999</v>
      </c>
      <c r="L2352" s="1923">
        <v>0</v>
      </c>
      <c r="M2352" s="1643">
        <f>K2352*(1+L2352/100)</f>
        <v>1.1599999999999999</v>
      </c>
      <c r="O2352" s="1977"/>
      <c r="P2352" s="1983"/>
      <c r="Q2352" s="1978"/>
      <c r="R2352" s="2143">
        <f>M2352*Q2352</f>
        <v>0</v>
      </c>
      <c r="S2352" s="1924"/>
      <c r="T2352" s="2155">
        <f>M2352*S2352</f>
        <v>0</v>
      </c>
      <c r="U2352" s="1619"/>
      <c r="V2352" s="911">
        <f>M2352*U2352</f>
        <v>0</v>
      </c>
    </row>
    <row r="2353" spans="1:22" s="64" customFormat="1" ht="34.200000000000003" outlineLevel="2">
      <c r="B2353" s="1921" t="s">
        <v>4688</v>
      </c>
      <c r="C2353" s="1642"/>
      <c r="D2353" s="1921"/>
      <c r="E2353" s="1639"/>
      <c r="F2353" s="1638">
        <v>48</v>
      </c>
      <c r="G2353" s="1642" t="s">
        <v>4</v>
      </c>
      <c r="H2353" s="1922" t="s">
        <v>4489</v>
      </c>
      <c r="I2353" s="1644" t="s">
        <v>4488</v>
      </c>
      <c r="J2353" s="1642" t="s">
        <v>6</v>
      </c>
      <c r="K2353" s="1643">
        <f>7.05+1.55</f>
        <v>8.6</v>
      </c>
      <c r="L2353" s="1923">
        <v>0</v>
      </c>
      <c r="M2353" s="1643">
        <f>K2353*(1+L2353/100)</f>
        <v>8.6</v>
      </c>
      <c r="O2353" s="1977"/>
      <c r="P2353" s="1983"/>
      <c r="Q2353" s="1978"/>
      <c r="R2353" s="2143">
        <f>M2353*Q2353</f>
        <v>0</v>
      </c>
      <c r="S2353" s="1924"/>
      <c r="T2353" s="2155">
        <f>M2353*S2353</f>
        <v>0</v>
      </c>
      <c r="U2353" s="1619"/>
      <c r="V2353" s="911">
        <f>M2353*U2353</f>
        <v>0</v>
      </c>
    </row>
    <row r="2354" spans="1:22" ht="13.2" hidden="1">
      <c r="F2354" s="849"/>
      <c r="G2354" s="130"/>
      <c r="H2354" s="131"/>
      <c r="I2354" s="132"/>
      <c r="J2354" s="130"/>
      <c r="L2354" s="102"/>
      <c r="O2354" s="2002"/>
      <c r="P2354" s="1575"/>
      <c r="Q2354" s="1575"/>
      <c r="R2354" s="2123"/>
      <c r="S2354" s="731"/>
      <c r="T2354" s="1575"/>
      <c r="U2354" s="922"/>
      <c r="V2354" s="732"/>
    </row>
    <row r="2355" spans="1:22" s="64" customFormat="1" ht="85.2" customHeight="1" outlineLevel="2">
      <c r="B2355" s="1921" t="s">
        <v>4688</v>
      </c>
      <c r="C2355" s="1642"/>
      <c r="D2355" s="1921"/>
      <c r="E2355" s="1639"/>
      <c r="F2355" s="1638">
        <v>50</v>
      </c>
      <c r="G2355" s="1642" t="s">
        <v>4</v>
      </c>
      <c r="H2355" s="1922" t="s">
        <v>2238</v>
      </c>
      <c r="I2355" s="1644" t="s">
        <v>2239</v>
      </c>
      <c r="J2355" s="1642" t="s">
        <v>24</v>
      </c>
      <c r="K2355" s="1643">
        <v>1</v>
      </c>
      <c r="L2355" s="1923">
        <v>0</v>
      </c>
      <c r="M2355" s="1643">
        <f t="shared" si="13"/>
        <v>1</v>
      </c>
      <c r="O2355" s="1977"/>
      <c r="P2355" s="1983"/>
      <c r="Q2355" s="1978"/>
      <c r="R2355" s="2143">
        <f>M2355*Q2355</f>
        <v>0</v>
      </c>
      <c r="S2355" s="1924"/>
      <c r="T2355" s="2155">
        <f>M2355*S2355</f>
        <v>0</v>
      </c>
      <c r="U2355" s="1619"/>
      <c r="V2355" s="911">
        <f>M2355*U2355</f>
        <v>0</v>
      </c>
    </row>
    <row r="2356" spans="1:22" s="64" customFormat="1" ht="72.599999999999994" customHeight="1" outlineLevel="2">
      <c r="B2356" s="1921" t="s">
        <v>4688</v>
      </c>
      <c r="C2356" s="1642"/>
      <c r="D2356" s="1921"/>
      <c r="E2356" s="1639"/>
      <c r="F2356" s="1638">
        <v>51</v>
      </c>
      <c r="G2356" s="1642" t="s">
        <v>4</v>
      </c>
      <c r="H2356" s="1922" t="s">
        <v>2240</v>
      </c>
      <c r="I2356" s="1644" t="s">
        <v>2241</v>
      </c>
      <c r="J2356" s="1642" t="s">
        <v>24</v>
      </c>
      <c r="K2356" s="1643">
        <v>2</v>
      </c>
      <c r="L2356" s="1923">
        <v>0</v>
      </c>
      <c r="M2356" s="1643">
        <f t="shared" si="13"/>
        <v>2</v>
      </c>
      <c r="O2356" s="1977"/>
      <c r="P2356" s="1983"/>
      <c r="Q2356" s="1978"/>
      <c r="R2356" s="2143">
        <f>M2356*Q2356</f>
        <v>0</v>
      </c>
      <c r="S2356" s="1924"/>
      <c r="T2356" s="2155">
        <f>M2356*S2356</f>
        <v>0</v>
      </c>
      <c r="U2356" s="1619"/>
      <c r="V2356" s="911">
        <f>M2356*U2356</f>
        <v>0</v>
      </c>
    </row>
    <row r="2357" spans="1:22" s="64" customFormat="1" ht="54" customHeight="1" outlineLevel="2">
      <c r="B2357" s="1921" t="s">
        <v>4688</v>
      </c>
      <c r="C2357" s="1642"/>
      <c r="D2357" s="1921"/>
      <c r="E2357" s="1639"/>
      <c r="F2357" s="1638">
        <v>52</v>
      </c>
      <c r="G2357" s="1642" t="s">
        <v>4</v>
      </c>
      <c r="H2357" s="1922" t="s">
        <v>2242</v>
      </c>
      <c r="I2357" s="1644" t="s">
        <v>2243</v>
      </c>
      <c r="J2357" s="1642" t="s">
        <v>24</v>
      </c>
      <c r="K2357" s="1643">
        <v>1</v>
      </c>
      <c r="L2357" s="1923">
        <v>0</v>
      </c>
      <c r="M2357" s="1643">
        <f t="shared" si="13"/>
        <v>1</v>
      </c>
      <c r="O2357" s="1977"/>
      <c r="P2357" s="1983"/>
      <c r="Q2357" s="1978"/>
      <c r="R2357" s="2143">
        <f>M2357*Q2357</f>
        <v>0</v>
      </c>
      <c r="S2357" s="1924"/>
      <c r="T2357" s="2155">
        <f>M2357*S2357</f>
        <v>0</v>
      </c>
      <c r="U2357" s="1619"/>
      <c r="V2357" s="911">
        <f>M2357*U2357</f>
        <v>0</v>
      </c>
    </row>
    <row r="2358" spans="1:22" s="64" customFormat="1" ht="22.8" outlineLevel="2">
      <c r="B2358" s="1921" t="s">
        <v>4688</v>
      </c>
      <c r="C2358" s="1642"/>
      <c r="D2358" s="1921"/>
      <c r="E2358" s="1639"/>
      <c r="F2358" s="1638">
        <v>53</v>
      </c>
      <c r="G2358" s="1642" t="s">
        <v>4</v>
      </c>
      <c r="H2358" s="1922" t="s">
        <v>2244</v>
      </c>
      <c r="I2358" s="1644" t="s">
        <v>2245</v>
      </c>
      <c r="J2358" s="1642" t="s">
        <v>24</v>
      </c>
      <c r="K2358" s="1643">
        <v>1</v>
      </c>
      <c r="L2358" s="1923">
        <v>0</v>
      </c>
      <c r="M2358" s="1643">
        <f>K2358*(1+L2358/100)</f>
        <v>1</v>
      </c>
      <c r="O2358" s="1977"/>
      <c r="P2358" s="1983"/>
      <c r="Q2358" s="1978"/>
      <c r="R2358" s="2143">
        <f>M2358*Q2358</f>
        <v>0</v>
      </c>
      <c r="S2358" s="1924"/>
      <c r="T2358" s="2155">
        <f>M2358*S2358</f>
        <v>0</v>
      </c>
      <c r="U2358" s="1619"/>
      <c r="V2358" s="911">
        <f>M2358*U2358</f>
        <v>0</v>
      </c>
    </row>
    <row r="2359" spans="1:22" s="64" customFormat="1" outlineLevel="2">
      <c r="B2359" s="1921" t="s">
        <v>4688</v>
      </c>
      <c r="C2359" s="1642"/>
      <c r="D2359" s="1921"/>
      <c r="E2359" s="1639"/>
      <c r="F2359" s="1638">
        <v>54</v>
      </c>
      <c r="G2359" s="1642" t="s">
        <v>13</v>
      </c>
      <c r="H2359" s="1922" t="s">
        <v>367</v>
      </c>
      <c r="I2359" s="1644" t="s">
        <v>1662</v>
      </c>
      <c r="J2359" s="1642" t="s">
        <v>0</v>
      </c>
      <c r="K2359" s="1643">
        <v>1.81</v>
      </c>
      <c r="L2359" s="1923">
        <v>0</v>
      </c>
      <c r="M2359" s="1643">
        <f>K2359*(1+L2359/100)</f>
        <v>1.81</v>
      </c>
      <c r="O2359" s="1977"/>
      <c r="P2359" s="1983"/>
      <c r="Q2359" s="1978"/>
      <c r="R2359" s="2143">
        <f>M2359*Q2359</f>
        <v>0</v>
      </c>
      <c r="S2359" s="1924"/>
      <c r="T2359" s="2155">
        <f>M2359*S2359</f>
        <v>0</v>
      </c>
      <c r="U2359" s="1619"/>
      <c r="V2359" s="911">
        <f>M2359*U2359</f>
        <v>0</v>
      </c>
    </row>
    <row r="2360" spans="1:22" s="47" customFormat="1" ht="12.75" hidden="1" customHeight="1" outlineLevel="2">
      <c r="B2360" s="26"/>
      <c r="C2360" s="49"/>
      <c r="D2360" s="48"/>
      <c r="E2360" s="49"/>
      <c r="F2360" s="876"/>
      <c r="G2360" s="877"/>
      <c r="H2360" s="877"/>
      <c r="I2360" s="878"/>
      <c r="J2360" s="877"/>
      <c r="K2360" s="51"/>
      <c r="L2360" s="879"/>
      <c r="M2360" s="51"/>
      <c r="O2360" s="1988"/>
      <c r="P2360" s="1985"/>
      <c r="Q2360" s="1986"/>
      <c r="R2360" s="2146"/>
      <c r="S2360" s="891"/>
      <c r="T2360" s="1570"/>
      <c r="U2360" s="916"/>
      <c r="V2360" s="892"/>
    </row>
    <row r="2361" spans="1:22" s="25" customFormat="1" ht="46.95" customHeight="1" outlineLevel="1">
      <c r="A2361" s="451"/>
      <c r="B2361" s="500" t="s">
        <v>4689</v>
      </c>
      <c r="C2361" s="501" t="s">
        <v>4700</v>
      </c>
      <c r="D2361" s="501"/>
      <c r="E2361" s="502"/>
      <c r="F2361" s="844"/>
      <c r="G2361" s="845"/>
      <c r="H2361" s="503"/>
      <c r="I2361" s="868" t="s">
        <v>4750</v>
      </c>
      <c r="J2361" s="869"/>
      <c r="K2361" s="870"/>
      <c r="L2361" s="871"/>
      <c r="M2361" s="517"/>
      <c r="O2361" s="1975"/>
      <c r="P2361" s="1987"/>
      <c r="Q2361" s="1976"/>
      <c r="R2361" s="2142">
        <f>SUBTOTAL(9,R2363:R2375)</f>
        <v>0</v>
      </c>
      <c r="S2361" s="880"/>
      <c r="T2361" s="2156">
        <f>SUBTOTAL(9,T2363:T2375)</f>
        <v>0</v>
      </c>
      <c r="U2361" s="917"/>
      <c r="V2361" s="893">
        <f>SUBTOTAL(9,V2363:V2375)</f>
        <v>0</v>
      </c>
    </row>
    <row r="2362" spans="1:22" s="25" customFormat="1" ht="16.5" hidden="1" customHeight="1" outlineLevel="1">
      <c r="B2362" s="26"/>
      <c r="C2362" s="6"/>
      <c r="D2362" s="26"/>
      <c r="E2362" s="6"/>
      <c r="F2362" s="882"/>
      <c r="G2362" s="568"/>
      <c r="H2362" s="729"/>
      <c r="I2362" s="883" t="s">
        <v>2357</v>
      </c>
      <c r="J2362" s="568"/>
      <c r="K2362" s="28"/>
      <c r="L2362" s="574"/>
      <c r="M2362" s="28"/>
      <c r="O2362" s="1992"/>
      <c r="P2362" s="1993"/>
      <c r="Q2362" s="1994"/>
      <c r="R2362" s="2147"/>
      <c r="S2362" s="575"/>
      <c r="T2362" s="1571"/>
      <c r="U2362" s="918"/>
      <c r="V2362" s="895"/>
    </row>
    <row r="2363" spans="1:22" s="64" customFormat="1" ht="36" customHeight="1" outlineLevel="2">
      <c r="B2363" s="1921" t="s">
        <v>4688</v>
      </c>
      <c r="C2363" s="1642"/>
      <c r="D2363" s="1921"/>
      <c r="E2363" s="1639"/>
      <c r="F2363" s="1638">
        <v>1</v>
      </c>
      <c r="G2363" s="1642" t="s">
        <v>4</v>
      </c>
      <c r="H2363" s="1922" t="s">
        <v>2246</v>
      </c>
      <c r="I2363" s="1644" t="s">
        <v>2247</v>
      </c>
      <c r="J2363" s="1642" t="s">
        <v>1875</v>
      </c>
      <c r="K2363" s="1643">
        <v>1</v>
      </c>
      <c r="L2363" s="1923">
        <v>0</v>
      </c>
      <c r="M2363" s="1643">
        <f t="shared" ref="M2363:M2373" si="17">K2363*(1+L2363/100)</f>
        <v>1</v>
      </c>
      <c r="O2363" s="1977"/>
      <c r="P2363" s="1983"/>
      <c r="Q2363" s="1978"/>
      <c r="R2363" s="2143">
        <f t="shared" ref="R2363:R2374" si="18">M2363*Q2363</f>
        <v>0</v>
      </c>
      <c r="S2363" s="1924"/>
      <c r="T2363" s="2155">
        <f t="shared" ref="T2363:T2374" si="19">M2363*S2363</f>
        <v>0</v>
      </c>
      <c r="U2363" s="1619"/>
      <c r="V2363" s="911">
        <f t="shared" ref="V2363:V2374" si="20">M2363*U2363</f>
        <v>0</v>
      </c>
    </row>
    <row r="2364" spans="1:22" s="64" customFormat="1" ht="36" customHeight="1" outlineLevel="2">
      <c r="B2364" s="1921" t="s">
        <v>4688</v>
      </c>
      <c r="C2364" s="1642"/>
      <c r="D2364" s="1921"/>
      <c r="E2364" s="1639"/>
      <c r="F2364" s="1638">
        <v>2</v>
      </c>
      <c r="G2364" s="1642" t="s">
        <v>4</v>
      </c>
      <c r="H2364" s="1922" t="s">
        <v>2248</v>
      </c>
      <c r="I2364" s="1644" t="s">
        <v>2249</v>
      </c>
      <c r="J2364" s="1642" t="s">
        <v>1875</v>
      </c>
      <c r="K2364" s="1643">
        <v>1</v>
      </c>
      <c r="L2364" s="1923">
        <v>0</v>
      </c>
      <c r="M2364" s="1643">
        <f t="shared" si="17"/>
        <v>1</v>
      </c>
      <c r="O2364" s="1977"/>
      <c r="P2364" s="1983"/>
      <c r="Q2364" s="1978"/>
      <c r="R2364" s="2143">
        <f t="shared" si="18"/>
        <v>0</v>
      </c>
      <c r="S2364" s="1924"/>
      <c r="T2364" s="2155">
        <f t="shared" si="19"/>
        <v>0</v>
      </c>
      <c r="U2364" s="1619"/>
      <c r="V2364" s="911">
        <f t="shared" si="20"/>
        <v>0</v>
      </c>
    </row>
    <row r="2365" spans="1:22" s="64" customFormat="1" ht="36" customHeight="1" outlineLevel="2">
      <c r="B2365" s="1921" t="s">
        <v>4688</v>
      </c>
      <c r="C2365" s="1642"/>
      <c r="D2365" s="1921"/>
      <c r="E2365" s="1639"/>
      <c r="F2365" s="1638">
        <v>3</v>
      </c>
      <c r="G2365" s="1642" t="s">
        <v>4</v>
      </c>
      <c r="H2365" s="1922" t="s">
        <v>2250</v>
      </c>
      <c r="I2365" s="1644" t="s">
        <v>2251</v>
      </c>
      <c r="J2365" s="1642" t="s">
        <v>1875</v>
      </c>
      <c r="K2365" s="1643">
        <v>1</v>
      </c>
      <c r="L2365" s="1923">
        <v>0</v>
      </c>
      <c r="M2365" s="1643">
        <f t="shared" si="17"/>
        <v>1</v>
      </c>
      <c r="O2365" s="1977"/>
      <c r="P2365" s="1983"/>
      <c r="Q2365" s="1978"/>
      <c r="R2365" s="2143">
        <f t="shared" si="18"/>
        <v>0</v>
      </c>
      <c r="S2365" s="1924"/>
      <c r="T2365" s="2155">
        <f t="shared" si="19"/>
        <v>0</v>
      </c>
      <c r="U2365" s="1619"/>
      <c r="V2365" s="911">
        <f t="shared" si="20"/>
        <v>0</v>
      </c>
    </row>
    <row r="2366" spans="1:22" s="64" customFormat="1" ht="36" customHeight="1" outlineLevel="2">
      <c r="B2366" s="1921" t="s">
        <v>4688</v>
      </c>
      <c r="C2366" s="1642"/>
      <c r="D2366" s="1921"/>
      <c r="E2366" s="1639"/>
      <c r="F2366" s="1638">
        <v>4</v>
      </c>
      <c r="G2366" s="1642" t="s">
        <v>4</v>
      </c>
      <c r="H2366" s="1922" t="s">
        <v>2252</v>
      </c>
      <c r="I2366" s="1644" t="s">
        <v>2253</v>
      </c>
      <c r="J2366" s="1642" t="s">
        <v>1875</v>
      </c>
      <c r="K2366" s="1643">
        <v>1</v>
      </c>
      <c r="L2366" s="1923">
        <v>0</v>
      </c>
      <c r="M2366" s="1643">
        <f t="shared" si="17"/>
        <v>1</v>
      </c>
      <c r="O2366" s="1977"/>
      <c r="P2366" s="1983"/>
      <c r="Q2366" s="1978"/>
      <c r="R2366" s="2143">
        <f t="shared" si="18"/>
        <v>0</v>
      </c>
      <c r="S2366" s="1924"/>
      <c r="T2366" s="2155">
        <f t="shared" si="19"/>
        <v>0</v>
      </c>
      <c r="U2366" s="1619"/>
      <c r="V2366" s="911">
        <f t="shared" si="20"/>
        <v>0</v>
      </c>
    </row>
    <row r="2367" spans="1:22" s="64" customFormat="1" ht="36" customHeight="1" outlineLevel="2">
      <c r="B2367" s="1921" t="s">
        <v>4688</v>
      </c>
      <c r="C2367" s="1642"/>
      <c r="D2367" s="1921"/>
      <c r="E2367" s="1639"/>
      <c r="F2367" s="1638">
        <v>5</v>
      </c>
      <c r="G2367" s="1642" t="s">
        <v>4</v>
      </c>
      <c r="H2367" s="1922" t="s">
        <v>2254</v>
      </c>
      <c r="I2367" s="1644" t="s">
        <v>2255</v>
      </c>
      <c r="J2367" s="1642" t="s">
        <v>1875</v>
      </c>
      <c r="K2367" s="1643">
        <v>1</v>
      </c>
      <c r="L2367" s="1923">
        <v>0</v>
      </c>
      <c r="M2367" s="1643">
        <f t="shared" si="17"/>
        <v>1</v>
      </c>
      <c r="O2367" s="1977"/>
      <c r="P2367" s="1983"/>
      <c r="Q2367" s="1978"/>
      <c r="R2367" s="2143">
        <f t="shared" si="18"/>
        <v>0</v>
      </c>
      <c r="S2367" s="1924"/>
      <c r="T2367" s="2155">
        <f t="shared" si="19"/>
        <v>0</v>
      </c>
      <c r="U2367" s="1619"/>
      <c r="V2367" s="911">
        <f t="shared" si="20"/>
        <v>0</v>
      </c>
    </row>
    <row r="2368" spans="1:22" s="64" customFormat="1" ht="36" customHeight="1" outlineLevel="2">
      <c r="B2368" s="1921" t="s">
        <v>4688</v>
      </c>
      <c r="C2368" s="1642"/>
      <c r="D2368" s="1921"/>
      <c r="E2368" s="1639"/>
      <c r="F2368" s="1638">
        <v>6</v>
      </c>
      <c r="G2368" s="1642" t="s">
        <v>4</v>
      </c>
      <c r="H2368" s="1922" t="s">
        <v>2256</v>
      </c>
      <c r="I2368" s="1644" t="s">
        <v>2257</v>
      </c>
      <c r="J2368" s="1642" t="s">
        <v>1875</v>
      </c>
      <c r="K2368" s="1643">
        <v>1</v>
      </c>
      <c r="L2368" s="1923">
        <v>0</v>
      </c>
      <c r="M2368" s="1643">
        <f t="shared" si="17"/>
        <v>1</v>
      </c>
      <c r="O2368" s="1977"/>
      <c r="P2368" s="1983"/>
      <c r="Q2368" s="1978"/>
      <c r="R2368" s="2143">
        <f t="shared" si="18"/>
        <v>0</v>
      </c>
      <c r="S2368" s="1924"/>
      <c r="T2368" s="2155">
        <f t="shared" si="19"/>
        <v>0</v>
      </c>
      <c r="U2368" s="1619"/>
      <c r="V2368" s="911">
        <f t="shared" si="20"/>
        <v>0</v>
      </c>
    </row>
    <row r="2369" spans="1:22" s="64" customFormat="1" ht="36" customHeight="1" outlineLevel="2">
      <c r="B2369" s="1921" t="s">
        <v>4688</v>
      </c>
      <c r="C2369" s="1642"/>
      <c r="D2369" s="1921"/>
      <c r="E2369" s="1639"/>
      <c r="F2369" s="1638">
        <v>7</v>
      </c>
      <c r="G2369" s="1642" t="s">
        <v>4</v>
      </c>
      <c r="H2369" s="1922" t="s">
        <v>2258</v>
      </c>
      <c r="I2369" s="1644" t="s">
        <v>2259</v>
      </c>
      <c r="J2369" s="1642" t="s">
        <v>1875</v>
      </c>
      <c r="K2369" s="1643">
        <v>1</v>
      </c>
      <c r="L2369" s="1923">
        <v>0</v>
      </c>
      <c r="M2369" s="1643">
        <f t="shared" si="17"/>
        <v>1</v>
      </c>
      <c r="O2369" s="1977"/>
      <c r="P2369" s="1983"/>
      <c r="Q2369" s="1978"/>
      <c r="R2369" s="2143">
        <f t="shared" si="18"/>
        <v>0</v>
      </c>
      <c r="S2369" s="1924"/>
      <c r="T2369" s="2155">
        <f t="shared" si="19"/>
        <v>0</v>
      </c>
      <c r="U2369" s="1619"/>
      <c r="V2369" s="911">
        <f t="shared" si="20"/>
        <v>0</v>
      </c>
    </row>
    <row r="2370" spans="1:22" s="64" customFormat="1" ht="36" customHeight="1" outlineLevel="2">
      <c r="B2370" s="1921" t="s">
        <v>4688</v>
      </c>
      <c r="C2370" s="1642"/>
      <c r="D2370" s="1921"/>
      <c r="E2370" s="1639"/>
      <c r="F2370" s="1638">
        <v>8</v>
      </c>
      <c r="G2370" s="1642" t="s">
        <v>4</v>
      </c>
      <c r="H2370" s="1922" t="s">
        <v>2260</v>
      </c>
      <c r="I2370" s="1644" t="s">
        <v>2249</v>
      </c>
      <c r="J2370" s="1642" t="s">
        <v>1875</v>
      </c>
      <c r="K2370" s="1643">
        <v>1</v>
      </c>
      <c r="L2370" s="1923">
        <v>0</v>
      </c>
      <c r="M2370" s="1643">
        <f t="shared" si="17"/>
        <v>1</v>
      </c>
      <c r="O2370" s="1977"/>
      <c r="P2370" s="1983"/>
      <c r="Q2370" s="1978"/>
      <c r="R2370" s="2143">
        <f t="shared" si="18"/>
        <v>0</v>
      </c>
      <c r="S2370" s="1924"/>
      <c r="T2370" s="2155">
        <f t="shared" si="19"/>
        <v>0</v>
      </c>
      <c r="U2370" s="1619"/>
      <c r="V2370" s="911">
        <f t="shared" si="20"/>
        <v>0</v>
      </c>
    </row>
    <row r="2371" spans="1:22" s="64" customFormat="1" ht="36" customHeight="1" outlineLevel="2">
      <c r="B2371" s="1921" t="s">
        <v>4688</v>
      </c>
      <c r="C2371" s="1642"/>
      <c r="D2371" s="1921"/>
      <c r="E2371" s="1639"/>
      <c r="F2371" s="1638">
        <v>9</v>
      </c>
      <c r="G2371" s="1642" t="s">
        <v>4</v>
      </c>
      <c r="H2371" s="1922" t="s">
        <v>2261</v>
      </c>
      <c r="I2371" s="1644" t="s">
        <v>2262</v>
      </c>
      <c r="J2371" s="1642" t="s">
        <v>1875</v>
      </c>
      <c r="K2371" s="1643">
        <v>1</v>
      </c>
      <c r="L2371" s="1923">
        <v>0</v>
      </c>
      <c r="M2371" s="1643">
        <f t="shared" si="17"/>
        <v>1</v>
      </c>
      <c r="O2371" s="1977"/>
      <c r="P2371" s="1983"/>
      <c r="Q2371" s="1978"/>
      <c r="R2371" s="2143">
        <f t="shared" si="18"/>
        <v>0</v>
      </c>
      <c r="S2371" s="1924"/>
      <c r="T2371" s="2155">
        <f t="shared" si="19"/>
        <v>0</v>
      </c>
      <c r="U2371" s="1619"/>
      <c r="V2371" s="911">
        <f t="shared" si="20"/>
        <v>0</v>
      </c>
    </row>
    <row r="2372" spans="1:22" s="64" customFormat="1" ht="36" customHeight="1" outlineLevel="2">
      <c r="B2372" s="1921" t="s">
        <v>4688</v>
      </c>
      <c r="C2372" s="1642"/>
      <c r="D2372" s="1921"/>
      <c r="E2372" s="1639"/>
      <c r="F2372" s="1638">
        <v>10</v>
      </c>
      <c r="G2372" s="1642" t="s">
        <v>4</v>
      </c>
      <c r="H2372" s="1922" t="s">
        <v>2263</v>
      </c>
      <c r="I2372" s="1644" t="s">
        <v>2255</v>
      </c>
      <c r="J2372" s="1642" t="s">
        <v>1875</v>
      </c>
      <c r="K2372" s="1643">
        <v>1</v>
      </c>
      <c r="L2372" s="1923">
        <v>0</v>
      </c>
      <c r="M2372" s="1643">
        <f t="shared" si="17"/>
        <v>1</v>
      </c>
      <c r="O2372" s="1977"/>
      <c r="P2372" s="1983"/>
      <c r="Q2372" s="1978"/>
      <c r="R2372" s="2143">
        <f t="shared" si="18"/>
        <v>0</v>
      </c>
      <c r="S2372" s="1924"/>
      <c r="T2372" s="2155">
        <f t="shared" si="19"/>
        <v>0</v>
      </c>
      <c r="U2372" s="1619"/>
      <c r="V2372" s="911">
        <f t="shared" si="20"/>
        <v>0</v>
      </c>
    </row>
    <row r="2373" spans="1:22" s="64" customFormat="1" ht="36" customHeight="1" outlineLevel="2">
      <c r="B2373" s="1921" t="s">
        <v>4688</v>
      </c>
      <c r="C2373" s="1642"/>
      <c r="D2373" s="1921"/>
      <c r="E2373" s="1639"/>
      <c r="F2373" s="1638">
        <v>11</v>
      </c>
      <c r="G2373" s="1642" t="s">
        <v>4</v>
      </c>
      <c r="H2373" s="1922" t="s">
        <v>2264</v>
      </c>
      <c r="I2373" s="1644" t="s">
        <v>2257</v>
      </c>
      <c r="J2373" s="1642" t="s">
        <v>1875</v>
      </c>
      <c r="K2373" s="1643">
        <v>1</v>
      </c>
      <c r="L2373" s="1923">
        <v>0</v>
      </c>
      <c r="M2373" s="1643">
        <f t="shared" si="17"/>
        <v>1</v>
      </c>
      <c r="O2373" s="1977"/>
      <c r="P2373" s="1983"/>
      <c r="Q2373" s="1978"/>
      <c r="R2373" s="2143">
        <f t="shared" si="18"/>
        <v>0</v>
      </c>
      <c r="S2373" s="1924"/>
      <c r="T2373" s="2155">
        <f t="shared" si="19"/>
        <v>0</v>
      </c>
      <c r="U2373" s="1619"/>
      <c r="V2373" s="911">
        <f t="shared" si="20"/>
        <v>0</v>
      </c>
    </row>
    <row r="2374" spans="1:22" s="64" customFormat="1" outlineLevel="2">
      <c r="B2374" s="1921" t="s">
        <v>4688</v>
      </c>
      <c r="C2374" s="1642"/>
      <c r="D2374" s="1921"/>
      <c r="E2374" s="1639"/>
      <c r="F2374" s="1638">
        <v>3</v>
      </c>
      <c r="G2374" s="1642" t="s">
        <v>13</v>
      </c>
      <c r="H2374" s="1922" t="s">
        <v>367</v>
      </c>
      <c r="I2374" s="1644" t="s">
        <v>1662</v>
      </c>
      <c r="J2374" s="1642" t="s">
        <v>0</v>
      </c>
      <c r="K2374" s="1643">
        <v>1.81</v>
      </c>
      <c r="L2374" s="1923">
        <v>0</v>
      </c>
      <c r="M2374" s="1643">
        <f>K2374*(1+L2374/100)</f>
        <v>1.81</v>
      </c>
      <c r="O2374" s="1977"/>
      <c r="P2374" s="1983"/>
      <c r="Q2374" s="1978"/>
      <c r="R2374" s="2143">
        <f t="shared" si="18"/>
        <v>0</v>
      </c>
      <c r="S2374" s="1924"/>
      <c r="T2374" s="2155">
        <f t="shared" si="19"/>
        <v>0</v>
      </c>
      <c r="U2374" s="1619"/>
      <c r="V2374" s="911">
        <f t="shared" si="20"/>
        <v>0</v>
      </c>
    </row>
    <row r="2375" spans="1:22" s="47" customFormat="1" ht="12.75" hidden="1" customHeight="1" outlineLevel="2">
      <c r="B2375" s="26"/>
      <c r="C2375" s="49"/>
      <c r="D2375" s="48"/>
      <c r="E2375" s="49"/>
      <c r="F2375" s="876"/>
      <c r="G2375" s="877"/>
      <c r="H2375" s="877"/>
      <c r="I2375" s="878"/>
      <c r="J2375" s="877"/>
      <c r="K2375" s="51"/>
      <c r="L2375" s="879"/>
      <c r="M2375" s="51"/>
      <c r="O2375" s="1988"/>
      <c r="P2375" s="1985"/>
      <c r="Q2375" s="1986"/>
      <c r="R2375" s="2146"/>
      <c r="S2375" s="891"/>
      <c r="T2375" s="1570"/>
      <c r="U2375" s="916"/>
      <c r="V2375" s="892"/>
    </row>
    <row r="2376" spans="1:22" s="25" customFormat="1" ht="16.5" customHeight="1" outlineLevel="1">
      <c r="A2376" s="451"/>
      <c r="B2376" s="500" t="s">
        <v>4689</v>
      </c>
      <c r="C2376" s="501" t="s">
        <v>4322</v>
      </c>
      <c r="D2376" s="501"/>
      <c r="E2376" s="502"/>
      <c r="F2376" s="844"/>
      <c r="G2376" s="845"/>
      <c r="H2376" s="503"/>
      <c r="I2376" s="868" t="s">
        <v>1522</v>
      </c>
      <c r="J2376" s="869"/>
      <c r="K2376" s="870"/>
      <c r="L2376" s="871"/>
      <c r="M2376" s="517"/>
      <c r="O2376" s="1975"/>
      <c r="P2376" s="1987"/>
      <c r="Q2376" s="1976"/>
      <c r="R2376" s="2142">
        <f>SUBTOTAL(9,R2378:R2387)</f>
        <v>0</v>
      </c>
      <c r="S2376" s="880"/>
      <c r="T2376" s="2156">
        <f>SUBTOTAL(9,T2378:T2387)</f>
        <v>0</v>
      </c>
      <c r="U2376" s="917"/>
      <c r="V2376" s="893">
        <f>SUBTOTAL(9,V2378:V2387)</f>
        <v>0</v>
      </c>
    </row>
    <row r="2377" spans="1:22" s="25" customFormat="1" ht="16.5" hidden="1" customHeight="1" outlineLevel="1">
      <c r="B2377" s="26"/>
      <c r="C2377" s="6"/>
      <c r="D2377" s="26"/>
      <c r="E2377" s="6"/>
      <c r="F2377" s="882"/>
      <c r="G2377" s="568"/>
      <c r="H2377" s="729"/>
      <c r="I2377" s="883" t="s">
        <v>2358</v>
      </c>
      <c r="J2377" s="568"/>
      <c r="K2377" s="28"/>
      <c r="L2377" s="574"/>
      <c r="M2377" s="28"/>
      <c r="O2377" s="1992"/>
      <c r="P2377" s="1993"/>
      <c r="Q2377" s="1994"/>
      <c r="R2377" s="2147"/>
      <c r="S2377" s="575"/>
      <c r="T2377" s="1571"/>
      <c r="U2377" s="918"/>
      <c r="V2377" s="895"/>
    </row>
    <row r="2378" spans="1:22" s="64" customFormat="1" ht="34.200000000000003" outlineLevel="2">
      <c r="B2378" s="26" t="s">
        <v>4688</v>
      </c>
      <c r="C2378" s="1642"/>
      <c r="D2378" s="1921"/>
      <c r="E2378" s="1639"/>
      <c r="F2378" s="1638">
        <v>1</v>
      </c>
      <c r="G2378" s="1642" t="s">
        <v>4</v>
      </c>
      <c r="H2378" s="1922" t="s">
        <v>2265</v>
      </c>
      <c r="I2378" s="1926" t="s">
        <v>2266</v>
      </c>
      <c r="J2378" s="1642" t="s">
        <v>1875</v>
      </c>
      <c r="K2378" s="1643">
        <v>1</v>
      </c>
      <c r="L2378" s="1923">
        <v>0</v>
      </c>
      <c r="M2378" s="1643">
        <f t="shared" ref="M2378:M2383" si="21">K2378*(1+L2378/100)</f>
        <v>1</v>
      </c>
      <c r="O2378" s="1977"/>
      <c r="P2378" s="1983"/>
      <c r="Q2378" s="1978"/>
      <c r="R2378" s="2143">
        <f t="shared" ref="R2378:R2386" si="22">M2378*Q2378</f>
        <v>0</v>
      </c>
      <c r="S2378" s="1924"/>
      <c r="T2378" s="2155">
        <f t="shared" ref="T2378:T2386" si="23">M2378*S2378</f>
        <v>0</v>
      </c>
      <c r="U2378" s="1619"/>
      <c r="V2378" s="911">
        <f t="shared" ref="V2378:V2386" si="24">M2378*U2378</f>
        <v>0</v>
      </c>
    </row>
    <row r="2379" spans="1:22" s="64" customFormat="1" ht="45.6" outlineLevel="2">
      <c r="B2379" s="26" t="s">
        <v>4688</v>
      </c>
      <c r="C2379" s="1642"/>
      <c r="D2379" s="1921"/>
      <c r="E2379" s="1639"/>
      <c r="F2379" s="1638">
        <v>2</v>
      </c>
      <c r="G2379" s="1642" t="s">
        <v>4</v>
      </c>
      <c r="H2379" s="1922" t="s">
        <v>2267</v>
      </c>
      <c r="I2379" s="1926" t="s">
        <v>2268</v>
      </c>
      <c r="J2379" s="1642" t="s">
        <v>1875</v>
      </c>
      <c r="K2379" s="1643">
        <v>1</v>
      </c>
      <c r="L2379" s="1923">
        <v>0</v>
      </c>
      <c r="M2379" s="1643">
        <f t="shared" si="21"/>
        <v>1</v>
      </c>
      <c r="O2379" s="1977"/>
      <c r="P2379" s="1983"/>
      <c r="Q2379" s="1978"/>
      <c r="R2379" s="2143">
        <f t="shared" si="22"/>
        <v>0</v>
      </c>
      <c r="S2379" s="1924"/>
      <c r="T2379" s="2155">
        <f t="shared" si="23"/>
        <v>0</v>
      </c>
      <c r="U2379" s="1619"/>
      <c r="V2379" s="911">
        <f t="shared" si="24"/>
        <v>0</v>
      </c>
    </row>
    <row r="2380" spans="1:22" s="64" customFormat="1" ht="45.6" outlineLevel="2">
      <c r="B2380" s="26" t="s">
        <v>4688</v>
      </c>
      <c r="C2380" s="1642"/>
      <c r="D2380" s="1921"/>
      <c r="E2380" s="1639"/>
      <c r="F2380" s="1638">
        <v>3</v>
      </c>
      <c r="G2380" s="1642" t="s">
        <v>4</v>
      </c>
      <c r="H2380" s="1922" t="s">
        <v>2269</v>
      </c>
      <c r="I2380" s="1926" t="s">
        <v>2268</v>
      </c>
      <c r="J2380" s="1642" t="s">
        <v>1875</v>
      </c>
      <c r="K2380" s="1643">
        <v>1</v>
      </c>
      <c r="L2380" s="1923">
        <v>0</v>
      </c>
      <c r="M2380" s="1643">
        <f t="shared" si="21"/>
        <v>1</v>
      </c>
      <c r="O2380" s="1977"/>
      <c r="P2380" s="1983"/>
      <c r="Q2380" s="1978"/>
      <c r="R2380" s="2143">
        <f t="shared" si="22"/>
        <v>0</v>
      </c>
      <c r="S2380" s="1924"/>
      <c r="T2380" s="2155">
        <f t="shared" si="23"/>
        <v>0</v>
      </c>
      <c r="U2380" s="1619"/>
      <c r="V2380" s="911">
        <f t="shared" si="24"/>
        <v>0</v>
      </c>
    </row>
    <row r="2381" spans="1:22" s="64" customFormat="1" ht="22.8" outlineLevel="2">
      <c r="B2381" s="26" t="s">
        <v>4688</v>
      </c>
      <c r="C2381" s="1642"/>
      <c r="D2381" s="1921"/>
      <c r="E2381" s="1639"/>
      <c r="F2381" s="1638">
        <v>4</v>
      </c>
      <c r="G2381" s="1642" t="s">
        <v>4</v>
      </c>
      <c r="H2381" s="1922" t="s">
        <v>2270</v>
      </c>
      <c r="I2381" s="1926" t="s">
        <v>2271</v>
      </c>
      <c r="J2381" s="1642" t="s">
        <v>1875</v>
      </c>
      <c r="K2381" s="1643">
        <v>1</v>
      </c>
      <c r="L2381" s="1923">
        <v>0</v>
      </c>
      <c r="M2381" s="1643">
        <f t="shared" si="21"/>
        <v>1</v>
      </c>
      <c r="O2381" s="1977"/>
      <c r="P2381" s="1983"/>
      <c r="Q2381" s="1978"/>
      <c r="R2381" s="2143">
        <f t="shared" si="22"/>
        <v>0</v>
      </c>
      <c r="S2381" s="1924"/>
      <c r="T2381" s="2155">
        <f t="shared" si="23"/>
        <v>0</v>
      </c>
      <c r="U2381" s="1619"/>
      <c r="V2381" s="911">
        <f t="shared" si="24"/>
        <v>0</v>
      </c>
    </row>
    <row r="2382" spans="1:22" s="64" customFormat="1" ht="22.8" outlineLevel="2">
      <c r="B2382" s="26" t="s">
        <v>4688</v>
      </c>
      <c r="C2382" s="1642"/>
      <c r="D2382" s="1921"/>
      <c r="E2382" s="1639"/>
      <c r="F2382" s="1638">
        <v>5</v>
      </c>
      <c r="G2382" s="1642" t="s">
        <v>4</v>
      </c>
      <c r="H2382" s="1922" t="s">
        <v>2272</v>
      </c>
      <c r="I2382" s="1926" t="s">
        <v>2271</v>
      </c>
      <c r="J2382" s="1642" t="s">
        <v>1875</v>
      </c>
      <c r="K2382" s="1643">
        <v>1</v>
      </c>
      <c r="L2382" s="1923">
        <v>0</v>
      </c>
      <c r="M2382" s="1643">
        <f t="shared" si="21"/>
        <v>1</v>
      </c>
      <c r="O2382" s="1977"/>
      <c r="P2382" s="1983"/>
      <c r="Q2382" s="1978"/>
      <c r="R2382" s="2143">
        <f t="shared" si="22"/>
        <v>0</v>
      </c>
      <c r="S2382" s="1924"/>
      <c r="T2382" s="2155">
        <f t="shared" si="23"/>
        <v>0</v>
      </c>
      <c r="U2382" s="1619"/>
      <c r="V2382" s="911">
        <f t="shared" si="24"/>
        <v>0</v>
      </c>
    </row>
    <row r="2383" spans="1:22" s="64" customFormat="1" ht="22.8" outlineLevel="2">
      <c r="B2383" s="26" t="s">
        <v>4688</v>
      </c>
      <c r="C2383" s="1642"/>
      <c r="D2383" s="1921"/>
      <c r="E2383" s="1639"/>
      <c r="F2383" s="1638">
        <v>6</v>
      </c>
      <c r="G2383" s="1642" t="s">
        <v>4</v>
      </c>
      <c r="H2383" s="1922" t="s">
        <v>2273</v>
      </c>
      <c r="I2383" s="1926" t="s">
        <v>2274</v>
      </c>
      <c r="J2383" s="1642" t="s">
        <v>1875</v>
      </c>
      <c r="K2383" s="1643">
        <v>1</v>
      </c>
      <c r="L2383" s="1923">
        <v>0</v>
      </c>
      <c r="M2383" s="1643">
        <f t="shared" si="21"/>
        <v>1</v>
      </c>
      <c r="O2383" s="1977"/>
      <c r="P2383" s="1983"/>
      <c r="Q2383" s="1978"/>
      <c r="R2383" s="2143">
        <f t="shared" si="22"/>
        <v>0</v>
      </c>
      <c r="S2383" s="1924"/>
      <c r="T2383" s="2155">
        <f t="shared" si="23"/>
        <v>0</v>
      </c>
      <c r="U2383" s="1619"/>
      <c r="V2383" s="911">
        <f t="shared" si="24"/>
        <v>0</v>
      </c>
    </row>
    <row r="2384" spans="1:22" s="64" customFormat="1" ht="84.6" customHeight="1" outlineLevel="2">
      <c r="B2384" s="26" t="s">
        <v>4688</v>
      </c>
      <c r="C2384" s="1642"/>
      <c r="D2384" s="1921"/>
      <c r="E2384" s="1639"/>
      <c r="F2384" s="1638">
        <v>7</v>
      </c>
      <c r="G2384" s="1642" t="s">
        <v>4</v>
      </c>
      <c r="H2384" s="1922" t="s">
        <v>2275</v>
      </c>
      <c r="I2384" s="1926" t="s">
        <v>2276</v>
      </c>
      <c r="J2384" s="1642" t="s">
        <v>1875</v>
      </c>
      <c r="K2384" s="1643">
        <v>1</v>
      </c>
      <c r="L2384" s="1923">
        <v>0</v>
      </c>
      <c r="M2384" s="1643">
        <f>K2384*(1+L2384/100)</f>
        <v>1</v>
      </c>
      <c r="O2384" s="1977"/>
      <c r="P2384" s="1983"/>
      <c r="Q2384" s="1978"/>
      <c r="R2384" s="2143">
        <f t="shared" si="22"/>
        <v>0</v>
      </c>
      <c r="S2384" s="1924"/>
      <c r="T2384" s="2155">
        <f t="shared" si="23"/>
        <v>0</v>
      </c>
      <c r="U2384" s="1619"/>
      <c r="V2384" s="911">
        <f t="shared" si="24"/>
        <v>0</v>
      </c>
    </row>
    <row r="2385" spans="1:22" s="64" customFormat="1" ht="76.95" customHeight="1" outlineLevel="2">
      <c r="B2385" s="26" t="s">
        <v>4688</v>
      </c>
      <c r="C2385" s="1642"/>
      <c r="D2385" s="1921"/>
      <c r="E2385" s="1639"/>
      <c r="F2385" s="1638">
        <v>8</v>
      </c>
      <c r="G2385" s="1642" t="s">
        <v>4</v>
      </c>
      <c r="H2385" s="1922" t="s">
        <v>2277</v>
      </c>
      <c r="I2385" s="1926" t="s">
        <v>2278</v>
      </c>
      <c r="J2385" s="1642" t="s">
        <v>1875</v>
      </c>
      <c r="K2385" s="1643">
        <v>1</v>
      </c>
      <c r="L2385" s="1923">
        <v>0</v>
      </c>
      <c r="M2385" s="1643">
        <f>K2385*(1+L2385/100)</f>
        <v>1</v>
      </c>
      <c r="O2385" s="1977"/>
      <c r="P2385" s="1983"/>
      <c r="Q2385" s="1978"/>
      <c r="R2385" s="2143">
        <f t="shared" si="22"/>
        <v>0</v>
      </c>
      <c r="S2385" s="1924"/>
      <c r="T2385" s="2155">
        <f t="shared" si="23"/>
        <v>0</v>
      </c>
      <c r="U2385" s="1619"/>
      <c r="V2385" s="911">
        <f t="shared" si="24"/>
        <v>0</v>
      </c>
    </row>
    <row r="2386" spans="1:22" s="64" customFormat="1" outlineLevel="2">
      <c r="B2386" s="26" t="s">
        <v>4688</v>
      </c>
      <c r="C2386" s="1642"/>
      <c r="D2386" s="1921"/>
      <c r="E2386" s="1639"/>
      <c r="F2386" s="1638">
        <v>9</v>
      </c>
      <c r="G2386" s="1642" t="s">
        <v>13</v>
      </c>
      <c r="H2386" s="1922" t="s">
        <v>367</v>
      </c>
      <c r="I2386" s="1644" t="s">
        <v>1662</v>
      </c>
      <c r="J2386" s="1642" t="s">
        <v>0</v>
      </c>
      <c r="K2386" s="1643">
        <v>1.81</v>
      </c>
      <c r="L2386" s="1923">
        <v>0</v>
      </c>
      <c r="M2386" s="1643">
        <f>K2386*(1+L2386/100)</f>
        <v>1.81</v>
      </c>
      <c r="O2386" s="1977"/>
      <c r="P2386" s="1983"/>
      <c r="Q2386" s="1978"/>
      <c r="R2386" s="2143">
        <f t="shared" si="22"/>
        <v>0</v>
      </c>
      <c r="S2386" s="1924"/>
      <c r="T2386" s="2155">
        <f t="shared" si="23"/>
        <v>0</v>
      </c>
      <c r="U2386" s="1619"/>
      <c r="V2386" s="911">
        <f t="shared" si="24"/>
        <v>0</v>
      </c>
    </row>
    <row r="2387" spans="1:22" s="47" customFormat="1" ht="12.75" hidden="1" customHeight="1" outlineLevel="2">
      <c r="B2387" s="26"/>
      <c r="C2387" s="49"/>
      <c r="D2387" s="48"/>
      <c r="E2387" s="49"/>
      <c r="F2387" s="876"/>
      <c r="G2387" s="877"/>
      <c r="H2387" s="877"/>
      <c r="I2387" s="878"/>
      <c r="J2387" s="877"/>
      <c r="K2387" s="51"/>
      <c r="L2387" s="879"/>
      <c r="M2387" s="51"/>
      <c r="O2387" s="1988"/>
      <c r="P2387" s="1985"/>
      <c r="Q2387" s="1986"/>
      <c r="R2387" s="2146"/>
      <c r="S2387" s="891"/>
      <c r="T2387" s="1570"/>
      <c r="U2387" s="916"/>
      <c r="V2387" s="892"/>
    </row>
    <row r="2388" spans="1:22" s="25" customFormat="1" ht="24.6" customHeight="1" outlineLevel="1">
      <c r="A2388" s="451"/>
      <c r="B2388" s="500" t="s">
        <v>4689</v>
      </c>
      <c r="C2388" s="501" t="s">
        <v>4343</v>
      </c>
      <c r="D2388" s="501"/>
      <c r="E2388" s="502"/>
      <c r="F2388" s="844"/>
      <c r="G2388" s="845"/>
      <c r="H2388" s="503"/>
      <c r="I2388" s="868" t="s">
        <v>1496</v>
      </c>
      <c r="J2388" s="869"/>
      <c r="K2388" s="870"/>
      <c r="L2388" s="871"/>
      <c r="M2388" s="517"/>
      <c r="O2388" s="1975"/>
      <c r="P2388" s="1987"/>
      <c r="Q2388" s="1976"/>
      <c r="R2388" s="2142">
        <f>SUBTOTAL(9,R2390:R2392)</f>
        <v>0</v>
      </c>
      <c r="S2388" s="880"/>
      <c r="T2388" s="2156">
        <f>SUBTOTAL(9,T2390:T2392)</f>
        <v>0</v>
      </c>
      <c r="U2388" s="917"/>
      <c r="V2388" s="893">
        <f>SUBTOTAL(9,V2390:V2392)</f>
        <v>0</v>
      </c>
    </row>
    <row r="2389" spans="1:22" s="25" customFormat="1" ht="23.25" hidden="1" customHeight="1" outlineLevel="1">
      <c r="B2389" s="26"/>
      <c r="C2389" s="6"/>
      <c r="D2389" s="26"/>
      <c r="E2389" s="6"/>
      <c r="F2389" s="882"/>
      <c r="G2389" s="568"/>
      <c r="H2389" s="729"/>
      <c r="I2389" s="883" t="s">
        <v>2359</v>
      </c>
      <c r="J2389" s="568"/>
      <c r="K2389" s="28"/>
      <c r="L2389" s="574"/>
      <c r="M2389" s="28"/>
      <c r="O2389" s="1992"/>
      <c r="P2389" s="1993"/>
      <c r="Q2389" s="1994"/>
      <c r="R2389" s="2147"/>
      <c r="S2389" s="575"/>
      <c r="T2389" s="1571"/>
      <c r="U2389" s="918"/>
      <c r="V2389" s="895"/>
    </row>
    <row r="2390" spans="1:22" s="64" customFormat="1" outlineLevel="2">
      <c r="B2390" s="26" t="s">
        <v>4688</v>
      </c>
      <c r="C2390" s="1642"/>
      <c r="D2390" s="1921"/>
      <c r="E2390" s="1639"/>
      <c r="F2390" s="1638">
        <v>1</v>
      </c>
      <c r="G2390" s="1642" t="s">
        <v>4</v>
      </c>
      <c r="H2390" s="1922" t="s">
        <v>2279</v>
      </c>
      <c r="I2390" s="1644" t="s">
        <v>2280</v>
      </c>
      <c r="J2390" s="1642" t="s">
        <v>24</v>
      </c>
      <c r="K2390" s="1643">
        <v>1</v>
      </c>
      <c r="L2390" s="1923">
        <v>0</v>
      </c>
      <c r="M2390" s="1643">
        <f>K2390*(1+L2390/100)</f>
        <v>1</v>
      </c>
      <c r="O2390" s="1977"/>
      <c r="P2390" s="1983"/>
      <c r="Q2390" s="1978"/>
      <c r="R2390" s="2143">
        <f>M2390*Q2390</f>
        <v>0</v>
      </c>
      <c r="S2390" s="1924"/>
      <c r="T2390" s="2155">
        <f>M2390*S2390</f>
        <v>0</v>
      </c>
      <c r="U2390" s="1619"/>
      <c r="V2390" s="911">
        <f>M2390*U2390</f>
        <v>0</v>
      </c>
    </row>
    <row r="2391" spans="1:22" s="64" customFormat="1" outlineLevel="2">
      <c r="B2391" s="26" t="s">
        <v>4688</v>
      </c>
      <c r="C2391" s="1642"/>
      <c r="D2391" s="1921"/>
      <c r="E2391" s="1639"/>
      <c r="F2391" s="1638">
        <v>2</v>
      </c>
      <c r="G2391" s="1642" t="s">
        <v>13</v>
      </c>
      <c r="H2391" s="1922" t="s">
        <v>367</v>
      </c>
      <c r="I2391" s="1644" t="s">
        <v>1662</v>
      </c>
      <c r="J2391" s="1642" t="s">
        <v>0</v>
      </c>
      <c r="K2391" s="1643">
        <v>1.81</v>
      </c>
      <c r="L2391" s="1923">
        <v>0</v>
      </c>
      <c r="M2391" s="1643">
        <f>K2391*(1+L2391/100)</f>
        <v>1.81</v>
      </c>
      <c r="O2391" s="1977"/>
      <c r="P2391" s="1983"/>
      <c r="Q2391" s="1978"/>
      <c r="R2391" s="2143">
        <f>M2391*Q2391</f>
        <v>0</v>
      </c>
      <c r="S2391" s="1924"/>
      <c r="T2391" s="2155">
        <f>M2391*S2391</f>
        <v>0</v>
      </c>
      <c r="U2391" s="1619"/>
      <c r="V2391" s="911">
        <f>M2391*U2391</f>
        <v>0</v>
      </c>
    </row>
    <row r="2392" spans="1:22" s="47" customFormat="1" ht="12.75" hidden="1" customHeight="1" outlineLevel="2">
      <c r="B2392" s="26"/>
      <c r="C2392" s="49"/>
      <c r="D2392" s="48"/>
      <c r="E2392" s="49"/>
      <c r="F2392" s="876"/>
      <c r="G2392" s="877"/>
      <c r="H2392" s="877"/>
      <c r="I2392" s="878"/>
      <c r="J2392" s="877"/>
      <c r="K2392" s="51"/>
      <c r="L2392" s="879"/>
      <c r="M2392" s="51"/>
      <c r="O2392" s="1988"/>
      <c r="P2392" s="1985"/>
      <c r="Q2392" s="1986"/>
      <c r="R2392" s="2146"/>
      <c r="S2392" s="891"/>
      <c r="T2392" s="1570"/>
      <c r="U2392" s="916"/>
      <c r="V2392" s="892"/>
    </row>
    <row r="2393" spans="1:22" s="25" customFormat="1" ht="16.5" customHeight="1" outlineLevel="1">
      <c r="A2393" s="451"/>
      <c r="B2393" s="500" t="s">
        <v>4689</v>
      </c>
      <c r="C2393" s="501" t="s">
        <v>4349</v>
      </c>
      <c r="D2393" s="501"/>
      <c r="E2393" s="502"/>
      <c r="F2393" s="844"/>
      <c r="G2393" s="845"/>
      <c r="H2393" s="503"/>
      <c r="I2393" s="868" t="s">
        <v>1471</v>
      </c>
      <c r="J2393" s="869"/>
      <c r="K2393" s="870"/>
      <c r="L2393" s="871"/>
      <c r="M2393" s="517"/>
      <c r="O2393" s="1975"/>
      <c r="P2393" s="1987"/>
      <c r="Q2393" s="1976"/>
      <c r="R2393" s="2142">
        <f>SUBTOTAL(9,R2395:R2411)</f>
        <v>0</v>
      </c>
      <c r="S2393" s="880"/>
      <c r="T2393" s="2156">
        <f>SUBTOTAL(9,T2395:T2411)</f>
        <v>0</v>
      </c>
      <c r="U2393" s="917"/>
      <c r="V2393" s="893">
        <f>SUBTOTAL(9,V2395:V2411)</f>
        <v>0</v>
      </c>
    </row>
    <row r="2394" spans="1:22" s="25" customFormat="1" ht="15" hidden="1" customHeight="1" outlineLevel="1">
      <c r="B2394" s="26"/>
      <c r="C2394" s="6"/>
      <c r="D2394" s="26"/>
      <c r="E2394" s="6"/>
      <c r="F2394" s="882"/>
      <c r="G2394" s="568"/>
      <c r="H2394" s="729"/>
      <c r="I2394" s="883" t="s">
        <v>2360</v>
      </c>
      <c r="J2394" s="568"/>
      <c r="K2394" s="28"/>
      <c r="L2394" s="574"/>
      <c r="M2394" s="28"/>
      <c r="O2394" s="1992"/>
      <c r="P2394" s="1993"/>
      <c r="Q2394" s="1994"/>
      <c r="R2394" s="2147"/>
      <c r="S2394" s="575"/>
      <c r="T2394" s="1571"/>
      <c r="U2394" s="918"/>
      <c r="V2394" s="895"/>
    </row>
    <row r="2395" spans="1:22" s="64" customFormat="1" outlineLevel="2" collapsed="1">
      <c r="B2395" s="26" t="s">
        <v>4688</v>
      </c>
      <c r="C2395" s="1642"/>
      <c r="D2395" s="1921"/>
      <c r="E2395" s="1639"/>
      <c r="F2395" s="1638">
        <v>1</v>
      </c>
      <c r="G2395" s="1642" t="s">
        <v>4</v>
      </c>
      <c r="H2395" s="1922" t="s">
        <v>94</v>
      </c>
      <c r="I2395" s="1644" t="s">
        <v>2317</v>
      </c>
      <c r="J2395" s="1642" t="s">
        <v>16</v>
      </c>
      <c r="K2395" s="1643">
        <v>651</v>
      </c>
      <c r="L2395" s="1923">
        <v>0</v>
      </c>
      <c r="M2395" s="1643">
        <f>K2395*(1+L2395/100)</f>
        <v>651</v>
      </c>
      <c r="O2395" s="1977"/>
      <c r="P2395" s="1983"/>
      <c r="Q2395" s="1978"/>
      <c r="R2395" s="2143">
        <f>M2395*Q2395</f>
        <v>0</v>
      </c>
      <c r="S2395" s="1924"/>
      <c r="T2395" s="2155">
        <f>M2395*S2395</f>
        <v>0</v>
      </c>
      <c r="U2395" s="1619"/>
      <c r="V2395" s="911">
        <f>M2395*U2395</f>
        <v>0</v>
      </c>
    </row>
    <row r="2396" spans="1:22" s="38" customFormat="1" ht="12" hidden="1" outlineLevel="3">
      <c r="B2396" s="26"/>
      <c r="C2396" s="40"/>
      <c r="D2396" s="39"/>
      <c r="E2396" s="40"/>
      <c r="F2396" s="872"/>
      <c r="G2396" s="873"/>
      <c r="H2396" s="873"/>
      <c r="I2396" s="874" t="s">
        <v>4475</v>
      </c>
      <c r="J2396" s="873"/>
      <c r="K2396" s="41"/>
      <c r="L2396" s="875"/>
      <c r="M2396" s="43"/>
      <c r="O2396" s="1981"/>
      <c r="P2396" s="1982"/>
      <c r="Q2396" s="1980">
        <v>1</v>
      </c>
      <c r="R2396" s="2145"/>
      <c r="S2396" s="889"/>
      <c r="T2396" s="1569"/>
      <c r="U2396" s="915"/>
      <c r="V2396" s="890"/>
    </row>
    <row r="2397" spans="1:22" s="38" customFormat="1" ht="12" hidden="1" outlineLevel="3">
      <c r="B2397" s="26"/>
      <c r="C2397" s="40"/>
      <c r="D2397" s="39"/>
      <c r="E2397" s="40"/>
      <c r="F2397" s="872"/>
      <c r="G2397" s="873"/>
      <c r="H2397" s="873"/>
      <c r="I2397" s="874">
        <v>651</v>
      </c>
      <c r="J2397" s="873"/>
      <c r="K2397" s="41"/>
      <c r="L2397" s="875"/>
      <c r="M2397" s="43"/>
      <c r="O2397" s="1981"/>
      <c r="P2397" s="1982"/>
      <c r="Q2397" s="1980">
        <v>1</v>
      </c>
      <c r="R2397" s="2145"/>
      <c r="S2397" s="889"/>
      <c r="T2397" s="1569"/>
      <c r="U2397" s="915"/>
      <c r="V2397" s="890"/>
    </row>
    <row r="2398" spans="1:22" s="64" customFormat="1" outlineLevel="2" collapsed="1">
      <c r="B2398" s="26" t="s">
        <v>4688</v>
      </c>
      <c r="C2398" s="1642"/>
      <c r="D2398" s="1921"/>
      <c r="E2398" s="1639"/>
      <c r="F2398" s="1638">
        <v>2</v>
      </c>
      <c r="G2398" s="1642" t="s">
        <v>4</v>
      </c>
      <c r="H2398" s="1922" t="s">
        <v>2318</v>
      </c>
      <c r="I2398" s="1644" t="s">
        <v>2319</v>
      </c>
      <c r="J2398" s="1642" t="s">
        <v>16</v>
      </c>
      <c r="K2398" s="1643">
        <v>69.7</v>
      </c>
      <c r="L2398" s="1923">
        <v>0</v>
      </c>
      <c r="M2398" s="1643">
        <f>K2398*(1+L2398/100)</f>
        <v>69.7</v>
      </c>
      <c r="O2398" s="1977"/>
      <c r="P2398" s="1983"/>
      <c r="Q2398" s="1978"/>
      <c r="R2398" s="2143">
        <f>M2398*Q2398</f>
        <v>0</v>
      </c>
      <c r="S2398" s="1924"/>
      <c r="T2398" s="2155">
        <f>M2398*S2398</f>
        <v>0</v>
      </c>
      <c r="U2398" s="1619"/>
      <c r="V2398" s="911">
        <f>M2398*U2398</f>
        <v>0</v>
      </c>
    </row>
    <row r="2399" spans="1:22" s="38" customFormat="1" ht="12" hidden="1" outlineLevel="3">
      <c r="B2399" s="26"/>
      <c r="C2399" s="40"/>
      <c r="D2399" s="39"/>
      <c r="E2399" s="40"/>
      <c r="F2399" s="872"/>
      <c r="G2399" s="873"/>
      <c r="H2399" s="873"/>
      <c r="I2399" s="874" t="s">
        <v>4475</v>
      </c>
      <c r="J2399" s="873"/>
      <c r="K2399" s="41"/>
      <c r="L2399" s="875"/>
      <c r="M2399" s="43"/>
      <c r="O2399" s="1981"/>
      <c r="P2399" s="1982"/>
      <c r="Q2399" s="1980">
        <v>1</v>
      </c>
      <c r="R2399" s="2145"/>
      <c r="S2399" s="889"/>
      <c r="T2399" s="1569"/>
      <c r="U2399" s="915"/>
      <c r="V2399" s="890"/>
    </row>
    <row r="2400" spans="1:22" s="38" customFormat="1" ht="12" hidden="1" outlineLevel="3">
      <c r="B2400" s="26"/>
      <c r="C2400" s="40"/>
      <c r="D2400" s="39"/>
      <c r="E2400" s="40"/>
      <c r="F2400" s="872"/>
      <c r="G2400" s="873"/>
      <c r="H2400" s="873"/>
      <c r="I2400" s="874">
        <v>69.7</v>
      </c>
      <c r="J2400" s="873"/>
      <c r="K2400" s="41"/>
      <c r="L2400" s="875"/>
      <c r="M2400" s="43"/>
      <c r="O2400" s="1981"/>
      <c r="P2400" s="1982"/>
      <c r="Q2400" s="1980">
        <v>1</v>
      </c>
      <c r="R2400" s="2145"/>
      <c r="S2400" s="889"/>
      <c r="T2400" s="1569"/>
      <c r="U2400" s="915"/>
      <c r="V2400" s="890"/>
    </row>
    <row r="2401" spans="1:22" s="64" customFormat="1" outlineLevel="2" collapsed="1">
      <c r="B2401" s="26" t="s">
        <v>4688</v>
      </c>
      <c r="C2401" s="1642"/>
      <c r="D2401" s="1921"/>
      <c r="E2401" s="1639"/>
      <c r="F2401" s="1638">
        <v>3</v>
      </c>
      <c r="G2401" s="1642" t="s">
        <v>4</v>
      </c>
      <c r="H2401" s="1922" t="s">
        <v>2320</v>
      </c>
      <c r="I2401" s="1644" t="s">
        <v>2321</v>
      </c>
      <c r="J2401" s="1642" t="s">
        <v>16</v>
      </c>
      <c r="K2401" s="1643">
        <v>341.642</v>
      </c>
      <c r="L2401" s="1923">
        <v>0</v>
      </c>
      <c r="M2401" s="1643">
        <f>K2401*(1+L2401/100)</f>
        <v>341.642</v>
      </c>
      <c r="O2401" s="1977"/>
      <c r="P2401" s="1983"/>
      <c r="Q2401" s="1978"/>
      <c r="R2401" s="2143">
        <f>M2401*Q2401</f>
        <v>0</v>
      </c>
      <c r="S2401" s="1924"/>
      <c r="T2401" s="2155">
        <f>M2401*S2401</f>
        <v>0</v>
      </c>
      <c r="U2401" s="1619"/>
      <c r="V2401" s="911">
        <f>M2401*U2401</f>
        <v>0</v>
      </c>
    </row>
    <row r="2402" spans="1:22" s="38" customFormat="1" ht="12" hidden="1" outlineLevel="3">
      <c r="B2402" s="26"/>
      <c r="C2402" s="40"/>
      <c r="D2402" s="39"/>
      <c r="E2402" s="40"/>
      <c r="F2402" s="872"/>
      <c r="G2402" s="873"/>
      <c r="H2402" s="873"/>
      <c r="I2402" s="874" t="s">
        <v>4475</v>
      </c>
      <c r="J2402" s="873"/>
      <c r="K2402" s="41"/>
      <c r="L2402" s="875"/>
      <c r="M2402" s="43"/>
      <c r="O2402" s="1981"/>
      <c r="P2402" s="1982"/>
      <c r="Q2402" s="1980">
        <v>1</v>
      </c>
      <c r="R2402" s="2145"/>
      <c r="S2402" s="889"/>
      <c r="T2402" s="1569"/>
      <c r="U2402" s="915"/>
      <c r="V2402" s="890"/>
    </row>
    <row r="2403" spans="1:22" s="38" customFormat="1" ht="12" hidden="1" outlineLevel="3">
      <c r="B2403" s="26"/>
      <c r="C2403" s="40"/>
      <c r="D2403" s="39"/>
      <c r="E2403" s="40"/>
      <c r="F2403" s="872"/>
      <c r="G2403" s="873"/>
      <c r="H2403" s="873"/>
      <c r="I2403" s="874">
        <v>341.642</v>
      </c>
      <c r="J2403" s="873"/>
      <c r="K2403" s="41"/>
      <c r="L2403" s="875"/>
      <c r="M2403" s="43"/>
      <c r="O2403" s="1981"/>
      <c r="P2403" s="1982"/>
      <c r="Q2403" s="1980">
        <v>1</v>
      </c>
      <c r="R2403" s="2145"/>
      <c r="S2403" s="889"/>
      <c r="T2403" s="1569"/>
      <c r="U2403" s="915"/>
      <c r="V2403" s="890"/>
    </row>
    <row r="2404" spans="1:22" s="64" customFormat="1" ht="22.8" outlineLevel="2" collapsed="1">
      <c r="B2404" s="26" t="s">
        <v>4688</v>
      </c>
      <c r="C2404" s="1642"/>
      <c r="D2404" s="1921"/>
      <c r="E2404" s="1639"/>
      <c r="F2404" s="1638">
        <v>4</v>
      </c>
      <c r="G2404" s="1642" t="s">
        <v>4</v>
      </c>
      <c r="H2404" s="1922" t="s">
        <v>2322</v>
      </c>
      <c r="I2404" s="1926" t="s">
        <v>2323</v>
      </c>
      <c r="J2404" s="1642" t="s">
        <v>16</v>
      </c>
      <c r="K2404" s="1643">
        <v>217.56</v>
      </c>
      <c r="L2404" s="1923">
        <v>0</v>
      </c>
      <c r="M2404" s="1643">
        <f>K2404*(1+L2404/100)</f>
        <v>217.56</v>
      </c>
      <c r="O2404" s="1977"/>
      <c r="P2404" s="1983"/>
      <c r="Q2404" s="1978"/>
      <c r="R2404" s="2143">
        <f>M2404*Q2404</f>
        <v>0</v>
      </c>
      <c r="S2404" s="1924"/>
      <c r="T2404" s="2155">
        <f>M2404*S2404</f>
        <v>0</v>
      </c>
      <c r="U2404" s="1619"/>
      <c r="V2404" s="911">
        <f>M2404*U2404</f>
        <v>0</v>
      </c>
    </row>
    <row r="2405" spans="1:22" s="38" customFormat="1" ht="12" hidden="1" outlineLevel="3">
      <c r="B2405" s="26"/>
      <c r="C2405" s="40"/>
      <c r="D2405" s="39"/>
      <c r="E2405" s="40"/>
      <c r="F2405" s="872"/>
      <c r="G2405" s="873"/>
      <c r="H2405" s="873"/>
      <c r="I2405" s="874" t="s">
        <v>4475</v>
      </c>
      <c r="J2405" s="873"/>
      <c r="K2405" s="41"/>
      <c r="L2405" s="875"/>
      <c r="M2405" s="43"/>
      <c r="O2405" s="1981"/>
      <c r="P2405" s="1982"/>
      <c r="Q2405" s="1980">
        <v>1</v>
      </c>
      <c r="R2405" s="2145"/>
      <c r="S2405" s="889"/>
      <c r="T2405" s="1569"/>
      <c r="U2405" s="915"/>
      <c r="V2405" s="890"/>
    </row>
    <row r="2406" spans="1:22" s="38" customFormat="1" ht="12" hidden="1" outlineLevel="3">
      <c r="B2406" s="26"/>
      <c r="C2406" s="40"/>
      <c r="D2406" s="39"/>
      <c r="E2406" s="40"/>
      <c r="F2406" s="872"/>
      <c r="G2406" s="873"/>
      <c r="H2406" s="873"/>
      <c r="I2406" s="874">
        <v>217.56</v>
      </c>
      <c r="J2406" s="873"/>
      <c r="K2406" s="41"/>
      <c r="L2406" s="875"/>
      <c r="M2406" s="43"/>
      <c r="O2406" s="1981"/>
      <c r="P2406" s="1982"/>
      <c r="Q2406" s="1980">
        <v>1</v>
      </c>
      <c r="R2406" s="2145"/>
      <c r="S2406" s="889"/>
      <c r="T2406" s="1569"/>
      <c r="U2406" s="915"/>
      <c r="V2406" s="890"/>
    </row>
    <row r="2407" spans="1:22" s="64" customFormat="1" outlineLevel="2" collapsed="1">
      <c r="B2407" s="26" t="s">
        <v>4688</v>
      </c>
      <c r="C2407" s="1642"/>
      <c r="D2407" s="1921"/>
      <c r="E2407" s="1639"/>
      <c r="F2407" s="1638">
        <v>5</v>
      </c>
      <c r="G2407" s="1642" t="s">
        <v>4</v>
      </c>
      <c r="H2407" s="1922" t="s">
        <v>96</v>
      </c>
      <c r="I2407" s="1644" t="s">
        <v>2324</v>
      </c>
      <c r="J2407" s="1642" t="s">
        <v>16</v>
      </c>
      <c r="K2407" s="1643">
        <v>526.33000000000004</v>
      </c>
      <c r="L2407" s="1923">
        <v>0</v>
      </c>
      <c r="M2407" s="1643">
        <f>K2407*(1+L2407/100)</f>
        <v>526.33000000000004</v>
      </c>
      <c r="O2407" s="1977"/>
      <c r="P2407" s="1983"/>
      <c r="Q2407" s="1978"/>
      <c r="R2407" s="2143">
        <f>M2407*Q2407</f>
        <v>0</v>
      </c>
      <c r="S2407" s="1924"/>
      <c r="T2407" s="2155">
        <f>M2407*S2407</f>
        <v>0</v>
      </c>
      <c r="U2407" s="1619"/>
      <c r="V2407" s="911">
        <f>M2407*U2407</f>
        <v>0</v>
      </c>
    </row>
    <row r="2408" spans="1:22" s="38" customFormat="1" ht="12" hidden="1" outlineLevel="3">
      <c r="B2408" s="26"/>
      <c r="C2408" s="40"/>
      <c r="D2408" s="39"/>
      <c r="E2408" s="40"/>
      <c r="F2408" s="872"/>
      <c r="G2408" s="873"/>
      <c r="H2408" s="873"/>
      <c r="I2408" s="874" t="s">
        <v>4475</v>
      </c>
      <c r="J2408" s="873"/>
      <c r="K2408" s="41"/>
      <c r="L2408" s="875"/>
      <c r="M2408" s="43"/>
      <c r="O2408" s="1981"/>
      <c r="P2408" s="1982"/>
      <c r="Q2408" s="1980">
        <v>1</v>
      </c>
      <c r="R2408" s="2145"/>
      <c r="S2408" s="889"/>
      <c r="T2408" s="1569"/>
      <c r="U2408" s="915"/>
      <c r="V2408" s="890"/>
    </row>
    <row r="2409" spans="1:22" s="38" customFormat="1" ht="12" hidden="1" outlineLevel="3">
      <c r="B2409" s="26"/>
      <c r="C2409" s="40"/>
      <c r="D2409" s="39"/>
      <c r="E2409" s="40"/>
      <c r="F2409" s="872"/>
      <c r="G2409" s="873"/>
      <c r="H2409" s="873"/>
      <c r="I2409" s="874">
        <v>526.33000000000004</v>
      </c>
      <c r="J2409" s="873"/>
      <c r="K2409" s="41"/>
      <c r="L2409" s="875"/>
      <c r="M2409" s="43"/>
      <c r="O2409" s="1981"/>
      <c r="P2409" s="1982"/>
      <c r="Q2409" s="1980">
        <v>1</v>
      </c>
      <c r="R2409" s="2145"/>
      <c r="S2409" s="889"/>
      <c r="T2409" s="1569"/>
      <c r="U2409" s="915"/>
      <c r="V2409" s="890"/>
    </row>
    <row r="2410" spans="1:22" s="64" customFormat="1" outlineLevel="2">
      <c r="B2410" s="26" t="s">
        <v>4688</v>
      </c>
      <c r="C2410" s="1642"/>
      <c r="D2410" s="1921"/>
      <c r="E2410" s="1639"/>
      <c r="F2410" s="1638">
        <v>6</v>
      </c>
      <c r="G2410" s="1642" t="s">
        <v>13</v>
      </c>
      <c r="H2410" s="1922" t="s">
        <v>367</v>
      </c>
      <c r="I2410" s="1644" t="s">
        <v>1662</v>
      </c>
      <c r="J2410" s="1642" t="s">
        <v>0</v>
      </c>
      <c r="K2410" s="1643">
        <v>1.81</v>
      </c>
      <c r="L2410" s="1923">
        <v>0</v>
      </c>
      <c r="M2410" s="1643">
        <f>K2410*(1+L2410/100)</f>
        <v>1.81</v>
      </c>
      <c r="O2410" s="1977"/>
      <c r="P2410" s="1983"/>
      <c r="Q2410" s="1978"/>
      <c r="R2410" s="2143">
        <f>M2410*Q2410</f>
        <v>0</v>
      </c>
      <c r="S2410" s="1924"/>
      <c r="T2410" s="2155">
        <f>M2410*S2410</f>
        <v>0</v>
      </c>
      <c r="U2410" s="1619"/>
      <c r="V2410" s="911">
        <f>M2410*U2410</f>
        <v>0</v>
      </c>
    </row>
    <row r="2411" spans="1:22" s="47" customFormat="1" ht="12.75" hidden="1" customHeight="1" outlineLevel="2">
      <c r="B2411" s="26"/>
      <c r="C2411" s="49"/>
      <c r="D2411" s="48"/>
      <c r="E2411" s="49"/>
      <c r="F2411" s="876"/>
      <c r="G2411" s="877"/>
      <c r="H2411" s="877"/>
      <c r="I2411" s="878"/>
      <c r="J2411" s="877"/>
      <c r="K2411" s="51"/>
      <c r="L2411" s="879"/>
      <c r="M2411" s="51"/>
      <c r="O2411" s="1988"/>
      <c r="P2411" s="1985"/>
      <c r="Q2411" s="1986"/>
      <c r="R2411" s="2146"/>
      <c r="S2411" s="891"/>
      <c r="T2411" s="1570"/>
      <c r="U2411" s="916"/>
      <c r="V2411" s="892"/>
    </row>
    <row r="2412" spans="1:22" s="25" customFormat="1" ht="46.95" customHeight="1" outlineLevel="1">
      <c r="A2412" s="451"/>
      <c r="B2412" s="500" t="s">
        <v>4689</v>
      </c>
      <c r="C2412" s="501" t="s">
        <v>4352</v>
      </c>
      <c r="D2412" s="501"/>
      <c r="E2412" s="502"/>
      <c r="F2412" s="844"/>
      <c r="G2412" s="845"/>
      <c r="H2412" s="503"/>
      <c r="I2412" s="868" t="s">
        <v>1275</v>
      </c>
      <c r="J2412" s="869"/>
      <c r="K2412" s="870"/>
      <c r="L2412" s="871"/>
      <c r="M2412" s="517"/>
      <c r="O2412" s="1975"/>
      <c r="P2412" s="1987"/>
      <c r="Q2412" s="1976"/>
      <c r="R2412" s="2142">
        <f>SUBTOTAL(9,R2414:R2421)</f>
        <v>0</v>
      </c>
      <c r="S2412" s="880"/>
      <c r="T2412" s="2156">
        <f>SUBTOTAL(9,T2414:T2421)</f>
        <v>0</v>
      </c>
      <c r="U2412" s="917"/>
      <c r="V2412" s="893">
        <f>SUBTOTAL(9,V2414:V2421)</f>
        <v>0</v>
      </c>
    </row>
    <row r="2413" spans="1:22" s="25" customFormat="1" ht="16.5" hidden="1" customHeight="1" outlineLevel="1">
      <c r="B2413" s="26"/>
      <c r="C2413" s="6"/>
      <c r="D2413" s="26"/>
      <c r="E2413" s="6"/>
      <c r="F2413" s="882"/>
      <c r="G2413" s="568"/>
      <c r="H2413" s="729"/>
      <c r="I2413" s="883" t="s">
        <v>2361</v>
      </c>
      <c r="J2413" s="568"/>
      <c r="K2413" s="28"/>
      <c r="L2413" s="574"/>
      <c r="M2413" s="28"/>
      <c r="O2413" s="1992"/>
      <c r="P2413" s="1993"/>
      <c r="Q2413" s="1994"/>
      <c r="R2413" s="2147"/>
      <c r="S2413" s="575"/>
      <c r="T2413" s="1571"/>
      <c r="U2413" s="918"/>
      <c r="V2413" s="895"/>
    </row>
    <row r="2414" spans="1:22" s="64" customFormat="1" ht="68.400000000000006" outlineLevel="2">
      <c r="B2414" s="26" t="s">
        <v>4688</v>
      </c>
      <c r="C2414" s="1642"/>
      <c r="D2414" s="1921"/>
      <c r="E2414" s="1639"/>
      <c r="F2414" s="1638">
        <v>1</v>
      </c>
      <c r="G2414" s="1642" t="s">
        <v>4</v>
      </c>
      <c r="H2414" s="1922" t="s">
        <v>2281</v>
      </c>
      <c r="I2414" s="1644" t="s">
        <v>2362</v>
      </c>
      <c r="J2414" s="1642" t="s">
        <v>24</v>
      </c>
      <c r="K2414" s="1643">
        <v>1</v>
      </c>
      <c r="L2414" s="1923">
        <v>0</v>
      </c>
      <c r="M2414" s="1643">
        <f t="shared" ref="M2414:M2419" si="25">K2414*(1+L2414/100)</f>
        <v>1</v>
      </c>
      <c r="O2414" s="1977"/>
      <c r="P2414" s="1983"/>
      <c r="Q2414" s="1978"/>
      <c r="R2414" s="2143">
        <f t="shared" ref="R2414:R2420" si="26">M2414*Q2414</f>
        <v>0</v>
      </c>
      <c r="S2414" s="1924"/>
      <c r="T2414" s="2155">
        <f t="shared" ref="T2414:T2420" si="27">M2414*S2414</f>
        <v>0</v>
      </c>
      <c r="U2414" s="1619"/>
      <c r="V2414" s="911">
        <f t="shared" ref="V2414:V2420" si="28">M2414*U2414</f>
        <v>0</v>
      </c>
    </row>
    <row r="2415" spans="1:22" s="64" customFormat="1" ht="68.400000000000006" outlineLevel="2">
      <c r="B2415" s="26" t="s">
        <v>4688</v>
      </c>
      <c r="C2415" s="1642"/>
      <c r="D2415" s="1921"/>
      <c r="E2415" s="1639"/>
      <c r="F2415" s="1638">
        <v>2</v>
      </c>
      <c r="G2415" s="1642" t="s">
        <v>4</v>
      </c>
      <c r="H2415" s="1922" t="s">
        <v>2282</v>
      </c>
      <c r="I2415" s="1644" t="s">
        <v>2363</v>
      </c>
      <c r="J2415" s="1642" t="s">
        <v>24</v>
      </c>
      <c r="K2415" s="1643">
        <v>1</v>
      </c>
      <c r="L2415" s="1923">
        <v>0</v>
      </c>
      <c r="M2415" s="1643">
        <f t="shared" si="25"/>
        <v>1</v>
      </c>
      <c r="O2415" s="1977"/>
      <c r="P2415" s="1983"/>
      <c r="Q2415" s="1978"/>
      <c r="R2415" s="2143">
        <f t="shared" si="26"/>
        <v>0</v>
      </c>
      <c r="S2415" s="1924"/>
      <c r="T2415" s="2155">
        <f t="shared" si="27"/>
        <v>0</v>
      </c>
      <c r="U2415" s="1619"/>
      <c r="V2415" s="911">
        <f t="shared" si="28"/>
        <v>0</v>
      </c>
    </row>
    <row r="2416" spans="1:22" s="64" customFormat="1" ht="68.400000000000006" outlineLevel="2">
      <c r="B2416" s="26" t="s">
        <v>4688</v>
      </c>
      <c r="C2416" s="1642"/>
      <c r="D2416" s="1921"/>
      <c r="E2416" s="1639"/>
      <c r="F2416" s="1638">
        <v>3</v>
      </c>
      <c r="G2416" s="1642" t="s">
        <v>4</v>
      </c>
      <c r="H2416" s="1922" t="s">
        <v>2283</v>
      </c>
      <c r="I2416" s="1644" t="s">
        <v>2364</v>
      </c>
      <c r="J2416" s="1642" t="s">
        <v>24</v>
      </c>
      <c r="K2416" s="1643">
        <v>1</v>
      </c>
      <c r="L2416" s="1923">
        <v>0</v>
      </c>
      <c r="M2416" s="1643">
        <f t="shared" si="25"/>
        <v>1</v>
      </c>
      <c r="O2416" s="1977"/>
      <c r="P2416" s="1983"/>
      <c r="Q2416" s="1978"/>
      <c r="R2416" s="2143">
        <f t="shared" si="26"/>
        <v>0</v>
      </c>
      <c r="S2416" s="1924"/>
      <c r="T2416" s="2155">
        <f t="shared" si="27"/>
        <v>0</v>
      </c>
      <c r="U2416" s="1619"/>
      <c r="V2416" s="911">
        <f t="shared" si="28"/>
        <v>0</v>
      </c>
    </row>
    <row r="2417" spans="1:22" s="64" customFormat="1" ht="68.400000000000006" outlineLevel="2">
      <c r="B2417" s="26" t="s">
        <v>4688</v>
      </c>
      <c r="C2417" s="1642"/>
      <c r="D2417" s="1921"/>
      <c r="E2417" s="1639"/>
      <c r="F2417" s="1638">
        <v>4</v>
      </c>
      <c r="G2417" s="1642" t="s">
        <v>4</v>
      </c>
      <c r="H2417" s="1922" t="s">
        <v>2284</v>
      </c>
      <c r="I2417" s="1644" t="s">
        <v>2365</v>
      </c>
      <c r="J2417" s="1642" t="s">
        <v>24</v>
      </c>
      <c r="K2417" s="1643">
        <v>1</v>
      </c>
      <c r="L2417" s="1923">
        <v>0</v>
      </c>
      <c r="M2417" s="1643">
        <f t="shared" si="25"/>
        <v>1</v>
      </c>
      <c r="O2417" s="1977"/>
      <c r="P2417" s="1983"/>
      <c r="Q2417" s="1978"/>
      <c r="R2417" s="2143">
        <f t="shared" si="26"/>
        <v>0</v>
      </c>
      <c r="S2417" s="1924"/>
      <c r="T2417" s="2155">
        <f t="shared" si="27"/>
        <v>0</v>
      </c>
      <c r="U2417" s="1619"/>
      <c r="V2417" s="911">
        <f t="shared" si="28"/>
        <v>0</v>
      </c>
    </row>
    <row r="2418" spans="1:22" s="64" customFormat="1" ht="68.400000000000006" outlineLevel="2">
      <c r="B2418" s="26" t="s">
        <v>4688</v>
      </c>
      <c r="C2418" s="1642"/>
      <c r="D2418" s="1921"/>
      <c r="E2418" s="1639"/>
      <c r="F2418" s="1638">
        <v>5</v>
      </c>
      <c r="G2418" s="1642" t="s">
        <v>4</v>
      </c>
      <c r="H2418" s="1922" t="s">
        <v>2285</v>
      </c>
      <c r="I2418" s="1644" t="s">
        <v>2366</v>
      </c>
      <c r="J2418" s="1642" t="s">
        <v>24</v>
      </c>
      <c r="K2418" s="1643">
        <v>1</v>
      </c>
      <c r="L2418" s="1923">
        <v>0</v>
      </c>
      <c r="M2418" s="1643">
        <f t="shared" si="25"/>
        <v>1</v>
      </c>
      <c r="O2418" s="1977"/>
      <c r="P2418" s="1983"/>
      <c r="Q2418" s="1978"/>
      <c r="R2418" s="2143">
        <f t="shared" si="26"/>
        <v>0</v>
      </c>
      <c r="S2418" s="1924"/>
      <c r="T2418" s="2155">
        <f t="shared" si="27"/>
        <v>0</v>
      </c>
      <c r="U2418" s="1619"/>
      <c r="V2418" s="911">
        <f t="shared" si="28"/>
        <v>0</v>
      </c>
    </row>
    <row r="2419" spans="1:22" s="64" customFormat="1" ht="68.400000000000006" outlineLevel="2">
      <c r="B2419" s="26" t="s">
        <v>4688</v>
      </c>
      <c r="C2419" s="1642"/>
      <c r="D2419" s="1921"/>
      <c r="E2419" s="1639"/>
      <c r="F2419" s="1638">
        <v>6</v>
      </c>
      <c r="G2419" s="1642" t="s">
        <v>4</v>
      </c>
      <c r="H2419" s="1922" t="s">
        <v>2286</v>
      </c>
      <c r="I2419" s="1644" t="s">
        <v>2367</v>
      </c>
      <c r="J2419" s="1642" t="s">
        <v>24</v>
      </c>
      <c r="K2419" s="1643">
        <v>1</v>
      </c>
      <c r="L2419" s="1923">
        <v>0</v>
      </c>
      <c r="M2419" s="1643">
        <f t="shared" si="25"/>
        <v>1</v>
      </c>
      <c r="O2419" s="1977"/>
      <c r="P2419" s="1983"/>
      <c r="Q2419" s="1978"/>
      <c r="R2419" s="2143">
        <f t="shared" si="26"/>
        <v>0</v>
      </c>
      <c r="S2419" s="1924"/>
      <c r="T2419" s="2155">
        <f t="shared" si="27"/>
        <v>0</v>
      </c>
      <c r="U2419" s="1619"/>
      <c r="V2419" s="911">
        <f t="shared" si="28"/>
        <v>0</v>
      </c>
    </row>
    <row r="2420" spans="1:22" s="64" customFormat="1" outlineLevel="2">
      <c r="B2420" s="26" t="s">
        <v>4688</v>
      </c>
      <c r="C2420" s="1642"/>
      <c r="D2420" s="1921"/>
      <c r="E2420" s="1639"/>
      <c r="F2420" s="1638">
        <v>7</v>
      </c>
      <c r="G2420" s="1642" t="s">
        <v>13</v>
      </c>
      <c r="H2420" s="1922" t="s">
        <v>367</v>
      </c>
      <c r="I2420" s="1644" t="s">
        <v>1662</v>
      </c>
      <c r="J2420" s="1642" t="s">
        <v>0</v>
      </c>
      <c r="K2420" s="1643">
        <v>1.81</v>
      </c>
      <c r="L2420" s="1923">
        <v>0</v>
      </c>
      <c r="M2420" s="1643">
        <f>K2420*(1+L2420/100)</f>
        <v>1.81</v>
      </c>
      <c r="O2420" s="1977"/>
      <c r="P2420" s="1983"/>
      <c r="Q2420" s="1978"/>
      <c r="R2420" s="2143">
        <f t="shared" si="26"/>
        <v>0</v>
      </c>
      <c r="S2420" s="1924"/>
      <c r="T2420" s="2155">
        <f t="shared" si="27"/>
        <v>0</v>
      </c>
      <c r="U2420" s="1619"/>
      <c r="V2420" s="911">
        <f t="shared" si="28"/>
        <v>0</v>
      </c>
    </row>
    <row r="2421" spans="1:22" s="47" customFormat="1" ht="12.75" hidden="1" customHeight="1" outlineLevel="2">
      <c r="B2421" s="26"/>
      <c r="C2421" s="49"/>
      <c r="D2421" s="48"/>
      <c r="E2421" s="49"/>
      <c r="F2421" s="876"/>
      <c r="G2421" s="877"/>
      <c r="H2421" s="877"/>
      <c r="I2421" s="878"/>
      <c r="J2421" s="877"/>
      <c r="K2421" s="51"/>
      <c r="L2421" s="879"/>
      <c r="M2421" s="51"/>
      <c r="O2421" s="1988"/>
      <c r="P2421" s="1985"/>
      <c r="Q2421" s="1986"/>
      <c r="R2421" s="2146"/>
      <c r="S2421" s="891"/>
      <c r="T2421" s="1570"/>
      <c r="U2421" s="916"/>
      <c r="V2421" s="892"/>
    </row>
    <row r="2422" spans="1:22" s="25" customFormat="1" ht="25.2" customHeight="1" outlineLevel="1">
      <c r="A2422" s="451"/>
      <c r="B2422" s="500" t="s">
        <v>4689</v>
      </c>
      <c r="C2422" s="501" t="s">
        <v>4710</v>
      </c>
      <c r="D2422" s="501"/>
      <c r="E2422" s="502"/>
      <c r="F2422" s="844"/>
      <c r="G2422" s="845"/>
      <c r="H2422" s="503"/>
      <c r="I2422" s="868" t="s">
        <v>1176</v>
      </c>
      <c r="J2422" s="869"/>
      <c r="K2422" s="870"/>
      <c r="L2422" s="871"/>
      <c r="M2422" s="517"/>
      <c r="O2422" s="1995">
        <f>O2424+O2425+O2426+O2427+O2428</f>
        <v>0</v>
      </c>
      <c r="P2422" s="1987"/>
      <c r="Q2422" s="1976"/>
      <c r="R2422" s="2142">
        <f>SUBTOTAL(9,R2424:R2428)</f>
        <v>0</v>
      </c>
      <c r="S2422" s="880"/>
      <c r="T2422" s="2156">
        <f>SUBTOTAL(9,T2429:T2435)</f>
        <v>0</v>
      </c>
      <c r="U2422" s="917"/>
      <c r="V2422" s="893">
        <f>SUBTOTAL(9,V2429:V2435)</f>
        <v>0</v>
      </c>
    </row>
    <row r="2423" spans="1:22" s="25" customFormat="1" ht="24" hidden="1" customHeight="1" outlineLevel="1">
      <c r="B2423" s="26"/>
      <c r="C2423" s="6"/>
      <c r="D2423" s="26"/>
      <c r="E2423" s="6"/>
      <c r="F2423" s="882"/>
      <c r="G2423" s="568"/>
      <c r="H2423" s="729"/>
      <c r="I2423" s="883" t="s">
        <v>4659</v>
      </c>
      <c r="J2423" s="568"/>
      <c r="K2423" s="28"/>
      <c r="L2423" s="574"/>
      <c r="M2423" s="28"/>
      <c r="O2423" s="1992"/>
      <c r="P2423" s="1993"/>
      <c r="Q2423" s="1994"/>
      <c r="R2423" s="2147"/>
      <c r="S2423" s="575"/>
      <c r="T2423" s="1571"/>
      <c r="U2423" s="918"/>
      <c r="V2423" s="895"/>
    </row>
    <row r="2424" spans="1:22" s="64" customFormat="1" ht="64.95" customHeight="1" outlineLevel="2">
      <c r="B2424" s="1843" t="s">
        <v>4</v>
      </c>
      <c r="C2424" s="1844"/>
      <c r="D2424" s="1631" t="s">
        <v>4647</v>
      </c>
      <c r="E2424" s="1631"/>
      <c r="F2424" s="1630">
        <v>4</v>
      </c>
      <c r="G2424" s="1631" t="s">
        <v>4</v>
      </c>
      <c r="H2424" s="1632" t="s">
        <v>2292</v>
      </c>
      <c r="I2424" s="1929" t="s">
        <v>2293</v>
      </c>
      <c r="J2424" s="1633" t="s">
        <v>24</v>
      </c>
      <c r="K2424" s="1634">
        <v>1</v>
      </c>
      <c r="L2424" s="1635">
        <v>0</v>
      </c>
      <c r="M2424" s="1636">
        <f>K2424*(1+L2424/100)</f>
        <v>1</v>
      </c>
      <c r="O2424" s="2005"/>
      <c r="P2424" s="1983"/>
      <c r="Q2424" s="1978"/>
      <c r="R2424" s="2148">
        <f>M2424*Q2424</f>
        <v>0</v>
      </c>
      <c r="S2424" s="576"/>
      <c r="T2424" s="2157">
        <f>M2424*S2424</f>
        <v>0</v>
      </c>
      <c r="U2424" s="919"/>
      <c r="V2424" s="896">
        <f>M2424*U2424</f>
        <v>0</v>
      </c>
    </row>
    <row r="2425" spans="1:22" s="64" customFormat="1" ht="32.4" customHeight="1" outlineLevel="2">
      <c r="B2425" s="1843" t="s">
        <v>4</v>
      </c>
      <c r="C2425" s="1844"/>
      <c r="D2425" s="1631" t="s">
        <v>1</v>
      </c>
      <c r="E2425" s="1631"/>
      <c r="F2425" s="1630">
        <v>6</v>
      </c>
      <c r="G2425" s="1631" t="s">
        <v>4</v>
      </c>
      <c r="H2425" s="1632" t="s">
        <v>2296</v>
      </c>
      <c r="I2425" s="1929" t="s">
        <v>2297</v>
      </c>
      <c r="J2425" s="1633" t="s">
        <v>24</v>
      </c>
      <c r="K2425" s="1634">
        <v>1</v>
      </c>
      <c r="L2425" s="1635">
        <v>0</v>
      </c>
      <c r="M2425" s="1636">
        <f>K2425*(1+L2425/100)</f>
        <v>1</v>
      </c>
      <c r="O2425" s="2005"/>
      <c r="P2425" s="1983"/>
      <c r="Q2425" s="1978"/>
      <c r="R2425" s="2148">
        <f>M2425*Q2425</f>
        <v>0</v>
      </c>
      <c r="S2425" s="576"/>
      <c r="T2425" s="2157">
        <f>M2425*S2425</f>
        <v>0</v>
      </c>
      <c r="U2425" s="919"/>
      <c r="V2425" s="896">
        <f>M2425*U2425</f>
        <v>0</v>
      </c>
    </row>
    <row r="2426" spans="1:22" s="64" customFormat="1" ht="71.400000000000006" customHeight="1" outlineLevel="2">
      <c r="B2426" s="1843" t="s">
        <v>4</v>
      </c>
      <c r="C2426" s="1844"/>
      <c r="D2426" s="1631" t="s">
        <v>2</v>
      </c>
      <c r="E2426" s="1631"/>
      <c r="F2426" s="1630">
        <v>8</v>
      </c>
      <c r="G2426" s="1631" t="s">
        <v>4</v>
      </c>
      <c r="H2426" s="1632" t="s">
        <v>2299</v>
      </c>
      <c r="I2426" s="1929" t="s">
        <v>2300</v>
      </c>
      <c r="J2426" s="1633" t="s">
        <v>16</v>
      </c>
      <c r="K2426" s="1634">
        <f>1.55*3.06</f>
        <v>4.7430000000000003</v>
      </c>
      <c r="L2426" s="1635">
        <v>0</v>
      </c>
      <c r="M2426" s="1636">
        <f>K2426*(1+L2426/100)</f>
        <v>4.7430000000000003</v>
      </c>
      <c r="O2426" s="2006"/>
      <c r="P2426" s="1983"/>
      <c r="Q2426" s="1978"/>
      <c r="R2426" s="2148">
        <f>M2426*Q2426</f>
        <v>0</v>
      </c>
      <c r="S2426" s="576"/>
      <c r="T2426" s="2157">
        <f>M2426*S2426</f>
        <v>0</v>
      </c>
      <c r="U2426" s="919"/>
      <c r="V2426" s="896">
        <f>M2426*U2426</f>
        <v>0</v>
      </c>
    </row>
    <row r="2427" spans="1:22" s="64" customFormat="1" ht="28.2" customHeight="1" outlineLevel="2">
      <c r="B2427" s="1843" t="s">
        <v>4</v>
      </c>
      <c r="C2427" s="1844"/>
      <c r="D2427" s="1631" t="s">
        <v>4690</v>
      </c>
      <c r="E2427" s="1631"/>
      <c r="F2427" s="1630">
        <v>9</v>
      </c>
      <c r="G2427" s="1631" t="s">
        <v>4</v>
      </c>
      <c r="H2427" s="1632" t="s">
        <v>2301</v>
      </c>
      <c r="I2427" s="1929" t="s">
        <v>2302</v>
      </c>
      <c r="J2427" s="1633" t="s">
        <v>24</v>
      </c>
      <c r="K2427" s="1634">
        <v>1</v>
      </c>
      <c r="L2427" s="1635">
        <v>0</v>
      </c>
      <c r="M2427" s="1636">
        <f>K2427*(1+L2427/100)</f>
        <v>1</v>
      </c>
      <c r="O2427" s="2005"/>
      <c r="P2427" s="1983"/>
      <c r="Q2427" s="1978"/>
      <c r="R2427" s="2148">
        <f>M2427*Q2427</f>
        <v>0</v>
      </c>
      <c r="S2427" s="576"/>
      <c r="T2427" s="2157">
        <f>M2427*S2427</f>
        <v>0</v>
      </c>
      <c r="U2427" s="919"/>
      <c r="V2427" s="896">
        <f>M2427*U2427</f>
        <v>0</v>
      </c>
    </row>
    <row r="2428" spans="1:22" s="64" customFormat="1" outlineLevel="2">
      <c r="B2428" s="1843" t="s">
        <v>4</v>
      </c>
      <c r="C2428" s="1844"/>
      <c r="D2428" s="1631" t="s">
        <v>4691</v>
      </c>
      <c r="E2428" s="1631"/>
      <c r="F2428" s="1630"/>
      <c r="G2428" s="1631"/>
      <c r="H2428" s="1632"/>
      <c r="I2428" s="1929" t="s">
        <v>4731</v>
      </c>
      <c r="J2428" s="1633"/>
      <c r="K2428" s="1634"/>
      <c r="L2428" s="1635"/>
      <c r="M2428" s="1636"/>
      <c r="O2428" s="2005"/>
      <c r="P2428" s="1983"/>
      <c r="Q2428" s="2001"/>
      <c r="R2428" s="2148">
        <f>SUM(R2429:R2435)</f>
        <v>0</v>
      </c>
      <c r="S2428" s="576"/>
      <c r="T2428" s="2157"/>
      <c r="U2428" s="919"/>
      <c r="V2428" s="896"/>
    </row>
    <row r="2429" spans="1:22" s="64" customFormat="1" ht="39.6" customHeight="1" outlineLevel="2">
      <c r="B2429" s="26" t="s">
        <v>4688</v>
      </c>
      <c r="C2429" s="1642"/>
      <c r="D2429" s="1921"/>
      <c r="E2429" s="1639" t="s">
        <v>4647</v>
      </c>
      <c r="F2429" s="1638">
        <v>1</v>
      </c>
      <c r="G2429" s="1642" t="s">
        <v>4</v>
      </c>
      <c r="H2429" s="1922" t="s">
        <v>2287</v>
      </c>
      <c r="I2429" s="1644" t="s">
        <v>2288</v>
      </c>
      <c r="J2429" s="1642" t="s">
        <v>6</v>
      </c>
      <c r="K2429" s="1643">
        <f>3.05+0.9+0.975</f>
        <v>4.9249999999999998</v>
      </c>
      <c r="L2429" s="1923">
        <v>0</v>
      </c>
      <c r="M2429" s="1643">
        <f t="shared" ref="M2429:M2435" si="29">K2429*(1+L2429/100)</f>
        <v>4.9249999999999998</v>
      </c>
      <c r="O2429" s="1977"/>
      <c r="P2429" s="1983"/>
      <c r="Q2429" s="1978"/>
      <c r="R2429" s="2143">
        <f t="shared" ref="R2429:R2435" si="30">M2429*Q2429</f>
        <v>0</v>
      </c>
      <c r="S2429" s="1924"/>
      <c r="T2429" s="2155">
        <f t="shared" ref="T2429:T2435" si="31">M2429*S2429</f>
        <v>0</v>
      </c>
      <c r="U2429" s="1619"/>
      <c r="V2429" s="911">
        <f t="shared" ref="V2429:V2435" si="32">M2429*U2429</f>
        <v>0</v>
      </c>
    </row>
    <row r="2430" spans="1:22" s="64" customFormat="1" ht="36.6" customHeight="1" outlineLevel="2">
      <c r="B2430" s="26" t="s">
        <v>4688</v>
      </c>
      <c r="C2430" s="1642"/>
      <c r="D2430" s="1921"/>
      <c r="E2430" s="1639" t="s">
        <v>1</v>
      </c>
      <c r="F2430" s="1638">
        <v>2</v>
      </c>
      <c r="G2430" s="1642" t="s">
        <v>4</v>
      </c>
      <c r="H2430" s="1922" t="s">
        <v>2289</v>
      </c>
      <c r="I2430" s="1644" t="s">
        <v>2288</v>
      </c>
      <c r="J2430" s="1642" t="s">
        <v>6</v>
      </c>
      <c r="K2430" s="1643">
        <f>3.25+1*2+3.05+0.9</f>
        <v>9.2000000000000011</v>
      </c>
      <c r="L2430" s="1923">
        <v>0</v>
      </c>
      <c r="M2430" s="1643">
        <f t="shared" si="29"/>
        <v>9.2000000000000011</v>
      </c>
      <c r="O2430" s="1977"/>
      <c r="P2430" s="1983"/>
      <c r="Q2430" s="1978"/>
      <c r="R2430" s="2143">
        <f t="shared" si="30"/>
        <v>0</v>
      </c>
      <c r="S2430" s="1924"/>
      <c r="T2430" s="2155">
        <f t="shared" si="31"/>
        <v>0</v>
      </c>
      <c r="U2430" s="1619"/>
      <c r="V2430" s="911">
        <f t="shared" si="32"/>
        <v>0</v>
      </c>
    </row>
    <row r="2431" spans="1:22" s="64" customFormat="1" ht="50.4" customHeight="1" outlineLevel="2">
      <c r="B2431" s="26" t="s">
        <v>4688</v>
      </c>
      <c r="C2431" s="1642"/>
      <c r="D2431" s="1921"/>
      <c r="E2431" s="1639" t="s">
        <v>2</v>
      </c>
      <c r="F2431" s="1638">
        <v>3</v>
      </c>
      <c r="G2431" s="1642" t="s">
        <v>4</v>
      </c>
      <c r="H2431" s="1922" t="s">
        <v>2290</v>
      </c>
      <c r="I2431" s="1644" t="s">
        <v>2291</v>
      </c>
      <c r="J2431" s="1642" t="s">
        <v>16</v>
      </c>
      <c r="K2431" s="1643">
        <f>3*1.8</f>
        <v>5.4</v>
      </c>
      <c r="L2431" s="1923">
        <v>0</v>
      </c>
      <c r="M2431" s="1643">
        <f t="shared" si="29"/>
        <v>5.4</v>
      </c>
      <c r="O2431" s="1977"/>
      <c r="P2431" s="1983"/>
      <c r="Q2431" s="1978"/>
      <c r="R2431" s="2143">
        <f t="shared" si="30"/>
        <v>0</v>
      </c>
      <c r="S2431" s="1924"/>
      <c r="T2431" s="2155">
        <f t="shared" si="31"/>
        <v>0</v>
      </c>
      <c r="U2431" s="1619"/>
      <c r="V2431" s="911">
        <f t="shared" si="32"/>
        <v>0</v>
      </c>
    </row>
    <row r="2432" spans="1:22" s="64" customFormat="1" ht="29.4" customHeight="1" outlineLevel="2">
      <c r="B2432" s="26" t="s">
        <v>4688</v>
      </c>
      <c r="C2432" s="1642"/>
      <c r="D2432" s="1921"/>
      <c r="E2432" s="1639" t="s">
        <v>4690</v>
      </c>
      <c r="F2432" s="1638">
        <v>5</v>
      </c>
      <c r="G2432" s="1642" t="s">
        <v>4</v>
      </c>
      <c r="H2432" s="1922" t="s">
        <v>2294</v>
      </c>
      <c r="I2432" s="1644" t="s">
        <v>2295</v>
      </c>
      <c r="J2432" s="1642" t="s">
        <v>1875</v>
      </c>
      <c r="K2432" s="1643">
        <v>2</v>
      </c>
      <c r="L2432" s="1923">
        <v>0</v>
      </c>
      <c r="M2432" s="1643">
        <f t="shared" si="29"/>
        <v>2</v>
      </c>
      <c r="O2432" s="1977"/>
      <c r="P2432" s="1983"/>
      <c r="Q2432" s="1978"/>
      <c r="R2432" s="2143">
        <f t="shared" si="30"/>
        <v>0</v>
      </c>
      <c r="S2432" s="1924"/>
      <c r="T2432" s="2155">
        <f t="shared" si="31"/>
        <v>0</v>
      </c>
      <c r="U2432" s="1619"/>
      <c r="V2432" s="911">
        <f t="shared" si="32"/>
        <v>0</v>
      </c>
    </row>
    <row r="2433" spans="1:22" s="64" customFormat="1" ht="39" customHeight="1" outlineLevel="2">
      <c r="B2433" s="26" t="s">
        <v>4688</v>
      </c>
      <c r="C2433" s="1642"/>
      <c r="D2433" s="1921"/>
      <c r="E2433" s="1639" t="s">
        <v>4691</v>
      </c>
      <c r="F2433" s="1638">
        <v>7</v>
      </c>
      <c r="G2433" s="1642" t="s">
        <v>4</v>
      </c>
      <c r="H2433" s="1922" t="s">
        <v>2298</v>
      </c>
      <c r="I2433" s="1644" t="s">
        <v>2288</v>
      </c>
      <c r="J2433" s="1642" t="s">
        <v>6</v>
      </c>
      <c r="K2433" s="1643">
        <f>3.59+0.9+1.9+1.6</f>
        <v>7.99</v>
      </c>
      <c r="L2433" s="1923">
        <v>0</v>
      </c>
      <c r="M2433" s="1643">
        <f t="shared" si="29"/>
        <v>7.99</v>
      </c>
      <c r="O2433" s="1977"/>
      <c r="P2433" s="1983"/>
      <c r="Q2433" s="1978"/>
      <c r="R2433" s="2143">
        <f t="shared" si="30"/>
        <v>0</v>
      </c>
      <c r="S2433" s="1924"/>
      <c r="T2433" s="2155">
        <f t="shared" si="31"/>
        <v>0</v>
      </c>
      <c r="U2433" s="1619"/>
      <c r="V2433" s="911">
        <f t="shared" si="32"/>
        <v>0</v>
      </c>
    </row>
    <row r="2434" spans="1:22" s="64" customFormat="1" ht="12" outlineLevel="2">
      <c r="B2434" s="26" t="s">
        <v>4688</v>
      </c>
      <c r="C2434" s="1642"/>
      <c r="D2434" s="1921"/>
      <c r="E2434" s="1639" t="s">
        <v>4692</v>
      </c>
      <c r="F2434" s="1638">
        <v>10</v>
      </c>
      <c r="G2434" s="1642" t="s">
        <v>4</v>
      </c>
      <c r="H2434" s="1922"/>
      <c r="I2434" s="1930" t="s">
        <v>4543</v>
      </c>
      <c r="J2434" s="1642" t="s">
        <v>6</v>
      </c>
      <c r="K2434" s="1643">
        <v>12.5</v>
      </c>
      <c r="L2434" s="1923">
        <v>0</v>
      </c>
      <c r="M2434" s="1643">
        <f t="shared" si="29"/>
        <v>12.5</v>
      </c>
      <c r="O2434" s="1990"/>
      <c r="P2434" s="1983"/>
      <c r="Q2434" s="1978"/>
      <c r="R2434" s="2143">
        <f t="shared" si="30"/>
        <v>0</v>
      </c>
      <c r="S2434" s="1924"/>
      <c r="T2434" s="2155">
        <f t="shared" si="31"/>
        <v>0</v>
      </c>
      <c r="U2434" s="1619"/>
      <c r="V2434" s="911">
        <f t="shared" si="32"/>
        <v>0</v>
      </c>
    </row>
    <row r="2435" spans="1:22" s="64" customFormat="1" outlineLevel="2">
      <c r="B2435" s="26" t="s">
        <v>4688</v>
      </c>
      <c r="C2435" s="1642"/>
      <c r="D2435" s="1921"/>
      <c r="E2435" s="1639" t="s">
        <v>4693</v>
      </c>
      <c r="F2435" s="1638">
        <v>11</v>
      </c>
      <c r="G2435" s="1642" t="s">
        <v>13</v>
      </c>
      <c r="H2435" s="1922" t="s">
        <v>367</v>
      </c>
      <c r="I2435" s="1644" t="s">
        <v>1662</v>
      </c>
      <c r="J2435" s="1642" t="s">
        <v>0</v>
      </c>
      <c r="K2435" s="1643">
        <v>1.81</v>
      </c>
      <c r="L2435" s="1923">
        <v>0</v>
      </c>
      <c r="M2435" s="1643">
        <f t="shared" si="29"/>
        <v>1.81</v>
      </c>
      <c r="O2435" s="1977"/>
      <c r="P2435" s="1983"/>
      <c r="Q2435" s="1978"/>
      <c r="R2435" s="2143">
        <f t="shared" si="30"/>
        <v>0</v>
      </c>
      <c r="S2435" s="1924"/>
      <c r="T2435" s="2155">
        <f t="shared" si="31"/>
        <v>0</v>
      </c>
      <c r="U2435" s="1619"/>
      <c r="V2435" s="911">
        <f t="shared" si="32"/>
        <v>0</v>
      </c>
    </row>
    <row r="2436" spans="1:22" s="25" customFormat="1" ht="16.5" customHeight="1" outlineLevel="1">
      <c r="A2436" s="451"/>
      <c r="B2436" s="500" t="s">
        <v>4689</v>
      </c>
      <c r="C2436" s="501" t="s">
        <v>4711</v>
      </c>
      <c r="D2436" s="501"/>
      <c r="E2436" s="502"/>
      <c r="F2436" s="844"/>
      <c r="G2436" s="845"/>
      <c r="H2436" s="503"/>
      <c r="I2436" s="868" t="s">
        <v>1497</v>
      </c>
      <c r="J2436" s="869"/>
      <c r="K2436" s="870"/>
      <c r="L2436" s="871"/>
      <c r="M2436" s="517"/>
      <c r="O2436" s="1995">
        <f>O2437+O2438</f>
        <v>0</v>
      </c>
      <c r="P2436" s="1987"/>
      <c r="Q2436" s="1976"/>
      <c r="R2436" s="2142">
        <f>SUM(R2439:R2476)</f>
        <v>0</v>
      </c>
      <c r="S2436" s="880"/>
      <c r="T2436" s="2156">
        <f>SUBTOTAL(9,T2439:T2477)</f>
        <v>8.2193501800000011</v>
      </c>
      <c r="U2436" s="917"/>
      <c r="V2436" s="893">
        <f>SUBTOTAL(9,V2439:V2477)</f>
        <v>0</v>
      </c>
    </row>
    <row r="2437" spans="1:22" s="471" customFormat="1" ht="16.5" customHeight="1" outlineLevel="1">
      <c r="A2437" s="64"/>
      <c r="B2437" s="1843" t="s">
        <v>4</v>
      </c>
      <c r="C2437" s="1844"/>
      <c r="D2437" s="1631">
        <v>1</v>
      </c>
      <c r="E2437" s="1631"/>
      <c r="F2437" s="1630"/>
      <c r="G2437" s="1631"/>
      <c r="H2437" s="1632"/>
      <c r="I2437" s="1929" t="s">
        <v>4706</v>
      </c>
      <c r="J2437" s="1633"/>
      <c r="K2437" s="1634"/>
      <c r="L2437" s="1635"/>
      <c r="M2437" s="1636"/>
      <c r="O2437" s="2006"/>
      <c r="P2437" s="1983"/>
      <c r="Q2437" s="2001"/>
      <c r="R2437" s="2148"/>
      <c r="S2437" s="576"/>
      <c r="T2437" s="2157"/>
      <c r="U2437" s="919"/>
      <c r="V2437" s="896"/>
    </row>
    <row r="2438" spans="1:22" s="471" customFormat="1" ht="16.5" customHeight="1" outlineLevel="1">
      <c r="A2438" s="64"/>
      <c r="B2438" s="1843" t="s">
        <v>4</v>
      </c>
      <c r="C2438" s="1844"/>
      <c r="D2438" s="1631">
        <v>2</v>
      </c>
      <c r="E2438" s="1631"/>
      <c r="F2438" s="1630"/>
      <c r="G2438" s="1631"/>
      <c r="H2438" s="1632"/>
      <c r="I2438" s="1929" t="s">
        <v>4707</v>
      </c>
      <c r="J2438" s="1633"/>
      <c r="K2438" s="1634"/>
      <c r="L2438" s="1635"/>
      <c r="M2438" s="1636"/>
      <c r="O2438" s="2006"/>
      <c r="P2438" s="1983"/>
      <c r="Q2438" s="2001"/>
      <c r="R2438" s="2148"/>
      <c r="S2438" s="576"/>
      <c r="T2438" s="2157"/>
      <c r="U2438" s="919"/>
      <c r="V2438" s="896"/>
    </row>
    <row r="2439" spans="1:22" s="64" customFormat="1" outlineLevel="2" collapsed="1">
      <c r="B2439" s="26" t="s">
        <v>4688</v>
      </c>
      <c r="C2439" s="1642"/>
      <c r="D2439" s="1921"/>
      <c r="E2439" s="1639" t="s">
        <v>4647</v>
      </c>
      <c r="F2439" s="1638">
        <v>1</v>
      </c>
      <c r="G2439" s="1642" t="s">
        <v>13</v>
      </c>
      <c r="H2439" s="1922" t="s">
        <v>332</v>
      </c>
      <c r="I2439" s="1644" t="s">
        <v>1685</v>
      </c>
      <c r="J2439" s="1642" t="s">
        <v>16</v>
      </c>
      <c r="K2439" s="1643">
        <v>109.39</v>
      </c>
      <c r="L2439" s="1923">
        <v>0</v>
      </c>
      <c r="M2439" s="1643">
        <f>K2439*(1+L2439/100)</f>
        <v>109.39</v>
      </c>
      <c r="O2439" s="1977"/>
      <c r="P2439" s="1983"/>
      <c r="Q2439" s="1978"/>
      <c r="R2439" s="2143">
        <f>M2439*Q2439</f>
        <v>0</v>
      </c>
      <c r="S2439" s="1924">
        <v>3.6700000000000001E-3</v>
      </c>
      <c r="T2439" s="2155">
        <f>M2439*S2439</f>
        <v>0.40146130000000002</v>
      </c>
      <c r="U2439" s="1619"/>
      <c r="V2439" s="911">
        <f>M2439*U2439</f>
        <v>0</v>
      </c>
    </row>
    <row r="2440" spans="1:22" s="38" customFormat="1" ht="12" hidden="1" outlineLevel="3">
      <c r="B2440" s="26"/>
      <c r="C2440" s="40"/>
      <c r="D2440" s="39"/>
      <c r="E2440" s="40"/>
      <c r="F2440" s="872"/>
      <c r="G2440" s="873"/>
      <c r="H2440" s="873"/>
      <c r="I2440" s="874" t="s">
        <v>88</v>
      </c>
      <c r="J2440" s="873"/>
      <c r="K2440" s="41">
        <v>0</v>
      </c>
      <c r="L2440" s="875"/>
      <c r="M2440" s="43"/>
      <c r="O2440" s="1981"/>
      <c r="P2440" s="1982"/>
      <c r="Q2440" s="1980">
        <v>1</v>
      </c>
      <c r="R2440" s="2145"/>
      <c r="S2440" s="889"/>
      <c r="T2440" s="1569"/>
      <c r="U2440" s="915"/>
      <c r="V2440" s="890"/>
    </row>
    <row r="2441" spans="1:22" s="38" customFormat="1" ht="12" hidden="1" outlineLevel="3">
      <c r="B2441" s="26"/>
      <c r="C2441" s="40"/>
      <c r="D2441" s="39"/>
      <c r="E2441" s="40"/>
      <c r="F2441" s="872"/>
      <c r="G2441" s="873"/>
      <c r="H2441" s="873"/>
      <c r="I2441" s="874" t="s">
        <v>45</v>
      </c>
      <c r="J2441" s="873"/>
      <c r="K2441" s="41">
        <v>0</v>
      </c>
      <c r="L2441" s="875"/>
      <c r="M2441" s="43"/>
      <c r="O2441" s="1981"/>
      <c r="P2441" s="1982"/>
      <c r="Q2441" s="1980">
        <v>1</v>
      </c>
      <c r="R2441" s="2145"/>
      <c r="S2441" s="889"/>
      <c r="T2441" s="1569"/>
      <c r="U2441" s="915"/>
      <c r="V2441" s="890"/>
    </row>
    <row r="2442" spans="1:22" s="38" customFormat="1" ht="12" hidden="1" outlineLevel="3">
      <c r="B2442" s="26"/>
      <c r="C2442" s="40"/>
      <c r="D2442" s="39"/>
      <c r="E2442" s="40"/>
      <c r="F2442" s="872"/>
      <c r="G2442" s="873"/>
      <c r="H2442" s="873"/>
      <c r="I2442" s="874" t="s">
        <v>1299</v>
      </c>
      <c r="J2442" s="873"/>
      <c r="K2442" s="41">
        <v>31.84</v>
      </c>
      <c r="L2442" s="875"/>
      <c r="M2442" s="43"/>
      <c r="O2442" s="1981"/>
      <c r="P2442" s="1982"/>
      <c r="Q2442" s="1980">
        <v>1</v>
      </c>
      <c r="R2442" s="2145"/>
      <c r="S2442" s="889"/>
      <c r="T2442" s="1569"/>
      <c r="U2442" s="915"/>
      <c r="V2442" s="890"/>
    </row>
    <row r="2443" spans="1:22" s="38" customFormat="1" ht="12" hidden="1" outlineLevel="3">
      <c r="B2443" s="26"/>
      <c r="C2443" s="40"/>
      <c r="D2443" s="39"/>
      <c r="E2443" s="40"/>
      <c r="F2443" s="872"/>
      <c r="G2443" s="873"/>
      <c r="H2443" s="873"/>
      <c r="I2443" s="874" t="s">
        <v>44</v>
      </c>
      <c r="J2443" s="873"/>
      <c r="K2443" s="41">
        <v>0</v>
      </c>
      <c r="L2443" s="875"/>
      <c r="M2443" s="43"/>
      <c r="O2443" s="1981"/>
      <c r="P2443" s="1982"/>
      <c r="Q2443" s="1980">
        <v>1</v>
      </c>
      <c r="R2443" s="2145"/>
      <c r="S2443" s="889"/>
      <c r="T2443" s="1569"/>
      <c r="U2443" s="915"/>
      <c r="V2443" s="890"/>
    </row>
    <row r="2444" spans="1:22" s="38" customFormat="1" ht="12" hidden="1" outlineLevel="3">
      <c r="B2444" s="26"/>
      <c r="C2444" s="40"/>
      <c r="D2444" s="39"/>
      <c r="E2444" s="40"/>
      <c r="F2444" s="872"/>
      <c r="G2444" s="873"/>
      <c r="H2444" s="873"/>
      <c r="I2444" s="874" t="s">
        <v>1366</v>
      </c>
      <c r="J2444" s="873"/>
      <c r="K2444" s="41">
        <v>36.58</v>
      </c>
      <c r="L2444" s="875"/>
      <c r="M2444" s="43"/>
      <c r="O2444" s="1981"/>
      <c r="P2444" s="1982"/>
      <c r="Q2444" s="1980">
        <v>1</v>
      </c>
      <c r="R2444" s="2145"/>
      <c r="S2444" s="889"/>
      <c r="T2444" s="1569"/>
      <c r="U2444" s="915"/>
      <c r="V2444" s="890"/>
    </row>
    <row r="2445" spans="1:22" s="38" customFormat="1" ht="12" hidden="1" outlineLevel="3">
      <c r="B2445" s="26"/>
      <c r="C2445" s="40"/>
      <c r="D2445" s="39"/>
      <c r="E2445" s="40"/>
      <c r="F2445" s="872"/>
      <c r="G2445" s="873"/>
      <c r="H2445" s="873"/>
      <c r="I2445" s="874" t="s">
        <v>3</v>
      </c>
      <c r="J2445" s="873"/>
      <c r="K2445" s="41">
        <v>68.42</v>
      </c>
      <c r="L2445" s="875"/>
      <c r="M2445" s="43"/>
      <c r="O2445" s="1981"/>
      <c r="P2445" s="1982"/>
      <c r="Q2445" s="1980">
        <v>1</v>
      </c>
      <c r="R2445" s="2145"/>
      <c r="S2445" s="889"/>
      <c r="T2445" s="1569"/>
      <c r="U2445" s="915"/>
      <c r="V2445" s="890"/>
    </row>
    <row r="2446" spans="1:22" s="38" customFormat="1" ht="12" hidden="1" outlineLevel="3">
      <c r="B2446" s="26"/>
      <c r="C2446" s="40"/>
      <c r="D2446" s="39"/>
      <c r="E2446" s="40"/>
      <c r="F2446" s="872"/>
      <c r="G2446" s="873"/>
      <c r="H2446" s="873"/>
      <c r="I2446" s="874" t="s">
        <v>58</v>
      </c>
      <c r="J2446" s="873"/>
      <c r="K2446" s="41">
        <v>0</v>
      </c>
      <c r="L2446" s="875"/>
      <c r="M2446" s="43"/>
      <c r="O2446" s="1981"/>
      <c r="P2446" s="1982"/>
      <c r="Q2446" s="1980">
        <v>1</v>
      </c>
      <c r="R2446" s="2145"/>
      <c r="S2446" s="889"/>
      <c r="T2446" s="1569"/>
      <c r="U2446" s="915"/>
      <c r="V2446" s="890"/>
    </row>
    <row r="2447" spans="1:22" s="38" customFormat="1" ht="12" hidden="1" outlineLevel="3">
      <c r="B2447" s="26"/>
      <c r="C2447" s="40"/>
      <c r="D2447" s="39"/>
      <c r="E2447" s="40"/>
      <c r="F2447" s="872"/>
      <c r="G2447" s="873"/>
      <c r="H2447" s="873"/>
      <c r="I2447" s="874" t="s">
        <v>1445</v>
      </c>
      <c r="J2447" s="873"/>
      <c r="K2447" s="41">
        <v>40.97</v>
      </c>
      <c r="L2447" s="875"/>
      <c r="M2447" s="43"/>
      <c r="O2447" s="1981"/>
      <c r="P2447" s="1982"/>
      <c r="Q2447" s="1980">
        <v>1</v>
      </c>
      <c r="R2447" s="2145"/>
      <c r="S2447" s="889"/>
      <c r="T2447" s="1569"/>
      <c r="U2447" s="915"/>
      <c r="V2447" s="890"/>
    </row>
    <row r="2448" spans="1:22" s="38" customFormat="1" ht="12" hidden="1" outlineLevel="3">
      <c r="B2448" s="26"/>
      <c r="C2448" s="40"/>
      <c r="D2448" s="39"/>
      <c r="E2448" s="40"/>
      <c r="F2448" s="872"/>
      <c r="G2448" s="873"/>
      <c r="H2448" s="873"/>
      <c r="I2448" s="874" t="s">
        <v>3</v>
      </c>
      <c r="J2448" s="873"/>
      <c r="K2448" s="41">
        <v>40.97</v>
      </c>
      <c r="L2448" s="875"/>
      <c r="M2448" s="43"/>
      <c r="O2448" s="1981"/>
      <c r="P2448" s="1982"/>
      <c r="Q2448" s="1980">
        <v>1</v>
      </c>
      <c r="R2448" s="2145"/>
      <c r="S2448" s="889"/>
      <c r="T2448" s="1569"/>
      <c r="U2448" s="915"/>
      <c r="V2448" s="890"/>
    </row>
    <row r="2449" spans="2:22" s="64" customFormat="1" outlineLevel="2" collapsed="1">
      <c r="B2449" s="26" t="s">
        <v>4688</v>
      </c>
      <c r="C2449" s="1642"/>
      <c r="D2449" s="1921"/>
      <c r="E2449" s="1639" t="s">
        <v>1</v>
      </c>
      <c r="F2449" s="1638">
        <v>2</v>
      </c>
      <c r="G2449" s="1642" t="s">
        <v>5</v>
      </c>
      <c r="H2449" s="1922" t="s">
        <v>2327</v>
      </c>
      <c r="I2449" s="1644" t="s">
        <v>2328</v>
      </c>
      <c r="J2449" s="1642" t="s">
        <v>16</v>
      </c>
      <c r="K2449" s="1643">
        <v>109.39</v>
      </c>
      <c r="L2449" s="1923">
        <v>10</v>
      </c>
      <c r="M2449" s="1643">
        <f>K2449*(1+L2449/100)</f>
        <v>120.32900000000001</v>
      </c>
      <c r="O2449" s="1977"/>
      <c r="P2449" s="1983"/>
      <c r="Q2449" s="1978"/>
      <c r="R2449" s="2143">
        <f>M2449*Q2449</f>
        <v>0</v>
      </c>
      <c r="S2449" s="1924">
        <v>1.9199999999999998E-2</v>
      </c>
      <c r="T2449" s="2155">
        <f>M2449*S2449</f>
        <v>2.3103167999999998</v>
      </c>
      <c r="U2449" s="1619"/>
      <c r="V2449" s="911">
        <f>M2449*U2449</f>
        <v>0</v>
      </c>
    </row>
    <row r="2450" spans="2:22" s="38" customFormat="1" ht="12" hidden="1" outlineLevel="3">
      <c r="B2450" s="26"/>
      <c r="C2450" s="40"/>
      <c r="D2450" s="39"/>
      <c r="E2450" s="40"/>
      <c r="F2450" s="872"/>
      <c r="G2450" s="873"/>
      <c r="H2450" s="873"/>
      <c r="I2450" s="874" t="s">
        <v>88</v>
      </c>
      <c r="J2450" s="873"/>
      <c r="K2450" s="41">
        <v>0</v>
      </c>
      <c r="L2450" s="875"/>
      <c r="M2450" s="43"/>
      <c r="O2450" s="1981"/>
      <c r="P2450" s="1982"/>
      <c r="Q2450" s="1980">
        <v>1</v>
      </c>
      <c r="R2450" s="2145"/>
      <c r="S2450" s="889"/>
      <c r="T2450" s="1569"/>
      <c r="U2450" s="915"/>
      <c r="V2450" s="890"/>
    </row>
    <row r="2451" spans="2:22" s="38" customFormat="1" ht="12" hidden="1" outlineLevel="3">
      <c r="B2451" s="26"/>
      <c r="C2451" s="40"/>
      <c r="D2451" s="39"/>
      <c r="E2451" s="40"/>
      <c r="F2451" s="872"/>
      <c r="G2451" s="873"/>
      <c r="H2451" s="873"/>
      <c r="I2451" s="874" t="s">
        <v>133</v>
      </c>
      <c r="J2451" s="873"/>
      <c r="K2451" s="41">
        <v>109.39</v>
      </c>
      <c r="L2451" s="875"/>
      <c r="M2451" s="43"/>
      <c r="O2451" s="1981"/>
      <c r="P2451" s="1982"/>
      <c r="Q2451" s="1980">
        <v>1</v>
      </c>
      <c r="R2451" s="2145"/>
      <c r="S2451" s="889"/>
      <c r="T2451" s="1569"/>
      <c r="U2451" s="915"/>
      <c r="V2451" s="890"/>
    </row>
    <row r="2452" spans="2:22" s="38" customFormat="1" ht="12" hidden="1" outlineLevel="3">
      <c r="B2452" s="26"/>
      <c r="C2452" s="40"/>
      <c r="D2452" s="39"/>
      <c r="E2452" s="40"/>
      <c r="F2452" s="872"/>
      <c r="G2452" s="873"/>
      <c r="H2452" s="873"/>
      <c r="I2452" s="874"/>
      <c r="J2452" s="873"/>
      <c r="K2452" s="41">
        <v>0</v>
      </c>
      <c r="L2452" s="875"/>
      <c r="M2452" s="43"/>
      <c r="O2452" s="1981"/>
      <c r="P2452" s="1982"/>
      <c r="Q2452" s="1980">
        <v>1</v>
      </c>
      <c r="R2452" s="2145"/>
      <c r="S2452" s="889"/>
      <c r="T2452" s="1569"/>
      <c r="U2452" s="915"/>
      <c r="V2452" s="890"/>
    </row>
    <row r="2453" spans="2:22" s="64" customFormat="1" ht="22.8" outlineLevel="2" collapsed="1">
      <c r="B2453" s="26" t="s">
        <v>4688</v>
      </c>
      <c r="C2453" s="1642"/>
      <c r="D2453" s="1921"/>
      <c r="E2453" s="1639" t="s">
        <v>2</v>
      </c>
      <c r="F2453" s="1638">
        <v>3</v>
      </c>
      <c r="G2453" s="1642" t="s">
        <v>13</v>
      </c>
      <c r="H2453" s="1922" t="s">
        <v>333</v>
      </c>
      <c r="I2453" s="1644" t="s">
        <v>1696</v>
      </c>
      <c r="J2453" s="1642" t="s">
        <v>16</v>
      </c>
      <c r="K2453" s="1643">
        <v>179.97399999999999</v>
      </c>
      <c r="L2453" s="1923">
        <v>0</v>
      </c>
      <c r="M2453" s="1643">
        <f>K2453*(1+L2453/100)</f>
        <v>179.97399999999999</v>
      </c>
      <c r="O2453" s="1977"/>
      <c r="P2453" s="1983"/>
      <c r="Q2453" s="1978"/>
      <c r="R2453" s="2143">
        <f>M2453*Q2453</f>
        <v>0</v>
      </c>
      <c r="S2453" s="1924">
        <v>8.9999999999999993E-3</v>
      </c>
      <c r="T2453" s="2155">
        <f>M2453*S2453</f>
        <v>1.6197659999999998</v>
      </c>
      <c r="U2453" s="1619"/>
      <c r="V2453" s="911">
        <f>M2453*U2453</f>
        <v>0</v>
      </c>
    </row>
    <row r="2454" spans="2:22" s="38" customFormat="1" ht="12" hidden="1" outlineLevel="3">
      <c r="B2454" s="26"/>
      <c r="C2454" s="40"/>
      <c r="D2454" s="39"/>
      <c r="E2454" s="40"/>
      <c r="F2454" s="872"/>
      <c r="G2454" s="873"/>
      <c r="H2454" s="873"/>
      <c r="I2454" s="874" t="s">
        <v>37</v>
      </c>
      <c r="J2454" s="873"/>
      <c r="K2454" s="41">
        <v>0</v>
      </c>
      <c r="L2454" s="875"/>
      <c r="M2454" s="43"/>
      <c r="O2454" s="1981"/>
      <c r="P2454" s="1982"/>
      <c r="Q2454" s="1980">
        <v>1</v>
      </c>
      <c r="R2454" s="2145"/>
      <c r="S2454" s="889"/>
      <c r="T2454" s="1569"/>
      <c r="U2454" s="915"/>
      <c r="V2454" s="890"/>
    </row>
    <row r="2455" spans="2:22" s="38" customFormat="1" ht="12" hidden="1" outlineLevel="3">
      <c r="B2455" s="26"/>
      <c r="C2455" s="40"/>
      <c r="D2455" s="39"/>
      <c r="E2455" s="40"/>
      <c r="F2455" s="872"/>
      <c r="G2455" s="873"/>
      <c r="H2455" s="873"/>
      <c r="I2455" s="874" t="s">
        <v>412</v>
      </c>
      <c r="J2455" s="873"/>
      <c r="K2455" s="41">
        <v>30.1</v>
      </c>
      <c r="L2455" s="875"/>
      <c r="M2455" s="43"/>
      <c r="O2455" s="1981"/>
      <c r="P2455" s="1982"/>
      <c r="Q2455" s="1980">
        <v>1</v>
      </c>
      <c r="R2455" s="2145"/>
      <c r="S2455" s="889"/>
      <c r="T2455" s="1569"/>
      <c r="U2455" s="915"/>
      <c r="V2455" s="890"/>
    </row>
    <row r="2456" spans="2:22" s="38" customFormat="1" ht="12" hidden="1" outlineLevel="3">
      <c r="B2456" s="26"/>
      <c r="C2456" s="40"/>
      <c r="D2456" s="39"/>
      <c r="E2456" s="40"/>
      <c r="F2456" s="872"/>
      <c r="G2456" s="873"/>
      <c r="H2456" s="873"/>
      <c r="I2456" s="874" t="s">
        <v>1061</v>
      </c>
      <c r="J2456" s="873"/>
      <c r="K2456" s="41">
        <v>18.090000000000003</v>
      </c>
      <c r="L2456" s="875"/>
      <c r="M2456" s="43"/>
      <c r="O2456" s="1981"/>
      <c r="P2456" s="1982"/>
      <c r="Q2456" s="1980">
        <v>1</v>
      </c>
      <c r="R2456" s="2145"/>
      <c r="S2456" s="889"/>
      <c r="T2456" s="1569"/>
      <c r="U2456" s="915"/>
      <c r="V2456" s="890"/>
    </row>
    <row r="2457" spans="2:22" s="38" customFormat="1" ht="12" hidden="1" outlineLevel="3">
      <c r="B2457" s="26"/>
      <c r="C2457" s="40"/>
      <c r="D2457" s="39"/>
      <c r="E2457" s="40"/>
      <c r="F2457" s="872"/>
      <c r="G2457" s="873"/>
      <c r="H2457" s="873"/>
      <c r="I2457" s="874" t="s">
        <v>541</v>
      </c>
      <c r="J2457" s="873"/>
      <c r="K2457" s="41">
        <v>117.6</v>
      </c>
      <c r="L2457" s="875"/>
      <c r="M2457" s="43"/>
      <c r="O2457" s="1981"/>
      <c r="P2457" s="1982"/>
      <c r="Q2457" s="1980">
        <v>1</v>
      </c>
      <c r="R2457" s="2145"/>
      <c r="S2457" s="889"/>
      <c r="T2457" s="1569"/>
      <c r="U2457" s="915"/>
      <c r="V2457" s="890"/>
    </row>
    <row r="2458" spans="2:22" s="38" customFormat="1" ht="12" hidden="1" outlineLevel="3">
      <c r="B2458" s="26"/>
      <c r="C2458" s="40"/>
      <c r="D2458" s="39"/>
      <c r="E2458" s="40"/>
      <c r="F2458" s="872"/>
      <c r="G2458" s="873"/>
      <c r="H2458" s="873"/>
      <c r="I2458" s="874" t="s">
        <v>3</v>
      </c>
      <c r="J2458" s="873"/>
      <c r="K2458" s="41">
        <v>165.79</v>
      </c>
      <c r="L2458" s="875"/>
      <c r="M2458" s="43"/>
      <c r="O2458" s="1981"/>
      <c r="P2458" s="1982"/>
      <c r="Q2458" s="1980">
        <v>1</v>
      </c>
      <c r="R2458" s="2145"/>
      <c r="S2458" s="889"/>
      <c r="T2458" s="1569"/>
      <c r="U2458" s="915"/>
      <c r="V2458" s="890"/>
    </row>
    <row r="2459" spans="2:22" s="38" customFormat="1" ht="12" hidden="1" outlineLevel="3">
      <c r="B2459" s="26"/>
      <c r="C2459" s="40"/>
      <c r="D2459" s="39"/>
      <c r="E2459" s="40"/>
      <c r="F2459" s="872"/>
      <c r="G2459" s="873"/>
      <c r="H2459" s="873"/>
      <c r="I2459" s="874" t="s">
        <v>38</v>
      </c>
      <c r="J2459" s="873"/>
      <c r="K2459" s="41">
        <v>0</v>
      </c>
      <c r="L2459" s="875"/>
      <c r="M2459" s="43"/>
      <c r="O2459" s="1981"/>
      <c r="P2459" s="1982"/>
      <c r="Q2459" s="1980">
        <v>1</v>
      </c>
      <c r="R2459" s="2145"/>
      <c r="S2459" s="889"/>
      <c r="T2459" s="1569"/>
      <c r="U2459" s="915"/>
      <c r="V2459" s="890"/>
    </row>
    <row r="2460" spans="2:22" s="38" customFormat="1" ht="12" hidden="1" outlineLevel="3">
      <c r="B2460" s="26"/>
      <c r="C2460" s="40"/>
      <c r="D2460" s="39"/>
      <c r="E2460" s="40"/>
      <c r="F2460" s="872"/>
      <c r="G2460" s="873"/>
      <c r="H2460" s="873"/>
      <c r="I2460" s="874" t="s">
        <v>481</v>
      </c>
      <c r="J2460" s="873"/>
      <c r="K2460" s="41">
        <v>9</v>
      </c>
      <c r="L2460" s="875"/>
      <c r="M2460" s="43"/>
      <c r="O2460" s="1981"/>
      <c r="P2460" s="1982"/>
      <c r="Q2460" s="1980">
        <v>1</v>
      </c>
      <c r="R2460" s="2145"/>
      <c r="S2460" s="889"/>
      <c r="T2460" s="1569"/>
      <c r="U2460" s="915"/>
      <c r="V2460" s="890"/>
    </row>
    <row r="2461" spans="2:22" s="38" customFormat="1" ht="12" hidden="1" outlineLevel="3">
      <c r="B2461" s="26"/>
      <c r="C2461" s="40"/>
      <c r="D2461" s="39"/>
      <c r="E2461" s="40"/>
      <c r="F2461" s="872"/>
      <c r="G2461" s="873"/>
      <c r="H2461" s="873"/>
      <c r="I2461" s="874" t="s">
        <v>583</v>
      </c>
      <c r="J2461" s="873"/>
      <c r="K2461" s="41">
        <v>5.1840000000000002</v>
      </c>
      <c r="L2461" s="875"/>
      <c r="M2461" s="43"/>
      <c r="O2461" s="1981"/>
      <c r="P2461" s="1982"/>
      <c r="Q2461" s="1980">
        <v>1</v>
      </c>
      <c r="R2461" s="2145"/>
      <c r="S2461" s="889"/>
      <c r="T2461" s="1569"/>
      <c r="U2461" s="915"/>
      <c r="V2461" s="890"/>
    </row>
    <row r="2462" spans="2:22" s="38" customFormat="1" ht="12" hidden="1" outlineLevel="3">
      <c r="B2462" s="26"/>
      <c r="C2462" s="40"/>
      <c r="D2462" s="39"/>
      <c r="E2462" s="40"/>
      <c r="F2462" s="872"/>
      <c r="G2462" s="873"/>
      <c r="H2462" s="873"/>
      <c r="I2462" s="874" t="s">
        <v>3</v>
      </c>
      <c r="J2462" s="873"/>
      <c r="K2462" s="41">
        <v>14.184000000000001</v>
      </c>
      <c r="L2462" s="875"/>
      <c r="M2462" s="43"/>
      <c r="O2462" s="1981"/>
      <c r="P2462" s="1982"/>
      <c r="Q2462" s="1980">
        <v>1</v>
      </c>
      <c r="R2462" s="2145"/>
      <c r="S2462" s="889"/>
      <c r="T2462" s="1569"/>
      <c r="U2462" s="915"/>
      <c r="V2462" s="890"/>
    </row>
    <row r="2463" spans="2:22" s="38" customFormat="1" ht="12" hidden="1" outlineLevel="3">
      <c r="B2463" s="26"/>
      <c r="C2463" s="40"/>
      <c r="D2463" s="39"/>
      <c r="E2463" s="40"/>
      <c r="F2463" s="872"/>
      <c r="G2463" s="873"/>
      <c r="H2463" s="873"/>
      <c r="I2463" s="874"/>
      <c r="J2463" s="873"/>
      <c r="K2463" s="41">
        <v>0</v>
      </c>
      <c r="L2463" s="875"/>
      <c r="M2463" s="43"/>
      <c r="O2463" s="1981"/>
      <c r="P2463" s="1982"/>
      <c r="Q2463" s="1980">
        <v>1</v>
      </c>
      <c r="R2463" s="2145"/>
      <c r="S2463" s="889"/>
      <c r="T2463" s="1569"/>
      <c r="U2463" s="915"/>
      <c r="V2463" s="890"/>
    </row>
    <row r="2464" spans="2:22" s="64" customFormat="1" outlineLevel="2" collapsed="1">
      <c r="B2464" s="26" t="s">
        <v>4688</v>
      </c>
      <c r="C2464" s="1642"/>
      <c r="D2464" s="1921"/>
      <c r="E2464" s="1639" t="s">
        <v>4690</v>
      </c>
      <c r="F2464" s="1638">
        <v>4</v>
      </c>
      <c r="G2464" s="1642" t="s">
        <v>5</v>
      </c>
      <c r="H2464" s="1922" t="s">
        <v>2326</v>
      </c>
      <c r="I2464" s="1644" t="s">
        <v>2325</v>
      </c>
      <c r="J2464" s="1642" t="s">
        <v>16</v>
      </c>
      <c r="K2464" s="1643">
        <v>179.97399999999999</v>
      </c>
      <c r="L2464" s="1923">
        <v>10</v>
      </c>
      <c r="M2464" s="1643">
        <f>K2464*(1+L2464/100)</f>
        <v>197.97140000000002</v>
      </c>
      <c r="O2464" s="1977"/>
      <c r="P2464" s="1983"/>
      <c r="Q2464" s="1978"/>
      <c r="R2464" s="2143">
        <f>M2464*Q2464</f>
        <v>0</v>
      </c>
      <c r="S2464" s="1924">
        <v>1.9199999999999998E-2</v>
      </c>
      <c r="T2464" s="2155">
        <f>M2464*S2464</f>
        <v>3.80105088</v>
      </c>
      <c r="U2464" s="1619"/>
      <c r="V2464" s="911">
        <f>M2464*U2464</f>
        <v>0</v>
      </c>
    </row>
    <row r="2465" spans="1:22" s="38" customFormat="1" ht="12" hidden="1" outlineLevel="3">
      <c r="B2465" s="26"/>
      <c r="C2465" s="40"/>
      <c r="D2465" s="39"/>
      <c r="E2465" s="40"/>
      <c r="F2465" s="872"/>
      <c r="G2465" s="873"/>
      <c r="H2465" s="873"/>
      <c r="I2465" s="874" t="s">
        <v>37</v>
      </c>
      <c r="J2465" s="873"/>
      <c r="K2465" s="41">
        <v>0</v>
      </c>
      <c r="L2465" s="875"/>
      <c r="M2465" s="43"/>
      <c r="O2465" s="1981"/>
      <c r="P2465" s="1982"/>
      <c r="Q2465" s="1980">
        <v>1</v>
      </c>
      <c r="R2465" s="2145"/>
      <c r="S2465" s="889"/>
      <c r="T2465" s="1569"/>
      <c r="U2465" s="915"/>
      <c r="V2465" s="890"/>
    </row>
    <row r="2466" spans="1:22" s="38" customFormat="1" ht="12" hidden="1" outlineLevel="3">
      <c r="B2466" s="26"/>
      <c r="C2466" s="40"/>
      <c r="D2466" s="39"/>
      <c r="E2466" s="40"/>
      <c r="F2466" s="872"/>
      <c r="G2466" s="873"/>
      <c r="H2466" s="873"/>
      <c r="I2466" s="874" t="s">
        <v>139</v>
      </c>
      <c r="J2466" s="873"/>
      <c r="K2466" s="41">
        <v>165.79</v>
      </c>
      <c r="L2466" s="875"/>
      <c r="M2466" s="43"/>
      <c r="O2466" s="1981"/>
      <c r="P2466" s="1982"/>
      <c r="Q2466" s="1980">
        <v>1</v>
      </c>
      <c r="R2466" s="2145"/>
      <c r="S2466" s="889"/>
      <c r="T2466" s="1569"/>
      <c r="U2466" s="915"/>
      <c r="V2466" s="890"/>
    </row>
    <row r="2467" spans="1:22" s="38" customFormat="1" ht="12" hidden="1" outlineLevel="3">
      <c r="B2467" s="26"/>
      <c r="C2467" s="40"/>
      <c r="D2467" s="39"/>
      <c r="E2467" s="40"/>
      <c r="F2467" s="872"/>
      <c r="G2467" s="873"/>
      <c r="H2467" s="873"/>
      <c r="I2467" s="874" t="s">
        <v>38</v>
      </c>
      <c r="J2467" s="873"/>
      <c r="K2467" s="41">
        <v>0</v>
      </c>
      <c r="L2467" s="875"/>
      <c r="M2467" s="43"/>
      <c r="O2467" s="1981"/>
      <c r="P2467" s="1982"/>
      <c r="Q2467" s="1980">
        <v>1</v>
      </c>
      <c r="R2467" s="2145"/>
      <c r="S2467" s="889"/>
      <c r="T2467" s="1569"/>
      <c r="U2467" s="915"/>
      <c r="V2467" s="890"/>
    </row>
    <row r="2468" spans="1:22" s="38" customFormat="1" ht="12" hidden="1" outlineLevel="3">
      <c r="B2468" s="26"/>
      <c r="C2468" s="40"/>
      <c r="D2468" s="39"/>
      <c r="E2468" s="40"/>
      <c r="F2468" s="872"/>
      <c r="G2468" s="873"/>
      <c r="H2468" s="873"/>
      <c r="I2468" s="874" t="s">
        <v>136</v>
      </c>
      <c r="J2468" s="873"/>
      <c r="K2468" s="41">
        <v>14.183999999999999</v>
      </c>
      <c r="L2468" s="875"/>
      <c r="M2468" s="43"/>
      <c r="O2468" s="1981"/>
      <c r="P2468" s="1982"/>
      <c r="Q2468" s="1980">
        <v>1</v>
      </c>
      <c r="R2468" s="2145"/>
      <c r="S2468" s="889"/>
      <c r="T2468" s="1569"/>
      <c r="U2468" s="915"/>
      <c r="V2468" s="890"/>
    </row>
    <row r="2469" spans="1:22" s="38" customFormat="1" ht="12" hidden="1" outlineLevel="3">
      <c r="B2469" s="26"/>
      <c r="C2469" s="40"/>
      <c r="D2469" s="39"/>
      <c r="E2469" s="40"/>
      <c r="F2469" s="872"/>
      <c r="G2469" s="873"/>
      <c r="H2469" s="873"/>
      <c r="I2469" s="874"/>
      <c r="J2469" s="873"/>
      <c r="K2469" s="41">
        <v>0</v>
      </c>
      <c r="L2469" s="875"/>
      <c r="M2469" s="43"/>
      <c r="O2469" s="1981"/>
      <c r="P2469" s="1982"/>
      <c r="Q2469" s="1980">
        <v>1</v>
      </c>
      <c r="R2469" s="2145"/>
      <c r="S2469" s="889"/>
      <c r="T2469" s="1569"/>
      <c r="U2469" s="915"/>
      <c r="V2469" s="890"/>
    </row>
    <row r="2470" spans="1:22" s="64" customFormat="1" outlineLevel="2" collapsed="1">
      <c r="B2470" s="26" t="s">
        <v>4688</v>
      </c>
      <c r="C2470" s="1642"/>
      <c r="D2470" s="1921"/>
      <c r="E2470" s="1639" t="s">
        <v>4691</v>
      </c>
      <c r="F2470" s="1638">
        <v>5</v>
      </c>
      <c r="G2470" s="1642" t="s">
        <v>13</v>
      </c>
      <c r="H2470" s="1922" t="s">
        <v>334</v>
      </c>
      <c r="I2470" s="1644" t="s">
        <v>1300</v>
      </c>
      <c r="J2470" s="1642" t="s">
        <v>16</v>
      </c>
      <c r="K2470" s="1643">
        <v>289.18400000000003</v>
      </c>
      <c r="L2470" s="1923">
        <v>0</v>
      </c>
      <c r="M2470" s="1643">
        <f>K2470*(1+L2470/100)</f>
        <v>289.18400000000003</v>
      </c>
      <c r="O2470" s="1977"/>
      <c r="P2470" s="1983"/>
      <c r="Q2470" s="1978"/>
      <c r="R2470" s="2143">
        <f>M2470*Q2470</f>
        <v>0</v>
      </c>
      <c r="S2470" s="1924">
        <v>2.9999999999999997E-4</v>
      </c>
      <c r="T2470" s="2155">
        <f>M2470*S2470</f>
        <v>8.6755200000000005E-2</v>
      </c>
      <c r="U2470" s="1619"/>
      <c r="V2470" s="911">
        <f>M2470*U2470</f>
        <v>0</v>
      </c>
    </row>
    <row r="2471" spans="1:22" s="38" customFormat="1" ht="12" hidden="1" outlineLevel="3">
      <c r="B2471" s="26"/>
      <c r="C2471" s="40"/>
      <c r="D2471" s="39"/>
      <c r="E2471" s="40"/>
      <c r="F2471" s="872"/>
      <c r="G2471" s="873"/>
      <c r="H2471" s="873"/>
      <c r="I2471" s="874" t="s">
        <v>87</v>
      </c>
      <c r="J2471" s="873"/>
      <c r="K2471" s="41">
        <v>0</v>
      </c>
      <c r="L2471" s="875"/>
      <c r="M2471" s="43"/>
      <c r="O2471" s="1981"/>
      <c r="P2471" s="1982"/>
      <c r="Q2471" s="1980">
        <v>1</v>
      </c>
      <c r="R2471" s="2145"/>
      <c r="S2471" s="889"/>
      <c r="T2471" s="1569"/>
      <c r="U2471" s="915"/>
      <c r="V2471" s="890"/>
    </row>
    <row r="2472" spans="1:22" s="38" customFormat="1" ht="12" hidden="1" outlineLevel="3">
      <c r="B2472" s="26"/>
      <c r="C2472" s="40"/>
      <c r="D2472" s="39"/>
      <c r="E2472" s="40"/>
      <c r="F2472" s="872"/>
      <c r="G2472" s="873"/>
      <c r="H2472" s="873"/>
      <c r="I2472" s="874" t="s">
        <v>133</v>
      </c>
      <c r="J2472" s="873"/>
      <c r="K2472" s="41">
        <v>109.39</v>
      </c>
      <c r="L2472" s="875"/>
      <c r="M2472" s="43"/>
      <c r="O2472" s="1981"/>
      <c r="P2472" s="1982"/>
      <c r="Q2472" s="1980">
        <v>1</v>
      </c>
      <c r="R2472" s="2145"/>
      <c r="S2472" s="889"/>
      <c r="T2472" s="1569"/>
      <c r="U2472" s="915"/>
      <c r="V2472" s="890"/>
    </row>
    <row r="2473" spans="1:22" s="38" customFormat="1" ht="12" hidden="1" outlineLevel="3">
      <c r="B2473" s="26"/>
      <c r="C2473" s="40"/>
      <c r="D2473" s="39"/>
      <c r="E2473" s="40"/>
      <c r="F2473" s="872"/>
      <c r="G2473" s="873"/>
      <c r="H2473" s="873"/>
      <c r="I2473" s="874" t="s">
        <v>37</v>
      </c>
      <c r="J2473" s="873"/>
      <c r="K2473" s="41">
        <v>0</v>
      </c>
      <c r="L2473" s="875"/>
      <c r="M2473" s="43"/>
      <c r="O2473" s="1981"/>
      <c r="P2473" s="1982"/>
      <c r="Q2473" s="1980">
        <v>1</v>
      </c>
      <c r="R2473" s="2145"/>
      <c r="S2473" s="889"/>
      <c r="T2473" s="1569"/>
      <c r="U2473" s="915"/>
      <c r="V2473" s="890"/>
    </row>
    <row r="2474" spans="1:22" s="38" customFormat="1" ht="12" hidden="1" outlineLevel="3">
      <c r="B2474" s="26"/>
      <c r="C2474" s="40"/>
      <c r="D2474" s="39"/>
      <c r="E2474" s="40"/>
      <c r="F2474" s="872"/>
      <c r="G2474" s="873"/>
      <c r="H2474" s="873"/>
      <c r="I2474" s="874" t="s">
        <v>177</v>
      </c>
      <c r="J2474" s="873"/>
      <c r="K2474" s="41">
        <v>179.79400000000001</v>
      </c>
      <c r="L2474" s="875"/>
      <c r="M2474" s="43"/>
      <c r="O2474" s="1981"/>
      <c r="P2474" s="1982"/>
      <c r="Q2474" s="1980">
        <v>1</v>
      </c>
      <c r="R2474" s="2145"/>
      <c r="S2474" s="889"/>
      <c r="T2474" s="1569"/>
      <c r="U2474" s="915"/>
      <c r="V2474" s="890"/>
    </row>
    <row r="2475" spans="1:22" s="38" customFormat="1" ht="12" hidden="1" outlineLevel="3">
      <c r="B2475" s="26"/>
      <c r="C2475" s="40"/>
      <c r="D2475" s="39"/>
      <c r="E2475" s="40"/>
      <c r="F2475" s="872"/>
      <c r="G2475" s="873"/>
      <c r="H2475" s="873"/>
      <c r="I2475" s="874"/>
      <c r="J2475" s="873"/>
      <c r="K2475" s="41">
        <v>0</v>
      </c>
      <c r="L2475" s="875"/>
      <c r="M2475" s="43"/>
      <c r="O2475" s="1981"/>
      <c r="P2475" s="1982"/>
      <c r="Q2475" s="1980">
        <v>1</v>
      </c>
      <c r="R2475" s="2145"/>
      <c r="S2475" s="889"/>
      <c r="T2475" s="1569"/>
      <c r="U2475" s="915"/>
      <c r="V2475" s="890"/>
    </row>
    <row r="2476" spans="1:22" s="64" customFormat="1" outlineLevel="2">
      <c r="B2476" s="26" t="s">
        <v>4688</v>
      </c>
      <c r="C2476" s="1642"/>
      <c r="D2476" s="1921"/>
      <c r="E2476" s="1639" t="s">
        <v>4692</v>
      </c>
      <c r="F2476" s="1638">
        <v>6</v>
      </c>
      <c r="G2476" s="1642" t="s">
        <v>13</v>
      </c>
      <c r="H2476" s="1922" t="s">
        <v>368</v>
      </c>
      <c r="I2476" s="1644" t="s">
        <v>1650</v>
      </c>
      <c r="J2476" s="1642" t="s">
        <v>0</v>
      </c>
      <c r="K2476" s="1643">
        <v>6.92</v>
      </c>
      <c r="L2476" s="1923">
        <v>0</v>
      </c>
      <c r="M2476" s="1643">
        <f>K2476*(1+L2476/100)</f>
        <v>6.92</v>
      </c>
      <c r="O2476" s="1977"/>
      <c r="P2476" s="1983"/>
      <c r="Q2476" s="1978"/>
      <c r="R2476" s="2143">
        <f>M2476*Q2476</f>
        <v>0</v>
      </c>
      <c r="S2476" s="1924"/>
      <c r="T2476" s="2155">
        <f>M2476*S2476</f>
        <v>0</v>
      </c>
      <c r="U2476" s="1619"/>
      <c r="V2476" s="911">
        <f>M2476*U2476</f>
        <v>0</v>
      </c>
    </row>
    <row r="2477" spans="1:22" s="47" customFormat="1" ht="12.75" hidden="1" customHeight="1" outlineLevel="2">
      <c r="B2477" s="26"/>
      <c r="C2477" s="49"/>
      <c r="D2477" s="48"/>
      <c r="E2477" s="49"/>
      <c r="F2477" s="876"/>
      <c r="G2477" s="877"/>
      <c r="H2477" s="877"/>
      <c r="I2477" s="878"/>
      <c r="J2477" s="877"/>
      <c r="K2477" s="51"/>
      <c r="L2477" s="879"/>
      <c r="M2477" s="51"/>
      <c r="O2477" s="1988"/>
      <c r="P2477" s="1985"/>
      <c r="Q2477" s="1986"/>
      <c r="R2477" s="2146"/>
      <c r="S2477" s="891"/>
      <c r="T2477" s="1570"/>
      <c r="U2477" s="916"/>
      <c r="V2477" s="892"/>
    </row>
    <row r="2478" spans="1:22" s="25" customFormat="1" ht="16.5" customHeight="1" outlineLevel="1">
      <c r="A2478" s="451"/>
      <c r="B2478" s="500" t="s">
        <v>4689</v>
      </c>
      <c r="C2478" s="501" t="s">
        <v>4712</v>
      </c>
      <c r="D2478" s="501"/>
      <c r="E2478" s="502"/>
      <c r="F2478" s="844"/>
      <c r="G2478" s="845"/>
      <c r="H2478" s="503"/>
      <c r="I2478" s="868" t="s">
        <v>1177</v>
      </c>
      <c r="J2478" s="869"/>
      <c r="K2478" s="870"/>
      <c r="L2478" s="871"/>
      <c r="M2478" s="517"/>
      <c r="O2478" s="1975"/>
      <c r="P2478" s="1987"/>
      <c r="Q2478" s="1976"/>
      <c r="R2478" s="2142">
        <f>SUBTOTAL(9,R2479:R2485)</f>
        <v>0</v>
      </c>
      <c r="S2478" s="880"/>
      <c r="T2478" s="2156">
        <f>SUBTOTAL(9,T2479:T2485)</f>
        <v>5.0735028</v>
      </c>
      <c r="U2478" s="917"/>
      <c r="V2478" s="893">
        <f>SUBTOTAL(9,V2479:V2485)</f>
        <v>0</v>
      </c>
    </row>
    <row r="2479" spans="1:22" s="64" customFormat="1" ht="22.8" outlineLevel="2" collapsed="1">
      <c r="B2479" s="26" t="s">
        <v>4688</v>
      </c>
      <c r="C2479" s="1642"/>
      <c r="D2479" s="1921"/>
      <c r="E2479" s="1639" t="s">
        <v>4647</v>
      </c>
      <c r="F2479" s="1638">
        <v>1</v>
      </c>
      <c r="G2479" s="1642" t="s">
        <v>13</v>
      </c>
      <c r="H2479" s="1922" t="s">
        <v>2331</v>
      </c>
      <c r="I2479" s="1644" t="s">
        <v>2332</v>
      </c>
      <c r="J2479" s="1642" t="s">
        <v>16</v>
      </c>
      <c r="K2479" s="1643">
        <v>287.94</v>
      </c>
      <c r="L2479" s="1923">
        <v>0</v>
      </c>
      <c r="M2479" s="1643">
        <f>K2479*(1+L2479/100)</f>
        <v>287.94</v>
      </c>
      <c r="O2479" s="1977"/>
      <c r="P2479" s="1983"/>
      <c r="Q2479" s="1978"/>
      <c r="R2479" s="2143">
        <f>M2479*Q2479</f>
        <v>0</v>
      </c>
      <c r="S2479" s="1924">
        <v>1.762E-2</v>
      </c>
      <c r="T2479" s="2155">
        <f>M2479*S2479</f>
        <v>5.0735028</v>
      </c>
      <c r="U2479" s="1619"/>
      <c r="V2479" s="911">
        <f>M2479*U2479</f>
        <v>0</v>
      </c>
    </row>
    <row r="2480" spans="1:22" s="38" customFormat="1" ht="12" hidden="1" outlineLevel="3">
      <c r="B2480" s="26"/>
      <c r="C2480" s="40"/>
      <c r="D2480" s="39"/>
      <c r="E2480" s="40"/>
      <c r="F2480" s="872"/>
      <c r="G2480" s="873"/>
      <c r="H2480" s="873"/>
      <c r="I2480" s="874" t="s">
        <v>91</v>
      </c>
      <c r="J2480" s="873"/>
      <c r="K2480" s="41">
        <v>0</v>
      </c>
      <c r="L2480" s="875"/>
      <c r="M2480" s="43"/>
      <c r="O2480" s="1981"/>
      <c r="P2480" s="1982"/>
      <c r="Q2480" s="1980"/>
      <c r="R2480" s="2145"/>
      <c r="S2480" s="889"/>
      <c r="T2480" s="1569"/>
      <c r="U2480" s="915"/>
      <c r="V2480" s="890"/>
    </row>
    <row r="2481" spans="1:22" s="38" customFormat="1" ht="12" hidden="1" outlineLevel="3">
      <c r="B2481" s="26"/>
      <c r="C2481" s="40"/>
      <c r="D2481" s="39"/>
      <c r="E2481" s="40"/>
      <c r="F2481" s="872"/>
      <c r="G2481" s="873"/>
      <c r="H2481" s="873"/>
      <c r="I2481" s="874" t="s">
        <v>44</v>
      </c>
      <c r="J2481" s="873"/>
      <c r="K2481" s="41">
        <v>0</v>
      </c>
      <c r="L2481" s="875"/>
      <c r="M2481" s="43"/>
      <c r="O2481" s="1981"/>
      <c r="P2481" s="1982"/>
      <c r="Q2481" s="1980"/>
      <c r="R2481" s="2145"/>
      <c r="S2481" s="889"/>
      <c r="T2481" s="1569"/>
      <c r="U2481" s="915"/>
      <c r="V2481" s="890"/>
    </row>
    <row r="2482" spans="1:22" s="38" customFormat="1" ht="12" hidden="1" outlineLevel="3">
      <c r="B2482" s="26"/>
      <c r="C2482" s="40"/>
      <c r="D2482" s="39"/>
      <c r="E2482" s="40"/>
      <c r="F2482" s="872"/>
      <c r="G2482" s="873"/>
      <c r="H2482" s="873"/>
      <c r="I2482" s="874" t="s">
        <v>146</v>
      </c>
      <c r="J2482" s="873"/>
      <c r="K2482" s="41">
        <v>287.94</v>
      </c>
      <c r="L2482" s="875"/>
      <c r="M2482" s="43"/>
      <c r="O2482" s="1981"/>
      <c r="P2482" s="1982"/>
      <c r="Q2482" s="1980"/>
      <c r="R2482" s="2145"/>
      <c r="S2482" s="889"/>
      <c r="T2482" s="1569"/>
      <c r="U2482" s="915"/>
      <c r="V2482" s="890"/>
    </row>
    <row r="2483" spans="1:22" s="38" customFormat="1" ht="12" hidden="1" outlineLevel="3">
      <c r="B2483" s="26"/>
      <c r="C2483" s="40"/>
      <c r="D2483" s="39"/>
      <c r="E2483" s="40"/>
      <c r="F2483" s="872"/>
      <c r="G2483" s="873"/>
      <c r="H2483" s="873"/>
      <c r="I2483" s="874"/>
      <c r="J2483" s="873"/>
      <c r="K2483" s="41">
        <v>0</v>
      </c>
      <c r="L2483" s="875"/>
      <c r="M2483" s="43"/>
      <c r="O2483" s="1981"/>
      <c r="P2483" s="1982"/>
      <c r="Q2483" s="1980"/>
      <c r="R2483" s="2145"/>
      <c r="S2483" s="889"/>
      <c r="T2483" s="1569"/>
      <c r="U2483" s="915"/>
      <c r="V2483" s="890"/>
    </row>
    <row r="2484" spans="1:22" s="64" customFormat="1" outlineLevel="2">
      <c r="B2484" s="26" t="s">
        <v>4688</v>
      </c>
      <c r="C2484" s="1642"/>
      <c r="D2484" s="1921"/>
      <c r="E2484" s="1639" t="s">
        <v>1</v>
      </c>
      <c r="F2484" s="1638">
        <v>2</v>
      </c>
      <c r="G2484" s="1642" t="s">
        <v>13</v>
      </c>
      <c r="H2484" s="1922" t="s">
        <v>369</v>
      </c>
      <c r="I2484" s="1644" t="s">
        <v>1645</v>
      </c>
      <c r="J2484" s="1642" t="s">
        <v>0</v>
      </c>
      <c r="K2484" s="1643">
        <v>1.29</v>
      </c>
      <c r="L2484" s="1923">
        <v>0</v>
      </c>
      <c r="M2484" s="1643">
        <f>K2484*(1+L2484/100)</f>
        <v>1.29</v>
      </c>
      <c r="O2484" s="1977"/>
      <c r="P2484" s="1983"/>
      <c r="Q2484" s="1978"/>
      <c r="R2484" s="2143">
        <f>M2484*Q2484</f>
        <v>0</v>
      </c>
      <c r="S2484" s="1924"/>
      <c r="T2484" s="2155">
        <f>M2484*S2484</f>
        <v>0</v>
      </c>
      <c r="U2484" s="1619"/>
      <c r="V2484" s="911">
        <f>M2484*U2484</f>
        <v>0</v>
      </c>
    </row>
    <row r="2485" spans="1:22" s="47" customFormat="1" ht="12.75" hidden="1" customHeight="1" outlineLevel="2">
      <c r="B2485" s="26"/>
      <c r="C2485" s="49"/>
      <c r="D2485" s="48"/>
      <c r="E2485" s="49"/>
      <c r="F2485" s="876"/>
      <c r="G2485" s="877"/>
      <c r="H2485" s="877"/>
      <c r="I2485" s="878"/>
      <c r="J2485" s="877"/>
      <c r="K2485" s="51"/>
      <c r="L2485" s="879"/>
      <c r="M2485" s="51"/>
      <c r="O2485" s="1988"/>
      <c r="P2485" s="1985"/>
      <c r="Q2485" s="1986"/>
      <c r="R2485" s="2146"/>
      <c r="S2485" s="891"/>
      <c r="T2485" s="1570"/>
      <c r="U2485" s="916"/>
      <c r="V2485" s="892"/>
    </row>
    <row r="2486" spans="1:22" s="25" customFormat="1" ht="16.5" customHeight="1" outlineLevel="1">
      <c r="A2486" s="451"/>
      <c r="B2486" s="500" t="s">
        <v>4689</v>
      </c>
      <c r="C2486" s="501" t="s">
        <v>4713</v>
      </c>
      <c r="D2486" s="501"/>
      <c r="E2486" s="502"/>
      <c r="F2486" s="844"/>
      <c r="G2486" s="845"/>
      <c r="H2486" s="503"/>
      <c r="I2486" s="868" t="s">
        <v>1216</v>
      </c>
      <c r="J2486" s="869"/>
      <c r="K2486" s="870"/>
      <c r="L2486" s="871"/>
      <c r="M2486" s="517"/>
      <c r="O2486" s="1975"/>
      <c r="P2486" s="1987"/>
      <c r="Q2486" s="1976"/>
      <c r="R2486" s="2142">
        <f>SUBTOTAL(9,R2487:R2624)</f>
        <v>0</v>
      </c>
      <c r="S2486" s="880"/>
      <c r="T2486" s="2156">
        <f>SUBTOTAL(9,T2487:T2624)</f>
        <v>3.6822245099999997</v>
      </c>
      <c r="U2486" s="917"/>
      <c r="V2486" s="893">
        <f>SUBTOTAL(9,V2487:V2624)</f>
        <v>0</v>
      </c>
    </row>
    <row r="2487" spans="1:22" s="64" customFormat="1" outlineLevel="2" collapsed="1">
      <c r="B2487" s="26" t="s">
        <v>4688</v>
      </c>
      <c r="C2487" s="1642"/>
      <c r="D2487" s="1921"/>
      <c r="E2487" s="1639" t="s">
        <v>4647</v>
      </c>
      <c r="F2487" s="1638">
        <v>1</v>
      </c>
      <c r="G2487" s="1642" t="s">
        <v>13</v>
      </c>
      <c r="H2487" s="1922" t="s">
        <v>335</v>
      </c>
      <c r="I2487" s="1644" t="s">
        <v>1588</v>
      </c>
      <c r="J2487" s="1642" t="s">
        <v>16</v>
      </c>
      <c r="K2487" s="1643">
        <f>K2496+K2499</f>
        <v>795.3</v>
      </c>
      <c r="L2487" s="1923">
        <v>0</v>
      </c>
      <c r="M2487" s="1643">
        <f>K2487*(1+L2487/100)</f>
        <v>795.3</v>
      </c>
      <c r="O2487" s="1977"/>
      <c r="P2487" s="1983"/>
      <c r="Q2487" s="1978"/>
      <c r="R2487" s="2143">
        <f>M2487*Q2487</f>
        <v>0</v>
      </c>
      <c r="S2487" s="1924">
        <v>2.9999999999999997E-4</v>
      </c>
      <c r="T2487" s="2155">
        <f>M2487*S2487</f>
        <v>0.23858999999999997</v>
      </c>
      <c r="U2487" s="1619"/>
      <c r="V2487" s="911">
        <f>M2487*U2487</f>
        <v>0</v>
      </c>
    </row>
    <row r="2488" spans="1:22" s="38" customFormat="1" ht="12" hidden="1" outlineLevel="3">
      <c r="B2488" s="26"/>
      <c r="C2488" s="40"/>
      <c r="D2488" s="39"/>
      <c r="E2488" s="40"/>
      <c r="F2488" s="872"/>
      <c r="G2488" s="873"/>
      <c r="H2488" s="873"/>
      <c r="I2488" s="874" t="s">
        <v>92</v>
      </c>
      <c r="J2488" s="873"/>
      <c r="K2488" s="462">
        <v>0</v>
      </c>
      <c r="L2488" s="875"/>
      <c r="M2488" s="43"/>
      <c r="O2488" s="1981"/>
      <c r="P2488" s="1982"/>
      <c r="Q2488" s="1980">
        <v>1</v>
      </c>
      <c r="R2488" s="2145"/>
      <c r="S2488" s="889"/>
      <c r="T2488" s="1569"/>
      <c r="U2488" s="915"/>
      <c r="V2488" s="890"/>
    </row>
    <row r="2489" spans="1:22" s="38" customFormat="1" ht="12" hidden="1" outlineLevel="3">
      <c r="B2489" s="26"/>
      <c r="C2489" s="40"/>
      <c r="D2489" s="39"/>
      <c r="E2489" s="40"/>
      <c r="F2489" s="872"/>
      <c r="G2489" s="873"/>
      <c r="H2489" s="873"/>
      <c r="I2489" s="874" t="s">
        <v>44</v>
      </c>
      <c r="J2489" s="873"/>
      <c r="K2489" s="462">
        <v>0</v>
      </c>
      <c r="L2489" s="875"/>
      <c r="M2489" s="43"/>
      <c r="O2489" s="1981"/>
      <c r="P2489" s="1982"/>
      <c r="Q2489" s="1980">
        <v>1</v>
      </c>
      <c r="R2489" s="2145"/>
      <c r="S2489" s="889"/>
      <c r="T2489" s="1569"/>
      <c r="U2489" s="915"/>
      <c r="V2489" s="890"/>
    </row>
    <row r="2490" spans="1:22" s="38" customFormat="1" ht="12" hidden="1" outlineLevel="3">
      <c r="B2490" s="26"/>
      <c r="C2490" s="40"/>
      <c r="D2490" s="39"/>
      <c r="E2490" s="40"/>
      <c r="F2490" s="872"/>
      <c r="G2490" s="873"/>
      <c r="H2490" s="873"/>
      <c r="I2490" s="874" t="s">
        <v>904</v>
      </c>
      <c r="J2490" s="873"/>
      <c r="K2490" s="462">
        <v>59.170000000000009</v>
      </c>
      <c r="L2490" s="875"/>
      <c r="M2490" s="43"/>
      <c r="O2490" s="1981"/>
      <c r="P2490" s="1982"/>
      <c r="Q2490" s="1980">
        <v>1</v>
      </c>
      <c r="R2490" s="2145"/>
      <c r="S2490" s="889"/>
      <c r="T2490" s="1569"/>
      <c r="U2490" s="915"/>
      <c r="V2490" s="890"/>
    </row>
    <row r="2491" spans="1:22" s="38" customFormat="1" ht="12" hidden="1" outlineLevel="3">
      <c r="B2491" s="26"/>
      <c r="C2491" s="40"/>
      <c r="D2491" s="39"/>
      <c r="E2491" s="40"/>
      <c r="F2491" s="872"/>
      <c r="G2491" s="873"/>
      <c r="H2491" s="873"/>
      <c r="I2491" s="874" t="s">
        <v>3</v>
      </c>
      <c r="J2491" s="873"/>
      <c r="K2491" s="462">
        <v>59.170000000000009</v>
      </c>
      <c r="L2491" s="875"/>
      <c r="M2491" s="43"/>
      <c r="O2491" s="1981"/>
      <c r="P2491" s="1982"/>
      <c r="Q2491" s="1980">
        <v>1</v>
      </c>
      <c r="R2491" s="2145"/>
      <c r="S2491" s="889"/>
      <c r="T2491" s="1569"/>
      <c r="U2491" s="915"/>
      <c r="V2491" s="890"/>
    </row>
    <row r="2492" spans="1:22" s="38" customFormat="1" ht="12" hidden="1" outlineLevel="3">
      <c r="B2492" s="26"/>
      <c r="C2492" s="40"/>
      <c r="D2492" s="39"/>
      <c r="E2492" s="40"/>
      <c r="F2492" s="872"/>
      <c r="G2492" s="873"/>
      <c r="H2492" s="873"/>
      <c r="I2492" s="874" t="s">
        <v>28</v>
      </c>
      <c r="J2492" s="873"/>
      <c r="K2492" s="462">
        <v>0</v>
      </c>
      <c r="L2492" s="875"/>
      <c r="M2492" s="43"/>
      <c r="O2492" s="1981"/>
      <c r="P2492" s="1982"/>
      <c r="Q2492" s="1980">
        <v>1</v>
      </c>
      <c r="R2492" s="2145"/>
      <c r="S2492" s="889"/>
      <c r="T2492" s="1569"/>
      <c r="U2492" s="915"/>
      <c r="V2492" s="890"/>
    </row>
    <row r="2493" spans="1:22" s="38" customFormat="1" ht="32.4" hidden="1" outlineLevel="3">
      <c r="B2493" s="26"/>
      <c r="C2493" s="40"/>
      <c r="D2493" s="39"/>
      <c r="E2493" s="40"/>
      <c r="F2493" s="872"/>
      <c r="G2493" s="873"/>
      <c r="H2493" s="873"/>
      <c r="I2493" s="874" t="s">
        <v>1697</v>
      </c>
      <c r="J2493" s="873"/>
      <c r="K2493" s="462">
        <v>735.86</v>
      </c>
      <c r="L2493" s="875"/>
      <c r="M2493" s="43"/>
      <c r="O2493" s="1981"/>
      <c r="P2493" s="1982"/>
      <c r="Q2493" s="1980">
        <v>1</v>
      </c>
      <c r="R2493" s="2145"/>
      <c r="S2493" s="889"/>
      <c r="T2493" s="1569"/>
      <c r="U2493" s="915"/>
      <c r="V2493" s="890"/>
    </row>
    <row r="2494" spans="1:22" s="38" customFormat="1" ht="12" hidden="1" outlineLevel="3">
      <c r="B2494" s="26"/>
      <c r="C2494" s="40"/>
      <c r="D2494" s="39"/>
      <c r="E2494" s="40"/>
      <c r="F2494" s="872"/>
      <c r="G2494" s="873"/>
      <c r="H2494" s="873"/>
      <c r="I2494" s="874" t="s">
        <v>3</v>
      </c>
      <c r="J2494" s="873"/>
      <c r="K2494" s="462">
        <v>735.86</v>
      </c>
      <c r="L2494" s="875"/>
      <c r="M2494" s="43"/>
      <c r="O2494" s="1981"/>
      <c r="P2494" s="1982"/>
      <c r="Q2494" s="1980">
        <v>1</v>
      </c>
      <c r="R2494" s="2145"/>
      <c r="S2494" s="889"/>
      <c r="T2494" s="1569"/>
      <c r="U2494" s="915"/>
      <c r="V2494" s="890"/>
    </row>
    <row r="2495" spans="1:22" s="38" customFormat="1" ht="12" hidden="1" outlineLevel="3">
      <c r="B2495" s="26"/>
      <c r="C2495" s="40"/>
      <c r="D2495" s="39"/>
      <c r="E2495" s="40"/>
      <c r="F2495" s="872"/>
      <c r="G2495" s="873"/>
      <c r="H2495" s="873"/>
      <c r="I2495" s="874"/>
      <c r="J2495" s="873"/>
      <c r="K2495" s="462">
        <v>0</v>
      </c>
      <c r="L2495" s="875"/>
      <c r="M2495" s="43"/>
      <c r="O2495" s="1981"/>
      <c r="P2495" s="1982"/>
      <c r="Q2495" s="1980">
        <v>1</v>
      </c>
      <c r="R2495" s="2145"/>
      <c r="S2495" s="889"/>
      <c r="T2495" s="1569"/>
      <c r="U2495" s="915"/>
      <c r="V2495" s="890"/>
    </row>
    <row r="2496" spans="1:22" s="64" customFormat="1" outlineLevel="2" collapsed="1">
      <c r="B2496" s="26" t="s">
        <v>4688</v>
      </c>
      <c r="C2496" s="1642"/>
      <c r="D2496" s="1921"/>
      <c r="E2496" s="1639" t="s">
        <v>1</v>
      </c>
      <c r="F2496" s="1638">
        <v>2</v>
      </c>
      <c r="G2496" s="1642" t="s">
        <v>5</v>
      </c>
      <c r="H2496" s="1922" t="s">
        <v>2334</v>
      </c>
      <c r="I2496" s="1644" t="s">
        <v>2335</v>
      </c>
      <c r="J2496" s="1642" t="s">
        <v>16</v>
      </c>
      <c r="K2496" s="1643">
        <v>732.24</v>
      </c>
      <c r="L2496" s="1923">
        <v>15</v>
      </c>
      <c r="M2496" s="1643">
        <f>K2496*(1+L2496/100)</f>
        <v>842.07599999999991</v>
      </c>
      <c r="O2496" s="1977"/>
      <c r="P2496" s="1983"/>
      <c r="Q2496" s="1978"/>
      <c r="R2496" s="2143">
        <f>M2496*Q2496</f>
        <v>0</v>
      </c>
      <c r="S2496" s="1924">
        <v>3.5500000000000002E-3</v>
      </c>
      <c r="T2496" s="2155">
        <f>M2496*S2496</f>
        <v>2.9893698</v>
      </c>
      <c r="U2496" s="1619"/>
      <c r="V2496" s="911">
        <f>M2496*U2496</f>
        <v>0</v>
      </c>
    </row>
    <row r="2497" spans="2:22" s="38" customFormat="1" ht="12" hidden="1" outlineLevel="3">
      <c r="B2497" s="26"/>
      <c r="C2497" s="40"/>
      <c r="D2497" s="39"/>
      <c r="E2497" s="40"/>
      <c r="F2497" s="872"/>
      <c r="G2497" s="873"/>
      <c r="H2497" s="873"/>
      <c r="I2497" s="874" t="s">
        <v>153</v>
      </c>
      <c r="J2497" s="873"/>
      <c r="K2497" s="41">
        <v>795.03</v>
      </c>
      <c r="L2497" s="875"/>
      <c r="M2497" s="43"/>
      <c r="O2497" s="1981"/>
      <c r="P2497" s="1982"/>
      <c r="Q2497" s="1980">
        <v>1</v>
      </c>
      <c r="R2497" s="2145"/>
      <c r="S2497" s="889"/>
      <c r="T2497" s="1569"/>
      <c r="U2497" s="915"/>
      <c r="V2497" s="890"/>
    </row>
    <row r="2498" spans="2:22" s="38" customFormat="1" ht="12" hidden="1" outlineLevel="3">
      <c r="B2498" s="26"/>
      <c r="C2498" s="40"/>
      <c r="D2498" s="39"/>
      <c r="E2498" s="40"/>
      <c r="F2498" s="872"/>
      <c r="G2498" s="873"/>
      <c r="H2498" s="873"/>
      <c r="I2498" s="874"/>
      <c r="J2498" s="873"/>
      <c r="K2498" s="41">
        <v>0</v>
      </c>
      <c r="L2498" s="875"/>
      <c r="M2498" s="43"/>
      <c r="O2498" s="1981"/>
      <c r="P2498" s="1982"/>
      <c r="Q2498" s="1980">
        <v>1</v>
      </c>
      <c r="R2498" s="2145"/>
      <c r="S2498" s="889"/>
      <c r="T2498" s="1569"/>
      <c r="U2498" s="915"/>
      <c r="V2498" s="890"/>
    </row>
    <row r="2499" spans="2:22" s="64" customFormat="1" outlineLevel="2" collapsed="1">
      <c r="B2499" s="26" t="s">
        <v>4688</v>
      </c>
      <c r="C2499" s="1642"/>
      <c r="D2499" s="1921"/>
      <c r="E2499" s="1639" t="s">
        <v>2</v>
      </c>
      <c r="F2499" s="1638">
        <v>3</v>
      </c>
      <c r="G2499" s="1642" t="s">
        <v>5</v>
      </c>
      <c r="H2499" s="1922" t="s">
        <v>2336</v>
      </c>
      <c r="I2499" s="1644" t="s">
        <v>2335</v>
      </c>
      <c r="J2499" s="1642" t="s">
        <v>16</v>
      </c>
      <c r="K2499" s="1643">
        <v>63.06</v>
      </c>
      <c r="L2499" s="1923">
        <v>15</v>
      </c>
      <c r="M2499" s="1643">
        <f>K2499*(1+L2499/100)</f>
        <v>72.518999999999991</v>
      </c>
      <c r="O2499" s="1977"/>
      <c r="P2499" s="1983"/>
      <c r="Q2499" s="1978"/>
      <c r="R2499" s="2143">
        <f>M2499*Q2499</f>
        <v>0</v>
      </c>
      <c r="S2499" s="1924">
        <v>3.5500000000000002E-3</v>
      </c>
      <c r="T2499" s="2155">
        <f>M2499*S2499</f>
        <v>0.25744244999999999</v>
      </c>
      <c r="U2499" s="1619"/>
      <c r="V2499" s="911">
        <f>M2499*U2499</f>
        <v>0</v>
      </c>
    </row>
    <row r="2500" spans="2:22" s="64" customFormat="1" outlineLevel="2" collapsed="1">
      <c r="B2500" s="26" t="s">
        <v>4688</v>
      </c>
      <c r="C2500" s="1642"/>
      <c r="D2500" s="1921"/>
      <c r="E2500" s="1639" t="s">
        <v>4690</v>
      </c>
      <c r="F2500" s="1638">
        <v>3</v>
      </c>
      <c r="G2500" s="1642" t="s">
        <v>13</v>
      </c>
      <c r="H2500" s="1922" t="s">
        <v>336</v>
      </c>
      <c r="I2500" s="1644" t="s">
        <v>1601</v>
      </c>
      <c r="J2500" s="1642" t="s">
        <v>6</v>
      </c>
      <c r="K2500" s="1643">
        <v>751.23000000000047</v>
      </c>
      <c r="L2500" s="1923">
        <v>0</v>
      </c>
      <c r="M2500" s="1643">
        <f>K2500*(1+L2500/100)</f>
        <v>751.23000000000047</v>
      </c>
      <c r="O2500" s="1977"/>
      <c r="P2500" s="1983"/>
      <c r="Q2500" s="1978"/>
      <c r="R2500" s="2143">
        <f>M2500*Q2500</f>
        <v>0</v>
      </c>
      <c r="S2500" s="1924">
        <v>2.0000000000000002E-5</v>
      </c>
      <c r="T2500" s="2155">
        <f>M2500*S2500</f>
        <v>1.5024600000000011E-2</v>
      </c>
      <c r="U2500" s="1619"/>
      <c r="V2500" s="911">
        <f>M2500*U2500</f>
        <v>0</v>
      </c>
    </row>
    <row r="2501" spans="2:22" s="38" customFormat="1" ht="12" hidden="1" outlineLevel="3">
      <c r="B2501" s="26"/>
      <c r="C2501" s="40"/>
      <c r="D2501" s="39"/>
      <c r="E2501" s="40"/>
      <c r="F2501" s="872"/>
      <c r="G2501" s="873"/>
      <c r="H2501" s="873"/>
      <c r="I2501" s="874" t="s">
        <v>58</v>
      </c>
      <c r="J2501" s="873"/>
      <c r="K2501" s="41">
        <v>0</v>
      </c>
      <c r="L2501" s="875"/>
      <c r="M2501" s="43"/>
      <c r="O2501" s="1981"/>
      <c r="P2501" s="1982"/>
      <c r="Q2501" s="1980">
        <v>1</v>
      </c>
      <c r="R2501" s="2145"/>
      <c r="S2501" s="889"/>
      <c r="T2501" s="1569"/>
      <c r="U2501" s="915"/>
      <c r="V2501" s="890"/>
    </row>
    <row r="2502" spans="2:22" s="38" customFormat="1" ht="12" hidden="1" outlineLevel="3">
      <c r="B2502" s="26"/>
      <c r="C2502" s="40"/>
      <c r="D2502" s="39"/>
      <c r="E2502" s="40"/>
      <c r="F2502" s="872"/>
      <c r="G2502" s="873"/>
      <c r="H2502" s="873"/>
      <c r="I2502" s="874" t="s">
        <v>744</v>
      </c>
      <c r="J2502" s="873"/>
      <c r="K2502" s="41">
        <v>0</v>
      </c>
      <c r="L2502" s="875"/>
      <c r="M2502" s="43"/>
      <c r="O2502" s="1981"/>
      <c r="P2502" s="1982"/>
      <c r="Q2502" s="1980">
        <v>1</v>
      </c>
      <c r="R2502" s="2145"/>
      <c r="S2502" s="889"/>
      <c r="T2502" s="1569"/>
      <c r="U2502" s="915"/>
      <c r="V2502" s="890"/>
    </row>
    <row r="2503" spans="2:22" s="38" customFormat="1" ht="12" hidden="1" outlineLevel="3">
      <c r="B2503" s="26"/>
      <c r="C2503" s="40"/>
      <c r="D2503" s="39"/>
      <c r="E2503" s="40"/>
      <c r="F2503" s="872"/>
      <c r="G2503" s="873"/>
      <c r="H2503" s="873"/>
      <c r="I2503" s="874" t="s">
        <v>605</v>
      </c>
      <c r="J2503" s="873"/>
      <c r="K2503" s="41">
        <v>16.489999999999998</v>
      </c>
      <c r="L2503" s="875"/>
      <c r="M2503" s="43"/>
      <c r="O2503" s="1981"/>
      <c r="P2503" s="1982"/>
      <c r="Q2503" s="1980">
        <v>1</v>
      </c>
      <c r="R2503" s="2145"/>
      <c r="S2503" s="889"/>
      <c r="T2503" s="1569"/>
      <c r="U2503" s="915"/>
      <c r="V2503" s="890"/>
    </row>
    <row r="2504" spans="2:22" s="38" customFormat="1" ht="12" hidden="1" outlineLevel="3">
      <c r="B2504" s="26"/>
      <c r="C2504" s="40"/>
      <c r="D2504" s="39"/>
      <c r="E2504" s="40"/>
      <c r="F2504" s="872"/>
      <c r="G2504" s="873"/>
      <c r="H2504" s="873"/>
      <c r="I2504" s="874" t="s">
        <v>43</v>
      </c>
      <c r="J2504" s="873"/>
      <c r="K2504" s="41">
        <v>-0.9</v>
      </c>
      <c r="L2504" s="875"/>
      <c r="M2504" s="43"/>
      <c r="O2504" s="1981"/>
      <c r="P2504" s="1982"/>
      <c r="Q2504" s="1980">
        <v>1</v>
      </c>
      <c r="R2504" s="2145"/>
      <c r="S2504" s="889"/>
      <c r="T2504" s="1569"/>
      <c r="U2504" s="915"/>
      <c r="V2504" s="890"/>
    </row>
    <row r="2505" spans="2:22" s="38" customFormat="1" ht="12" hidden="1" outlineLevel="3">
      <c r="B2505" s="26"/>
      <c r="C2505" s="40"/>
      <c r="D2505" s="39"/>
      <c r="E2505" s="40"/>
      <c r="F2505" s="872"/>
      <c r="G2505" s="873"/>
      <c r="H2505" s="873"/>
      <c r="I2505" s="874" t="s">
        <v>745</v>
      </c>
      <c r="J2505" s="873"/>
      <c r="K2505" s="41">
        <v>0</v>
      </c>
      <c r="L2505" s="875"/>
      <c r="M2505" s="43"/>
      <c r="O2505" s="1981"/>
      <c r="P2505" s="1982"/>
      <c r="Q2505" s="1980">
        <v>1</v>
      </c>
      <c r="R2505" s="2145"/>
      <c r="S2505" s="889"/>
      <c r="T2505" s="1569"/>
      <c r="U2505" s="915"/>
      <c r="V2505" s="890"/>
    </row>
    <row r="2506" spans="2:22" s="38" customFormat="1" ht="12" hidden="1" outlineLevel="3">
      <c r="B2506" s="26"/>
      <c r="C2506" s="40"/>
      <c r="D2506" s="39"/>
      <c r="E2506" s="40"/>
      <c r="F2506" s="872"/>
      <c r="G2506" s="873"/>
      <c r="H2506" s="873"/>
      <c r="I2506" s="874" t="s">
        <v>609</v>
      </c>
      <c r="J2506" s="873"/>
      <c r="K2506" s="41">
        <v>17.829999999999998</v>
      </c>
      <c r="L2506" s="875"/>
      <c r="M2506" s="43"/>
      <c r="O2506" s="1981"/>
      <c r="P2506" s="1982"/>
      <c r="Q2506" s="1980">
        <v>1</v>
      </c>
      <c r="R2506" s="2145"/>
      <c r="S2506" s="889"/>
      <c r="T2506" s="1569"/>
      <c r="U2506" s="915"/>
      <c r="V2506" s="890"/>
    </row>
    <row r="2507" spans="2:22" s="38" customFormat="1" ht="12" hidden="1" outlineLevel="3">
      <c r="B2507" s="26"/>
      <c r="C2507" s="40"/>
      <c r="D2507" s="39"/>
      <c r="E2507" s="40"/>
      <c r="F2507" s="872"/>
      <c r="G2507" s="873"/>
      <c r="H2507" s="873"/>
      <c r="I2507" s="874" t="s">
        <v>43</v>
      </c>
      <c r="J2507" s="873"/>
      <c r="K2507" s="41">
        <v>-0.9</v>
      </c>
      <c r="L2507" s="875"/>
      <c r="M2507" s="43"/>
      <c r="O2507" s="1981"/>
      <c r="P2507" s="1982"/>
      <c r="Q2507" s="1980">
        <v>1</v>
      </c>
      <c r="R2507" s="2145"/>
      <c r="S2507" s="889"/>
      <c r="T2507" s="1569"/>
      <c r="U2507" s="915"/>
      <c r="V2507" s="890"/>
    </row>
    <row r="2508" spans="2:22" s="38" customFormat="1" ht="12" hidden="1" outlineLevel="3">
      <c r="B2508" s="26"/>
      <c r="C2508" s="40"/>
      <c r="D2508" s="39"/>
      <c r="E2508" s="40"/>
      <c r="F2508" s="872"/>
      <c r="G2508" s="873"/>
      <c r="H2508" s="873"/>
      <c r="I2508" s="874" t="s">
        <v>746</v>
      </c>
      <c r="J2508" s="873"/>
      <c r="K2508" s="41">
        <v>0</v>
      </c>
      <c r="L2508" s="875"/>
      <c r="M2508" s="43"/>
      <c r="O2508" s="1981"/>
      <c r="P2508" s="1982"/>
      <c r="Q2508" s="1980">
        <v>1</v>
      </c>
      <c r="R2508" s="2145"/>
      <c r="S2508" s="889"/>
      <c r="T2508" s="1569"/>
      <c r="U2508" s="915"/>
      <c r="V2508" s="890"/>
    </row>
    <row r="2509" spans="2:22" s="38" customFormat="1" ht="12" hidden="1" outlineLevel="3">
      <c r="B2509" s="26"/>
      <c r="C2509" s="40"/>
      <c r="D2509" s="39"/>
      <c r="E2509" s="40"/>
      <c r="F2509" s="872"/>
      <c r="G2509" s="873"/>
      <c r="H2509" s="873"/>
      <c r="I2509" s="874" t="s">
        <v>579</v>
      </c>
      <c r="J2509" s="873"/>
      <c r="K2509" s="41">
        <v>17.84</v>
      </c>
      <c r="L2509" s="875"/>
      <c r="M2509" s="43"/>
      <c r="O2509" s="1981"/>
      <c r="P2509" s="1982"/>
      <c r="Q2509" s="1980">
        <v>1</v>
      </c>
      <c r="R2509" s="2145"/>
      <c r="S2509" s="889"/>
      <c r="T2509" s="1569"/>
      <c r="U2509" s="915"/>
      <c r="V2509" s="890"/>
    </row>
    <row r="2510" spans="2:22" s="38" customFormat="1" ht="12" hidden="1" outlineLevel="3">
      <c r="B2510" s="26"/>
      <c r="C2510" s="40"/>
      <c r="D2510" s="39"/>
      <c r="E2510" s="40"/>
      <c r="F2510" s="872"/>
      <c r="G2510" s="873"/>
      <c r="H2510" s="873"/>
      <c r="I2510" s="874" t="s">
        <v>43</v>
      </c>
      <c r="J2510" s="873"/>
      <c r="K2510" s="41">
        <v>-0.9</v>
      </c>
      <c r="L2510" s="875"/>
      <c r="M2510" s="43"/>
      <c r="O2510" s="1981"/>
      <c r="P2510" s="1982"/>
      <c r="Q2510" s="1980">
        <v>1</v>
      </c>
      <c r="R2510" s="2145"/>
      <c r="S2510" s="889"/>
      <c r="T2510" s="1569"/>
      <c r="U2510" s="915"/>
      <c r="V2510" s="890"/>
    </row>
    <row r="2511" spans="2:22" s="38" customFormat="1" ht="12" hidden="1" outlineLevel="3">
      <c r="B2511" s="26"/>
      <c r="C2511" s="40"/>
      <c r="D2511" s="39"/>
      <c r="E2511" s="40"/>
      <c r="F2511" s="872"/>
      <c r="G2511" s="873"/>
      <c r="H2511" s="873"/>
      <c r="I2511" s="874" t="s">
        <v>747</v>
      </c>
      <c r="J2511" s="873"/>
      <c r="K2511" s="41">
        <v>0</v>
      </c>
      <c r="L2511" s="875"/>
      <c r="M2511" s="43"/>
      <c r="O2511" s="1981"/>
      <c r="P2511" s="1982"/>
      <c r="Q2511" s="1980">
        <v>1</v>
      </c>
      <c r="R2511" s="2145"/>
      <c r="S2511" s="889"/>
      <c r="T2511" s="1569"/>
      <c r="U2511" s="915"/>
      <c r="V2511" s="890"/>
    </row>
    <row r="2512" spans="2:22" s="38" customFormat="1" ht="12" hidden="1" outlineLevel="3">
      <c r="B2512" s="26"/>
      <c r="C2512" s="40"/>
      <c r="D2512" s="39"/>
      <c r="E2512" s="40"/>
      <c r="F2512" s="872"/>
      <c r="G2512" s="873"/>
      <c r="H2512" s="873"/>
      <c r="I2512" s="874" t="s">
        <v>604</v>
      </c>
      <c r="J2512" s="873"/>
      <c r="K2512" s="41">
        <v>16.189999999999998</v>
      </c>
      <c r="L2512" s="875"/>
      <c r="M2512" s="43"/>
      <c r="O2512" s="1981"/>
      <c r="P2512" s="1982"/>
      <c r="Q2512" s="1980">
        <v>1</v>
      </c>
      <c r="R2512" s="2145"/>
      <c r="S2512" s="889"/>
      <c r="T2512" s="1569"/>
      <c r="U2512" s="915"/>
      <c r="V2512" s="890"/>
    </row>
    <row r="2513" spans="2:22" s="38" customFormat="1" ht="12" hidden="1" outlineLevel="3">
      <c r="B2513" s="26"/>
      <c r="C2513" s="40"/>
      <c r="D2513" s="39"/>
      <c r="E2513" s="40"/>
      <c r="F2513" s="872"/>
      <c r="G2513" s="873"/>
      <c r="H2513" s="873"/>
      <c r="I2513" s="874" t="s">
        <v>43</v>
      </c>
      <c r="J2513" s="873"/>
      <c r="K2513" s="41">
        <v>-0.9</v>
      </c>
      <c r="L2513" s="875"/>
      <c r="M2513" s="43"/>
      <c r="O2513" s="1981"/>
      <c r="P2513" s="1982"/>
      <c r="Q2513" s="1980">
        <v>1</v>
      </c>
      <c r="R2513" s="2145"/>
      <c r="S2513" s="889"/>
      <c r="T2513" s="1569"/>
      <c r="U2513" s="915"/>
      <c r="V2513" s="890"/>
    </row>
    <row r="2514" spans="2:22" s="38" customFormat="1" ht="12" hidden="1" outlineLevel="3">
      <c r="B2514" s="26"/>
      <c r="C2514" s="40"/>
      <c r="D2514" s="39"/>
      <c r="E2514" s="40"/>
      <c r="F2514" s="872"/>
      <c r="G2514" s="873"/>
      <c r="H2514" s="873"/>
      <c r="I2514" s="874" t="s">
        <v>748</v>
      </c>
      <c r="J2514" s="873"/>
      <c r="K2514" s="41">
        <v>0</v>
      </c>
      <c r="L2514" s="875"/>
      <c r="M2514" s="43"/>
      <c r="O2514" s="1981"/>
      <c r="P2514" s="1982"/>
      <c r="Q2514" s="1980">
        <v>1</v>
      </c>
      <c r="R2514" s="2145"/>
      <c r="S2514" s="889"/>
      <c r="T2514" s="1569"/>
      <c r="U2514" s="915"/>
      <c r="V2514" s="890"/>
    </row>
    <row r="2515" spans="2:22" s="38" customFormat="1" ht="12" hidden="1" outlineLevel="3">
      <c r="B2515" s="26"/>
      <c r="C2515" s="40"/>
      <c r="D2515" s="39"/>
      <c r="E2515" s="40"/>
      <c r="F2515" s="872"/>
      <c r="G2515" s="873"/>
      <c r="H2515" s="873"/>
      <c r="I2515" s="874" t="s">
        <v>604</v>
      </c>
      <c r="J2515" s="873"/>
      <c r="K2515" s="41">
        <v>16.189999999999998</v>
      </c>
      <c r="L2515" s="875"/>
      <c r="M2515" s="43"/>
      <c r="O2515" s="1981"/>
      <c r="P2515" s="1982"/>
      <c r="Q2515" s="1980">
        <v>1</v>
      </c>
      <c r="R2515" s="2145"/>
      <c r="S2515" s="889"/>
      <c r="T2515" s="1569"/>
      <c r="U2515" s="915"/>
      <c r="V2515" s="890"/>
    </row>
    <row r="2516" spans="2:22" s="38" customFormat="1" ht="12" hidden="1" outlineLevel="3">
      <c r="B2516" s="26"/>
      <c r="C2516" s="40"/>
      <c r="D2516" s="39"/>
      <c r="E2516" s="40"/>
      <c r="F2516" s="872"/>
      <c r="G2516" s="873"/>
      <c r="H2516" s="873"/>
      <c r="I2516" s="874" t="s">
        <v>43</v>
      </c>
      <c r="J2516" s="873"/>
      <c r="K2516" s="41">
        <v>-0.9</v>
      </c>
      <c r="L2516" s="875"/>
      <c r="M2516" s="43"/>
      <c r="O2516" s="1981"/>
      <c r="P2516" s="1982"/>
      <c r="Q2516" s="1980">
        <v>1</v>
      </c>
      <c r="R2516" s="2145"/>
      <c r="S2516" s="889"/>
      <c r="T2516" s="1569"/>
      <c r="U2516" s="915"/>
      <c r="V2516" s="890"/>
    </row>
    <row r="2517" spans="2:22" s="38" customFormat="1" ht="12" hidden="1" outlineLevel="3">
      <c r="B2517" s="26"/>
      <c r="C2517" s="40"/>
      <c r="D2517" s="39"/>
      <c r="E2517" s="40"/>
      <c r="F2517" s="872"/>
      <c r="G2517" s="873"/>
      <c r="H2517" s="873"/>
      <c r="I2517" s="874" t="s">
        <v>749</v>
      </c>
      <c r="J2517" s="873"/>
      <c r="K2517" s="41">
        <v>0</v>
      </c>
      <c r="L2517" s="875"/>
      <c r="M2517" s="43"/>
      <c r="O2517" s="1981"/>
      <c r="P2517" s="1982"/>
      <c r="Q2517" s="1980">
        <v>1</v>
      </c>
      <c r="R2517" s="2145"/>
      <c r="S2517" s="889"/>
      <c r="T2517" s="1569"/>
      <c r="U2517" s="915"/>
      <c r="V2517" s="890"/>
    </row>
    <row r="2518" spans="2:22" s="38" customFormat="1" ht="12" hidden="1" outlineLevel="3">
      <c r="B2518" s="26"/>
      <c r="C2518" s="40"/>
      <c r="D2518" s="39"/>
      <c r="E2518" s="40"/>
      <c r="F2518" s="872"/>
      <c r="G2518" s="873"/>
      <c r="H2518" s="873"/>
      <c r="I2518" s="874" t="s">
        <v>579</v>
      </c>
      <c r="J2518" s="873"/>
      <c r="K2518" s="41">
        <v>17.84</v>
      </c>
      <c r="L2518" s="875"/>
      <c r="M2518" s="43"/>
      <c r="O2518" s="1981"/>
      <c r="P2518" s="1982"/>
      <c r="Q2518" s="1980">
        <v>1</v>
      </c>
      <c r="R2518" s="2145"/>
      <c r="S2518" s="889"/>
      <c r="T2518" s="1569"/>
      <c r="U2518" s="915"/>
      <c r="V2518" s="890"/>
    </row>
    <row r="2519" spans="2:22" s="38" customFormat="1" ht="12" hidden="1" outlineLevel="3">
      <c r="B2519" s="26"/>
      <c r="C2519" s="40"/>
      <c r="D2519" s="39"/>
      <c r="E2519" s="40"/>
      <c r="F2519" s="872"/>
      <c r="G2519" s="873"/>
      <c r="H2519" s="873"/>
      <c r="I2519" s="874" t="s">
        <v>43</v>
      </c>
      <c r="J2519" s="873"/>
      <c r="K2519" s="41">
        <v>-0.9</v>
      </c>
      <c r="L2519" s="875"/>
      <c r="M2519" s="43"/>
      <c r="O2519" s="1981"/>
      <c r="P2519" s="1982"/>
      <c r="Q2519" s="1980">
        <v>1</v>
      </c>
      <c r="R2519" s="2145"/>
      <c r="S2519" s="889"/>
      <c r="T2519" s="1569"/>
      <c r="U2519" s="915"/>
      <c r="V2519" s="890"/>
    </row>
    <row r="2520" spans="2:22" s="38" customFormat="1" ht="12" hidden="1" outlineLevel="3">
      <c r="B2520" s="26"/>
      <c r="C2520" s="40"/>
      <c r="D2520" s="39"/>
      <c r="E2520" s="40"/>
      <c r="F2520" s="872"/>
      <c r="G2520" s="873"/>
      <c r="H2520" s="873"/>
      <c r="I2520" s="874" t="s">
        <v>750</v>
      </c>
      <c r="J2520" s="873"/>
      <c r="K2520" s="41">
        <v>0</v>
      </c>
      <c r="L2520" s="875"/>
      <c r="M2520" s="43"/>
      <c r="O2520" s="1981"/>
      <c r="P2520" s="1982"/>
      <c r="Q2520" s="1980">
        <v>1</v>
      </c>
      <c r="R2520" s="2145"/>
      <c r="S2520" s="889"/>
      <c r="T2520" s="1569"/>
      <c r="U2520" s="915"/>
      <c r="V2520" s="890"/>
    </row>
    <row r="2521" spans="2:22" s="38" customFormat="1" ht="12" hidden="1" outlineLevel="3">
      <c r="B2521" s="26"/>
      <c r="C2521" s="40"/>
      <c r="D2521" s="39"/>
      <c r="E2521" s="40"/>
      <c r="F2521" s="872"/>
      <c r="G2521" s="873"/>
      <c r="H2521" s="873"/>
      <c r="I2521" s="874" t="s">
        <v>579</v>
      </c>
      <c r="J2521" s="873"/>
      <c r="K2521" s="41">
        <v>17.84</v>
      </c>
      <c r="L2521" s="875"/>
      <c r="M2521" s="43"/>
      <c r="O2521" s="1981"/>
      <c r="P2521" s="1982"/>
      <c r="Q2521" s="1980">
        <v>1</v>
      </c>
      <c r="R2521" s="2145"/>
      <c r="S2521" s="889"/>
      <c r="T2521" s="1569"/>
      <c r="U2521" s="915"/>
      <c r="V2521" s="890"/>
    </row>
    <row r="2522" spans="2:22" s="38" customFormat="1" ht="12" hidden="1" outlineLevel="3">
      <c r="B2522" s="26"/>
      <c r="C2522" s="40"/>
      <c r="D2522" s="39"/>
      <c r="E2522" s="40"/>
      <c r="F2522" s="872"/>
      <c r="G2522" s="873"/>
      <c r="H2522" s="873"/>
      <c r="I2522" s="874" t="s">
        <v>43</v>
      </c>
      <c r="J2522" s="873"/>
      <c r="K2522" s="41">
        <v>-0.9</v>
      </c>
      <c r="L2522" s="875"/>
      <c r="M2522" s="43"/>
      <c r="O2522" s="1981"/>
      <c r="P2522" s="1982"/>
      <c r="Q2522" s="1980">
        <v>1</v>
      </c>
      <c r="R2522" s="2145"/>
      <c r="S2522" s="889"/>
      <c r="T2522" s="1569"/>
      <c r="U2522" s="915"/>
      <c r="V2522" s="890"/>
    </row>
    <row r="2523" spans="2:22" s="38" customFormat="1" ht="12" hidden="1" outlineLevel="3">
      <c r="B2523" s="26"/>
      <c r="C2523" s="40"/>
      <c r="D2523" s="39"/>
      <c r="E2523" s="40"/>
      <c r="F2523" s="872"/>
      <c r="G2523" s="873"/>
      <c r="H2523" s="873"/>
      <c r="I2523" s="874" t="s">
        <v>751</v>
      </c>
      <c r="J2523" s="873"/>
      <c r="K2523" s="41">
        <v>0</v>
      </c>
      <c r="L2523" s="875"/>
      <c r="M2523" s="43"/>
      <c r="O2523" s="1981"/>
      <c r="P2523" s="1982"/>
      <c r="Q2523" s="1980">
        <v>1</v>
      </c>
      <c r="R2523" s="2145"/>
      <c r="S2523" s="889"/>
      <c r="T2523" s="1569"/>
      <c r="U2523" s="915"/>
      <c r="V2523" s="890"/>
    </row>
    <row r="2524" spans="2:22" s="38" customFormat="1" ht="12" hidden="1" outlineLevel="3">
      <c r="B2524" s="26"/>
      <c r="C2524" s="40"/>
      <c r="D2524" s="39"/>
      <c r="E2524" s="40"/>
      <c r="F2524" s="872"/>
      <c r="G2524" s="873"/>
      <c r="H2524" s="873"/>
      <c r="I2524" s="874" t="s">
        <v>579</v>
      </c>
      <c r="J2524" s="873"/>
      <c r="K2524" s="41">
        <v>17.84</v>
      </c>
      <c r="L2524" s="875"/>
      <c r="M2524" s="43"/>
      <c r="O2524" s="1981"/>
      <c r="P2524" s="1982"/>
      <c r="Q2524" s="1980">
        <v>1</v>
      </c>
      <c r="R2524" s="2145"/>
      <c r="S2524" s="889"/>
      <c r="T2524" s="1569"/>
      <c r="U2524" s="915"/>
      <c r="V2524" s="890"/>
    </row>
    <row r="2525" spans="2:22" s="38" customFormat="1" ht="12" hidden="1" outlineLevel="3">
      <c r="B2525" s="26"/>
      <c r="C2525" s="40"/>
      <c r="D2525" s="39"/>
      <c r="E2525" s="40"/>
      <c r="F2525" s="872"/>
      <c r="G2525" s="873"/>
      <c r="H2525" s="873"/>
      <c r="I2525" s="874" t="s">
        <v>43</v>
      </c>
      <c r="J2525" s="873"/>
      <c r="K2525" s="41">
        <v>-0.9</v>
      </c>
      <c r="L2525" s="875"/>
      <c r="M2525" s="43"/>
      <c r="O2525" s="1981"/>
      <c r="P2525" s="1982"/>
      <c r="Q2525" s="1980">
        <v>1</v>
      </c>
      <c r="R2525" s="2145"/>
      <c r="S2525" s="889"/>
      <c r="T2525" s="1569"/>
      <c r="U2525" s="915"/>
      <c r="V2525" s="890"/>
    </row>
    <row r="2526" spans="2:22" s="38" customFormat="1" ht="12" hidden="1" outlineLevel="3">
      <c r="B2526" s="26"/>
      <c r="C2526" s="40"/>
      <c r="D2526" s="39"/>
      <c r="E2526" s="40"/>
      <c r="F2526" s="872"/>
      <c r="G2526" s="873"/>
      <c r="H2526" s="873"/>
      <c r="I2526" s="874" t="s">
        <v>751</v>
      </c>
      <c r="J2526" s="873"/>
      <c r="K2526" s="41">
        <v>0</v>
      </c>
      <c r="L2526" s="875"/>
      <c r="M2526" s="43"/>
      <c r="O2526" s="1981"/>
      <c r="P2526" s="1982"/>
      <c r="Q2526" s="1980">
        <v>1</v>
      </c>
      <c r="R2526" s="2145"/>
      <c r="S2526" s="889"/>
      <c r="T2526" s="1569"/>
      <c r="U2526" s="915"/>
      <c r="V2526" s="890"/>
    </row>
    <row r="2527" spans="2:22" s="38" customFormat="1" ht="12" hidden="1" outlineLevel="3">
      <c r="B2527" s="26"/>
      <c r="C2527" s="40"/>
      <c r="D2527" s="39"/>
      <c r="E2527" s="40"/>
      <c r="F2527" s="872"/>
      <c r="G2527" s="873"/>
      <c r="H2527" s="873"/>
      <c r="I2527" s="874" t="s">
        <v>579</v>
      </c>
      <c r="J2527" s="873"/>
      <c r="K2527" s="41">
        <v>17.84</v>
      </c>
      <c r="L2527" s="875"/>
      <c r="M2527" s="43"/>
      <c r="O2527" s="1981"/>
      <c r="P2527" s="1982"/>
      <c r="Q2527" s="1980">
        <v>1</v>
      </c>
      <c r="R2527" s="2145"/>
      <c r="S2527" s="889"/>
      <c r="T2527" s="1569"/>
      <c r="U2527" s="915"/>
      <c r="V2527" s="890"/>
    </row>
    <row r="2528" spans="2:22" s="38" customFormat="1" ht="12" hidden="1" outlineLevel="3">
      <c r="B2528" s="26"/>
      <c r="C2528" s="40"/>
      <c r="D2528" s="39"/>
      <c r="E2528" s="40"/>
      <c r="F2528" s="872"/>
      <c r="G2528" s="873"/>
      <c r="H2528" s="873"/>
      <c r="I2528" s="874" t="s">
        <v>43</v>
      </c>
      <c r="J2528" s="873"/>
      <c r="K2528" s="41">
        <v>-0.9</v>
      </c>
      <c r="L2528" s="875"/>
      <c r="M2528" s="43"/>
      <c r="O2528" s="1981"/>
      <c r="P2528" s="1982"/>
      <c r="Q2528" s="1980">
        <v>1</v>
      </c>
      <c r="R2528" s="2145"/>
      <c r="S2528" s="889"/>
      <c r="T2528" s="1569"/>
      <c r="U2528" s="915"/>
      <c r="V2528" s="890"/>
    </row>
    <row r="2529" spans="2:22" s="38" customFormat="1" ht="12" hidden="1" outlineLevel="3">
      <c r="B2529" s="26"/>
      <c r="C2529" s="40"/>
      <c r="D2529" s="39"/>
      <c r="E2529" s="40"/>
      <c r="F2529" s="872"/>
      <c r="G2529" s="873"/>
      <c r="H2529" s="873"/>
      <c r="I2529" s="874" t="s">
        <v>752</v>
      </c>
      <c r="J2529" s="873"/>
      <c r="K2529" s="41">
        <v>0</v>
      </c>
      <c r="L2529" s="875"/>
      <c r="M2529" s="43"/>
      <c r="O2529" s="1981"/>
      <c r="P2529" s="1982"/>
      <c r="Q2529" s="1980">
        <v>1</v>
      </c>
      <c r="R2529" s="2145"/>
      <c r="S2529" s="889"/>
      <c r="T2529" s="1569"/>
      <c r="U2529" s="915"/>
      <c r="V2529" s="890"/>
    </row>
    <row r="2530" spans="2:22" s="38" customFormat="1" ht="12" hidden="1" outlineLevel="3">
      <c r="B2530" s="26"/>
      <c r="C2530" s="40"/>
      <c r="D2530" s="39"/>
      <c r="E2530" s="40"/>
      <c r="F2530" s="872"/>
      <c r="G2530" s="873"/>
      <c r="H2530" s="873"/>
      <c r="I2530" s="874" t="s">
        <v>579</v>
      </c>
      <c r="J2530" s="873"/>
      <c r="K2530" s="41">
        <v>17.84</v>
      </c>
      <c r="L2530" s="875"/>
      <c r="M2530" s="43"/>
      <c r="O2530" s="1981"/>
      <c r="P2530" s="1982"/>
      <c r="Q2530" s="1980">
        <v>1</v>
      </c>
      <c r="R2530" s="2145"/>
      <c r="S2530" s="889"/>
      <c r="T2530" s="1569"/>
      <c r="U2530" s="915"/>
      <c r="V2530" s="890"/>
    </row>
    <row r="2531" spans="2:22" s="38" customFormat="1" ht="12" hidden="1" outlineLevel="3">
      <c r="B2531" s="26"/>
      <c r="C2531" s="40"/>
      <c r="D2531" s="39"/>
      <c r="E2531" s="40"/>
      <c r="F2531" s="872"/>
      <c r="G2531" s="873"/>
      <c r="H2531" s="873"/>
      <c r="I2531" s="874" t="s">
        <v>43</v>
      </c>
      <c r="J2531" s="873"/>
      <c r="K2531" s="41">
        <v>-0.9</v>
      </c>
      <c r="L2531" s="875"/>
      <c r="M2531" s="43"/>
      <c r="O2531" s="1981"/>
      <c r="P2531" s="1982"/>
      <c r="Q2531" s="1980">
        <v>1</v>
      </c>
      <c r="R2531" s="2145"/>
      <c r="S2531" s="889"/>
      <c r="T2531" s="1569"/>
      <c r="U2531" s="915"/>
      <c r="V2531" s="890"/>
    </row>
    <row r="2532" spans="2:22" s="38" customFormat="1" ht="12" hidden="1" outlineLevel="3">
      <c r="B2532" s="26"/>
      <c r="C2532" s="40"/>
      <c r="D2532" s="39"/>
      <c r="E2532" s="40"/>
      <c r="F2532" s="872"/>
      <c r="G2532" s="873"/>
      <c r="H2532" s="873"/>
      <c r="I2532" s="874" t="s">
        <v>753</v>
      </c>
      <c r="J2532" s="873"/>
      <c r="K2532" s="41">
        <v>0</v>
      </c>
      <c r="L2532" s="875"/>
      <c r="M2532" s="43"/>
      <c r="O2532" s="1981"/>
      <c r="P2532" s="1982"/>
      <c r="Q2532" s="1980">
        <v>1</v>
      </c>
      <c r="R2532" s="2145"/>
      <c r="S2532" s="889"/>
      <c r="T2532" s="1569"/>
      <c r="U2532" s="915"/>
      <c r="V2532" s="890"/>
    </row>
    <row r="2533" spans="2:22" s="38" customFormat="1" ht="12" hidden="1" outlineLevel="3">
      <c r="B2533" s="26"/>
      <c r="C2533" s="40"/>
      <c r="D2533" s="39"/>
      <c r="E2533" s="40"/>
      <c r="F2533" s="872"/>
      <c r="G2533" s="873"/>
      <c r="H2533" s="873"/>
      <c r="I2533" s="874" t="s">
        <v>605</v>
      </c>
      <c r="J2533" s="873"/>
      <c r="K2533" s="41">
        <v>16.489999999999998</v>
      </c>
      <c r="L2533" s="875"/>
      <c r="M2533" s="43"/>
      <c r="O2533" s="1981"/>
      <c r="P2533" s="1982"/>
      <c r="Q2533" s="1980">
        <v>1</v>
      </c>
      <c r="R2533" s="2145"/>
      <c r="S2533" s="889"/>
      <c r="T2533" s="1569"/>
      <c r="U2533" s="915"/>
      <c r="V2533" s="890"/>
    </row>
    <row r="2534" spans="2:22" s="38" customFormat="1" ht="12" hidden="1" outlineLevel="3">
      <c r="B2534" s="26"/>
      <c r="C2534" s="40"/>
      <c r="D2534" s="39"/>
      <c r="E2534" s="40"/>
      <c r="F2534" s="872"/>
      <c r="G2534" s="873"/>
      <c r="H2534" s="873"/>
      <c r="I2534" s="874" t="s">
        <v>43</v>
      </c>
      <c r="J2534" s="873"/>
      <c r="K2534" s="41">
        <v>-0.9</v>
      </c>
      <c r="L2534" s="875"/>
      <c r="M2534" s="43"/>
      <c r="O2534" s="1981"/>
      <c r="P2534" s="1982"/>
      <c r="Q2534" s="1980">
        <v>1</v>
      </c>
      <c r="R2534" s="2145"/>
      <c r="S2534" s="889"/>
      <c r="T2534" s="1569"/>
      <c r="U2534" s="915"/>
      <c r="V2534" s="890"/>
    </row>
    <row r="2535" spans="2:22" s="38" customFormat="1" ht="12" hidden="1" outlineLevel="3">
      <c r="B2535" s="26"/>
      <c r="C2535" s="40"/>
      <c r="D2535" s="39"/>
      <c r="E2535" s="40"/>
      <c r="F2535" s="872"/>
      <c r="G2535" s="873"/>
      <c r="H2535" s="873"/>
      <c r="I2535" s="874" t="s">
        <v>754</v>
      </c>
      <c r="J2535" s="873"/>
      <c r="K2535" s="41">
        <v>0</v>
      </c>
      <c r="L2535" s="875"/>
      <c r="M2535" s="43"/>
      <c r="O2535" s="1981"/>
      <c r="P2535" s="1982"/>
      <c r="Q2535" s="1980">
        <v>1</v>
      </c>
      <c r="R2535" s="2145"/>
      <c r="S2535" s="889"/>
      <c r="T2535" s="1569"/>
      <c r="U2535" s="915"/>
      <c r="V2535" s="890"/>
    </row>
    <row r="2536" spans="2:22" s="38" customFormat="1" ht="12" hidden="1" outlineLevel="3">
      <c r="B2536" s="26"/>
      <c r="C2536" s="40"/>
      <c r="D2536" s="39"/>
      <c r="E2536" s="40"/>
      <c r="F2536" s="872"/>
      <c r="G2536" s="873"/>
      <c r="H2536" s="873"/>
      <c r="I2536" s="874" t="s">
        <v>573</v>
      </c>
      <c r="J2536" s="873"/>
      <c r="K2536" s="41">
        <v>16.28</v>
      </c>
      <c r="L2536" s="875"/>
      <c r="M2536" s="43"/>
      <c r="O2536" s="1981"/>
      <c r="P2536" s="1982"/>
      <c r="Q2536" s="1980">
        <v>1</v>
      </c>
      <c r="R2536" s="2145"/>
      <c r="S2536" s="889"/>
      <c r="T2536" s="1569"/>
      <c r="U2536" s="915"/>
      <c r="V2536" s="890"/>
    </row>
    <row r="2537" spans="2:22" s="38" customFormat="1" ht="12" hidden="1" outlineLevel="3">
      <c r="B2537" s="26"/>
      <c r="C2537" s="40"/>
      <c r="D2537" s="39"/>
      <c r="E2537" s="40"/>
      <c r="F2537" s="872"/>
      <c r="G2537" s="873"/>
      <c r="H2537" s="873"/>
      <c r="I2537" s="874" t="s">
        <v>43</v>
      </c>
      <c r="J2537" s="873"/>
      <c r="K2537" s="41">
        <v>-0.9</v>
      </c>
      <c r="L2537" s="875"/>
      <c r="M2537" s="43"/>
      <c r="O2537" s="1981"/>
      <c r="P2537" s="1982"/>
      <c r="Q2537" s="1980">
        <v>1</v>
      </c>
      <c r="R2537" s="2145"/>
      <c r="S2537" s="889"/>
      <c r="T2537" s="1569"/>
      <c r="U2537" s="915"/>
      <c r="V2537" s="890"/>
    </row>
    <row r="2538" spans="2:22" s="38" customFormat="1" ht="12" hidden="1" outlineLevel="3">
      <c r="B2538" s="26"/>
      <c r="C2538" s="40"/>
      <c r="D2538" s="39"/>
      <c r="E2538" s="40"/>
      <c r="F2538" s="872"/>
      <c r="G2538" s="873"/>
      <c r="H2538" s="873"/>
      <c r="I2538" s="874" t="s">
        <v>755</v>
      </c>
      <c r="J2538" s="873"/>
      <c r="K2538" s="41">
        <v>0</v>
      </c>
      <c r="L2538" s="875"/>
      <c r="M2538" s="43"/>
      <c r="O2538" s="1981"/>
      <c r="P2538" s="1982"/>
      <c r="Q2538" s="1980">
        <v>1</v>
      </c>
      <c r="R2538" s="2145"/>
      <c r="S2538" s="889"/>
      <c r="T2538" s="1569"/>
      <c r="U2538" s="915"/>
      <c r="V2538" s="890"/>
    </row>
    <row r="2539" spans="2:22" s="38" customFormat="1" ht="12" hidden="1" outlineLevel="3">
      <c r="B2539" s="26"/>
      <c r="C2539" s="40"/>
      <c r="D2539" s="39"/>
      <c r="E2539" s="40"/>
      <c r="F2539" s="872"/>
      <c r="G2539" s="873"/>
      <c r="H2539" s="873"/>
      <c r="I2539" s="874" t="s">
        <v>608</v>
      </c>
      <c r="J2539" s="873"/>
      <c r="K2539" s="41">
        <v>17.63</v>
      </c>
      <c r="L2539" s="875"/>
      <c r="M2539" s="43"/>
      <c r="O2539" s="1981"/>
      <c r="P2539" s="1982"/>
      <c r="Q2539" s="1980">
        <v>1</v>
      </c>
      <c r="R2539" s="2145"/>
      <c r="S2539" s="889"/>
      <c r="T2539" s="1569"/>
      <c r="U2539" s="915"/>
      <c r="V2539" s="890"/>
    </row>
    <row r="2540" spans="2:22" s="38" customFormat="1" ht="12" hidden="1" outlineLevel="3">
      <c r="B2540" s="26"/>
      <c r="C2540" s="40"/>
      <c r="D2540" s="39"/>
      <c r="E2540" s="40"/>
      <c r="F2540" s="872"/>
      <c r="G2540" s="873"/>
      <c r="H2540" s="873"/>
      <c r="I2540" s="874" t="s">
        <v>43</v>
      </c>
      <c r="J2540" s="873"/>
      <c r="K2540" s="41">
        <v>-0.9</v>
      </c>
      <c r="L2540" s="875"/>
      <c r="M2540" s="43"/>
      <c r="O2540" s="1981"/>
      <c r="P2540" s="1982"/>
      <c r="Q2540" s="1980">
        <v>1</v>
      </c>
      <c r="R2540" s="2145"/>
      <c r="S2540" s="889"/>
      <c r="T2540" s="1569"/>
      <c r="U2540" s="915"/>
      <c r="V2540" s="890"/>
    </row>
    <row r="2541" spans="2:22" s="38" customFormat="1" ht="12" hidden="1" outlineLevel="3">
      <c r="B2541" s="26"/>
      <c r="C2541" s="40"/>
      <c r="D2541" s="39"/>
      <c r="E2541" s="40"/>
      <c r="F2541" s="872"/>
      <c r="G2541" s="873"/>
      <c r="H2541" s="873"/>
      <c r="I2541" s="874" t="s">
        <v>756</v>
      </c>
      <c r="J2541" s="873"/>
      <c r="K2541" s="41">
        <v>0</v>
      </c>
      <c r="L2541" s="875"/>
      <c r="M2541" s="43"/>
      <c r="O2541" s="1981"/>
      <c r="P2541" s="1982"/>
      <c r="Q2541" s="1980">
        <v>1</v>
      </c>
      <c r="R2541" s="2145"/>
      <c r="S2541" s="889"/>
      <c r="T2541" s="1569"/>
      <c r="U2541" s="915"/>
      <c r="V2541" s="890"/>
    </row>
    <row r="2542" spans="2:22" s="38" customFormat="1" ht="12" hidden="1" outlineLevel="3">
      <c r="B2542" s="26"/>
      <c r="C2542" s="40"/>
      <c r="D2542" s="39"/>
      <c r="E2542" s="40"/>
      <c r="F2542" s="872"/>
      <c r="G2542" s="873"/>
      <c r="H2542" s="873"/>
      <c r="I2542" s="874" t="s">
        <v>606</v>
      </c>
      <c r="J2542" s="873"/>
      <c r="K2542" s="41">
        <v>17.59</v>
      </c>
      <c r="L2542" s="875"/>
      <c r="M2542" s="43"/>
      <c r="O2542" s="1981"/>
      <c r="P2542" s="1982"/>
      <c r="Q2542" s="1980">
        <v>1</v>
      </c>
      <c r="R2542" s="2145"/>
      <c r="S2542" s="889"/>
      <c r="T2542" s="1569"/>
      <c r="U2542" s="915"/>
      <c r="V2542" s="890"/>
    </row>
    <row r="2543" spans="2:22" s="38" customFormat="1" ht="12" hidden="1" outlineLevel="3">
      <c r="B2543" s="26"/>
      <c r="C2543" s="40"/>
      <c r="D2543" s="39"/>
      <c r="E2543" s="40"/>
      <c r="F2543" s="872"/>
      <c r="G2543" s="873"/>
      <c r="H2543" s="873"/>
      <c r="I2543" s="874" t="s">
        <v>43</v>
      </c>
      <c r="J2543" s="873"/>
      <c r="K2543" s="41">
        <v>-0.9</v>
      </c>
      <c r="L2543" s="875"/>
      <c r="M2543" s="43"/>
      <c r="O2543" s="1981"/>
      <c r="P2543" s="1982"/>
      <c r="Q2543" s="1980">
        <v>1</v>
      </c>
      <c r="R2543" s="2145"/>
      <c r="S2543" s="889"/>
      <c r="T2543" s="1569"/>
      <c r="U2543" s="915"/>
      <c r="V2543" s="890"/>
    </row>
    <row r="2544" spans="2:22" s="38" customFormat="1" ht="12" hidden="1" outlineLevel="3">
      <c r="B2544" s="26"/>
      <c r="C2544" s="40"/>
      <c r="D2544" s="39"/>
      <c r="E2544" s="40"/>
      <c r="F2544" s="872"/>
      <c r="G2544" s="873"/>
      <c r="H2544" s="873"/>
      <c r="I2544" s="874" t="s">
        <v>757</v>
      </c>
      <c r="J2544" s="873"/>
      <c r="K2544" s="41">
        <v>0</v>
      </c>
      <c r="L2544" s="875"/>
      <c r="M2544" s="43"/>
      <c r="O2544" s="1981"/>
      <c r="P2544" s="1982"/>
      <c r="Q2544" s="1980">
        <v>1</v>
      </c>
      <c r="R2544" s="2145"/>
      <c r="S2544" s="889"/>
      <c r="T2544" s="1569"/>
      <c r="U2544" s="915"/>
      <c r="V2544" s="890"/>
    </row>
    <row r="2545" spans="2:22" s="38" customFormat="1" ht="12" hidden="1" outlineLevel="3">
      <c r="B2545" s="26"/>
      <c r="C2545" s="40"/>
      <c r="D2545" s="39"/>
      <c r="E2545" s="40"/>
      <c r="F2545" s="872"/>
      <c r="G2545" s="873"/>
      <c r="H2545" s="873"/>
      <c r="I2545" s="874" t="s">
        <v>578</v>
      </c>
      <c r="J2545" s="873"/>
      <c r="K2545" s="41">
        <v>17.579999999999998</v>
      </c>
      <c r="L2545" s="875"/>
      <c r="M2545" s="43"/>
      <c r="O2545" s="1981"/>
      <c r="P2545" s="1982"/>
      <c r="Q2545" s="1980">
        <v>1</v>
      </c>
      <c r="R2545" s="2145"/>
      <c r="S2545" s="889"/>
      <c r="T2545" s="1569"/>
      <c r="U2545" s="915"/>
      <c r="V2545" s="890"/>
    </row>
    <row r="2546" spans="2:22" s="38" customFormat="1" ht="12" hidden="1" outlineLevel="3">
      <c r="B2546" s="26"/>
      <c r="C2546" s="40"/>
      <c r="D2546" s="39"/>
      <c r="E2546" s="40"/>
      <c r="F2546" s="872"/>
      <c r="G2546" s="873"/>
      <c r="H2546" s="873"/>
      <c r="I2546" s="874" t="s">
        <v>43</v>
      </c>
      <c r="J2546" s="873"/>
      <c r="K2546" s="41">
        <v>-0.9</v>
      </c>
      <c r="L2546" s="875"/>
      <c r="M2546" s="43"/>
      <c r="O2546" s="1981"/>
      <c r="P2546" s="1982"/>
      <c r="Q2546" s="1980">
        <v>1</v>
      </c>
      <c r="R2546" s="2145"/>
      <c r="S2546" s="889"/>
      <c r="T2546" s="1569"/>
      <c r="U2546" s="915"/>
      <c r="V2546" s="890"/>
    </row>
    <row r="2547" spans="2:22" s="38" customFormat="1" ht="12" hidden="1" outlineLevel="3">
      <c r="B2547" s="26"/>
      <c r="C2547" s="40"/>
      <c r="D2547" s="39"/>
      <c r="E2547" s="40"/>
      <c r="F2547" s="872"/>
      <c r="G2547" s="873"/>
      <c r="H2547" s="873"/>
      <c r="I2547" s="874" t="s">
        <v>758</v>
      </c>
      <c r="J2547" s="873"/>
      <c r="K2547" s="41">
        <v>0</v>
      </c>
      <c r="L2547" s="875"/>
      <c r="M2547" s="43"/>
      <c r="O2547" s="1981"/>
      <c r="P2547" s="1982"/>
      <c r="Q2547" s="1980">
        <v>1</v>
      </c>
      <c r="R2547" s="2145"/>
      <c r="S2547" s="889"/>
      <c r="T2547" s="1569"/>
      <c r="U2547" s="915"/>
      <c r="V2547" s="890"/>
    </row>
    <row r="2548" spans="2:22" s="38" customFormat="1" ht="12" hidden="1" outlineLevel="3">
      <c r="B2548" s="26"/>
      <c r="C2548" s="40"/>
      <c r="D2548" s="39"/>
      <c r="E2548" s="40"/>
      <c r="F2548" s="872"/>
      <c r="G2548" s="873"/>
      <c r="H2548" s="873"/>
      <c r="I2548" s="874" t="s">
        <v>576</v>
      </c>
      <c r="J2548" s="873"/>
      <c r="K2548" s="41">
        <v>17.3</v>
      </c>
      <c r="L2548" s="875"/>
      <c r="M2548" s="43"/>
      <c r="O2548" s="1981"/>
      <c r="P2548" s="1982"/>
      <c r="Q2548" s="1980">
        <v>1</v>
      </c>
      <c r="R2548" s="2145"/>
      <c r="S2548" s="889"/>
      <c r="T2548" s="1569"/>
      <c r="U2548" s="915"/>
      <c r="V2548" s="890"/>
    </row>
    <row r="2549" spans="2:22" s="38" customFormat="1" ht="12" hidden="1" outlineLevel="3">
      <c r="B2549" s="26"/>
      <c r="C2549" s="40"/>
      <c r="D2549" s="39"/>
      <c r="E2549" s="40"/>
      <c r="F2549" s="872"/>
      <c r="G2549" s="873"/>
      <c r="H2549" s="873"/>
      <c r="I2549" s="874" t="s">
        <v>43</v>
      </c>
      <c r="J2549" s="873"/>
      <c r="K2549" s="41">
        <v>-0.9</v>
      </c>
      <c r="L2549" s="875"/>
      <c r="M2549" s="43"/>
      <c r="O2549" s="1981"/>
      <c r="P2549" s="1982"/>
      <c r="Q2549" s="1980">
        <v>1</v>
      </c>
      <c r="R2549" s="2145"/>
      <c r="S2549" s="889"/>
      <c r="T2549" s="1569"/>
      <c r="U2549" s="915"/>
      <c r="V2549" s="890"/>
    </row>
    <row r="2550" spans="2:22" s="38" customFormat="1" ht="12" hidden="1" outlineLevel="3">
      <c r="B2550" s="26"/>
      <c r="C2550" s="40"/>
      <c r="D2550" s="39"/>
      <c r="E2550" s="40"/>
      <c r="F2550" s="872"/>
      <c r="G2550" s="873"/>
      <c r="H2550" s="873"/>
      <c r="I2550" s="874" t="s">
        <v>759</v>
      </c>
      <c r="J2550" s="873"/>
      <c r="K2550" s="41">
        <v>0</v>
      </c>
      <c r="L2550" s="875"/>
      <c r="M2550" s="43"/>
      <c r="O2550" s="1981"/>
      <c r="P2550" s="1982"/>
      <c r="Q2550" s="1980">
        <v>1</v>
      </c>
      <c r="R2550" s="2145"/>
      <c r="S2550" s="889"/>
      <c r="T2550" s="1569"/>
      <c r="U2550" s="915"/>
      <c r="V2550" s="890"/>
    </row>
    <row r="2551" spans="2:22" s="38" customFormat="1" ht="12" hidden="1" outlineLevel="3">
      <c r="B2551" s="26"/>
      <c r="C2551" s="40"/>
      <c r="D2551" s="39"/>
      <c r="E2551" s="40"/>
      <c r="F2551" s="872"/>
      <c r="G2551" s="873"/>
      <c r="H2551" s="873"/>
      <c r="I2551" s="874" t="s">
        <v>603</v>
      </c>
      <c r="J2551" s="873"/>
      <c r="K2551" s="41">
        <v>16.13</v>
      </c>
      <c r="L2551" s="875"/>
      <c r="M2551" s="43"/>
      <c r="O2551" s="1981"/>
      <c r="P2551" s="1982"/>
      <c r="Q2551" s="1980">
        <v>1</v>
      </c>
      <c r="R2551" s="2145"/>
      <c r="S2551" s="889"/>
      <c r="T2551" s="1569"/>
      <c r="U2551" s="915"/>
      <c r="V2551" s="890"/>
    </row>
    <row r="2552" spans="2:22" s="38" customFormat="1" ht="12" hidden="1" outlineLevel="3">
      <c r="B2552" s="26"/>
      <c r="C2552" s="40"/>
      <c r="D2552" s="39"/>
      <c r="E2552" s="40"/>
      <c r="F2552" s="872"/>
      <c r="G2552" s="873"/>
      <c r="H2552" s="873"/>
      <c r="I2552" s="874" t="s">
        <v>43</v>
      </c>
      <c r="J2552" s="873"/>
      <c r="K2552" s="41">
        <v>-0.9</v>
      </c>
      <c r="L2552" s="875"/>
      <c r="M2552" s="43"/>
      <c r="O2552" s="1981"/>
      <c r="P2552" s="1982"/>
      <c r="Q2552" s="1980">
        <v>1</v>
      </c>
      <c r="R2552" s="2145"/>
      <c r="S2552" s="889"/>
      <c r="T2552" s="1569"/>
      <c r="U2552" s="915"/>
      <c r="V2552" s="890"/>
    </row>
    <row r="2553" spans="2:22" s="38" customFormat="1" ht="12" hidden="1" outlineLevel="3">
      <c r="B2553" s="26"/>
      <c r="C2553" s="40"/>
      <c r="D2553" s="39"/>
      <c r="E2553" s="40"/>
      <c r="F2553" s="872"/>
      <c r="G2553" s="873"/>
      <c r="H2553" s="873"/>
      <c r="I2553" s="874" t="s">
        <v>760</v>
      </c>
      <c r="J2553" s="873"/>
      <c r="K2553" s="41">
        <v>0</v>
      </c>
      <c r="L2553" s="875"/>
      <c r="M2553" s="43"/>
      <c r="O2553" s="1981"/>
      <c r="P2553" s="1982"/>
      <c r="Q2553" s="1980">
        <v>1</v>
      </c>
      <c r="R2553" s="2145"/>
      <c r="S2553" s="889"/>
      <c r="T2553" s="1569"/>
      <c r="U2553" s="915"/>
      <c r="V2553" s="890"/>
    </row>
    <row r="2554" spans="2:22" s="38" customFormat="1" ht="12" hidden="1" outlineLevel="3">
      <c r="B2554" s="26"/>
      <c r="C2554" s="40"/>
      <c r="D2554" s="39"/>
      <c r="E2554" s="40"/>
      <c r="F2554" s="872"/>
      <c r="G2554" s="873"/>
      <c r="H2554" s="873"/>
      <c r="I2554" s="874" t="s">
        <v>610</v>
      </c>
      <c r="J2554" s="873"/>
      <c r="K2554" s="41">
        <v>17.989999999999998</v>
      </c>
      <c r="L2554" s="875"/>
      <c r="M2554" s="43"/>
      <c r="O2554" s="1981"/>
      <c r="P2554" s="1982"/>
      <c r="Q2554" s="1980">
        <v>1</v>
      </c>
      <c r="R2554" s="2145"/>
      <c r="S2554" s="889"/>
      <c r="T2554" s="1569"/>
      <c r="U2554" s="915"/>
      <c r="V2554" s="890"/>
    </row>
    <row r="2555" spans="2:22" s="38" customFormat="1" ht="12" hidden="1" outlineLevel="3">
      <c r="B2555" s="26"/>
      <c r="C2555" s="40"/>
      <c r="D2555" s="39"/>
      <c r="E2555" s="40"/>
      <c r="F2555" s="872"/>
      <c r="G2555" s="873"/>
      <c r="H2555" s="873"/>
      <c r="I2555" s="874" t="s">
        <v>43</v>
      </c>
      <c r="J2555" s="873"/>
      <c r="K2555" s="41">
        <v>-0.9</v>
      </c>
      <c r="L2555" s="875"/>
      <c r="M2555" s="43"/>
      <c r="O2555" s="1981"/>
      <c r="P2555" s="1982"/>
      <c r="Q2555" s="1980">
        <v>1</v>
      </c>
      <c r="R2555" s="2145"/>
      <c r="S2555" s="889"/>
      <c r="T2555" s="1569"/>
      <c r="U2555" s="915"/>
      <c r="V2555" s="890"/>
    </row>
    <row r="2556" spans="2:22" s="38" customFormat="1" ht="12" hidden="1" outlineLevel="3">
      <c r="B2556" s="26"/>
      <c r="C2556" s="40"/>
      <c r="D2556" s="39"/>
      <c r="E2556" s="40"/>
      <c r="F2556" s="872"/>
      <c r="G2556" s="873"/>
      <c r="H2556" s="873"/>
      <c r="I2556" s="874" t="s">
        <v>761</v>
      </c>
      <c r="J2556" s="873"/>
      <c r="K2556" s="41">
        <v>0</v>
      </c>
      <c r="L2556" s="875"/>
      <c r="M2556" s="43"/>
      <c r="O2556" s="1981"/>
      <c r="P2556" s="1982"/>
      <c r="Q2556" s="1980">
        <v>1</v>
      </c>
      <c r="R2556" s="2145"/>
      <c r="S2556" s="889"/>
      <c r="T2556" s="1569"/>
      <c r="U2556" s="915"/>
      <c r="V2556" s="890"/>
    </row>
    <row r="2557" spans="2:22" s="38" customFormat="1" ht="12" hidden="1" outlineLevel="3">
      <c r="B2557" s="26"/>
      <c r="C2557" s="40"/>
      <c r="D2557" s="39"/>
      <c r="E2557" s="40"/>
      <c r="F2557" s="872"/>
      <c r="G2557" s="873"/>
      <c r="H2557" s="873"/>
      <c r="I2557" s="874" t="s">
        <v>651</v>
      </c>
      <c r="J2557" s="873"/>
      <c r="K2557" s="41">
        <v>16.34</v>
      </c>
      <c r="L2557" s="875"/>
      <c r="M2557" s="43"/>
      <c r="O2557" s="1981"/>
      <c r="P2557" s="1982"/>
      <c r="Q2557" s="1980">
        <v>1</v>
      </c>
      <c r="R2557" s="2145"/>
      <c r="S2557" s="889"/>
      <c r="T2557" s="1569"/>
      <c r="U2557" s="915"/>
      <c r="V2557" s="890"/>
    </row>
    <row r="2558" spans="2:22" s="38" customFormat="1" ht="12" hidden="1" outlineLevel="3">
      <c r="B2558" s="26"/>
      <c r="C2558" s="40"/>
      <c r="D2558" s="39"/>
      <c r="E2558" s="40"/>
      <c r="F2558" s="872"/>
      <c r="G2558" s="873"/>
      <c r="H2558" s="873"/>
      <c r="I2558" s="874" t="s">
        <v>43</v>
      </c>
      <c r="J2558" s="873"/>
      <c r="K2558" s="41">
        <v>-0.9</v>
      </c>
      <c r="L2558" s="875"/>
      <c r="M2558" s="43"/>
      <c r="O2558" s="1981"/>
      <c r="P2558" s="1982"/>
      <c r="Q2558" s="1980">
        <v>1</v>
      </c>
      <c r="R2558" s="2145"/>
      <c r="S2558" s="889"/>
      <c r="T2558" s="1569"/>
      <c r="U2558" s="915"/>
      <c r="V2558" s="890"/>
    </row>
    <row r="2559" spans="2:22" s="38" customFormat="1" ht="12" hidden="1" outlineLevel="3">
      <c r="B2559" s="26"/>
      <c r="C2559" s="40"/>
      <c r="D2559" s="39"/>
      <c r="E2559" s="40"/>
      <c r="F2559" s="872"/>
      <c r="G2559" s="873"/>
      <c r="H2559" s="873"/>
      <c r="I2559" s="874" t="s">
        <v>762</v>
      </c>
      <c r="J2559" s="873"/>
      <c r="K2559" s="41">
        <v>0</v>
      </c>
      <c r="L2559" s="875"/>
      <c r="M2559" s="43"/>
      <c r="O2559" s="1981"/>
      <c r="P2559" s="1982"/>
      <c r="Q2559" s="1980">
        <v>1</v>
      </c>
      <c r="R2559" s="2145"/>
      <c r="S2559" s="889"/>
      <c r="T2559" s="1569"/>
      <c r="U2559" s="915"/>
      <c r="V2559" s="890"/>
    </row>
    <row r="2560" spans="2:22" s="38" customFormat="1" ht="12" hidden="1" outlineLevel="3">
      <c r="B2560" s="26"/>
      <c r="C2560" s="40"/>
      <c r="D2560" s="39"/>
      <c r="E2560" s="40"/>
      <c r="F2560" s="872"/>
      <c r="G2560" s="873"/>
      <c r="H2560" s="873"/>
      <c r="I2560" s="874" t="s">
        <v>651</v>
      </c>
      <c r="J2560" s="873"/>
      <c r="K2560" s="41">
        <v>16.34</v>
      </c>
      <c r="L2560" s="875"/>
      <c r="M2560" s="43"/>
      <c r="O2560" s="1981"/>
      <c r="P2560" s="1982"/>
      <c r="Q2560" s="1980">
        <v>1</v>
      </c>
      <c r="R2560" s="2145"/>
      <c r="S2560" s="889"/>
      <c r="T2560" s="1569"/>
      <c r="U2560" s="915"/>
      <c r="V2560" s="890"/>
    </row>
    <row r="2561" spans="2:22" s="38" customFormat="1" ht="12" hidden="1" outlineLevel="3">
      <c r="B2561" s="26"/>
      <c r="C2561" s="40"/>
      <c r="D2561" s="39"/>
      <c r="E2561" s="40"/>
      <c r="F2561" s="872"/>
      <c r="G2561" s="873"/>
      <c r="H2561" s="873"/>
      <c r="I2561" s="874" t="s">
        <v>43</v>
      </c>
      <c r="J2561" s="873"/>
      <c r="K2561" s="41">
        <v>-0.9</v>
      </c>
      <c r="L2561" s="875"/>
      <c r="M2561" s="43"/>
      <c r="O2561" s="1981"/>
      <c r="P2561" s="1982"/>
      <c r="Q2561" s="1980">
        <v>1</v>
      </c>
      <c r="R2561" s="2145"/>
      <c r="S2561" s="889"/>
      <c r="T2561" s="1569"/>
      <c r="U2561" s="915"/>
      <c r="V2561" s="890"/>
    </row>
    <row r="2562" spans="2:22" s="38" customFormat="1" ht="12" hidden="1" outlineLevel="3">
      <c r="B2562" s="26"/>
      <c r="C2562" s="40"/>
      <c r="D2562" s="39"/>
      <c r="E2562" s="40"/>
      <c r="F2562" s="872"/>
      <c r="G2562" s="873"/>
      <c r="H2562" s="873"/>
      <c r="I2562" s="874" t="s">
        <v>763</v>
      </c>
      <c r="J2562" s="873"/>
      <c r="K2562" s="41">
        <v>0</v>
      </c>
      <c r="L2562" s="875"/>
      <c r="M2562" s="43"/>
      <c r="O2562" s="1981"/>
      <c r="P2562" s="1982"/>
      <c r="Q2562" s="1980">
        <v>1</v>
      </c>
      <c r="R2562" s="2145"/>
      <c r="S2562" s="889"/>
      <c r="T2562" s="1569"/>
      <c r="U2562" s="915"/>
      <c r="V2562" s="890"/>
    </row>
    <row r="2563" spans="2:22" s="38" customFormat="1" ht="12" hidden="1" outlineLevel="3">
      <c r="B2563" s="26"/>
      <c r="C2563" s="40"/>
      <c r="D2563" s="39"/>
      <c r="E2563" s="40"/>
      <c r="F2563" s="872"/>
      <c r="G2563" s="873"/>
      <c r="H2563" s="873"/>
      <c r="I2563" s="874" t="s">
        <v>655</v>
      </c>
      <c r="J2563" s="873"/>
      <c r="K2563" s="41">
        <v>22.94</v>
      </c>
      <c r="L2563" s="875"/>
      <c r="M2563" s="43"/>
      <c r="O2563" s="1981"/>
      <c r="P2563" s="1982"/>
      <c r="Q2563" s="1980">
        <v>1</v>
      </c>
      <c r="R2563" s="2145"/>
      <c r="S2563" s="889"/>
      <c r="T2563" s="1569"/>
      <c r="U2563" s="915"/>
      <c r="V2563" s="890"/>
    </row>
    <row r="2564" spans="2:22" s="38" customFormat="1" ht="12" hidden="1" outlineLevel="3">
      <c r="B2564" s="26"/>
      <c r="C2564" s="40"/>
      <c r="D2564" s="39"/>
      <c r="E2564" s="40"/>
      <c r="F2564" s="872"/>
      <c r="G2564" s="873"/>
      <c r="H2564" s="873"/>
      <c r="I2564" s="874" t="s">
        <v>43</v>
      </c>
      <c r="J2564" s="873"/>
      <c r="K2564" s="41">
        <v>-0.9</v>
      </c>
      <c r="L2564" s="875"/>
      <c r="M2564" s="43"/>
      <c r="O2564" s="1981"/>
      <c r="P2564" s="1982"/>
      <c r="Q2564" s="1980">
        <v>1</v>
      </c>
      <c r="R2564" s="2145"/>
      <c r="S2564" s="889"/>
      <c r="T2564" s="1569"/>
      <c r="U2564" s="915"/>
      <c r="V2564" s="890"/>
    </row>
    <row r="2565" spans="2:22" s="38" customFormat="1" ht="12" hidden="1" outlineLevel="3">
      <c r="B2565" s="26"/>
      <c r="C2565" s="40"/>
      <c r="D2565" s="39"/>
      <c r="E2565" s="40"/>
      <c r="F2565" s="872"/>
      <c r="G2565" s="873"/>
      <c r="H2565" s="873"/>
      <c r="I2565" s="874" t="s">
        <v>764</v>
      </c>
      <c r="J2565" s="873"/>
      <c r="K2565" s="41">
        <v>0</v>
      </c>
      <c r="L2565" s="875"/>
      <c r="M2565" s="43"/>
      <c r="O2565" s="1981"/>
      <c r="P2565" s="1982"/>
      <c r="Q2565" s="1980">
        <v>1</v>
      </c>
      <c r="R2565" s="2145"/>
      <c r="S2565" s="889"/>
      <c r="T2565" s="1569"/>
      <c r="U2565" s="915"/>
      <c r="V2565" s="890"/>
    </row>
    <row r="2566" spans="2:22" s="38" customFormat="1" ht="12" hidden="1" outlineLevel="3">
      <c r="B2566" s="26"/>
      <c r="C2566" s="40"/>
      <c r="D2566" s="39"/>
      <c r="E2566" s="40"/>
      <c r="F2566" s="872"/>
      <c r="G2566" s="873"/>
      <c r="H2566" s="873"/>
      <c r="I2566" s="874" t="s">
        <v>651</v>
      </c>
      <c r="J2566" s="873"/>
      <c r="K2566" s="41">
        <v>16.34</v>
      </c>
      <c r="L2566" s="875"/>
      <c r="M2566" s="43"/>
      <c r="O2566" s="1981"/>
      <c r="P2566" s="1982"/>
      <c r="Q2566" s="1980">
        <v>1</v>
      </c>
      <c r="R2566" s="2145"/>
      <c r="S2566" s="889"/>
      <c r="T2566" s="1569"/>
      <c r="U2566" s="915"/>
      <c r="V2566" s="890"/>
    </row>
    <row r="2567" spans="2:22" s="38" customFormat="1" ht="12" hidden="1" outlineLevel="3">
      <c r="B2567" s="26"/>
      <c r="C2567" s="40"/>
      <c r="D2567" s="39"/>
      <c r="E2567" s="40"/>
      <c r="F2567" s="872"/>
      <c r="G2567" s="873"/>
      <c r="H2567" s="873"/>
      <c r="I2567" s="874" t="s">
        <v>43</v>
      </c>
      <c r="J2567" s="873"/>
      <c r="K2567" s="41">
        <v>-0.9</v>
      </c>
      <c r="L2567" s="875"/>
      <c r="M2567" s="43"/>
      <c r="O2567" s="1981"/>
      <c r="P2567" s="1982"/>
      <c r="Q2567" s="1980">
        <v>1</v>
      </c>
      <c r="R2567" s="2145"/>
      <c r="S2567" s="889"/>
      <c r="T2567" s="1569"/>
      <c r="U2567" s="915"/>
      <c r="V2567" s="890"/>
    </row>
    <row r="2568" spans="2:22" s="38" customFormat="1" ht="12" hidden="1" outlineLevel="3">
      <c r="B2568" s="26"/>
      <c r="C2568" s="40"/>
      <c r="D2568" s="39"/>
      <c r="E2568" s="40"/>
      <c r="F2568" s="872"/>
      <c r="G2568" s="873"/>
      <c r="H2568" s="873"/>
      <c r="I2568" s="874" t="s">
        <v>765</v>
      </c>
      <c r="J2568" s="873"/>
      <c r="K2568" s="41">
        <v>0</v>
      </c>
      <c r="L2568" s="875"/>
      <c r="M2568" s="43"/>
      <c r="O2568" s="1981"/>
      <c r="P2568" s="1982"/>
      <c r="Q2568" s="1980">
        <v>1</v>
      </c>
      <c r="R2568" s="2145"/>
      <c r="S2568" s="889"/>
      <c r="T2568" s="1569"/>
      <c r="U2568" s="915"/>
      <c r="V2568" s="890"/>
    </row>
    <row r="2569" spans="2:22" s="38" customFormat="1" ht="12" hidden="1" outlineLevel="3">
      <c r="B2569" s="26"/>
      <c r="C2569" s="40"/>
      <c r="D2569" s="39"/>
      <c r="E2569" s="40"/>
      <c r="F2569" s="872"/>
      <c r="G2569" s="873"/>
      <c r="H2569" s="873"/>
      <c r="I2569" s="874" t="s">
        <v>610</v>
      </c>
      <c r="J2569" s="873"/>
      <c r="K2569" s="41">
        <v>17.989999999999998</v>
      </c>
      <c r="L2569" s="875"/>
      <c r="M2569" s="43"/>
      <c r="O2569" s="1981"/>
      <c r="P2569" s="1982"/>
      <c r="Q2569" s="1980">
        <v>1</v>
      </c>
      <c r="R2569" s="2145"/>
      <c r="S2569" s="889"/>
      <c r="T2569" s="1569"/>
      <c r="U2569" s="915"/>
      <c r="V2569" s="890"/>
    </row>
    <row r="2570" spans="2:22" s="38" customFormat="1" ht="12" hidden="1" outlineLevel="3">
      <c r="B2570" s="26"/>
      <c r="C2570" s="40"/>
      <c r="D2570" s="39"/>
      <c r="E2570" s="40"/>
      <c r="F2570" s="872"/>
      <c r="G2570" s="873"/>
      <c r="H2570" s="873"/>
      <c r="I2570" s="874" t="s">
        <v>43</v>
      </c>
      <c r="J2570" s="873"/>
      <c r="K2570" s="41">
        <v>-0.9</v>
      </c>
      <c r="L2570" s="875"/>
      <c r="M2570" s="43"/>
      <c r="O2570" s="1981"/>
      <c r="P2570" s="1982"/>
      <c r="Q2570" s="1980">
        <v>1</v>
      </c>
      <c r="R2570" s="2145"/>
      <c r="S2570" s="889"/>
      <c r="T2570" s="1569"/>
      <c r="U2570" s="915"/>
      <c r="V2570" s="890"/>
    </row>
    <row r="2571" spans="2:22" s="38" customFormat="1" ht="12" hidden="1" outlineLevel="3">
      <c r="B2571" s="26"/>
      <c r="C2571" s="40"/>
      <c r="D2571" s="39"/>
      <c r="E2571" s="40"/>
      <c r="F2571" s="872"/>
      <c r="G2571" s="873"/>
      <c r="H2571" s="873"/>
      <c r="I2571" s="874" t="s">
        <v>766</v>
      </c>
      <c r="J2571" s="873"/>
      <c r="K2571" s="41">
        <v>0</v>
      </c>
      <c r="L2571" s="875"/>
      <c r="M2571" s="43"/>
      <c r="O2571" s="1981"/>
      <c r="P2571" s="1982"/>
      <c r="Q2571" s="1980">
        <v>1</v>
      </c>
      <c r="R2571" s="2145"/>
      <c r="S2571" s="889"/>
      <c r="T2571" s="1569"/>
      <c r="U2571" s="915"/>
      <c r="V2571" s="890"/>
    </row>
    <row r="2572" spans="2:22" s="38" customFormat="1" ht="12" hidden="1" outlineLevel="3">
      <c r="B2572" s="26"/>
      <c r="C2572" s="40"/>
      <c r="D2572" s="39"/>
      <c r="E2572" s="40"/>
      <c r="F2572" s="872"/>
      <c r="G2572" s="873"/>
      <c r="H2572" s="873"/>
      <c r="I2572" s="874" t="s">
        <v>610</v>
      </c>
      <c r="J2572" s="873"/>
      <c r="K2572" s="41">
        <v>17.989999999999998</v>
      </c>
      <c r="L2572" s="875"/>
      <c r="M2572" s="43"/>
      <c r="O2572" s="1981"/>
      <c r="P2572" s="1982"/>
      <c r="Q2572" s="1980">
        <v>1</v>
      </c>
      <c r="R2572" s="2145"/>
      <c r="S2572" s="889"/>
      <c r="T2572" s="1569"/>
      <c r="U2572" s="915"/>
      <c r="V2572" s="890"/>
    </row>
    <row r="2573" spans="2:22" s="38" customFormat="1" ht="12" hidden="1" outlineLevel="3">
      <c r="B2573" s="26"/>
      <c r="C2573" s="40"/>
      <c r="D2573" s="39"/>
      <c r="E2573" s="40"/>
      <c r="F2573" s="872"/>
      <c r="G2573" s="873"/>
      <c r="H2573" s="873"/>
      <c r="I2573" s="874" t="s">
        <v>43</v>
      </c>
      <c r="J2573" s="873"/>
      <c r="K2573" s="41">
        <v>-0.9</v>
      </c>
      <c r="L2573" s="875"/>
      <c r="M2573" s="43"/>
      <c r="O2573" s="1981"/>
      <c r="P2573" s="1982"/>
      <c r="Q2573" s="1980">
        <v>1</v>
      </c>
      <c r="R2573" s="2145"/>
      <c r="S2573" s="889"/>
      <c r="T2573" s="1569"/>
      <c r="U2573" s="915"/>
      <c r="V2573" s="890"/>
    </row>
    <row r="2574" spans="2:22" s="38" customFormat="1" ht="12" hidden="1" outlineLevel="3">
      <c r="B2574" s="26"/>
      <c r="C2574" s="40"/>
      <c r="D2574" s="39"/>
      <c r="E2574" s="40"/>
      <c r="F2574" s="872"/>
      <c r="G2574" s="873"/>
      <c r="H2574" s="873"/>
      <c r="I2574" s="874" t="s">
        <v>767</v>
      </c>
      <c r="J2574" s="873"/>
      <c r="K2574" s="41">
        <v>0</v>
      </c>
      <c r="L2574" s="875"/>
      <c r="M2574" s="43"/>
      <c r="O2574" s="1981"/>
      <c r="P2574" s="1982"/>
      <c r="Q2574" s="1980">
        <v>1</v>
      </c>
      <c r="R2574" s="2145"/>
      <c r="S2574" s="889"/>
      <c r="T2574" s="1569"/>
      <c r="U2574" s="915"/>
      <c r="V2574" s="890"/>
    </row>
    <row r="2575" spans="2:22" s="38" customFormat="1" ht="12" hidden="1" outlineLevel="3">
      <c r="B2575" s="26"/>
      <c r="C2575" s="40"/>
      <c r="D2575" s="39"/>
      <c r="E2575" s="40"/>
      <c r="F2575" s="872"/>
      <c r="G2575" s="873"/>
      <c r="H2575" s="873"/>
      <c r="I2575" s="874" t="s">
        <v>651</v>
      </c>
      <c r="J2575" s="873"/>
      <c r="K2575" s="41">
        <v>16.34</v>
      </c>
      <c r="L2575" s="875"/>
      <c r="M2575" s="43"/>
      <c r="O2575" s="1981"/>
      <c r="P2575" s="1982"/>
      <c r="Q2575" s="1980">
        <v>1</v>
      </c>
      <c r="R2575" s="2145"/>
      <c r="S2575" s="889"/>
      <c r="T2575" s="1569"/>
      <c r="U2575" s="915"/>
      <c r="V2575" s="890"/>
    </row>
    <row r="2576" spans="2:22" s="38" customFormat="1" ht="12" hidden="1" outlineLevel="3">
      <c r="B2576" s="26"/>
      <c r="C2576" s="40"/>
      <c r="D2576" s="39"/>
      <c r="E2576" s="40"/>
      <c r="F2576" s="872"/>
      <c r="G2576" s="873"/>
      <c r="H2576" s="873"/>
      <c r="I2576" s="874" t="s">
        <v>43</v>
      </c>
      <c r="J2576" s="873"/>
      <c r="K2576" s="41">
        <v>-0.9</v>
      </c>
      <c r="L2576" s="875"/>
      <c r="M2576" s="43"/>
      <c r="O2576" s="1981"/>
      <c r="P2576" s="1982"/>
      <c r="Q2576" s="1980">
        <v>1</v>
      </c>
      <c r="R2576" s="2145"/>
      <c r="S2576" s="889"/>
      <c r="T2576" s="1569"/>
      <c r="U2576" s="915"/>
      <c r="V2576" s="890"/>
    </row>
    <row r="2577" spans="2:22" s="38" customFormat="1" ht="12" hidden="1" outlineLevel="3">
      <c r="B2577" s="26"/>
      <c r="C2577" s="40"/>
      <c r="D2577" s="39"/>
      <c r="E2577" s="40"/>
      <c r="F2577" s="872"/>
      <c r="G2577" s="873"/>
      <c r="H2577" s="873"/>
      <c r="I2577" s="874" t="s">
        <v>768</v>
      </c>
      <c r="J2577" s="873"/>
      <c r="K2577" s="41">
        <v>0</v>
      </c>
      <c r="L2577" s="875"/>
      <c r="M2577" s="43"/>
      <c r="O2577" s="1981"/>
      <c r="P2577" s="1982"/>
      <c r="Q2577" s="1980">
        <v>1</v>
      </c>
      <c r="R2577" s="2145"/>
      <c r="S2577" s="889"/>
      <c r="T2577" s="1569"/>
      <c r="U2577" s="915"/>
      <c r="V2577" s="890"/>
    </row>
    <row r="2578" spans="2:22" s="38" customFormat="1" ht="12" hidden="1" outlineLevel="3">
      <c r="B2578" s="26"/>
      <c r="C2578" s="40"/>
      <c r="D2578" s="39"/>
      <c r="E2578" s="40"/>
      <c r="F2578" s="872"/>
      <c r="G2578" s="873"/>
      <c r="H2578" s="873"/>
      <c r="I2578" s="874" t="s">
        <v>610</v>
      </c>
      <c r="J2578" s="873"/>
      <c r="K2578" s="41">
        <v>17.989999999999998</v>
      </c>
      <c r="L2578" s="875"/>
      <c r="M2578" s="43"/>
      <c r="O2578" s="1981"/>
      <c r="P2578" s="1982"/>
      <c r="Q2578" s="1980">
        <v>1</v>
      </c>
      <c r="R2578" s="2145"/>
      <c r="S2578" s="889"/>
      <c r="T2578" s="1569"/>
      <c r="U2578" s="915"/>
      <c r="V2578" s="890"/>
    </row>
    <row r="2579" spans="2:22" s="38" customFormat="1" ht="12" hidden="1" outlineLevel="3">
      <c r="B2579" s="26"/>
      <c r="C2579" s="40"/>
      <c r="D2579" s="39"/>
      <c r="E2579" s="40"/>
      <c r="F2579" s="872"/>
      <c r="G2579" s="873"/>
      <c r="H2579" s="873"/>
      <c r="I2579" s="874" t="s">
        <v>43</v>
      </c>
      <c r="J2579" s="873"/>
      <c r="K2579" s="41">
        <v>-0.9</v>
      </c>
      <c r="L2579" s="875"/>
      <c r="M2579" s="43"/>
      <c r="O2579" s="1981"/>
      <c r="P2579" s="1982"/>
      <c r="Q2579" s="1980">
        <v>1</v>
      </c>
      <c r="R2579" s="2145"/>
      <c r="S2579" s="889"/>
      <c r="T2579" s="1569"/>
      <c r="U2579" s="915"/>
      <c r="V2579" s="890"/>
    </row>
    <row r="2580" spans="2:22" s="38" customFormat="1" ht="12" hidden="1" outlineLevel="3">
      <c r="B2580" s="26"/>
      <c r="C2580" s="40"/>
      <c r="D2580" s="39"/>
      <c r="E2580" s="40"/>
      <c r="F2580" s="872"/>
      <c r="G2580" s="873"/>
      <c r="H2580" s="873"/>
      <c r="I2580" s="874" t="s">
        <v>769</v>
      </c>
      <c r="J2580" s="873"/>
      <c r="K2580" s="41">
        <v>0</v>
      </c>
      <c r="L2580" s="875"/>
      <c r="M2580" s="43"/>
      <c r="O2580" s="1981"/>
      <c r="P2580" s="1982"/>
      <c r="Q2580" s="1980">
        <v>1</v>
      </c>
      <c r="R2580" s="2145"/>
      <c r="S2580" s="889"/>
      <c r="T2580" s="1569"/>
      <c r="U2580" s="915"/>
      <c r="V2580" s="890"/>
    </row>
    <row r="2581" spans="2:22" s="38" customFormat="1" ht="12" hidden="1" outlineLevel="3">
      <c r="B2581" s="26"/>
      <c r="C2581" s="40"/>
      <c r="D2581" s="39"/>
      <c r="E2581" s="40"/>
      <c r="F2581" s="872"/>
      <c r="G2581" s="873"/>
      <c r="H2581" s="873"/>
      <c r="I2581" s="874" t="s">
        <v>612</v>
      </c>
      <c r="J2581" s="873"/>
      <c r="K2581" s="41">
        <v>20.29</v>
      </c>
      <c r="L2581" s="875"/>
      <c r="M2581" s="43"/>
      <c r="O2581" s="1981"/>
      <c r="P2581" s="1982"/>
      <c r="Q2581" s="1980">
        <v>1</v>
      </c>
      <c r="R2581" s="2145"/>
      <c r="S2581" s="889"/>
      <c r="T2581" s="1569"/>
      <c r="U2581" s="915"/>
      <c r="V2581" s="890"/>
    </row>
    <row r="2582" spans="2:22" s="38" customFormat="1" ht="12" hidden="1" outlineLevel="3">
      <c r="B2582" s="26"/>
      <c r="C2582" s="40"/>
      <c r="D2582" s="39"/>
      <c r="E2582" s="40"/>
      <c r="F2582" s="872"/>
      <c r="G2582" s="873"/>
      <c r="H2582" s="873"/>
      <c r="I2582" s="874" t="s">
        <v>43</v>
      </c>
      <c r="J2582" s="873"/>
      <c r="K2582" s="41">
        <v>-0.9</v>
      </c>
      <c r="L2582" s="875"/>
      <c r="M2582" s="43"/>
      <c r="O2582" s="1981"/>
      <c r="P2582" s="1982"/>
      <c r="Q2582" s="1980">
        <v>1</v>
      </c>
      <c r="R2582" s="2145"/>
      <c r="S2582" s="889"/>
      <c r="T2582" s="1569"/>
      <c r="U2582" s="915"/>
      <c r="V2582" s="890"/>
    </row>
    <row r="2583" spans="2:22" s="38" customFormat="1" ht="12" hidden="1" outlineLevel="3">
      <c r="B2583" s="26"/>
      <c r="C2583" s="40"/>
      <c r="D2583" s="39"/>
      <c r="E2583" s="40"/>
      <c r="F2583" s="872"/>
      <c r="G2583" s="873"/>
      <c r="H2583" s="873"/>
      <c r="I2583" s="874" t="s">
        <v>770</v>
      </c>
      <c r="J2583" s="873"/>
      <c r="K2583" s="41">
        <v>0</v>
      </c>
      <c r="L2583" s="875"/>
      <c r="M2583" s="43"/>
      <c r="O2583" s="1981"/>
      <c r="P2583" s="1982"/>
      <c r="Q2583" s="1980">
        <v>1</v>
      </c>
      <c r="R2583" s="2145"/>
      <c r="S2583" s="889"/>
      <c r="T2583" s="1569"/>
      <c r="U2583" s="915"/>
      <c r="V2583" s="890"/>
    </row>
    <row r="2584" spans="2:22" s="38" customFormat="1" ht="12" hidden="1" outlineLevel="3">
      <c r="B2584" s="26"/>
      <c r="C2584" s="40"/>
      <c r="D2584" s="39"/>
      <c r="E2584" s="40"/>
      <c r="F2584" s="872"/>
      <c r="G2584" s="873"/>
      <c r="H2584" s="873"/>
      <c r="I2584" s="874" t="s">
        <v>607</v>
      </c>
      <c r="J2584" s="873"/>
      <c r="K2584" s="41">
        <v>17.990000000000002</v>
      </c>
      <c r="L2584" s="875"/>
      <c r="M2584" s="43"/>
      <c r="O2584" s="1981"/>
      <c r="P2584" s="1982"/>
      <c r="Q2584" s="1980">
        <v>1</v>
      </c>
      <c r="R2584" s="2145"/>
      <c r="S2584" s="889"/>
      <c r="T2584" s="1569"/>
      <c r="U2584" s="915"/>
      <c r="V2584" s="890"/>
    </row>
    <row r="2585" spans="2:22" s="38" customFormat="1" ht="12" hidden="1" outlineLevel="3">
      <c r="B2585" s="26"/>
      <c r="C2585" s="40"/>
      <c r="D2585" s="39"/>
      <c r="E2585" s="40"/>
      <c r="F2585" s="872"/>
      <c r="G2585" s="873"/>
      <c r="H2585" s="873"/>
      <c r="I2585" s="874" t="s">
        <v>43</v>
      </c>
      <c r="J2585" s="873"/>
      <c r="K2585" s="41">
        <v>-0.9</v>
      </c>
      <c r="L2585" s="875"/>
      <c r="M2585" s="43"/>
      <c r="O2585" s="1981"/>
      <c r="P2585" s="1982"/>
      <c r="Q2585" s="1980">
        <v>1</v>
      </c>
      <c r="R2585" s="2145"/>
      <c r="S2585" s="889"/>
      <c r="T2585" s="1569"/>
      <c r="U2585" s="915"/>
      <c r="V2585" s="890"/>
    </row>
    <row r="2586" spans="2:22" s="38" customFormat="1" ht="12" hidden="1" outlineLevel="3">
      <c r="B2586" s="26"/>
      <c r="C2586" s="40"/>
      <c r="D2586" s="39"/>
      <c r="E2586" s="40"/>
      <c r="F2586" s="872"/>
      <c r="G2586" s="873"/>
      <c r="H2586" s="873"/>
      <c r="I2586" s="874" t="s">
        <v>771</v>
      </c>
      <c r="J2586" s="873"/>
      <c r="K2586" s="41">
        <v>0</v>
      </c>
      <c r="L2586" s="875"/>
      <c r="M2586" s="43"/>
      <c r="O2586" s="1981"/>
      <c r="P2586" s="1982"/>
      <c r="Q2586" s="1980">
        <v>1</v>
      </c>
      <c r="R2586" s="2145"/>
      <c r="S2586" s="889"/>
      <c r="T2586" s="1569"/>
      <c r="U2586" s="915"/>
      <c r="V2586" s="890"/>
    </row>
    <row r="2587" spans="2:22" s="38" customFormat="1" ht="12" hidden="1" outlineLevel="3">
      <c r="B2587" s="26"/>
      <c r="C2587" s="40"/>
      <c r="D2587" s="39"/>
      <c r="E2587" s="40"/>
      <c r="F2587" s="872"/>
      <c r="G2587" s="873"/>
      <c r="H2587" s="873"/>
      <c r="I2587" s="874" t="s">
        <v>607</v>
      </c>
      <c r="J2587" s="873"/>
      <c r="K2587" s="41">
        <v>17.990000000000002</v>
      </c>
      <c r="L2587" s="875"/>
      <c r="M2587" s="43"/>
      <c r="O2587" s="1981"/>
      <c r="P2587" s="1982"/>
      <c r="Q2587" s="1980">
        <v>1</v>
      </c>
      <c r="R2587" s="2145"/>
      <c r="S2587" s="889"/>
      <c r="T2587" s="1569"/>
      <c r="U2587" s="915"/>
      <c r="V2587" s="890"/>
    </row>
    <row r="2588" spans="2:22" s="38" customFormat="1" ht="12" hidden="1" outlineLevel="3">
      <c r="B2588" s="26"/>
      <c r="C2588" s="40"/>
      <c r="D2588" s="39"/>
      <c r="E2588" s="40"/>
      <c r="F2588" s="872"/>
      <c r="G2588" s="873"/>
      <c r="H2588" s="873"/>
      <c r="I2588" s="874" t="s">
        <v>43</v>
      </c>
      <c r="J2588" s="873"/>
      <c r="K2588" s="41">
        <v>-0.9</v>
      </c>
      <c r="L2588" s="875"/>
      <c r="M2588" s="43"/>
      <c r="O2588" s="1981"/>
      <c r="P2588" s="1982"/>
      <c r="Q2588" s="1980">
        <v>1</v>
      </c>
      <c r="R2588" s="2145"/>
      <c r="S2588" s="889"/>
      <c r="T2588" s="1569"/>
      <c r="U2588" s="915"/>
      <c r="V2588" s="890"/>
    </row>
    <row r="2589" spans="2:22" s="38" customFormat="1" ht="12" hidden="1" outlineLevel="3">
      <c r="B2589" s="26"/>
      <c r="C2589" s="40"/>
      <c r="D2589" s="39"/>
      <c r="E2589" s="40"/>
      <c r="F2589" s="872"/>
      <c r="G2589" s="873"/>
      <c r="H2589" s="873"/>
      <c r="I2589" s="874" t="s">
        <v>772</v>
      </c>
      <c r="J2589" s="873"/>
      <c r="K2589" s="41">
        <v>0</v>
      </c>
      <c r="L2589" s="875"/>
      <c r="M2589" s="43"/>
      <c r="O2589" s="1981"/>
      <c r="P2589" s="1982"/>
      <c r="Q2589" s="1980">
        <v>1</v>
      </c>
      <c r="R2589" s="2145"/>
      <c r="S2589" s="889"/>
      <c r="T2589" s="1569"/>
      <c r="U2589" s="915"/>
      <c r="V2589" s="890"/>
    </row>
    <row r="2590" spans="2:22" s="38" customFormat="1" ht="12" hidden="1" outlineLevel="3">
      <c r="B2590" s="26"/>
      <c r="C2590" s="40"/>
      <c r="D2590" s="39"/>
      <c r="E2590" s="40"/>
      <c r="F2590" s="872"/>
      <c r="G2590" s="873"/>
      <c r="H2590" s="873"/>
      <c r="I2590" s="874" t="s">
        <v>607</v>
      </c>
      <c r="J2590" s="873"/>
      <c r="K2590" s="41">
        <v>17.990000000000002</v>
      </c>
      <c r="L2590" s="875"/>
      <c r="M2590" s="43"/>
      <c r="O2590" s="1981"/>
      <c r="P2590" s="1982"/>
      <c r="Q2590" s="1980">
        <v>1</v>
      </c>
      <c r="R2590" s="2145"/>
      <c r="S2590" s="889"/>
      <c r="T2590" s="1569"/>
      <c r="U2590" s="915"/>
      <c r="V2590" s="890"/>
    </row>
    <row r="2591" spans="2:22" s="38" customFormat="1" ht="12" hidden="1" outlineLevel="3">
      <c r="B2591" s="26"/>
      <c r="C2591" s="40"/>
      <c r="D2591" s="39"/>
      <c r="E2591" s="40"/>
      <c r="F2591" s="872"/>
      <c r="G2591" s="873"/>
      <c r="H2591" s="873"/>
      <c r="I2591" s="874" t="s">
        <v>43</v>
      </c>
      <c r="J2591" s="873"/>
      <c r="K2591" s="41">
        <v>-0.9</v>
      </c>
      <c r="L2591" s="875"/>
      <c r="M2591" s="43"/>
      <c r="O2591" s="1981"/>
      <c r="P2591" s="1982"/>
      <c r="Q2591" s="1980">
        <v>1</v>
      </c>
      <c r="R2591" s="2145"/>
      <c r="S2591" s="889"/>
      <c r="T2591" s="1569"/>
      <c r="U2591" s="915"/>
      <c r="V2591" s="890"/>
    </row>
    <row r="2592" spans="2:22" s="38" customFormat="1" ht="12" hidden="1" outlineLevel="3">
      <c r="B2592" s="26"/>
      <c r="C2592" s="40"/>
      <c r="D2592" s="39"/>
      <c r="E2592" s="40"/>
      <c r="F2592" s="872"/>
      <c r="G2592" s="873"/>
      <c r="H2592" s="873"/>
      <c r="I2592" s="874" t="s">
        <v>773</v>
      </c>
      <c r="J2592" s="873"/>
      <c r="K2592" s="41">
        <v>0</v>
      </c>
      <c r="L2592" s="875"/>
      <c r="M2592" s="43"/>
      <c r="O2592" s="1981"/>
      <c r="P2592" s="1982"/>
      <c r="Q2592" s="1980">
        <v>1</v>
      </c>
      <c r="R2592" s="2145"/>
      <c r="S2592" s="889"/>
      <c r="T2592" s="1569"/>
      <c r="U2592" s="915"/>
      <c r="V2592" s="890"/>
    </row>
    <row r="2593" spans="2:22" s="38" customFormat="1" ht="12" hidden="1" outlineLevel="3">
      <c r="B2593" s="26"/>
      <c r="C2593" s="40"/>
      <c r="D2593" s="39"/>
      <c r="E2593" s="40"/>
      <c r="F2593" s="872"/>
      <c r="G2593" s="873"/>
      <c r="H2593" s="873"/>
      <c r="I2593" s="874" t="s">
        <v>649</v>
      </c>
      <c r="J2593" s="873"/>
      <c r="K2593" s="41">
        <v>16.239999999999998</v>
      </c>
      <c r="L2593" s="875"/>
      <c r="M2593" s="43"/>
      <c r="O2593" s="1981"/>
      <c r="P2593" s="1982"/>
      <c r="Q2593" s="1980">
        <v>1</v>
      </c>
      <c r="R2593" s="2145"/>
      <c r="S2593" s="889"/>
      <c r="T2593" s="1569"/>
      <c r="U2593" s="915"/>
      <c r="V2593" s="890"/>
    </row>
    <row r="2594" spans="2:22" s="38" customFormat="1" ht="12" hidden="1" outlineLevel="3">
      <c r="B2594" s="26"/>
      <c r="C2594" s="40"/>
      <c r="D2594" s="39"/>
      <c r="E2594" s="40"/>
      <c r="F2594" s="872"/>
      <c r="G2594" s="873"/>
      <c r="H2594" s="873"/>
      <c r="I2594" s="874" t="s">
        <v>43</v>
      </c>
      <c r="J2594" s="873"/>
      <c r="K2594" s="41">
        <v>-0.9</v>
      </c>
      <c r="L2594" s="875"/>
      <c r="M2594" s="43"/>
      <c r="O2594" s="1981"/>
      <c r="P2594" s="1982"/>
      <c r="Q2594" s="1980">
        <v>1</v>
      </c>
      <c r="R2594" s="2145"/>
      <c r="S2594" s="889"/>
      <c r="T2594" s="1569"/>
      <c r="U2594" s="915"/>
      <c r="V2594" s="890"/>
    </row>
    <row r="2595" spans="2:22" s="38" customFormat="1" ht="12" hidden="1" outlineLevel="3">
      <c r="B2595" s="26"/>
      <c r="C2595" s="40"/>
      <c r="D2595" s="39"/>
      <c r="E2595" s="40"/>
      <c r="F2595" s="872"/>
      <c r="G2595" s="873"/>
      <c r="H2595" s="873"/>
      <c r="I2595" s="874" t="s">
        <v>774</v>
      </c>
      <c r="J2595" s="873"/>
      <c r="K2595" s="41">
        <v>0</v>
      </c>
      <c r="L2595" s="875"/>
      <c r="M2595" s="43"/>
      <c r="O2595" s="1981"/>
      <c r="P2595" s="1982"/>
      <c r="Q2595" s="1980">
        <v>1</v>
      </c>
      <c r="R2595" s="2145"/>
      <c r="S2595" s="889"/>
      <c r="T2595" s="1569"/>
      <c r="U2595" s="915"/>
      <c r="V2595" s="890"/>
    </row>
    <row r="2596" spans="2:22" s="38" customFormat="1" ht="12" hidden="1" outlineLevel="3">
      <c r="B2596" s="26"/>
      <c r="C2596" s="40"/>
      <c r="D2596" s="39"/>
      <c r="E2596" s="40"/>
      <c r="F2596" s="872"/>
      <c r="G2596" s="873"/>
      <c r="H2596" s="873"/>
      <c r="I2596" s="874" t="s">
        <v>654</v>
      </c>
      <c r="J2596" s="873"/>
      <c r="K2596" s="41">
        <v>19.399999999999999</v>
      </c>
      <c r="L2596" s="875"/>
      <c r="M2596" s="43"/>
      <c r="O2596" s="1981"/>
      <c r="P2596" s="1982"/>
      <c r="Q2596" s="1980">
        <v>1</v>
      </c>
      <c r="R2596" s="2145"/>
      <c r="S2596" s="889"/>
      <c r="T2596" s="1569"/>
      <c r="U2596" s="915"/>
      <c r="V2596" s="890"/>
    </row>
    <row r="2597" spans="2:22" s="38" customFormat="1" ht="12" hidden="1" outlineLevel="3">
      <c r="B2597" s="26"/>
      <c r="C2597" s="40"/>
      <c r="D2597" s="39"/>
      <c r="E2597" s="40"/>
      <c r="F2597" s="872"/>
      <c r="G2597" s="873"/>
      <c r="H2597" s="873"/>
      <c r="I2597" s="874" t="s">
        <v>43</v>
      </c>
      <c r="J2597" s="873"/>
      <c r="K2597" s="41">
        <v>-0.9</v>
      </c>
      <c r="L2597" s="875"/>
      <c r="M2597" s="43"/>
      <c r="O2597" s="1981"/>
      <c r="P2597" s="1982"/>
      <c r="Q2597" s="1980">
        <v>1</v>
      </c>
      <c r="R2597" s="2145"/>
      <c r="S2597" s="889"/>
      <c r="T2597" s="1569"/>
      <c r="U2597" s="915"/>
      <c r="V2597" s="890"/>
    </row>
    <row r="2598" spans="2:22" s="38" customFormat="1" ht="12" hidden="1" outlineLevel="3">
      <c r="B2598" s="26"/>
      <c r="C2598" s="40"/>
      <c r="D2598" s="39"/>
      <c r="E2598" s="40"/>
      <c r="F2598" s="872"/>
      <c r="G2598" s="873"/>
      <c r="H2598" s="873"/>
      <c r="I2598" s="874" t="s">
        <v>775</v>
      </c>
      <c r="J2598" s="873"/>
      <c r="K2598" s="41">
        <v>0</v>
      </c>
      <c r="L2598" s="875"/>
      <c r="M2598" s="43"/>
      <c r="O2598" s="1981"/>
      <c r="P2598" s="1982"/>
      <c r="Q2598" s="1980">
        <v>1</v>
      </c>
      <c r="R2598" s="2145"/>
      <c r="S2598" s="889"/>
      <c r="T2598" s="1569"/>
      <c r="U2598" s="915"/>
      <c r="V2598" s="890"/>
    </row>
    <row r="2599" spans="2:22" s="38" customFormat="1" ht="12" hidden="1" outlineLevel="3">
      <c r="B2599" s="26"/>
      <c r="C2599" s="40"/>
      <c r="D2599" s="39"/>
      <c r="E2599" s="40"/>
      <c r="F2599" s="872"/>
      <c r="G2599" s="873"/>
      <c r="H2599" s="873"/>
      <c r="I2599" s="874" t="s">
        <v>615</v>
      </c>
      <c r="J2599" s="873"/>
      <c r="K2599" s="41">
        <v>19.850000000000001</v>
      </c>
      <c r="L2599" s="875"/>
      <c r="M2599" s="43"/>
      <c r="O2599" s="1981"/>
      <c r="P2599" s="1982"/>
      <c r="Q2599" s="1980">
        <v>1</v>
      </c>
      <c r="R2599" s="2145"/>
      <c r="S2599" s="889"/>
      <c r="T2599" s="1569"/>
      <c r="U2599" s="915"/>
      <c r="V2599" s="890"/>
    </row>
    <row r="2600" spans="2:22" s="38" customFormat="1" ht="12" hidden="1" outlineLevel="3">
      <c r="B2600" s="26"/>
      <c r="C2600" s="40"/>
      <c r="D2600" s="39"/>
      <c r="E2600" s="40"/>
      <c r="F2600" s="872"/>
      <c r="G2600" s="873"/>
      <c r="H2600" s="873"/>
      <c r="I2600" s="874" t="s">
        <v>43</v>
      </c>
      <c r="J2600" s="873"/>
      <c r="K2600" s="41">
        <v>-0.9</v>
      </c>
      <c r="L2600" s="875"/>
      <c r="M2600" s="43"/>
      <c r="O2600" s="1981"/>
      <c r="P2600" s="1982"/>
      <c r="Q2600" s="1980">
        <v>1</v>
      </c>
      <c r="R2600" s="2145"/>
      <c r="S2600" s="889"/>
      <c r="T2600" s="1569"/>
      <c r="U2600" s="915"/>
      <c r="V2600" s="890"/>
    </row>
    <row r="2601" spans="2:22" s="38" customFormat="1" ht="12" hidden="1" outlineLevel="3">
      <c r="B2601" s="26"/>
      <c r="C2601" s="40"/>
      <c r="D2601" s="39"/>
      <c r="E2601" s="40"/>
      <c r="F2601" s="872"/>
      <c r="G2601" s="873"/>
      <c r="H2601" s="873"/>
      <c r="I2601" s="874" t="s">
        <v>776</v>
      </c>
      <c r="J2601" s="873"/>
      <c r="K2601" s="41">
        <v>0</v>
      </c>
      <c r="L2601" s="875"/>
      <c r="M2601" s="43"/>
      <c r="O2601" s="1981"/>
      <c r="P2601" s="1982"/>
      <c r="Q2601" s="1980">
        <v>1</v>
      </c>
      <c r="R2601" s="2145"/>
      <c r="S2601" s="889"/>
      <c r="T2601" s="1569"/>
      <c r="U2601" s="915"/>
      <c r="V2601" s="890"/>
    </row>
    <row r="2602" spans="2:22" s="38" customFormat="1" ht="12" hidden="1" outlineLevel="3">
      <c r="B2602" s="26"/>
      <c r="C2602" s="40"/>
      <c r="D2602" s="39"/>
      <c r="E2602" s="40"/>
      <c r="F2602" s="872"/>
      <c r="G2602" s="873"/>
      <c r="H2602" s="873"/>
      <c r="I2602" s="874" t="s">
        <v>1506</v>
      </c>
      <c r="J2602" s="873"/>
      <c r="K2602" s="41">
        <v>76.200000000000017</v>
      </c>
      <c r="L2602" s="875"/>
      <c r="M2602" s="43"/>
      <c r="O2602" s="1981"/>
      <c r="P2602" s="1982"/>
      <c r="Q2602" s="1980">
        <v>1</v>
      </c>
      <c r="R2602" s="2145"/>
      <c r="S2602" s="889"/>
      <c r="T2602" s="1569"/>
      <c r="U2602" s="915"/>
      <c r="V2602" s="890"/>
    </row>
    <row r="2603" spans="2:22" s="38" customFormat="1" ht="12" hidden="1" outlineLevel="3">
      <c r="B2603" s="26"/>
      <c r="C2603" s="40"/>
      <c r="D2603" s="39"/>
      <c r="E2603" s="40"/>
      <c r="F2603" s="872"/>
      <c r="G2603" s="873"/>
      <c r="H2603" s="873"/>
      <c r="I2603" s="874" t="s">
        <v>1513</v>
      </c>
      <c r="J2603" s="873"/>
      <c r="K2603" s="41">
        <v>-22.01</v>
      </c>
      <c r="L2603" s="875"/>
      <c r="M2603" s="43"/>
      <c r="O2603" s="1981"/>
      <c r="P2603" s="1982"/>
      <c r="Q2603" s="1980">
        <v>1</v>
      </c>
      <c r="R2603" s="2145"/>
      <c r="S2603" s="889"/>
      <c r="T2603" s="1569"/>
      <c r="U2603" s="915"/>
      <c r="V2603" s="890"/>
    </row>
    <row r="2604" spans="2:22" s="38" customFormat="1" ht="12" hidden="1" outlineLevel="3">
      <c r="B2604" s="26"/>
      <c r="C2604" s="40"/>
      <c r="D2604" s="39"/>
      <c r="E2604" s="40"/>
      <c r="F2604" s="872"/>
      <c r="G2604" s="873"/>
      <c r="H2604" s="873"/>
      <c r="I2604" s="874" t="s">
        <v>777</v>
      </c>
      <c r="J2604" s="873"/>
      <c r="K2604" s="41">
        <v>0</v>
      </c>
      <c r="L2604" s="875"/>
      <c r="M2604" s="43"/>
      <c r="O2604" s="1981"/>
      <c r="P2604" s="1982"/>
      <c r="Q2604" s="1980">
        <v>1</v>
      </c>
      <c r="R2604" s="2145"/>
      <c r="S2604" s="889"/>
      <c r="T2604" s="1569"/>
      <c r="U2604" s="915"/>
      <c r="V2604" s="890"/>
    </row>
    <row r="2605" spans="2:22" s="38" customFormat="1" ht="12" hidden="1" outlineLevel="3">
      <c r="B2605" s="26"/>
      <c r="C2605" s="40"/>
      <c r="D2605" s="39"/>
      <c r="E2605" s="40"/>
      <c r="F2605" s="872"/>
      <c r="G2605" s="873"/>
      <c r="H2605" s="873"/>
      <c r="I2605" s="874" t="s">
        <v>1307</v>
      </c>
      <c r="J2605" s="873"/>
      <c r="K2605" s="41">
        <v>102.46</v>
      </c>
      <c r="L2605" s="875"/>
      <c r="M2605" s="43"/>
      <c r="O2605" s="1981"/>
      <c r="P2605" s="1982"/>
      <c r="Q2605" s="1980">
        <v>1</v>
      </c>
      <c r="R2605" s="2145"/>
      <c r="S2605" s="889"/>
      <c r="T2605" s="1569"/>
      <c r="U2605" s="915"/>
      <c r="V2605" s="890"/>
    </row>
    <row r="2606" spans="2:22" s="38" customFormat="1" ht="12" hidden="1" outlineLevel="3">
      <c r="B2606" s="26"/>
      <c r="C2606" s="40"/>
      <c r="D2606" s="39"/>
      <c r="E2606" s="40"/>
      <c r="F2606" s="872"/>
      <c r="G2606" s="873"/>
      <c r="H2606" s="873"/>
      <c r="I2606" s="874" t="s">
        <v>1315</v>
      </c>
      <c r="J2606" s="873"/>
      <c r="K2606" s="41">
        <v>-26.4</v>
      </c>
      <c r="L2606" s="875"/>
      <c r="M2606" s="43"/>
      <c r="O2606" s="1981"/>
      <c r="P2606" s="1982"/>
      <c r="Q2606" s="1980">
        <v>1</v>
      </c>
      <c r="R2606" s="2145"/>
      <c r="S2606" s="889"/>
      <c r="T2606" s="1569"/>
      <c r="U2606" s="915"/>
      <c r="V2606" s="890"/>
    </row>
    <row r="2607" spans="2:22" s="38" customFormat="1" ht="12" hidden="1" outlineLevel="3">
      <c r="B2607" s="26"/>
      <c r="C2607" s="40"/>
      <c r="D2607" s="39"/>
      <c r="E2607" s="40"/>
      <c r="F2607" s="872"/>
      <c r="G2607" s="873"/>
      <c r="H2607" s="873"/>
      <c r="I2607" s="874" t="s">
        <v>3</v>
      </c>
      <c r="J2607" s="873"/>
      <c r="K2607" s="41">
        <v>683.30000000000041</v>
      </c>
      <c r="L2607" s="875"/>
      <c r="M2607" s="43"/>
      <c r="O2607" s="1981"/>
      <c r="P2607" s="1982"/>
      <c r="Q2607" s="1980">
        <v>1</v>
      </c>
      <c r="R2607" s="2145"/>
      <c r="S2607" s="889"/>
      <c r="T2607" s="1569"/>
      <c r="U2607" s="915"/>
      <c r="V2607" s="890"/>
    </row>
    <row r="2608" spans="2:22" s="38" customFormat="1" ht="12" hidden="1" outlineLevel="3">
      <c r="B2608" s="26"/>
      <c r="C2608" s="40"/>
      <c r="D2608" s="39"/>
      <c r="E2608" s="40"/>
      <c r="F2608" s="872"/>
      <c r="G2608" s="873"/>
      <c r="H2608" s="873"/>
      <c r="I2608" s="874" t="s">
        <v>44</v>
      </c>
      <c r="J2608" s="873"/>
      <c r="K2608" s="41">
        <v>0</v>
      </c>
      <c r="L2608" s="875"/>
      <c r="M2608" s="43"/>
      <c r="O2608" s="1981"/>
      <c r="P2608" s="1982"/>
      <c r="Q2608" s="1980">
        <v>1</v>
      </c>
      <c r="R2608" s="2145"/>
      <c r="S2608" s="889"/>
      <c r="T2608" s="1569"/>
      <c r="U2608" s="915"/>
      <c r="V2608" s="890"/>
    </row>
    <row r="2609" spans="2:22" s="38" customFormat="1" ht="12" hidden="1" outlineLevel="3">
      <c r="B2609" s="26"/>
      <c r="C2609" s="40"/>
      <c r="D2609" s="39"/>
      <c r="E2609" s="40"/>
      <c r="F2609" s="872"/>
      <c r="G2609" s="873"/>
      <c r="H2609" s="873"/>
      <c r="I2609" s="874" t="s">
        <v>786</v>
      </c>
      <c r="J2609" s="873"/>
      <c r="K2609" s="41">
        <v>0</v>
      </c>
      <c r="L2609" s="875"/>
      <c r="M2609" s="43"/>
      <c r="O2609" s="1981"/>
      <c r="P2609" s="1982"/>
      <c r="Q2609" s="1980">
        <v>1</v>
      </c>
      <c r="R2609" s="2145"/>
      <c r="S2609" s="889"/>
      <c r="T2609" s="1569"/>
      <c r="U2609" s="915"/>
      <c r="V2609" s="890"/>
    </row>
    <row r="2610" spans="2:22" s="38" customFormat="1" ht="12" hidden="1" outlineLevel="3">
      <c r="B2610" s="26"/>
      <c r="C2610" s="40"/>
      <c r="D2610" s="39"/>
      <c r="E2610" s="40"/>
      <c r="F2610" s="872"/>
      <c r="G2610" s="873"/>
      <c r="H2610" s="873"/>
      <c r="I2610" s="874" t="s">
        <v>653</v>
      </c>
      <c r="J2610" s="873"/>
      <c r="K2610" s="41">
        <v>17.899999999999999</v>
      </c>
      <c r="L2610" s="875"/>
      <c r="M2610" s="43"/>
      <c r="O2610" s="1981"/>
      <c r="P2610" s="1982"/>
      <c r="Q2610" s="1980">
        <v>1</v>
      </c>
      <c r="R2610" s="2145"/>
      <c r="S2610" s="889"/>
      <c r="T2610" s="1569"/>
      <c r="U2610" s="915"/>
      <c r="V2610" s="890"/>
    </row>
    <row r="2611" spans="2:22" s="38" customFormat="1" ht="12" hidden="1" outlineLevel="3">
      <c r="B2611" s="26"/>
      <c r="C2611" s="40"/>
      <c r="D2611" s="39"/>
      <c r="E2611" s="40"/>
      <c r="F2611" s="872"/>
      <c r="G2611" s="873"/>
      <c r="H2611" s="873"/>
      <c r="I2611" s="874" t="s">
        <v>43</v>
      </c>
      <c r="J2611" s="873"/>
      <c r="K2611" s="41">
        <v>-0.9</v>
      </c>
      <c r="L2611" s="875"/>
      <c r="M2611" s="43"/>
      <c r="O2611" s="1981"/>
      <c r="P2611" s="1982"/>
      <c r="Q2611" s="1980">
        <v>1</v>
      </c>
      <c r="R2611" s="2145"/>
      <c r="S2611" s="889"/>
      <c r="T2611" s="1569"/>
      <c r="U2611" s="915"/>
      <c r="V2611" s="890"/>
    </row>
    <row r="2612" spans="2:22" s="38" customFormat="1" ht="12" hidden="1" outlineLevel="3">
      <c r="B2612" s="26"/>
      <c r="C2612" s="40"/>
      <c r="D2612" s="39"/>
      <c r="E2612" s="40"/>
      <c r="F2612" s="872"/>
      <c r="G2612" s="873"/>
      <c r="H2612" s="873"/>
      <c r="I2612" s="874" t="s">
        <v>787</v>
      </c>
      <c r="J2612" s="873"/>
      <c r="K2612" s="41">
        <v>0</v>
      </c>
      <c r="L2612" s="875"/>
      <c r="M2612" s="43"/>
      <c r="O2612" s="1981"/>
      <c r="P2612" s="1982"/>
      <c r="Q2612" s="1980">
        <v>1</v>
      </c>
      <c r="R2612" s="2145"/>
      <c r="S2612" s="889"/>
      <c r="T2612" s="1569"/>
      <c r="U2612" s="915"/>
      <c r="V2612" s="890"/>
    </row>
    <row r="2613" spans="2:22" s="38" customFormat="1" ht="12" hidden="1" outlineLevel="3">
      <c r="B2613" s="26"/>
      <c r="C2613" s="40"/>
      <c r="D2613" s="39"/>
      <c r="E2613" s="40"/>
      <c r="F2613" s="872"/>
      <c r="G2613" s="873"/>
      <c r="H2613" s="873"/>
      <c r="I2613" s="874" t="s">
        <v>653</v>
      </c>
      <c r="J2613" s="873"/>
      <c r="K2613" s="41">
        <v>17.899999999999999</v>
      </c>
      <c r="L2613" s="875"/>
      <c r="M2613" s="43"/>
      <c r="O2613" s="1981"/>
      <c r="P2613" s="1982"/>
      <c r="Q2613" s="1980">
        <v>1</v>
      </c>
      <c r="R2613" s="2145"/>
      <c r="S2613" s="889"/>
      <c r="T2613" s="1569"/>
      <c r="U2613" s="915"/>
      <c r="V2613" s="890"/>
    </row>
    <row r="2614" spans="2:22" s="38" customFormat="1" ht="12" hidden="1" outlineLevel="3">
      <c r="B2614" s="26"/>
      <c r="C2614" s="40"/>
      <c r="D2614" s="39"/>
      <c r="E2614" s="40"/>
      <c r="F2614" s="872"/>
      <c r="G2614" s="873"/>
      <c r="H2614" s="873"/>
      <c r="I2614" s="874" t="s">
        <v>43</v>
      </c>
      <c r="J2614" s="873"/>
      <c r="K2614" s="41">
        <v>-0.9</v>
      </c>
      <c r="L2614" s="875"/>
      <c r="M2614" s="43"/>
      <c r="O2614" s="1981"/>
      <c r="P2614" s="1982"/>
      <c r="Q2614" s="1980">
        <v>1</v>
      </c>
      <c r="R2614" s="2145"/>
      <c r="S2614" s="889"/>
      <c r="T2614" s="1569"/>
      <c r="U2614" s="915"/>
      <c r="V2614" s="890"/>
    </row>
    <row r="2615" spans="2:22" s="38" customFormat="1" ht="12" hidden="1" outlineLevel="3">
      <c r="B2615" s="26"/>
      <c r="C2615" s="40"/>
      <c r="D2615" s="39"/>
      <c r="E2615" s="40"/>
      <c r="F2615" s="872"/>
      <c r="G2615" s="873"/>
      <c r="H2615" s="873"/>
      <c r="I2615" s="874" t="s">
        <v>788</v>
      </c>
      <c r="J2615" s="873"/>
      <c r="K2615" s="41">
        <v>0</v>
      </c>
      <c r="L2615" s="875"/>
      <c r="M2615" s="43"/>
      <c r="O2615" s="1981"/>
      <c r="P2615" s="1982"/>
      <c r="Q2615" s="1980">
        <v>1</v>
      </c>
      <c r="R2615" s="2145"/>
      <c r="S2615" s="889"/>
      <c r="T2615" s="1569"/>
      <c r="U2615" s="915"/>
      <c r="V2615" s="890"/>
    </row>
    <row r="2616" spans="2:22" s="38" customFormat="1" ht="12" hidden="1" outlineLevel="3">
      <c r="B2616" s="26"/>
      <c r="C2616" s="40"/>
      <c r="D2616" s="39"/>
      <c r="E2616" s="40"/>
      <c r="F2616" s="872"/>
      <c r="G2616" s="873"/>
      <c r="H2616" s="873"/>
      <c r="I2616" s="874" t="s">
        <v>613</v>
      </c>
      <c r="J2616" s="873"/>
      <c r="K2616" s="41">
        <v>21.130000000000003</v>
      </c>
      <c r="L2616" s="875"/>
      <c r="M2616" s="43"/>
      <c r="O2616" s="1981"/>
      <c r="P2616" s="1982"/>
      <c r="Q2616" s="1980">
        <v>1</v>
      </c>
      <c r="R2616" s="2145"/>
      <c r="S2616" s="889"/>
      <c r="T2616" s="1569"/>
      <c r="U2616" s="915"/>
      <c r="V2616" s="890"/>
    </row>
    <row r="2617" spans="2:22" s="38" customFormat="1" ht="12" hidden="1" outlineLevel="3">
      <c r="B2617" s="26"/>
      <c r="C2617" s="40"/>
      <c r="D2617" s="39"/>
      <c r="E2617" s="40"/>
      <c r="F2617" s="872"/>
      <c r="G2617" s="873"/>
      <c r="H2617" s="873"/>
      <c r="I2617" s="874" t="s">
        <v>168</v>
      </c>
      <c r="J2617" s="873"/>
      <c r="K2617" s="41">
        <v>-1.8</v>
      </c>
      <c r="L2617" s="875"/>
      <c r="M2617" s="43"/>
      <c r="O2617" s="1981"/>
      <c r="P2617" s="1982"/>
      <c r="Q2617" s="1980">
        <v>1</v>
      </c>
      <c r="R2617" s="2145"/>
      <c r="S2617" s="889"/>
      <c r="T2617" s="1569"/>
      <c r="U2617" s="915"/>
      <c r="V2617" s="890"/>
    </row>
    <row r="2618" spans="2:22" s="38" customFormat="1" ht="12" hidden="1" outlineLevel="3">
      <c r="B2618" s="26"/>
      <c r="C2618" s="40"/>
      <c r="D2618" s="39"/>
      <c r="E2618" s="40"/>
      <c r="F2618" s="872"/>
      <c r="G2618" s="873"/>
      <c r="H2618" s="873"/>
      <c r="I2618" s="874" t="s">
        <v>790</v>
      </c>
      <c r="J2618" s="873"/>
      <c r="K2618" s="41">
        <v>0</v>
      </c>
      <c r="L2618" s="875"/>
      <c r="M2618" s="43"/>
      <c r="O2618" s="1981"/>
      <c r="P2618" s="1982"/>
      <c r="Q2618" s="1980">
        <v>1</v>
      </c>
      <c r="R2618" s="2145"/>
      <c r="S2618" s="889"/>
      <c r="T2618" s="1569"/>
      <c r="U2618" s="915"/>
      <c r="V2618" s="890"/>
    </row>
    <row r="2619" spans="2:22" s="38" customFormat="1" ht="12" hidden="1" outlineLevel="3">
      <c r="B2619" s="26"/>
      <c r="C2619" s="40"/>
      <c r="D2619" s="39"/>
      <c r="E2619" s="40"/>
      <c r="F2619" s="872"/>
      <c r="G2619" s="873"/>
      <c r="H2619" s="873"/>
      <c r="I2619" s="874" t="s">
        <v>650</v>
      </c>
      <c r="J2619" s="873"/>
      <c r="K2619" s="41">
        <v>15.5</v>
      </c>
      <c r="L2619" s="875"/>
      <c r="M2619" s="43"/>
      <c r="O2619" s="1981"/>
      <c r="P2619" s="1982"/>
      <c r="Q2619" s="1980">
        <v>1</v>
      </c>
      <c r="R2619" s="2145"/>
      <c r="S2619" s="889"/>
      <c r="T2619" s="1569"/>
      <c r="U2619" s="915"/>
      <c r="V2619" s="890"/>
    </row>
    <row r="2620" spans="2:22" s="38" customFormat="1" ht="12" hidden="1" outlineLevel="3">
      <c r="B2620" s="26"/>
      <c r="C2620" s="40"/>
      <c r="D2620" s="39"/>
      <c r="E2620" s="40"/>
      <c r="F2620" s="872"/>
      <c r="G2620" s="873"/>
      <c r="H2620" s="873"/>
      <c r="I2620" s="874" t="s">
        <v>43</v>
      </c>
      <c r="J2620" s="873"/>
      <c r="K2620" s="41">
        <v>-0.9</v>
      </c>
      <c r="L2620" s="875"/>
      <c r="M2620" s="43"/>
      <c r="O2620" s="1981"/>
      <c r="P2620" s="1982"/>
      <c r="Q2620" s="1980">
        <v>1</v>
      </c>
      <c r="R2620" s="2145"/>
      <c r="S2620" s="889"/>
      <c r="T2620" s="1569"/>
      <c r="U2620" s="915"/>
      <c r="V2620" s="890"/>
    </row>
    <row r="2621" spans="2:22" s="38" customFormat="1" ht="12" hidden="1" outlineLevel="3">
      <c r="B2621" s="26"/>
      <c r="C2621" s="40"/>
      <c r="D2621" s="39"/>
      <c r="E2621" s="40"/>
      <c r="F2621" s="872"/>
      <c r="G2621" s="873"/>
      <c r="H2621" s="873"/>
      <c r="I2621" s="874"/>
      <c r="J2621" s="873"/>
      <c r="K2621" s="41">
        <v>0</v>
      </c>
      <c r="L2621" s="875"/>
      <c r="M2621" s="43"/>
      <c r="O2621" s="1981"/>
      <c r="P2621" s="1982"/>
      <c r="Q2621" s="1980">
        <v>1</v>
      </c>
      <c r="R2621" s="2145"/>
      <c r="S2621" s="889"/>
      <c r="T2621" s="1569"/>
      <c r="U2621" s="915"/>
      <c r="V2621" s="890"/>
    </row>
    <row r="2622" spans="2:22" s="64" customFormat="1" outlineLevel="2">
      <c r="B2622" s="26" t="s">
        <v>4688</v>
      </c>
      <c r="C2622" s="1642"/>
      <c r="D2622" s="1921"/>
      <c r="E2622" s="1639" t="s">
        <v>4691</v>
      </c>
      <c r="F2622" s="1638">
        <v>4</v>
      </c>
      <c r="G2622" s="1642" t="s">
        <v>5</v>
      </c>
      <c r="H2622" s="1922" t="s">
        <v>2336</v>
      </c>
      <c r="I2622" s="1644" t="s">
        <v>2337</v>
      </c>
      <c r="J2622" s="1642" t="s">
        <v>6</v>
      </c>
      <c r="K2622" s="1643">
        <v>751.23</v>
      </c>
      <c r="L2622" s="1923">
        <v>10</v>
      </c>
      <c r="M2622" s="1643">
        <f>K2622*(1+L2622/100)</f>
        <v>826.35300000000007</v>
      </c>
      <c r="O2622" s="1977"/>
      <c r="P2622" s="1983"/>
      <c r="Q2622" s="1978"/>
      <c r="R2622" s="2143">
        <f>M2622*Q2622</f>
        <v>0</v>
      </c>
      <c r="S2622" s="1924">
        <v>2.2000000000000001E-4</v>
      </c>
      <c r="T2622" s="2155">
        <f>M2622*S2622</f>
        <v>0.18179766000000003</v>
      </c>
      <c r="U2622" s="1619"/>
      <c r="V2622" s="911">
        <f>M2622*U2622</f>
        <v>0</v>
      </c>
    </row>
    <row r="2623" spans="2:22" s="64" customFormat="1" outlineLevel="2">
      <c r="B2623" s="26" t="s">
        <v>4688</v>
      </c>
      <c r="C2623" s="1642"/>
      <c r="D2623" s="1921"/>
      <c r="E2623" s="1639" t="s">
        <v>4692</v>
      </c>
      <c r="F2623" s="1638">
        <v>5</v>
      </c>
      <c r="G2623" s="1642" t="s">
        <v>13</v>
      </c>
      <c r="H2623" s="1922" t="s">
        <v>370</v>
      </c>
      <c r="I2623" s="1644" t="s">
        <v>1649</v>
      </c>
      <c r="J2623" s="1642" t="s">
        <v>0</v>
      </c>
      <c r="K2623" s="1643">
        <v>0.4</v>
      </c>
      <c r="L2623" s="1923">
        <v>0</v>
      </c>
      <c r="M2623" s="1643">
        <f>K2623*(1+L2623/100)</f>
        <v>0.4</v>
      </c>
      <c r="O2623" s="1977"/>
      <c r="P2623" s="1983"/>
      <c r="Q2623" s="1978"/>
      <c r="R2623" s="2143">
        <f>M2623*Q2623</f>
        <v>0</v>
      </c>
      <c r="S2623" s="1924"/>
      <c r="T2623" s="2155">
        <f>M2623*S2623</f>
        <v>0</v>
      </c>
      <c r="U2623" s="1619"/>
      <c r="V2623" s="911">
        <f>M2623*U2623</f>
        <v>0</v>
      </c>
    </row>
    <row r="2624" spans="2:22" s="47" customFormat="1" ht="12.75" hidden="1" customHeight="1" outlineLevel="2">
      <c r="B2624" s="26"/>
      <c r="C2624" s="49"/>
      <c r="D2624" s="48"/>
      <c r="E2624" s="49"/>
      <c r="F2624" s="876"/>
      <c r="G2624" s="877"/>
      <c r="H2624" s="877"/>
      <c r="I2624" s="878"/>
      <c r="J2624" s="877"/>
      <c r="K2624" s="51"/>
      <c r="L2624" s="879"/>
      <c r="M2624" s="51"/>
      <c r="O2624" s="1988"/>
      <c r="P2624" s="1985"/>
      <c r="Q2624" s="1986"/>
      <c r="R2624" s="2146"/>
      <c r="S2624" s="891"/>
      <c r="T2624" s="1570"/>
      <c r="U2624" s="916"/>
      <c r="V2624" s="892"/>
    </row>
    <row r="2625" spans="1:22" s="25" customFormat="1" ht="16.5" customHeight="1" outlineLevel="1">
      <c r="A2625" s="451"/>
      <c r="B2625" s="500" t="s">
        <v>4689</v>
      </c>
      <c r="C2625" s="501" t="s">
        <v>4714</v>
      </c>
      <c r="D2625" s="501"/>
      <c r="E2625" s="502"/>
      <c r="F2625" s="844"/>
      <c r="G2625" s="845"/>
      <c r="H2625" s="503"/>
      <c r="I2625" s="868" t="s">
        <v>914</v>
      </c>
      <c r="J2625" s="869"/>
      <c r="K2625" s="870"/>
      <c r="L2625" s="871"/>
      <c r="M2625" s="517"/>
      <c r="O2625" s="2007">
        <f>O2626+O2631+O2687+O2695</f>
        <v>0</v>
      </c>
      <c r="P2625" s="1987"/>
      <c r="Q2625" s="1976"/>
      <c r="R2625" s="2142">
        <f>R2626+R2631+R2687+R2695</f>
        <v>0</v>
      </c>
      <c r="S2625" s="880"/>
      <c r="T2625" s="2156">
        <f>SUBTOTAL(9,T2626:T2701)</f>
        <v>18.030446899999998</v>
      </c>
      <c r="U2625" s="917"/>
      <c r="V2625" s="893">
        <f>SUBTOTAL(9,V2626:V2702)</f>
        <v>0</v>
      </c>
    </row>
    <row r="2626" spans="1:22" s="64" customFormat="1" outlineLevel="2" collapsed="1">
      <c r="B2626" s="1843" t="s">
        <v>4</v>
      </c>
      <c r="C2626" s="1844"/>
      <c r="D2626" s="1631">
        <v>1</v>
      </c>
      <c r="E2626" s="1631"/>
      <c r="F2626" s="1630">
        <v>1</v>
      </c>
      <c r="G2626" s="1631" t="s">
        <v>13</v>
      </c>
      <c r="H2626" s="1632" t="s">
        <v>2338</v>
      </c>
      <c r="I2626" s="1633" t="s">
        <v>2339</v>
      </c>
      <c r="J2626" s="1633" t="s">
        <v>16</v>
      </c>
      <c r="K2626" s="1634">
        <v>175.92</v>
      </c>
      <c r="L2626" s="1635">
        <v>0</v>
      </c>
      <c r="M2626" s="1636">
        <f>K2626*(1+L2626/100)</f>
        <v>175.92</v>
      </c>
      <c r="O2626" s="1996"/>
      <c r="P2626" s="1983"/>
      <c r="Q2626" s="1978"/>
      <c r="R2626" s="2148">
        <f>M2626*Q2626</f>
        <v>0</v>
      </c>
      <c r="S2626" s="576">
        <v>4.5999999999999999E-2</v>
      </c>
      <c r="T2626" s="2157">
        <f>M2626*S2626</f>
        <v>8.0923199999999991</v>
      </c>
      <c r="U2626" s="919"/>
      <c r="V2626" s="896">
        <f>M2626*U2626</f>
        <v>0</v>
      </c>
    </row>
    <row r="2627" spans="1:22" s="38" customFormat="1" ht="12" hidden="1" outlineLevel="3">
      <c r="B2627" s="26"/>
      <c r="C2627" s="40"/>
      <c r="D2627" s="39"/>
      <c r="E2627" s="40"/>
      <c r="F2627" s="872"/>
      <c r="G2627" s="873"/>
      <c r="H2627" s="873"/>
      <c r="I2627" s="874" t="s">
        <v>90</v>
      </c>
      <c r="J2627" s="873"/>
      <c r="K2627" s="41">
        <v>0</v>
      </c>
      <c r="L2627" s="875"/>
      <c r="M2627" s="43"/>
      <c r="O2627" s="1999">
        <v>1</v>
      </c>
      <c r="P2627" s="1982"/>
      <c r="Q2627" s="1984"/>
      <c r="R2627" s="2145"/>
      <c r="S2627" s="889"/>
      <c r="T2627" s="1569"/>
      <c r="U2627" s="915"/>
      <c r="V2627" s="890"/>
    </row>
    <row r="2628" spans="1:22" s="38" customFormat="1" ht="12" hidden="1" outlineLevel="3">
      <c r="B2628" s="26"/>
      <c r="C2628" s="40"/>
      <c r="D2628" s="39"/>
      <c r="E2628" s="40"/>
      <c r="F2628" s="872"/>
      <c r="G2628" s="873"/>
      <c r="H2628" s="873"/>
      <c r="I2628" s="874" t="s">
        <v>44</v>
      </c>
      <c r="J2628" s="873"/>
      <c r="K2628" s="41">
        <v>0</v>
      </c>
      <c r="L2628" s="875"/>
      <c r="M2628" s="43"/>
      <c r="O2628" s="1999">
        <v>1</v>
      </c>
      <c r="P2628" s="1982"/>
      <c r="Q2628" s="1984"/>
      <c r="R2628" s="2145"/>
      <c r="S2628" s="889"/>
      <c r="T2628" s="1569"/>
      <c r="U2628" s="915"/>
      <c r="V2628" s="890"/>
    </row>
    <row r="2629" spans="1:22" s="38" customFormat="1" ht="12" hidden="1" outlineLevel="3">
      <c r="B2629" s="26"/>
      <c r="C2629" s="40"/>
      <c r="D2629" s="39"/>
      <c r="E2629" s="40"/>
      <c r="F2629" s="872"/>
      <c r="G2629" s="873"/>
      <c r="H2629" s="873"/>
      <c r="I2629" s="874" t="s">
        <v>561</v>
      </c>
      <c r="J2629" s="873"/>
      <c r="K2629" s="41">
        <v>175.92</v>
      </c>
      <c r="L2629" s="875"/>
      <c r="M2629" s="43"/>
      <c r="O2629" s="1999">
        <v>1</v>
      </c>
      <c r="P2629" s="1982"/>
      <c r="Q2629" s="1984"/>
      <c r="R2629" s="2145"/>
      <c r="S2629" s="889"/>
      <c r="T2629" s="1569"/>
      <c r="U2629" s="915"/>
      <c r="V2629" s="890"/>
    </row>
    <row r="2630" spans="1:22" s="38" customFormat="1" ht="12" hidden="1" outlineLevel="3">
      <c r="B2630" s="26"/>
      <c r="C2630" s="40"/>
      <c r="D2630" s="39"/>
      <c r="E2630" s="40"/>
      <c r="F2630" s="872"/>
      <c r="G2630" s="873"/>
      <c r="H2630" s="873"/>
      <c r="I2630" s="874" t="s">
        <v>3</v>
      </c>
      <c r="J2630" s="873"/>
      <c r="K2630" s="41">
        <v>175.92</v>
      </c>
      <c r="L2630" s="875"/>
      <c r="M2630" s="43"/>
      <c r="O2630" s="1999">
        <v>1</v>
      </c>
      <c r="P2630" s="1982"/>
      <c r="Q2630" s="1984"/>
      <c r="R2630" s="2145"/>
      <c r="S2630" s="889"/>
      <c r="T2630" s="1569"/>
      <c r="U2630" s="915"/>
      <c r="V2630" s="890"/>
    </row>
    <row r="2631" spans="1:22" s="471" customFormat="1" ht="16.5" customHeight="1" outlineLevel="1">
      <c r="A2631" s="64"/>
      <c r="B2631" s="1843" t="s">
        <v>4</v>
      </c>
      <c r="C2631" s="1844"/>
      <c r="D2631" s="1631">
        <v>2</v>
      </c>
      <c r="E2631" s="1631"/>
      <c r="F2631" s="1630"/>
      <c r="G2631" s="1631"/>
      <c r="H2631" s="1632"/>
      <c r="I2631" s="1633" t="s">
        <v>4708</v>
      </c>
      <c r="J2631" s="1633"/>
      <c r="K2631" s="1634"/>
      <c r="L2631" s="1635"/>
      <c r="M2631" s="1636"/>
      <c r="O2631" s="1996"/>
      <c r="P2631" s="1983"/>
      <c r="Q2631" s="2001"/>
      <c r="R2631" s="2148">
        <f>SUM(R2632:R2682)</f>
        <v>0</v>
      </c>
      <c r="S2631" s="576"/>
      <c r="T2631" s="2157"/>
      <c r="U2631" s="919"/>
      <c r="V2631" s="896"/>
    </row>
    <row r="2632" spans="1:22" s="64" customFormat="1" outlineLevel="2" collapsed="1">
      <c r="B2632" s="26" t="s">
        <v>4688</v>
      </c>
      <c r="C2632" s="1642"/>
      <c r="D2632" s="1921"/>
      <c r="E2632" s="1639" t="s">
        <v>4647</v>
      </c>
      <c r="F2632" s="1638">
        <v>2</v>
      </c>
      <c r="G2632" s="1642" t="s">
        <v>13</v>
      </c>
      <c r="H2632" s="1922" t="s">
        <v>2341</v>
      </c>
      <c r="I2632" s="1644" t="s">
        <v>2342</v>
      </c>
      <c r="J2632" s="1642" t="s">
        <v>16</v>
      </c>
      <c r="K2632" s="1643">
        <f>1252.073-45.09</f>
        <v>1206.9830000000002</v>
      </c>
      <c r="L2632" s="1923">
        <v>0</v>
      </c>
      <c r="M2632" s="1643">
        <f>K2632*(1+L2632/100)</f>
        <v>1206.9830000000002</v>
      </c>
      <c r="O2632" s="1977"/>
      <c r="P2632" s="1983"/>
      <c r="Q2632" s="1978"/>
      <c r="R2632" s="2143">
        <f>M2632*Q2632</f>
        <v>0</v>
      </c>
      <c r="S2632" s="1924">
        <v>5.1000000000000004E-3</v>
      </c>
      <c r="T2632" s="2155">
        <f>M2632*S2632</f>
        <v>6.1556133000000015</v>
      </c>
      <c r="U2632" s="1619"/>
      <c r="V2632" s="911">
        <f>M2632*U2632</f>
        <v>0</v>
      </c>
    </row>
    <row r="2633" spans="1:22" s="38" customFormat="1" ht="12" hidden="1" outlineLevel="3">
      <c r="B2633" s="26"/>
      <c r="C2633" s="40"/>
      <c r="D2633" s="39"/>
      <c r="E2633" s="40"/>
      <c r="F2633" s="872"/>
      <c r="G2633" s="873"/>
      <c r="H2633" s="873"/>
      <c r="I2633" s="874" t="s">
        <v>83</v>
      </c>
      <c r="J2633" s="873"/>
      <c r="K2633" s="41">
        <v>0</v>
      </c>
      <c r="L2633" s="875"/>
      <c r="M2633" s="43"/>
      <c r="O2633" s="1981"/>
      <c r="P2633" s="1982"/>
      <c r="Q2633" s="1980">
        <v>1</v>
      </c>
      <c r="R2633" s="2145"/>
      <c r="S2633" s="889"/>
      <c r="T2633" s="1569"/>
      <c r="U2633" s="915"/>
      <c r="V2633" s="890"/>
    </row>
    <row r="2634" spans="1:22" s="38" customFormat="1" ht="12" hidden="1" outlineLevel="3">
      <c r="B2634" s="26"/>
      <c r="C2634" s="40"/>
      <c r="D2634" s="39"/>
      <c r="E2634" s="40"/>
      <c r="F2634" s="872"/>
      <c r="G2634" s="873"/>
      <c r="H2634" s="873"/>
      <c r="I2634" s="874" t="s">
        <v>45</v>
      </c>
      <c r="J2634" s="873"/>
      <c r="K2634" s="41">
        <v>0</v>
      </c>
      <c r="L2634" s="875"/>
      <c r="M2634" s="43"/>
      <c r="O2634" s="1981"/>
      <c r="P2634" s="1982"/>
      <c r="Q2634" s="1980">
        <v>1</v>
      </c>
      <c r="R2634" s="2145"/>
      <c r="S2634" s="889"/>
      <c r="T2634" s="1569"/>
      <c r="U2634" s="915"/>
      <c r="V2634" s="890"/>
    </row>
    <row r="2635" spans="1:22" s="38" customFormat="1" ht="21.6" hidden="1" outlineLevel="3">
      <c r="B2635" s="26"/>
      <c r="C2635" s="40"/>
      <c r="D2635" s="39"/>
      <c r="E2635" s="40"/>
      <c r="F2635" s="872"/>
      <c r="G2635" s="873"/>
      <c r="H2635" s="873"/>
      <c r="I2635" s="874" t="s">
        <v>1617</v>
      </c>
      <c r="J2635" s="873"/>
      <c r="K2635" s="41">
        <v>345.17000000000007</v>
      </c>
      <c r="L2635" s="875"/>
      <c r="M2635" s="43"/>
      <c r="O2635" s="1981"/>
      <c r="P2635" s="1982"/>
      <c r="Q2635" s="1980">
        <v>1</v>
      </c>
      <c r="R2635" s="2145"/>
      <c r="S2635" s="889"/>
      <c r="T2635" s="1569"/>
      <c r="U2635" s="915"/>
      <c r="V2635" s="890"/>
    </row>
    <row r="2636" spans="1:22" s="38" customFormat="1" ht="21.6" hidden="1" outlineLevel="3">
      <c r="B2636" s="26"/>
      <c r="C2636" s="40"/>
      <c r="D2636" s="39"/>
      <c r="E2636" s="40"/>
      <c r="F2636" s="872"/>
      <c r="G2636" s="873"/>
      <c r="H2636" s="873"/>
      <c r="I2636" s="874" t="s">
        <v>1624</v>
      </c>
      <c r="J2636" s="873"/>
      <c r="K2636" s="41">
        <v>487.75999999999993</v>
      </c>
      <c r="L2636" s="875"/>
      <c r="M2636" s="43"/>
      <c r="O2636" s="1981"/>
      <c r="P2636" s="1982"/>
      <c r="Q2636" s="1980">
        <v>1</v>
      </c>
      <c r="R2636" s="2145"/>
      <c r="S2636" s="889"/>
      <c r="T2636" s="1569"/>
      <c r="U2636" s="915"/>
      <c r="V2636" s="890"/>
    </row>
    <row r="2637" spans="1:22" s="38" customFormat="1" ht="12" hidden="1" outlineLevel="3">
      <c r="B2637" s="26"/>
      <c r="C2637" s="40"/>
      <c r="D2637" s="39"/>
      <c r="E2637" s="40"/>
      <c r="F2637" s="872"/>
      <c r="G2637" s="873"/>
      <c r="H2637" s="873"/>
      <c r="I2637" s="874" t="s">
        <v>1550</v>
      </c>
      <c r="J2637" s="873"/>
      <c r="K2637" s="41">
        <v>427.21</v>
      </c>
      <c r="L2637" s="875"/>
      <c r="M2637" s="43"/>
      <c r="O2637" s="1981"/>
      <c r="P2637" s="1982"/>
      <c r="Q2637" s="1980">
        <v>1</v>
      </c>
      <c r="R2637" s="2145"/>
      <c r="S2637" s="889"/>
      <c r="T2637" s="1569"/>
      <c r="U2637" s="915"/>
      <c r="V2637" s="890"/>
    </row>
    <row r="2638" spans="1:22" s="38" customFormat="1" ht="12" hidden="1" outlineLevel="3">
      <c r="B2638" s="26"/>
      <c r="C2638" s="40"/>
      <c r="D2638" s="39"/>
      <c r="E2638" s="40"/>
      <c r="F2638" s="872"/>
      <c r="G2638" s="873"/>
      <c r="H2638" s="873"/>
      <c r="I2638" s="874" t="s">
        <v>165</v>
      </c>
      <c r="J2638" s="873"/>
      <c r="K2638" s="41">
        <v>0</v>
      </c>
      <c r="L2638" s="875"/>
      <c r="M2638" s="43"/>
      <c r="O2638" s="1981"/>
      <c r="P2638" s="1982"/>
      <c r="Q2638" s="1980">
        <v>1</v>
      </c>
      <c r="R2638" s="2145"/>
      <c r="S2638" s="889"/>
      <c r="T2638" s="1569"/>
      <c r="U2638" s="915"/>
      <c r="V2638" s="890"/>
    </row>
    <row r="2639" spans="1:22" s="38" customFormat="1" ht="12" hidden="1" outlineLevel="3">
      <c r="B2639" s="26"/>
      <c r="C2639" s="40"/>
      <c r="D2639" s="39"/>
      <c r="E2639" s="40"/>
      <c r="F2639" s="872"/>
      <c r="G2639" s="873"/>
      <c r="H2639" s="873"/>
      <c r="I2639" s="874" t="s">
        <v>397</v>
      </c>
      <c r="J2639" s="873"/>
      <c r="K2639" s="41">
        <v>-3.1775000000000002</v>
      </c>
      <c r="L2639" s="875"/>
      <c r="M2639" s="43"/>
      <c r="O2639" s="1981"/>
      <c r="P2639" s="1982"/>
      <c r="Q2639" s="1980">
        <v>1</v>
      </c>
      <c r="R2639" s="2145"/>
      <c r="S2639" s="889"/>
      <c r="T2639" s="1569"/>
      <c r="U2639" s="915"/>
      <c r="V2639" s="890"/>
    </row>
    <row r="2640" spans="1:22" s="38" customFormat="1" ht="12" hidden="1" outlineLevel="3">
      <c r="B2640" s="26"/>
      <c r="C2640" s="40"/>
      <c r="D2640" s="39"/>
      <c r="E2640" s="40"/>
      <c r="F2640" s="872"/>
      <c r="G2640" s="873"/>
      <c r="H2640" s="873"/>
      <c r="I2640" s="874" t="s">
        <v>393</v>
      </c>
      <c r="J2640" s="873"/>
      <c r="K2640" s="41">
        <v>-4.34</v>
      </c>
      <c r="L2640" s="875"/>
      <c r="M2640" s="43"/>
      <c r="O2640" s="1981"/>
      <c r="P2640" s="1982"/>
      <c r="Q2640" s="1980">
        <v>1</v>
      </c>
      <c r="R2640" s="2145"/>
      <c r="S2640" s="889"/>
      <c r="T2640" s="1569"/>
      <c r="U2640" s="915"/>
      <c r="V2640" s="890"/>
    </row>
    <row r="2641" spans="2:22" s="38" customFormat="1" ht="12" hidden="1" outlineLevel="3">
      <c r="B2641" s="26"/>
      <c r="C2641" s="40"/>
      <c r="D2641" s="39"/>
      <c r="E2641" s="40"/>
      <c r="F2641" s="872"/>
      <c r="G2641" s="873"/>
      <c r="H2641" s="873"/>
      <c r="I2641" s="874" t="s">
        <v>44</v>
      </c>
      <c r="J2641" s="873"/>
      <c r="K2641" s="41">
        <v>0</v>
      </c>
      <c r="L2641" s="875"/>
      <c r="M2641" s="43"/>
      <c r="O2641" s="1981"/>
      <c r="P2641" s="1982"/>
      <c r="Q2641" s="1980">
        <v>1</v>
      </c>
      <c r="R2641" s="2145"/>
      <c r="S2641" s="889"/>
      <c r="T2641" s="1569"/>
      <c r="U2641" s="915"/>
      <c r="V2641" s="890"/>
    </row>
    <row r="2642" spans="2:22" s="38" customFormat="1" ht="21.6" hidden="1" outlineLevel="3">
      <c r="B2642" s="26"/>
      <c r="C2642" s="40"/>
      <c r="D2642" s="39"/>
      <c r="E2642" s="40"/>
      <c r="F2642" s="872"/>
      <c r="G2642" s="873"/>
      <c r="H2642" s="873"/>
      <c r="I2642" s="874" t="s">
        <v>1627</v>
      </c>
      <c r="J2642" s="873"/>
      <c r="K2642" s="41">
        <v>471.89999999999992</v>
      </c>
      <c r="L2642" s="875"/>
      <c r="M2642" s="43"/>
      <c r="O2642" s="1981"/>
      <c r="P2642" s="1982"/>
      <c r="Q2642" s="1980">
        <v>1</v>
      </c>
      <c r="R2642" s="2145"/>
      <c r="S2642" s="889"/>
      <c r="T2642" s="1569"/>
      <c r="U2642" s="915"/>
      <c r="V2642" s="890"/>
    </row>
    <row r="2643" spans="2:22" s="38" customFormat="1" ht="12" hidden="1" outlineLevel="3">
      <c r="B2643" s="26"/>
      <c r="C2643" s="40"/>
      <c r="D2643" s="39"/>
      <c r="E2643" s="40"/>
      <c r="F2643" s="872"/>
      <c r="G2643" s="873"/>
      <c r="H2643" s="873"/>
      <c r="I2643" s="874" t="s">
        <v>1469</v>
      </c>
      <c r="J2643" s="873"/>
      <c r="K2643" s="41">
        <v>113.47</v>
      </c>
      <c r="L2643" s="875"/>
      <c r="M2643" s="43"/>
      <c r="O2643" s="1981"/>
      <c r="P2643" s="1982"/>
      <c r="Q2643" s="1980">
        <v>1</v>
      </c>
      <c r="R2643" s="2145"/>
      <c r="S2643" s="889"/>
      <c r="T2643" s="1569"/>
      <c r="U2643" s="915"/>
      <c r="V2643" s="890"/>
    </row>
    <row r="2644" spans="2:22" s="38" customFormat="1" ht="12" hidden="1" outlineLevel="3">
      <c r="B2644" s="26"/>
      <c r="C2644" s="40"/>
      <c r="D2644" s="39"/>
      <c r="E2644" s="40"/>
      <c r="F2644" s="872"/>
      <c r="G2644" s="873"/>
      <c r="H2644" s="873"/>
      <c r="I2644" s="874" t="s">
        <v>165</v>
      </c>
      <c r="J2644" s="873"/>
      <c r="K2644" s="41">
        <v>0</v>
      </c>
      <c r="L2644" s="875"/>
      <c r="M2644" s="43"/>
      <c r="O2644" s="1981"/>
      <c r="P2644" s="1982"/>
      <c r="Q2644" s="1980">
        <v>1</v>
      </c>
      <c r="R2644" s="2145"/>
      <c r="S2644" s="889"/>
      <c r="T2644" s="1569"/>
      <c r="U2644" s="915"/>
      <c r="V2644" s="890"/>
    </row>
    <row r="2645" spans="2:22" s="38" customFormat="1" ht="12" hidden="1" outlineLevel="3">
      <c r="B2645" s="26"/>
      <c r="C2645" s="40"/>
      <c r="D2645" s="39"/>
      <c r="E2645" s="40"/>
      <c r="F2645" s="872"/>
      <c r="G2645" s="873"/>
      <c r="H2645" s="873"/>
      <c r="I2645" s="874" t="s">
        <v>398</v>
      </c>
      <c r="J2645" s="873"/>
      <c r="K2645" s="41">
        <v>-5.7194999999999991</v>
      </c>
      <c r="L2645" s="875"/>
      <c r="M2645" s="43"/>
      <c r="O2645" s="1981"/>
      <c r="P2645" s="1982"/>
      <c r="Q2645" s="1980">
        <v>1</v>
      </c>
      <c r="R2645" s="2145"/>
      <c r="S2645" s="889"/>
      <c r="T2645" s="1569"/>
      <c r="U2645" s="915"/>
      <c r="V2645" s="890"/>
    </row>
    <row r="2646" spans="2:22" s="38" customFormat="1" ht="12" hidden="1" outlineLevel="3">
      <c r="B2646" s="26"/>
      <c r="C2646" s="40"/>
      <c r="D2646" s="39"/>
      <c r="E2646" s="40"/>
      <c r="F2646" s="872"/>
      <c r="G2646" s="873"/>
      <c r="H2646" s="873"/>
      <c r="I2646" s="874" t="s">
        <v>3</v>
      </c>
      <c r="J2646" s="873"/>
      <c r="K2646" s="41">
        <v>1832.2730000000001</v>
      </c>
      <c r="L2646" s="875"/>
      <c r="M2646" s="43"/>
      <c r="O2646" s="1981"/>
      <c r="P2646" s="1982"/>
      <c r="Q2646" s="1980">
        <v>1</v>
      </c>
      <c r="R2646" s="2145"/>
      <c r="S2646" s="889"/>
      <c r="T2646" s="1569"/>
      <c r="U2646" s="915"/>
      <c r="V2646" s="890"/>
    </row>
    <row r="2647" spans="2:22" s="38" customFormat="1" ht="12" hidden="1" outlineLevel="3">
      <c r="B2647" s="26"/>
      <c r="C2647" s="40"/>
      <c r="D2647" s="39"/>
      <c r="E2647" s="40"/>
      <c r="F2647" s="872"/>
      <c r="G2647" s="873"/>
      <c r="H2647" s="873"/>
      <c r="I2647" s="874" t="s">
        <v>28</v>
      </c>
      <c r="J2647" s="873"/>
      <c r="K2647" s="41">
        <v>0</v>
      </c>
      <c r="L2647" s="875"/>
      <c r="M2647" s="43"/>
      <c r="O2647" s="1981"/>
      <c r="P2647" s="1982"/>
      <c r="Q2647" s="1980">
        <v>1</v>
      </c>
      <c r="R2647" s="2145"/>
      <c r="S2647" s="889"/>
      <c r="T2647" s="1569"/>
      <c r="U2647" s="915"/>
      <c r="V2647" s="890"/>
    </row>
    <row r="2648" spans="2:22" s="38" customFormat="1" ht="12" hidden="1" outlineLevel="3">
      <c r="B2648" s="26"/>
      <c r="C2648" s="40"/>
      <c r="D2648" s="39"/>
      <c r="E2648" s="40"/>
      <c r="F2648" s="872"/>
      <c r="G2648" s="873"/>
      <c r="H2648" s="873"/>
      <c r="I2648" s="874" t="s">
        <v>1402</v>
      </c>
      <c r="J2648" s="873"/>
      <c r="K2648" s="41">
        <v>67.78</v>
      </c>
      <c r="L2648" s="875"/>
      <c r="M2648" s="43"/>
      <c r="O2648" s="1981"/>
      <c r="P2648" s="1982"/>
      <c r="Q2648" s="1980">
        <v>1</v>
      </c>
      <c r="R2648" s="2145"/>
      <c r="S2648" s="889"/>
      <c r="T2648" s="1569"/>
      <c r="U2648" s="915"/>
      <c r="V2648" s="890"/>
    </row>
    <row r="2649" spans="2:22" s="38" customFormat="1" ht="12" hidden="1" outlineLevel="3">
      <c r="B2649" s="26"/>
      <c r="C2649" s="40"/>
      <c r="D2649" s="39"/>
      <c r="E2649" s="40"/>
      <c r="F2649" s="872"/>
      <c r="G2649" s="873"/>
      <c r="H2649" s="873"/>
      <c r="I2649" s="874" t="s">
        <v>3</v>
      </c>
      <c r="J2649" s="873"/>
      <c r="K2649" s="41">
        <v>67.78</v>
      </c>
      <c r="L2649" s="875"/>
      <c r="M2649" s="43"/>
      <c r="O2649" s="1981"/>
      <c r="P2649" s="1982"/>
      <c r="Q2649" s="1980">
        <v>1</v>
      </c>
      <c r="R2649" s="2145"/>
      <c r="S2649" s="889"/>
      <c r="T2649" s="1569"/>
      <c r="U2649" s="915"/>
      <c r="V2649" s="890"/>
    </row>
    <row r="2650" spans="2:22" s="38" customFormat="1" ht="12" hidden="1" outlineLevel="3">
      <c r="B2650" s="26"/>
      <c r="C2650" s="40"/>
      <c r="D2650" s="39"/>
      <c r="E2650" s="40"/>
      <c r="F2650" s="872"/>
      <c r="G2650" s="873"/>
      <c r="H2650" s="873"/>
      <c r="I2650" s="874">
        <v>-45.09</v>
      </c>
      <c r="J2650" s="873"/>
      <c r="K2650" s="41">
        <v>-45.09</v>
      </c>
      <c r="L2650" s="875"/>
      <c r="M2650" s="43"/>
      <c r="O2650" s="1981"/>
      <c r="P2650" s="1982"/>
      <c r="Q2650" s="1980">
        <v>1</v>
      </c>
      <c r="R2650" s="2145"/>
      <c r="S2650" s="889"/>
      <c r="T2650" s="1569"/>
      <c r="U2650" s="915"/>
      <c r="V2650" s="890"/>
    </row>
    <row r="2651" spans="2:22" s="64" customFormat="1" outlineLevel="2" collapsed="1">
      <c r="B2651" s="26" t="s">
        <v>4688</v>
      </c>
      <c r="C2651" s="1642"/>
      <c r="D2651" s="1921"/>
      <c r="E2651" s="1639" t="s">
        <v>1</v>
      </c>
      <c r="F2651" s="1638">
        <v>3</v>
      </c>
      <c r="G2651" s="1642" t="s">
        <v>13</v>
      </c>
      <c r="H2651" s="1922" t="s">
        <v>2340</v>
      </c>
      <c r="I2651" s="1644" t="s">
        <v>2343</v>
      </c>
      <c r="J2651" s="1642" t="s">
        <v>16</v>
      </c>
      <c r="K2651" s="1643">
        <v>91.447999999999993</v>
      </c>
      <c r="L2651" s="1923">
        <v>0</v>
      </c>
      <c r="M2651" s="1643">
        <f>K2651*(1+L2651/100)</f>
        <v>91.447999999999993</v>
      </c>
      <c r="O2651" s="1977"/>
      <c r="P2651" s="1983"/>
      <c r="Q2651" s="1978"/>
      <c r="R2651" s="2143">
        <f>M2651*Q2651</f>
        <v>0</v>
      </c>
      <c r="S2651" s="1924">
        <v>5.1000000000000004E-3</v>
      </c>
      <c r="T2651" s="2155">
        <f>M2651*S2651</f>
        <v>0.46638479999999999</v>
      </c>
      <c r="U2651" s="1619"/>
      <c r="V2651" s="911">
        <f>M2651*U2651</f>
        <v>0</v>
      </c>
    </row>
    <row r="2652" spans="2:22" s="38" customFormat="1" ht="12" hidden="1" outlineLevel="3">
      <c r="B2652" s="26"/>
      <c r="C2652" s="40"/>
      <c r="D2652" s="39"/>
      <c r="E2652" s="40"/>
      <c r="F2652" s="872"/>
      <c r="G2652" s="873"/>
      <c r="H2652" s="873"/>
      <c r="I2652" s="874" t="s">
        <v>83</v>
      </c>
      <c r="J2652" s="873"/>
      <c r="K2652" s="41">
        <v>0</v>
      </c>
      <c r="L2652" s="875"/>
      <c r="M2652" s="43"/>
      <c r="O2652" s="1981"/>
      <c r="P2652" s="1982"/>
      <c r="Q2652" s="1980">
        <v>1</v>
      </c>
      <c r="R2652" s="2145"/>
      <c r="S2652" s="889"/>
      <c r="T2652" s="1569"/>
      <c r="U2652" s="915"/>
      <c r="V2652" s="890"/>
    </row>
    <row r="2653" spans="2:22" s="38" customFormat="1" ht="12" hidden="1" outlineLevel="3">
      <c r="B2653" s="26"/>
      <c r="C2653" s="40"/>
      <c r="D2653" s="39"/>
      <c r="E2653" s="40"/>
      <c r="F2653" s="872"/>
      <c r="G2653" s="873"/>
      <c r="H2653" s="873"/>
      <c r="I2653" s="874" t="s">
        <v>199</v>
      </c>
      <c r="J2653" s="873"/>
      <c r="K2653" s="41">
        <v>0</v>
      </c>
      <c r="L2653" s="875"/>
      <c r="M2653" s="43"/>
      <c r="O2653" s="1981"/>
      <c r="P2653" s="1982"/>
      <c r="Q2653" s="1980">
        <v>1</v>
      </c>
      <c r="R2653" s="2145"/>
      <c r="S2653" s="889"/>
      <c r="T2653" s="1569"/>
      <c r="U2653" s="915"/>
      <c r="V2653" s="890"/>
    </row>
    <row r="2654" spans="2:22" s="38" customFormat="1" ht="12" hidden="1" outlineLevel="3">
      <c r="B2654" s="26"/>
      <c r="C2654" s="40"/>
      <c r="D2654" s="39"/>
      <c r="E2654" s="40"/>
      <c r="F2654" s="872"/>
      <c r="G2654" s="873"/>
      <c r="H2654" s="873"/>
      <c r="I2654" s="874" t="s">
        <v>50</v>
      </c>
      <c r="J2654" s="873"/>
      <c r="K2654" s="41">
        <v>16.52</v>
      </c>
      <c r="L2654" s="875"/>
      <c r="M2654" s="43"/>
      <c r="O2654" s="1981"/>
      <c r="P2654" s="1982"/>
      <c r="Q2654" s="1980">
        <v>1</v>
      </c>
      <c r="R2654" s="2145"/>
      <c r="S2654" s="889"/>
      <c r="T2654" s="1569"/>
      <c r="U2654" s="915"/>
      <c r="V2654" s="890"/>
    </row>
    <row r="2655" spans="2:22" s="38" customFormat="1" ht="12" hidden="1" outlineLevel="3">
      <c r="B2655" s="26"/>
      <c r="C2655" s="40"/>
      <c r="D2655" s="39"/>
      <c r="E2655" s="40"/>
      <c r="F2655" s="872"/>
      <c r="G2655" s="873"/>
      <c r="H2655" s="873"/>
      <c r="I2655" s="874" t="s">
        <v>181</v>
      </c>
      <c r="J2655" s="873"/>
      <c r="K2655" s="41">
        <v>0</v>
      </c>
      <c r="L2655" s="875"/>
      <c r="M2655" s="43"/>
      <c r="O2655" s="1981"/>
      <c r="P2655" s="1982"/>
      <c r="Q2655" s="1980">
        <v>1</v>
      </c>
      <c r="R2655" s="2145"/>
      <c r="S2655" s="889"/>
      <c r="T2655" s="1569"/>
      <c r="U2655" s="915"/>
      <c r="V2655" s="890"/>
    </row>
    <row r="2656" spans="2:22" s="38" customFormat="1" ht="12" hidden="1" outlineLevel="3">
      <c r="B2656" s="26"/>
      <c r="C2656" s="40"/>
      <c r="D2656" s="39"/>
      <c r="E2656" s="40"/>
      <c r="F2656" s="872"/>
      <c r="G2656" s="873"/>
      <c r="H2656" s="873"/>
      <c r="I2656" s="874" t="s">
        <v>53</v>
      </c>
      <c r="J2656" s="873"/>
      <c r="K2656" s="41">
        <v>18.28</v>
      </c>
      <c r="L2656" s="875"/>
      <c r="M2656" s="43"/>
      <c r="O2656" s="1981"/>
      <c r="P2656" s="1982"/>
      <c r="Q2656" s="1980">
        <v>1</v>
      </c>
      <c r="R2656" s="2145"/>
      <c r="S2656" s="889"/>
      <c r="T2656" s="1569"/>
      <c r="U2656" s="915"/>
      <c r="V2656" s="890"/>
    </row>
    <row r="2657" spans="2:22" s="38" customFormat="1" ht="12" hidden="1" outlineLevel="3">
      <c r="B2657" s="26"/>
      <c r="C2657" s="40"/>
      <c r="D2657" s="39"/>
      <c r="E2657" s="40"/>
      <c r="F2657" s="872"/>
      <c r="G2657" s="873"/>
      <c r="H2657" s="873"/>
      <c r="I2657" s="874" t="s">
        <v>182</v>
      </c>
      <c r="J2657" s="873"/>
      <c r="K2657" s="41">
        <v>0</v>
      </c>
      <c r="L2657" s="875"/>
      <c r="M2657" s="43"/>
      <c r="O2657" s="1981"/>
      <c r="P2657" s="1982"/>
      <c r="Q2657" s="1980">
        <v>1</v>
      </c>
      <c r="R2657" s="2145"/>
      <c r="S2657" s="889"/>
      <c r="T2657" s="1569"/>
      <c r="U2657" s="915"/>
      <c r="V2657" s="890"/>
    </row>
    <row r="2658" spans="2:22" s="38" customFormat="1" ht="12" hidden="1" outlineLevel="3">
      <c r="B2658" s="26"/>
      <c r="C2658" s="40"/>
      <c r="D2658" s="39"/>
      <c r="E2658" s="40"/>
      <c r="F2658" s="872"/>
      <c r="G2658" s="873"/>
      <c r="H2658" s="873"/>
      <c r="I2658" s="874" t="s">
        <v>50</v>
      </c>
      <c r="J2658" s="873"/>
      <c r="K2658" s="41">
        <v>16.52</v>
      </c>
      <c r="L2658" s="875"/>
      <c r="M2658" s="43"/>
      <c r="O2658" s="1981"/>
      <c r="P2658" s="1982"/>
      <c r="Q2658" s="1980">
        <v>1</v>
      </c>
      <c r="R2658" s="2145"/>
      <c r="S2658" s="889"/>
      <c r="T2658" s="1569"/>
      <c r="U2658" s="915"/>
      <c r="V2658" s="890"/>
    </row>
    <row r="2659" spans="2:22" s="38" customFormat="1" ht="12" hidden="1" outlineLevel="3">
      <c r="B2659" s="26"/>
      <c r="C2659" s="40"/>
      <c r="D2659" s="39"/>
      <c r="E2659" s="40"/>
      <c r="F2659" s="872"/>
      <c r="G2659" s="873"/>
      <c r="H2659" s="873"/>
      <c r="I2659" s="874" t="s">
        <v>3</v>
      </c>
      <c r="J2659" s="873"/>
      <c r="K2659" s="41">
        <v>51.319999999999993</v>
      </c>
      <c r="L2659" s="875"/>
      <c r="M2659" s="43"/>
      <c r="O2659" s="1981"/>
      <c r="P2659" s="1982"/>
      <c r="Q2659" s="1980">
        <v>1</v>
      </c>
      <c r="R2659" s="2145"/>
      <c r="S2659" s="889"/>
      <c r="T2659" s="1569"/>
      <c r="U2659" s="915"/>
      <c r="V2659" s="890"/>
    </row>
    <row r="2660" spans="2:22" s="38" customFormat="1" ht="12" hidden="1" outlineLevel="3">
      <c r="B2660" s="26"/>
      <c r="C2660" s="40"/>
      <c r="D2660" s="39"/>
      <c r="E2660" s="40"/>
      <c r="F2660" s="872"/>
      <c r="G2660" s="873"/>
      <c r="H2660" s="873"/>
      <c r="I2660" s="874" t="s">
        <v>386</v>
      </c>
      <c r="J2660" s="873"/>
      <c r="K2660" s="41">
        <v>0</v>
      </c>
      <c r="L2660" s="875"/>
      <c r="M2660" s="43"/>
      <c r="O2660" s="1981"/>
      <c r="P2660" s="1982"/>
      <c r="Q2660" s="1980">
        <v>1</v>
      </c>
      <c r="R2660" s="2145"/>
      <c r="S2660" s="889"/>
      <c r="T2660" s="1569"/>
      <c r="U2660" s="915"/>
      <c r="V2660" s="890"/>
    </row>
    <row r="2661" spans="2:22" s="38" customFormat="1" ht="12" hidden="1" outlineLevel="3">
      <c r="B2661" s="26"/>
      <c r="C2661" s="40"/>
      <c r="D2661" s="39"/>
      <c r="E2661" s="40"/>
      <c r="F2661" s="872"/>
      <c r="G2661" s="873"/>
      <c r="H2661" s="873"/>
      <c r="I2661" s="874" t="s">
        <v>838</v>
      </c>
      <c r="J2661" s="873"/>
      <c r="K2661" s="41">
        <v>16.02</v>
      </c>
      <c r="L2661" s="875"/>
      <c r="M2661" s="43"/>
      <c r="O2661" s="1981"/>
      <c r="P2661" s="1982"/>
      <c r="Q2661" s="1980">
        <v>1</v>
      </c>
      <c r="R2661" s="2145"/>
      <c r="S2661" s="889"/>
      <c r="T2661" s="1569"/>
      <c r="U2661" s="915"/>
      <c r="V2661" s="890"/>
    </row>
    <row r="2662" spans="2:22" s="38" customFormat="1" ht="12" hidden="1" outlineLevel="3">
      <c r="B2662" s="26"/>
      <c r="C2662" s="40"/>
      <c r="D2662" s="39"/>
      <c r="E2662" s="40"/>
      <c r="F2662" s="872"/>
      <c r="G2662" s="873"/>
      <c r="H2662" s="873"/>
      <c r="I2662" s="874" t="s">
        <v>3</v>
      </c>
      <c r="J2662" s="873"/>
      <c r="K2662" s="41">
        <v>16.02</v>
      </c>
      <c r="L2662" s="875"/>
      <c r="M2662" s="43"/>
      <c r="O2662" s="1981"/>
      <c r="P2662" s="1982"/>
      <c r="Q2662" s="1980">
        <v>1</v>
      </c>
      <c r="R2662" s="2145"/>
      <c r="S2662" s="889"/>
      <c r="T2662" s="1569"/>
      <c r="U2662" s="915"/>
      <c r="V2662" s="890"/>
    </row>
    <row r="2663" spans="2:22" s="38" customFormat="1" ht="12" hidden="1" outlineLevel="3">
      <c r="B2663" s="26"/>
      <c r="C2663" s="40"/>
      <c r="D2663" s="39"/>
      <c r="E2663" s="40"/>
      <c r="F2663" s="872"/>
      <c r="G2663" s="873"/>
      <c r="H2663" s="873"/>
      <c r="I2663" s="874" t="s">
        <v>199</v>
      </c>
      <c r="J2663" s="873"/>
      <c r="K2663" s="41">
        <v>0</v>
      </c>
      <c r="L2663" s="875"/>
      <c r="M2663" s="43"/>
      <c r="O2663" s="1981"/>
      <c r="P2663" s="1982"/>
      <c r="Q2663" s="1980">
        <v>1</v>
      </c>
      <c r="R2663" s="2145"/>
      <c r="S2663" s="889"/>
      <c r="T2663" s="1569"/>
      <c r="U2663" s="915"/>
      <c r="V2663" s="890"/>
    </row>
    <row r="2664" spans="2:22" s="38" customFormat="1" ht="12" hidden="1" outlineLevel="3">
      <c r="B2664" s="26"/>
      <c r="C2664" s="40"/>
      <c r="D2664" s="39"/>
      <c r="E2664" s="40"/>
      <c r="F2664" s="872"/>
      <c r="G2664" s="873"/>
      <c r="H2664" s="873"/>
      <c r="I2664" s="874" t="s">
        <v>549</v>
      </c>
      <c r="J2664" s="873"/>
      <c r="K2664" s="41">
        <v>6.3550000000000004</v>
      </c>
      <c r="L2664" s="875"/>
      <c r="M2664" s="43"/>
      <c r="O2664" s="1981"/>
      <c r="P2664" s="1982"/>
      <c r="Q2664" s="1980">
        <v>1</v>
      </c>
      <c r="R2664" s="2145"/>
      <c r="S2664" s="889"/>
      <c r="T2664" s="1569"/>
      <c r="U2664" s="915"/>
      <c r="V2664" s="890"/>
    </row>
    <row r="2665" spans="2:22" s="38" customFormat="1" ht="12" hidden="1" outlineLevel="3">
      <c r="B2665" s="26"/>
      <c r="C2665" s="40"/>
      <c r="D2665" s="39"/>
      <c r="E2665" s="40"/>
      <c r="F2665" s="872"/>
      <c r="G2665" s="873"/>
      <c r="H2665" s="873"/>
      <c r="I2665" s="874" t="s">
        <v>550</v>
      </c>
      <c r="J2665" s="873"/>
      <c r="K2665" s="41">
        <v>3.6079999999999997</v>
      </c>
      <c r="L2665" s="875"/>
      <c r="M2665" s="43"/>
      <c r="O2665" s="1981"/>
      <c r="P2665" s="1982"/>
      <c r="Q2665" s="1980">
        <v>1</v>
      </c>
      <c r="R2665" s="2145"/>
      <c r="S2665" s="889"/>
      <c r="T2665" s="1569"/>
      <c r="U2665" s="915"/>
      <c r="V2665" s="890"/>
    </row>
    <row r="2666" spans="2:22" s="38" customFormat="1" ht="12" hidden="1" outlineLevel="3">
      <c r="B2666" s="26"/>
      <c r="C2666" s="40"/>
      <c r="D2666" s="39"/>
      <c r="E2666" s="40"/>
      <c r="F2666" s="872"/>
      <c r="G2666" s="873"/>
      <c r="H2666" s="873"/>
      <c r="I2666" s="874" t="s">
        <v>181</v>
      </c>
      <c r="J2666" s="873"/>
      <c r="K2666" s="41">
        <v>0</v>
      </c>
      <c r="L2666" s="875"/>
      <c r="M2666" s="43"/>
      <c r="O2666" s="1981"/>
      <c r="P2666" s="1982"/>
      <c r="Q2666" s="1980">
        <v>1</v>
      </c>
      <c r="R2666" s="2145"/>
      <c r="S2666" s="889"/>
      <c r="T2666" s="1569"/>
      <c r="U2666" s="915"/>
      <c r="V2666" s="890"/>
    </row>
    <row r="2667" spans="2:22" s="38" customFormat="1" ht="12" hidden="1" outlineLevel="3">
      <c r="B2667" s="26"/>
      <c r="C2667" s="40"/>
      <c r="D2667" s="39"/>
      <c r="E2667" s="40"/>
      <c r="F2667" s="872"/>
      <c r="G2667" s="873"/>
      <c r="H2667" s="873"/>
      <c r="I2667" s="874" t="s">
        <v>489</v>
      </c>
      <c r="J2667" s="873"/>
      <c r="K2667" s="41">
        <v>5.7195</v>
      </c>
      <c r="L2667" s="875"/>
      <c r="M2667" s="43"/>
      <c r="O2667" s="1981"/>
      <c r="P2667" s="1982"/>
      <c r="Q2667" s="1980">
        <v>1</v>
      </c>
      <c r="R2667" s="2145"/>
      <c r="S2667" s="889"/>
      <c r="T2667" s="1569"/>
      <c r="U2667" s="915"/>
      <c r="V2667" s="890"/>
    </row>
    <row r="2668" spans="2:22" s="38" customFormat="1" ht="12" hidden="1" outlineLevel="3">
      <c r="B2668" s="26"/>
      <c r="C2668" s="40"/>
      <c r="D2668" s="39"/>
      <c r="E2668" s="40"/>
      <c r="F2668" s="872"/>
      <c r="G2668" s="873"/>
      <c r="H2668" s="873"/>
      <c r="I2668" s="874" t="s">
        <v>548</v>
      </c>
      <c r="J2668" s="873"/>
      <c r="K2668" s="41">
        <v>3.28</v>
      </c>
      <c r="L2668" s="875"/>
      <c r="M2668" s="43"/>
      <c r="O2668" s="1981"/>
      <c r="P2668" s="1982"/>
      <c r="Q2668" s="1980">
        <v>1</v>
      </c>
      <c r="R2668" s="2145"/>
      <c r="S2668" s="889"/>
      <c r="T2668" s="1569"/>
      <c r="U2668" s="915"/>
      <c r="V2668" s="890"/>
    </row>
    <row r="2669" spans="2:22" s="38" customFormat="1" ht="12" hidden="1" outlineLevel="3">
      <c r="B2669" s="26"/>
      <c r="C2669" s="40"/>
      <c r="D2669" s="39"/>
      <c r="E2669" s="40"/>
      <c r="F2669" s="872"/>
      <c r="G2669" s="873"/>
      <c r="H2669" s="873"/>
      <c r="I2669" s="874" t="s">
        <v>3</v>
      </c>
      <c r="J2669" s="873"/>
      <c r="K2669" s="41">
        <v>18.962499999999999</v>
      </c>
      <c r="L2669" s="875"/>
      <c r="M2669" s="43"/>
      <c r="O2669" s="1981"/>
      <c r="P2669" s="1982"/>
      <c r="Q2669" s="1980">
        <v>1</v>
      </c>
      <c r="R2669" s="2145"/>
      <c r="S2669" s="889"/>
      <c r="T2669" s="1569"/>
      <c r="U2669" s="915"/>
      <c r="V2669" s="890"/>
    </row>
    <row r="2670" spans="2:22" s="38" customFormat="1" ht="12" hidden="1" outlineLevel="3">
      <c r="B2670" s="26"/>
      <c r="C2670" s="40"/>
      <c r="D2670" s="39"/>
      <c r="E2670" s="40"/>
      <c r="F2670" s="872"/>
      <c r="G2670" s="873"/>
      <c r="H2670" s="873"/>
      <c r="I2670" s="874" t="s">
        <v>384</v>
      </c>
      <c r="J2670" s="873"/>
      <c r="K2670" s="41">
        <v>0</v>
      </c>
      <c r="L2670" s="875"/>
      <c r="M2670" s="43"/>
      <c r="O2670" s="1981"/>
      <c r="P2670" s="1982"/>
      <c r="Q2670" s="1980">
        <v>1</v>
      </c>
      <c r="R2670" s="2145"/>
      <c r="S2670" s="889"/>
      <c r="T2670" s="1569"/>
      <c r="U2670" s="915"/>
      <c r="V2670" s="890"/>
    </row>
    <row r="2671" spans="2:22" s="38" customFormat="1" ht="12" hidden="1" outlineLevel="3">
      <c r="B2671" s="26"/>
      <c r="C2671" s="40"/>
      <c r="D2671" s="39"/>
      <c r="E2671" s="40"/>
      <c r="F2671" s="872"/>
      <c r="G2671" s="873"/>
      <c r="H2671" s="873"/>
      <c r="I2671" s="874" t="s">
        <v>488</v>
      </c>
      <c r="J2671" s="873"/>
      <c r="K2671" s="41">
        <v>3.1775000000000002</v>
      </c>
      <c r="L2671" s="875"/>
      <c r="M2671" s="43"/>
      <c r="O2671" s="1981"/>
      <c r="P2671" s="1982"/>
      <c r="Q2671" s="1980">
        <v>1</v>
      </c>
      <c r="R2671" s="2145"/>
      <c r="S2671" s="889"/>
      <c r="T2671" s="1569"/>
      <c r="U2671" s="915"/>
      <c r="V2671" s="890"/>
    </row>
    <row r="2672" spans="2:22" s="38" customFormat="1" ht="12" hidden="1" outlineLevel="3">
      <c r="B2672" s="26"/>
      <c r="C2672" s="40"/>
      <c r="D2672" s="39"/>
      <c r="E2672" s="40"/>
      <c r="F2672" s="872"/>
      <c r="G2672" s="873"/>
      <c r="H2672" s="873"/>
      <c r="I2672" s="874" t="s">
        <v>850</v>
      </c>
      <c r="J2672" s="873"/>
      <c r="K2672" s="41">
        <v>1.9679999999999997</v>
      </c>
      <c r="L2672" s="875"/>
      <c r="M2672" s="43"/>
      <c r="O2672" s="1981"/>
      <c r="P2672" s="1982"/>
      <c r="Q2672" s="1980">
        <v>1</v>
      </c>
      <c r="R2672" s="2145"/>
      <c r="S2672" s="889"/>
      <c r="T2672" s="1569"/>
      <c r="U2672" s="915"/>
      <c r="V2672" s="890"/>
    </row>
    <row r="2673" spans="2:22" s="38" customFormat="1" ht="12" hidden="1" outlineLevel="3">
      <c r="B2673" s="26"/>
      <c r="C2673" s="40"/>
      <c r="D2673" s="39"/>
      <c r="E2673" s="40"/>
      <c r="F2673" s="872"/>
      <c r="G2673" s="873"/>
      <c r="H2673" s="873"/>
      <c r="I2673" s="874"/>
      <c r="J2673" s="873"/>
      <c r="K2673" s="41">
        <v>0</v>
      </c>
      <c r="L2673" s="875"/>
      <c r="M2673" s="43"/>
      <c r="O2673" s="1981"/>
      <c r="P2673" s="1982"/>
      <c r="Q2673" s="1980">
        <v>1</v>
      </c>
      <c r="R2673" s="2145"/>
      <c r="S2673" s="889"/>
      <c r="T2673" s="1569"/>
      <c r="U2673" s="915"/>
      <c r="V2673" s="890"/>
    </row>
    <row r="2674" spans="2:22" s="64" customFormat="1" outlineLevel="2" collapsed="1">
      <c r="B2674" s="26" t="s">
        <v>4688</v>
      </c>
      <c r="C2674" s="1642"/>
      <c r="D2674" s="1921"/>
      <c r="E2674" s="1639" t="s">
        <v>2</v>
      </c>
      <c r="F2674" s="1638">
        <v>4</v>
      </c>
      <c r="G2674" s="1642" t="s">
        <v>13</v>
      </c>
      <c r="H2674" s="1922" t="s">
        <v>2346</v>
      </c>
      <c r="I2674" s="1644" t="s">
        <v>2344</v>
      </c>
      <c r="J2674" s="1642" t="s">
        <v>16</v>
      </c>
      <c r="K2674" s="1643">
        <v>163.97</v>
      </c>
      <c r="L2674" s="1923">
        <v>0</v>
      </c>
      <c r="M2674" s="1643">
        <f>K2674*(1+L2674/100)</f>
        <v>163.97</v>
      </c>
      <c r="O2674" s="1977"/>
      <c r="P2674" s="1983"/>
      <c r="Q2674" s="1978"/>
      <c r="R2674" s="2143">
        <f>M2674*Q2674</f>
        <v>0</v>
      </c>
      <c r="S2674" s="1924">
        <v>2.8999999999999998E-3</v>
      </c>
      <c r="T2674" s="2155">
        <f>M2674*S2674</f>
        <v>0.47551299999999996</v>
      </c>
      <c r="U2674" s="1619"/>
      <c r="V2674" s="911">
        <f>M2674*U2674</f>
        <v>0</v>
      </c>
    </row>
    <row r="2675" spans="2:22" s="38" customFormat="1" ht="12" hidden="1" outlineLevel="3">
      <c r="B2675" s="26"/>
      <c r="C2675" s="40"/>
      <c r="D2675" s="39"/>
      <c r="E2675" s="40"/>
      <c r="F2675" s="872"/>
      <c r="G2675" s="873"/>
      <c r="H2675" s="873"/>
      <c r="I2675" s="874" t="s">
        <v>84</v>
      </c>
      <c r="J2675" s="873"/>
      <c r="K2675" s="41">
        <v>0</v>
      </c>
      <c r="L2675" s="875"/>
      <c r="M2675" s="43"/>
      <c r="O2675" s="1981"/>
      <c r="P2675" s="1982"/>
      <c r="Q2675" s="1980">
        <v>1</v>
      </c>
      <c r="R2675" s="2145"/>
      <c r="S2675" s="889"/>
      <c r="T2675" s="1569"/>
      <c r="U2675" s="915"/>
      <c r="V2675" s="890"/>
    </row>
    <row r="2676" spans="2:22" s="38" customFormat="1" ht="12" hidden="1" outlineLevel="3">
      <c r="B2676" s="26"/>
      <c r="C2676" s="40"/>
      <c r="D2676" s="39"/>
      <c r="E2676" s="40"/>
      <c r="F2676" s="872"/>
      <c r="G2676" s="873"/>
      <c r="H2676" s="873"/>
      <c r="I2676" s="874" t="s">
        <v>45</v>
      </c>
      <c r="J2676" s="873"/>
      <c r="K2676" s="41">
        <v>0</v>
      </c>
      <c r="L2676" s="875"/>
      <c r="M2676" s="43"/>
      <c r="O2676" s="1981"/>
      <c r="P2676" s="1982"/>
      <c r="Q2676" s="1980">
        <v>1</v>
      </c>
      <c r="R2676" s="2145"/>
      <c r="S2676" s="889"/>
      <c r="T2676" s="1569"/>
      <c r="U2676" s="915"/>
      <c r="V2676" s="890"/>
    </row>
    <row r="2677" spans="2:22" s="38" customFormat="1" ht="12" hidden="1" outlineLevel="3">
      <c r="B2677" s="26"/>
      <c r="C2677" s="40"/>
      <c r="D2677" s="39"/>
      <c r="E2677" s="40"/>
      <c r="F2677" s="872"/>
      <c r="G2677" s="873"/>
      <c r="H2677" s="873"/>
      <c r="I2677" s="874" t="s">
        <v>1461</v>
      </c>
      <c r="J2677" s="873"/>
      <c r="K2677" s="41">
        <v>149.12</v>
      </c>
      <c r="L2677" s="875"/>
      <c r="M2677" s="43"/>
      <c r="O2677" s="1981"/>
      <c r="P2677" s="1982"/>
      <c r="Q2677" s="1980">
        <v>1</v>
      </c>
      <c r="R2677" s="2145"/>
      <c r="S2677" s="889"/>
      <c r="T2677" s="1569"/>
      <c r="U2677" s="915"/>
      <c r="V2677" s="890"/>
    </row>
    <row r="2678" spans="2:22" s="38" customFormat="1" ht="12" hidden="1" outlineLevel="3">
      <c r="B2678" s="26"/>
      <c r="C2678" s="40"/>
      <c r="D2678" s="39"/>
      <c r="E2678" s="40"/>
      <c r="F2678" s="872"/>
      <c r="G2678" s="873"/>
      <c r="H2678" s="873"/>
      <c r="I2678" s="874" t="s">
        <v>3</v>
      </c>
      <c r="J2678" s="873"/>
      <c r="K2678" s="41">
        <v>149.12</v>
      </c>
      <c r="L2678" s="875"/>
      <c r="M2678" s="43"/>
      <c r="O2678" s="1981"/>
      <c r="P2678" s="1982"/>
      <c r="Q2678" s="1980">
        <v>1</v>
      </c>
      <c r="R2678" s="2145"/>
      <c r="S2678" s="889"/>
      <c r="T2678" s="1569"/>
      <c r="U2678" s="915"/>
      <c r="V2678" s="890"/>
    </row>
    <row r="2679" spans="2:22" s="38" customFormat="1" ht="12" hidden="1" outlineLevel="3">
      <c r="B2679" s="26"/>
      <c r="C2679" s="40"/>
      <c r="D2679" s="39"/>
      <c r="E2679" s="40"/>
      <c r="F2679" s="872"/>
      <c r="G2679" s="873"/>
      <c r="H2679" s="873"/>
      <c r="I2679" s="874" t="s">
        <v>44</v>
      </c>
      <c r="J2679" s="873"/>
      <c r="K2679" s="41">
        <v>0</v>
      </c>
      <c r="L2679" s="875"/>
      <c r="M2679" s="43"/>
      <c r="O2679" s="1981"/>
      <c r="P2679" s="1982"/>
      <c r="Q2679" s="1980">
        <v>1</v>
      </c>
      <c r="R2679" s="2145"/>
      <c r="S2679" s="889"/>
      <c r="T2679" s="1569"/>
      <c r="U2679" s="915"/>
      <c r="V2679" s="890"/>
    </row>
    <row r="2680" spans="2:22" s="38" customFormat="1" ht="12" hidden="1" outlineLevel="3">
      <c r="B2680" s="26"/>
      <c r="C2680" s="40"/>
      <c r="D2680" s="39"/>
      <c r="E2680" s="40"/>
      <c r="F2680" s="872"/>
      <c r="G2680" s="873"/>
      <c r="H2680" s="873"/>
      <c r="I2680" s="874" t="s">
        <v>312</v>
      </c>
      <c r="J2680" s="873"/>
      <c r="K2680" s="41">
        <v>14.85</v>
      </c>
      <c r="L2680" s="875"/>
      <c r="M2680" s="43"/>
      <c r="O2680" s="1981"/>
      <c r="P2680" s="1982"/>
      <c r="Q2680" s="1980">
        <v>1</v>
      </c>
      <c r="R2680" s="2145"/>
      <c r="S2680" s="889"/>
      <c r="T2680" s="1569"/>
      <c r="U2680" s="915"/>
      <c r="V2680" s="890"/>
    </row>
    <row r="2681" spans="2:22" s="38" customFormat="1" ht="12" hidden="1" outlineLevel="3">
      <c r="B2681" s="26"/>
      <c r="C2681" s="40"/>
      <c r="D2681" s="39"/>
      <c r="E2681" s="40"/>
      <c r="F2681" s="872"/>
      <c r="G2681" s="873"/>
      <c r="H2681" s="873"/>
      <c r="I2681" s="874"/>
      <c r="J2681" s="873"/>
      <c r="K2681" s="41">
        <v>0</v>
      </c>
      <c r="L2681" s="875"/>
      <c r="M2681" s="43"/>
      <c r="O2681" s="1981"/>
      <c r="P2681" s="1982"/>
      <c r="Q2681" s="1980">
        <v>1</v>
      </c>
      <c r="R2681" s="2145"/>
      <c r="S2681" s="889"/>
      <c r="T2681" s="1569"/>
      <c r="U2681" s="915"/>
      <c r="V2681" s="890"/>
    </row>
    <row r="2682" spans="2:22" s="64" customFormat="1" outlineLevel="2" collapsed="1">
      <c r="B2682" s="26" t="s">
        <v>4688</v>
      </c>
      <c r="C2682" s="1642"/>
      <c r="D2682" s="1921"/>
      <c r="E2682" s="1639" t="s">
        <v>4690</v>
      </c>
      <c r="F2682" s="1638">
        <v>5</v>
      </c>
      <c r="G2682" s="1642" t="s">
        <v>13</v>
      </c>
      <c r="H2682" s="1922" t="s">
        <v>2348</v>
      </c>
      <c r="I2682" s="1644" t="s">
        <v>2345</v>
      </c>
      <c r="J2682" s="1642" t="s">
        <v>16</v>
      </c>
      <c r="K2682" s="1643">
        <v>12.47</v>
      </c>
      <c r="L2682" s="1923">
        <v>0</v>
      </c>
      <c r="M2682" s="1643">
        <f>K2682*(1+L2682/100)</f>
        <v>12.47</v>
      </c>
      <c r="O2682" s="1977"/>
      <c r="P2682" s="1983"/>
      <c r="Q2682" s="1978"/>
      <c r="R2682" s="2143">
        <f>M2682*Q2682</f>
        <v>0</v>
      </c>
      <c r="S2682" s="1924">
        <v>2.8999999999999998E-3</v>
      </c>
      <c r="T2682" s="2155">
        <f>M2682*S2682</f>
        <v>3.6163000000000001E-2</v>
      </c>
      <c r="U2682" s="1619"/>
      <c r="V2682" s="911">
        <f>M2682*U2682</f>
        <v>0</v>
      </c>
    </row>
    <row r="2683" spans="2:22" s="38" customFormat="1" ht="12" hidden="1" outlineLevel="3">
      <c r="B2683" s="26"/>
      <c r="C2683" s="40"/>
      <c r="D2683" s="39"/>
      <c r="E2683" s="40"/>
      <c r="F2683" s="872"/>
      <c r="G2683" s="873"/>
      <c r="H2683" s="873"/>
      <c r="I2683" s="874" t="s">
        <v>86</v>
      </c>
      <c r="J2683" s="873"/>
      <c r="K2683" s="41">
        <v>0</v>
      </c>
      <c r="L2683" s="875"/>
      <c r="M2683" s="43"/>
      <c r="O2683" s="1981"/>
      <c r="P2683" s="1982"/>
      <c r="Q2683" s="1978">
        <v>1</v>
      </c>
      <c r="R2683" s="2145"/>
      <c r="S2683" s="889"/>
      <c r="T2683" s="1569"/>
      <c r="U2683" s="915"/>
      <c r="V2683" s="890"/>
    </row>
    <row r="2684" spans="2:22" s="38" customFormat="1" ht="12" hidden="1" outlineLevel="3">
      <c r="B2684" s="26"/>
      <c r="C2684" s="40"/>
      <c r="D2684" s="39"/>
      <c r="E2684" s="40"/>
      <c r="F2684" s="872"/>
      <c r="G2684" s="873"/>
      <c r="H2684" s="873"/>
      <c r="I2684" s="874" t="s">
        <v>45</v>
      </c>
      <c r="J2684" s="873"/>
      <c r="K2684" s="41">
        <v>0</v>
      </c>
      <c r="L2684" s="875"/>
      <c r="M2684" s="43"/>
      <c r="O2684" s="1981"/>
      <c r="P2684" s="1982"/>
      <c r="Q2684" s="1978">
        <v>1</v>
      </c>
      <c r="R2684" s="2145"/>
      <c r="S2684" s="889"/>
      <c r="T2684" s="1569"/>
      <c r="U2684" s="915"/>
      <c r="V2684" s="890"/>
    </row>
    <row r="2685" spans="2:22" s="38" customFormat="1" ht="12" hidden="1" outlineLevel="3">
      <c r="B2685" s="26"/>
      <c r="C2685" s="40"/>
      <c r="D2685" s="39"/>
      <c r="E2685" s="40"/>
      <c r="F2685" s="872"/>
      <c r="G2685" s="873"/>
      <c r="H2685" s="873"/>
      <c r="I2685" s="874" t="s">
        <v>47</v>
      </c>
      <c r="J2685" s="873"/>
      <c r="K2685" s="41">
        <v>12.47</v>
      </c>
      <c r="L2685" s="875"/>
      <c r="M2685" s="43"/>
      <c r="O2685" s="1981"/>
      <c r="P2685" s="1982"/>
      <c r="Q2685" s="1978">
        <v>1</v>
      </c>
      <c r="R2685" s="2145"/>
      <c r="S2685" s="889"/>
      <c r="T2685" s="1569"/>
      <c r="U2685" s="915"/>
      <c r="V2685" s="890"/>
    </row>
    <row r="2686" spans="2:22" s="38" customFormat="1" ht="12" hidden="1" outlineLevel="3">
      <c r="B2686" s="26"/>
      <c r="C2686" s="40"/>
      <c r="D2686" s="39"/>
      <c r="E2686" s="40"/>
      <c r="F2686" s="872"/>
      <c r="G2686" s="873"/>
      <c r="H2686" s="873"/>
      <c r="I2686" s="874" t="s">
        <v>3</v>
      </c>
      <c r="J2686" s="873"/>
      <c r="K2686" s="41">
        <v>12.47</v>
      </c>
      <c r="L2686" s="875"/>
      <c r="M2686" s="43"/>
      <c r="O2686" s="1981"/>
      <c r="P2686" s="1982"/>
      <c r="Q2686" s="1978">
        <v>1</v>
      </c>
      <c r="R2686" s="2145"/>
      <c r="S2686" s="889"/>
      <c r="T2686" s="1569"/>
      <c r="U2686" s="915"/>
      <c r="V2686" s="890"/>
    </row>
    <row r="2687" spans="2:22" s="64" customFormat="1" outlineLevel="2" collapsed="1">
      <c r="B2687" s="1843" t="s">
        <v>4</v>
      </c>
      <c r="C2687" s="1844"/>
      <c r="D2687" s="1631">
        <v>3</v>
      </c>
      <c r="E2687" s="1631"/>
      <c r="F2687" s="1630">
        <v>6</v>
      </c>
      <c r="G2687" s="1631" t="s">
        <v>13</v>
      </c>
      <c r="H2687" s="1632" t="s">
        <v>2347</v>
      </c>
      <c r="I2687" s="1633" t="s">
        <v>2349</v>
      </c>
      <c r="J2687" s="1633" t="s">
        <v>16</v>
      </c>
      <c r="K2687" s="1634">
        <f>760.38+46.06</f>
        <v>806.44</v>
      </c>
      <c r="L2687" s="1635">
        <v>0</v>
      </c>
      <c r="M2687" s="1636">
        <f>K2687*(1+L2687/100)</f>
        <v>806.44</v>
      </c>
      <c r="O2687" s="1996"/>
      <c r="P2687" s="1983"/>
      <c r="Q2687" s="1978"/>
      <c r="R2687" s="2148">
        <f>M2687*Q2687</f>
        <v>0</v>
      </c>
      <c r="S2687" s="576">
        <v>3.3999999999999998E-3</v>
      </c>
      <c r="T2687" s="2157">
        <f>M2687*S2687</f>
        <v>2.7418960000000001</v>
      </c>
      <c r="U2687" s="919"/>
      <c r="V2687" s="896">
        <f>M2687*U2687</f>
        <v>0</v>
      </c>
    </row>
    <row r="2688" spans="2:22" s="38" customFormat="1" ht="12" hidden="1" outlineLevel="3">
      <c r="B2688" s="26"/>
      <c r="C2688" s="40"/>
      <c r="D2688" s="39"/>
      <c r="E2688" s="40"/>
      <c r="F2688" s="872"/>
      <c r="G2688" s="873"/>
      <c r="H2688" s="873"/>
      <c r="I2688" s="874" t="s">
        <v>85</v>
      </c>
      <c r="J2688" s="873"/>
      <c r="K2688" s="41">
        <v>0</v>
      </c>
      <c r="L2688" s="875"/>
      <c r="M2688" s="43"/>
      <c r="O2688" s="1999">
        <v>1</v>
      </c>
      <c r="P2688" s="1982"/>
      <c r="Q2688" s="1984"/>
      <c r="R2688" s="2145"/>
      <c r="S2688" s="889"/>
      <c r="T2688" s="1569"/>
      <c r="U2688" s="915"/>
      <c r="V2688" s="890"/>
    </row>
    <row r="2689" spans="1:22" s="38" customFormat="1" ht="12" hidden="1" outlineLevel="3">
      <c r="B2689" s="26"/>
      <c r="C2689" s="40"/>
      <c r="D2689" s="39"/>
      <c r="E2689" s="40"/>
      <c r="F2689" s="872"/>
      <c r="G2689" s="873"/>
      <c r="H2689" s="873"/>
      <c r="I2689" s="874" t="s">
        <v>45</v>
      </c>
      <c r="J2689" s="873"/>
      <c r="K2689" s="41">
        <v>0</v>
      </c>
      <c r="L2689" s="875"/>
      <c r="M2689" s="43"/>
      <c r="O2689" s="1999">
        <v>1</v>
      </c>
      <c r="P2689" s="1982"/>
      <c r="Q2689" s="1984"/>
      <c r="R2689" s="2145"/>
      <c r="S2689" s="889"/>
      <c r="T2689" s="1569"/>
      <c r="U2689" s="915"/>
      <c r="V2689" s="890"/>
    </row>
    <row r="2690" spans="1:22" s="38" customFormat="1" ht="12" hidden="1" outlineLevel="3">
      <c r="B2690" s="26"/>
      <c r="C2690" s="40"/>
      <c r="D2690" s="39"/>
      <c r="E2690" s="40"/>
      <c r="F2690" s="872"/>
      <c r="G2690" s="873"/>
      <c r="H2690" s="873"/>
      <c r="I2690" s="874" t="s">
        <v>55</v>
      </c>
      <c r="J2690" s="873"/>
      <c r="K2690" s="41">
        <v>19.93</v>
      </c>
      <c r="L2690" s="875"/>
      <c r="M2690" s="43"/>
      <c r="O2690" s="1999">
        <v>1</v>
      </c>
      <c r="P2690" s="1982"/>
      <c r="Q2690" s="1984"/>
      <c r="R2690" s="2145"/>
      <c r="S2690" s="889"/>
      <c r="T2690" s="1569"/>
      <c r="U2690" s="915"/>
      <c r="V2690" s="890"/>
    </row>
    <row r="2691" spans="1:22" s="38" customFormat="1" ht="12" hidden="1" outlineLevel="3">
      <c r="B2691" s="26"/>
      <c r="C2691" s="40"/>
      <c r="D2691" s="39"/>
      <c r="E2691" s="40"/>
      <c r="F2691" s="872"/>
      <c r="G2691" s="873"/>
      <c r="H2691" s="873"/>
      <c r="I2691" s="874" t="s">
        <v>3</v>
      </c>
      <c r="J2691" s="873"/>
      <c r="K2691" s="41">
        <v>19.93</v>
      </c>
      <c r="L2691" s="875"/>
      <c r="M2691" s="43"/>
      <c r="O2691" s="1999">
        <v>1</v>
      </c>
      <c r="P2691" s="1982"/>
      <c r="Q2691" s="1984"/>
      <c r="R2691" s="2145"/>
      <c r="S2691" s="889"/>
      <c r="T2691" s="1569"/>
      <c r="U2691" s="915"/>
      <c r="V2691" s="890"/>
    </row>
    <row r="2692" spans="1:22" s="38" customFormat="1" ht="12" hidden="1" outlineLevel="3">
      <c r="B2692" s="26"/>
      <c r="C2692" s="40"/>
      <c r="D2692" s="39"/>
      <c r="E2692" s="40"/>
      <c r="F2692" s="872"/>
      <c r="G2692" s="873"/>
      <c r="H2692" s="873"/>
      <c r="I2692" s="874" t="s">
        <v>44</v>
      </c>
      <c r="J2692" s="873"/>
      <c r="K2692" s="41">
        <v>0</v>
      </c>
      <c r="L2692" s="875"/>
      <c r="M2692" s="43"/>
      <c r="O2692" s="1999">
        <v>1</v>
      </c>
      <c r="P2692" s="1982"/>
      <c r="Q2692" s="1984"/>
      <c r="R2692" s="2145"/>
      <c r="S2692" s="889"/>
      <c r="T2692" s="1569"/>
      <c r="U2692" s="915"/>
      <c r="V2692" s="890"/>
    </row>
    <row r="2693" spans="1:22" s="38" customFormat="1" ht="12" hidden="1" outlineLevel="3">
      <c r="B2693" s="26"/>
      <c r="C2693" s="40"/>
      <c r="D2693" s="39"/>
      <c r="E2693" s="40"/>
      <c r="F2693" s="872"/>
      <c r="G2693" s="873"/>
      <c r="H2693" s="873"/>
      <c r="I2693" s="874" t="s">
        <v>858</v>
      </c>
      <c r="J2693" s="873"/>
      <c r="K2693" s="41">
        <v>92.47</v>
      </c>
      <c r="L2693" s="875"/>
      <c r="M2693" s="43"/>
      <c r="O2693" s="1999">
        <v>1</v>
      </c>
      <c r="P2693" s="1982"/>
      <c r="Q2693" s="1984"/>
      <c r="R2693" s="2145"/>
      <c r="S2693" s="889"/>
      <c r="T2693" s="1569"/>
      <c r="U2693" s="915"/>
      <c r="V2693" s="890"/>
    </row>
    <row r="2694" spans="1:22" s="38" customFormat="1" ht="12" hidden="1" outlineLevel="3">
      <c r="B2694" s="26"/>
      <c r="C2694" s="40"/>
      <c r="D2694" s="39"/>
      <c r="E2694" s="40"/>
      <c r="F2694" s="872"/>
      <c r="G2694" s="873"/>
      <c r="H2694" s="873"/>
      <c r="I2694" s="874">
        <v>46.06</v>
      </c>
      <c r="J2694" s="873"/>
      <c r="K2694" s="41">
        <v>46.06</v>
      </c>
      <c r="L2694" s="875"/>
      <c r="M2694" s="43"/>
      <c r="O2694" s="1999">
        <v>1</v>
      </c>
      <c r="P2694" s="1982"/>
      <c r="Q2694" s="1984"/>
      <c r="R2694" s="2145"/>
      <c r="S2694" s="889"/>
      <c r="T2694" s="1569"/>
      <c r="U2694" s="915"/>
      <c r="V2694" s="890"/>
    </row>
    <row r="2695" spans="1:22" s="471" customFormat="1" ht="16.5" customHeight="1" outlineLevel="1">
      <c r="A2695" s="64"/>
      <c r="B2695" s="1843" t="s">
        <v>4</v>
      </c>
      <c r="C2695" s="1844"/>
      <c r="D2695" s="1631">
        <v>4</v>
      </c>
      <c r="E2695" s="1631"/>
      <c r="F2695" s="1630"/>
      <c r="G2695" s="1631"/>
      <c r="H2695" s="1632"/>
      <c r="I2695" s="1633" t="s">
        <v>4709</v>
      </c>
      <c r="J2695" s="1633"/>
      <c r="K2695" s="1634"/>
      <c r="L2695" s="1635"/>
      <c r="M2695" s="1636"/>
      <c r="O2695" s="1996"/>
      <c r="P2695" s="1983"/>
      <c r="Q2695" s="2001"/>
      <c r="R2695" s="2148">
        <f>SUBTOTAL(9,R2627:R2666)</f>
        <v>0</v>
      </c>
      <c r="S2695" s="576"/>
      <c r="T2695" s="2157"/>
      <c r="U2695" s="919"/>
      <c r="V2695" s="896">
        <f>SUBTOTAL(9,V2627:V2666)</f>
        <v>0</v>
      </c>
    </row>
    <row r="2696" spans="1:22" s="64" customFormat="1" outlineLevel="2" collapsed="1">
      <c r="B2696" s="26" t="s">
        <v>4688</v>
      </c>
      <c r="C2696" s="1642"/>
      <c r="D2696" s="1921"/>
      <c r="E2696" s="1639" t="s">
        <v>4647</v>
      </c>
      <c r="F2696" s="1638">
        <v>7</v>
      </c>
      <c r="G2696" s="1642" t="s">
        <v>13</v>
      </c>
      <c r="H2696" s="1922" t="s">
        <v>2350</v>
      </c>
      <c r="I2696" s="1644" t="s">
        <v>2351</v>
      </c>
      <c r="J2696" s="1642" t="s">
        <v>16</v>
      </c>
      <c r="K2696" s="1643">
        <v>55.36</v>
      </c>
      <c r="L2696" s="1923">
        <v>0</v>
      </c>
      <c r="M2696" s="1643">
        <f>K2696*(1+L2696/100)</f>
        <v>55.36</v>
      </c>
      <c r="O2696" s="1977"/>
      <c r="P2696" s="1983"/>
      <c r="Q2696" s="1978"/>
      <c r="R2696" s="2143">
        <f>M2696*Q2696</f>
        <v>0</v>
      </c>
      <c r="S2696" s="1924">
        <v>1.1299999999999999E-3</v>
      </c>
      <c r="T2696" s="2155">
        <f>M2696*S2696</f>
        <v>6.2556799999999996E-2</v>
      </c>
      <c r="U2696" s="1619"/>
      <c r="V2696" s="911">
        <f>M2696*U2696</f>
        <v>0</v>
      </c>
    </row>
    <row r="2697" spans="1:22" s="38" customFormat="1" ht="12" hidden="1" outlineLevel="3">
      <c r="B2697" s="26"/>
      <c r="C2697" s="40"/>
      <c r="D2697" s="39"/>
      <c r="E2697" s="40"/>
      <c r="F2697" s="872"/>
      <c r="G2697" s="873"/>
      <c r="H2697" s="873"/>
      <c r="I2697" s="874" t="s">
        <v>89</v>
      </c>
      <c r="J2697" s="873"/>
      <c r="K2697" s="41">
        <v>0</v>
      </c>
      <c r="L2697" s="875"/>
      <c r="M2697" s="43"/>
      <c r="O2697" s="1981"/>
      <c r="P2697" s="1982"/>
      <c r="Q2697" s="1980">
        <v>1</v>
      </c>
      <c r="R2697" s="2145"/>
      <c r="S2697" s="889"/>
      <c r="T2697" s="1569"/>
      <c r="U2697" s="915"/>
      <c r="V2697" s="890"/>
    </row>
    <row r="2698" spans="1:22" s="38" customFormat="1" ht="12" hidden="1" outlineLevel="3">
      <c r="B2698" s="26"/>
      <c r="C2698" s="40"/>
      <c r="D2698" s="39"/>
      <c r="E2698" s="40"/>
      <c r="F2698" s="872"/>
      <c r="G2698" s="873"/>
      <c r="H2698" s="873"/>
      <c r="I2698" s="874" t="s">
        <v>27</v>
      </c>
      <c r="J2698" s="873"/>
      <c r="K2698" s="41">
        <v>0</v>
      </c>
      <c r="L2698" s="875"/>
      <c r="M2698" s="43"/>
      <c r="O2698" s="1981"/>
      <c r="P2698" s="1982"/>
      <c r="Q2698" s="1980">
        <v>1</v>
      </c>
      <c r="R2698" s="2145"/>
      <c r="S2698" s="889"/>
      <c r="T2698" s="1569"/>
      <c r="U2698" s="915"/>
      <c r="V2698" s="890"/>
    </row>
    <row r="2699" spans="1:22" s="38" customFormat="1" ht="12" hidden="1" outlineLevel="3">
      <c r="B2699" s="26"/>
      <c r="C2699" s="40"/>
      <c r="D2699" s="39"/>
      <c r="E2699" s="40"/>
      <c r="F2699" s="872"/>
      <c r="G2699" s="873"/>
      <c r="H2699" s="873"/>
      <c r="I2699" s="874" t="s">
        <v>847</v>
      </c>
      <c r="J2699" s="873"/>
      <c r="K2699" s="41">
        <v>55.36</v>
      </c>
      <c r="L2699" s="875"/>
      <c r="M2699" s="43"/>
      <c r="O2699" s="1981"/>
      <c r="P2699" s="1982"/>
      <c r="Q2699" s="1980">
        <v>1</v>
      </c>
      <c r="R2699" s="2145"/>
      <c r="S2699" s="889"/>
      <c r="T2699" s="1569"/>
      <c r="U2699" s="915"/>
      <c r="V2699" s="890"/>
    </row>
    <row r="2700" spans="1:22" s="38" customFormat="1" ht="12" hidden="1" outlineLevel="3">
      <c r="B2700" s="26"/>
      <c r="C2700" s="40"/>
      <c r="D2700" s="39"/>
      <c r="E2700" s="40"/>
      <c r="F2700" s="872"/>
      <c r="G2700" s="873"/>
      <c r="H2700" s="873"/>
      <c r="I2700" s="874"/>
      <c r="J2700" s="873"/>
      <c r="K2700" s="41">
        <v>0</v>
      </c>
      <c r="L2700" s="875"/>
      <c r="M2700" s="43"/>
      <c r="O2700" s="1981"/>
      <c r="P2700" s="1982"/>
      <c r="Q2700" s="1980">
        <v>1</v>
      </c>
      <c r="R2700" s="2145"/>
      <c r="S2700" s="889"/>
      <c r="T2700" s="1569"/>
      <c r="U2700" s="915"/>
      <c r="V2700" s="890"/>
    </row>
    <row r="2701" spans="1:22" s="64" customFormat="1" outlineLevel="2">
      <c r="B2701" s="26" t="s">
        <v>4688</v>
      </c>
      <c r="C2701" s="1642"/>
      <c r="D2701" s="1921"/>
      <c r="E2701" s="1639" t="s">
        <v>1</v>
      </c>
      <c r="F2701" s="1638">
        <v>8</v>
      </c>
      <c r="G2701" s="1642" t="s">
        <v>13</v>
      </c>
      <c r="H2701" s="1922" t="s">
        <v>371</v>
      </c>
      <c r="I2701" s="1644" t="s">
        <v>1636</v>
      </c>
      <c r="J2701" s="1642" t="s">
        <v>0</v>
      </c>
      <c r="K2701" s="1643">
        <v>0.84</v>
      </c>
      <c r="L2701" s="1923">
        <v>0</v>
      </c>
      <c r="M2701" s="1643">
        <f>K2701*(1+L2701/100)</f>
        <v>0.84</v>
      </c>
      <c r="O2701" s="1977"/>
      <c r="P2701" s="1983"/>
      <c r="Q2701" s="1978"/>
      <c r="R2701" s="2143">
        <f>M2701*Q2701</f>
        <v>0</v>
      </c>
      <c r="S2701" s="1924"/>
      <c r="T2701" s="2155">
        <f>M2701*S2701</f>
        <v>0</v>
      </c>
      <c r="U2701" s="1619"/>
      <c r="V2701" s="911">
        <f>M2701*U2701</f>
        <v>0</v>
      </c>
    </row>
    <row r="2702" spans="1:22" s="47" customFormat="1" ht="12.75" hidden="1" customHeight="1" outlineLevel="2">
      <c r="B2702" s="26"/>
      <c r="C2702" s="49"/>
      <c r="D2702" s="48"/>
      <c r="E2702" s="49"/>
      <c r="F2702" s="876"/>
      <c r="G2702" s="877"/>
      <c r="H2702" s="877"/>
      <c r="I2702" s="878"/>
      <c r="J2702" s="877"/>
      <c r="K2702" s="51"/>
      <c r="L2702" s="879"/>
      <c r="M2702" s="51"/>
      <c r="O2702" s="1988"/>
      <c r="P2702" s="1985"/>
      <c r="Q2702" s="1986"/>
      <c r="R2702" s="2146"/>
      <c r="S2702" s="891"/>
      <c r="T2702" s="1570"/>
      <c r="U2702" s="916"/>
      <c r="V2702" s="892"/>
    </row>
    <row r="2703" spans="1:22" s="25" customFormat="1" ht="16.5" customHeight="1" outlineLevel="1">
      <c r="A2703" s="451"/>
      <c r="B2703" s="500" t="s">
        <v>4689</v>
      </c>
      <c r="C2703" s="501" t="s">
        <v>4715</v>
      </c>
      <c r="D2703" s="501"/>
      <c r="E2703" s="502"/>
      <c r="F2703" s="844"/>
      <c r="G2703" s="845"/>
      <c r="H2703" s="503"/>
      <c r="I2703" s="868" t="s">
        <v>564</v>
      </c>
      <c r="J2703" s="869"/>
      <c r="K2703" s="870"/>
      <c r="L2703" s="871"/>
      <c r="M2703" s="517"/>
      <c r="O2703" s="1975"/>
      <c r="P2703" s="1987"/>
      <c r="Q2703" s="1976"/>
      <c r="R2703" s="2142">
        <f>SUBTOTAL(9,R2704:R2785)</f>
        <v>0</v>
      </c>
      <c r="S2703" s="880"/>
      <c r="T2703" s="2156">
        <f>SUBTOTAL(9,T2704:T2785)</f>
        <v>13.3912548</v>
      </c>
      <c r="U2703" s="917"/>
      <c r="V2703" s="893">
        <f>SUBTOTAL(9,V2704:V2785)</f>
        <v>0</v>
      </c>
    </row>
    <row r="2704" spans="1:22" s="64" customFormat="1" outlineLevel="2" collapsed="1">
      <c r="B2704" s="26" t="s">
        <v>4688</v>
      </c>
      <c r="C2704" s="1642"/>
      <c r="D2704" s="1921"/>
      <c r="E2704" s="1639" t="s">
        <v>4647</v>
      </c>
      <c r="F2704" s="1638">
        <v>1</v>
      </c>
      <c r="G2704" s="1642" t="s">
        <v>13</v>
      </c>
      <c r="H2704" s="1922" t="s">
        <v>337</v>
      </c>
      <c r="I2704" s="1644" t="s">
        <v>1692</v>
      </c>
      <c r="J2704" s="1642" t="s">
        <v>16</v>
      </c>
      <c r="K2704" s="1643">
        <v>434.78099999999989</v>
      </c>
      <c r="L2704" s="1923">
        <v>0</v>
      </c>
      <c r="M2704" s="1643">
        <f>K2704*(1+L2704/100)</f>
        <v>434.78099999999989</v>
      </c>
      <c r="O2704" s="1977"/>
      <c r="P2704" s="1983"/>
      <c r="Q2704" s="1978"/>
      <c r="R2704" s="2143">
        <f>M2704*Q2704</f>
        <v>0</v>
      </c>
      <c r="S2704" s="1924">
        <v>3.0000000000000001E-3</v>
      </c>
      <c r="T2704" s="2155">
        <f>M2704*S2704</f>
        <v>1.3043429999999998</v>
      </c>
      <c r="U2704" s="1619"/>
      <c r="V2704" s="911">
        <f>M2704*U2704</f>
        <v>0</v>
      </c>
    </row>
    <row r="2705" spans="2:22" s="38" customFormat="1" ht="12" hidden="1" outlineLevel="3">
      <c r="B2705" s="26"/>
      <c r="C2705" s="40"/>
      <c r="D2705" s="39"/>
      <c r="E2705" s="40"/>
      <c r="F2705" s="872"/>
      <c r="G2705" s="873"/>
      <c r="H2705" s="873"/>
      <c r="I2705" s="874" t="s">
        <v>566</v>
      </c>
      <c r="J2705" s="873"/>
      <c r="K2705" s="41">
        <v>0</v>
      </c>
      <c r="L2705" s="875"/>
      <c r="M2705" s="43"/>
      <c r="O2705" s="1981"/>
      <c r="P2705" s="1982"/>
      <c r="Q2705" s="1980">
        <v>1</v>
      </c>
      <c r="R2705" s="2145"/>
      <c r="S2705" s="889"/>
      <c r="T2705" s="1569"/>
      <c r="U2705" s="915"/>
      <c r="V2705" s="890"/>
    </row>
    <row r="2706" spans="2:22" s="38" customFormat="1" ht="12" hidden="1" outlineLevel="3">
      <c r="B2706" s="26"/>
      <c r="C2706" s="40"/>
      <c r="D2706" s="39"/>
      <c r="E2706" s="40"/>
      <c r="F2706" s="872"/>
      <c r="G2706" s="873"/>
      <c r="H2706" s="873"/>
      <c r="I2706" s="874" t="s">
        <v>58</v>
      </c>
      <c r="J2706" s="873"/>
      <c r="K2706" s="41">
        <v>0</v>
      </c>
      <c r="L2706" s="875"/>
      <c r="M2706" s="43"/>
      <c r="O2706" s="1981"/>
      <c r="P2706" s="1982"/>
      <c r="Q2706" s="1980">
        <v>1</v>
      </c>
      <c r="R2706" s="2145"/>
      <c r="S2706" s="889"/>
      <c r="T2706" s="1569"/>
      <c r="U2706" s="915"/>
      <c r="V2706" s="890"/>
    </row>
    <row r="2707" spans="2:22" s="38" customFormat="1" ht="12" hidden="1" outlineLevel="3">
      <c r="B2707" s="26"/>
      <c r="C2707" s="40"/>
      <c r="D2707" s="39"/>
      <c r="E2707" s="40"/>
      <c r="F2707" s="872"/>
      <c r="G2707" s="873"/>
      <c r="H2707" s="873"/>
      <c r="I2707" s="874" t="s">
        <v>972</v>
      </c>
      <c r="J2707" s="873"/>
      <c r="K2707" s="41">
        <v>0</v>
      </c>
      <c r="L2707" s="875"/>
      <c r="M2707" s="43"/>
      <c r="O2707" s="1981"/>
      <c r="P2707" s="1982"/>
      <c r="Q2707" s="1980">
        <v>1</v>
      </c>
      <c r="R2707" s="2145"/>
      <c r="S2707" s="889"/>
      <c r="T2707" s="1569"/>
      <c r="U2707" s="915"/>
      <c r="V2707" s="890"/>
    </row>
    <row r="2708" spans="2:22" s="38" customFormat="1" ht="12" hidden="1" outlineLevel="3">
      <c r="B2708" s="26"/>
      <c r="C2708" s="40"/>
      <c r="D2708" s="39"/>
      <c r="E2708" s="40"/>
      <c r="F2708" s="872"/>
      <c r="G2708" s="873"/>
      <c r="H2708" s="873"/>
      <c r="I2708" s="874" t="s">
        <v>984</v>
      </c>
      <c r="J2708" s="873"/>
      <c r="K2708" s="41">
        <v>25.584</v>
      </c>
      <c r="L2708" s="875"/>
      <c r="M2708" s="43"/>
      <c r="O2708" s="1981"/>
      <c r="P2708" s="1982"/>
      <c r="Q2708" s="1980">
        <v>1</v>
      </c>
      <c r="R2708" s="2145"/>
      <c r="S2708" s="889"/>
      <c r="T2708" s="1569"/>
      <c r="U2708" s="915"/>
      <c r="V2708" s="890"/>
    </row>
    <row r="2709" spans="2:22" s="38" customFormat="1" ht="12" hidden="1" outlineLevel="3">
      <c r="B2709" s="26"/>
      <c r="C2709" s="40"/>
      <c r="D2709" s="39"/>
      <c r="E2709" s="40"/>
      <c r="F2709" s="872"/>
      <c r="G2709" s="873"/>
      <c r="H2709" s="873"/>
      <c r="I2709" s="874" t="s">
        <v>518</v>
      </c>
      <c r="J2709" s="873"/>
      <c r="K2709" s="41">
        <v>-5.0400000000000009</v>
      </c>
      <c r="L2709" s="875"/>
      <c r="M2709" s="43"/>
      <c r="O2709" s="1981"/>
      <c r="P2709" s="1982"/>
      <c r="Q2709" s="1980">
        <v>1</v>
      </c>
      <c r="R2709" s="2145"/>
      <c r="S2709" s="889"/>
      <c r="T2709" s="1569"/>
      <c r="U2709" s="915"/>
      <c r="V2709" s="890"/>
    </row>
    <row r="2710" spans="2:22" s="38" customFormat="1" ht="12" hidden="1" outlineLevel="3">
      <c r="B2710" s="26"/>
      <c r="C2710" s="40"/>
      <c r="D2710" s="39"/>
      <c r="E2710" s="40"/>
      <c r="F2710" s="872"/>
      <c r="G2710" s="873"/>
      <c r="H2710" s="873"/>
      <c r="I2710" s="874" t="s">
        <v>973</v>
      </c>
      <c r="J2710" s="873"/>
      <c r="K2710" s="41">
        <v>0</v>
      </c>
      <c r="L2710" s="875"/>
      <c r="M2710" s="43"/>
      <c r="O2710" s="1981"/>
      <c r="P2710" s="1982"/>
      <c r="Q2710" s="1980">
        <v>1</v>
      </c>
      <c r="R2710" s="2145"/>
      <c r="S2710" s="889"/>
      <c r="T2710" s="1569"/>
      <c r="U2710" s="915"/>
      <c r="V2710" s="890"/>
    </row>
    <row r="2711" spans="2:22" s="38" customFormat="1" ht="12" hidden="1" outlineLevel="3">
      <c r="B2711" s="26"/>
      <c r="C2711" s="40"/>
      <c r="D2711" s="39"/>
      <c r="E2711" s="40"/>
      <c r="F2711" s="872"/>
      <c r="G2711" s="873"/>
      <c r="H2711" s="873"/>
      <c r="I2711" s="874" t="s">
        <v>995</v>
      </c>
      <c r="J2711" s="873"/>
      <c r="K2711" s="41">
        <v>38.739999999999995</v>
      </c>
      <c r="L2711" s="875"/>
      <c r="M2711" s="43"/>
      <c r="O2711" s="1981"/>
      <c r="P2711" s="1982"/>
      <c r="Q2711" s="1980">
        <v>1</v>
      </c>
      <c r="R2711" s="2145"/>
      <c r="S2711" s="889"/>
      <c r="T2711" s="1569"/>
      <c r="U2711" s="915"/>
      <c r="V2711" s="890"/>
    </row>
    <row r="2712" spans="2:22" s="38" customFormat="1" ht="12" hidden="1" outlineLevel="3">
      <c r="B2712" s="26"/>
      <c r="C2712" s="40"/>
      <c r="D2712" s="39"/>
      <c r="E2712" s="40"/>
      <c r="F2712" s="872"/>
      <c r="G2712" s="873"/>
      <c r="H2712" s="873"/>
      <c r="I2712" s="874" t="s">
        <v>390</v>
      </c>
      <c r="J2712" s="873"/>
      <c r="K2712" s="41">
        <v>-1.6800000000000002</v>
      </c>
      <c r="L2712" s="875"/>
      <c r="M2712" s="43"/>
      <c r="O2712" s="1981"/>
      <c r="P2712" s="1982"/>
      <c r="Q2712" s="1980">
        <v>1</v>
      </c>
      <c r="R2712" s="2145"/>
      <c r="S2712" s="889"/>
      <c r="T2712" s="1569"/>
      <c r="U2712" s="915"/>
      <c r="V2712" s="890"/>
    </row>
    <row r="2713" spans="2:22" s="38" customFormat="1" ht="12" hidden="1" outlineLevel="3">
      <c r="B2713" s="26"/>
      <c r="C2713" s="40"/>
      <c r="D2713" s="39"/>
      <c r="E2713" s="40"/>
      <c r="F2713" s="872"/>
      <c r="G2713" s="873"/>
      <c r="H2713" s="873"/>
      <c r="I2713" s="874" t="s">
        <v>974</v>
      </c>
      <c r="J2713" s="873"/>
      <c r="K2713" s="41">
        <v>0</v>
      </c>
      <c r="L2713" s="875"/>
      <c r="M2713" s="43"/>
      <c r="O2713" s="1981"/>
      <c r="P2713" s="1982"/>
      <c r="Q2713" s="1980">
        <v>1</v>
      </c>
      <c r="R2713" s="2145"/>
      <c r="S2713" s="889"/>
      <c r="T2713" s="1569"/>
      <c r="U2713" s="915"/>
      <c r="V2713" s="890"/>
    </row>
    <row r="2714" spans="2:22" s="38" customFormat="1" ht="12" hidden="1" outlineLevel="3">
      <c r="B2714" s="26"/>
      <c r="C2714" s="40"/>
      <c r="D2714" s="39"/>
      <c r="E2714" s="40"/>
      <c r="F2714" s="872"/>
      <c r="G2714" s="873"/>
      <c r="H2714" s="873"/>
      <c r="I2714" s="874" t="s">
        <v>992</v>
      </c>
      <c r="J2714" s="873"/>
      <c r="K2714" s="41">
        <v>21.008000000000003</v>
      </c>
      <c r="L2714" s="875"/>
      <c r="M2714" s="43"/>
      <c r="O2714" s="1981"/>
      <c r="P2714" s="1982"/>
      <c r="Q2714" s="1980">
        <v>1</v>
      </c>
      <c r="R2714" s="2145"/>
      <c r="S2714" s="889"/>
      <c r="T2714" s="1569"/>
      <c r="U2714" s="915"/>
      <c r="V2714" s="890"/>
    </row>
    <row r="2715" spans="2:22" s="38" customFormat="1" ht="12" hidden="1" outlineLevel="3">
      <c r="B2715" s="26"/>
      <c r="C2715" s="40"/>
      <c r="D2715" s="39"/>
      <c r="E2715" s="40"/>
      <c r="F2715" s="872"/>
      <c r="G2715" s="873"/>
      <c r="H2715" s="873"/>
      <c r="I2715" s="874" t="s">
        <v>517</v>
      </c>
      <c r="J2715" s="873"/>
      <c r="K2715" s="41">
        <v>-3.3600000000000003</v>
      </c>
      <c r="L2715" s="875"/>
      <c r="M2715" s="43"/>
      <c r="O2715" s="1981"/>
      <c r="P2715" s="1982"/>
      <c r="Q2715" s="1980">
        <v>1</v>
      </c>
      <c r="R2715" s="2145"/>
      <c r="S2715" s="889"/>
      <c r="T2715" s="1569"/>
      <c r="U2715" s="915"/>
      <c r="V2715" s="890"/>
    </row>
    <row r="2716" spans="2:22" s="38" customFormat="1" ht="12" hidden="1" outlineLevel="3">
      <c r="B2716" s="26"/>
      <c r="C2716" s="40"/>
      <c r="D2716" s="39"/>
      <c r="E2716" s="40"/>
      <c r="F2716" s="872"/>
      <c r="G2716" s="873"/>
      <c r="H2716" s="873"/>
      <c r="I2716" s="874" t="s">
        <v>975</v>
      </c>
      <c r="J2716" s="873"/>
      <c r="K2716" s="41">
        <v>0</v>
      </c>
      <c r="L2716" s="875"/>
      <c r="M2716" s="43"/>
      <c r="O2716" s="1981"/>
      <c r="P2716" s="1982"/>
      <c r="Q2716" s="1980">
        <v>1</v>
      </c>
      <c r="R2716" s="2145"/>
      <c r="S2716" s="889"/>
      <c r="T2716" s="1569"/>
      <c r="U2716" s="915"/>
      <c r="V2716" s="890"/>
    </row>
    <row r="2717" spans="2:22" s="38" customFormat="1" ht="12" hidden="1" outlineLevel="3">
      <c r="B2717" s="26"/>
      <c r="C2717" s="40"/>
      <c r="D2717" s="39"/>
      <c r="E2717" s="40"/>
      <c r="F2717" s="872"/>
      <c r="G2717" s="873"/>
      <c r="H2717" s="873"/>
      <c r="I2717" s="874" t="s">
        <v>1023</v>
      </c>
      <c r="J2717" s="873"/>
      <c r="K2717" s="41">
        <v>35.567999999999998</v>
      </c>
      <c r="L2717" s="875"/>
      <c r="M2717" s="43"/>
      <c r="O2717" s="1981"/>
      <c r="P2717" s="1982"/>
      <c r="Q2717" s="1980">
        <v>1</v>
      </c>
      <c r="R2717" s="2145"/>
      <c r="S2717" s="889"/>
      <c r="T2717" s="1569"/>
      <c r="U2717" s="915"/>
      <c r="V2717" s="890"/>
    </row>
    <row r="2718" spans="2:22" s="38" customFormat="1" ht="12" hidden="1" outlineLevel="3">
      <c r="B2718" s="26"/>
      <c r="C2718" s="40"/>
      <c r="D2718" s="39"/>
      <c r="E2718" s="40"/>
      <c r="F2718" s="872"/>
      <c r="G2718" s="873"/>
      <c r="H2718" s="873"/>
      <c r="I2718" s="874" t="s">
        <v>390</v>
      </c>
      <c r="J2718" s="873"/>
      <c r="K2718" s="41">
        <v>-1.6800000000000002</v>
      </c>
      <c r="L2718" s="875"/>
      <c r="M2718" s="43"/>
      <c r="O2718" s="1981"/>
      <c r="P2718" s="1982"/>
      <c r="Q2718" s="1980">
        <v>1</v>
      </c>
      <c r="R2718" s="2145"/>
      <c r="S2718" s="889"/>
      <c r="T2718" s="1569"/>
      <c r="U2718" s="915"/>
      <c r="V2718" s="890"/>
    </row>
    <row r="2719" spans="2:22" s="38" customFormat="1" ht="12" hidden="1" outlineLevel="3">
      <c r="B2719" s="26"/>
      <c r="C2719" s="40"/>
      <c r="D2719" s="39"/>
      <c r="E2719" s="40"/>
      <c r="F2719" s="872"/>
      <c r="G2719" s="873"/>
      <c r="H2719" s="873"/>
      <c r="I2719" s="874" t="s">
        <v>780</v>
      </c>
      <c r="J2719" s="873"/>
      <c r="K2719" s="41">
        <v>0</v>
      </c>
      <c r="L2719" s="875"/>
      <c r="M2719" s="43"/>
      <c r="O2719" s="1981"/>
      <c r="P2719" s="1982"/>
      <c r="Q2719" s="1980">
        <v>1</v>
      </c>
      <c r="R2719" s="2145"/>
      <c r="S2719" s="889"/>
      <c r="T2719" s="1569"/>
      <c r="U2719" s="915"/>
      <c r="V2719" s="890"/>
    </row>
    <row r="2720" spans="2:22" s="38" customFormat="1" ht="12" hidden="1" outlineLevel="3">
      <c r="B2720" s="26"/>
      <c r="C2720" s="40"/>
      <c r="D2720" s="39"/>
      <c r="E2720" s="40"/>
      <c r="F2720" s="872"/>
      <c r="G2720" s="873"/>
      <c r="H2720" s="873"/>
      <c r="I2720" s="874" t="s">
        <v>1006</v>
      </c>
      <c r="J2720" s="873"/>
      <c r="K2720" s="41">
        <v>20.8</v>
      </c>
      <c r="L2720" s="875"/>
      <c r="M2720" s="43"/>
      <c r="O2720" s="1981"/>
      <c r="P2720" s="1982"/>
      <c r="Q2720" s="1980">
        <v>1</v>
      </c>
      <c r="R2720" s="2145"/>
      <c r="S2720" s="889"/>
      <c r="T2720" s="1569"/>
      <c r="U2720" s="915"/>
      <c r="V2720" s="890"/>
    </row>
    <row r="2721" spans="2:22" s="38" customFormat="1" ht="12" hidden="1" outlineLevel="3">
      <c r="B2721" s="26"/>
      <c r="C2721" s="40"/>
      <c r="D2721" s="39"/>
      <c r="E2721" s="40"/>
      <c r="F2721" s="872"/>
      <c r="G2721" s="873"/>
      <c r="H2721" s="873"/>
      <c r="I2721" s="874" t="s">
        <v>391</v>
      </c>
      <c r="J2721" s="873"/>
      <c r="K2721" s="41">
        <v>-1.89</v>
      </c>
      <c r="L2721" s="875"/>
      <c r="M2721" s="43"/>
      <c r="O2721" s="1981"/>
      <c r="P2721" s="1982"/>
      <c r="Q2721" s="1980">
        <v>1</v>
      </c>
      <c r="R2721" s="2145"/>
      <c r="S2721" s="889"/>
      <c r="T2721" s="1569"/>
      <c r="U2721" s="915"/>
      <c r="V2721" s="890"/>
    </row>
    <row r="2722" spans="2:22" s="38" customFormat="1" ht="12" hidden="1" outlineLevel="3">
      <c r="B2722" s="26"/>
      <c r="C2722" s="40"/>
      <c r="D2722" s="39"/>
      <c r="E2722" s="40"/>
      <c r="F2722" s="872"/>
      <c r="G2722" s="873"/>
      <c r="H2722" s="873"/>
      <c r="I2722" s="874" t="s">
        <v>785</v>
      </c>
      <c r="J2722" s="873"/>
      <c r="K2722" s="41">
        <v>0</v>
      </c>
      <c r="L2722" s="875"/>
      <c r="M2722" s="43"/>
      <c r="O2722" s="1981"/>
      <c r="P2722" s="1982"/>
      <c r="Q2722" s="1980">
        <v>1</v>
      </c>
      <c r="R2722" s="2145"/>
      <c r="S2722" s="889"/>
      <c r="T2722" s="1569"/>
      <c r="U2722" s="915"/>
      <c r="V2722" s="890"/>
    </row>
    <row r="2723" spans="2:22" s="38" customFormat="1" ht="12" hidden="1" outlineLevel="3">
      <c r="B2723" s="26"/>
      <c r="C2723" s="40"/>
      <c r="D2723" s="39"/>
      <c r="E2723" s="40"/>
      <c r="F2723" s="872"/>
      <c r="G2723" s="873"/>
      <c r="H2723" s="873"/>
      <c r="I2723" s="874" t="s">
        <v>1057</v>
      </c>
      <c r="J2723" s="873"/>
      <c r="K2723" s="41">
        <v>16.5152</v>
      </c>
      <c r="L2723" s="875"/>
      <c r="M2723" s="43"/>
      <c r="O2723" s="1981"/>
      <c r="P2723" s="1982"/>
      <c r="Q2723" s="1980">
        <v>1</v>
      </c>
      <c r="R2723" s="2145"/>
      <c r="S2723" s="889"/>
      <c r="T2723" s="1569"/>
      <c r="U2723" s="915"/>
      <c r="V2723" s="890"/>
    </row>
    <row r="2724" spans="2:22" s="38" customFormat="1" ht="12" hidden="1" outlineLevel="3">
      <c r="B2724" s="26"/>
      <c r="C2724" s="40"/>
      <c r="D2724" s="39"/>
      <c r="E2724" s="40"/>
      <c r="F2724" s="872"/>
      <c r="G2724" s="873"/>
      <c r="H2724" s="873"/>
      <c r="I2724" s="874" t="s">
        <v>389</v>
      </c>
      <c r="J2724" s="873"/>
      <c r="K2724" s="41">
        <v>-1.47</v>
      </c>
      <c r="L2724" s="875"/>
      <c r="M2724" s="43"/>
      <c r="O2724" s="1981"/>
      <c r="P2724" s="1982"/>
      <c r="Q2724" s="1980">
        <v>1</v>
      </c>
      <c r="R2724" s="2145"/>
      <c r="S2724" s="889"/>
      <c r="T2724" s="1569"/>
      <c r="U2724" s="915"/>
      <c r="V2724" s="890"/>
    </row>
    <row r="2725" spans="2:22" s="38" customFormat="1" ht="12" hidden="1" outlineLevel="3">
      <c r="B2725" s="26"/>
      <c r="C2725" s="40"/>
      <c r="D2725" s="39"/>
      <c r="E2725" s="40"/>
      <c r="F2725" s="872"/>
      <c r="G2725" s="873"/>
      <c r="H2725" s="873"/>
      <c r="I2725" s="874" t="s">
        <v>390</v>
      </c>
      <c r="J2725" s="873"/>
      <c r="K2725" s="41">
        <v>-1.6800000000000002</v>
      </c>
      <c r="L2725" s="875"/>
      <c r="M2725" s="43"/>
      <c r="O2725" s="1981"/>
      <c r="P2725" s="1982"/>
      <c r="Q2725" s="1980">
        <v>1</v>
      </c>
      <c r="R2725" s="2145"/>
      <c r="S2725" s="889"/>
      <c r="T2725" s="1569"/>
      <c r="U2725" s="915"/>
      <c r="V2725" s="890"/>
    </row>
    <row r="2726" spans="2:22" s="38" customFormat="1" ht="12" hidden="1" outlineLevel="3">
      <c r="B2726" s="26"/>
      <c r="C2726" s="40"/>
      <c r="D2726" s="39"/>
      <c r="E2726" s="40"/>
      <c r="F2726" s="872"/>
      <c r="G2726" s="873"/>
      <c r="H2726" s="873"/>
      <c r="I2726" s="874" t="s">
        <v>3</v>
      </c>
      <c r="J2726" s="873"/>
      <c r="K2726" s="41">
        <v>141.4152</v>
      </c>
      <c r="L2726" s="875"/>
      <c r="M2726" s="43"/>
      <c r="O2726" s="1981"/>
      <c r="P2726" s="1982"/>
      <c r="Q2726" s="1980">
        <v>1</v>
      </c>
      <c r="R2726" s="2145"/>
      <c r="S2726" s="889"/>
      <c r="T2726" s="1569"/>
      <c r="U2726" s="915"/>
      <c r="V2726" s="890"/>
    </row>
    <row r="2727" spans="2:22" s="38" customFormat="1" ht="12" hidden="1" outlineLevel="3">
      <c r="B2727" s="26"/>
      <c r="C2727" s="40"/>
      <c r="D2727" s="39"/>
      <c r="E2727" s="40"/>
      <c r="F2727" s="872"/>
      <c r="G2727" s="873"/>
      <c r="H2727" s="873"/>
      <c r="I2727" s="874" t="s">
        <v>44</v>
      </c>
      <c r="J2727" s="873"/>
      <c r="K2727" s="41">
        <v>0</v>
      </c>
      <c r="L2727" s="875"/>
      <c r="M2727" s="43"/>
      <c r="O2727" s="1981"/>
      <c r="P2727" s="1982"/>
      <c r="Q2727" s="1980">
        <v>1</v>
      </c>
      <c r="R2727" s="2145"/>
      <c r="S2727" s="889"/>
      <c r="T2727" s="1569"/>
      <c r="U2727" s="915"/>
      <c r="V2727" s="890"/>
    </row>
    <row r="2728" spans="2:22" s="38" customFormat="1" ht="12" hidden="1" outlineLevel="3">
      <c r="B2728" s="26"/>
      <c r="C2728" s="40"/>
      <c r="D2728" s="39"/>
      <c r="E2728" s="40"/>
      <c r="F2728" s="872"/>
      <c r="G2728" s="873"/>
      <c r="H2728" s="873"/>
      <c r="I2728" s="874" t="s">
        <v>960</v>
      </c>
      <c r="J2728" s="873"/>
      <c r="K2728" s="41">
        <v>0</v>
      </c>
      <c r="L2728" s="875"/>
      <c r="M2728" s="43"/>
      <c r="O2728" s="1981"/>
      <c r="P2728" s="1982"/>
      <c r="Q2728" s="1980">
        <v>1</v>
      </c>
      <c r="R2728" s="2145"/>
      <c r="S2728" s="889"/>
      <c r="T2728" s="1569"/>
      <c r="U2728" s="915"/>
      <c r="V2728" s="890"/>
    </row>
    <row r="2729" spans="2:22" s="38" customFormat="1" ht="12" hidden="1" outlineLevel="3">
      <c r="B2729" s="26"/>
      <c r="C2729" s="40"/>
      <c r="D2729" s="39"/>
      <c r="E2729" s="40"/>
      <c r="F2729" s="872"/>
      <c r="G2729" s="873"/>
      <c r="H2729" s="873"/>
      <c r="I2729" s="874" t="s">
        <v>1119</v>
      </c>
      <c r="J2729" s="873"/>
      <c r="K2729" s="41">
        <v>10.540400000000002</v>
      </c>
      <c r="L2729" s="875"/>
      <c r="M2729" s="43"/>
      <c r="O2729" s="1981"/>
      <c r="P2729" s="1982"/>
      <c r="Q2729" s="1980">
        <v>1</v>
      </c>
      <c r="R2729" s="2145"/>
      <c r="S2729" s="889"/>
      <c r="T2729" s="1569"/>
      <c r="U2729" s="915"/>
      <c r="V2729" s="890"/>
    </row>
    <row r="2730" spans="2:22" s="38" customFormat="1" ht="12" hidden="1" outlineLevel="3">
      <c r="B2730" s="26"/>
      <c r="C2730" s="40"/>
      <c r="D2730" s="39"/>
      <c r="E2730" s="40"/>
      <c r="F2730" s="872"/>
      <c r="G2730" s="873"/>
      <c r="H2730" s="873"/>
      <c r="I2730" s="874" t="s">
        <v>963</v>
      </c>
      <c r="J2730" s="873"/>
      <c r="K2730" s="41">
        <v>0</v>
      </c>
      <c r="L2730" s="875"/>
      <c r="M2730" s="43"/>
      <c r="O2730" s="1981"/>
      <c r="P2730" s="1982"/>
      <c r="Q2730" s="1980">
        <v>1</v>
      </c>
      <c r="R2730" s="2145"/>
      <c r="S2730" s="889"/>
      <c r="T2730" s="1569"/>
      <c r="U2730" s="915"/>
      <c r="V2730" s="890"/>
    </row>
    <row r="2731" spans="2:22" s="38" customFormat="1" ht="12" hidden="1" outlineLevel="3">
      <c r="B2731" s="26"/>
      <c r="C2731" s="40"/>
      <c r="D2731" s="39"/>
      <c r="E2731" s="40"/>
      <c r="F2731" s="872"/>
      <c r="G2731" s="873"/>
      <c r="H2731" s="873"/>
      <c r="I2731" s="874" t="s">
        <v>994</v>
      </c>
      <c r="J2731" s="873"/>
      <c r="K2731" s="41">
        <v>21.58</v>
      </c>
      <c r="L2731" s="875"/>
      <c r="M2731" s="43"/>
      <c r="O2731" s="1981"/>
      <c r="P2731" s="1982"/>
      <c r="Q2731" s="1980">
        <v>1</v>
      </c>
      <c r="R2731" s="2145"/>
      <c r="S2731" s="889"/>
      <c r="T2731" s="1569"/>
      <c r="U2731" s="915"/>
      <c r="V2731" s="890"/>
    </row>
    <row r="2732" spans="2:22" s="38" customFormat="1" ht="12" hidden="1" outlineLevel="3">
      <c r="B2732" s="26"/>
      <c r="C2732" s="40"/>
      <c r="D2732" s="39"/>
      <c r="E2732" s="40"/>
      <c r="F2732" s="872"/>
      <c r="G2732" s="873"/>
      <c r="H2732" s="873"/>
      <c r="I2732" s="874" t="s">
        <v>391</v>
      </c>
      <c r="J2732" s="873"/>
      <c r="K2732" s="41">
        <v>-1.89</v>
      </c>
      <c r="L2732" s="875"/>
      <c r="M2732" s="43"/>
      <c r="O2732" s="1981"/>
      <c r="P2732" s="1982"/>
      <c r="Q2732" s="1980">
        <v>1</v>
      </c>
      <c r="R2732" s="2145"/>
      <c r="S2732" s="889"/>
      <c r="T2732" s="1569"/>
      <c r="U2732" s="915"/>
      <c r="V2732" s="890"/>
    </row>
    <row r="2733" spans="2:22" s="38" customFormat="1" ht="12" hidden="1" outlineLevel="3">
      <c r="B2733" s="26"/>
      <c r="C2733" s="40"/>
      <c r="D2733" s="39"/>
      <c r="E2733" s="40"/>
      <c r="F2733" s="872"/>
      <c r="G2733" s="873"/>
      <c r="H2733" s="873"/>
      <c r="I2733" s="874" t="s">
        <v>1100</v>
      </c>
      <c r="J2733" s="873"/>
      <c r="K2733" s="41">
        <v>0</v>
      </c>
      <c r="L2733" s="875"/>
      <c r="M2733" s="43"/>
      <c r="O2733" s="1981"/>
      <c r="P2733" s="1982"/>
      <c r="Q2733" s="1980">
        <v>1</v>
      </c>
      <c r="R2733" s="2145"/>
      <c r="S2733" s="889"/>
      <c r="T2733" s="1569"/>
      <c r="U2733" s="915"/>
      <c r="V2733" s="890"/>
    </row>
    <row r="2734" spans="2:22" s="38" customFormat="1" ht="12" hidden="1" outlineLevel="3">
      <c r="B2734" s="26"/>
      <c r="C2734" s="40"/>
      <c r="D2734" s="39"/>
      <c r="E2734" s="40"/>
      <c r="F2734" s="872"/>
      <c r="G2734" s="873"/>
      <c r="H2734" s="873"/>
      <c r="I2734" s="874" t="s">
        <v>983</v>
      </c>
      <c r="J2734" s="873"/>
      <c r="K2734" s="41">
        <v>18.2</v>
      </c>
      <c r="L2734" s="875"/>
      <c r="M2734" s="43"/>
      <c r="O2734" s="1981"/>
      <c r="P2734" s="1982"/>
      <c r="Q2734" s="1980">
        <v>1</v>
      </c>
      <c r="R2734" s="2145"/>
      <c r="S2734" s="889"/>
      <c r="T2734" s="1569"/>
      <c r="U2734" s="915"/>
      <c r="V2734" s="890"/>
    </row>
    <row r="2735" spans="2:22" s="38" customFormat="1" ht="12" hidden="1" outlineLevel="3">
      <c r="B2735" s="26"/>
      <c r="C2735" s="40"/>
      <c r="D2735" s="39"/>
      <c r="E2735" s="40"/>
      <c r="F2735" s="872"/>
      <c r="G2735" s="873"/>
      <c r="H2735" s="873"/>
      <c r="I2735" s="874" t="s">
        <v>517</v>
      </c>
      <c r="J2735" s="873"/>
      <c r="K2735" s="41">
        <v>-3.3600000000000003</v>
      </c>
      <c r="L2735" s="875"/>
      <c r="M2735" s="43"/>
      <c r="O2735" s="1981"/>
      <c r="P2735" s="1982"/>
      <c r="Q2735" s="1980">
        <v>1</v>
      </c>
      <c r="R2735" s="2145"/>
      <c r="S2735" s="889"/>
      <c r="T2735" s="1569"/>
      <c r="U2735" s="915"/>
      <c r="V2735" s="890"/>
    </row>
    <row r="2736" spans="2:22" s="38" customFormat="1" ht="12" hidden="1" outlineLevel="3">
      <c r="B2736" s="26"/>
      <c r="C2736" s="40"/>
      <c r="D2736" s="39"/>
      <c r="E2736" s="40"/>
      <c r="F2736" s="872"/>
      <c r="G2736" s="873"/>
      <c r="H2736" s="873"/>
      <c r="I2736" s="874" t="s">
        <v>1101</v>
      </c>
      <c r="J2736" s="873"/>
      <c r="K2736" s="41">
        <v>0</v>
      </c>
      <c r="L2736" s="875"/>
      <c r="M2736" s="43"/>
      <c r="O2736" s="1981"/>
      <c r="P2736" s="1982"/>
      <c r="Q2736" s="1980">
        <v>1</v>
      </c>
      <c r="R2736" s="2145"/>
      <c r="S2736" s="889"/>
      <c r="T2736" s="1569"/>
      <c r="U2736" s="915"/>
      <c r="V2736" s="890"/>
    </row>
    <row r="2737" spans="2:22" s="38" customFormat="1" ht="12" hidden="1" outlineLevel="3">
      <c r="B2737" s="26"/>
      <c r="C2737" s="40"/>
      <c r="D2737" s="39"/>
      <c r="E2737" s="40"/>
      <c r="F2737" s="872"/>
      <c r="G2737" s="873"/>
      <c r="H2737" s="873"/>
      <c r="I2737" s="874" t="s">
        <v>1019</v>
      </c>
      <c r="J2737" s="873"/>
      <c r="K2737" s="41">
        <v>32.76</v>
      </c>
      <c r="L2737" s="875"/>
      <c r="M2737" s="43"/>
      <c r="O2737" s="1981"/>
      <c r="P2737" s="1982"/>
      <c r="Q2737" s="1980">
        <v>1</v>
      </c>
      <c r="R2737" s="2145"/>
      <c r="S2737" s="889"/>
      <c r="T2737" s="1569"/>
      <c r="U2737" s="915"/>
      <c r="V2737" s="890"/>
    </row>
    <row r="2738" spans="2:22" s="38" customFormat="1" ht="12" hidden="1" outlineLevel="3">
      <c r="B2738" s="26"/>
      <c r="C2738" s="40"/>
      <c r="D2738" s="39"/>
      <c r="E2738" s="40"/>
      <c r="F2738" s="872"/>
      <c r="G2738" s="873"/>
      <c r="H2738" s="873"/>
      <c r="I2738" s="874" t="s">
        <v>390</v>
      </c>
      <c r="J2738" s="873"/>
      <c r="K2738" s="41">
        <v>-1.6800000000000002</v>
      </c>
      <c r="L2738" s="875"/>
      <c r="M2738" s="43"/>
      <c r="O2738" s="1981"/>
      <c r="P2738" s="1982"/>
      <c r="Q2738" s="1980">
        <v>1</v>
      </c>
      <c r="R2738" s="2145"/>
      <c r="S2738" s="889"/>
      <c r="T2738" s="1569"/>
      <c r="U2738" s="915"/>
      <c r="V2738" s="890"/>
    </row>
    <row r="2739" spans="2:22" s="38" customFormat="1" ht="12" hidden="1" outlineLevel="3">
      <c r="B2739" s="26"/>
      <c r="C2739" s="40"/>
      <c r="D2739" s="39"/>
      <c r="E2739" s="40"/>
      <c r="F2739" s="872"/>
      <c r="G2739" s="873"/>
      <c r="H2739" s="873"/>
      <c r="I2739" s="874" t="s">
        <v>1102</v>
      </c>
      <c r="J2739" s="873"/>
      <c r="K2739" s="41">
        <v>0</v>
      </c>
      <c r="L2739" s="875"/>
      <c r="M2739" s="43"/>
      <c r="O2739" s="1981"/>
      <c r="P2739" s="1982"/>
      <c r="Q2739" s="1980">
        <v>1</v>
      </c>
      <c r="R2739" s="2145"/>
      <c r="S2739" s="889"/>
      <c r="T2739" s="1569"/>
      <c r="U2739" s="915"/>
      <c r="V2739" s="890"/>
    </row>
    <row r="2740" spans="2:22" s="38" customFormat="1" ht="12" hidden="1" outlineLevel="3">
      <c r="B2740" s="26"/>
      <c r="C2740" s="40"/>
      <c r="D2740" s="39"/>
      <c r="E2740" s="40"/>
      <c r="F2740" s="872"/>
      <c r="G2740" s="873"/>
      <c r="H2740" s="873"/>
      <c r="I2740" s="874" t="s">
        <v>990</v>
      </c>
      <c r="J2740" s="873"/>
      <c r="K2740" s="41">
        <v>20.488000000000003</v>
      </c>
      <c r="L2740" s="875"/>
      <c r="M2740" s="43"/>
      <c r="O2740" s="1981"/>
      <c r="P2740" s="1982"/>
      <c r="Q2740" s="1980">
        <v>1</v>
      </c>
      <c r="R2740" s="2145"/>
      <c r="S2740" s="889"/>
      <c r="T2740" s="1569"/>
      <c r="U2740" s="915"/>
      <c r="V2740" s="890"/>
    </row>
    <row r="2741" spans="2:22" s="38" customFormat="1" ht="12" hidden="1" outlineLevel="3">
      <c r="B2741" s="26"/>
      <c r="C2741" s="40"/>
      <c r="D2741" s="39"/>
      <c r="E2741" s="40"/>
      <c r="F2741" s="872"/>
      <c r="G2741" s="873"/>
      <c r="H2741" s="873"/>
      <c r="I2741" s="874" t="s">
        <v>517</v>
      </c>
      <c r="J2741" s="873"/>
      <c r="K2741" s="41">
        <v>-3.3600000000000003</v>
      </c>
      <c r="L2741" s="875"/>
      <c r="M2741" s="43"/>
      <c r="O2741" s="1981"/>
      <c r="P2741" s="1982"/>
      <c r="Q2741" s="1980">
        <v>1</v>
      </c>
      <c r="R2741" s="2145"/>
      <c r="S2741" s="889"/>
      <c r="T2741" s="1569"/>
      <c r="U2741" s="915"/>
      <c r="V2741" s="890"/>
    </row>
    <row r="2742" spans="2:22" s="38" customFormat="1" ht="12" hidden="1" outlineLevel="3">
      <c r="B2742" s="26"/>
      <c r="C2742" s="40"/>
      <c r="D2742" s="39"/>
      <c r="E2742" s="40"/>
      <c r="F2742" s="872"/>
      <c r="G2742" s="873"/>
      <c r="H2742" s="873"/>
      <c r="I2742" s="874" t="s">
        <v>1103</v>
      </c>
      <c r="J2742" s="873"/>
      <c r="K2742" s="41">
        <v>0</v>
      </c>
      <c r="L2742" s="875"/>
      <c r="M2742" s="43"/>
      <c r="O2742" s="1981"/>
      <c r="P2742" s="1982"/>
      <c r="Q2742" s="1980">
        <v>1</v>
      </c>
      <c r="R2742" s="2145"/>
      <c r="S2742" s="889"/>
      <c r="T2742" s="1569"/>
      <c r="U2742" s="915"/>
      <c r="V2742" s="890"/>
    </row>
    <row r="2743" spans="2:22" s="38" customFormat="1" ht="12" hidden="1" outlineLevel="3">
      <c r="B2743" s="26"/>
      <c r="C2743" s="40"/>
      <c r="D2743" s="39"/>
      <c r="E2743" s="40"/>
      <c r="F2743" s="872"/>
      <c r="G2743" s="873"/>
      <c r="H2743" s="873"/>
      <c r="I2743" s="874" t="s">
        <v>1024</v>
      </c>
      <c r="J2743" s="873"/>
      <c r="K2743" s="41">
        <v>36.088000000000001</v>
      </c>
      <c r="L2743" s="875"/>
      <c r="M2743" s="43"/>
      <c r="O2743" s="1981"/>
      <c r="P2743" s="1982"/>
      <c r="Q2743" s="1980">
        <v>1</v>
      </c>
      <c r="R2743" s="2145"/>
      <c r="S2743" s="889"/>
      <c r="T2743" s="1569"/>
      <c r="U2743" s="915"/>
      <c r="V2743" s="890"/>
    </row>
    <row r="2744" spans="2:22" s="38" customFormat="1" ht="12" hidden="1" outlineLevel="3">
      <c r="B2744" s="26"/>
      <c r="C2744" s="40"/>
      <c r="D2744" s="39"/>
      <c r="E2744" s="40"/>
      <c r="F2744" s="872"/>
      <c r="G2744" s="873"/>
      <c r="H2744" s="873"/>
      <c r="I2744" s="874" t="s">
        <v>390</v>
      </c>
      <c r="J2744" s="873"/>
      <c r="K2744" s="41">
        <v>-1.6800000000000002</v>
      </c>
      <c r="L2744" s="875"/>
      <c r="M2744" s="43"/>
      <c r="O2744" s="1981"/>
      <c r="P2744" s="1982"/>
      <c r="Q2744" s="1980">
        <v>1</v>
      </c>
      <c r="R2744" s="2145"/>
      <c r="S2744" s="889"/>
      <c r="T2744" s="1569"/>
      <c r="U2744" s="915"/>
      <c r="V2744" s="890"/>
    </row>
    <row r="2745" spans="2:22" s="38" customFormat="1" ht="12" hidden="1" outlineLevel="3">
      <c r="B2745" s="26"/>
      <c r="C2745" s="40"/>
      <c r="D2745" s="39"/>
      <c r="E2745" s="40"/>
      <c r="F2745" s="872"/>
      <c r="G2745" s="873"/>
      <c r="H2745" s="873"/>
      <c r="I2745" s="874" t="s">
        <v>964</v>
      </c>
      <c r="J2745" s="873"/>
      <c r="K2745" s="41">
        <v>0</v>
      </c>
      <c r="L2745" s="875"/>
      <c r="M2745" s="43"/>
      <c r="O2745" s="1981"/>
      <c r="P2745" s="1982"/>
      <c r="Q2745" s="1980">
        <v>1</v>
      </c>
      <c r="R2745" s="2145"/>
      <c r="S2745" s="889"/>
      <c r="T2745" s="1569"/>
      <c r="U2745" s="915"/>
      <c r="V2745" s="890"/>
    </row>
    <row r="2746" spans="2:22" s="38" customFormat="1" ht="12" hidden="1" outlineLevel="3">
      <c r="B2746" s="26"/>
      <c r="C2746" s="40"/>
      <c r="D2746" s="39"/>
      <c r="E2746" s="40"/>
      <c r="F2746" s="872"/>
      <c r="G2746" s="873"/>
      <c r="H2746" s="873"/>
      <c r="I2746" s="874" t="s">
        <v>1007</v>
      </c>
      <c r="J2746" s="873"/>
      <c r="K2746" s="41">
        <v>21.32</v>
      </c>
      <c r="L2746" s="875"/>
      <c r="M2746" s="43"/>
      <c r="O2746" s="1981"/>
      <c r="P2746" s="1982"/>
      <c r="Q2746" s="1980">
        <v>1</v>
      </c>
      <c r="R2746" s="2145"/>
      <c r="S2746" s="889"/>
      <c r="T2746" s="1569"/>
      <c r="U2746" s="915"/>
      <c r="V2746" s="890"/>
    </row>
    <row r="2747" spans="2:22" s="38" customFormat="1" ht="12" hidden="1" outlineLevel="3">
      <c r="B2747" s="26"/>
      <c r="C2747" s="40"/>
      <c r="D2747" s="39"/>
      <c r="E2747" s="40"/>
      <c r="F2747" s="872"/>
      <c r="G2747" s="873"/>
      <c r="H2747" s="873"/>
      <c r="I2747" s="874" t="s">
        <v>391</v>
      </c>
      <c r="J2747" s="873"/>
      <c r="K2747" s="41">
        <v>-1.89</v>
      </c>
      <c r="L2747" s="875"/>
      <c r="M2747" s="43"/>
      <c r="O2747" s="1981"/>
      <c r="P2747" s="1982"/>
      <c r="Q2747" s="1980">
        <v>1</v>
      </c>
      <c r="R2747" s="2145"/>
      <c r="S2747" s="889"/>
      <c r="T2747" s="1569"/>
      <c r="U2747" s="915"/>
      <c r="V2747" s="890"/>
    </row>
    <row r="2748" spans="2:22" s="38" customFormat="1" ht="12" hidden="1" outlineLevel="3">
      <c r="B2748" s="26"/>
      <c r="C2748" s="40"/>
      <c r="D2748" s="39"/>
      <c r="E2748" s="40"/>
      <c r="F2748" s="872"/>
      <c r="G2748" s="873"/>
      <c r="H2748" s="873"/>
      <c r="I2748" s="874" t="s">
        <v>3</v>
      </c>
      <c r="J2748" s="873"/>
      <c r="K2748" s="41">
        <v>147.1164</v>
      </c>
      <c r="L2748" s="875"/>
      <c r="M2748" s="43"/>
      <c r="O2748" s="1981"/>
      <c r="P2748" s="1982"/>
      <c r="Q2748" s="1980">
        <v>1</v>
      </c>
      <c r="R2748" s="2145"/>
      <c r="S2748" s="889"/>
      <c r="T2748" s="1569"/>
      <c r="U2748" s="915"/>
      <c r="V2748" s="890"/>
    </row>
    <row r="2749" spans="2:22" s="38" customFormat="1" ht="12" hidden="1" outlineLevel="3">
      <c r="B2749" s="26"/>
      <c r="C2749" s="40"/>
      <c r="D2749" s="39"/>
      <c r="E2749" s="40"/>
      <c r="F2749" s="872"/>
      <c r="G2749" s="873"/>
      <c r="H2749" s="873"/>
      <c r="I2749" s="874" t="s">
        <v>45</v>
      </c>
      <c r="J2749" s="873"/>
      <c r="K2749" s="41">
        <v>0</v>
      </c>
      <c r="L2749" s="875"/>
      <c r="M2749" s="43"/>
      <c r="O2749" s="1981"/>
      <c r="P2749" s="1982"/>
      <c r="Q2749" s="1980">
        <v>1</v>
      </c>
      <c r="R2749" s="2145"/>
      <c r="S2749" s="889"/>
      <c r="T2749" s="1569"/>
      <c r="U2749" s="915"/>
      <c r="V2749" s="890"/>
    </row>
    <row r="2750" spans="2:22" s="38" customFormat="1" ht="12" hidden="1" outlineLevel="3">
      <c r="B2750" s="26"/>
      <c r="C2750" s="40"/>
      <c r="D2750" s="39"/>
      <c r="E2750" s="40"/>
      <c r="F2750" s="872"/>
      <c r="G2750" s="873"/>
      <c r="H2750" s="873"/>
      <c r="I2750" s="874" t="s">
        <v>968</v>
      </c>
      <c r="J2750" s="873"/>
      <c r="K2750" s="41">
        <v>0</v>
      </c>
      <c r="L2750" s="875"/>
      <c r="M2750" s="43"/>
      <c r="O2750" s="1981"/>
      <c r="P2750" s="1982"/>
      <c r="Q2750" s="1980">
        <v>1</v>
      </c>
      <c r="R2750" s="2145"/>
      <c r="S2750" s="889"/>
      <c r="T2750" s="1569"/>
      <c r="U2750" s="915"/>
      <c r="V2750" s="890"/>
    </row>
    <row r="2751" spans="2:22" s="38" customFormat="1" ht="12" hidden="1" outlineLevel="3">
      <c r="B2751" s="26"/>
      <c r="C2751" s="40"/>
      <c r="D2751" s="39"/>
      <c r="E2751" s="40"/>
      <c r="F2751" s="872"/>
      <c r="G2751" s="873"/>
      <c r="H2751" s="873"/>
      <c r="I2751" s="874" t="s">
        <v>983</v>
      </c>
      <c r="J2751" s="873"/>
      <c r="K2751" s="41">
        <v>18.2</v>
      </c>
      <c r="L2751" s="875"/>
      <c r="M2751" s="43"/>
      <c r="O2751" s="1981"/>
      <c r="P2751" s="1982"/>
      <c r="Q2751" s="1980">
        <v>1</v>
      </c>
      <c r="R2751" s="2145"/>
      <c r="S2751" s="889"/>
      <c r="T2751" s="1569"/>
      <c r="U2751" s="915"/>
      <c r="V2751" s="890"/>
    </row>
    <row r="2752" spans="2:22" s="38" customFormat="1" ht="12" hidden="1" outlineLevel="3">
      <c r="B2752" s="26"/>
      <c r="C2752" s="40"/>
      <c r="D2752" s="39"/>
      <c r="E2752" s="40"/>
      <c r="F2752" s="872"/>
      <c r="G2752" s="873"/>
      <c r="H2752" s="873"/>
      <c r="I2752" s="874" t="s">
        <v>517</v>
      </c>
      <c r="J2752" s="873"/>
      <c r="K2752" s="41">
        <v>-3.3600000000000003</v>
      </c>
      <c r="L2752" s="875"/>
      <c r="M2752" s="43"/>
      <c r="O2752" s="1981"/>
      <c r="P2752" s="1982"/>
      <c r="Q2752" s="1980">
        <v>1</v>
      </c>
      <c r="R2752" s="2145"/>
      <c r="S2752" s="889"/>
      <c r="T2752" s="1569"/>
      <c r="U2752" s="915"/>
      <c r="V2752" s="890"/>
    </row>
    <row r="2753" spans="2:22" s="38" customFormat="1" ht="12" hidden="1" outlineLevel="3">
      <c r="B2753" s="26"/>
      <c r="C2753" s="40"/>
      <c r="D2753" s="39"/>
      <c r="E2753" s="40"/>
      <c r="F2753" s="872"/>
      <c r="G2753" s="873"/>
      <c r="H2753" s="873"/>
      <c r="I2753" s="874" t="s">
        <v>969</v>
      </c>
      <c r="J2753" s="873"/>
      <c r="K2753" s="41">
        <v>0</v>
      </c>
      <c r="L2753" s="875"/>
      <c r="M2753" s="43"/>
      <c r="O2753" s="1981"/>
      <c r="P2753" s="1982"/>
      <c r="Q2753" s="1980">
        <v>1</v>
      </c>
      <c r="R2753" s="2145"/>
      <c r="S2753" s="889"/>
      <c r="T2753" s="1569"/>
      <c r="U2753" s="915"/>
      <c r="V2753" s="890"/>
    </row>
    <row r="2754" spans="2:22" s="38" customFormat="1" ht="12" hidden="1" outlineLevel="3">
      <c r="B2754" s="26"/>
      <c r="C2754" s="40"/>
      <c r="D2754" s="39"/>
      <c r="E2754" s="40"/>
      <c r="F2754" s="872"/>
      <c r="G2754" s="873"/>
      <c r="H2754" s="873"/>
      <c r="I2754" s="874" t="s">
        <v>1079</v>
      </c>
      <c r="J2754" s="873"/>
      <c r="K2754" s="41">
        <v>41.678000000000004</v>
      </c>
      <c r="L2754" s="875"/>
      <c r="M2754" s="43"/>
      <c r="O2754" s="1981"/>
      <c r="P2754" s="1982"/>
      <c r="Q2754" s="1980">
        <v>1</v>
      </c>
      <c r="R2754" s="2145"/>
      <c r="S2754" s="889"/>
      <c r="T2754" s="1569"/>
      <c r="U2754" s="915"/>
      <c r="V2754" s="890"/>
    </row>
    <row r="2755" spans="2:22" s="38" customFormat="1" ht="12" hidden="1" outlineLevel="3">
      <c r="B2755" s="26"/>
      <c r="C2755" s="40"/>
      <c r="D2755" s="39"/>
      <c r="E2755" s="40"/>
      <c r="F2755" s="872"/>
      <c r="G2755" s="873"/>
      <c r="H2755" s="873"/>
      <c r="I2755" s="874" t="s">
        <v>390</v>
      </c>
      <c r="J2755" s="873"/>
      <c r="K2755" s="41">
        <v>-1.6800000000000002</v>
      </c>
      <c r="L2755" s="875"/>
      <c r="M2755" s="43"/>
      <c r="O2755" s="1981"/>
      <c r="P2755" s="1982"/>
      <c r="Q2755" s="1980">
        <v>1</v>
      </c>
      <c r="R2755" s="2145"/>
      <c r="S2755" s="889"/>
      <c r="T2755" s="1569"/>
      <c r="U2755" s="915"/>
      <c r="V2755" s="890"/>
    </row>
    <row r="2756" spans="2:22" s="38" customFormat="1" ht="12" hidden="1" outlineLevel="3">
      <c r="B2756" s="26"/>
      <c r="C2756" s="40"/>
      <c r="D2756" s="39"/>
      <c r="E2756" s="40"/>
      <c r="F2756" s="872"/>
      <c r="G2756" s="873"/>
      <c r="H2756" s="873"/>
      <c r="I2756" s="874" t="s">
        <v>970</v>
      </c>
      <c r="J2756" s="873"/>
      <c r="K2756" s="41">
        <v>0</v>
      </c>
      <c r="L2756" s="875"/>
      <c r="M2756" s="43"/>
      <c r="O2756" s="1981"/>
      <c r="P2756" s="1982"/>
      <c r="Q2756" s="1980">
        <v>1</v>
      </c>
      <c r="R2756" s="2145"/>
      <c r="S2756" s="889"/>
      <c r="T2756" s="1569"/>
      <c r="U2756" s="915"/>
      <c r="V2756" s="890"/>
    </row>
    <row r="2757" spans="2:22" s="38" customFormat="1" ht="12" hidden="1" outlineLevel="3">
      <c r="B2757" s="26"/>
      <c r="C2757" s="40"/>
      <c r="D2757" s="39"/>
      <c r="E2757" s="40"/>
      <c r="F2757" s="872"/>
      <c r="G2757" s="873"/>
      <c r="H2757" s="873"/>
      <c r="I2757" s="874" t="s">
        <v>990</v>
      </c>
      <c r="J2757" s="873"/>
      <c r="K2757" s="41">
        <v>20.488000000000003</v>
      </c>
      <c r="L2757" s="875"/>
      <c r="M2757" s="43"/>
      <c r="O2757" s="1981"/>
      <c r="P2757" s="1982"/>
      <c r="Q2757" s="1980">
        <v>1</v>
      </c>
      <c r="R2757" s="2145"/>
      <c r="S2757" s="889"/>
      <c r="T2757" s="1569"/>
      <c r="U2757" s="915"/>
      <c r="V2757" s="890"/>
    </row>
    <row r="2758" spans="2:22" s="38" customFormat="1" ht="12" hidden="1" outlineLevel="3">
      <c r="B2758" s="26"/>
      <c r="C2758" s="40"/>
      <c r="D2758" s="39"/>
      <c r="E2758" s="40"/>
      <c r="F2758" s="872"/>
      <c r="G2758" s="873"/>
      <c r="H2758" s="873"/>
      <c r="I2758" s="874" t="s">
        <v>517</v>
      </c>
      <c r="J2758" s="873"/>
      <c r="K2758" s="41">
        <v>-3.3600000000000003</v>
      </c>
      <c r="L2758" s="875"/>
      <c r="M2758" s="43"/>
      <c r="O2758" s="1981"/>
      <c r="P2758" s="1982"/>
      <c r="Q2758" s="1980">
        <v>1</v>
      </c>
      <c r="R2758" s="2145"/>
      <c r="S2758" s="889"/>
      <c r="T2758" s="1569"/>
      <c r="U2758" s="915"/>
      <c r="V2758" s="890"/>
    </row>
    <row r="2759" spans="2:22" s="38" customFormat="1" ht="12" hidden="1" outlineLevel="3">
      <c r="B2759" s="26"/>
      <c r="C2759" s="40"/>
      <c r="D2759" s="39"/>
      <c r="E2759" s="40"/>
      <c r="F2759" s="872"/>
      <c r="G2759" s="873"/>
      <c r="H2759" s="873"/>
      <c r="I2759" s="874" t="s">
        <v>971</v>
      </c>
      <c r="J2759" s="873"/>
      <c r="K2759" s="41">
        <v>0</v>
      </c>
      <c r="L2759" s="875"/>
      <c r="M2759" s="43"/>
      <c r="O2759" s="1981"/>
      <c r="P2759" s="1982"/>
      <c r="Q2759" s="1980">
        <v>1</v>
      </c>
      <c r="R2759" s="2145"/>
      <c r="S2759" s="889"/>
      <c r="T2759" s="1569"/>
      <c r="U2759" s="915"/>
      <c r="V2759" s="890"/>
    </row>
    <row r="2760" spans="2:22" s="38" customFormat="1" ht="12" hidden="1" outlineLevel="3">
      <c r="B2760" s="26"/>
      <c r="C2760" s="40"/>
      <c r="D2760" s="39"/>
      <c r="E2760" s="40"/>
      <c r="F2760" s="872"/>
      <c r="G2760" s="873"/>
      <c r="H2760" s="873"/>
      <c r="I2760" s="874" t="s">
        <v>1025</v>
      </c>
      <c r="J2760" s="873"/>
      <c r="K2760" s="41">
        <v>33.019999999999996</v>
      </c>
      <c r="L2760" s="875"/>
      <c r="M2760" s="43"/>
      <c r="O2760" s="1981"/>
      <c r="P2760" s="1982"/>
      <c r="Q2760" s="1980">
        <v>1</v>
      </c>
      <c r="R2760" s="2145"/>
      <c r="S2760" s="889"/>
      <c r="T2760" s="1569"/>
      <c r="U2760" s="915"/>
      <c r="V2760" s="890"/>
    </row>
    <row r="2761" spans="2:22" s="38" customFormat="1" ht="12" hidden="1" outlineLevel="3">
      <c r="B2761" s="26"/>
      <c r="C2761" s="40"/>
      <c r="D2761" s="39"/>
      <c r="E2761" s="40"/>
      <c r="F2761" s="872"/>
      <c r="G2761" s="873"/>
      <c r="H2761" s="873"/>
      <c r="I2761" s="874" t="s">
        <v>390</v>
      </c>
      <c r="J2761" s="873"/>
      <c r="K2761" s="41">
        <v>-1.6800000000000002</v>
      </c>
      <c r="L2761" s="875"/>
      <c r="M2761" s="43"/>
      <c r="O2761" s="1981"/>
      <c r="P2761" s="1982"/>
      <c r="Q2761" s="1980">
        <v>1</v>
      </c>
      <c r="R2761" s="2145"/>
      <c r="S2761" s="889"/>
      <c r="T2761" s="1569"/>
      <c r="U2761" s="915"/>
      <c r="V2761" s="890"/>
    </row>
    <row r="2762" spans="2:22" s="38" customFormat="1" ht="12" hidden="1" outlineLevel="3">
      <c r="B2762" s="26"/>
      <c r="C2762" s="40"/>
      <c r="D2762" s="39"/>
      <c r="E2762" s="40"/>
      <c r="F2762" s="872"/>
      <c r="G2762" s="873"/>
      <c r="H2762" s="873"/>
      <c r="I2762" s="874" t="s">
        <v>735</v>
      </c>
      <c r="J2762" s="873"/>
      <c r="K2762" s="41">
        <v>0</v>
      </c>
      <c r="L2762" s="875"/>
      <c r="M2762" s="43"/>
      <c r="O2762" s="1981"/>
      <c r="P2762" s="1982"/>
      <c r="Q2762" s="1980">
        <v>1</v>
      </c>
      <c r="R2762" s="2145"/>
      <c r="S2762" s="889"/>
      <c r="T2762" s="1569"/>
      <c r="U2762" s="915"/>
      <c r="V2762" s="890"/>
    </row>
    <row r="2763" spans="2:22" s="38" customFormat="1" ht="12" hidden="1" outlineLevel="3">
      <c r="B2763" s="26"/>
      <c r="C2763" s="40"/>
      <c r="D2763" s="39"/>
      <c r="E2763" s="40"/>
      <c r="F2763" s="872"/>
      <c r="G2763" s="873"/>
      <c r="H2763" s="873"/>
      <c r="I2763" s="874" t="s">
        <v>1007</v>
      </c>
      <c r="J2763" s="873"/>
      <c r="K2763" s="41">
        <v>21.32</v>
      </c>
      <c r="L2763" s="875"/>
      <c r="M2763" s="43"/>
      <c r="O2763" s="1981"/>
      <c r="P2763" s="1982"/>
      <c r="Q2763" s="1980">
        <v>1</v>
      </c>
      <c r="R2763" s="2145"/>
      <c r="S2763" s="889"/>
      <c r="T2763" s="1569"/>
      <c r="U2763" s="915"/>
      <c r="V2763" s="890"/>
    </row>
    <row r="2764" spans="2:22" s="38" customFormat="1" ht="12" hidden="1" outlineLevel="3">
      <c r="B2764" s="26"/>
      <c r="C2764" s="40"/>
      <c r="D2764" s="39"/>
      <c r="E2764" s="40"/>
      <c r="F2764" s="872"/>
      <c r="G2764" s="873"/>
      <c r="H2764" s="873"/>
      <c r="I2764" s="874" t="s">
        <v>732</v>
      </c>
      <c r="J2764" s="873"/>
      <c r="K2764" s="41">
        <v>0</v>
      </c>
      <c r="L2764" s="875"/>
      <c r="M2764" s="43"/>
      <c r="O2764" s="1981"/>
      <c r="P2764" s="1982"/>
      <c r="Q2764" s="1980">
        <v>1</v>
      </c>
      <c r="R2764" s="2145"/>
      <c r="S2764" s="889"/>
      <c r="T2764" s="1569"/>
      <c r="U2764" s="915"/>
      <c r="V2764" s="890"/>
    </row>
    <row r="2765" spans="2:22" s="38" customFormat="1" ht="12" hidden="1" outlineLevel="3">
      <c r="B2765" s="26"/>
      <c r="C2765" s="40"/>
      <c r="D2765" s="39"/>
      <c r="E2765" s="40"/>
      <c r="F2765" s="872"/>
      <c r="G2765" s="873"/>
      <c r="H2765" s="873"/>
      <c r="I2765" s="874" t="s">
        <v>794</v>
      </c>
      <c r="J2765" s="873"/>
      <c r="K2765" s="41">
        <v>9.9060000000000006</v>
      </c>
      <c r="L2765" s="875"/>
      <c r="M2765" s="43"/>
      <c r="O2765" s="1981"/>
      <c r="P2765" s="1982"/>
      <c r="Q2765" s="1980">
        <v>1</v>
      </c>
      <c r="R2765" s="2145"/>
      <c r="S2765" s="889"/>
      <c r="T2765" s="1569"/>
      <c r="U2765" s="915"/>
      <c r="V2765" s="890"/>
    </row>
    <row r="2766" spans="2:22" s="38" customFormat="1" ht="12" hidden="1" outlineLevel="3">
      <c r="B2766" s="26"/>
      <c r="C2766" s="40"/>
      <c r="D2766" s="39"/>
      <c r="E2766" s="40"/>
      <c r="F2766" s="872"/>
      <c r="G2766" s="873"/>
      <c r="H2766" s="873"/>
      <c r="I2766" s="874" t="s">
        <v>3</v>
      </c>
      <c r="J2766" s="873"/>
      <c r="K2766" s="41">
        <v>134.53200000000001</v>
      </c>
      <c r="L2766" s="875"/>
      <c r="M2766" s="43"/>
      <c r="O2766" s="1981"/>
      <c r="P2766" s="1982"/>
      <c r="Q2766" s="1980">
        <v>1</v>
      </c>
      <c r="R2766" s="2145"/>
      <c r="S2766" s="889"/>
      <c r="T2766" s="1569"/>
      <c r="U2766" s="915"/>
      <c r="V2766" s="890"/>
    </row>
    <row r="2767" spans="2:22" s="38" customFormat="1" ht="12" hidden="1" outlineLevel="3">
      <c r="B2767" s="26"/>
      <c r="C2767" s="40"/>
      <c r="D2767" s="39"/>
      <c r="E2767" s="40"/>
      <c r="F2767" s="872"/>
      <c r="G2767" s="873"/>
      <c r="H2767" s="873"/>
      <c r="I2767" s="874" t="s">
        <v>105</v>
      </c>
      <c r="J2767" s="873"/>
      <c r="K2767" s="41">
        <v>0</v>
      </c>
      <c r="L2767" s="875"/>
      <c r="M2767" s="43"/>
      <c r="O2767" s="1981"/>
      <c r="P2767" s="1982"/>
      <c r="Q2767" s="1980">
        <v>1</v>
      </c>
      <c r="R2767" s="2145"/>
      <c r="S2767" s="889"/>
      <c r="T2767" s="1569"/>
      <c r="U2767" s="915"/>
      <c r="V2767" s="890"/>
    </row>
    <row r="2768" spans="2:22" s="38" customFormat="1" ht="12" hidden="1" outlineLevel="3">
      <c r="B2768" s="26"/>
      <c r="C2768" s="40"/>
      <c r="D2768" s="39"/>
      <c r="E2768" s="40"/>
      <c r="F2768" s="872"/>
      <c r="G2768" s="873"/>
      <c r="H2768" s="873"/>
      <c r="I2768" s="874" t="s">
        <v>44</v>
      </c>
      <c r="J2768" s="873"/>
      <c r="K2768" s="41">
        <v>0</v>
      </c>
      <c r="L2768" s="875"/>
      <c r="M2768" s="43"/>
      <c r="O2768" s="1981"/>
      <c r="P2768" s="1982"/>
      <c r="Q2768" s="1980">
        <v>1</v>
      </c>
      <c r="R2768" s="2145"/>
      <c r="S2768" s="889"/>
      <c r="T2768" s="1569"/>
      <c r="U2768" s="915"/>
      <c r="V2768" s="890"/>
    </row>
    <row r="2769" spans="2:22" s="38" customFormat="1" ht="12" hidden="1" outlineLevel="3">
      <c r="B2769" s="26"/>
      <c r="C2769" s="40"/>
      <c r="D2769" s="39"/>
      <c r="E2769" s="40"/>
      <c r="F2769" s="872"/>
      <c r="G2769" s="873"/>
      <c r="H2769" s="873"/>
      <c r="I2769" s="874" t="s">
        <v>960</v>
      </c>
      <c r="J2769" s="873"/>
      <c r="K2769" s="41">
        <v>0</v>
      </c>
      <c r="L2769" s="875"/>
      <c r="M2769" s="43"/>
      <c r="O2769" s="1981"/>
      <c r="P2769" s="1982"/>
      <c r="Q2769" s="1980">
        <v>1</v>
      </c>
      <c r="R2769" s="2145"/>
      <c r="S2769" s="889"/>
      <c r="T2769" s="1569"/>
      <c r="U2769" s="915"/>
      <c r="V2769" s="890"/>
    </row>
    <row r="2770" spans="2:22" s="38" customFormat="1" ht="12" hidden="1" outlineLevel="3">
      <c r="B2770" s="26"/>
      <c r="C2770" s="40"/>
      <c r="D2770" s="39"/>
      <c r="E2770" s="40"/>
      <c r="F2770" s="872"/>
      <c r="G2770" s="873"/>
      <c r="H2770" s="873"/>
      <c r="I2770" s="874" t="s">
        <v>993</v>
      </c>
      <c r="J2770" s="873"/>
      <c r="K2770" s="41">
        <v>5.1714000000000002</v>
      </c>
      <c r="L2770" s="875"/>
      <c r="M2770" s="43"/>
      <c r="O2770" s="1981"/>
      <c r="P2770" s="1982"/>
      <c r="Q2770" s="1980">
        <v>1</v>
      </c>
      <c r="R2770" s="2145"/>
      <c r="S2770" s="889"/>
      <c r="T2770" s="1569"/>
      <c r="U2770" s="915"/>
      <c r="V2770" s="890"/>
    </row>
    <row r="2771" spans="2:22" s="38" customFormat="1" ht="12" hidden="1" outlineLevel="3">
      <c r="B2771" s="26"/>
      <c r="C2771" s="40"/>
      <c r="D2771" s="39"/>
      <c r="E2771" s="40"/>
      <c r="F2771" s="872"/>
      <c r="G2771" s="873"/>
      <c r="H2771" s="873"/>
      <c r="I2771" s="874" t="s">
        <v>390</v>
      </c>
      <c r="J2771" s="873"/>
      <c r="K2771" s="41">
        <v>-1.6800000000000002</v>
      </c>
      <c r="L2771" s="875"/>
      <c r="M2771" s="43"/>
      <c r="O2771" s="1981"/>
      <c r="P2771" s="1982"/>
      <c r="Q2771" s="1980">
        <v>1</v>
      </c>
      <c r="R2771" s="2145"/>
      <c r="S2771" s="889"/>
      <c r="T2771" s="1569"/>
      <c r="U2771" s="915"/>
      <c r="V2771" s="890"/>
    </row>
    <row r="2772" spans="2:22" s="38" customFormat="1" ht="12" hidden="1" outlineLevel="3">
      <c r="B2772" s="26"/>
      <c r="C2772" s="40"/>
      <c r="D2772" s="39"/>
      <c r="E2772" s="40"/>
      <c r="F2772" s="872"/>
      <c r="G2772" s="873"/>
      <c r="H2772" s="873"/>
      <c r="I2772" s="874" t="s">
        <v>3</v>
      </c>
      <c r="J2772" s="873"/>
      <c r="K2772" s="41">
        <v>3.4914000000000001</v>
      </c>
      <c r="L2772" s="875"/>
      <c r="M2772" s="43"/>
      <c r="O2772" s="1981"/>
      <c r="P2772" s="1982"/>
      <c r="Q2772" s="1980">
        <v>1</v>
      </c>
      <c r="R2772" s="2145"/>
      <c r="S2772" s="889"/>
      <c r="T2772" s="1569"/>
      <c r="U2772" s="915"/>
      <c r="V2772" s="890"/>
    </row>
    <row r="2773" spans="2:22" s="38" customFormat="1" ht="12" hidden="1" outlineLevel="3">
      <c r="B2773" s="26"/>
      <c r="C2773" s="40"/>
      <c r="D2773" s="39"/>
      <c r="E2773" s="40"/>
      <c r="F2773" s="872"/>
      <c r="G2773" s="873"/>
      <c r="H2773" s="873"/>
      <c r="I2773" s="874" t="s">
        <v>104</v>
      </c>
      <c r="J2773" s="873"/>
      <c r="K2773" s="41">
        <v>0</v>
      </c>
      <c r="L2773" s="875"/>
      <c r="M2773" s="43"/>
      <c r="O2773" s="1981"/>
      <c r="P2773" s="1982"/>
      <c r="Q2773" s="1980">
        <v>1</v>
      </c>
      <c r="R2773" s="2145"/>
      <c r="S2773" s="889"/>
      <c r="T2773" s="1569"/>
      <c r="U2773" s="915"/>
      <c r="V2773" s="890"/>
    </row>
    <row r="2774" spans="2:22" s="38" customFormat="1" ht="12" hidden="1" outlineLevel="3">
      <c r="B2774" s="26"/>
      <c r="C2774" s="40"/>
      <c r="D2774" s="39"/>
      <c r="E2774" s="40"/>
      <c r="F2774" s="872"/>
      <c r="G2774" s="873"/>
      <c r="H2774" s="873"/>
      <c r="I2774" s="874" t="s">
        <v>45</v>
      </c>
      <c r="J2774" s="873"/>
      <c r="K2774" s="41">
        <v>0</v>
      </c>
      <c r="L2774" s="875"/>
      <c r="M2774" s="43"/>
      <c r="O2774" s="1981"/>
      <c r="P2774" s="1982"/>
      <c r="Q2774" s="1980">
        <v>1</v>
      </c>
      <c r="R2774" s="2145"/>
      <c r="S2774" s="889"/>
      <c r="T2774" s="1569"/>
      <c r="U2774" s="915"/>
      <c r="V2774" s="890"/>
    </row>
    <row r="2775" spans="2:22" s="38" customFormat="1" ht="12" hidden="1" outlineLevel="3">
      <c r="B2775" s="26"/>
      <c r="C2775" s="40"/>
      <c r="D2775" s="39"/>
      <c r="E2775" s="40"/>
      <c r="F2775" s="872"/>
      <c r="G2775" s="873"/>
      <c r="H2775" s="873"/>
      <c r="I2775" s="874" t="s">
        <v>732</v>
      </c>
      <c r="J2775" s="873"/>
      <c r="K2775" s="41">
        <v>0</v>
      </c>
      <c r="L2775" s="875"/>
      <c r="M2775" s="43"/>
      <c r="O2775" s="1981"/>
      <c r="P2775" s="1982"/>
      <c r="Q2775" s="1980">
        <v>1</v>
      </c>
      <c r="R2775" s="2145"/>
      <c r="S2775" s="889"/>
      <c r="T2775" s="1569"/>
      <c r="U2775" s="915"/>
      <c r="V2775" s="890"/>
    </row>
    <row r="2776" spans="2:22" s="38" customFormat="1" ht="12" hidden="1" outlineLevel="3">
      <c r="B2776" s="26"/>
      <c r="C2776" s="40"/>
      <c r="D2776" s="39"/>
      <c r="E2776" s="40"/>
      <c r="F2776" s="872"/>
      <c r="G2776" s="873"/>
      <c r="H2776" s="873"/>
      <c r="I2776" s="874" t="s">
        <v>794</v>
      </c>
      <c r="J2776" s="873"/>
      <c r="K2776" s="41">
        <v>9.9060000000000006</v>
      </c>
      <c r="L2776" s="875"/>
      <c r="M2776" s="43"/>
      <c r="O2776" s="1981"/>
      <c r="P2776" s="1982"/>
      <c r="Q2776" s="1980">
        <v>1</v>
      </c>
      <c r="R2776" s="2145"/>
      <c r="S2776" s="889"/>
      <c r="T2776" s="1569"/>
      <c r="U2776" s="915"/>
      <c r="V2776" s="890"/>
    </row>
    <row r="2777" spans="2:22" s="38" customFormat="1" ht="12" hidden="1" outlineLevel="3">
      <c r="B2777" s="26"/>
      <c r="C2777" s="40"/>
      <c r="D2777" s="39"/>
      <c r="E2777" s="40"/>
      <c r="F2777" s="872"/>
      <c r="G2777" s="873"/>
      <c r="H2777" s="873"/>
      <c r="I2777" s="874" t="s">
        <v>390</v>
      </c>
      <c r="J2777" s="873"/>
      <c r="K2777" s="41">
        <v>-1.6800000000000002</v>
      </c>
      <c r="L2777" s="875"/>
      <c r="M2777" s="43"/>
      <c r="O2777" s="1981"/>
      <c r="P2777" s="1982"/>
      <c r="Q2777" s="1980">
        <v>1</v>
      </c>
      <c r="R2777" s="2145"/>
      <c r="S2777" s="889"/>
      <c r="T2777" s="1569"/>
      <c r="U2777" s="915"/>
      <c r="V2777" s="890"/>
    </row>
    <row r="2778" spans="2:22" s="38" customFormat="1" ht="12" hidden="1" outlineLevel="3">
      <c r="B2778" s="26"/>
      <c r="C2778" s="40"/>
      <c r="D2778" s="39"/>
      <c r="E2778" s="40"/>
      <c r="F2778" s="872"/>
      <c r="G2778" s="873"/>
      <c r="H2778" s="873"/>
      <c r="I2778" s="874" t="s">
        <v>3</v>
      </c>
      <c r="J2778" s="873"/>
      <c r="K2778" s="41">
        <v>8.2260000000000009</v>
      </c>
      <c r="L2778" s="875"/>
      <c r="M2778" s="43"/>
      <c r="O2778" s="1981"/>
      <c r="P2778" s="1982"/>
      <c r="Q2778" s="1980">
        <v>1</v>
      </c>
      <c r="R2778" s="2145"/>
      <c r="S2778" s="889"/>
      <c r="T2778" s="1569"/>
      <c r="U2778" s="915"/>
      <c r="V2778" s="890"/>
    </row>
    <row r="2779" spans="2:22" s="38" customFormat="1" ht="12" hidden="1" outlineLevel="3">
      <c r="B2779" s="26"/>
      <c r="C2779" s="40"/>
      <c r="D2779" s="39"/>
      <c r="E2779" s="40"/>
      <c r="F2779" s="872"/>
      <c r="G2779" s="873"/>
      <c r="H2779" s="873"/>
      <c r="I2779" s="874"/>
      <c r="J2779" s="873"/>
      <c r="K2779" s="41">
        <v>0</v>
      </c>
      <c r="L2779" s="875"/>
      <c r="M2779" s="43"/>
      <c r="O2779" s="1981"/>
      <c r="P2779" s="1982"/>
      <c r="Q2779" s="1980">
        <v>1</v>
      </c>
      <c r="R2779" s="2145"/>
      <c r="S2779" s="889"/>
      <c r="T2779" s="1569"/>
      <c r="U2779" s="915"/>
      <c r="V2779" s="890"/>
    </row>
    <row r="2780" spans="2:22" s="64" customFormat="1" outlineLevel="2" collapsed="1">
      <c r="B2780" s="26" t="s">
        <v>4688</v>
      </c>
      <c r="C2780" s="1642"/>
      <c r="D2780" s="1921"/>
      <c r="E2780" s="1639" t="s">
        <v>1</v>
      </c>
      <c r="F2780" s="1638">
        <v>2</v>
      </c>
      <c r="G2780" s="1642" t="s">
        <v>5</v>
      </c>
      <c r="H2780" s="1922" t="s">
        <v>2329</v>
      </c>
      <c r="I2780" s="1644" t="s">
        <v>2330</v>
      </c>
      <c r="J2780" s="1642" t="s">
        <v>16</v>
      </c>
      <c r="K2780" s="1643">
        <v>434.78100000000001</v>
      </c>
      <c r="L2780" s="1923">
        <v>10</v>
      </c>
      <c r="M2780" s="1643">
        <f>K2780*(1+L2780/100)</f>
        <v>478.25910000000005</v>
      </c>
      <c r="O2780" s="1977"/>
      <c r="P2780" s="1983"/>
      <c r="Q2780" s="1978"/>
      <c r="R2780" s="2143">
        <f>M2780*Q2780</f>
        <v>0</v>
      </c>
      <c r="S2780" s="1924">
        <v>2.5000000000000001E-2</v>
      </c>
      <c r="T2780" s="2155">
        <f>M2780*S2780</f>
        <v>11.956477500000002</v>
      </c>
      <c r="U2780" s="1619"/>
      <c r="V2780" s="911">
        <f>M2780*U2780</f>
        <v>0</v>
      </c>
    </row>
    <row r="2781" spans="2:22" s="38" customFormat="1" ht="12" hidden="1" outlineLevel="3">
      <c r="B2781" s="26"/>
      <c r="C2781" s="40"/>
      <c r="D2781" s="39"/>
      <c r="E2781" s="40"/>
      <c r="F2781" s="872"/>
      <c r="G2781" s="873"/>
      <c r="H2781" s="873"/>
      <c r="I2781" s="874" t="s">
        <v>178</v>
      </c>
      <c r="J2781" s="873"/>
      <c r="K2781" s="41">
        <v>434.78100000000001</v>
      </c>
      <c r="L2781" s="875"/>
      <c r="M2781" s="43"/>
      <c r="O2781" s="1981"/>
      <c r="P2781" s="1982"/>
      <c r="Q2781" s="1980">
        <v>1</v>
      </c>
      <c r="R2781" s="2145"/>
      <c r="S2781" s="889"/>
      <c r="T2781" s="1569"/>
      <c r="U2781" s="915"/>
      <c r="V2781" s="890"/>
    </row>
    <row r="2782" spans="2:22" s="38" customFormat="1" ht="12" hidden="1" outlineLevel="3">
      <c r="B2782" s="26"/>
      <c r="C2782" s="40"/>
      <c r="D2782" s="39"/>
      <c r="E2782" s="40"/>
      <c r="F2782" s="872"/>
      <c r="G2782" s="873"/>
      <c r="H2782" s="873"/>
      <c r="I2782" s="874"/>
      <c r="J2782" s="873"/>
      <c r="K2782" s="41">
        <v>0</v>
      </c>
      <c r="L2782" s="875"/>
      <c r="M2782" s="43"/>
      <c r="O2782" s="1981"/>
      <c r="P2782" s="1982"/>
      <c r="Q2782" s="1980">
        <v>1</v>
      </c>
      <c r="R2782" s="2145"/>
      <c r="S2782" s="889"/>
      <c r="T2782" s="1569"/>
      <c r="U2782" s="915"/>
      <c r="V2782" s="890"/>
    </row>
    <row r="2783" spans="2:22" s="64" customFormat="1" outlineLevel="2">
      <c r="B2783" s="26" t="s">
        <v>4688</v>
      </c>
      <c r="C2783" s="1642"/>
      <c r="D2783" s="1921"/>
      <c r="E2783" s="1639" t="s">
        <v>2</v>
      </c>
      <c r="F2783" s="1638">
        <v>3</v>
      </c>
      <c r="G2783" s="1642" t="s">
        <v>13</v>
      </c>
      <c r="H2783" s="1922" t="s">
        <v>338</v>
      </c>
      <c r="I2783" s="1644" t="s">
        <v>1573</v>
      </c>
      <c r="J2783" s="1642" t="s">
        <v>16</v>
      </c>
      <c r="K2783" s="1643">
        <v>434.78100000000001</v>
      </c>
      <c r="L2783" s="1923">
        <v>0</v>
      </c>
      <c r="M2783" s="1643">
        <f>K2783*(1+L2783/100)</f>
        <v>434.78100000000001</v>
      </c>
      <c r="O2783" s="1977"/>
      <c r="P2783" s="1983"/>
      <c r="Q2783" s="1978"/>
      <c r="R2783" s="2143">
        <f>M2783*Q2783</f>
        <v>0</v>
      </c>
      <c r="S2783" s="1924">
        <v>2.9999999999999997E-4</v>
      </c>
      <c r="T2783" s="2155">
        <f>M2783*S2783</f>
        <v>0.1304343</v>
      </c>
      <c r="U2783" s="1619"/>
      <c r="V2783" s="911">
        <f>M2783*U2783</f>
        <v>0</v>
      </c>
    </row>
    <row r="2784" spans="2:22" s="64" customFormat="1" outlineLevel="2">
      <c r="B2784" s="26" t="s">
        <v>4688</v>
      </c>
      <c r="C2784" s="1642"/>
      <c r="D2784" s="1921"/>
      <c r="E2784" s="1639" t="s">
        <v>4690</v>
      </c>
      <c r="F2784" s="1638">
        <v>4</v>
      </c>
      <c r="G2784" s="1642" t="s">
        <v>13</v>
      </c>
      <c r="H2784" s="1922" t="s">
        <v>372</v>
      </c>
      <c r="I2784" s="1644" t="s">
        <v>1648</v>
      </c>
      <c r="J2784" s="1642" t="s">
        <v>0</v>
      </c>
      <c r="K2784" s="1643">
        <v>3.54</v>
      </c>
      <c r="L2784" s="1923">
        <v>0</v>
      </c>
      <c r="M2784" s="1643">
        <f>K2784*(1+L2784/100)</f>
        <v>3.54</v>
      </c>
      <c r="O2784" s="1977"/>
      <c r="P2784" s="1983"/>
      <c r="Q2784" s="1978"/>
      <c r="R2784" s="2143">
        <f>M2784*Q2784</f>
        <v>0</v>
      </c>
      <c r="S2784" s="1924"/>
      <c r="T2784" s="2155">
        <f>M2784*S2784</f>
        <v>0</v>
      </c>
      <c r="U2784" s="1619"/>
      <c r="V2784" s="911">
        <f>M2784*U2784</f>
        <v>0</v>
      </c>
    </row>
    <row r="2785" spans="1:22" s="47" customFormat="1" ht="12.75" hidden="1" customHeight="1" outlineLevel="2">
      <c r="B2785" s="26"/>
      <c r="C2785" s="49"/>
      <c r="D2785" s="48"/>
      <c r="E2785" s="49"/>
      <c r="F2785" s="876"/>
      <c r="G2785" s="877"/>
      <c r="H2785" s="877"/>
      <c r="I2785" s="878"/>
      <c r="J2785" s="877"/>
      <c r="K2785" s="51"/>
      <c r="L2785" s="879"/>
      <c r="M2785" s="51"/>
      <c r="O2785" s="1988"/>
      <c r="P2785" s="1985"/>
      <c r="Q2785" s="1986"/>
      <c r="R2785" s="2146"/>
      <c r="S2785" s="891"/>
      <c r="T2785" s="1570"/>
      <c r="U2785" s="916"/>
      <c r="V2785" s="892"/>
    </row>
    <row r="2786" spans="1:22" s="25" customFormat="1" ht="16.5" customHeight="1" outlineLevel="1">
      <c r="A2786" s="451"/>
      <c r="B2786" s="500" t="s">
        <v>4689</v>
      </c>
      <c r="C2786" s="501" t="s">
        <v>4361</v>
      </c>
      <c r="D2786" s="501"/>
      <c r="E2786" s="502"/>
      <c r="F2786" s="844"/>
      <c r="G2786" s="845"/>
      <c r="H2786" s="503"/>
      <c r="I2786" s="868" t="s">
        <v>1179</v>
      </c>
      <c r="J2786" s="869"/>
      <c r="K2786" s="870"/>
      <c r="L2786" s="871"/>
      <c r="M2786" s="517"/>
      <c r="O2786" s="1975"/>
      <c r="P2786" s="1987"/>
      <c r="Q2786" s="1976"/>
      <c r="R2786" s="2142">
        <f>SUBTOTAL(9,R2787:R2839)</f>
        <v>0</v>
      </c>
      <c r="S2786" s="880"/>
      <c r="T2786" s="2156">
        <f>SUBTOTAL(9,T2787:T2839)</f>
        <v>0.73591627240000002</v>
      </c>
      <c r="U2786" s="917"/>
      <c r="V2786" s="893">
        <f>SUBTOTAL(9,V2787:V2839)</f>
        <v>0</v>
      </c>
    </row>
    <row r="2787" spans="1:22" s="64" customFormat="1" outlineLevel="2" collapsed="1">
      <c r="B2787" s="26" t="s">
        <v>4688</v>
      </c>
      <c r="C2787" s="1642"/>
      <c r="D2787" s="1921"/>
      <c r="E2787" s="1639" t="s">
        <v>4647</v>
      </c>
      <c r="F2787" s="1638">
        <v>1</v>
      </c>
      <c r="G2787" s="1642" t="s">
        <v>13</v>
      </c>
      <c r="H2787" s="1922" t="s">
        <v>2368</v>
      </c>
      <c r="I2787" s="1644" t="s">
        <v>2369</v>
      </c>
      <c r="J2787" s="1642" t="s">
        <v>16</v>
      </c>
      <c r="K2787" s="1643">
        <v>3822.029</v>
      </c>
      <c r="L2787" s="1923">
        <v>0</v>
      </c>
      <c r="M2787" s="1643">
        <f>K2787*(1+L2787/100)</f>
        <v>3822.029</v>
      </c>
      <c r="O2787" s="1977"/>
      <c r="P2787" s="1983"/>
      <c r="Q2787" s="1978"/>
      <c r="R2787" s="2143">
        <f>M2787*Q2787</f>
        <v>0</v>
      </c>
      <c r="S2787" s="1924">
        <v>1.7000000000000001E-4</v>
      </c>
      <c r="T2787" s="2155">
        <f>M2787*S2787</f>
        <v>0.64974493</v>
      </c>
      <c r="U2787" s="1619"/>
      <c r="V2787" s="911">
        <f>M2787*U2787</f>
        <v>0</v>
      </c>
    </row>
    <row r="2788" spans="1:22" s="38" customFormat="1" ht="12" hidden="1" outlineLevel="3">
      <c r="B2788" s="26"/>
      <c r="C2788" s="40"/>
      <c r="D2788" s="39"/>
      <c r="E2788" s="40"/>
      <c r="F2788" s="872"/>
      <c r="G2788" s="873"/>
      <c r="H2788" s="873"/>
      <c r="I2788" s="874" t="s">
        <v>79</v>
      </c>
      <c r="J2788" s="873"/>
      <c r="K2788" s="41">
        <v>0</v>
      </c>
      <c r="L2788" s="875"/>
      <c r="M2788" s="43"/>
      <c r="O2788" s="1981"/>
      <c r="P2788" s="1982"/>
      <c r="Q2788" s="1980">
        <v>1</v>
      </c>
      <c r="R2788" s="2145"/>
      <c r="S2788" s="889"/>
      <c r="T2788" s="1569"/>
      <c r="U2788" s="915"/>
      <c r="V2788" s="890"/>
    </row>
    <row r="2789" spans="1:22" s="38" customFormat="1" ht="12" hidden="1" outlineLevel="3">
      <c r="B2789" s="26"/>
      <c r="C2789" s="40"/>
      <c r="D2789" s="39"/>
      <c r="E2789" s="40"/>
      <c r="F2789" s="872"/>
      <c r="G2789" s="873"/>
      <c r="H2789" s="873"/>
      <c r="I2789" s="874" t="s">
        <v>45</v>
      </c>
      <c r="J2789" s="873"/>
      <c r="K2789" s="41">
        <v>0</v>
      </c>
      <c r="L2789" s="875"/>
      <c r="M2789" s="43"/>
      <c r="O2789" s="1981"/>
      <c r="P2789" s="1982"/>
      <c r="Q2789" s="1980">
        <v>1</v>
      </c>
      <c r="R2789" s="2145"/>
      <c r="S2789" s="889"/>
      <c r="T2789" s="1569"/>
      <c r="U2789" s="915"/>
      <c r="V2789" s="890"/>
    </row>
    <row r="2790" spans="1:22" s="38" customFormat="1" ht="12" hidden="1" outlineLevel="3">
      <c r="B2790" s="26"/>
      <c r="C2790" s="40"/>
      <c r="D2790" s="39"/>
      <c r="E2790" s="40"/>
      <c r="F2790" s="872"/>
      <c r="G2790" s="873"/>
      <c r="H2790" s="873"/>
      <c r="I2790" s="874" t="s">
        <v>1427</v>
      </c>
      <c r="J2790" s="873"/>
      <c r="K2790" s="41">
        <v>272.28000000000003</v>
      </c>
      <c r="L2790" s="875"/>
      <c r="M2790" s="43"/>
      <c r="O2790" s="1981"/>
      <c r="P2790" s="1982"/>
      <c r="Q2790" s="1980">
        <v>1</v>
      </c>
      <c r="R2790" s="2145"/>
      <c r="S2790" s="889"/>
      <c r="T2790" s="1569"/>
      <c r="U2790" s="915"/>
      <c r="V2790" s="890"/>
    </row>
    <row r="2791" spans="1:22" s="38" customFormat="1" ht="12" hidden="1" outlineLevel="3">
      <c r="B2791" s="26"/>
      <c r="C2791" s="40"/>
      <c r="D2791" s="39"/>
      <c r="E2791" s="40"/>
      <c r="F2791" s="872"/>
      <c r="G2791" s="873"/>
      <c r="H2791" s="873"/>
      <c r="I2791" s="874" t="s">
        <v>3</v>
      </c>
      <c r="J2791" s="873"/>
      <c r="K2791" s="41">
        <v>272.28000000000003</v>
      </c>
      <c r="L2791" s="875"/>
      <c r="M2791" s="43"/>
      <c r="O2791" s="1981"/>
      <c r="P2791" s="1982"/>
      <c r="Q2791" s="1980">
        <v>1</v>
      </c>
      <c r="R2791" s="2145"/>
      <c r="S2791" s="889"/>
      <c r="T2791" s="1569"/>
      <c r="U2791" s="915"/>
      <c r="V2791" s="890"/>
    </row>
    <row r="2792" spans="1:22" s="38" customFormat="1" ht="12" hidden="1" outlineLevel="3">
      <c r="B2792" s="26"/>
      <c r="C2792" s="40"/>
      <c r="D2792" s="39"/>
      <c r="E2792" s="40"/>
      <c r="F2792" s="872"/>
      <c r="G2792" s="873"/>
      <c r="H2792" s="873"/>
      <c r="I2792" s="874" t="s">
        <v>1319</v>
      </c>
      <c r="J2792" s="873"/>
      <c r="K2792" s="41">
        <v>0</v>
      </c>
      <c r="L2792" s="875"/>
      <c r="M2792" s="43"/>
      <c r="O2792" s="1981"/>
      <c r="P2792" s="1982"/>
      <c r="Q2792" s="1980">
        <v>1</v>
      </c>
      <c r="R2792" s="2145"/>
      <c r="S2792" s="889"/>
      <c r="T2792" s="1569"/>
      <c r="U2792" s="915"/>
      <c r="V2792" s="890"/>
    </row>
    <row r="2793" spans="1:22" s="38" customFormat="1" ht="12" hidden="1" outlineLevel="3">
      <c r="B2793" s="26"/>
      <c r="C2793" s="40"/>
      <c r="D2793" s="39"/>
      <c r="E2793" s="40"/>
      <c r="F2793" s="872"/>
      <c r="G2793" s="873"/>
      <c r="H2793" s="873"/>
      <c r="I2793" s="874" t="s">
        <v>1317</v>
      </c>
      <c r="J2793" s="873"/>
      <c r="K2793" s="41">
        <v>24.630000000000003</v>
      </c>
      <c r="L2793" s="875"/>
      <c r="M2793" s="43"/>
      <c r="O2793" s="1981"/>
      <c r="P2793" s="1982"/>
      <c r="Q2793" s="1980">
        <v>1</v>
      </c>
      <c r="R2793" s="2145"/>
      <c r="S2793" s="889"/>
      <c r="T2793" s="1569"/>
      <c r="U2793" s="915"/>
      <c r="V2793" s="890"/>
    </row>
    <row r="2794" spans="1:22" s="38" customFormat="1" ht="12" hidden="1" outlineLevel="3">
      <c r="B2794" s="26"/>
      <c r="C2794" s="40"/>
      <c r="D2794" s="39"/>
      <c r="E2794" s="40"/>
      <c r="F2794" s="872"/>
      <c r="G2794" s="873"/>
      <c r="H2794" s="873"/>
      <c r="I2794" s="874" t="s">
        <v>3</v>
      </c>
      <c r="J2794" s="873"/>
      <c r="K2794" s="41">
        <v>24.630000000000003</v>
      </c>
      <c r="L2794" s="875"/>
      <c r="M2794" s="43"/>
      <c r="O2794" s="1981"/>
      <c r="P2794" s="1982"/>
      <c r="Q2794" s="1980">
        <v>1</v>
      </c>
      <c r="R2794" s="2145"/>
      <c r="S2794" s="889"/>
      <c r="T2794" s="1569"/>
      <c r="U2794" s="915"/>
      <c r="V2794" s="890"/>
    </row>
    <row r="2795" spans="1:22" s="38" customFormat="1" ht="12" hidden="1" outlineLevel="3">
      <c r="B2795" s="26"/>
      <c r="C2795" s="40"/>
      <c r="D2795" s="39"/>
      <c r="E2795" s="40"/>
      <c r="F2795" s="872"/>
      <c r="G2795" s="873"/>
      <c r="H2795" s="873"/>
      <c r="I2795" s="874" t="s">
        <v>1320</v>
      </c>
      <c r="J2795" s="873"/>
      <c r="K2795" s="41">
        <v>0</v>
      </c>
      <c r="L2795" s="875"/>
      <c r="M2795" s="43"/>
      <c r="O2795" s="1981"/>
      <c r="P2795" s="1982"/>
      <c r="Q2795" s="1980">
        <v>1</v>
      </c>
      <c r="R2795" s="2145"/>
      <c r="S2795" s="889"/>
      <c r="T2795" s="1569"/>
      <c r="U2795" s="915"/>
      <c r="V2795" s="890"/>
    </row>
    <row r="2796" spans="1:22" s="38" customFormat="1" ht="12" hidden="1" outlineLevel="3">
      <c r="B2796" s="26"/>
      <c r="C2796" s="40"/>
      <c r="D2796" s="39"/>
      <c r="E2796" s="40"/>
      <c r="F2796" s="872"/>
      <c r="G2796" s="873"/>
      <c r="H2796" s="873"/>
      <c r="I2796" s="874" t="s">
        <v>31</v>
      </c>
      <c r="J2796" s="873"/>
      <c r="K2796" s="41">
        <v>7.19</v>
      </c>
      <c r="L2796" s="875"/>
      <c r="M2796" s="43"/>
      <c r="O2796" s="1981"/>
      <c r="P2796" s="1982"/>
      <c r="Q2796" s="1980">
        <v>1</v>
      </c>
      <c r="R2796" s="2145"/>
      <c r="S2796" s="889"/>
      <c r="T2796" s="1569"/>
      <c r="U2796" s="915"/>
      <c r="V2796" s="890"/>
    </row>
    <row r="2797" spans="1:22" s="38" customFormat="1" ht="12" hidden="1" outlineLevel="3">
      <c r="B2797" s="26"/>
      <c r="C2797" s="40"/>
      <c r="D2797" s="39"/>
      <c r="E2797" s="40"/>
      <c r="F2797" s="872"/>
      <c r="G2797" s="873"/>
      <c r="H2797" s="873"/>
      <c r="I2797" s="874" t="s">
        <v>3</v>
      </c>
      <c r="J2797" s="873"/>
      <c r="K2797" s="41">
        <v>7.19</v>
      </c>
      <c r="L2797" s="875"/>
      <c r="M2797" s="43"/>
      <c r="O2797" s="1981"/>
      <c r="P2797" s="1982"/>
      <c r="Q2797" s="1980">
        <v>1</v>
      </c>
      <c r="R2797" s="2145"/>
      <c r="S2797" s="889"/>
      <c r="T2797" s="1569"/>
      <c r="U2797" s="915"/>
      <c r="V2797" s="890"/>
    </row>
    <row r="2798" spans="1:22" s="38" customFormat="1" ht="12" hidden="1" outlineLevel="3">
      <c r="B2798" s="26"/>
      <c r="C2798" s="40"/>
      <c r="D2798" s="39"/>
      <c r="E2798" s="40"/>
      <c r="F2798" s="872"/>
      <c r="G2798" s="873"/>
      <c r="H2798" s="873"/>
      <c r="I2798" s="874" t="s">
        <v>1480</v>
      </c>
      <c r="J2798" s="873"/>
      <c r="K2798" s="41">
        <v>0</v>
      </c>
      <c r="L2798" s="875"/>
      <c r="M2798" s="43"/>
      <c r="O2798" s="1981"/>
      <c r="P2798" s="1982"/>
      <c r="Q2798" s="1980">
        <v>1</v>
      </c>
      <c r="R2798" s="2145"/>
      <c r="S2798" s="889"/>
      <c r="T2798" s="1569"/>
      <c r="U2798" s="915"/>
      <c r="V2798" s="890"/>
    </row>
    <row r="2799" spans="1:22" s="38" customFormat="1" ht="12" hidden="1" outlineLevel="3">
      <c r="B2799" s="26"/>
      <c r="C2799" s="40"/>
      <c r="D2799" s="39"/>
      <c r="E2799" s="40"/>
      <c r="F2799" s="872"/>
      <c r="G2799" s="873"/>
      <c r="H2799" s="873"/>
      <c r="I2799" s="874" t="s">
        <v>147</v>
      </c>
      <c r="J2799" s="873"/>
      <c r="K2799" s="41">
        <v>11.25</v>
      </c>
      <c r="L2799" s="875"/>
      <c r="M2799" s="43"/>
      <c r="O2799" s="1981"/>
      <c r="P2799" s="1982"/>
      <c r="Q2799" s="1980">
        <v>1</v>
      </c>
      <c r="R2799" s="2145"/>
      <c r="S2799" s="889"/>
      <c r="T2799" s="1569"/>
      <c r="U2799" s="915"/>
      <c r="V2799" s="890"/>
    </row>
    <row r="2800" spans="1:22" s="38" customFormat="1" ht="12" hidden="1" outlineLevel="3">
      <c r="B2800" s="26"/>
      <c r="C2800" s="40"/>
      <c r="D2800" s="39"/>
      <c r="E2800" s="40"/>
      <c r="F2800" s="872"/>
      <c r="G2800" s="873"/>
      <c r="H2800" s="873"/>
      <c r="I2800" s="874" t="s">
        <v>3</v>
      </c>
      <c r="J2800" s="873"/>
      <c r="K2800" s="41">
        <v>11.25</v>
      </c>
      <c r="L2800" s="875"/>
      <c r="M2800" s="43"/>
      <c r="O2800" s="1981"/>
      <c r="P2800" s="1982"/>
      <c r="Q2800" s="1980">
        <v>1</v>
      </c>
      <c r="R2800" s="2145"/>
      <c r="S2800" s="889"/>
      <c r="T2800" s="1569"/>
      <c r="U2800" s="915"/>
      <c r="V2800" s="890"/>
    </row>
    <row r="2801" spans="2:22" s="38" customFormat="1" ht="12" hidden="1" outlineLevel="3">
      <c r="B2801" s="26"/>
      <c r="C2801" s="40"/>
      <c r="D2801" s="39"/>
      <c r="E2801" s="40"/>
      <c r="F2801" s="872"/>
      <c r="G2801" s="873"/>
      <c r="H2801" s="873"/>
      <c r="I2801" s="874" t="s">
        <v>1415</v>
      </c>
      <c r="J2801" s="873"/>
      <c r="K2801" s="41">
        <v>0</v>
      </c>
      <c r="L2801" s="875"/>
      <c r="M2801" s="43"/>
      <c r="O2801" s="1981"/>
      <c r="P2801" s="1982"/>
      <c r="Q2801" s="1980">
        <v>1</v>
      </c>
      <c r="R2801" s="2145"/>
      <c r="S2801" s="889"/>
      <c r="T2801" s="1569"/>
      <c r="U2801" s="915"/>
      <c r="V2801" s="890"/>
    </row>
    <row r="2802" spans="2:22" s="38" customFormat="1" ht="12" hidden="1" outlineLevel="3">
      <c r="B2802" s="26"/>
      <c r="C2802" s="40"/>
      <c r="D2802" s="39"/>
      <c r="E2802" s="40"/>
      <c r="F2802" s="872"/>
      <c r="G2802" s="873"/>
      <c r="H2802" s="873"/>
      <c r="I2802" s="874" t="s">
        <v>103</v>
      </c>
      <c r="J2802" s="873"/>
      <c r="K2802" s="41">
        <v>0</v>
      </c>
      <c r="L2802" s="875"/>
      <c r="M2802" s="43"/>
      <c r="O2802" s="1981"/>
      <c r="P2802" s="1982"/>
      <c r="Q2802" s="1980">
        <v>1</v>
      </c>
      <c r="R2802" s="2145"/>
      <c r="S2802" s="889"/>
      <c r="T2802" s="1569"/>
      <c r="U2802" s="915"/>
      <c r="V2802" s="890"/>
    </row>
    <row r="2803" spans="2:22" s="38" customFormat="1" ht="12" hidden="1" outlineLevel="3">
      <c r="B2803" s="26"/>
      <c r="C2803" s="40"/>
      <c r="D2803" s="39"/>
      <c r="E2803" s="40"/>
      <c r="F2803" s="872"/>
      <c r="G2803" s="873"/>
      <c r="H2803" s="873"/>
      <c r="I2803" s="874" t="s">
        <v>123</v>
      </c>
      <c r="J2803" s="873"/>
      <c r="K2803" s="41">
        <v>0</v>
      </c>
      <c r="L2803" s="875"/>
      <c r="M2803" s="43"/>
      <c r="O2803" s="1981"/>
      <c r="P2803" s="1982"/>
      <c r="Q2803" s="1980">
        <v>1</v>
      </c>
      <c r="R2803" s="2145"/>
      <c r="S2803" s="889"/>
      <c r="T2803" s="1569"/>
      <c r="U2803" s="915"/>
      <c r="V2803" s="890"/>
    </row>
    <row r="2804" spans="2:22" s="38" customFormat="1" ht="12" hidden="1" outlineLevel="3">
      <c r="B2804" s="26"/>
      <c r="C2804" s="40"/>
      <c r="D2804" s="39"/>
      <c r="E2804" s="40"/>
      <c r="F2804" s="872"/>
      <c r="G2804" s="873"/>
      <c r="H2804" s="873"/>
      <c r="I2804" s="874" t="s">
        <v>1266</v>
      </c>
      <c r="J2804" s="873"/>
      <c r="K2804" s="41">
        <v>216.21600000000001</v>
      </c>
      <c r="L2804" s="875"/>
      <c r="M2804" s="43"/>
      <c r="O2804" s="1981"/>
      <c r="P2804" s="1982"/>
      <c r="Q2804" s="1980">
        <v>1</v>
      </c>
      <c r="R2804" s="2145"/>
      <c r="S2804" s="889"/>
      <c r="T2804" s="1569"/>
      <c r="U2804" s="915"/>
      <c r="V2804" s="890"/>
    </row>
    <row r="2805" spans="2:22" s="38" customFormat="1" ht="12" hidden="1" outlineLevel="3">
      <c r="B2805" s="26"/>
      <c r="C2805" s="40"/>
      <c r="D2805" s="39"/>
      <c r="E2805" s="40"/>
      <c r="F2805" s="872"/>
      <c r="G2805" s="873"/>
      <c r="H2805" s="873"/>
      <c r="I2805" s="874" t="s">
        <v>3</v>
      </c>
      <c r="J2805" s="873"/>
      <c r="K2805" s="41">
        <v>216.21600000000001</v>
      </c>
      <c r="L2805" s="875"/>
      <c r="M2805" s="43"/>
      <c r="O2805" s="1981"/>
      <c r="P2805" s="1982"/>
      <c r="Q2805" s="1980">
        <v>1</v>
      </c>
      <c r="R2805" s="2145"/>
      <c r="S2805" s="889"/>
      <c r="T2805" s="1569"/>
      <c r="U2805" s="915"/>
      <c r="V2805" s="890"/>
    </row>
    <row r="2806" spans="2:22" s="38" customFormat="1" ht="12" hidden="1" outlineLevel="3">
      <c r="B2806" s="26"/>
      <c r="C2806" s="40"/>
      <c r="D2806" s="39"/>
      <c r="E2806" s="40"/>
      <c r="F2806" s="872"/>
      <c r="G2806" s="873"/>
      <c r="H2806" s="873"/>
      <c r="I2806" s="874" t="s">
        <v>127</v>
      </c>
      <c r="J2806" s="873"/>
      <c r="K2806" s="41">
        <v>0</v>
      </c>
      <c r="L2806" s="875"/>
      <c r="M2806" s="43"/>
      <c r="O2806" s="1981"/>
      <c r="P2806" s="1982"/>
      <c r="Q2806" s="1980">
        <v>1</v>
      </c>
      <c r="R2806" s="2145"/>
      <c r="S2806" s="889"/>
      <c r="T2806" s="1569"/>
      <c r="U2806" s="915"/>
      <c r="V2806" s="890"/>
    </row>
    <row r="2807" spans="2:22" s="38" customFormat="1" ht="12" hidden="1" outlineLevel="3">
      <c r="B2807" s="26"/>
      <c r="C2807" s="40"/>
      <c r="D2807" s="39"/>
      <c r="E2807" s="40"/>
      <c r="F2807" s="872"/>
      <c r="G2807" s="873"/>
      <c r="H2807" s="873"/>
      <c r="I2807" s="874" t="s">
        <v>1306</v>
      </c>
      <c r="J2807" s="873"/>
      <c r="K2807" s="41">
        <v>92.855000000000004</v>
      </c>
      <c r="L2807" s="875"/>
      <c r="M2807" s="43"/>
      <c r="O2807" s="1981"/>
      <c r="P2807" s="1982"/>
      <c r="Q2807" s="1980">
        <v>1</v>
      </c>
      <c r="R2807" s="2145"/>
      <c r="S2807" s="889"/>
      <c r="T2807" s="1569"/>
      <c r="U2807" s="915"/>
      <c r="V2807" s="890"/>
    </row>
    <row r="2808" spans="2:22" s="38" customFormat="1" ht="12" hidden="1" outlineLevel="3">
      <c r="B2808" s="26"/>
      <c r="C2808" s="40"/>
      <c r="D2808" s="39"/>
      <c r="E2808" s="40"/>
      <c r="F2808" s="872"/>
      <c r="G2808" s="873"/>
      <c r="H2808" s="873"/>
      <c r="I2808" s="874" t="s">
        <v>3</v>
      </c>
      <c r="J2808" s="873"/>
      <c r="K2808" s="41">
        <v>92.855000000000004</v>
      </c>
      <c r="L2808" s="875"/>
      <c r="M2808" s="43"/>
      <c r="O2808" s="1981"/>
      <c r="P2808" s="1982"/>
      <c r="Q2808" s="1980">
        <v>1</v>
      </c>
      <c r="R2808" s="2145"/>
      <c r="S2808" s="889"/>
      <c r="T2808" s="1569"/>
      <c r="U2808" s="915"/>
      <c r="V2808" s="890"/>
    </row>
    <row r="2809" spans="2:22" s="38" customFormat="1" ht="12" hidden="1" outlineLevel="3">
      <c r="B2809" s="26"/>
      <c r="C2809" s="40"/>
      <c r="D2809" s="39"/>
      <c r="E2809" s="40"/>
      <c r="F2809" s="872"/>
      <c r="G2809" s="873"/>
      <c r="H2809" s="873"/>
      <c r="I2809" s="874" t="s">
        <v>569</v>
      </c>
      <c r="J2809" s="873"/>
      <c r="K2809" s="41">
        <v>0</v>
      </c>
      <c r="L2809" s="875"/>
      <c r="M2809" s="43"/>
      <c r="O2809" s="1981"/>
      <c r="P2809" s="1982"/>
      <c r="Q2809" s="1980">
        <v>1</v>
      </c>
      <c r="R2809" s="2145"/>
      <c r="S2809" s="889"/>
      <c r="T2809" s="1569"/>
      <c r="U2809" s="915"/>
      <c r="V2809" s="890"/>
    </row>
    <row r="2810" spans="2:22" s="38" customFormat="1" ht="12" hidden="1" outlineLevel="3">
      <c r="B2810" s="26"/>
      <c r="C2810" s="40"/>
      <c r="D2810" s="39"/>
      <c r="E2810" s="40"/>
      <c r="F2810" s="872"/>
      <c r="G2810" s="873"/>
      <c r="H2810" s="873"/>
      <c r="I2810" s="874" t="s">
        <v>72</v>
      </c>
      <c r="J2810" s="873"/>
      <c r="K2810" s="41">
        <v>0</v>
      </c>
      <c r="L2810" s="875"/>
      <c r="M2810" s="43"/>
      <c r="O2810" s="1981"/>
      <c r="P2810" s="1982"/>
      <c r="Q2810" s="1980">
        <v>1</v>
      </c>
      <c r="R2810" s="2145"/>
      <c r="S2810" s="889"/>
      <c r="T2810" s="1569"/>
      <c r="U2810" s="915"/>
      <c r="V2810" s="890"/>
    </row>
    <row r="2811" spans="2:22" s="38" customFormat="1" ht="12" hidden="1" outlineLevel="3">
      <c r="B2811" s="26"/>
      <c r="C2811" s="40"/>
      <c r="D2811" s="39"/>
      <c r="E2811" s="40"/>
      <c r="F2811" s="872"/>
      <c r="G2811" s="873"/>
      <c r="H2811" s="873"/>
      <c r="I2811" s="874" t="s">
        <v>170</v>
      </c>
      <c r="J2811" s="873"/>
      <c r="K2811" s="41">
        <v>1222.8499999999999</v>
      </c>
      <c r="L2811" s="875"/>
      <c r="M2811" s="43"/>
      <c r="O2811" s="1981"/>
      <c r="P2811" s="1982"/>
      <c r="Q2811" s="1980">
        <v>1</v>
      </c>
      <c r="R2811" s="2145"/>
      <c r="S2811" s="889"/>
      <c r="T2811" s="1569"/>
      <c r="U2811" s="915"/>
      <c r="V2811" s="890"/>
    </row>
    <row r="2812" spans="2:22" s="38" customFormat="1" ht="12" hidden="1" outlineLevel="3">
      <c r="B2812" s="26"/>
      <c r="C2812" s="40"/>
      <c r="D2812" s="39"/>
      <c r="E2812" s="40"/>
      <c r="F2812" s="872"/>
      <c r="G2812" s="873"/>
      <c r="H2812" s="873"/>
      <c r="I2812" s="874" t="s">
        <v>73</v>
      </c>
      <c r="J2812" s="873"/>
      <c r="K2812" s="41">
        <v>0</v>
      </c>
      <c r="L2812" s="875"/>
      <c r="M2812" s="43"/>
      <c r="O2812" s="1981"/>
      <c r="P2812" s="1982"/>
      <c r="Q2812" s="1980">
        <v>1</v>
      </c>
      <c r="R2812" s="2145"/>
      <c r="S2812" s="889"/>
      <c r="T2812" s="1569"/>
      <c r="U2812" s="915"/>
      <c r="V2812" s="890"/>
    </row>
    <row r="2813" spans="2:22" s="38" customFormat="1" ht="12" hidden="1" outlineLevel="3">
      <c r="B2813" s="26"/>
      <c r="C2813" s="40"/>
      <c r="D2813" s="39"/>
      <c r="E2813" s="40"/>
      <c r="F2813" s="872"/>
      <c r="G2813" s="873"/>
      <c r="H2813" s="873"/>
      <c r="I2813" s="874" t="s">
        <v>150</v>
      </c>
      <c r="J2813" s="873"/>
      <c r="K2813" s="41">
        <v>654.97</v>
      </c>
      <c r="L2813" s="875"/>
      <c r="M2813" s="43"/>
      <c r="O2813" s="1981"/>
      <c r="P2813" s="1982"/>
      <c r="Q2813" s="1980">
        <v>1</v>
      </c>
      <c r="R2813" s="2145"/>
      <c r="S2813" s="889"/>
      <c r="T2813" s="1569"/>
      <c r="U2813" s="915"/>
      <c r="V2813" s="890"/>
    </row>
    <row r="2814" spans="2:22" s="38" customFormat="1" ht="12" hidden="1" outlineLevel="3">
      <c r="B2814" s="26"/>
      <c r="C2814" s="40"/>
      <c r="D2814" s="39"/>
      <c r="E2814" s="40"/>
      <c r="F2814" s="872"/>
      <c r="G2814" s="873"/>
      <c r="H2814" s="873"/>
      <c r="I2814" s="874" t="s">
        <v>74</v>
      </c>
      <c r="J2814" s="873"/>
      <c r="K2814" s="41">
        <v>0</v>
      </c>
      <c r="L2814" s="875"/>
      <c r="M2814" s="43"/>
      <c r="O2814" s="1981"/>
      <c r="P2814" s="1982"/>
      <c r="Q2814" s="1980">
        <v>1</v>
      </c>
      <c r="R2814" s="2145"/>
      <c r="S2814" s="889"/>
      <c r="T2814" s="1569"/>
      <c r="U2814" s="915"/>
      <c r="V2814" s="890"/>
    </row>
    <row r="2815" spans="2:22" s="38" customFormat="1" ht="12" hidden="1" outlineLevel="3">
      <c r="B2815" s="26"/>
      <c r="C2815" s="40"/>
      <c r="D2815" s="39"/>
      <c r="E2815" s="40"/>
      <c r="F2815" s="872"/>
      <c r="G2815" s="873"/>
      <c r="H2815" s="873"/>
      <c r="I2815" s="874" t="s">
        <v>144</v>
      </c>
      <c r="J2815" s="873"/>
      <c r="K2815" s="41">
        <v>229.61</v>
      </c>
      <c r="L2815" s="875"/>
      <c r="M2815" s="43"/>
      <c r="O2815" s="1981"/>
      <c r="P2815" s="1982"/>
      <c r="Q2815" s="1980">
        <v>1</v>
      </c>
      <c r="R2815" s="2145"/>
      <c r="S2815" s="889"/>
      <c r="T2815" s="1569"/>
      <c r="U2815" s="915"/>
      <c r="V2815" s="890"/>
    </row>
    <row r="2816" spans="2:22" s="38" customFormat="1" ht="12" hidden="1" outlineLevel="3">
      <c r="B2816" s="26"/>
      <c r="C2816" s="40"/>
      <c r="D2816" s="39"/>
      <c r="E2816" s="40"/>
      <c r="F2816" s="872"/>
      <c r="G2816" s="873"/>
      <c r="H2816" s="873"/>
      <c r="I2816" s="874" t="s">
        <v>75</v>
      </c>
      <c r="J2816" s="873"/>
      <c r="K2816" s="41">
        <v>0</v>
      </c>
      <c r="L2816" s="875"/>
      <c r="M2816" s="43"/>
      <c r="O2816" s="1981"/>
      <c r="P2816" s="1982"/>
      <c r="Q2816" s="1980">
        <v>1</v>
      </c>
      <c r="R2816" s="2145"/>
      <c r="S2816" s="889"/>
      <c r="T2816" s="1569"/>
      <c r="U2816" s="915"/>
      <c r="V2816" s="890"/>
    </row>
    <row r="2817" spans="2:22" s="38" customFormat="1" ht="12" hidden="1" outlineLevel="3">
      <c r="B2817" s="26"/>
      <c r="C2817" s="40"/>
      <c r="D2817" s="39"/>
      <c r="E2817" s="40"/>
      <c r="F2817" s="872"/>
      <c r="G2817" s="873"/>
      <c r="H2817" s="873"/>
      <c r="I2817" s="874" t="s">
        <v>149</v>
      </c>
      <c r="J2817" s="873"/>
      <c r="K2817" s="41">
        <v>554.87</v>
      </c>
      <c r="L2817" s="875"/>
      <c r="M2817" s="43"/>
      <c r="O2817" s="1981"/>
      <c r="P2817" s="1982"/>
      <c r="Q2817" s="1980">
        <v>1</v>
      </c>
      <c r="R2817" s="2145"/>
      <c r="S2817" s="889"/>
      <c r="T2817" s="1569"/>
      <c r="U2817" s="915"/>
      <c r="V2817" s="890"/>
    </row>
    <row r="2818" spans="2:22" s="38" customFormat="1" ht="12" hidden="1" outlineLevel="3">
      <c r="B2818" s="26"/>
      <c r="C2818" s="40"/>
      <c r="D2818" s="39"/>
      <c r="E2818" s="40"/>
      <c r="F2818" s="872"/>
      <c r="G2818" s="873"/>
      <c r="H2818" s="873"/>
      <c r="I2818" s="874" t="s">
        <v>76</v>
      </c>
      <c r="J2818" s="873"/>
      <c r="K2818" s="41">
        <v>0</v>
      </c>
      <c r="L2818" s="875"/>
      <c r="M2818" s="43"/>
      <c r="O2818" s="1981"/>
      <c r="P2818" s="1982"/>
      <c r="Q2818" s="1980">
        <v>1</v>
      </c>
      <c r="R2818" s="2145"/>
      <c r="S2818" s="889"/>
      <c r="T2818" s="1569"/>
      <c r="U2818" s="915"/>
      <c r="V2818" s="890"/>
    </row>
    <row r="2819" spans="2:22" s="38" customFormat="1" ht="12" hidden="1" outlineLevel="3">
      <c r="B2819" s="26"/>
      <c r="C2819" s="40"/>
      <c r="D2819" s="39"/>
      <c r="E2819" s="40"/>
      <c r="F2819" s="872"/>
      <c r="G2819" s="873"/>
      <c r="H2819" s="873"/>
      <c r="I2819" s="874" t="s">
        <v>143</v>
      </c>
      <c r="J2819" s="873"/>
      <c r="K2819" s="41">
        <v>225.34</v>
      </c>
      <c r="L2819" s="875"/>
      <c r="M2819" s="43"/>
      <c r="O2819" s="1981"/>
      <c r="P2819" s="1982"/>
      <c r="Q2819" s="1980">
        <v>1</v>
      </c>
      <c r="R2819" s="2145"/>
      <c r="S2819" s="889"/>
      <c r="T2819" s="1569"/>
      <c r="U2819" s="915"/>
      <c r="V2819" s="890"/>
    </row>
    <row r="2820" spans="2:22" s="38" customFormat="1" ht="12" hidden="1" outlineLevel="3">
      <c r="B2820" s="26"/>
      <c r="C2820" s="40"/>
      <c r="D2820" s="39"/>
      <c r="E2820" s="40"/>
      <c r="F2820" s="872"/>
      <c r="G2820" s="873"/>
      <c r="H2820" s="873"/>
      <c r="I2820" s="874" t="s">
        <v>78</v>
      </c>
      <c r="J2820" s="873"/>
      <c r="K2820" s="41">
        <v>0</v>
      </c>
      <c r="L2820" s="875"/>
      <c r="M2820" s="43"/>
      <c r="O2820" s="1981"/>
      <c r="P2820" s="1982"/>
      <c r="Q2820" s="1980">
        <v>1</v>
      </c>
      <c r="R2820" s="2145"/>
      <c r="S2820" s="889"/>
      <c r="T2820" s="1569"/>
      <c r="U2820" s="915"/>
      <c r="V2820" s="890"/>
    </row>
    <row r="2821" spans="2:22" s="38" customFormat="1" ht="12" hidden="1" outlineLevel="3">
      <c r="B2821" s="26"/>
      <c r="C2821" s="40"/>
      <c r="D2821" s="39"/>
      <c r="E2821" s="40"/>
      <c r="F2821" s="872"/>
      <c r="G2821" s="873"/>
      <c r="H2821" s="873"/>
      <c r="I2821" s="874" t="s">
        <v>146</v>
      </c>
      <c r="J2821" s="873"/>
      <c r="K2821" s="41">
        <v>287.94</v>
      </c>
      <c r="L2821" s="875"/>
      <c r="M2821" s="43"/>
      <c r="O2821" s="1981"/>
      <c r="P2821" s="1982"/>
      <c r="Q2821" s="1980">
        <v>1</v>
      </c>
      <c r="R2821" s="2145"/>
      <c r="S2821" s="889"/>
      <c r="T2821" s="1569"/>
      <c r="U2821" s="915"/>
      <c r="V2821" s="890"/>
    </row>
    <row r="2822" spans="2:22" s="38" customFormat="1" ht="12" hidden="1" outlineLevel="3">
      <c r="B2822" s="26"/>
      <c r="C2822" s="40"/>
      <c r="D2822" s="39"/>
      <c r="E2822" s="40"/>
      <c r="F2822" s="872"/>
      <c r="G2822" s="873"/>
      <c r="H2822" s="873"/>
      <c r="I2822" s="874" t="s">
        <v>82</v>
      </c>
      <c r="J2822" s="873"/>
      <c r="K2822" s="41">
        <v>0</v>
      </c>
      <c r="L2822" s="875"/>
      <c r="M2822" s="43"/>
      <c r="O2822" s="1981"/>
      <c r="P2822" s="1982"/>
      <c r="Q2822" s="1980">
        <v>1</v>
      </c>
      <c r="R2822" s="2145"/>
      <c r="S2822" s="889"/>
      <c r="T2822" s="1569"/>
      <c r="U2822" s="915"/>
      <c r="V2822" s="890"/>
    </row>
    <row r="2823" spans="2:22" s="38" customFormat="1" ht="12" hidden="1" outlineLevel="3">
      <c r="B2823" s="26"/>
      <c r="C2823" s="40"/>
      <c r="D2823" s="39"/>
      <c r="E2823" s="40"/>
      <c r="F2823" s="872"/>
      <c r="G2823" s="873"/>
      <c r="H2823" s="873"/>
      <c r="I2823" s="874" t="s">
        <v>142</v>
      </c>
      <c r="J2823" s="873"/>
      <c r="K2823" s="41">
        <v>22.027999999999999</v>
      </c>
      <c r="L2823" s="875"/>
      <c r="M2823" s="43"/>
      <c r="O2823" s="1981"/>
      <c r="P2823" s="1982"/>
      <c r="Q2823" s="1980">
        <v>1</v>
      </c>
      <c r="R2823" s="2145"/>
      <c r="S2823" s="889"/>
      <c r="T2823" s="1569"/>
      <c r="U2823" s="915"/>
      <c r="V2823" s="890"/>
    </row>
    <row r="2824" spans="2:22" s="64" customFormat="1" outlineLevel="2" collapsed="1">
      <c r="B2824" s="26" t="s">
        <v>4688</v>
      </c>
      <c r="C2824" s="1642"/>
      <c r="D2824" s="1921"/>
      <c r="E2824" s="1639" t="s">
        <v>1</v>
      </c>
      <c r="F2824" s="1638">
        <v>2</v>
      </c>
      <c r="G2824" s="1642" t="s">
        <v>13</v>
      </c>
      <c r="H2824" s="1922" t="s">
        <v>2370</v>
      </c>
      <c r="I2824" s="1644" t="s">
        <v>2371</v>
      </c>
      <c r="J2824" s="1642" t="s">
        <v>16</v>
      </c>
      <c r="K2824" s="1643">
        <v>119.68241999999999</v>
      </c>
      <c r="L2824" s="1923">
        <v>0</v>
      </c>
      <c r="M2824" s="1643">
        <f>K2824*(1+L2824/100)</f>
        <v>119.68241999999999</v>
      </c>
      <c r="O2824" s="1977"/>
      <c r="P2824" s="1983"/>
      <c r="Q2824" s="1978"/>
      <c r="R2824" s="2143">
        <f>M2824*Q2824</f>
        <v>0</v>
      </c>
      <c r="S2824" s="1924">
        <v>7.2000000000000005E-4</v>
      </c>
      <c r="T2824" s="2155">
        <f>M2824*S2824</f>
        <v>8.6171342400000003E-2</v>
      </c>
      <c r="U2824" s="1619"/>
      <c r="V2824" s="911">
        <f>M2824*U2824</f>
        <v>0</v>
      </c>
    </row>
    <row r="2825" spans="2:22" s="38" customFormat="1" ht="12" hidden="1" outlineLevel="3">
      <c r="B2825" s="26"/>
      <c r="C2825" s="40"/>
      <c r="D2825" s="39"/>
      <c r="E2825" s="40"/>
      <c r="F2825" s="872"/>
      <c r="G2825" s="873"/>
      <c r="H2825" s="873"/>
      <c r="I2825" s="874" t="s">
        <v>40</v>
      </c>
      <c r="J2825" s="873"/>
      <c r="K2825" s="41">
        <v>0</v>
      </c>
      <c r="L2825" s="875"/>
      <c r="M2825" s="43"/>
      <c r="O2825" s="1981"/>
      <c r="P2825" s="1982"/>
      <c r="Q2825" s="1984"/>
      <c r="R2825" s="2145"/>
      <c r="S2825" s="889"/>
      <c r="T2825" s="1569"/>
      <c r="U2825" s="915"/>
      <c r="V2825" s="890"/>
    </row>
    <row r="2826" spans="2:22" s="38" customFormat="1" ht="12" hidden="1" outlineLevel="3">
      <c r="B2826" s="26"/>
      <c r="C2826" s="40"/>
      <c r="D2826" s="39"/>
      <c r="E2826" s="40"/>
      <c r="F2826" s="872"/>
      <c r="G2826" s="873"/>
      <c r="H2826" s="873"/>
      <c r="I2826" s="874" t="s">
        <v>66</v>
      </c>
      <c r="J2826" s="873"/>
      <c r="K2826" s="41">
        <v>46.4</v>
      </c>
      <c r="L2826" s="875"/>
      <c r="M2826" s="43"/>
      <c r="O2826" s="1981"/>
      <c r="P2826" s="1982"/>
      <c r="Q2826" s="1984"/>
      <c r="R2826" s="2145"/>
      <c r="S2826" s="889"/>
      <c r="T2826" s="1569"/>
      <c r="U2826" s="915"/>
      <c r="V2826" s="890"/>
    </row>
    <row r="2827" spans="2:22" s="38" customFormat="1" ht="12" hidden="1" outlineLevel="3">
      <c r="B2827" s="26"/>
      <c r="C2827" s="40"/>
      <c r="D2827" s="39"/>
      <c r="E2827" s="40"/>
      <c r="F2827" s="872"/>
      <c r="G2827" s="873"/>
      <c r="H2827" s="873"/>
      <c r="I2827" s="874" t="s">
        <v>1407</v>
      </c>
      <c r="J2827" s="873"/>
      <c r="K2827" s="41">
        <v>5.5650000000000004</v>
      </c>
      <c r="L2827" s="875"/>
      <c r="M2827" s="43"/>
      <c r="O2827" s="1981"/>
      <c r="P2827" s="1982"/>
      <c r="Q2827" s="1984"/>
      <c r="R2827" s="2145"/>
      <c r="S2827" s="889"/>
      <c r="T2827" s="1569"/>
      <c r="U2827" s="915"/>
      <c r="V2827" s="890"/>
    </row>
    <row r="2828" spans="2:22" s="38" customFormat="1" ht="12" hidden="1" outlineLevel="3">
      <c r="B2828" s="26"/>
      <c r="C2828" s="40"/>
      <c r="D2828" s="39"/>
      <c r="E2828" s="40"/>
      <c r="F2828" s="872"/>
      <c r="G2828" s="873"/>
      <c r="H2828" s="873"/>
      <c r="I2828" s="874" t="s">
        <v>3</v>
      </c>
      <c r="J2828" s="873"/>
      <c r="K2828" s="41">
        <v>51.965000000000003</v>
      </c>
      <c r="L2828" s="875"/>
      <c r="M2828" s="43"/>
      <c r="O2828" s="1981"/>
      <c r="P2828" s="1982"/>
      <c r="Q2828" s="1984"/>
      <c r="R2828" s="2145"/>
      <c r="S2828" s="889"/>
      <c r="T2828" s="1569"/>
      <c r="U2828" s="915"/>
      <c r="V2828" s="890"/>
    </row>
    <row r="2829" spans="2:22" s="38" customFormat="1" ht="12" hidden="1" outlineLevel="3">
      <c r="B2829" s="26"/>
      <c r="C2829" s="40"/>
      <c r="D2829" s="39"/>
      <c r="E2829" s="40"/>
      <c r="F2829" s="872"/>
      <c r="G2829" s="873"/>
      <c r="H2829" s="873"/>
      <c r="I2829" s="874" t="s">
        <v>96</v>
      </c>
      <c r="J2829" s="873"/>
      <c r="K2829" s="41">
        <v>0</v>
      </c>
      <c r="L2829" s="875"/>
      <c r="M2829" s="43"/>
      <c r="O2829" s="1981"/>
      <c r="P2829" s="1982"/>
      <c r="Q2829" s="1984"/>
      <c r="R2829" s="2145"/>
      <c r="S2829" s="889"/>
      <c r="T2829" s="1569"/>
      <c r="U2829" s="915"/>
      <c r="V2829" s="890"/>
    </row>
    <row r="2830" spans="2:22" s="38" customFormat="1" ht="12" hidden="1" outlineLevel="3">
      <c r="B2830" s="26"/>
      <c r="C2830" s="40"/>
      <c r="D2830" s="39"/>
      <c r="E2830" s="40"/>
      <c r="F2830" s="872"/>
      <c r="G2830" s="873"/>
      <c r="H2830" s="873"/>
      <c r="I2830" s="874" t="s">
        <v>1180</v>
      </c>
      <c r="J2830" s="873"/>
      <c r="K2830" s="41">
        <v>0</v>
      </c>
      <c r="L2830" s="875"/>
      <c r="M2830" s="43"/>
      <c r="O2830" s="1981"/>
      <c r="P2830" s="1982"/>
      <c r="Q2830" s="1984"/>
      <c r="R2830" s="2145"/>
      <c r="S2830" s="889"/>
      <c r="T2830" s="1569"/>
      <c r="U2830" s="915"/>
      <c r="V2830" s="890"/>
    </row>
    <row r="2831" spans="2:22" s="38" customFormat="1" ht="12" hidden="1" outlineLevel="3">
      <c r="B2831" s="26"/>
      <c r="C2831" s="40"/>
      <c r="D2831" s="39"/>
      <c r="E2831" s="40"/>
      <c r="F2831" s="872"/>
      <c r="G2831" s="873"/>
      <c r="H2831" s="873"/>
      <c r="I2831" s="874" t="s">
        <v>490</v>
      </c>
      <c r="J2831" s="873"/>
      <c r="K2831" s="41">
        <v>20.399999999999999</v>
      </c>
      <c r="L2831" s="875"/>
      <c r="M2831" s="43"/>
      <c r="O2831" s="1981"/>
      <c r="P2831" s="1982"/>
      <c r="Q2831" s="1984"/>
      <c r="R2831" s="2145"/>
      <c r="S2831" s="889"/>
      <c r="T2831" s="1569"/>
      <c r="U2831" s="915"/>
      <c r="V2831" s="890"/>
    </row>
    <row r="2832" spans="2:22" s="38" customFormat="1" ht="12" hidden="1" outlineLevel="3">
      <c r="B2832" s="26"/>
      <c r="C2832" s="40"/>
      <c r="D2832" s="39"/>
      <c r="E2832" s="40"/>
      <c r="F2832" s="872"/>
      <c r="G2832" s="873"/>
      <c r="H2832" s="873"/>
      <c r="I2832" s="874" t="s">
        <v>645</v>
      </c>
      <c r="J2832" s="873"/>
      <c r="K2832" s="41">
        <v>0</v>
      </c>
      <c r="L2832" s="875"/>
      <c r="M2832" s="43"/>
      <c r="O2832" s="1981"/>
      <c r="P2832" s="1982"/>
      <c r="Q2832" s="1984"/>
      <c r="R2832" s="2145"/>
      <c r="S2832" s="889"/>
      <c r="T2832" s="1569"/>
      <c r="U2832" s="915"/>
      <c r="V2832" s="890"/>
    </row>
    <row r="2833" spans="1:22" s="38" customFormat="1" ht="12" hidden="1" outlineLevel="3">
      <c r="B2833" s="26"/>
      <c r="C2833" s="40"/>
      <c r="D2833" s="39"/>
      <c r="E2833" s="40"/>
      <c r="F2833" s="872"/>
      <c r="G2833" s="873"/>
      <c r="H2833" s="873"/>
      <c r="I2833" s="874" t="s">
        <v>46</v>
      </c>
      <c r="J2833" s="873"/>
      <c r="K2833" s="41">
        <v>11.15</v>
      </c>
      <c r="L2833" s="875"/>
      <c r="M2833" s="43"/>
      <c r="O2833" s="1981"/>
      <c r="P2833" s="1982"/>
      <c r="Q2833" s="1984"/>
      <c r="R2833" s="2145"/>
      <c r="S2833" s="889"/>
      <c r="T2833" s="1569"/>
      <c r="U2833" s="915"/>
      <c r="V2833" s="890"/>
    </row>
    <row r="2834" spans="1:22" s="38" customFormat="1" ht="12" hidden="1" outlineLevel="3">
      <c r="B2834" s="26"/>
      <c r="C2834" s="40"/>
      <c r="D2834" s="39"/>
      <c r="E2834" s="40"/>
      <c r="F2834" s="872"/>
      <c r="G2834" s="873"/>
      <c r="H2834" s="873"/>
      <c r="I2834" s="874" t="s">
        <v>648</v>
      </c>
      <c r="J2834" s="873"/>
      <c r="K2834" s="41">
        <v>0</v>
      </c>
      <c r="L2834" s="875"/>
      <c r="M2834" s="43"/>
      <c r="O2834" s="1981"/>
      <c r="P2834" s="1982"/>
      <c r="Q2834" s="1984"/>
      <c r="R2834" s="2145"/>
      <c r="S2834" s="889"/>
      <c r="T2834" s="1569"/>
      <c r="U2834" s="915"/>
      <c r="V2834" s="890"/>
    </row>
    <row r="2835" spans="1:22" s="38" customFormat="1" ht="12" hidden="1" outlineLevel="3">
      <c r="B2835" s="26"/>
      <c r="C2835" s="40"/>
      <c r="D2835" s="39"/>
      <c r="E2835" s="40"/>
      <c r="F2835" s="872"/>
      <c r="G2835" s="873"/>
      <c r="H2835" s="873"/>
      <c r="I2835" s="874" t="s">
        <v>1297</v>
      </c>
      <c r="J2835" s="873"/>
      <c r="K2835" s="41">
        <v>8.3074200000000005</v>
      </c>
      <c r="L2835" s="875"/>
      <c r="M2835" s="43"/>
      <c r="O2835" s="1981"/>
      <c r="P2835" s="1982"/>
      <c r="Q2835" s="1984"/>
      <c r="R2835" s="2145"/>
      <c r="S2835" s="889"/>
      <c r="T2835" s="1569"/>
      <c r="U2835" s="915"/>
      <c r="V2835" s="890"/>
    </row>
    <row r="2836" spans="1:22" s="38" customFormat="1" ht="12" hidden="1" outlineLevel="3">
      <c r="B2836" s="26"/>
      <c r="C2836" s="40"/>
      <c r="D2836" s="39"/>
      <c r="E2836" s="40"/>
      <c r="F2836" s="872"/>
      <c r="G2836" s="873"/>
      <c r="H2836" s="873"/>
      <c r="I2836" s="874" t="s">
        <v>1539</v>
      </c>
      <c r="J2836" s="873"/>
      <c r="K2836" s="41">
        <v>0</v>
      </c>
      <c r="L2836" s="875"/>
      <c r="M2836" s="43"/>
      <c r="O2836" s="1981"/>
      <c r="P2836" s="1982"/>
      <c r="Q2836" s="1984"/>
      <c r="R2836" s="2145"/>
      <c r="S2836" s="889"/>
      <c r="T2836" s="1569"/>
      <c r="U2836" s="915"/>
      <c r="V2836" s="890"/>
    </row>
    <row r="2837" spans="1:22" s="38" customFormat="1" ht="12" hidden="1" outlineLevel="3">
      <c r="B2837" s="26"/>
      <c r="C2837" s="40"/>
      <c r="D2837" s="39"/>
      <c r="E2837" s="40"/>
      <c r="F2837" s="872"/>
      <c r="G2837" s="873"/>
      <c r="H2837" s="873"/>
      <c r="I2837" s="874" t="s">
        <v>60</v>
      </c>
      <c r="J2837" s="873"/>
      <c r="K2837" s="41">
        <v>27.86</v>
      </c>
      <c r="L2837" s="875"/>
      <c r="M2837" s="43"/>
      <c r="O2837" s="1981"/>
      <c r="P2837" s="1982"/>
      <c r="Q2837" s="1984"/>
      <c r="R2837" s="2145"/>
      <c r="S2837" s="889"/>
      <c r="T2837" s="1569"/>
      <c r="U2837" s="915"/>
      <c r="V2837" s="890"/>
    </row>
    <row r="2838" spans="1:22" s="38" customFormat="1" ht="12" hidden="1" outlineLevel="3">
      <c r="B2838" s="26"/>
      <c r="C2838" s="40"/>
      <c r="D2838" s="39"/>
      <c r="E2838" s="40"/>
      <c r="F2838" s="872"/>
      <c r="G2838" s="873"/>
      <c r="H2838" s="873"/>
      <c r="I2838" s="874"/>
      <c r="J2838" s="873"/>
      <c r="K2838" s="41">
        <v>0</v>
      </c>
      <c r="L2838" s="875"/>
      <c r="M2838" s="43"/>
      <c r="O2838" s="1981"/>
      <c r="P2838" s="1982"/>
      <c r="Q2838" s="1984"/>
      <c r="R2838" s="2145"/>
      <c r="S2838" s="889"/>
      <c r="T2838" s="1569"/>
      <c r="U2838" s="915"/>
      <c r="V2838" s="890"/>
    </row>
    <row r="2839" spans="1:22" s="47" customFormat="1" ht="12.75" hidden="1" customHeight="1" outlineLevel="2">
      <c r="B2839" s="26"/>
      <c r="C2839" s="49"/>
      <c r="D2839" s="48"/>
      <c r="E2839" s="49"/>
      <c r="F2839" s="876"/>
      <c r="G2839" s="877"/>
      <c r="H2839" s="877"/>
      <c r="I2839" s="878"/>
      <c r="J2839" s="877"/>
      <c r="K2839" s="51"/>
      <c r="L2839" s="879"/>
      <c r="M2839" s="51"/>
      <c r="O2839" s="1988"/>
      <c r="P2839" s="1985"/>
      <c r="Q2839" s="1986"/>
      <c r="R2839" s="2146"/>
      <c r="S2839" s="891"/>
      <c r="T2839" s="1570"/>
      <c r="U2839" s="916"/>
      <c r="V2839" s="892"/>
    </row>
    <row r="2840" spans="1:22" s="25" customFormat="1" ht="16.5" customHeight="1" outlineLevel="1">
      <c r="A2840" s="451"/>
      <c r="B2840" s="500" t="s">
        <v>4689</v>
      </c>
      <c r="C2840" s="501" t="s">
        <v>4374</v>
      </c>
      <c r="D2840" s="501"/>
      <c r="E2840" s="502"/>
      <c r="F2840" s="844"/>
      <c r="G2840" s="845"/>
      <c r="H2840" s="503"/>
      <c r="I2840" s="868" t="s">
        <v>459</v>
      </c>
      <c r="J2840" s="869"/>
      <c r="K2840" s="870"/>
      <c r="L2840" s="871"/>
      <c r="M2840" s="517"/>
      <c r="O2840" s="1975"/>
      <c r="P2840" s="1987"/>
      <c r="Q2840" s="1976"/>
      <c r="R2840" s="2142">
        <f>SUBTOTAL(9,R2841:R3002)</f>
        <v>0</v>
      </c>
      <c r="S2840" s="880"/>
      <c r="T2840" s="2156">
        <f>SUBTOTAL(9,T2841:T3002)</f>
        <v>2.5594353849999996</v>
      </c>
      <c r="U2840" s="917"/>
      <c r="V2840" s="893">
        <f>SUBTOTAL(9,V2841:V3002)</f>
        <v>0</v>
      </c>
    </row>
    <row r="2841" spans="1:22" s="64" customFormat="1" outlineLevel="2" collapsed="1">
      <c r="B2841" s="26" t="s">
        <v>4688</v>
      </c>
      <c r="C2841" s="1642"/>
      <c r="D2841" s="1921"/>
      <c r="E2841" s="1639" t="s">
        <v>4647</v>
      </c>
      <c r="F2841" s="1638">
        <v>1</v>
      </c>
      <c r="G2841" s="1642" t="s">
        <v>13</v>
      </c>
      <c r="H2841" s="1922" t="s">
        <v>2372</v>
      </c>
      <c r="I2841" s="1644" t="s">
        <v>2373</v>
      </c>
      <c r="J2841" s="1642" t="s">
        <v>16</v>
      </c>
      <c r="K2841" s="1643">
        <f>9118.25575-38.52</f>
        <v>9079.7357499999998</v>
      </c>
      <c r="L2841" s="1923">
        <v>0</v>
      </c>
      <c r="M2841" s="1643">
        <f>K2841*(1+L2841/100)</f>
        <v>9079.7357499999998</v>
      </c>
      <c r="O2841" s="1977"/>
      <c r="P2841" s="1983"/>
      <c r="Q2841" s="1978"/>
      <c r="R2841" s="2143">
        <f>M2841*Q2841</f>
        <v>0</v>
      </c>
      <c r="S2841" s="1924">
        <v>2.5999999999999998E-4</v>
      </c>
      <c r="T2841" s="2155">
        <f>M2841*S2841</f>
        <v>2.3607312949999999</v>
      </c>
      <c r="U2841" s="1619"/>
      <c r="V2841" s="911">
        <f>M2841*U2841</f>
        <v>0</v>
      </c>
    </row>
    <row r="2842" spans="1:22" s="38" customFormat="1" ht="12" hidden="1" outlineLevel="3">
      <c r="B2842" s="26"/>
      <c r="C2842" s="40"/>
      <c r="D2842" s="39"/>
      <c r="E2842" s="40"/>
      <c r="F2842" s="872"/>
      <c r="G2842" s="873"/>
      <c r="H2842" s="873"/>
      <c r="I2842" s="874" t="s">
        <v>113</v>
      </c>
      <c r="J2842" s="873"/>
      <c r="K2842" s="41">
        <v>0</v>
      </c>
      <c r="L2842" s="875"/>
      <c r="M2842" s="43"/>
      <c r="O2842" s="1981"/>
      <c r="P2842" s="1982"/>
      <c r="Q2842" s="1980">
        <v>1</v>
      </c>
      <c r="R2842" s="2145"/>
      <c r="S2842" s="889"/>
      <c r="T2842" s="1569"/>
      <c r="U2842" s="915"/>
      <c r="V2842" s="890"/>
    </row>
    <row r="2843" spans="1:22" s="38" customFormat="1" ht="12" hidden="1" outlineLevel="3">
      <c r="B2843" s="26"/>
      <c r="C2843" s="40"/>
      <c r="D2843" s="39"/>
      <c r="E2843" s="40"/>
      <c r="F2843" s="872"/>
      <c r="G2843" s="873"/>
      <c r="H2843" s="873"/>
      <c r="I2843" s="874" t="s">
        <v>58</v>
      </c>
      <c r="J2843" s="873"/>
      <c r="K2843" s="41">
        <v>0</v>
      </c>
      <c r="L2843" s="875"/>
      <c r="M2843" s="43"/>
      <c r="O2843" s="1981"/>
      <c r="P2843" s="1982"/>
      <c r="Q2843" s="1980">
        <v>1</v>
      </c>
      <c r="R2843" s="2145"/>
      <c r="S2843" s="889"/>
      <c r="T2843" s="1569"/>
      <c r="U2843" s="915"/>
      <c r="V2843" s="890"/>
    </row>
    <row r="2844" spans="1:22" s="38" customFormat="1" ht="12" hidden="1" outlineLevel="3">
      <c r="B2844" s="26"/>
      <c r="C2844" s="40"/>
      <c r="D2844" s="39"/>
      <c r="E2844" s="40"/>
      <c r="F2844" s="872"/>
      <c r="G2844" s="873"/>
      <c r="H2844" s="873"/>
      <c r="I2844" s="874" t="s">
        <v>744</v>
      </c>
      <c r="J2844" s="873"/>
      <c r="K2844" s="41">
        <v>0</v>
      </c>
      <c r="L2844" s="875"/>
      <c r="M2844" s="43"/>
      <c r="O2844" s="1981"/>
      <c r="P2844" s="1982"/>
      <c r="Q2844" s="1980">
        <v>1</v>
      </c>
      <c r="R2844" s="2145"/>
      <c r="S2844" s="889"/>
      <c r="T2844" s="1569"/>
      <c r="U2844" s="915"/>
      <c r="V2844" s="890"/>
    </row>
    <row r="2845" spans="1:22" s="38" customFormat="1" ht="12" hidden="1" outlineLevel="3">
      <c r="B2845" s="26"/>
      <c r="C2845" s="40"/>
      <c r="D2845" s="39"/>
      <c r="E2845" s="40"/>
      <c r="F2845" s="872"/>
      <c r="G2845" s="873"/>
      <c r="H2845" s="873"/>
      <c r="I2845" s="874" t="s">
        <v>285</v>
      </c>
      <c r="J2845" s="873"/>
      <c r="K2845" s="41">
        <v>16.155999999999999</v>
      </c>
      <c r="L2845" s="875"/>
      <c r="M2845" s="43"/>
      <c r="O2845" s="1981"/>
      <c r="P2845" s="1982"/>
      <c r="Q2845" s="1980">
        <v>1</v>
      </c>
      <c r="R2845" s="2145"/>
      <c r="S2845" s="889"/>
      <c r="T2845" s="1569"/>
      <c r="U2845" s="915"/>
      <c r="V2845" s="890"/>
    </row>
    <row r="2846" spans="1:22" s="38" customFormat="1" ht="12" hidden="1" outlineLevel="3">
      <c r="B2846" s="26"/>
      <c r="C2846" s="40"/>
      <c r="D2846" s="39"/>
      <c r="E2846" s="40"/>
      <c r="F2846" s="872"/>
      <c r="G2846" s="873"/>
      <c r="H2846" s="873"/>
      <c r="I2846" s="874" t="s">
        <v>745</v>
      </c>
      <c r="J2846" s="873"/>
      <c r="K2846" s="41">
        <v>0</v>
      </c>
      <c r="L2846" s="875"/>
      <c r="M2846" s="43"/>
      <c r="O2846" s="1981"/>
      <c r="P2846" s="1982"/>
      <c r="Q2846" s="1980">
        <v>1</v>
      </c>
      <c r="R2846" s="2145"/>
      <c r="S2846" s="889"/>
      <c r="T2846" s="1569"/>
      <c r="U2846" s="915"/>
      <c r="V2846" s="890"/>
    </row>
    <row r="2847" spans="1:22" s="38" customFormat="1" ht="12" hidden="1" outlineLevel="3">
      <c r="B2847" s="26"/>
      <c r="C2847" s="40"/>
      <c r="D2847" s="39"/>
      <c r="E2847" s="40"/>
      <c r="F2847" s="872"/>
      <c r="G2847" s="873"/>
      <c r="H2847" s="873"/>
      <c r="I2847" s="874" t="s">
        <v>500</v>
      </c>
      <c r="J2847" s="873"/>
      <c r="K2847" s="41">
        <v>32.311999999999998</v>
      </c>
      <c r="L2847" s="875"/>
      <c r="M2847" s="43"/>
      <c r="O2847" s="1981"/>
      <c r="P2847" s="1982"/>
      <c r="Q2847" s="1980">
        <v>1</v>
      </c>
      <c r="R2847" s="2145"/>
      <c r="S2847" s="889"/>
      <c r="T2847" s="1569"/>
      <c r="U2847" s="915"/>
      <c r="V2847" s="890"/>
    </row>
    <row r="2848" spans="1:22" s="38" customFormat="1" ht="12" hidden="1" outlineLevel="3">
      <c r="B2848" s="26"/>
      <c r="C2848" s="40"/>
      <c r="D2848" s="39"/>
      <c r="E2848" s="40"/>
      <c r="F2848" s="872"/>
      <c r="G2848" s="873"/>
      <c r="H2848" s="873"/>
      <c r="I2848" s="874" t="s">
        <v>746</v>
      </c>
      <c r="J2848" s="873"/>
      <c r="K2848" s="41">
        <v>0</v>
      </c>
      <c r="L2848" s="875"/>
      <c r="M2848" s="43"/>
      <c r="O2848" s="1981"/>
      <c r="P2848" s="1982"/>
      <c r="Q2848" s="1980">
        <v>1</v>
      </c>
      <c r="R2848" s="2145"/>
      <c r="S2848" s="889"/>
      <c r="T2848" s="1569"/>
      <c r="U2848" s="915"/>
      <c r="V2848" s="890"/>
    </row>
    <row r="2849" spans="2:22" s="38" customFormat="1" ht="12" hidden="1" outlineLevel="3">
      <c r="B2849" s="26"/>
      <c r="C2849" s="40"/>
      <c r="D2849" s="39"/>
      <c r="E2849" s="40"/>
      <c r="F2849" s="872"/>
      <c r="G2849" s="873"/>
      <c r="H2849" s="873"/>
      <c r="I2849" s="874" t="s">
        <v>500</v>
      </c>
      <c r="J2849" s="873"/>
      <c r="K2849" s="41">
        <v>32.311999999999998</v>
      </c>
      <c r="L2849" s="875"/>
      <c r="M2849" s="43"/>
      <c r="O2849" s="1981"/>
      <c r="P2849" s="1982"/>
      <c r="Q2849" s="1980">
        <v>1</v>
      </c>
      <c r="R2849" s="2145"/>
      <c r="S2849" s="889"/>
      <c r="T2849" s="1569"/>
      <c r="U2849" s="915"/>
      <c r="V2849" s="890"/>
    </row>
    <row r="2850" spans="2:22" s="38" customFormat="1" ht="12" hidden="1" outlineLevel="3">
      <c r="B2850" s="26"/>
      <c r="C2850" s="40"/>
      <c r="D2850" s="39"/>
      <c r="E2850" s="40"/>
      <c r="F2850" s="872"/>
      <c r="G2850" s="873"/>
      <c r="H2850" s="873"/>
      <c r="I2850" s="874" t="s">
        <v>747</v>
      </c>
      <c r="J2850" s="873"/>
      <c r="K2850" s="41">
        <v>0</v>
      </c>
      <c r="L2850" s="875"/>
      <c r="M2850" s="43"/>
      <c r="O2850" s="1981"/>
      <c r="P2850" s="1982"/>
      <c r="Q2850" s="1980">
        <v>1</v>
      </c>
      <c r="R2850" s="2145"/>
      <c r="S2850" s="889"/>
      <c r="T2850" s="1569"/>
      <c r="U2850" s="915"/>
      <c r="V2850" s="890"/>
    </row>
    <row r="2851" spans="2:22" s="38" customFormat="1" ht="12" hidden="1" outlineLevel="3">
      <c r="B2851" s="26"/>
      <c r="C2851" s="40"/>
      <c r="D2851" s="39"/>
      <c r="E2851" s="40"/>
      <c r="F2851" s="872"/>
      <c r="G2851" s="873"/>
      <c r="H2851" s="873"/>
      <c r="I2851" s="874" t="s">
        <v>500</v>
      </c>
      <c r="J2851" s="873"/>
      <c r="K2851" s="41">
        <v>32.311999999999998</v>
      </c>
      <c r="L2851" s="875"/>
      <c r="M2851" s="43"/>
      <c r="O2851" s="1981"/>
      <c r="P2851" s="1982"/>
      <c r="Q2851" s="1980">
        <v>1</v>
      </c>
      <c r="R2851" s="2145"/>
      <c r="S2851" s="889"/>
      <c r="T2851" s="1569"/>
      <c r="U2851" s="915"/>
      <c r="V2851" s="890"/>
    </row>
    <row r="2852" spans="2:22" s="38" customFormat="1" ht="12" hidden="1" outlineLevel="3">
      <c r="B2852" s="26"/>
      <c r="C2852" s="40"/>
      <c r="D2852" s="39"/>
      <c r="E2852" s="40"/>
      <c r="F2852" s="872"/>
      <c r="G2852" s="873"/>
      <c r="H2852" s="873"/>
      <c r="I2852" s="874" t="s">
        <v>748</v>
      </c>
      <c r="J2852" s="873"/>
      <c r="K2852" s="41">
        <v>0</v>
      </c>
      <c r="L2852" s="875"/>
      <c r="M2852" s="43"/>
      <c r="O2852" s="1981"/>
      <c r="P2852" s="1982"/>
      <c r="Q2852" s="1980">
        <v>1</v>
      </c>
      <c r="R2852" s="2145"/>
      <c r="S2852" s="889"/>
      <c r="T2852" s="1569"/>
      <c r="U2852" s="915"/>
      <c r="V2852" s="890"/>
    </row>
    <row r="2853" spans="2:22" s="38" customFormat="1" ht="12" hidden="1" outlineLevel="3">
      <c r="B2853" s="26"/>
      <c r="C2853" s="40"/>
      <c r="D2853" s="39"/>
      <c r="E2853" s="40"/>
      <c r="F2853" s="872"/>
      <c r="G2853" s="873"/>
      <c r="H2853" s="873"/>
      <c r="I2853" s="874" t="s">
        <v>500</v>
      </c>
      <c r="J2853" s="873"/>
      <c r="K2853" s="41">
        <v>32.311999999999998</v>
      </c>
      <c r="L2853" s="875"/>
      <c r="M2853" s="43"/>
      <c r="O2853" s="1981"/>
      <c r="P2853" s="1982"/>
      <c r="Q2853" s="1980">
        <v>1</v>
      </c>
      <c r="R2853" s="2145"/>
      <c r="S2853" s="889"/>
      <c r="T2853" s="1569"/>
      <c r="U2853" s="915"/>
      <c r="V2853" s="890"/>
    </row>
    <row r="2854" spans="2:22" s="38" customFormat="1" ht="12" hidden="1" outlineLevel="3">
      <c r="B2854" s="26"/>
      <c r="C2854" s="40"/>
      <c r="D2854" s="39"/>
      <c r="E2854" s="40"/>
      <c r="F2854" s="872"/>
      <c r="G2854" s="873"/>
      <c r="H2854" s="873"/>
      <c r="I2854" s="874" t="s">
        <v>749</v>
      </c>
      <c r="J2854" s="873"/>
      <c r="K2854" s="41">
        <v>0</v>
      </c>
      <c r="L2854" s="875"/>
      <c r="M2854" s="43"/>
      <c r="O2854" s="1981"/>
      <c r="P2854" s="1982"/>
      <c r="Q2854" s="1980">
        <v>1</v>
      </c>
      <c r="R2854" s="2145"/>
      <c r="S2854" s="889"/>
      <c r="T2854" s="1569"/>
      <c r="U2854" s="915"/>
      <c r="V2854" s="890"/>
    </row>
    <row r="2855" spans="2:22" s="38" customFormat="1" ht="12" hidden="1" outlineLevel="3">
      <c r="B2855" s="26"/>
      <c r="C2855" s="40"/>
      <c r="D2855" s="39"/>
      <c r="E2855" s="40"/>
      <c r="F2855" s="872"/>
      <c r="G2855" s="873"/>
      <c r="H2855" s="873"/>
      <c r="I2855" s="874" t="s">
        <v>500</v>
      </c>
      <c r="J2855" s="873"/>
      <c r="K2855" s="41">
        <v>32.311999999999998</v>
      </c>
      <c r="L2855" s="875"/>
      <c r="M2855" s="43"/>
      <c r="O2855" s="1981"/>
      <c r="P2855" s="1982"/>
      <c r="Q2855" s="1980">
        <v>1</v>
      </c>
      <c r="R2855" s="2145"/>
      <c r="S2855" s="889"/>
      <c r="T2855" s="1569"/>
      <c r="U2855" s="915"/>
      <c r="V2855" s="890"/>
    </row>
    <row r="2856" spans="2:22" s="38" customFormat="1" ht="12" hidden="1" outlineLevel="3">
      <c r="B2856" s="26"/>
      <c r="C2856" s="40"/>
      <c r="D2856" s="39"/>
      <c r="E2856" s="40"/>
      <c r="F2856" s="872"/>
      <c r="G2856" s="873"/>
      <c r="H2856" s="873"/>
      <c r="I2856" s="874" t="s">
        <v>750</v>
      </c>
      <c r="J2856" s="873"/>
      <c r="K2856" s="41">
        <v>0</v>
      </c>
      <c r="L2856" s="875"/>
      <c r="M2856" s="43"/>
      <c r="O2856" s="1981"/>
      <c r="P2856" s="1982"/>
      <c r="Q2856" s="1980">
        <v>1</v>
      </c>
      <c r="R2856" s="2145"/>
      <c r="S2856" s="889"/>
      <c r="T2856" s="1569"/>
      <c r="U2856" s="915"/>
      <c r="V2856" s="890"/>
    </row>
    <row r="2857" spans="2:22" s="38" customFormat="1" ht="12" hidden="1" outlineLevel="3">
      <c r="B2857" s="26"/>
      <c r="C2857" s="40"/>
      <c r="D2857" s="39"/>
      <c r="E2857" s="40"/>
      <c r="F2857" s="872"/>
      <c r="G2857" s="873"/>
      <c r="H2857" s="873"/>
      <c r="I2857" s="874" t="s">
        <v>500</v>
      </c>
      <c r="J2857" s="873"/>
      <c r="K2857" s="41">
        <v>32.311999999999998</v>
      </c>
      <c r="L2857" s="875"/>
      <c r="M2857" s="43"/>
      <c r="O2857" s="1981"/>
      <c r="P2857" s="1982"/>
      <c r="Q2857" s="1980">
        <v>1</v>
      </c>
      <c r="R2857" s="2145"/>
      <c r="S2857" s="889"/>
      <c r="T2857" s="1569"/>
      <c r="U2857" s="915"/>
      <c r="V2857" s="890"/>
    </row>
    <row r="2858" spans="2:22" s="38" customFormat="1" ht="12" hidden="1" outlineLevel="3">
      <c r="B2858" s="26"/>
      <c r="C2858" s="40"/>
      <c r="D2858" s="39"/>
      <c r="E2858" s="40"/>
      <c r="F2858" s="872"/>
      <c r="G2858" s="873"/>
      <c r="H2858" s="873"/>
      <c r="I2858" s="874" t="s">
        <v>751</v>
      </c>
      <c r="J2858" s="873"/>
      <c r="K2858" s="41">
        <v>0</v>
      </c>
      <c r="L2858" s="875"/>
      <c r="M2858" s="43"/>
      <c r="O2858" s="1981"/>
      <c r="P2858" s="1982"/>
      <c r="Q2858" s="1980">
        <v>1</v>
      </c>
      <c r="R2858" s="2145"/>
      <c r="S2858" s="889"/>
      <c r="T2858" s="1569"/>
      <c r="U2858" s="915"/>
      <c r="V2858" s="890"/>
    </row>
    <row r="2859" spans="2:22" s="38" customFormat="1" ht="12" hidden="1" outlineLevel="3">
      <c r="B2859" s="26"/>
      <c r="C2859" s="40"/>
      <c r="D2859" s="39"/>
      <c r="E2859" s="40"/>
      <c r="F2859" s="872"/>
      <c r="G2859" s="873"/>
      <c r="H2859" s="873"/>
      <c r="I2859" s="874" t="s">
        <v>491</v>
      </c>
      <c r="J2859" s="873"/>
      <c r="K2859" s="41">
        <v>15.511999999999999</v>
      </c>
      <c r="L2859" s="875"/>
      <c r="M2859" s="43"/>
      <c r="O2859" s="1981"/>
      <c r="P2859" s="1982"/>
      <c r="Q2859" s="1980">
        <v>1</v>
      </c>
      <c r="R2859" s="2145"/>
      <c r="S2859" s="889"/>
      <c r="T2859" s="1569"/>
      <c r="U2859" s="915"/>
      <c r="V2859" s="890"/>
    </row>
    <row r="2860" spans="2:22" s="38" customFormat="1" ht="12" hidden="1" outlineLevel="3">
      <c r="B2860" s="26"/>
      <c r="C2860" s="40"/>
      <c r="D2860" s="39"/>
      <c r="E2860" s="40"/>
      <c r="F2860" s="872"/>
      <c r="G2860" s="873"/>
      <c r="H2860" s="873"/>
      <c r="I2860" s="874" t="s">
        <v>752</v>
      </c>
      <c r="J2860" s="873"/>
      <c r="K2860" s="41">
        <v>0</v>
      </c>
      <c r="L2860" s="875"/>
      <c r="M2860" s="43"/>
      <c r="O2860" s="1981"/>
      <c r="P2860" s="1982"/>
      <c r="Q2860" s="1980">
        <v>1</v>
      </c>
      <c r="R2860" s="2145"/>
      <c r="S2860" s="889"/>
      <c r="T2860" s="1569"/>
      <c r="U2860" s="915"/>
      <c r="V2860" s="890"/>
    </row>
    <row r="2861" spans="2:22" s="38" customFormat="1" ht="12" hidden="1" outlineLevel="3">
      <c r="B2861" s="26"/>
      <c r="C2861" s="40"/>
      <c r="D2861" s="39"/>
      <c r="E2861" s="40"/>
      <c r="F2861" s="872"/>
      <c r="G2861" s="873"/>
      <c r="H2861" s="873"/>
      <c r="I2861" s="874" t="s">
        <v>500</v>
      </c>
      <c r="J2861" s="873"/>
      <c r="K2861" s="41">
        <v>32.311999999999998</v>
      </c>
      <c r="L2861" s="875"/>
      <c r="M2861" s="43"/>
      <c r="O2861" s="1981"/>
      <c r="P2861" s="1982"/>
      <c r="Q2861" s="1980">
        <v>1</v>
      </c>
      <c r="R2861" s="2145"/>
      <c r="S2861" s="889"/>
      <c r="T2861" s="1569"/>
      <c r="U2861" s="915"/>
      <c r="V2861" s="890"/>
    </row>
    <row r="2862" spans="2:22" s="38" customFormat="1" ht="12" hidden="1" outlineLevel="3">
      <c r="B2862" s="26"/>
      <c r="C2862" s="40"/>
      <c r="D2862" s="39"/>
      <c r="E2862" s="40"/>
      <c r="F2862" s="872"/>
      <c r="G2862" s="873"/>
      <c r="H2862" s="873"/>
      <c r="I2862" s="874" t="s">
        <v>753</v>
      </c>
      <c r="J2862" s="873"/>
      <c r="K2862" s="41">
        <v>0</v>
      </c>
      <c r="L2862" s="875"/>
      <c r="M2862" s="43"/>
      <c r="O2862" s="1981"/>
      <c r="P2862" s="1982"/>
      <c r="Q2862" s="1980">
        <v>1</v>
      </c>
      <c r="R2862" s="2145"/>
      <c r="S2862" s="889"/>
      <c r="T2862" s="1569"/>
      <c r="U2862" s="915"/>
      <c r="V2862" s="890"/>
    </row>
    <row r="2863" spans="2:22" s="38" customFormat="1" ht="12" hidden="1" outlineLevel="3">
      <c r="B2863" s="26"/>
      <c r="C2863" s="40"/>
      <c r="D2863" s="39"/>
      <c r="E2863" s="40"/>
      <c r="F2863" s="872"/>
      <c r="G2863" s="873"/>
      <c r="H2863" s="873"/>
      <c r="I2863" s="874" t="s">
        <v>285</v>
      </c>
      <c r="J2863" s="873"/>
      <c r="K2863" s="41">
        <v>16.155999999999999</v>
      </c>
      <c r="L2863" s="875"/>
      <c r="M2863" s="43"/>
      <c r="O2863" s="1981"/>
      <c r="P2863" s="1982"/>
      <c r="Q2863" s="1980">
        <v>1</v>
      </c>
      <c r="R2863" s="2145"/>
      <c r="S2863" s="889"/>
      <c r="T2863" s="1569"/>
      <c r="U2863" s="915"/>
      <c r="V2863" s="890"/>
    </row>
    <row r="2864" spans="2:22" s="38" customFormat="1" ht="12" hidden="1" outlineLevel="3">
      <c r="B2864" s="26"/>
      <c r="C2864" s="40"/>
      <c r="D2864" s="39"/>
      <c r="E2864" s="40"/>
      <c r="F2864" s="872"/>
      <c r="G2864" s="873"/>
      <c r="H2864" s="873"/>
      <c r="I2864" s="874" t="s">
        <v>754</v>
      </c>
      <c r="J2864" s="873"/>
      <c r="K2864" s="41">
        <v>0</v>
      </c>
      <c r="L2864" s="875"/>
      <c r="M2864" s="43"/>
      <c r="O2864" s="1981"/>
      <c r="P2864" s="1982"/>
      <c r="Q2864" s="1980">
        <v>1</v>
      </c>
      <c r="R2864" s="2145"/>
      <c r="S2864" s="889"/>
      <c r="T2864" s="1569"/>
      <c r="U2864" s="915"/>
      <c r="V2864" s="890"/>
    </row>
    <row r="2865" spans="2:22" s="38" customFormat="1" ht="12" hidden="1" outlineLevel="3">
      <c r="B2865" s="26"/>
      <c r="C2865" s="40"/>
      <c r="D2865" s="39"/>
      <c r="E2865" s="40"/>
      <c r="F2865" s="872"/>
      <c r="G2865" s="873"/>
      <c r="H2865" s="873"/>
      <c r="I2865" s="874" t="s">
        <v>797</v>
      </c>
      <c r="J2865" s="873"/>
      <c r="K2865" s="41">
        <v>22.792000000000002</v>
      </c>
      <c r="L2865" s="875"/>
      <c r="M2865" s="43"/>
      <c r="O2865" s="1981"/>
      <c r="P2865" s="1982"/>
      <c r="Q2865" s="1980">
        <v>1</v>
      </c>
      <c r="R2865" s="2145"/>
      <c r="S2865" s="889"/>
      <c r="T2865" s="1569"/>
      <c r="U2865" s="915"/>
      <c r="V2865" s="890"/>
    </row>
    <row r="2866" spans="2:22" s="38" customFormat="1" ht="12" hidden="1" outlineLevel="3">
      <c r="B2866" s="26"/>
      <c r="C2866" s="40"/>
      <c r="D2866" s="39"/>
      <c r="E2866" s="40"/>
      <c r="F2866" s="872"/>
      <c r="G2866" s="873"/>
      <c r="H2866" s="873"/>
      <c r="I2866" s="874" t="s">
        <v>755</v>
      </c>
      <c r="J2866" s="873"/>
      <c r="K2866" s="41">
        <v>0</v>
      </c>
      <c r="L2866" s="875"/>
      <c r="M2866" s="43"/>
      <c r="O2866" s="1981"/>
      <c r="P2866" s="1982"/>
      <c r="Q2866" s="1980">
        <v>1</v>
      </c>
      <c r="R2866" s="2145"/>
      <c r="S2866" s="889"/>
      <c r="T2866" s="1569"/>
      <c r="U2866" s="915"/>
      <c r="V2866" s="890"/>
    </row>
    <row r="2867" spans="2:22" s="38" customFormat="1" ht="12" hidden="1" outlineLevel="3">
      <c r="B2867" s="26"/>
      <c r="C2867" s="40"/>
      <c r="D2867" s="39"/>
      <c r="E2867" s="40"/>
      <c r="F2867" s="872"/>
      <c r="G2867" s="873"/>
      <c r="H2867" s="873"/>
      <c r="I2867" s="874" t="s">
        <v>1070</v>
      </c>
      <c r="J2867" s="873"/>
      <c r="K2867" s="41">
        <v>40.557999999999993</v>
      </c>
      <c r="L2867" s="875"/>
      <c r="M2867" s="43"/>
      <c r="O2867" s="1981"/>
      <c r="P2867" s="1982"/>
      <c r="Q2867" s="1980">
        <v>1</v>
      </c>
      <c r="R2867" s="2145"/>
      <c r="S2867" s="889"/>
      <c r="T2867" s="1569"/>
      <c r="U2867" s="915"/>
      <c r="V2867" s="890"/>
    </row>
    <row r="2868" spans="2:22" s="38" customFormat="1" ht="12" hidden="1" outlineLevel="3">
      <c r="B2868" s="26"/>
      <c r="C2868" s="40"/>
      <c r="D2868" s="39"/>
      <c r="E2868" s="40"/>
      <c r="F2868" s="872"/>
      <c r="G2868" s="873"/>
      <c r="H2868" s="873"/>
      <c r="I2868" s="874" t="s">
        <v>756</v>
      </c>
      <c r="J2868" s="873"/>
      <c r="K2868" s="41">
        <v>0</v>
      </c>
      <c r="L2868" s="875"/>
      <c r="M2868" s="43"/>
      <c r="O2868" s="1981"/>
      <c r="P2868" s="1982"/>
      <c r="Q2868" s="1980">
        <v>1</v>
      </c>
      <c r="R2868" s="2145"/>
      <c r="S2868" s="889"/>
      <c r="T2868" s="1569"/>
      <c r="U2868" s="915"/>
      <c r="V2868" s="890"/>
    </row>
    <row r="2869" spans="2:22" s="38" customFormat="1" ht="12" hidden="1" outlineLevel="3">
      <c r="B2869" s="26"/>
      <c r="C2869" s="40"/>
      <c r="D2869" s="39"/>
      <c r="E2869" s="40"/>
      <c r="F2869" s="872"/>
      <c r="G2869" s="873"/>
      <c r="H2869" s="873"/>
      <c r="I2869" s="874" t="s">
        <v>870</v>
      </c>
      <c r="J2869" s="873"/>
      <c r="K2869" s="41">
        <v>24.625999999999998</v>
      </c>
      <c r="L2869" s="875"/>
      <c r="M2869" s="43"/>
      <c r="O2869" s="1981"/>
      <c r="P2869" s="1982"/>
      <c r="Q2869" s="1980">
        <v>1</v>
      </c>
      <c r="R2869" s="2145"/>
      <c r="S2869" s="889"/>
      <c r="T2869" s="1569"/>
      <c r="U2869" s="915"/>
      <c r="V2869" s="890"/>
    </row>
    <row r="2870" spans="2:22" s="38" customFormat="1" ht="12" hidden="1" outlineLevel="3">
      <c r="B2870" s="26"/>
      <c r="C2870" s="40"/>
      <c r="D2870" s="39"/>
      <c r="E2870" s="40"/>
      <c r="F2870" s="872"/>
      <c r="G2870" s="873"/>
      <c r="H2870" s="873"/>
      <c r="I2870" s="874" t="s">
        <v>757</v>
      </c>
      <c r="J2870" s="873"/>
      <c r="K2870" s="41">
        <v>0</v>
      </c>
      <c r="L2870" s="875"/>
      <c r="M2870" s="43"/>
      <c r="O2870" s="1981"/>
      <c r="P2870" s="1982"/>
      <c r="Q2870" s="1980">
        <v>1</v>
      </c>
      <c r="R2870" s="2145"/>
      <c r="S2870" s="889"/>
      <c r="T2870" s="1569"/>
      <c r="U2870" s="915"/>
      <c r="V2870" s="890"/>
    </row>
    <row r="2871" spans="2:22" s="38" customFormat="1" ht="12" hidden="1" outlineLevel="3">
      <c r="B2871" s="26"/>
      <c r="C2871" s="40"/>
      <c r="D2871" s="39"/>
      <c r="E2871" s="40"/>
      <c r="F2871" s="872"/>
      <c r="G2871" s="873"/>
      <c r="H2871" s="873"/>
      <c r="I2871" s="874" t="s">
        <v>804</v>
      </c>
      <c r="J2871" s="873"/>
      <c r="K2871" s="41">
        <v>24.611999999999995</v>
      </c>
      <c r="L2871" s="875"/>
      <c r="M2871" s="43"/>
      <c r="O2871" s="1981"/>
      <c r="P2871" s="1982"/>
      <c r="Q2871" s="1980">
        <v>1</v>
      </c>
      <c r="R2871" s="2145"/>
      <c r="S2871" s="889"/>
      <c r="T2871" s="1569"/>
      <c r="U2871" s="915"/>
      <c r="V2871" s="890"/>
    </row>
    <row r="2872" spans="2:22" s="38" customFormat="1" ht="12" hidden="1" outlineLevel="3">
      <c r="B2872" s="26"/>
      <c r="C2872" s="40"/>
      <c r="D2872" s="39"/>
      <c r="E2872" s="40"/>
      <c r="F2872" s="872"/>
      <c r="G2872" s="873"/>
      <c r="H2872" s="873"/>
      <c r="I2872" s="874" t="s">
        <v>758</v>
      </c>
      <c r="J2872" s="873"/>
      <c r="K2872" s="41">
        <v>0</v>
      </c>
      <c r="L2872" s="875"/>
      <c r="M2872" s="43"/>
      <c r="O2872" s="1981"/>
      <c r="P2872" s="1982"/>
      <c r="Q2872" s="1980">
        <v>1</v>
      </c>
      <c r="R2872" s="2145"/>
      <c r="S2872" s="889"/>
      <c r="T2872" s="1569"/>
      <c r="U2872" s="915"/>
      <c r="V2872" s="890"/>
    </row>
    <row r="2873" spans="2:22" s="38" customFormat="1" ht="12" hidden="1" outlineLevel="3">
      <c r="B2873" s="26"/>
      <c r="C2873" s="40"/>
      <c r="D2873" s="39"/>
      <c r="E2873" s="40"/>
      <c r="F2873" s="872"/>
      <c r="G2873" s="873"/>
      <c r="H2873" s="873"/>
      <c r="I2873" s="874" t="s">
        <v>1015</v>
      </c>
      <c r="J2873" s="873"/>
      <c r="K2873" s="41">
        <v>40.095999999999997</v>
      </c>
      <c r="L2873" s="875"/>
      <c r="M2873" s="43"/>
      <c r="O2873" s="1981"/>
      <c r="P2873" s="1982"/>
      <c r="Q2873" s="1980">
        <v>1</v>
      </c>
      <c r="R2873" s="2145"/>
      <c r="S2873" s="889"/>
      <c r="T2873" s="1569"/>
      <c r="U2873" s="915"/>
      <c r="V2873" s="890"/>
    </row>
    <row r="2874" spans="2:22" s="38" customFormat="1" ht="12" hidden="1" outlineLevel="3">
      <c r="B2874" s="26"/>
      <c r="C2874" s="40"/>
      <c r="D2874" s="39"/>
      <c r="E2874" s="40"/>
      <c r="F2874" s="872"/>
      <c r="G2874" s="873"/>
      <c r="H2874" s="873"/>
      <c r="I2874" s="874" t="s">
        <v>759</v>
      </c>
      <c r="J2874" s="873"/>
      <c r="K2874" s="41">
        <v>0</v>
      </c>
      <c r="L2874" s="875"/>
      <c r="M2874" s="43"/>
      <c r="O2874" s="1981"/>
      <c r="P2874" s="1982"/>
      <c r="Q2874" s="1980">
        <v>1</v>
      </c>
      <c r="R2874" s="2145"/>
      <c r="S2874" s="889"/>
      <c r="T2874" s="1569"/>
      <c r="U2874" s="915"/>
      <c r="V2874" s="890"/>
    </row>
    <row r="2875" spans="2:22" s="38" customFormat="1" ht="12" hidden="1" outlineLevel="3">
      <c r="B2875" s="26"/>
      <c r="C2875" s="40"/>
      <c r="D2875" s="39"/>
      <c r="E2875" s="40"/>
      <c r="F2875" s="872"/>
      <c r="G2875" s="873"/>
      <c r="H2875" s="873"/>
      <c r="I2875" s="874" t="s">
        <v>559</v>
      </c>
      <c r="J2875" s="873"/>
      <c r="K2875" s="41">
        <v>32.731999999999999</v>
      </c>
      <c r="L2875" s="875"/>
      <c r="M2875" s="43"/>
      <c r="O2875" s="1981"/>
      <c r="P2875" s="1982"/>
      <c r="Q2875" s="1980">
        <v>1</v>
      </c>
      <c r="R2875" s="2145"/>
      <c r="S2875" s="889"/>
      <c r="T2875" s="1569"/>
      <c r="U2875" s="915"/>
      <c r="V2875" s="890"/>
    </row>
    <row r="2876" spans="2:22" s="38" customFormat="1" ht="12" hidden="1" outlineLevel="3">
      <c r="B2876" s="26"/>
      <c r="C2876" s="40"/>
      <c r="D2876" s="39"/>
      <c r="E2876" s="40"/>
      <c r="F2876" s="872"/>
      <c r="G2876" s="873"/>
      <c r="H2876" s="873"/>
      <c r="I2876" s="874" t="s">
        <v>760</v>
      </c>
      <c r="J2876" s="873"/>
      <c r="K2876" s="41">
        <v>0</v>
      </c>
      <c r="L2876" s="875"/>
      <c r="M2876" s="43"/>
      <c r="O2876" s="1981"/>
      <c r="P2876" s="1982"/>
      <c r="Q2876" s="1980">
        <v>1</v>
      </c>
      <c r="R2876" s="2145"/>
      <c r="S2876" s="889"/>
      <c r="T2876" s="1569"/>
      <c r="U2876" s="915"/>
      <c r="V2876" s="890"/>
    </row>
    <row r="2877" spans="2:22" s="38" customFormat="1" ht="12" hidden="1" outlineLevel="3">
      <c r="B2877" s="26"/>
      <c r="C2877" s="40"/>
      <c r="D2877" s="39"/>
      <c r="E2877" s="40"/>
      <c r="F2877" s="872"/>
      <c r="G2877" s="873"/>
      <c r="H2877" s="873"/>
      <c r="I2877" s="874" t="s">
        <v>559</v>
      </c>
      <c r="J2877" s="873"/>
      <c r="K2877" s="41">
        <v>32.731999999999999</v>
      </c>
      <c r="L2877" s="875"/>
      <c r="M2877" s="43"/>
      <c r="O2877" s="1981"/>
      <c r="P2877" s="1982"/>
      <c r="Q2877" s="1980">
        <v>1</v>
      </c>
      <c r="R2877" s="2145"/>
      <c r="S2877" s="889"/>
      <c r="T2877" s="1569"/>
      <c r="U2877" s="915"/>
      <c r="V2877" s="890"/>
    </row>
    <row r="2878" spans="2:22" s="38" customFormat="1" ht="12" hidden="1" outlineLevel="3">
      <c r="B2878" s="26"/>
      <c r="C2878" s="40"/>
      <c r="D2878" s="39"/>
      <c r="E2878" s="40"/>
      <c r="F2878" s="872"/>
      <c r="G2878" s="873"/>
      <c r="H2878" s="873"/>
      <c r="I2878" s="874" t="s">
        <v>761</v>
      </c>
      <c r="J2878" s="873"/>
      <c r="K2878" s="41">
        <v>0</v>
      </c>
      <c r="L2878" s="875"/>
      <c r="M2878" s="43"/>
      <c r="O2878" s="1981"/>
      <c r="P2878" s="1982"/>
      <c r="Q2878" s="1980">
        <v>1</v>
      </c>
      <c r="R2878" s="2145"/>
      <c r="S2878" s="889"/>
      <c r="T2878" s="1569"/>
      <c r="U2878" s="915"/>
      <c r="V2878" s="890"/>
    </row>
    <row r="2879" spans="2:22" s="38" customFormat="1" ht="12" hidden="1" outlineLevel="3">
      <c r="B2879" s="26"/>
      <c r="C2879" s="40"/>
      <c r="D2879" s="39"/>
      <c r="E2879" s="40"/>
      <c r="F2879" s="872"/>
      <c r="G2879" s="873"/>
      <c r="H2879" s="873"/>
      <c r="I2879" s="874" t="s">
        <v>558</v>
      </c>
      <c r="J2879" s="873"/>
      <c r="K2879" s="41">
        <v>32.715199999999996</v>
      </c>
      <c r="L2879" s="875"/>
      <c r="M2879" s="43"/>
      <c r="O2879" s="1981"/>
      <c r="P2879" s="1982"/>
      <c r="Q2879" s="1980">
        <v>1</v>
      </c>
      <c r="R2879" s="2145"/>
      <c r="S2879" s="889"/>
      <c r="T2879" s="1569"/>
      <c r="U2879" s="915"/>
      <c r="V2879" s="890"/>
    </row>
    <row r="2880" spans="2:22" s="38" customFormat="1" ht="12" hidden="1" outlineLevel="3">
      <c r="B2880" s="26"/>
      <c r="C2880" s="40"/>
      <c r="D2880" s="39"/>
      <c r="E2880" s="40"/>
      <c r="F2880" s="872"/>
      <c r="G2880" s="873"/>
      <c r="H2880" s="873"/>
      <c r="I2880" s="874" t="s">
        <v>762</v>
      </c>
      <c r="J2880" s="873"/>
      <c r="K2880" s="41">
        <v>0</v>
      </c>
      <c r="L2880" s="875"/>
      <c r="M2880" s="43"/>
      <c r="O2880" s="1981"/>
      <c r="P2880" s="1982"/>
      <c r="Q2880" s="1980">
        <v>1</v>
      </c>
      <c r="R2880" s="2145"/>
      <c r="S2880" s="889"/>
      <c r="T2880" s="1569"/>
      <c r="U2880" s="915"/>
      <c r="V2880" s="890"/>
    </row>
    <row r="2881" spans="2:22" s="38" customFormat="1" ht="12" hidden="1" outlineLevel="3">
      <c r="B2881" s="26"/>
      <c r="C2881" s="40"/>
      <c r="D2881" s="39"/>
      <c r="E2881" s="40"/>
      <c r="F2881" s="872"/>
      <c r="G2881" s="873"/>
      <c r="H2881" s="873"/>
      <c r="I2881" s="874" t="s">
        <v>560</v>
      </c>
      <c r="J2881" s="873"/>
      <c r="K2881" s="41">
        <v>32.731999999999999</v>
      </c>
      <c r="L2881" s="875"/>
      <c r="M2881" s="43"/>
      <c r="O2881" s="1981"/>
      <c r="P2881" s="1982"/>
      <c r="Q2881" s="1980">
        <v>1</v>
      </c>
      <c r="R2881" s="2145"/>
      <c r="S2881" s="889"/>
      <c r="T2881" s="1569"/>
      <c r="U2881" s="915"/>
      <c r="V2881" s="890"/>
    </row>
    <row r="2882" spans="2:22" s="38" customFormat="1" ht="12" hidden="1" outlineLevel="3">
      <c r="B2882" s="26"/>
      <c r="C2882" s="40"/>
      <c r="D2882" s="39"/>
      <c r="E2882" s="40"/>
      <c r="F2882" s="872"/>
      <c r="G2882" s="873"/>
      <c r="H2882" s="873"/>
      <c r="I2882" s="874" t="s">
        <v>763</v>
      </c>
      <c r="J2882" s="873"/>
      <c r="K2882" s="41">
        <v>0</v>
      </c>
      <c r="L2882" s="875"/>
      <c r="M2882" s="43"/>
      <c r="O2882" s="1981"/>
      <c r="P2882" s="1982"/>
      <c r="Q2882" s="1980">
        <v>1</v>
      </c>
      <c r="R2882" s="2145"/>
      <c r="S2882" s="889"/>
      <c r="T2882" s="1569"/>
      <c r="U2882" s="915"/>
      <c r="V2882" s="890"/>
    </row>
    <row r="2883" spans="2:22" s="38" customFormat="1" ht="12" hidden="1" outlineLevel="3">
      <c r="B2883" s="26"/>
      <c r="C2883" s="40"/>
      <c r="D2883" s="39"/>
      <c r="E2883" s="40"/>
      <c r="F2883" s="872"/>
      <c r="G2883" s="873"/>
      <c r="H2883" s="873"/>
      <c r="I2883" s="874" t="s">
        <v>560</v>
      </c>
      <c r="J2883" s="873"/>
      <c r="K2883" s="41">
        <v>32.731999999999999</v>
      </c>
      <c r="L2883" s="875"/>
      <c r="M2883" s="43"/>
      <c r="O2883" s="1981"/>
      <c r="P2883" s="1982"/>
      <c r="Q2883" s="1980">
        <v>1</v>
      </c>
      <c r="R2883" s="2145"/>
      <c r="S2883" s="889"/>
      <c r="T2883" s="1569"/>
      <c r="U2883" s="915"/>
      <c r="V2883" s="890"/>
    </row>
    <row r="2884" spans="2:22" s="38" customFormat="1" ht="12" hidden="1" outlineLevel="3">
      <c r="B2884" s="26"/>
      <c r="C2884" s="40"/>
      <c r="D2884" s="39"/>
      <c r="E2884" s="40"/>
      <c r="F2884" s="872"/>
      <c r="G2884" s="873"/>
      <c r="H2884" s="873"/>
      <c r="I2884" s="874" t="s">
        <v>764</v>
      </c>
      <c r="J2884" s="873"/>
      <c r="K2884" s="41">
        <v>0</v>
      </c>
      <c r="L2884" s="875"/>
      <c r="M2884" s="43"/>
      <c r="O2884" s="1981"/>
      <c r="P2884" s="1982"/>
      <c r="Q2884" s="1980">
        <v>1</v>
      </c>
      <c r="R2884" s="2145"/>
      <c r="S2884" s="889"/>
      <c r="T2884" s="1569"/>
      <c r="U2884" s="915"/>
      <c r="V2884" s="890"/>
    </row>
    <row r="2885" spans="2:22" s="38" customFormat="1" ht="12" hidden="1" outlineLevel="3">
      <c r="B2885" s="26"/>
      <c r="C2885" s="40"/>
      <c r="D2885" s="39"/>
      <c r="E2885" s="40"/>
      <c r="F2885" s="872"/>
      <c r="G2885" s="873"/>
      <c r="H2885" s="873"/>
      <c r="I2885" s="874" t="s">
        <v>560</v>
      </c>
      <c r="J2885" s="873"/>
      <c r="K2885" s="41">
        <v>32.731999999999999</v>
      </c>
      <c r="L2885" s="875"/>
      <c r="M2885" s="43"/>
      <c r="O2885" s="1981"/>
      <c r="P2885" s="1982"/>
      <c r="Q2885" s="1980">
        <v>1</v>
      </c>
      <c r="R2885" s="2145"/>
      <c r="S2885" s="889"/>
      <c r="T2885" s="1569"/>
      <c r="U2885" s="915"/>
      <c r="V2885" s="890"/>
    </row>
    <row r="2886" spans="2:22" s="38" customFormat="1" ht="12" hidden="1" outlineLevel="3">
      <c r="B2886" s="26"/>
      <c r="C2886" s="40"/>
      <c r="D2886" s="39"/>
      <c r="E2886" s="40"/>
      <c r="F2886" s="872"/>
      <c r="G2886" s="873"/>
      <c r="H2886" s="873"/>
      <c r="I2886" s="874" t="s">
        <v>765</v>
      </c>
      <c r="J2886" s="873"/>
      <c r="K2886" s="41">
        <v>0</v>
      </c>
      <c r="L2886" s="875"/>
      <c r="M2886" s="43"/>
      <c r="O2886" s="1981"/>
      <c r="P2886" s="1982"/>
      <c r="Q2886" s="1980">
        <v>1</v>
      </c>
      <c r="R2886" s="2145"/>
      <c r="S2886" s="889"/>
      <c r="T2886" s="1569"/>
      <c r="U2886" s="915"/>
      <c r="V2886" s="890"/>
    </row>
    <row r="2887" spans="2:22" s="38" customFormat="1" ht="12" hidden="1" outlineLevel="3">
      <c r="B2887" s="26"/>
      <c r="C2887" s="40"/>
      <c r="D2887" s="39"/>
      <c r="E2887" s="40"/>
      <c r="F2887" s="872"/>
      <c r="G2887" s="873"/>
      <c r="H2887" s="873"/>
      <c r="I2887" s="874" t="s">
        <v>560</v>
      </c>
      <c r="J2887" s="873"/>
      <c r="K2887" s="41">
        <v>32.731999999999999</v>
      </c>
      <c r="L2887" s="875"/>
      <c r="M2887" s="43"/>
      <c r="O2887" s="1981"/>
      <c r="P2887" s="1982"/>
      <c r="Q2887" s="1980">
        <v>1</v>
      </c>
      <c r="R2887" s="2145"/>
      <c r="S2887" s="889"/>
      <c r="T2887" s="1569"/>
      <c r="U2887" s="915"/>
      <c r="V2887" s="890"/>
    </row>
    <row r="2888" spans="2:22" s="38" customFormat="1" ht="12" hidden="1" outlineLevel="3">
      <c r="B2888" s="26"/>
      <c r="C2888" s="40"/>
      <c r="D2888" s="39"/>
      <c r="E2888" s="40"/>
      <c r="F2888" s="872"/>
      <c r="G2888" s="873"/>
      <c r="H2888" s="873"/>
      <c r="I2888" s="874" t="s">
        <v>766</v>
      </c>
      <c r="J2888" s="873"/>
      <c r="K2888" s="41">
        <v>0</v>
      </c>
      <c r="L2888" s="875"/>
      <c r="M2888" s="43"/>
      <c r="O2888" s="1981"/>
      <c r="P2888" s="1982"/>
      <c r="Q2888" s="1980">
        <v>1</v>
      </c>
      <c r="R2888" s="2145"/>
      <c r="S2888" s="889"/>
      <c r="T2888" s="1569"/>
      <c r="U2888" s="915"/>
      <c r="V2888" s="890"/>
    </row>
    <row r="2889" spans="2:22" s="38" customFormat="1" ht="12" hidden="1" outlineLevel="3">
      <c r="B2889" s="26"/>
      <c r="C2889" s="40"/>
      <c r="D2889" s="39"/>
      <c r="E2889" s="40"/>
      <c r="F2889" s="872"/>
      <c r="G2889" s="873"/>
      <c r="H2889" s="873"/>
      <c r="I2889" s="874" t="s">
        <v>560</v>
      </c>
      <c r="J2889" s="873"/>
      <c r="K2889" s="41">
        <v>32.731999999999999</v>
      </c>
      <c r="L2889" s="875"/>
      <c r="M2889" s="43"/>
      <c r="O2889" s="1981"/>
      <c r="P2889" s="1982"/>
      <c r="Q2889" s="1980">
        <v>1</v>
      </c>
      <c r="R2889" s="2145"/>
      <c r="S2889" s="889"/>
      <c r="T2889" s="1569"/>
      <c r="U2889" s="915"/>
      <c r="V2889" s="890"/>
    </row>
    <row r="2890" spans="2:22" s="38" customFormat="1" ht="12" hidden="1" outlineLevel="3">
      <c r="B2890" s="26"/>
      <c r="C2890" s="40"/>
      <c r="D2890" s="39"/>
      <c r="E2890" s="40"/>
      <c r="F2890" s="872"/>
      <c r="G2890" s="873"/>
      <c r="H2890" s="873"/>
      <c r="I2890" s="874" t="s">
        <v>767</v>
      </c>
      <c r="J2890" s="873"/>
      <c r="K2890" s="41">
        <v>0</v>
      </c>
      <c r="L2890" s="875"/>
      <c r="M2890" s="43"/>
      <c r="O2890" s="1981"/>
      <c r="P2890" s="1982"/>
      <c r="Q2890" s="1980">
        <v>1</v>
      </c>
      <c r="R2890" s="2145"/>
      <c r="S2890" s="889"/>
      <c r="T2890" s="1569"/>
      <c r="U2890" s="915"/>
      <c r="V2890" s="890"/>
    </row>
    <row r="2891" spans="2:22" s="38" customFormat="1" ht="12" hidden="1" outlineLevel="3">
      <c r="B2891" s="26"/>
      <c r="C2891" s="40"/>
      <c r="D2891" s="39"/>
      <c r="E2891" s="40"/>
      <c r="F2891" s="872"/>
      <c r="G2891" s="873"/>
      <c r="H2891" s="873"/>
      <c r="I2891" s="874" t="s">
        <v>560</v>
      </c>
      <c r="J2891" s="873"/>
      <c r="K2891" s="41">
        <v>32.731999999999999</v>
      </c>
      <c r="L2891" s="875"/>
      <c r="M2891" s="43"/>
      <c r="O2891" s="1981"/>
      <c r="P2891" s="1982"/>
      <c r="Q2891" s="1980">
        <v>1</v>
      </c>
      <c r="R2891" s="2145"/>
      <c r="S2891" s="889"/>
      <c r="T2891" s="1569"/>
      <c r="U2891" s="915"/>
      <c r="V2891" s="890"/>
    </row>
    <row r="2892" spans="2:22" s="38" customFormat="1" ht="12" hidden="1" outlineLevel="3">
      <c r="B2892" s="26"/>
      <c r="C2892" s="40"/>
      <c r="D2892" s="39"/>
      <c r="E2892" s="40"/>
      <c r="F2892" s="872"/>
      <c r="G2892" s="873"/>
      <c r="H2892" s="873"/>
      <c r="I2892" s="874" t="s">
        <v>768</v>
      </c>
      <c r="J2892" s="873"/>
      <c r="K2892" s="41">
        <v>0</v>
      </c>
      <c r="L2892" s="875"/>
      <c r="M2892" s="43"/>
      <c r="O2892" s="1981"/>
      <c r="P2892" s="1982"/>
      <c r="Q2892" s="1980">
        <v>1</v>
      </c>
      <c r="R2892" s="2145"/>
      <c r="S2892" s="889"/>
      <c r="T2892" s="1569"/>
      <c r="U2892" s="915"/>
      <c r="V2892" s="890"/>
    </row>
    <row r="2893" spans="2:22" s="38" customFormat="1" ht="12" hidden="1" outlineLevel="3">
      <c r="B2893" s="26"/>
      <c r="C2893" s="40"/>
      <c r="D2893" s="39"/>
      <c r="E2893" s="40"/>
      <c r="F2893" s="872"/>
      <c r="G2893" s="873"/>
      <c r="H2893" s="873"/>
      <c r="I2893" s="874" t="s">
        <v>560</v>
      </c>
      <c r="J2893" s="873"/>
      <c r="K2893" s="41">
        <v>32.731999999999999</v>
      </c>
      <c r="L2893" s="875"/>
      <c r="M2893" s="43"/>
      <c r="O2893" s="1981"/>
      <c r="P2893" s="1982"/>
      <c r="Q2893" s="1980">
        <v>1</v>
      </c>
      <c r="R2893" s="2145"/>
      <c r="S2893" s="889"/>
      <c r="T2893" s="1569"/>
      <c r="U2893" s="915"/>
      <c r="V2893" s="890"/>
    </row>
    <row r="2894" spans="2:22" s="38" customFormat="1" ht="12" hidden="1" outlineLevel="3">
      <c r="B2894" s="26"/>
      <c r="C2894" s="40"/>
      <c r="D2894" s="39"/>
      <c r="E2894" s="40"/>
      <c r="F2894" s="872"/>
      <c r="G2894" s="873"/>
      <c r="H2894" s="873"/>
      <c r="I2894" s="874" t="s">
        <v>769</v>
      </c>
      <c r="J2894" s="873"/>
      <c r="K2894" s="41">
        <v>0</v>
      </c>
      <c r="L2894" s="875"/>
      <c r="M2894" s="43"/>
      <c r="O2894" s="1981"/>
      <c r="P2894" s="1982"/>
      <c r="Q2894" s="1980">
        <v>1</v>
      </c>
      <c r="R2894" s="2145"/>
      <c r="S2894" s="889"/>
      <c r="T2894" s="1569"/>
      <c r="U2894" s="915"/>
      <c r="V2894" s="890"/>
    </row>
    <row r="2895" spans="2:22" s="38" customFormat="1" ht="12" hidden="1" outlineLevel="3">
      <c r="B2895" s="26"/>
      <c r="C2895" s="40"/>
      <c r="D2895" s="39"/>
      <c r="E2895" s="40"/>
      <c r="F2895" s="872"/>
      <c r="G2895" s="873"/>
      <c r="H2895" s="873"/>
      <c r="I2895" s="874" t="s">
        <v>882</v>
      </c>
      <c r="J2895" s="873"/>
      <c r="K2895" s="41">
        <v>28.405999999999995</v>
      </c>
      <c r="L2895" s="875"/>
      <c r="M2895" s="43"/>
      <c r="O2895" s="1981"/>
      <c r="P2895" s="1982"/>
      <c r="Q2895" s="1980">
        <v>1</v>
      </c>
      <c r="R2895" s="2145"/>
      <c r="S2895" s="889"/>
      <c r="T2895" s="1569"/>
      <c r="U2895" s="915"/>
      <c r="V2895" s="890"/>
    </row>
    <row r="2896" spans="2:22" s="38" customFormat="1" ht="12" hidden="1" outlineLevel="3">
      <c r="B2896" s="26"/>
      <c r="C2896" s="40"/>
      <c r="D2896" s="39"/>
      <c r="E2896" s="40"/>
      <c r="F2896" s="872"/>
      <c r="G2896" s="873"/>
      <c r="H2896" s="873"/>
      <c r="I2896" s="874" t="s">
        <v>770</v>
      </c>
      <c r="J2896" s="873"/>
      <c r="K2896" s="41">
        <v>0</v>
      </c>
      <c r="L2896" s="875"/>
      <c r="M2896" s="43"/>
      <c r="O2896" s="1981"/>
      <c r="P2896" s="1982"/>
      <c r="Q2896" s="1980">
        <v>1</v>
      </c>
      <c r="R2896" s="2145"/>
      <c r="S2896" s="889"/>
      <c r="T2896" s="1569"/>
      <c r="U2896" s="915"/>
      <c r="V2896" s="890"/>
    </row>
    <row r="2897" spans="2:22" s="38" customFormat="1" ht="12" hidden="1" outlineLevel="3">
      <c r="B2897" s="26"/>
      <c r="C2897" s="40"/>
      <c r="D2897" s="39"/>
      <c r="E2897" s="40"/>
      <c r="F2897" s="872"/>
      <c r="G2897" s="873"/>
      <c r="H2897" s="873"/>
      <c r="I2897" s="874" t="s">
        <v>881</v>
      </c>
      <c r="J2897" s="873"/>
      <c r="K2897" s="41">
        <v>25.186</v>
      </c>
      <c r="L2897" s="875"/>
      <c r="M2897" s="43"/>
      <c r="O2897" s="1981"/>
      <c r="P2897" s="1982"/>
      <c r="Q2897" s="1980">
        <v>1</v>
      </c>
      <c r="R2897" s="2145"/>
      <c r="S2897" s="889"/>
      <c r="T2897" s="1569"/>
      <c r="U2897" s="915"/>
      <c r="V2897" s="890"/>
    </row>
    <row r="2898" spans="2:22" s="38" customFormat="1" ht="12" hidden="1" outlineLevel="3">
      <c r="B2898" s="26"/>
      <c r="C2898" s="40"/>
      <c r="D2898" s="39"/>
      <c r="E2898" s="40"/>
      <c r="F2898" s="872"/>
      <c r="G2898" s="873"/>
      <c r="H2898" s="873"/>
      <c r="I2898" s="874" t="s">
        <v>771</v>
      </c>
      <c r="J2898" s="873"/>
      <c r="K2898" s="41">
        <v>0</v>
      </c>
      <c r="L2898" s="875"/>
      <c r="M2898" s="43"/>
      <c r="O2898" s="1981"/>
      <c r="P2898" s="1982"/>
      <c r="Q2898" s="1980">
        <v>1</v>
      </c>
      <c r="R2898" s="2145"/>
      <c r="S2898" s="889"/>
      <c r="T2898" s="1569"/>
      <c r="U2898" s="915"/>
      <c r="V2898" s="890"/>
    </row>
    <row r="2899" spans="2:22" s="38" customFormat="1" ht="12" hidden="1" outlineLevel="3">
      <c r="B2899" s="26"/>
      <c r="C2899" s="40"/>
      <c r="D2899" s="39"/>
      <c r="E2899" s="40"/>
      <c r="F2899" s="872"/>
      <c r="G2899" s="873"/>
      <c r="H2899" s="873"/>
      <c r="I2899" s="874" t="s">
        <v>425</v>
      </c>
      <c r="J2899" s="873"/>
      <c r="K2899" s="41">
        <v>8.75</v>
      </c>
      <c r="L2899" s="875"/>
      <c r="M2899" s="43"/>
      <c r="O2899" s="1981"/>
      <c r="P2899" s="1982"/>
      <c r="Q2899" s="1980">
        <v>1</v>
      </c>
      <c r="R2899" s="2145"/>
      <c r="S2899" s="889"/>
      <c r="T2899" s="1569"/>
      <c r="U2899" s="915"/>
      <c r="V2899" s="890"/>
    </row>
    <row r="2900" spans="2:22" s="38" customFormat="1" ht="12" hidden="1" outlineLevel="3">
      <c r="B2900" s="26"/>
      <c r="C2900" s="40"/>
      <c r="D2900" s="39"/>
      <c r="E2900" s="40"/>
      <c r="F2900" s="872"/>
      <c r="G2900" s="873"/>
      <c r="H2900" s="873"/>
      <c r="I2900" s="874" t="s">
        <v>772</v>
      </c>
      <c r="J2900" s="873"/>
      <c r="K2900" s="41">
        <v>0</v>
      </c>
      <c r="L2900" s="875"/>
      <c r="M2900" s="43"/>
      <c r="O2900" s="1981"/>
      <c r="P2900" s="1982"/>
      <c r="Q2900" s="1980">
        <v>1</v>
      </c>
      <c r="R2900" s="2145"/>
      <c r="S2900" s="889"/>
      <c r="T2900" s="1569"/>
      <c r="U2900" s="915"/>
      <c r="V2900" s="890"/>
    </row>
    <row r="2901" spans="2:22" s="38" customFormat="1" ht="12" hidden="1" outlineLevel="3">
      <c r="B2901" s="26"/>
      <c r="C2901" s="40"/>
      <c r="D2901" s="39"/>
      <c r="E2901" s="40"/>
      <c r="F2901" s="872"/>
      <c r="G2901" s="873"/>
      <c r="H2901" s="873"/>
      <c r="I2901" s="874" t="s">
        <v>881</v>
      </c>
      <c r="J2901" s="873"/>
      <c r="K2901" s="41">
        <v>25.186</v>
      </c>
      <c r="L2901" s="875"/>
      <c r="M2901" s="43"/>
      <c r="O2901" s="1981"/>
      <c r="P2901" s="1982"/>
      <c r="Q2901" s="1980">
        <v>1</v>
      </c>
      <c r="R2901" s="2145"/>
      <c r="S2901" s="889"/>
      <c r="T2901" s="1569"/>
      <c r="U2901" s="915"/>
      <c r="V2901" s="890"/>
    </row>
    <row r="2902" spans="2:22" s="38" customFormat="1" ht="12" hidden="1" outlineLevel="3">
      <c r="B2902" s="26"/>
      <c r="C2902" s="40"/>
      <c r="D2902" s="39"/>
      <c r="E2902" s="40"/>
      <c r="F2902" s="872"/>
      <c r="G2902" s="873"/>
      <c r="H2902" s="873"/>
      <c r="I2902" s="874" t="s">
        <v>773</v>
      </c>
      <c r="J2902" s="873"/>
      <c r="K2902" s="41">
        <v>0</v>
      </c>
      <c r="L2902" s="875"/>
      <c r="M2902" s="43"/>
      <c r="O2902" s="1981"/>
      <c r="P2902" s="1982"/>
      <c r="Q2902" s="1980">
        <v>1</v>
      </c>
      <c r="R2902" s="2145"/>
      <c r="S2902" s="889"/>
      <c r="T2902" s="1569"/>
      <c r="U2902" s="915"/>
      <c r="V2902" s="890"/>
    </row>
    <row r="2903" spans="2:22" s="38" customFormat="1" ht="12" hidden="1" outlineLevel="3">
      <c r="B2903" s="26"/>
      <c r="C2903" s="40"/>
      <c r="D2903" s="39"/>
      <c r="E2903" s="40"/>
      <c r="F2903" s="872"/>
      <c r="G2903" s="873"/>
      <c r="H2903" s="873"/>
      <c r="I2903" s="874" t="s">
        <v>450</v>
      </c>
      <c r="J2903" s="873"/>
      <c r="K2903" s="41">
        <v>16.366</v>
      </c>
      <c r="L2903" s="875"/>
      <c r="M2903" s="43"/>
      <c r="O2903" s="1981"/>
      <c r="P2903" s="1982"/>
      <c r="Q2903" s="1980">
        <v>1</v>
      </c>
      <c r="R2903" s="2145"/>
      <c r="S2903" s="889"/>
      <c r="T2903" s="1569"/>
      <c r="U2903" s="915"/>
      <c r="V2903" s="890"/>
    </row>
    <row r="2904" spans="2:22" s="38" customFormat="1" ht="12" hidden="1" outlineLevel="3">
      <c r="B2904" s="26"/>
      <c r="C2904" s="40"/>
      <c r="D2904" s="39"/>
      <c r="E2904" s="40"/>
      <c r="F2904" s="872"/>
      <c r="G2904" s="873"/>
      <c r="H2904" s="873"/>
      <c r="I2904" s="874" t="s">
        <v>774</v>
      </c>
      <c r="J2904" s="873"/>
      <c r="K2904" s="41">
        <v>0</v>
      </c>
      <c r="L2904" s="875"/>
      <c r="M2904" s="43"/>
      <c r="O2904" s="1981"/>
      <c r="P2904" s="1982"/>
      <c r="Q2904" s="1980">
        <v>1</v>
      </c>
      <c r="R2904" s="2145"/>
      <c r="S2904" s="889"/>
      <c r="T2904" s="1569"/>
      <c r="U2904" s="915"/>
      <c r="V2904" s="890"/>
    </row>
    <row r="2905" spans="2:22" s="38" customFormat="1" ht="12" hidden="1" outlineLevel="3">
      <c r="B2905" s="26"/>
      <c r="C2905" s="40"/>
      <c r="D2905" s="39"/>
      <c r="E2905" s="40"/>
      <c r="F2905" s="872"/>
      <c r="G2905" s="873"/>
      <c r="H2905" s="873"/>
      <c r="I2905" s="874" t="s">
        <v>448</v>
      </c>
      <c r="J2905" s="873"/>
      <c r="K2905" s="41">
        <v>15.889999999999999</v>
      </c>
      <c r="L2905" s="875"/>
      <c r="M2905" s="43"/>
      <c r="O2905" s="1981"/>
      <c r="P2905" s="1982"/>
      <c r="Q2905" s="1980">
        <v>1</v>
      </c>
      <c r="R2905" s="2145"/>
      <c r="S2905" s="889"/>
      <c r="T2905" s="1569"/>
      <c r="U2905" s="915"/>
      <c r="V2905" s="890"/>
    </row>
    <row r="2906" spans="2:22" s="38" customFormat="1" ht="12" hidden="1" outlineLevel="3">
      <c r="B2906" s="26"/>
      <c r="C2906" s="40"/>
      <c r="D2906" s="39"/>
      <c r="E2906" s="40"/>
      <c r="F2906" s="872"/>
      <c r="G2906" s="873"/>
      <c r="H2906" s="873"/>
      <c r="I2906" s="874" t="s">
        <v>775</v>
      </c>
      <c r="J2906" s="873"/>
      <c r="K2906" s="41">
        <v>0</v>
      </c>
      <c r="L2906" s="875"/>
      <c r="M2906" s="43"/>
      <c r="O2906" s="1981"/>
      <c r="P2906" s="1982"/>
      <c r="Q2906" s="1980">
        <v>1</v>
      </c>
      <c r="R2906" s="2145"/>
      <c r="S2906" s="889"/>
      <c r="T2906" s="1569"/>
      <c r="U2906" s="915"/>
      <c r="V2906" s="890"/>
    </row>
    <row r="2907" spans="2:22" s="38" customFormat="1" ht="12" hidden="1" outlineLevel="3">
      <c r="B2907" s="26"/>
      <c r="C2907" s="40"/>
      <c r="D2907" s="39"/>
      <c r="E2907" s="40"/>
      <c r="F2907" s="872"/>
      <c r="G2907" s="873"/>
      <c r="H2907" s="873"/>
      <c r="I2907" s="874" t="s">
        <v>1197</v>
      </c>
      <c r="J2907" s="873"/>
      <c r="K2907" s="41">
        <v>28.097999999999992</v>
      </c>
      <c r="L2907" s="875"/>
      <c r="M2907" s="43"/>
      <c r="O2907" s="1981"/>
      <c r="P2907" s="1982"/>
      <c r="Q2907" s="1980">
        <v>1</v>
      </c>
      <c r="R2907" s="2145"/>
      <c r="S2907" s="889"/>
      <c r="T2907" s="1569"/>
      <c r="U2907" s="915"/>
      <c r="V2907" s="890"/>
    </row>
    <row r="2908" spans="2:22" s="38" customFormat="1" ht="12" hidden="1" outlineLevel="3">
      <c r="B2908" s="26"/>
      <c r="C2908" s="40"/>
      <c r="D2908" s="39"/>
      <c r="E2908" s="40"/>
      <c r="F2908" s="872"/>
      <c r="G2908" s="873"/>
      <c r="H2908" s="873"/>
      <c r="I2908" s="874" t="s">
        <v>776</v>
      </c>
      <c r="J2908" s="873"/>
      <c r="K2908" s="41">
        <v>0</v>
      </c>
      <c r="L2908" s="875"/>
      <c r="M2908" s="43"/>
      <c r="O2908" s="1981"/>
      <c r="P2908" s="1982"/>
      <c r="Q2908" s="1980">
        <v>1</v>
      </c>
      <c r="R2908" s="2145"/>
      <c r="S2908" s="889"/>
      <c r="T2908" s="1569"/>
      <c r="U2908" s="915"/>
      <c r="V2908" s="890"/>
    </row>
    <row r="2909" spans="2:22" s="38" customFormat="1" ht="12" hidden="1" outlineLevel="3">
      <c r="B2909" s="26"/>
      <c r="C2909" s="40"/>
      <c r="D2909" s="39"/>
      <c r="E2909" s="40"/>
      <c r="F2909" s="872"/>
      <c r="G2909" s="873"/>
      <c r="H2909" s="873"/>
      <c r="I2909" s="874" t="s">
        <v>1434</v>
      </c>
      <c r="J2909" s="873"/>
      <c r="K2909" s="41">
        <v>64.567999999999998</v>
      </c>
      <c r="L2909" s="875"/>
      <c r="M2909" s="43"/>
      <c r="O2909" s="1981"/>
      <c r="P2909" s="1982"/>
      <c r="Q2909" s="1980">
        <v>1</v>
      </c>
      <c r="R2909" s="2145"/>
      <c r="S2909" s="889"/>
      <c r="T2909" s="1569"/>
      <c r="U2909" s="915"/>
      <c r="V2909" s="890"/>
    </row>
    <row r="2910" spans="2:22" s="38" customFormat="1" ht="12" hidden="1" outlineLevel="3">
      <c r="B2910" s="26"/>
      <c r="C2910" s="40"/>
      <c r="D2910" s="39"/>
      <c r="E2910" s="40"/>
      <c r="F2910" s="872"/>
      <c r="G2910" s="873"/>
      <c r="H2910" s="873"/>
      <c r="I2910" s="874" t="s">
        <v>777</v>
      </c>
      <c r="J2910" s="873"/>
      <c r="K2910" s="41">
        <v>0</v>
      </c>
      <c r="L2910" s="875"/>
      <c r="M2910" s="43"/>
      <c r="O2910" s="1981"/>
      <c r="P2910" s="1982"/>
      <c r="Q2910" s="1980">
        <v>1</v>
      </c>
      <c r="R2910" s="2145"/>
      <c r="S2910" s="889"/>
      <c r="T2910" s="1569"/>
      <c r="U2910" s="915"/>
      <c r="V2910" s="890"/>
    </row>
    <row r="2911" spans="2:22" s="38" customFormat="1" ht="12" hidden="1" outlineLevel="3">
      <c r="B2911" s="26"/>
      <c r="C2911" s="40"/>
      <c r="D2911" s="39"/>
      <c r="E2911" s="40"/>
      <c r="F2911" s="872"/>
      <c r="G2911" s="873"/>
      <c r="H2911" s="873"/>
      <c r="I2911" s="874" t="s">
        <v>1430</v>
      </c>
      <c r="J2911" s="873"/>
      <c r="K2911" s="41">
        <v>91.884799999999998</v>
      </c>
      <c r="L2911" s="875"/>
      <c r="M2911" s="43"/>
      <c r="O2911" s="1981"/>
      <c r="P2911" s="1982"/>
      <c r="Q2911" s="1980">
        <v>1</v>
      </c>
      <c r="R2911" s="2145"/>
      <c r="S2911" s="889"/>
      <c r="T2911" s="1569"/>
      <c r="U2911" s="915"/>
      <c r="V2911" s="890"/>
    </row>
    <row r="2912" spans="2:22" s="38" customFormat="1" ht="12" hidden="1" outlineLevel="3">
      <c r="B2912" s="26"/>
      <c r="C2912" s="40"/>
      <c r="D2912" s="39"/>
      <c r="E2912" s="40"/>
      <c r="F2912" s="872"/>
      <c r="G2912" s="873"/>
      <c r="H2912" s="873"/>
      <c r="I2912" s="874" t="s">
        <v>781</v>
      </c>
      <c r="J2912" s="873"/>
      <c r="K2912" s="41">
        <v>0</v>
      </c>
      <c r="L2912" s="875"/>
      <c r="M2912" s="43"/>
      <c r="O2912" s="1981"/>
      <c r="P2912" s="1982"/>
      <c r="Q2912" s="1980">
        <v>1</v>
      </c>
      <c r="R2912" s="2145"/>
      <c r="S2912" s="889"/>
      <c r="T2912" s="1569"/>
      <c r="U2912" s="915"/>
      <c r="V2912" s="890"/>
    </row>
    <row r="2913" spans="2:22" s="38" customFormat="1" ht="12" hidden="1" outlineLevel="3">
      <c r="B2913" s="26"/>
      <c r="C2913" s="40"/>
      <c r="D2913" s="39"/>
      <c r="E2913" s="40"/>
      <c r="F2913" s="872"/>
      <c r="G2913" s="873"/>
      <c r="H2913" s="873"/>
      <c r="I2913" s="874" t="s">
        <v>862</v>
      </c>
      <c r="J2913" s="873"/>
      <c r="K2913" s="41">
        <v>20.705999999999996</v>
      </c>
      <c r="L2913" s="875"/>
      <c r="M2913" s="43"/>
      <c r="O2913" s="1981"/>
      <c r="P2913" s="1982"/>
      <c r="Q2913" s="1980">
        <v>1</v>
      </c>
      <c r="R2913" s="2145"/>
      <c r="S2913" s="889"/>
      <c r="T2913" s="1569"/>
      <c r="U2913" s="915"/>
      <c r="V2913" s="890"/>
    </row>
    <row r="2914" spans="2:22" s="38" customFormat="1" ht="12" hidden="1" outlineLevel="3">
      <c r="B2914" s="26"/>
      <c r="C2914" s="40"/>
      <c r="D2914" s="39"/>
      <c r="E2914" s="40"/>
      <c r="F2914" s="872"/>
      <c r="G2914" s="873"/>
      <c r="H2914" s="873"/>
      <c r="I2914" s="874" t="s">
        <v>784</v>
      </c>
      <c r="J2914" s="873"/>
      <c r="K2914" s="41">
        <v>0</v>
      </c>
      <c r="L2914" s="875"/>
      <c r="M2914" s="43"/>
      <c r="O2914" s="1981"/>
      <c r="P2914" s="1982"/>
      <c r="Q2914" s="1980">
        <v>1</v>
      </c>
      <c r="R2914" s="2145"/>
      <c r="S2914" s="889"/>
      <c r="T2914" s="1569"/>
      <c r="U2914" s="915"/>
      <c r="V2914" s="890"/>
    </row>
    <row r="2915" spans="2:22" s="38" customFormat="1" ht="12" hidden="1" outlineLevel="3">
      <c r="B2915" s="26"/>
      <c r="C2915" s="40"/>
      <c r="D2915" s="39"/>
      <c r="E2915" s="40"/>
      <c r="F2915" s="872"/>
      <c r="G2915" s="873"/>
      <c r="H2915" s="873"/>
      <c r="I2915" s="874" t="s">
        <v>311</v>
      </c>
      <c r="J2915" s="873"/>
      <c r="K2915" s="41">
        <v>21.363999999999997</v>
      </c>
      <c r="L2915" s="875"/>
      <c r="M2915" s="43"/>
      <c r="O2915" s="1981"/>
      <c r="P2915" s="1982"/>
      <c r="Q2915" s="1980">
        <v>1</v>
      </c>
      <c r="R2915" s="2145"/>
      <c r="S2915" s="889"/>
      <c r="T2915" s="1569"/>
      <c r="U2915" s="915"/>
      <c r="V2915" s="890"/>
    </row>
    <row r="2916" spans="2:22" s="38" customFormat="1" ht="12" hidden="1" outlineLevel="3">
      <c r="B2916" s="26"/>
      <c r="C2916" s="40"/>
      <c r="D2916" s="39"/>
      <c r="E2916" s="40"/>
      <c r="F2916" s="872"/>
      <c r="G2916" s="873"/>
      <c r="H2916" s="873"/>
      <c r="I2916" s="874" t="s">
        <v>3</v>
      </c>
      <c r="J2916" s="873"/>
      <c r="K2916" s="41">
        <v>1100.3999999999996</v>
      </c>
      <c r="L2916" s="875"/>
      <c r="M2916" s="43"/>
      <c r="O2916" s="1981"/>
      <c r="P2916" s="1982"/>
      <c r="Q2916" s="1980">
        <v>1</v>
      </c>
      <c r="R2916" s="2145"/>
      <c r="S2916" s="889"/>
      <c r="T2916" s="1569"/>
      <c r="U2916" s="915"/>
      <c r="V2916" s="890"/>
    </row>
    <row r="2917" spans="2:22" s="38" customFormat="1" ht="12" hidden="1" outlineLevel="3">
      <c r="B2917" s="26"/>
      <c r="C2917" s="40"/>
      <c r="D2917" s="39"/>
      <c r="E2917" s="40"/>
      <c r="F2917" s="872"/>
      <c r="G2917" s="873"/>
      <c r="H2917" s="873"/>
      <c r="I2917" s="874" t="s">
        <v>44</v>
      </c>
      <c r="J2917" s="873"/>
      <c r="K2917" s="41">
        <v>0</v>
      </c>
      <c r="L2917" s="875"/>
      <c r="M2917" s="43"/>
      <c r="O2917" s="1981"/>
      <c r="P2917" s="1982"/>
      <c r="Q2917" s="1980">
        <v>1</v>
      </c>
      <c r="R2917" s="2145"/>
      <c r="S2917" s="889"/>
      <c r="T2917" s="1569"/>
      <c r="U2917" s="915"/>
      <c r="V2917" s="890"/>
    </row>
    <row r="2918" spans="2:22" s="38" customFormat="1" ht="12" hidden="1" outlineLevel="3">
      <c r="B2918" s="26"/>
      <c r="C2918" s="40"/>
      <c r="D2918" s="39"/>
      <c r="E2918" s="40"/>
      <c r="F2918" s="872"/>
      <c r="G2918" s="873"/>
      <c r="H2918" s="873"/>
      <c r="I2918" s="874" t="s">
        <v>942</v>
      </c>
      <c r="J2918" s="873"/>
      <c r="K2918" s="41">
        <v>0</v>
      </c>
      <c r="L2918" s="875"/>
      <c r="M2918" s="43"/>
      <c r="O2918" s="1981"/>
      <c r="P2918" s="1982"/>
      <c r="Q2918" s="1980">
        <v>1</v>
      </c>
      <c r="R2918" s="2145"/>
      <c r="S2918" s="889"/>
      <c r="T2918" s="1569"/>
      <c r="U2918" s="915"/>
      <c r="V2918" s="890"/>
    </row>
    <row r="2919" spans="2:22" s="38" customFormat="1" ht="12" hidden="1" outlineLevel="3">
      <c r="B2919" s="26"/>
      <c r="C2919" s="40"/>
      <c r="D2919" s="39"/>
      <c r="E2919" s="40"/>
      <c r="F2919" s="872"/>
      <c r="G2919" s="873"/>
      <c r="H2919" s="873"/>
      <c r="I2919" s="874" t="s">
        <v>426</v>
      </c>
      <c r="J2919" s="873"/>
      <c r="K2919" s="41">
        <v>9.375</v>
      </c>
      <c r="L2919" s="875"/>
      <c r="M2919" s="43"/>
      <c r="O2919" s="1981"/>
      <c r="P2919" s="1982"/>
      <c r="Q2919" s="1980">
        <v>1</v>
      </c>
      <c r="R2919" s="2145"/>
      <c r="S2919" s="889"/>
      <c r="T2919" s="1569"/>
      <c r="U2919" s="915"/>
      <c r="V2919" s="890"/>
    </row>
    <row r="2920" spans="2:22" s="38" customFormat="1" ht="12" hidden="1" outlineLevel="3">
      <c r="B2920" s="26"/>
      <c r="C2920" s="40"/>
      <c r="D2920" s="39"/>
      <c r="E2920" s="40"/>
      <c r="F2920" s="872"/>
      <c r="G2920" s="873"/>
      <c r="H2920" s="873"/>
      <c r="I2920" s="874" t="s">
        <v>943</v>
      </c>
      <c r="J2920" s="873"/>
      <c r="K2920" s="41">
        <v>0</v>
      </c>
      <c r="L2920" s="875"/>
      <c r="M2920" s="43"/>
      <c r="O2920" s="1981"/>
      <c r="P2920" s="1982"/>
      <c r="Q2920" s="1980">
        <v>1</v>
      </c>
      <c r="R2920" s="2145"/>
      <c r="S2920" s="889"/>
      <c r="T2920" s="1569"/>
      <c r="U2920" s="915"/>
      <c r="V2920" s="890"/>
    </row>
    <row r="2921" spans="2:22" s="38" customFormat="1" ht="12" hidden="1" outlineLevel="3">
      <c r="B2921" s="26"/>
      <c r="C2921" s="40"/>
      <c r="D2921" s="39"/>
      <c r="E2921" s="40"/>
      <c r="F2921" s="872"/>
      <c r="G2921" s="873"/>
      <c r="H2921" s="873"/>
      <c r="I2921" s="874" t="s">
        <v>440</v>
      </c>
      <c r="J2921" s="873"/>
      <c r="K2921" s="41">
        <v>14.324999999999999</v>
      </c>
      <c r="L2921" s="875"/>
      <c r="M2921" s="43"/>
      <c r="O2921" s="1981"/>
      <c r="P2921" s="1982"/>
      <c r="Q2921" s="1980">
        <v>1</v>
      </c>
      <c r="R2921" s="2145"/>
      <c r="S2921" s="889"/>
      <c r="T2921" s="1569"/>
      <c r="U2921" s="915"/>
      <c r="V2921" s="890"/>
    </row>
    <row r="2922" spans="2:22" s="38" customFormat="1" ht="12" hidden="1" outlineLevel="3">
      <c r="B2922" s="26"/>
      <c r="C2922" s="40"/>
      <c r="D2922" s="39"/>
      <c r="E2922" s="40"/>
      <c r="F2922" s="872"/>
      <c r="G2922" s="873"/>
      <c r="H2922" s="873"/>
      <c r="I2922" s="874" t="s">
        <v>945</v>
      </c>
      <c r="J2922" s="873"/>
      <c r="K2922" s="41">
        <v>0</v>
      </c>
      <c r="L2922" s="875"/>
      <c r="M2922" s="43"/>
      <c r="O2922" s="1981"/>
      <c r="P2922" s="1982"/>
      <c r="Q2922" s="1980">
        <v>1</v>
      </c>
      <c r="R2922" s="2145"/>
      <c r="S2922" s="889"/>
      <c r="T2922" s="1569"/>
      <c r="U2922" s="915"/>
      <c r="V2922" s="890"/>
    </row>
    <row r="2923" spans="2:22" s="38" customFormat="1" ht="12" hidden="1" outlineLevel="3">
      <c r="B2923" s="26"/>
      <c r="C2923" s="40"/>
      <c r="D2923" s="39"/>
      <c r="E2923" s="40"/>
      <c r="F2923" s="872"/>
      <c r="G2923" s="873"/>
      <c r="H2923" s="873"/>
      <c r="I2923" s="874" t="s">
        <v>431</v>
      </c>
      <c r="J2923" s="873"/>
      <c r="K2923" s="41">
        <v>9.8580000000000005</v>
      </c>
      <c r="L2923" s="875"/>
      <c r="M2923" s="43"/>
      <c r="O2923" s="1981"/>
      <c r="P2923" s="1982"/>
      <c r="Q2923" s="1980">
        <v>1</v>
      </c>
      <c r="R2923" s="2145"/>
      <c r="S2923" s="889"/>
      <c r="T2923" s="1569"/>
      <c r="U2923" s="915"/>
      <c r="V2923" s="890"/>
    </row>
    <row r="2924" spans="2:22" s="38" customFormat="1" ht="12" hidden="1" outlineLevel="3">
      <c r="B2924" s="26"/>
      <c r="C2924" s="40"/>
      <c r="D2924" s="39"/>
      <c r="E2924" s="40"/>
      <c r="F2924" s="872"/>
      <c r="G2924" s="873"/>
      <c r="H2924" s="873"/>
      <c r="I2924" s="874" t="s">
        <v>946</v>
      </c>
      <c r="J2924" s="873"/>
      <c r="K2924" s="41">
        <v>0</v>
      </c>
      <c r="L2924" s="875"/>
      <c r="M2924" s="43"/>
      <c r="O2924" s="1981"/>
      <c r="P2924" s="1982"/>
      <c r="Q2924" s="1980">
        <v>1</v>
      </c>
      <c r="R2924" s="2145"/>
      <c r="S2924" s="889"/>
      <c r="T2924" s="1569"/>
      <c r="U2924" s="915"/>
      <c r="V2924" s="890"/>
    </row>
    <row r="2925" spans="2:22" s="38" customFormat="1" ht="12" hidden="1" outlineLevel="3">
      <c r="B2925" s="26"/>
      <c r="C2925" s="40"/>
      <c r="D2925" s="39"/>
      <c r="E2925" s="40"/>
      <c r="F2925" s="872"/>
      <c r="G2925" s="873"/>
      <c r="H2925" s="873"/>
      <c r="I2925" s="874" t="s">
        <v>426</v>
      </c>
      <c r="J2925" s="873"/>
      <c r="K2925" s="41">
        <v>9.375</v>
      </c>
      <c r="L2925" s="875"/>
      <c r="M2925" s="43"/>
      <c r="O2925" s="1981"/>
      <c r="P2925" s="1982"/>
      <c r="Q2925" s="1980">
        <v>1</v>
      </c>
      <c r="R2925" s="2145"/>
      <c r="S2925" s="889"/>
      <c r="T2925" s="1569"/>
      <c r="U2925" s="915"/>
      <c r="V2925" s="890"/>
    </row>
    <row r="2926" spans="2:22" s="38" customFormat="1" ht="12" hidden="1" outlineLevel="3">
      <c r="B2926" s="26"/>
      <c r="C2926" s="40"/>
      <c r="D2926" s="39"/>
      <c r="E2926" s="40"/>
      <c r="F2926" s="872"/>
      <c r="G2926" s="873"/>
      <c r="H2926" s="873"/>
      <c r="I2926" s="874" t="s">
        <v>947</v>
      </c>
      <c r="J2926" s="873"/>
      <c r="K2926" s="41">
        <v>0</v>
      </c>
      <c r="L2926" s="875"/>
      <c r="M2926" s="43"/>
      <c r="O2926" s="1981"/>
      <c r="P2926" s="1982"/>
      <c r="Q2926" s="1980">
        <v>1</v>
      </c>
      <c r="R2926" s="2145"/>
      <c r="S2926" s="889"/>
      <c r="T2926" s="1569"/>
      <c r="U2926" s="915"/>
      <c r="V2926" s="890"/>
    </row>
    <row r="2927" spans="2:22" s="38" customFormat="1" ht="12" hidden="1" outlineLevel="3">
      <c r="B2927" s="26"/>
      <c r="C2927" s="40"/>
      <c r="D2927" s="39"/>
      <c r="E2927" s="40"/>
      <c r="F2927" s="872"/>
      <c r="G2927" s="873"/>
      <c r="H2927" s="873"/>
      <c r="I2927" s="874" t="s">
        <v>263</v>
      </c>
      <c r="J2927" s="873"/>
      <c r="K2927" s="41">
        <v>14.22</v>
      </c>
      <c r="L2927" s="875"/>
      <c r="M2927" s="43"/>
      <c r="O2927" s="1981"/>
      <c r="P2927" s="1982"/>
      <c r="Q2927" s="1980">
        <v>1</v>
      </c>
      <c r="R2927" s="2145"/>
      <c r="S2927" s="889"/>
      <c r="T2927" s="1569"/>
      <c r="U2927" s="915"/>
      <c r="V2927" s="890"/>
    </row>
    <row r="2928" spans="2:22" s="38" customFormat="1" ht="12" hidden="1" outlineLevel="3">
      <c r="B2928" s="26"/>
      <c r="C2928" s="40"/>
      <c r="D2928" s="39"/>
      <c r="E2928" s="40"/>
      <c r="F2928" s="872"/>
      <c r="G2928" s="873"/>
      <c r="H2928" s="873"/>
      <c r="I2928" s="874" t="s">
        <v>1321</v>
      </c>
      <c r="J2928" s="873"/>
      <c r="K2928" s="41">
        <v>0</v>
      </c>
      <c r="L2928" s="875"/>
      <c r="M2928" s="43"/>
      <c r="O2928" s="1981"/>
      <c r="P2928" s="1982"/>
      <c r="Q2928" s="1980">
        <v>1</v>
      </c>
      <c r="R2928" s="2145"/>
      <c r="S2928" s="889"/>
      <c r="T2928" s="1569"/>
      <c r="U2928" s="915"/>
      <c r="V2928" s="890"/>
    </row>
    <row r="2929" spans="2:22" s="38" customFormat="1" ht="12" hidden="1" outlineLevel="3">
      <c r="B2929" s="26"/>
      <c r="C2929" s="40"/>
      <c r="D2929" s="39"/>
      <c r="E2929" s="40"/>
      <c r="F2929" s="872"/>
      <c r="G2929" s="873"/>
      <c r="H2929" s="873"/>
      <c r="I2929" s="874" t="s">
        <v>1190</v>
      </c>
      <c r="J2929" s="873"/>
      <c r="K2929" s="41">
        <v>16.724999999999998</v>
      </c>
      <c r="L2929" s="875"/>
      <c r="M2929" s="43"/>
      <c r="O2929" s="1981"/>
      <c r="P2929" s="1982"/>
      <c r="Q2929" s="1980">
        <v>1</v>
      </c>
      <c r="R2929" s="2145"/>
      <c r="S2929" s="889"/>
      <c r="T2929" s="1569"/>
      <c r="U2929" s="915"/>
      <c r="V2929" s="890"/>
    </row>
    <row r="2930" spans="2:22" s="38" customFormat="1" ht="12" hidden="1" outlineLevel="3">
      <c r="B2930" s="26"/>
      <c r="C2930" s="40"/>
      <c r="D2930" s="39"/>
      <c r="E2930" s="40"/>
      <c r="F2930" s="872"/>
      <c r="G2930" s="873"/>
      <c r="H2930" s="873"/>
      <c r="I2930" s="874" t="s">
        <v>452</v>
      </c>
      <c r="J2930" s="873"/>
      <c r="K2930" s="41">
        <v>44.283749999999998</v>
      </c>
      <c r="L2930" s="875"/>
      <c r="M2930" s="43"/>
      <c r="O2930" s="1981"/>
      <c r="P2930" s="1982"/>
      <c r="Q2930" s="1980">
        <v>1</v>
      </c>
      <c r="R2930" s="2145"/>
      <c r="S2930" s="889"/>
      <c r="T2930" s="1569"/>
      <c r="U2930" s="915"/>
      <c r="V2930" s="890"/>
    </row>
    <row r="2931" spans="2:22" s="38" customFormat="1" ht="12" hidden="1" outlineLevel="3">
      <c r="B2931" s="26"/>
      <c r="C2931" s="40"/>
      <c r="D2931" s="39"/>
      <c r="E2931" s="40"/>
      <c r="F2931" s="872"/>
      <c r="G2931" s="873"/>
      <c r="H2931" s="873"/>
      <c r="I2931" s="874" t="s">
        <v>1139</v>
      </c>
      <c r="J2931" s="873"/>
      <c r="K2931" s="41">
        <v>24.267000000000003</v>
      </c>
      <c r="L2931" s="875"/>
      <c r="M2931" s="43"/>
      <c r="O2931" s="1981"/>
      <c r="P2931" s="1982"/>
      <c r="Q2931" s="1980">
        <v>1</v>
      </c>
      <c r="R2931" s="2145"/>
      <c r="S2931" s="889"/>
      <c r="T2931" s="1569"/>
      <c r="U2931" s="915"/>
      <c r="V2931" s="890"/>
    </row>
    <row r="2932" spans="2:22" s="38" customFormat="1" ht="12" hidden="1" outlineLevel="3">
      <c r="B2932" s="26"/>
      <c r="C2932" s="40"/>
      <c r="D2932" s="39"/>
      <c r="E2932" s="40"/>
      <c r="F2932" s="872"/>
      <c r="G2932" s="873"/>
      <c r="H2932" s="873"/>
      <c r="I2932" s="874" t="s">
        <v>954</v>
      </c>
      <c r="J2932" s="873"/>
      <c r="K2932" s="41">
        <v>0</v>
      </c>
      <c r="L2932" s="875"/>
      <c r="M2932" s="43"/>
      <c r="O2932" s="1981"/>
      <c r="P2932" s="1982"/>
      <c r="Q2932" s="1980">
        <v>1</v>
      </c>
      <c r="R2932" s="2145"/>
      <c r="S2932" s="889"/>
      <c r="T2932" s="1569"/>
      <c r="U2932" s="915"/>
      <c r="V2932" s="890"/>
    </row>
    <row r="2933" spans="2:22" s="38" customFormat="1" ht="12" hidden="1" outlineLevel="3">
      <c r="B2933" s="26"/>
      <c r="C2933" s="40"/>
      <c r="D2933" s="39"/>
      <c r="E2933" s="40"/>
      <c r="F2933" s="872"/>
      <c r="G2933" s="873"/>
      <c r="H2933" s="873"/>
      <c r="I2933" s="874" t="s">
        <v>1129</v>
      </c>
      <c r="J2933" s="873"/>
      <c r="K2933" s="41">
        <v>22.684999999999999</v>
      </c>
      <c r="L2933" s="875"/>
      <c r="M2933" s="43"/>
      <c r="O2933" s="1981"/>
      <c r="P2933" s="1982"/>
      <c r="Q2933" s="1980">
        <v>1</v>
      </c>
      <c r="R2933" s="2145"/>
      <c r="S2933" s="889"/>
      <c r="T2933" s="1569"/>
      <c r="U2933" s="915"/>
      <c r="V2933" s="890"/>
    </row>
    <row r="2934" spans="2:22" s="38" customFormat="1" ht="12" hidden="1" outlineLevel="3">
      <c r="B2934" s="26"/>
      <c r="C2934" s="40"/>
      <c r="D2934" s="39"/>
      <c r="E2934" s="40"/>
      <c r="F2934" s="872"/>
      <c r="G2934" s="873"/>
      <c r="H2934" s="873"/>
      <c r="I2934" s="874" t="s">
        <v>695</v>
      </c>
      <c r="J2934" s="873"/>
      <c r="K2934" s="41">
        <v>0</v>
      </c>
      <c r="L2934" s="875"/>
      <c r="M2934" s="43"/>
      <c r="O2934" s="1981"/>
      <c r="P2934" s="1982"/>
      <c r="Q2934" s="1980">
        <v>1</v>
      </c>
      <c r="R2934" s="2145"/>
      <c r="S2934" s="889"/>
      <c r="T2934" s="1569"/>
      <c r="U2934" s="915"/>
      <c r="V2934" s="890"/>
    </row>
    <row r="2935" spans="2:22" s="38" customFormat="1" ht="12" hidden="1" outlineLevel="3">
      <c r="B2935" s="26"/>
      <c r="C2935" s="40"/>
      <c r="D2935" s="39"/>
      <c r="E2935" s="40"/>
      <c r="F2935" s="872"/>
      <c r="G2935" s="873"/>
      <c r="H2935" s="873"/>
      <c r="I2935" s="874" t="s">
        <v>1074</v>
      </c>
      <c r="J2935" s="873"/>
      <c r="K2935" s="41">
        <v>23.074999999999999</v>
      </c>
      <c r="L2935" s="875"/>
      <c r="M2935" s="43"/>
      <c r="O2935" s="1981"/>
      <c r="P2935" s="1982"/>
      <c r="Q2935" s="1980">
        <v>1</v>
      </c>
      <c r="R2935" s="2145"/>
      <c r="S2935" s="889"/>
      <c r="T2935" s="1569"/>
      <c r="U2935" s="915"/>
      <c r="V2935" s="890"/>
    </row>
    <row r="2936" spans="2:22" s="38" customFormat="1" ht="12" hidden="1" outlineLevel="3">
      <c r="B2936" s="26"/>
      <c r="C2936" s="40"/>
      <c r="D2936" s="39"/>
      <c r="E2936" s="40"/>
      <c r="F2936" s="872"/>
      <c r="G2936" s="873"/>
      <c r="H2936" s="873"/>
      <c r="I2936" s="874" t="s">
        <v>955</v>
      </c>
      <c r="J2936" s="873"/>
      <c r="K2936" s="41">
        <v>0</v>
      </c>
      <c r="L2936" s="875"/>
      <c r="M2936" s="43"/>
      <c r="O2936" s="1981"/>
      <c r="P2936" s="1982"/>
      <c r="Q2936" s="1980">
        <v>1</v>
      </c>
      <c r="R2936" s="2145"/>
      <c r="S2936" s="889"/>
      <c r="T2936" s="1569"/>
      <c r="U2936" s="915"/>
      <c r="V2936" s="890"/>
    </row>
    <row r="2937" spans="2:22" s="38" customFormat="1" ht="12" hidden="1" outlineLevel="3">
      <c r="B2937" s="26"/>
      <c r="C2937" s="40"/>
      <c r="D2937" s="39"/>
      <c r="E2937" s="40"/>
      <c r="F2937" s="872"/>
      <c r="G2937" s="873"/>
      <c r="H2937" s="873"/>
      <c r="I2937" s="874" t="s">
        <v>1031</v>
      </c>
      <c r="J2937" s="873"/>
      <c r="K2937" s="41">
        <v>23.25</v>
      </c>
      <c r="L2937" s="875"/>
      <c r="M2937" s="43"/>
      <c r="O2937" s="1981"/>
      <c r="P2937" s="1982"/>
      <c r="Q2937" s="1980">
        <v>1</v>
      </c>
      <c r="R2937" s="2145"/>
      <c r="S2937" s="889"/>
      <c r="T2937" s="1569"/>
      <c r="U2937" s="915"/>
      <c r="V2937" s="890"/>
    </row>
    <row r="2938" spans="2:22" s="38" customFormat="1" ht="12" hidden="1" outlineLevel="3">
      <c r="B2938" s="26"/>
      <c r="C2938" s="40"/>
      <c r="D2938" s="39"/>
      <c r="E2938" s="40"/>
      <c r="F2938" s="872"/>
      <c r="G2938" s="873"/>
      <c r="H2938" s="873"/>
      <c r="I2938" s="874" t="s">
        <v>3</v>
      </c>
      <c r="J2938" s="873"/>
      <c r="K2938" s="41">
        <v>211.43875</v>
      </c>
      <c r="L2938" s="875"/>
      <c r="M2938" s="43"/>
      <c r="O2938" s="1981"/>
      <c r="P2938" s="1982"/>
      <c r="Q2938" s="1980">
        <v>1</v>
      </c>
      <c r="R2938" s="2145"/>
      <c r="S2938" s="889"/>
      <c r="T2938" s="1569"/>
      <c r="U2938" s="915"/>
      <c r="V2938" s="890"/>
    </row>
    <row r="2939" spans="2:22" s="38" customFormat="1" ht="12" hidden="1" outlineLevel="3">
      <c r="B2939" s="26"/>
      <c r="C2939" s="40"/>
      <c r="D2939" s="39"/>
      <c r="E2939" s="40"/>
      <c r="F2939" s="872"/>
      <c r="G2939" s="873"/>
      <c r="H2939" s="873"/>
      <c r="I2939" s="874" t="s">
        <v>45</v>
      </c>
      <c r="J2939" s="873"/>
      <c r="K2939" s="41">
        <v>0</v>
      </c>
      <c r="L2939" s="875"/>
      <c r="M2939" s="43"/>
      <c r="O2939" s="1981"/>
      <c r="P2939" s="1982"/>
      <c r="Q2939" s="1980">
        <v>1</v>
      </c>
      <c r="R2939" s="2145"/>
      <c r="S2939" s="889"/>
      <c r="T2939" s="1569"/>
      <c r="U2939" s="915"/>
      <c r="V2939" s="890"/>
    </row>
    <row r="2940" spans="2:22" s="38" customFormat="1" ht="12" hidden="1" outlineLevel="3">
      <c r="B2940" s="26"/>
      <c r="C2940" s="40"/>
      <c r="D2940" s="39"/>
      <c r="E2940" s="40"/>
      <c r="F2940" s="872"/>
      <c r="G2940" s="873"/>
      <c r="H2940" s="873"/>
      <c r="I2940" s="874" t="s">
        <v>696</v>
      </c>
      <c r="J2940" s="873"/>
      <c r="K2940" s="41">
        <v>0</v>
      </c>
      <c r="L2940" s="875"/>
      <c r="M2940" s="43"/>
      <c r="O2940" s="1981"/>
      <c r="P2940" s="1982"/>
      <c r="Q2940" s="1980">
        <v>1</v>
      </c>
      <c r="R2940" s="2145"/>
      <c r="S2940" s="889"/>
      <c r="T2940" s="1569"/>
      <c r="U2940" s="915"/>
      <c r="V2940" s="890"/>
    </row>
    <row r="2941" spans="2:22" s="38" customFormat="1" ht="12" hidden="1" outlineLevel="3">
      <c r="B2941" s="26"/>
      <c r="C2941" s="40"/>
      <c r="D2941" s="39"/>
      <c r="E2941" s="40"/>
      <c r="F2941" s="872"/>
      <c r="G2941" s="873"/>
      <c r="H2941" s="873"/>
      <c r="I2941" s="874" t="s">
        <v>265</v>
      </c>
      <c r="J2941" s="873"/>
      <c r="K2941" s="41">
        <v>14.97</v>
      </c>
      <c r="L2941" s="875"/>
      <c r="M2941" s="43"/>
      <c r="O2941" s="1981"/>
      <c r="P2941" s="1982"/>
      <c r="Q2941" s="1980">
        <v>1</v>
      </c>
      <c r="R2941" s="2145"/>
      <c r="S2941" s="889"/>
      <c r="T2941" s="1569"/>
      <c r="U2941" s="915"/>
      <c r="V2941" s="890"/>
    </row>
    <row r="2942" spans="2:22" s="38" customFormat="1" ht="12" hidden="1" outlineLevel="3">
      <c r="B2942" s="26"/>
      <c r="C2942" s="40"/>
      <c r="D2942" s="39"/>
      <c r="E2942" s="40"/>
      <c r="F2942" s="872"/>
      <c r="G2942" s="873"/>
      <c r="H2942" s="873"/>
      <c r="I2942" s="874" t="s">
        <v>697</v>
      </c>
      <c r="J2942" s="873"/>
      <c r="K2942" s="41">
        <v>0</v>
      </c>
      <c r="L2942" s="875"/>
      <c r="M2942" s="43"/>
      <c r="O2942" s="1981"/>
      <c r="P2942" s="1982"/>
      <c r="Q2942" s="1980">
        <v>1</v>
      </c>
      <c r="R2942" s="2145"/>
      <c r="S2942" s="889"/>
      <c r="T2942" s="1569"/>
      <c r="U2942" s="915"/>
      <c r="V2942" s="890"/>
    </row>
    <row r="2943" spans="2:22" s="38" customFormat="1" ht="12" hidden="1" outlineLevel="3">
      <c r="B2943" s="26"/>
      <c r="C2943" s="40"/>
      <c r="D2943" s="39"/>
      <c r="E2943" s="40"/>
      <c r="F2943" s="872"/>
      <c r="G2943" s="873"/>
      <c r="H2943" s="873"/>
      <c r="I2943" s="874" t="s">
        <v>238</v>
      </c>
      <c r="J2943" s="873"/>
      <c r="K2943" s="41">
        <v>9</v>
      </c>
      <c r="L2943" s="875"/>
      <c r="M2943" s="43"/>
      <c r="O2943" s="1981"/>
      <c r="P2943" s="1982"/>
      <c r="Q2943" s="1980">
        <v>1</v>
      </c>
      <c r="R2943" s="2145"/>
      <c r="S2943" s="889"/>
      <c r="T2943" s="1569"/>
      <c r="U2943" s="915"/>
      <c r="V2943" s="890"/>
    </row>
    <row r="2944" spans="2:22" s="38" customFormat="1" ht="12" hidden="1" outlineLevel="3">
      <c r="B2944" s="26"/>
      <c r="C2944" s="40"/>
      <c r="D2944" s="39"/>
      <c r="E2944" s="40"/>
      <c r="F2944" s="872"/>
      <c r="G2944" s="873"/>
      <c r="H2944" s="873"/>
      <c r="I2944" s="874" t="s">
        <v>698</v>
      </c>
      <c r="J2944" s="873"/>
      <c r="K2944" s="41">
        <v>0</v>
      </c>
      <c r="L2944" s="875"/>
      <c r="M2944" s="43"/>
      <c r="O2944" s="1981"/>
      <c r="P2944" s="1982"/>
      <c r="Q2944" s="1980">
        <v>1</v>
      </c>
      <c r="R2944" s="2145"/>
      <c r="S2944" s="889"/>
      <c r="T2944" s="1569"/>
      <c r="U2944" s="915"/>
      <c r="V2944" s="890"/>
    </row>
    <row r="2945" spans="2:22" s="38" customFormat="1" ht="12" hidden="1" outlineLevel="3">
      <c r="B2945" s="26"/>
      <c r="C2945" s="40"/>
      <c r="D2945" s="39"/>
      <c r="E2945" s="40"/>
      <c r="F2945" s="872"/>
      <c r="G2945" s="873"/>
      <c r="H2945" s="873"/>
      <c r="I2945" s="874" t="s">
        <v>432</v>
      </c>
      <c r="J2945" s="873"/>
      <c r="K2945" s="41">
        <v>9.9750000000000014</v>
      </c>
      <c r="L2945" s="875"/>
      <c r="M2945" s="43"/>
      <c r="O2945" s="1981"/>
      <c r="P2945" s="1982"/>
      <c r="Q2945" s="1980">
        <v>1</v>
      </c>
      <c r="R2945" s="2145"/>
      <c r="S2945" s="889"/>
      <c r="T2945" s="1569"/>
      <c r="U2945" s="915"/>
      <c r="V2945" s="890"/>
    </row>
    <row r="2946" spans="2:22" s="38" customFormat="1" ht="12" hidden="1" outlineLevel="3">
      <c r="B2946" s="26"/>
      <c r="C2946" s="40"/>
      <c r="D2946" s="39"/>
      <c r="E2946" s="40"/>
      <c r="F2946" s="872"/>
      <c r="G2946" s="873"/>
      <c r="H2946" s="873"/>
      <c r="I2946" s="874" t="s">
        <v>699</v>
      </c>
      <c r="J2946" s="873"/>
      <c r="K2946" s="41">
        <v>0</v>
      </c>
      <c r="L2946" s="875"/>
      <c r="M2946" s="43"/>
      <c r="O2946" s="1981"/>
      <c r="P2946" s="1982"/>
      <c r="Q2946" s="1980">
        <v>1</v>
      </c>
      <c r="R2946" s="2145"/>
      <c r="S2946" s="889"/>
      <c r="T2946" s="1569"/>
      <c r="U2946" s="915"/>
      <c r="V2946" s="890"/>
    </row>
    <row r="2947" spans="2:22" s="38" customFormat="1" ht="12" hidden="1" outlineLevel="3">
      <c r="B2947" s="26"/>
      <c r="C2947" s="40"/>
      <c r="D2947" s="39"/>
      <c r="E2947" s="40"/>
      <c r="F2947" s="872"/>
      <c r="G2947" s="873"/>
      <c r="H2947" s="873"/>
      <c r="I2947" s="874" t="s">
        <v>264</v>
      </c>
      <c r="J2947" s="873"/>
      <c r="K2947" s="41">
        <v>14.805</v>
      </c>
      <c r="L2947" s="875"/>
      <c r="M2947" s="43"/>
      <c r="O2947" s="1981"/>
      <c r="P2947" s="1982"/>
      <c r="Q2947" s="1980">
        <v>1</v>
      </c>
      <c r="R2947" s="2145"/>
      <c r="S2947" s="889"/>
      <c r="T2947" s="1569"/>
      <c r="U2947" s="915"/>
      <c r="V2947" s="890"/>
    </row>
    <row r="2948" spans="2:22" s="38" customFormat="1" ht="12" hidden="1" outlineLevel="3">
      <c r="B2948" s="26"/>
      <c r="C2948" s="40"/>
      <c r="D2948" s="39"/>
      <c r="E2948" s="40"/>
      <c r="F2948" s="872"/>
      <c r="G2948" s="873"/>
      <c r="H2948" s="873"/>
      <c r="I2948" s="874" t="s">
        <v>702</v>
      </c>
      <c r="J2948" s="873"/>
      <c r="K2948" s="41">
        <v>0</v>
      </c>
      <c r="L2948" s="875"/>
      <c r="M2948" s="43"/>
      <c r="O2948" s="1981"/>
      <c r="P2948" s="1982"/>
      <c r="Q2948" s="1980">
        <v>1</v>
      </c>
      <c r="R2948" s="2145"/>
      <c r="S2948" s="889"/>
      <c r="T2948" s="1569"/>
      <c r="U2948" s="915"/>
      <c r="V2948" s="890"/>
    </row>
    <row r="2949" spans="2:22" s="38" customFormat="1" ht="12" hidden="1" outlineLevel="3">
      <c r="B2949" s="26"/>
      <c r="C2949" s="40"/>
      <c r="D2949" s="39"/>
      <c r="E2949" s="40"/>
      <c r="F2949" s="872"/>
      <c r="G2949" s="873"/>
      <c r="H2949" s="873"/>
      <c r="I2949" s="874" t="s">
        <v>229</v>
      </c>
      <c r="J2949" s="873"/>
      <c r="K2949" s="41">
        <v>7.35</v>
      </c>
      <c r="L2949" s="875"/>
      <c r="M2949" s="43"/>
      <c r="O2949" s="1981"/>
      <c r="P2949" s="1982"/>
      <c r="Q2949" s="1980">
        <v>1</v>
      </c>
      <c r="R2949" s="2145"/>
      <c r="S2949" s="889"/>
      <c r="T2949" s="1569"/>
      <c r="U2949" s="915"/>
      <c r="V2949" s="890"/>
    </row>
    <row r="2950" spans="2:22" s="38" customFormat="1" ht="12" hidden="1" outlineLevel="3">
      <c r="B2950" s="26"/>
      <c r="C2950" s="40"/>
      <c r="D2950" s="39"/>
      <c r="E2950" s="40"/>
      <c r="F2950" s="872"/>
      <c r="G2950" s="873"/>
      <c r="H2950" s="873"/>
      <c r="I2950" s="874" t="s">
        <v>703</v>
      </c>
      <c r="J2950" s="873"/>
      <c r="K2950" s="41">
        <v>0</v>
      </c>
      <c r="L2950" s="875"/>
      <c r="M2950" s="43"/>
      <c r="O2950" s="1981"/>
      <c r="P2950" s="1982"/>
      <c r="Q2950" s="1980">
        <v>1</v>
      </c>
      <c r="R2950" s="2145"/>
      <c r="S2950" s="889"/>
      <c r="T2950" s="1569"/>
      <c r="U2950" s="915"/>
      <c r="V2950" s="890"/>
    </row>
    <row r="2951" spans="2:22" s="38" customFormat="1" ht="12" hidden="1" outlineLevel="3">
      <c r="B2951" s="26"/>
      <c r="C2951" s="40"/>
      <c r="D2951" s="39"/>
      <c r="E2951" s="40"/>
      <c r="F2951" s="872"/>
      <c r="G2951" s="873"/>
      <c r="H2951" s="873"/>
      <c r="I2951" s="874" t="s">
        <v>442</v>
      </c>
      <c r="J2951" s="873"/>
      <c r="K2951" s="41">
        <v>14.774999999999999</v>
      </c>
      <c r="L2951" s="875"/>
      <c r="M2951" s="43"/>
      <c r="O2951" s="1981"/>
      <c r="P2951" s="1982"/>
      <c r="Q2951" s="1980">
        <v>1</v>
      </c>
      <c r="R2951" s="2145"/>
      <c r="S2951" s="889"/>
      <c r="T2951" s="1569"/>
      <c r="U2951" s="915"/>
      <c r="V2951" s="890"/>
    </row>
    <row r="2952" spans="2:22" s="38" customFormat="1" ht="12" hidden="1" outlineLevel="3">
      <c r="B2952" s="26"/>
      <c r="C2952" s="40"/>
      <c r="D2952" s="39"/>
      <c r="E2952" s="40"/>
      <c r="F2952" s="872"/>
      <c r="G2952" s="873"/>
      <c r="H2952" s="873"/>
      <c r="I2952" s="874" t="s">
        <v>704</v>
      </c>
      <c r="J2952" s="873"/>
      <c r="K2952" s="41">
        <v>0</v>
      </c>
      <c r="L2952" s="875"/>
      <c r="M2952" s="43"/>
      <c r="O2952" s="1981"/>
      <c r="P2952" s="1982"/>
      <c r="Q2952" s="1980">
        <v>1</v>
      </c>
      <c r="R2952" s="2145"/>
      <c r="S2952" s="889"/>
      <c r="T2952" s="1569"/>
      <c r="U2952" s="915"/>
      <c r="V2952" s="890"/>
    </row>
    <row r="2953" spans="2:22" s="38" customFormat="1" ht="12" hidden="1" outlineLevel="3">
      <c r="B2953" s="26"/>
      <c r="C2953" s="40"/>
      <c r="D2953" s="39"/>
      <c r="E2953" s="40"/>
      <c r="F2953" s="872"/>
      <c r="G2953" s="873"/>
      <c r="H2953" s="873"/>
      <c r="I2953" s="874" t="s">
        <v>429</v>
      </c>
      <c r="J2953" s="873"/>
      <c r="K2953" s="41">
        <v>9.8249999999999993</v>
      </c>
      <c r="L2953" s="875"/>
      <c r="M2953" s="43"/>
      <c r="O2953" s="1981"/>
      <c r="P2953" s="1982"/>
      <c r="Q2953" s="1980">
        <v>1</v>
      </c>
      <c r="R2953" s="2145"/>
      <c r="S2953" s="889"/>
      <c r="T2953" s="1569"/>
      <c r="U2953" s="915"/>
      <c r="V2953" s="890"/>
    </row>
    <row r="2954" spans="2:22" s="38" customFormat="1" ht="12" hidden="1" outlineLevel="3">
      <c r="B2954" s="26"/>
      <c r="C2954" s="40"/>
      <c r="D2954" s="39"/>
      <c r="E2954" s="40"/>
      <c r="F2954" s="872"/>
      <c r="G2954" s="873"/>
      <c r="H2954" s="873"/>
      <c r="I2954" s="874" t="s">
        <v>705</v>
      </c>
      <c r="J2954" s="873"/>
      <c r="K2954" s="41">
        <v>0</v>
      </c>
      <c r="L2954" s="875"/>
      <c r="M2954" s="43"/>
      <c r="O2954" s="1981"/>
      <c r="P2954" s="1982"/>
      <c r="Q2954" s="1980">
        <v>1</v>
      </c>
      <c r="R2954" s="2145"/>
      <c r="S2954" s="889"/>
      <c r="T2954" s="1569"/>
      <c r="U2954" s="915"/>
      <c r="V2954" s="890"/>
    </row>
    <row r="2955" spans="2:22" s="38" customFormat="1" ht="12" hidden="1" outlineLevel="3">
      <c r="B2955" s="26"/>
      <c r="C2955" s="40"/>
      <c r="D2955" s="39"/>
      <c r="E2955" s="40"/>
      <c r="F2955" s="872"/>
      <c r="G2955" s="873"/>
      <c r="H2955" s="873"/>
      <c r="I2955" s="874" t="s">
        <v>429</v>
      </c>
      <c r="J2955" s="873"/>
      <c r="K2955" s="41">
        <v>9.8249999999999993</v>
      </c>
      <c r="L2955" s="875"/>
      <c r="M2955" s="43"/>
      <c r="O2955" s="1981"/>
      <c r="P2955" s="1982"/>
      <c r="Q2955" s="1980">
        <v>1</v>
      </c>
      <c r="R2955" s="2145"/>
      <c r="S2955" s="889"/>
      <c r="T2955" s="1569"/>
      <c r="U2955" s="915"/>
      <c r="V2955" s="890"/>
    </row>
    <row r="2956" spans="2:22" s="38" customFormat="1" ht="12" hidden="1" outlineLevel="3">
      <c r="B2956" s="26"/>
      <c r="C2956" s="40"/>
      <c r="D2956" s="39"/>
      <c r="E2956" s="40"/>
      <c r="F2956" s="872"/>
      <c r="G2956" s="873"/>
      <c r="H2956" s="873"/>
      <c r="I2956" s="874" t="s">
        <v>706</v>
      </c>
      <c r="J2956" s="873"/>
      <c r="K2956" s="41">
        <v>0</v>
      </c>
      <c r="L2956" s="875"/>
      <c r="M2956" s="43"/>
      <c r="O2956" s="1981"/>
      <c r="P2956" s="1982"/>
      <c r="Q2956" s="1980">
        <v>1</v>
      </c>
      <c r="R2956" s="2145"/>
      <c r="S2956" s="889"/>
      <c r="T2956" s="1569"/>
      <c r="U2956" s="915"/>
      <c r="V2956" s="890"/>
    </row>
    <row r="2957" spans="2:22" s="38" customFormat="1" ht="12" hidden="1" outlineLevel="3">
      <c r="B2957" s="26"/>
      <c r="C2957" s="40"/>
      <c r="D2957" s="39"/>
      <c r="E2957" s="40"/>
      <c r="F2957" s="872"/>
      <c r="G2957" s="873"/>
      <c r="H2957" s="873"/>
      <c r="I2957" s="874" t="s">
        <v>243</v>
      </c>
      <c r="J2957" s="873"/>
      <c r="K2957" s="41">
        <v>11.7</v>
      </c>
      <c r="L2957" s="875"/>
      <c r="M2957" s="43"/>
      <c r="O2957" s="1981"/>
      <c r="P2957" s="1982"/>
      <c r="Q2957" s="1980">
        <v>1</v>
      </c>
      <c r="R2957" s="2145"/>
      <c r="S2957" s="889"/>
      <c r="T2957" s="1569"/>
      <c r="U2957" s="915"/>
      <c r="V2957" s="890"/>
    </row>
    <row r="2958" spans="2:22" s="38" customFormat="1" ht="12" hidden="1" outlineLevel="3">
      <c r="B2958" s="26"/>
      <c r="C2958" s="40"/>
      <c r="D2958" s="39"/>
      <c r="E2958" s="40"/>
      <c r="F2958" s="872"/>
      <c r="G2958" s="873"/>
      <c r="H2958" s="873"/>
      <c r="I2958" s="874" t="s">
        <v>718</v>
      </c>
      <c r="J2958" s="873"/>
      <c r="K2958" s="41">
        <v>0</v>
      </c>
      <c r="L2958" s="875"/>
      <c r="M2958" s="43"/>
      <c r="O2958" s="1981"/>
      <c r="P2958" s="1982"/>
      <c r="Q2958" s="1980">
        <v>1</v>
      </c>
      <c r="R2958" s="2145"/>
      <c r="S2958" s="889"/>
      <c r="T2958" s="1569"/>
      <c r="U2958" s="915"/>
      <c r="V2958" s="890"/>
    </row>
    <row r="2959" spans="2:22" s="38" customFormat="1" ht="12" hidden="1" outlineLevel="3">
      <c r="B2959" s="26"/>
      <c r="C2959" s="40"/>
      <c r="D2959" s="39"/>
      <c r="E2959" s="40"/>
      <c r="F2959" s="872"/>
      <c r="G2959" s="873"/>
      <c r="H2959" s="873"/>
      <c r="I2959" s="874" t="s">
        <v>429</v>
      </c>
      <c r="J2959" s="873"/>
      <c r="K2959" s="41">
        <v>9.8249999999999993</v>
      </c>
      <c r="L2959" s="875"/>
      <c r="M2959" s="43"/>
      <c r="O2959" s="1981"/>
      <c r="P2959" s="1982"/>
      <c r="Q2959" s="1980">
        <v>1</v>
      </c>
      <c r="R2959" s="2145"/>
      <c r="S2959" s="889"/>
      <c r="T2959" s="1569"/>
      <c r="U2959" s="915"/>
      <c r="V2959" s="890"/>
    </row>
    <row r="2960" spans="2:22" s="38" customFormat="1" ht="12" hidden="1" outlineLevel="3">
      <c r="B2960" s="26"/>
      <c r="C2960" s="40"/>
      <c r="D2960" s="39"/>
      <c r="E2960" s="40"/>
      <c r="F2960" s="872"/>
      <c r="G2960" s="873"/>
      <c r="H2960" s="873"/>
      <c r="I2960" s="874" t="s">
        <v>719</v>
      </c>
      <c r="J2960" s="873"/>
      <c r="K2960" s="41">
        <v>0</v>
      </c>
      <c r="L2960" s="875"/>
      <c r="M2960" s="43"/>
      <c r="O2960" s="1981"/>
      <c r="P2960" s="1982"/>
      <c r="Q2960" s="1980">
        <v>1</v>
      </c>
      <c r="R2960" s="2145"/>
      <c r="S2960" s="889"/>
      <c r="T2960" s="1569"/>
      <c r="U2960" s="915"/>
      <c r="V2960" s="890"/>
    </row>
    <row r="2961" spans="2:22" s="38" customFormat="1" ht="12" hidden="1" outlineLevel="3">
      <c r="B2961" s="26"/>
      <c r="C2961" s="40"/>
      <c r="D2961" s="39"/>
      <c r="E2961" s="40"/>
      <c r="F2961" s="872"/>
      <c r="G2961" s="873"/>
      <c r="H2961" s="873"/>
      <c r="I2961" s="874" t="s">
        <v>429</v>
      </c>
      <c r="J2961" s="873"/>
      <c r="K2961" s="41">
        <v>9.8249999999999993</v>
      </c>
      <c r="L2961" s="875"/>
      <c r="M2961" s="43"/>
      <c r="O2961" s="1981"/>
      <c r="P2961" s="1982"/>
      <c r="Q2961" s="1980">
        <v>1</v>
      </c>
      <c r="R2961" s="2145"/>
      <c r="S2961" s="889"/>
      <c r="T2961" s="1569"/>
      <c r="U2961" s="915"/>
      <c r="V2961" s="890"/>
    </row>
    <row r="2962" spans="2:22" s="38" customFormat="1" ht="12" hidden="1" outlineLevel="3">
      <c r="B2962" s="26"/>
      <c r="C2962" s="40"/>
      <c r="D2962" s="39"/>
      <c r="E2962" s="40"/>
      <c r="F2962" s="872"/>
      <c r="G2962" s="873"/>
      <c r="H2962" s="873"/>
      <c r="I2962" s="874" t="s">
        <v>720</v>
      </c>
      <c r="J2962" s="873"/>
      <c r="K2962" s="41">
        <v>0</v>
      </c>
      <c r="L2962" s="875"/>
      <c r="M2962" s="43"/>
      <c r="O2962" s="1981"/>
      <c r="P2962" s="1982"/>
      <c r="Q2962" s="1980">
        <v>1</v>
      </c>
      <c r="R2962" s="2145"/>
      <c r="S2962" s="889"/>
      <c r="T2962" s="1569"/>
      <c r="U2962" s="915"/>
      <c r="V2962" s="890"/>
    </row>
    <row r="2963" spans="2:22" s="38" customFormat="1" ht="12" hidden="1" outlineLevel="3">
      <c r="B2963" s="26"/>
      <c r="C2963" s="40"/>
      <c r="D2963" s="39"/>
      <c r="E2963" s="40"/>
      <c r="F2963" s="872"/>
      <c r="G2963" s="873"/>
      <c r="H2963" s="873"/>
      <c r="I2963" s="874" t="s">
        <v>280</v>
      </c>
      <c r="J2963" s="873"/>
      <c r="K2963" s="41">
        <v>15.78</v>
      </c>
      <c r="L2963" s="875"/>
      <c r="M2963" s="43"/>
      <c r="O2963" s="1981"/>
      <c r="P2963" s="1982"/>
      <c r="Q2963" s="1980">
        <v>1</v>
      </c>
      <c r="R2963" s="2145"/>
      <c r="S2963" s="889"/>
      <c r="T2963" s="1569"/>
      <c r="U2963" s="915"/>
      <c r="V2963" s="890"/>
    </row>
    <row r="2964" spans="2:22" s="38" customFormat="1" ht="12" hidden="1" outlineLevel="3">
      <c r="B2964" s="26"/>
      <c r="C2964" s="40"/>
      <c r="D2964" s="39"/>
      <c r="E2964" s="40"/>
      <c r="F2964" s="872"/>
      <c r="G2964" s="873"/>
      <c r="H2964" s="873"/>
      <c r="I2964" s="874" t="s">
        <v>721</v>
      </c>
      <c r="J2964" s="873"/>
      <c r="K2964" s="41">
        <v>0</v>
      </c>
      <c r="L2964" s="875"/>
      <c r="M2964" s="43"/>
      <c r="O2964" s="1981"/>
      <c r="P2964" s="1982"/>
      <c r="Q2964" s="1980">
        <v>1</v>
      </c>
      <c r="R2964" s="2145"/>
      <c r="S2964" s="889"/>
      <c r="T2964" s="1569"/>
      <c r="U2964" s="915"/>
      <c r="V2964" s="890"/>
    </row>
    <row r="2965" spans="2:22" s="38" customFormat="1" ht="12" hidden="1" outlineLevel="3">
      <c r="B2965" s="26"/>
      <c r="C2965" s="40"/>
      <c r="D2965" s="39"/>
      <c r="E2965" s="40"/>
      <c r="F2965" s="872"/>
      <c r="G2965" s="873"/>
      <c r="H2965" s="873"/>
      <c r="I2965" s="874" t="s">
        <v>339</v>
      </c>
      <c r="J2965" s="873"/>
      <c r="K2965" s="41">
        <v>24.03</v>
      </c>
      <c r="L2965" s="875"/>
      <c r="M2965" s="43"/>
      <c r="O2965" s="1981"/>
      <c r="P2965" s="1982"/>
      <c r="Q2965" s="1980">
        <v>1</v>
      </c>
      <c r="R2965" s="2145"/>
      <c r="S2965" s="889"/>
      <c r="T2965" s="1569"/>
      <c r="U2965" s="915"/>
      <c r="V2965" s="890"/>
    </row>
    <row r="2966" spans="2:22" s="38" customFormat="1" ht="12" hidden="1" outlineLevel="3">
      <c r="B2966" s="26"/>
      <c r="C2966" s="40"/>
      <c r="D2966" s="39"/>
      <c r="E2966" s="40"/>
      <c r="F2966" s="872"/>
      <c r="G2966" s="873"/>
      <c r="H2966" s="873"/>
      <c r="I2966" s="874" t="s">
        <v>722</v>
      </c>
      <c r="J2966" s="873"/>
      <c r="K2966" s="41">
        <v>0</v>
      </c>
      <c r="L2966" s="875"/>
      <c r="M2966" s="43"/>
      <c r="O2966" s="1981"/>
      <c r="P2966" s="1982"/>
      <c r="Q2966" s="1980">
        <v>1</v>
      </c>
      <c r="R2966" s="2145"/>
      <c r="S2966" s="889"/>
      <c r="T2966" s="1569"/>
      <c r="U2966" s="915"/>
      <c r="V2966" s="890"/>
    </row>
    <row r="2967" spans="2:22" s="38" customFormat="1" ht="12" hidden="1" outlineLevel="3">
      <c r="B2967" s="26"/>
      <c r="C2967" s="40"/>
      <c r="D2967" s="39"/>
      <c r="E2967" s="40"/>
      <c r="F2967" s="872"/>
      <c r="G2967" s="873"/>
      <c r="H2967" s="873"/>
      <c r="I2967" s="874" t="s">
        <v>453</v>
      </c>
      <c r="J2967" s="873"/>
      <c r="K2967" s="41">
        <v>18.674999999999997</v>
      </c>
      <c r="L2967" s="875"/>
      <c r="M2967" s="43"/>
      <c r="O2967" s="1981"/>
      <c r="P2967" s="1982"/>
      <c r="Q2967" s="1980">
        <v>1</v>
      </c>
      <c r="R2967" s="2145"/>
      <c r="S2967" s="889"/>
      <c r="T2967" s="1569"/>
      <c r="U2967" s="915"/>
      <c r="V2967" s="890"/>
    </row>
    <row r="2968" spans="2:22" s="38" customFormat="1" ht="12" hidden="1" outlineLevel="3">
      <c r="B2968" s="26"/>
      <c r="C2968" s="40"/>
      <c r="D2968" s="39"/>
      <c r="E2968" s="40"/>
      <c r="F2968" s="872"/>
      <c r="G2968" s="873"/>
      <c r="H2968" s="873"/>
      <c r="I2968" s="874" t="s">
        <v>723</v>
      </c>
      <c r="J2968" s="873"/>
      <c r="K2968" s="41">
        <v>0</v>
      </c>
      <c r="L2968" s="875"/>
      <c r="M2968" s="43"/>
      <c r="O2968" s="1981"/>
      <c r="P2968" s="1982"/>
      <c r="Q2968" s="1980">
        <v>1</v>
      </c>
      <c r="R2968" s="2145"/>
      <c r="S2968" s="889"/>
      <c r="T2968" s="1569"/>
      <c r="U2968" s="915"/>
      <c r="V2968" s="890"/>
    </row>
    <row r="2969" spans="2:22" s="38" customFormat="1" ht="12" hidden="1" outlineLevel="3">
      <c r="B2969" s="26"/>
      <c r="C2969" s="40"/>
      <c r="D2969" s="39"/>
      <c r="E2969" s="40"/>
      <c r="F2969" s="872"/>
      <c r="G2969" s="873"/>
      <c r="H2969" s="873"/>
      <c r="I2969" s="874" t="s">
        <v>309</v>
      </c>
      <c r="J2969" s="873"/>
      <c r="K2969" s="41">
        <v>22.35</v>
      </c>
      <c r="L2969" s="875"/>
      <c r="M2969" s="43"/>
      <c r="O2969" s="1981"/>
      <c r="P2969" s="1982"/>
      <c r="Q2969" s="1980">
        <v>1</v>
      </c>
      <c r="R2969" s="2145"/>
      <c r="S2969" s="889"/>
      <c r="T2969" s="1569"/>
      <c r="U2969" s="915"/>
      <c r="V2969" s="890"/>
    </row>
    <row r="2970" spans="2:22" s="38" customFormat="1" ht="12" hidden="1" outlineLevel="3">
      <c r="B2970" s="26"/>
      <c r="C2970" s="40"/>
      <c r="D2970" s="39"/>
      <c r="E2970" s="40"/>
      <c r="F2970" s="872"/>
      <c r="G2970" s="873"/>
      <c r="H2970" s="873"/>
      <c r="I2970" s="874" t="s">
        <v>724</v>
      </c>
      <c r="J2970" s="873"/>
      <c r="K2970" s="41">
        <v>0</v>
      </c>
      <c r="L2970" s="875"/>
      <c r="M2970" s="43"/>
      <c r="O2970" s="1981"/>
      <c r="P2970" s="1982"/>
      <c r="Q2970" s="1980">
        <v>1</v>
      </c>
      <c r="R2970" s="2145"/>
      <c r="S2970" s="889"/>
      <c r="T2970" s="1569"/>
      <c r="U2970" s="915"/>
      <c r="V2970" s="890"/>
    </row>
    <row r="2971" spans="2:22" s="38" customFormat="1" ht="12" hidden="1" outlineLevel="3">
      <c r="B2971" s="26"/>
      <c r="C2971" s="40"/>
      <c r="D2971" s="39"/>
      <c r="E2971" s="40"/>
      <c r="F2971" s="872"/>
      <c r="G2971" s="873"/>
      <c r="H2971" s="873"/>
      <c r="I2971" s="874" t="s">
        <v>457</v>
      </c>
      <c r="J2971" s="873"/>
      <c r="K2971" s="41">
        <v>22.155000000000001</v>
      </c>
      <c r="L2971" s="875"/>
      <c r="M2971" s="43"/>
      <c r="O2971" s="1981"/>
      <c r="P2971" s="1982"/>
      <c r="Q2971" s="1980">
        <v>1</v>
      </c>
      <c r="R2971" s="2145"/>
      <c r="S2971" s="889"/>
      <c r="T2971" s="1569"/>
      <c r="U2971" s="915"/>
      <c r="V2971" s="890"/>
    </row>
    <row r="2972" spans="2:22" s="38" customFormat="1" ht="12" hidden="1" outlineLevel="3">
      <c r="B2972" s="26"/>
      <c r="C2972" s="40"/>
      <c r="D2972" s="39"/>
      <c r="E2972" s="40"/>
      <c r="F2972" s="872"/>
      <c r="G2972" s="873"/>
      <c r="H2972" s="873"/>
      <c r="I2972" s="874" t="s">
        <v>729</v>
      </c>
      <c r="J2972" s="873"/>
      <c r="K2972" s="41">
        <v>0</v>
      </c>
      <c r="L2972" s="875"/>
      <c r="M2972" s="43"/>
      <c r="O2972" s="1981"/>
      <c r="P2972" s="1982"/>
      <c r="Q2972" s="1980">
        <v>1</v>
      </c>
      <c r="R2972" s="2145"/>
      <c r="S2972" s="889"/>
      <c r="T2972" s="1569"/>
      <c r="U2972" s="915"/>
      <c r="V2972" s="890"/>
    </row>
    <row r="2973" spans="2:22" s="38" customFormat="1" ht="12" hidden="1" outlineLevel="3">
      <c r="B2973" s="26"/>
      <c r="C2973" s="40"/>
      <c r="D2973" s="39"/>
      <c r="E2973" s="40"/>
      <c r="F2973" s="872"/>
      <c r="G2973" s="873"/>
      <c r="H2973" s="873"/>
      <c r="I2973" s="874" t="s">
        <v>1512</v>
      </c>
      <c r="J2973" s="873"/>
      <c r="K2973" s="41">
        <v>39.044999999999995</v>
      </c>
      <c r="L2973" s="875"/>
      <c r="M2973" s="43"/>
      <c r="O2973" s="1981"/>
      <c r="P2973" s="1982"/>
      <c r="Q2973" s="1980">
        <v>1</v>
      </c>
      <c r="R2973" s="2145"/>
      <c r="S2973" s="889"/>
      <c r="T2973" s="1569"/>
      <c r="U2973" s="915"/>
      <c r="V2973" s="890"/>
    </row>
    <row r="2974" spans="2:22" s="38" customFormat="1" ht="12" hidden="1" outlineLevel="3">
      <c r="B2974" s="26"/>
      <c r="C2974" s="40"/>
      <c r="D2974" s="39"/>
      <c r="E2974" s="40"/>
      <c r="F2974" s="872"/>
      <c r="G2974" s="873"/>
      <c r="H2974" s="873"/>
      <c r="I2974" s="874" t="s">
        <v>3</v>
      </c>
      <c r="J2974" s="873"/>
      <c r="K2974" s="41">
        <v>263.91000000000003</v>
      </c>
      <c r="L2974" s="875"/>
      <c r="M2974" s="43"/>
      <c r="O2974" s="1981"/>
      <c r="P2974" s="1982"/>
      <c r="Q2974" s="1980">
        <v>1</v>
      </c>
      <c r="R2974" s="2145"/>
      <c r="S2974" s="889"/>
      <c r="T2974" s="1569"/>
      <c r="U2974" s="915"/>
      <c r="V2974" s="890"/>
    </row>
    <row r="2975" spans="2:22" s="38" customFormat="1" ht="12" hidden="1" outlineLevel="3">
      <c r="B2975" s="26"/>
      <c r="C2975" s="40"/>
      <c r="D2975" s="39"/>
      <c r="E2975" s="40"/>
      <c r="F2975" s="872"/>
      <c r="G2975" s="873"/>
      <c r="H2975" s="873"/>
      <c r="I2975" s="874" t="s">
        <v>166</v>
      </c>
      <c r="J2975" s="873"/>
      <c r="K2975" s="41">
        <v>0</v>
      </c>
      <c r="L2975" s="875"/>
      <c r="M2975" s="43"/>
      <c r="O2975" s="1981"/>
      <c r="P2975" s="1982"/>
      <c r="Q2975" s="1980">
        <v>1</v>
      </c>
      <c r="R2975" s="2145"/>
      <c r="S2975" s="889"/>
      <c r="T2975" s="1569"/>
      <c r="U2975" s="915"/>
      <c r="V2975" s="890"/>
    </row>
    <row r="2976" spans="2:22" s="38" customFormat="1" ht="12" hidden="1" outlineLevel="3">
      <c r="B2976" s="26"/>
      <c r="C2976" s="40"/>
      <c r="D2976" s="39"/>
      <c r="E2976" s="40"/>
      <c r="F2976" s="872"/>
      <c r="G2976" s="873"/>
      <c r="H2976" s="873"/>
      <c r="I2976" s="874" t="s">
        <v>502</v>
      </c>
      <c r="J2976" s="873"/>
      <c r="K2976" s="41">
        <v>122.93</v>
      </c>
      <c r="L2976" s="875"/>
      <c r="M2976" s="43"/>
      <c r="O2976" s="1981"/>
      <c r="P2976" s="1982"/>
      <c r="Q2976" s="1980">
        <v>1</v>
      </c>
      <c r="R2976" s="2145"/>
      <c r="S2976" s="889"/>
      <c r="T2976" s="1569"/>
      <c r="U2976" s="915"/>
      <c r="V2976" s="890"/>
    </row>
    <row r="2977" spans="2:22" s="38" customFormat="1" ht="12" hidden="1" outlineLevel="3">
      <c r="B2977" s="26"/>
      <c r="C2977" s="40"/>
      <c r="D2977" s="39"/>
      <c r="E2977" s="40"/>
      <c r="F2977" s="872"/>
      <c r="G2977" s="873"/>
      <c r="H2977" s="873"/>
      <c r="I2977" s="874" t="s">
        <v>21</v>
      </c>
      <c r="J2977" s="873"/>
      <c r="K2977" s="41">
        <v>0</v>
      </c>
      <c r="L2977" s="875"/>
      <c r="M2977" s="43"/>
      <c r="O2977" s="1981"/>
      <c r="P2977" s="1982"/>
      <c r="Q2977" s="1980">
        <v>1</v>
      </c>
      <c r="R2977" s="2145"/>
      <c r="S2977" s="889"/>
      <c r="T2977" s="1569"/>
      <c r="U2977" s="915"/>
      <c r="V2977" s="890"/>
    </row>
    <row r="2978" spans="2:22" s="38" customFormat="1" ht="12" hidden="1" outlineLevel="3">
      <c r="B2978" s="26"/>
      <c r="C2978" s="40"/>
      <c r="D2978" s="39"/>
      <c r="E2978" s="40"/>
      <c r="F2978" s="872"/>
      <c r="G2978" s="873"/>
      <c r="H2978" s="873"/>
      <c r="I2978" s="874" t="s">
        <v>143</v>
      </c>
      <c r="J2978" s="873"/>
      <c r="K2978" s="41">
        <v>225.34</v>
      </c>
      <c r="L2978" s="875"/>
      <c r="M2978" s="43"/>
      <c r="O2978" s="1981"/>
      <c r="P2978" s="1982"/>
      <c r="Q2978" s="1980">
        <v>1</v>
      </c>
      <c r="R2978" s="2145"/>
      <c r="S2978" s="889"/>
      <c r="T2978" s="1569"/>
      <c r="U2978" s="915"/>
      <c r="V2978" s="890"/>
    </row>
    <row r="2979" spans="2:22" s="38" customFormat="1" ht="12" hidden="1" outlineLevel="3">
      <c r="B2979" s="26"/>
      <c r="C2979" s="40"/>
      <c r="D2979" s="39"/>
      <c r="E2979" s="40"/>
      <c r="F2979" s="872"/>
      <c r="G2979" s="873"/>
      <c r="H2979" s="873"/>
      <c r="I2979" s="874" t="s">
        <v>3</v>
      </c>
      <c r="J2979" s="873"/>
      <c r="K2979" s="41">
        <v>348.27</v>
      </c>
      <c r="L2979" s="875"/>
      <c r="M2979" s="43"/>
      <c r="O2979" s="1981"/>
      <c r="P2979" s="1982"/>
      <c r="Q2979" s="1980">
        <v>1</v>
      </c>
      <c r="R2979" s="2145"/>
      <c r="S2979" s="889"/>
      <c r="T2979" s="1569"/>
      <c r="U2979" s="915"/>
      <c r="V2979" s="890"/>
    </row>
    <row r="2980" spans="2:22" s="38" customFormat="1" ht="12" hidden="1" outlineLevel="3">
      <c r="B2980" s="26"/>
      <c r="C2980" s="40"/>
      <c r="D2980" s="39"/>
      <c r="E2980" s="40"/>
      <c r="F2980" s="872"/>
      <c r="G2980" s="873"/>
      <c r="H2980" s="873"/>
      <c r="I2980" s="874" t="s">
        <v>1350</v>
      </c>
      <c r="J2980" s="873"/>
      <c r="K2980" s="41">
        <v>0</v>
      </c>
      <c r="L2980" s="875"/>
      <c r="M2980" s="43"/>
      <c r="O2980" s="1981"/>
      <c r="P2980" s="1982"/>
      <c r="Q2980" s="1980">
        <v>1</v>
      </c>
      <c r="R2980" s="2145"/>
      <c r="S2980" s="889"/>
      <c r="T2980" s="1569"/>
      <c r="U2980" s="915"/>
      <c r="V2980" s="890"/>
    </row>
    <row r="2981" spans="2:22" s="38" customFormat="1" ht="21.6" hidden="1" outlineLevel="3">
      <c r="B2981" s="26"/>
      <c r="C2981" s="40"/>
      <c r="D2981" s="39"/>
      <c r="E2981" s="40"/>
      <c r="F2981" s="872"/>
      <c r="G2981" s="873"/>
      <c r="H2981" s="873"/>
      <c r="I2981" s="874" t="s">
        <v>1619</v>
      </c>
      <c r="J2981" s="873"/>
      <c r="K2981" s="41">
        <v>6509.7269999999999</v>
      </c>
      <c r="L2981" s="875"/>
      <c r="M2981" s="43"/>
      <c r="O2981" s="1981"/>
      <c r="P2981" s="1982"/>
      <c r="Q2981" s="1980">
        <v>1</v>
      </c>
      <c r="R2981" s="2145"/>
      <c r="S2981" s="889"/>
      <c r="T2981" s="1569"/>
      <c r="U2981" s="915"/>
      <c r="V2981" s="890"/>
    </row>
    <row r="2982" spans="2:22" s="38" customFormat="1" ht="12" hidden="1" outlineLevel="3">
      <c r="B2982" s="26"/>
      <c r="C2982" s="40"/>
      <c r="D2982" s="39"/>
      <c r="E2982" s="40"/>
      <c r="F2982" s="872"/>
      <c r="G2982" s="873"/>
      <c r="H2982" s="873"/>
      <c r="I2982" s="874" t="s">
        <v>3</v>
      </c>
      <c r="J2982" s="873"/>
      <c r="K2982" s="41">
        <v>6509.7269999999999</v>
      </c>
      <c r="L2982" s="875"/>
      <c r="M2982" s="43"/>
      <c r="O2982" s="1981"/>
      <c r="P2982" s="1982"/>
      <c r="Q2982" s="1980">
        <v>1</v>
      </c>
      <c r="R2982" s="2145"/>
      <c r="S2982" s="889"/>
      <c r="T2982" s="1569"/>
      <c r="U2982" s="915"/>
      <c r="V2982" s="890"/>
    </row>
    <row r="2983" spans="2:22" s="38" customFormat="1" ht="12" hidden="1" outlineLevel="3">
      <c r="B2983" s="26"/>
      <c r="C2983" s="40"/>
      <c r="D2983" s="39"/>
      <c r="E2983" s="40"/>
      <c r="F2983" s="872"/>
      <c r="G2983" s="873"/>
      <c r="H2983" s="873"/>
      <c r="I2983" s="874" t="s">
        <v>160</v>
      </c>
      <c r="J2983" s="873"/>
      <c r="K2983" s="41">
        <v>0</v>
      </c>
      <c r="L2983" s="875"/>
      <c r="M2983" s="43"/>
      <c r="O2983" s="1981"/>
      <c r="P2983" s="1982"/>
      <c r="Q2983" s="1980">
        <v>1</v>
      </c>
      <c r="R2983" s="2145"/>
      <c r="S2983" s="889"/>
      <c r="T2983" s="1569"/>
      <c r="U2983" s="915"/>
      <c r="V2983" s="890"/>
    </row>
    <row r="2984" spans="2:22" s="38" customFormat="1" ht="12" hidden="1" outlineLevel="3">
      <c r="B2984" s="26"/>
      <c r="C2984" s="40"/>
      <c r="D2984" s="39"/>
      <c r="E2984" s="40"/>
      <c r="F2984" s="872"/>
      <c r="G2984" s="873"/>
      <c r="H2984" s="873"/>
      <c r="I2984" s="874" t="s">
        <v>1345</v>
      </c>
      <c r="J2984" s="873"/>
      <c r="K2984" s="41">
        <v>0</v>
      </c>
      <c r="L2984" s="875"/>
      <c r="M2984" s="43"/>
      <c r="O2984" s="1981"/>
      <c r="P2984" s="1982"/>
      <c r="Q2984" s="1980">
        <v>1</v>
      </c>
      <c r="R2984" s="2145"/>
      <c r="S2984" s="889"/>
      <c r="T2984" s="1569"/>
      <c r="U2984" s="915"/>
      <c r="V2984" s="890"/>
    </row>
    <row r="2985" spans="2:22" s="38" customFormat="1" ht="12" hidden="1" outlineLevel="3">
      <c r="B2985" s="26"/>
      <c r="C2985" s="40"/>
      <c r="D2985" s="39"/>
      <c r="E2985" s="40"/>
      <c r="F2985" s="872"/>
      <c r="G2985" s="873"/>
      <c r="H2985" s="873"/>
      <c r="I2985" s="874" t="s">
        <v>1316</v>
      </c>
      <c r="J2985" s="873"/>
      <c r="K2985" s="41">
        <v>632.04999999999995</v>
      </c>
      <c r="L2985" s="875"/>
      <c r="M2985" s="43"/>
      <c r="O2985" s="1981"/>
      <c r="P2985" s="1982"/>
      <c r="Q2985" s="1980">
        <v>1</v>
      </c>
      <c r="R2985" s="2145"/>
      <c r="S2985" s="889"/>
      <c r="T2985" s="1569"/>
      <c r="U2985" s="915"/>
      <c r="V2985" s="890"/>
    </row>
    <row r="2986" spans="2:22" s="38" customFormat="1" ht="12" hidden="1" outlineLevel="3">
      <c r="B2986" s="26"/>
      <c r="C2986" s="40"/>
      <c r="D2986" s="39"/>
      <c r="E2986" s="40"/>
      <c r="F2986" s="872"/>
      <c r="G2986" s="873"/>
      <c r="H2986" s="873"/>
      <c r="I2986" s="874" t="s">
        <v>3</v>
      </c>
      <c r="J2986" s="873"/>
      <c r="K2986" s="41">
        <v>632.04999999999995</v>
      </c>
      <c r="L2986" s="875"/>
      <c r="M2986" s="43"/>
      <c r="O2986" s="1981"/>
      <c r="P2986" s="1982"/>
      <c r="Q2986" s="1980">
        <v>1</v>
      </c>
      <c r="R2986" s="2145"/>
      <c r="S2986" s="889"/>
      <c r="T2986" s="1569"/>
      <c r="U2986" s="915"/>
      <c r="V2986" s="890"/>
    </row>
    <row r="2987" spans="2:22" s="38" customFormat="1" ht="12" hidden="1" outlineLevel="3">
      <c r="B2987" s="26"/>
      <c r="C2987" s="40"/>
      <c r="D2987" s="39"/>
      <c r="E2987" s="40"/>
      <c r="F2987" s="872"/>
      <c r="G2987" s="873"/>
      <c r="H2987" s="873"/>
      <c r="I2987" s="874" t="s">
        <v>568</v>
      </c>
      <c r="J2987" s="873"/>
      <c r="K2987" s="41">
        <v>0</v>
      </c>
      <c r="L2987" s="875"/>
      <c r="M2987" s="43"/>
      <c r="O2987" s="1981"/>
      <c r="P2987" s="1982"/>
      <c r="Q2987" s="1980">
        <v>1</v>
      </c>
      <c r="R2987" s="2145"/>
      <c r="S2987" s="889"/>
      <c r="T2987" s="1569"/>
      <c r="U2987" s="915"/>
      <c r="V2987" s="890"/>
    </row>
    <row r="2988" spans="2:22" s="38" customFormat="1" ht="12" hidden="1" outlineLevel="3">
      <c r="B2988" s="26"/>
      <c r="C2988" s="40"/>
      <c r="D2988" s="39"/>
      <c r="E2988" s="40"/>
      <c r="F2988" s="872"/>
      <c r="G2988" s="873"/>
      <c r="H2988" s="873"/>
      <c r="I2988" s="874" t="s">
        <v>67</v>
      </c>
      <c r="J2988" s="873"/>
      <c r="K2988" s="41">
        <v>52.46</v>
      </c>
      <c r="L2988" s="875"/>
      <c r="M2988" s="43"/>
      <c r="O2988" s="1981"/>
      <c r="P2988" s="1982"/>
      <c r="Q2988" s="1980">
        <v>1</v>
      </c>
      <c r="R2988" s="2145"/>
      <c r="S2988" s="889"/>
      <c r="T2988" s="1569"/>
      <c r="U2988" s="915"/>
      <c r="V2988" s="890"/>
    </row>
    <row r="2989" spans="2:22" s="38" customFormat="1" ht="12" hidden="1" outlineLevel="3">
      <c r="B2989" s="26"/>
      <c r="C2989" s="40"/>
      <c r="D2989" s="39"/>
      <c r="E2989" s="40"/>
      <c r="F2989" s="872"/>
      <c r="G2989" s="873"/>
      <c r="H2989" s="873"/>
      <c r="I2989" s="874"/>
      <c r="J2989" s="873"/>
      <c r="K2989" s="41">
        <v>0</v>
      </c>
      <c r="L2989" s="875"/>
      <c r="M2989" s="43"/>
      <c r="O2989" s="1981"/>
      <c r="P2989" s="1982"/>
      <c r="Q2989" s="1980">
        <v>1</v>
      </c>
      <c r="R2989" s="2145"/>
      <c r="S2989" s="889"/>
      <c r="T2989" s="1569"/>
      <c r="U2989" s="915"/>
      <c r="V2989" s="890"/>
    </row>
    <row r="2990" spans="2:22" s="64" customFormat="1" outlineLevel="2" collapsed="1">
      <c r="B2990" s="26" t="s">
        <v>4688</v>
      </c>
      <c r="C2990" s="1642"/>
      <c r="D2990" s="1921"/>
      <c r="E2990" s="1639" t="s">
        <v>1</v>
      </c>
      <c r="F2990" s="1638">
        <v>2</v>
      </c>
      <c r="G2990" s="1642" t="s">
        <v>13</v>
      </c>
      <c r="H2990" s="1922" t="s">
        <v>2375</v>
      </c>
      <c r="I2990" s="1644" t="s">
        <v>2374</v>
      </c>
      <c r="J2990" s="1642" t="s">
        <v>16</v>
      </c>
      <c r="K2990" s="1643">
        <v>387.87</v>
      </c>
      <c r="L2990" s="1923">
        <v>0</v>
      </c>
      <c r="M2990" s="1643">
        <f>K2990*(1+L2990/100)</f>
        <v>387.87</v>
      </c>
      <c r="O2990" s="1977"/>
      <c r="P2990" s="1983"/>
      <c r="Q2990" s="1978"/>
      <c r="R2990" s="2143">
        <f>M2990*Q2990</f>
        <v>0</v>
      </c>
      <c r="S2990" s="1924">
        <v>2.5999999999999998E-4</v>
      </c>
      <c r="T2990" s="2155">
        <f>M2990*S2990</f>
        <v>0.1008462</v>
      </c>
      <c r="U2990" s="1619"/>
      <c r="V2990" s="911">
        <f>M2990*U2990</f>
        <v>0</v>
      </c>
    </row>
    <row r="2991" spans="2:22" s="38" customFormat="1" ht="12" hidden="1" outlineLevel="3">
      <c r="B2991" s="26"/>
      <c r="C2991" s="40"/>
      <c r="D2991" s="39"/>
      <c r="E2991" s="40"/>
      <c r="F2991" s="872"/>
      <c r="G2991" s="873"/>
      <c r="H2991" s="873"/>
      <c r="I2991" s="874" t="s">
        <v>567</v>
      </c>
      <c r="J2991" s="873"/>
      <c r="K2991" s="41">
        <v>0</v>
      </c>
      <c r="L2991" s="875"/>
      <c r="M2991" s="43"/>
      <c r="O2991" s="1981"/>
      <c r="P2991" s="1982"/>
      <c r="Q2991" s="1980">
        <v>1</v>
      </c>
      <c r="R2991" s="2145"/>
      <c r="S2991" s="889"/>
      <c r="T2991" s="1569"/>
      <c r="U2991" s="915"/>
      <c r="V2991" s="890"/>
    </row>
    <row r="2992" spans="2:22" s="38" customFormat="1" ht="12" hidden="1" outlineLevel="3">
      <c r="B2992" s="26"/>
      <c r="C2992" s="40"/>
      <c r="D2992" s="39"/>
      <c r="E2992" s="40"/>
      <c r="F2992" s="872"/>
      <c r="G2992" s="873"/>
      <c r="H2992" s="873"/>
      <c r="I2992" s="874" t="s">
        <v>589</v>
      </c>
      <c r="J2992" s="873"/>
      <c r="K2992" s="41">
        <v>387.87</v>
      </c>
      <c r="L2992" s="875"/>
      <c r="M2992" s="43"/>
      <c r="O2992" s="1981"/>
      <c r="P2992" s="1982"/>
      <c r="Q2992" s="1980">
        <v>1</v>
      </c>
      <c r="R2992" s="2145"/>
      <c r="S2992" s="889"/>
      <c r="T2992" s="1569"/>
      <c r="U2992" s="915"/>
      <c r="V2992" s="890"/>
    </row>
    <row r="2993" spans="1:22" s="64" customFormat="1" outlineLevel="2" collapsed="1">
      <c r="B2993" s="26" t="s">
        <v>4688</v>
      </c>
      <c r="C2993" s="1642"/>
      <c r="D2993" s="1921"/>
      <c r="E2993" s="1639" t="s">
        <v>2</v>
      </c>
      <c r="F2993" s="1638">
        <v>3</v>
      </c>
      <c r="G2993" s="1642" t="s">
        <v>13</v>
      </c>
      <c r="H2993" s="1922" t="s">
        <v>2376</v>
      </c>
      <c r="I2993" s="1644" t="s">
        <v>2377</v>
      </c>
      <c r="J2993" s="1642" t="s">
        <v>16</v>
      </c>
      <c r="K2993" s="1643">
        <v>337.44099999999992</v>
      </c>
      <c r="L2993" s="1923">
        <v>0</v>
      </c>
      <c r="M2993" s="1643">
        <f>K2993*(1+L2993/100)</f>
        <v>337.44099999999992</v>
      </c>
      <c r="O2993" s="1977"/>
      <c r="P2993" s="1983"/>
      <c r="Q2993" s="1978"/>
      <c r="R2993" s="2143">
        <f>M2993*Q2993</f>
        <v>0</v>
      </c>
      <c r="S2993" s="1924">
        <v>2.9E-4</v>
      </c>
      <c r="T2993" s="2155">
        <f>M2993*S2993</f>
        <v>9.7857889999999975E-2</v>
      </c>
      <c r="U2993" s="1619"/>
      <c r="V2993" s="911">
        <f>M2993*U2993</f>
        <v>0</v>
      </c>
    </row>
    <row r="2994" spans="1:22" s="38" customFormat="1" ht="12" hidden="1" outlineLevel="3">
      <c r="B2994" s="26"/>
      <c r="C2994" s="40"/>
      <c r="D2994" s="39"/>
      <c r="E2994" s="40"/>
      <c r="F2994" s="872"/>
      <c r="G2994" s="873"/>
      <c r="H2994" s="873"/>
      <c r="I2994" s="874" t="s">
        <v>1415</v>
      </c>
      <c r="J2994" s="873"/>
      <c r="K2994" s="41">
        <v>0</v>
      </c>
      <c r="L2994" s="875"/>
      <c r="M2994" s="43"/>
      <c r="O2994" s="1981"/>
      <c r="P2994" s="1982"/>
      <c r="Q2994" s="1984"/>
      <c r="R2994" s="2145"/>
      <c r="S2994" s="889"/>
      <c r="T2994" s="1569"/>
      <c r="U2994" s="915"/>
      <c r="V2994" s="890"/>
    </row>
    <row r="2995" spans="1:22" s="38" customFormat="1" ht="12" hidden="1" outlineLevel="3">
      <c r="B2995" s="26"/>
      <c r="C2995" s="40"/>
      <c r="D2995" s="39"/>
      <c r="E2995" s="40"/>
      <c r="F2995" s="872"/>
      <c r="G2995" s="873"/>
      <c r="H2995" s="873"/>
      <c r="I2995" s="874" t="s">
        <v>103</v>
      </c>
      <c r="J2995" s="873"/>
      <c r="K2995" s="41">
        <v>0</v>
      </c>
      <c r="L2995" s="875"/>
      <c r="M2995" s="43"/>
      <c r="O2995" s="1981"/>
      <c r="P2995" s="1982"/>
      <c r="Q2995" s="1984"/>
      <c r="R2995" s="2145"/>
      <c r="S2995" s="889"/>
      <c r="T2995" s="1569"/>
      <c r="U2995" s="915"/>
      <c r="V2995" s="890"/>
    </row>
    <row r="2996" spans="1:22" s="38" customFormat="1" ht="12" hidden="1" outlineLevel="3">
      <c r="B2996" s="26"/>
      <c r="C2996" s="40"/>
      <c r="D2996" s="39"/>
      <c r="E2996" s="40"/>
      <c r="F2996" s="872"/>
      <c r="G2996" s="873"/>
      <c r="H2996" s="873"/>
      <c r="I2996" s="874" t="s">
        <v>45</v>
      </c>
      <c r="J2996" s="873"/>
      <c r="K2996" s="41">
        <v>0</v>
      </c>
      <c r="L2996" s="875"/>
      <c r="M2996" s="43"/>
      <c r="O2996" s="1981"/>
      <c r="P2996" s="1982"/>
      <c r="Q2996" s="1984"/>
      <c r="R2996" s="2145"/>
      <c r="S2996" s="889"/>
      <c r="T2996" s="1569"/>
      <c r="U2996" s="915"/>
      <c r="V2996" s="890"/>
    </row>
    <row r="2997" spans="1:22" s="38" customFormat="1" ht="12" hidden="1" outlineLevel="3">
      <c r="B2997" s="26"/>
      <c r="C2997" s="40"/>
      <c r="D2997" s="39"/>
      <c r="E2997" s="40"/>
      <c r="F2997" s="872"/>
      <c r="G2997" s="873"/>
      <c r="H2997" s="873"/>
      <c r="I2997" s="874" t="s">
        <v>739</v>
      </c>
      <c r="J2997" s="873"/>
      <c r="K2997" s="41">
        <v>0</v>
      </c>
      <c r="L2997" s="875"/>
      <c r="M2997" s="43"/>
      <c r="O2997" s="1981"/>
      <c r="P2997" s="1982"/>
      <c r="Q2997" s="1984"/>
      <c r="R2997" s="2145"/>
      <c r="S2997" s="889"/>
      <c r="T2997" s="1569"/>
      <c r="U2997" s="915"/>
      <c r="V2997" s="890"/>
    </row>
    <row r="2998" spans="1:22" s="38" customFormat="1" ht="12" hidden="1" outlineLevel="3">
      <c r="B2998" s="26"/>
      <c r="C2998" s="40"/>
      <c r="D2998" s="39"/>
      <c r="E2998" s="40"/>
      <c r="F2998" s="872"/>
      <c r="G2998" s="873"/>
      <c r="H2998" s="873"/>
      <c r="I2998" s="874" t="s">
        <v>1159</v>
      </c>
      <c r="J2998" s="873"/>
      <c r="K2998" s="41">
        <v>304.93399999999991</v>
      </c>
      <c r="L2998" s="875"/>
      <c r="M2998" s="43"/>
      <c r="O2998" s="1981"/>
      <c r="P2998" s="1982"/>
      <c r="Q2998" s="1984"/>
      <c r="R2998" s="2145"/>
      <c r="S2998" s="889"/>
      <c r="T2998" s="1569"/>
      <c r="U2998" s="915"/>
      <c r="V2998" s="890"/>
    </row>
    <row r="2999" spans="1:22" s="38" customFormat="1" ht="12" hidden="1" outlineLevel="3">
      <c r="B2999" s="26"/>
      <c r="C2999" s="40"/>
      <c r="D2999" s="39"/>
      <c r="E2999" s="40"/>
      <c r="F2999" s="872"/>
      <c r="G2999" s="873"/>
      <c r="H2999" s="873"/>
      <c r="I2999" s="874" t="s">
        <v>582</v>
      </c>
      <c r="J2999" s="873"/>
      <c r="K2999" s="41">
        <v>11.36</v>
      </c>
      <c r="L2999" s="875"/>
      <c r="M2999" s="43"/>
      <c r="O2999" s="1981"/>
      <c r="P2999" s="1982"/>
      <c r="Q2999" s="1984"/>
      <c r="R2999" s="2145"/>
      <c r="S2999" s="889"/>
      <c r="T2999" s="1569"/>
      <c r="U2999" s="915"/>
      <c r="V2999" s="890"/>
    </row>
    <row r="3000" spans="1:22" s="38" customFormat="1" ht="12" hidden="1" outlineLevel="3">
      <c r="B3000" s="26"/>
      <c r="C3000" s="40"/>
      <c r="D3000" s="39"/>
      <c r="E3000" s="40"/>
      <c r="F3000" s="872"/>
      <c r="G3000" s="873"/>
      <c r="H3000" s="873"/>
      <c r="I3000" s="874" t="s">
        <v>726</v>
      </c>
      <c r="J3000" s="873"/>
      <c r="K3000" s="41">
        <v>0</v>
      </c>
      <c r="L3000" s="875"/>
      <c r="M3000" s="43"/>
      <c r="O3000" s="1981"/>
      <c r="P3000" s="1982"/>
      <c r="Q3000" s="1984"/>
      <c r="R3000" s="2145"/>
      <c r="S3000" s="889"/>
      <c r="T3000" s="1569"/>
      <c r="U3000" s="915"/>
      <c r="V3000" s="890"/>
    </row>
    <row r="3001" spans="1:22" s="38" customFormat="1" ht="12" hidden="1" outlineLevel="3">
      <c r="B3001" s="26"/>
      <c r="C3001" s="40"/>
      <c r="D3001" s="39"/>
      <c r="E3001" s="40"/>
      <c r="F3001" s="872"/>
      <c r="G3001" s="873"/>
      <c r="H3001" s="873"/>
      <c r="I3001" s="874" t="s">
        <v>868</v>
      </c>
      <c r="J3001" s="873"/>
      <c r="K3001" s="41">
        <v>21.147000000000002</v>
      </c>
      <c r="L3001" s="875"/>
      <c r="M3001" s="43"/>
      <c r="O3001" s="1981"/>
      <c r="P3001" s="1982"/>
      <c r="Q3001" s="1984"/>
      <c r="R3001" s="2145"/>
      <c r="S3001" s="889"/>
      <c r="T3001" s="1569"/>
      <c r="U3001" s="915"/>
      <c r="V3001" s="890"/>
    </row>
    <row r="3002" spans="1:22" s="47" customFormat="1" ht="12.75" hidden="1" customHeight="1" outlineLevel="2">
      <c r="B3002" s="26"/>
      <c r="C3002" s="49"/>
      <c r="D3002" s="48"/>
      <c r="E3002" s="49"/>
      <c r="F3002" s="876"/>
      <c r="G3002" s="877"/>
      <c r="H3002" s="877"/>
      <c r="I3002" s="878"/>
      <c r="J3002" s="877"/>
      <c r="K3002" s="51"/>
      <c r="L3002" s="879"/>
      <c r="M3002" s="51"/>
      <c r="O3002" s="1988"/>
      <c r="P3002" s="1985"/>
      <c r="Q3002" s="1986"/>
      <c r="R3002" s="2146"/>
      <c r="S3002" s="891"/>
      <c r="T3002" s="1570"/>
      <c r="U3002" s="916"/>
      <c r="V3002" s="892"/>
    </row>
    <row r="3003" spans="1:22" s="25" customFormat="1" ht="22.95" customHeight="1" outlineLevel="1">
      <c r="A3003" s="451"/>
      <c r="B3003" s="500" t="s">
        <v>4689</v>
      </c>
      <c r="C3003" s="501" t="s">
        <v>4388</v>
      </c>
      <c r="D3003" s="501"/>
      <c r="E3003" s="502"/>
      <c r="F3003" s="844"/>
      <c r="G3003" s="845"/>
      <c r="H3003" s="503"/>
      <c r="I3003" s="868" t="s">
        <v>1481</v>
      </c>
      <c r="J3003" s="869"/>
      <c r="K3003" s="870"/>
      <c r="L3003" s="871"/>
      <c r="M3003" s="517"/>
      <c r="O3003" s="1975"/>
      <c r="P3003" s="1987"/>
      <c r="Q3003" s="1976"/>
      <c r="R3003" s="2142">
        <f>SUBTOTAL(9,R3005:R3009)</f>
        <v>0</v>
      </c>
      <c r="S3003" s="880"/>
      <c r="T3003" s="2156">
        <f>SUBTOTAL(9,T3005:T3009)</f>
        <v>0</v>
      </c>
      <c r="U3003" s="917"/>
      <c r="V3003" s="893">
        <f>SUBTOTAL(9,V3005:V3009)</f>
        <v>0</v>
      </c>
    </row>
    <row r="3004" spans="1:22" s="25" customFormat="1" ht="16.5" hidden="1" customHeight="1" outlineLevel="1">
      <c r="B3004" s="26"/>
      <c r="C3004" s="6"/>
      <c r="D3004" s="26"/>
      <c r="E3004" s="6"/>
      <c r="F3004" s="882"/>
      <c r="G3004" s="568"/>
      <c r="H3004" s="729"/>
      <c r="I3004" s="863" t="s">
        <v>4753</v>
      </c>
      <c r="J3004" s="568"/>
      <c r="K3004" s="28"/>
      <c r="L3004" s="574"/>
      <c r="M3004" s="28"/>
      <c r="O3004" s="1992"/>
      <c r="P3004" s="1993"/>
      <c r="Q3004" s="1994"/>
      <c r="R3004" s="2147"/>
      <c r="S3004" s="575"/>
      <c r="T3004" s="1571"/>
      <c r="U3004" s="918"/>
      <c r="V3004" s="895"/>
    </row>
    <row r="3005" spans="1:22" s="64" customFormat="1" ht="45.6" outlineLevel="2">
      <c r="B3005" s="26" t="s">
        <v>4688</v>
      </c>
      <c r="C3005" s="1642"/>
      <c r="D3005" s="1921"/>
      <c r="E3005" s="1639" t="s">
        <v>4647</v>
      </c>
      <c r="F3005" s="1638">
        <v>1</v>
      </c>
      <c r="G3005" s="1642" t="s">
        <v>4</v>
      </c>
      <c r="H3005" s="1922" t="s">
        <v>2303</v>
      </c>
      <c r="I3005" s="1644" t="s">
        <v>2304</v>
      </c>
      <c r="J3005" s="1642" t="s">
        <v>1875</v>
      </c>
      <c r="K3005" s="1643">
        <v>3</v>
      </c>
      <c r="L3005" s="1923">
        <v>0</v>
      </c>
      <c r="M3005" s="1643">
        <f>K3005*(1+L3005/100)</f>
        <v>3</v>
      </c>
      <c r="O3005" s="1977"/>
      <c r="P3005" s="1983"/>
      <c r="Q3005" s="1978"/>
      <c r="R3005" s="2143">
        <f>M3005*Q3005</f>
        <v>0</v>
      </c>
      <c r="S3005" s="1924"/>
      <c r="T3005" s="2155">
        <f>M3005*S3005</f>
        <v>0</v>
      </c>
      <c r="U3005" s="1619"/>
      <c r="V3005" s="911">
        <f>M3005*U3005</f>
        <v>0</v>
      </c>
    </row>
    <row r="3006" spans="1:22" s="64" customFormat="1" outlineLevel="2">
      <c r="B3006" s="26" t="s">
        <v>4688</v>
      </c>
      <c r="C3006" s="1642"/>
      <c r="D3006" s="1921"/>
      <c r="E3006" s="1639" t="s">
        <v>1</v>
      </c>
      <c r="F3006" s="1638">
        <v>2</v>
      </c>
      <c r="G3006" s="1642" t="s">
        <v>4</v>
      </c>
      <c r="H3006" s="1922" t="s">
        <v>2305</v>
      </c>
      <c r="I3006" s="1644" t="s">
        <v>2306</v>
      </c>
      <c r="J3006" s="1642" t="s">
        <v>1875</v>
      </c>
      <c r="K3006" s="1643">
        <v>4</v>
      </c>
      <c r="L3006" s="1923">
        <v>0</v>
      </c>
      <c r="M3006" s="1643">
        <f>K3006*(1+L3006/100)</f>
        <v>4</v>
      </c>
      <c r="O3006" s="1977"/>
      <c r="P3006" s="1983"/>
      <c r="Q3006" s="1978"/>
      <c r="R3006" s="2143">
        <f>M3006*Q3006</f>
        <v>0</v>
      </c>
      <c r="S3006" s="1924"/>
      <c r="T3006" s="2155">
        <f>M3006*S3006</f>
        <v>0</v>
      </c>
      <c r="U3006" s="1619"/>
      <c r="V3006" s="911">
        <f>M3006*U3006</f>
        <v>0</v>
      </c>
    </row>
    <row r="3007" spans="1:22" s="64" customFormat="1" ht="34.200000000000003" outlineLevel="2">
      <c r="B3007" s="26" t="s">
        <v>4688</v>
      </c>
      <c r="C3007" s="1642"/>
      <c r="D3007" s="1921"/>
      <c r="E3007" s="1639" t="s">
        <v>2</v>
      </c>
      <c r="F3007" s="1638">
        <v>3</v>
      </c>
      <c r="G3007" s="1642" t="s">
        <v>4</v>
      </c>
      <c r="H3007" s="1922" t="s">
        <v>2307</v>
      </c>
      <c r="I3007" s="1644" t="s">
        <v>2308</v>
      </c>
      <c r="J3007" s="1642" t="s">
        <v>1875</v>
      </c>
      <c r="K3007" s="1643">
        <v>1</v>
      </c>
      <c r="L3007" s="1923">
        <v>0</v>
      </c>
      <c r="M3007" s="1643">
        <f>K3007*(1+L3007/100)</f>
        <v>1</v>
      </c>
      <c r="O3007" s="1977"/>
      <c r="P3007" s="1983"/>
      <c r="Q3007" s="1978"/>
      <c r="R3007" s="2143">
        <f>M3007*Q3007</f>
        <v>0</v>
      </c>
      <c r="S3007" s="1924"/>
      <c r="T3007" s="2155">
        <f>M3007*S3007</f>
        <v>0</v>
      </c>
      <c r="U3007" s="1619"/>
      <c r="V3007" s="911">
        <f>M3007*U3007</f>
        <v>0</v>
      </c>
    </row>
    <row r="3008" spans="1:22" s="64" customFormat="1" outlineLevel="2">
      <c r="B3008" s="26" t="s">
        <v>4688</v>
      </c>
      <c r="C3008" s="1642"/>
      <c r="D3008" s="1921"/>
      <c r="E3008" s="1639" t="s">
        <v>4690</v>
      </c>
      <c r="F3008" s="1638">
        <v>4</v>
      </c>
      <c r="G3008" s="1642" t="s">
        <v>13</v>
      </c>
      <c r="H3008" s="1922" t="s">
        <v>366</v>
      </c>
      <c r="I3008" s="1926" t="s">
        <v>1661</v>
      </c>
      <c r="J3008" s="1642" t="s">
        <v>0</v>
      </c>
      <c r="K3008" s="1643">
        <v>1.1000000000000001</v>
      </c>
      <c r="L3008" s="1923">
        <v>0</v>
      </c>
      <c r="M3008" s="1643">
        <f>K3008*(1+L3008/100)</f>
        <v>1.1000000000000001</v>
      </c>
      <c r="O3008" s="1977"/>
      <c r="P3008" s="1983"/>
      <c r="Q3008" s="1978"/>
      <c r="R3008" s="2143">
        <f>M3008*Q3008</f>
        <v>0</v>
      </c>
      <c r="S3008" s="1924"/>
      <c r="T3008" s="2155">
        <f>M3008*S3008</f>
        <v>0</v>
      </c>
      <c r="U3008" s="1619"/>
      <c r="V3008" s="911">
        <f>M3008*U3008</f>
        <v>0</v>
      </c>
    </row>
    <row r="3009" spans="1:22" s="47" customFormat="1" ht="12.75" hidden="1" customHeight="1" outlineLevel="2">
      <c r="B3009" s="26"/>
      <c r="C3009" s="49"/>
      <c r="D3009" s="48"/>
      <c r="E3009" s="49"/>
      <c r="F3009" s="876"/>
      <c r="G3009" s="877"/>
      <c r="H3009" s="877"/>
      <c r="I3009" s="878"/>
      <c r="J3009" s="877"/>
      <c r="K3009" s="51"/>
      <c r="L3009" s="879"/>
      <c r="M3009" s="51"/>
      <c r="O3009" s="1988"/>
      <c r="P3009" s="1985"/>
      <c r="Q3009" s="1986"/>
      <c r="R3009" s="2146"/>
      <c r="S3009" s="891"/>
      <c r="T3009" s="1570"/>
      <c r="U3009" s="916"/>
      <c r="V3009" s="892"/>
    </row>
    <row r="3010" spans="1:22" s="25" customFormat="1" ht="16.5" customHeight="1" outlineLevel="1">
      <c r="A3010" s="451"/>
      <c r="B3010" s="500" t="s">
        <v>4689</v>
      </c>
      <c r="C3010" s="501" t="s">
        <v>4412</v>
      </c>
      <c r="D3010" s="501"/>
      <c r="E3010" s="502"/>
      <c r="F3010" s="844"/>
      <c r="G3010" s="845"/>
      <c r="H3010" s="503"/>
      <c r="I3010" s="868" t="s">
        <v>1367</v>
      </c>
      <c r="J3010" s="869"/>
      <c r="K3010" s="870"/>
      <c r="L3010" s="871"/>
      <c r="M3010" s="517"/>
      <c r="O3010" s="2007">
        <f>O3011+O3012</f>
        <v>0</v>
      </c>
      <c r="P3010" s="1987"/>
      <c r="Q3010" s="1976"/>
      <c r="R3010" s="2142">
        <f>SUBTOTAL(9,R3011:R3013)</f>
        <v>0</v>
      </c>
      <c r="S3010" s="880"/>
      <c r="T3010" s="2156">
        <f>SUBTOTAL(9,T3011:T3013)</f>
        <v>0</v>
      </c>
      <c r="U3010" s="917"/>
      <c r="V3010" s="893">
        <f>SUBTOTAL(9,V3011:V3013)</f>
        <v>0</v>
      </c>
    </row>
    <row r="3011" spans="1:22" s="64" customFormat="1" outlineLevel="2">
      <c r="B3011" s="1843" t="s">
        <v>4</v>
      </c>
      <c r="C3011" s="1844"/>
      <c r="D3011" s="1631" t="s">
        <v>4647</v>
      </c>
      <c r="E3011" s="1631"/>
      <c r="F3011" s="1630">
        <v>1</v>
      </c>
      <c r="G3011" s="1631" t="s">
        <v>4</v>
      </c>
      <c r="H3011" s="1632" t="s">
        <v>4616</v>
      </c>
      <c r="I3011" s="1929" t="s">
        <v>102</v>
      </c>
      <c r="J3011" s="1633" t="s">
        <v>23</v>
      </c>
      <c r="K3011" s="1634">
        <v>1</v>
      </c>
      <c r="L3011" s="1635">
        <v>0</v>
      </c>
      <c r="M3011" s="1636">
        <f>K3011*(1+L3011/100)</f>
        <v>1</v>
      </c>
      <c r="O3011" s="2000"/>
      <c r="P3011" s="1983"/>
      <c r="Q3011" s="1978"/>
      <c r="R3011" s="2148">
        <f>M3011*Q3011</f>
        <v>0</v>
      </c>
      <c r="S3011" s="576"/>
      <c r="T3011" s="2157">
        <f>M3011*S3011</f>
        <v>0</v>
      </c>
      <c r="U3011" s="919"/>
      <c r="V3011" s="896">
        <f>M3011*U3011</f>
        <v>0</v>
      </c>
    </row>
    <row r="3012" spans="1:22" s="64" customFormat="1" ht="15.6" outlineLevel="2" thickBot="1">
      <c r="B3012" s="1843" t="s">
        <v>4</v>
      </c>
      <c r="C3012" s="1844"/>
      <c r="D3012" s="1631" t="s">
        <v>1</v>
      </c>
      <c r="E3012" s="1631"/>
      <c r="F3012" s="1931">
        <v>2</v>
      </c>
      <c r="G3012" s="1932" t="s">
        <v>4</v>
      </c>
      <c r="H3012" s="1933" t="s">
        <v>4617</v>
      </c>
      <c r="I3012" s="1934" t="s">
        <v>1538</v>
      </c>
      <c r="J3012" s="1935" t="s">
        <v>23</v>
      </c>
      <c r="K3012" s="1936">
        <v>1</v>
      </c>
      <c r="L3012" s="1937">
        <v>0</v>
      </c>
      <c r="M3012" s="1938">
        <f>K3012*(1+L3012/100)</f>
        <v>1</v>
      </c>
      <c r="O3012" s="2008"/>
      <c r="P3012" s="1983"/>
      <c r="Q3012" s="2009"/>
      <c r="R3012" s="2150">
        <f>M3012*Q3012</f>
        <v>0</v>
      </c>
      <c r="S3012" s="2158"/>
      <c r="T3012" s="2159">
        <f>M3012*S3012</f>
        <v>0</v>
      </c>
      <c r="U3012" s="923"/>
      <c r="V3012" s="1939">
        <f>M3012*U3012</f>
        <v>0</v>
      </c>
    </row>
    <row r="3013" spans="1:22" s="47" customFormat="1" ht="12.75" customHeight="1" outlineLevel="2">
      <c r="B3013" s="48"/>
      <c r="C3013" s="49"/>
      <c r="D3013" s="48"/>
      <c r="E3013" s="49"/>
      <c r="F3013" s="48"/>
      <c r="G3013" s="49"/>
      <c r="H3013" s="49"/>
      <c r="I3013" s="50"/>
      <c r="J3013" s="49"/>
      <c r="K3013" s="51"/>
      <c r="L3013" s="52"/>
      <c r="M3013" s="51"/>
      <c r="O3013" s="515">
        <v>1</v>
      </c>
      <c r="P3013" s="51"/>
      <c r="Q3013" s="469"/>
      <c r="R3013" s="2151"/>
      <c r="S3013" s="53"/>
      <c r="T3013" s="52"/>
      <c r="U3013" s="52"/>
      <c r="V3013" s="52"/>
    </row>
  </sheetData>
  <sheetProtection algorithmName="SHA-512" hashValue="WV0VA+9FQBhxXy0dRc9DoBQpiec6OJKZVLS69toGRyFexcDKZzGYQz+bSEacSbrSe/NZidxZfqEKEB2IhYWBOA==" saltValue="bJX3XPS7WldChuXDgE+yOQ==" spinCount="100000" sheet="1"/>
  <autoFilter ref="B3:V3012">
    <filterColumn colId="0">
      <customFilters>
        <customFilter operator="notEqual" val=" "/>
      </customFilters>
    </filterColumn>
  </autoFilter>
  <printOptions gridLines="1"/>
  <pageMargins left="0.86614173228346458" right="0.39370078740157483" top="0.86614173228346458" bottom="0.35433070866141736" header="0.39370078740157483" footer="0.19685039370078741"/>
  <pageSetup paperSize="9" scale="58" fitToHeight="0" orientation="portrait" r:id="rId1"/>
  <headerFooter>
    <oddHeader>&amp;R&amp;F
&amp;A</oddHeader>
    <oddFooter>&amp;R&amp;P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theme="0" tint="-0.14999847407452621"/>
    <outlinePr summaryBelow="0"/>
    <pageSetUpPr fitToPage="1"/>
  </sheetPr>
  <dimension ref="A1:S205"/>
  <sheetViews>
    <sheetView zoomScale="85" zoomScaleNormal="85" zoomScaleSheetLayoutView="100" workbookViewId="0">
      <pane xSplit="10"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RowHeight="13.2" outlineLevelRow="2"/>
  <cols>
    <col min="1" max="1" width="8.88671875" hidden="1" customWidth="1"/>
    <col min="2" max="2" width="5.5546875" style="492" hidden="1" customWidth="1"/>
    <col min="3" max="4" width="4.5546875" style="493" hidden="1" customWidth="1"/>
    <col min="5" max="5" width="4.5546875" style="493" customWidth="1"/>
    <col min="6" max="6" width="5.44140625" style="1" customWidth="1"/>
    <col min="7" max="7" width="4.33203125" style="4" customWidth="1"/>
    <col min="8" max="8" width="14.33203125" style="3" customWidth="1"/>
    <col min="9" max="9" width="59.33203125" style="577" customWidth="1"/>
    <col min="10" max="10" width="4.33203125" style="4" customWidth="1"/>
    <col min="11" max="11" width="13.6640625" style="7" customWidth="1"/>
    <col min="12" max="12" width="6.88671875" style="8" customWidth="1"/>
    <col min="13" max="13" width="13.44140625" style="7" customWidth="1"/>
    <col min="14" max="14" width="11.33203125" style="470" customWidth="1"/>
    <col min="15" max="15" width="24.33203125" style="9" customWidth="1"/>
    <col min="16" max="16" width="11.33203125" style="10" customWidth="1"/>
    <col min="17" max="19" width="11.33203125" style="8" customWidth="1"/>
  </cols>
  <sheetData>
    <row r="1" spans="1:19" ht="21.6" customHeight="1">
      <c r="B1" s="483"/>
      <c r="C1" s="484"/>
      <c r="D1" s="484"/>
      <c r="E1" s="484"/>
      <c r="F1" s="817"/>
      <c r="G1" s="818"/>
      <c r="H1" s="818"/>
      <c r="I1" s="818" t="s">
        <v>1711</v>
      </c>
      <c r="J1" s="819"/>
      <c r="K1" s="819"/>
      <c r="L1" s="819"/>
      <c r="M1" s="819"/>
      <c r="N1" s="819"/>
      <c r="O1" s="1010"/>
      <c r="P1" s="819"/>
      <c r="Q1" s="819"/>
      <c r="R1" s="819"/>
      <c r="S1" s="819"/>
    </row>
    <row r="2" spans="1:19" ht="21.6" customHeight="1">
      <c r="B2" s="26"/>
      <c r="C2" s="484"/>
      <c r="D2" s="484"/>
      <c r="E2" s="484"/>
      <c r="F2" s="822"/>
      <c r="G2" s="755"/>
      <c r="H2" s="755"/>
      <c r="I2" s="755" t="s">
        <v>4902</v>
      </c>
      <c r="J2" s="756"/>
      <c r="K2" s="756"/>
      <c r="L2" s="756"/>
      <c r="M2" s="756"/>
      <c r="N2" s="756"/>
      <c r="O2" s="1011"/>
      <c r="P2" s="756"/>
      <c r="Q2" s="756"/>
      <c r="R2" s="756"/>
      <c r="S2" s="756"/>
    </row>
    <row r="3" spans="1:19" s="910" customFormat="1" ht="57.6" customHeight="1" thickBot="1">
      <c r="B3" s="901"/>
      <c r="C3" s="902"/>
      <c r="D3" s="902"/>
      <c r="E3" s="1614"/>
      <c r="F3" s="903" t="s">
        <v>189</v>
      </c>
      <c r="G3" s="904" t="s">
        <v>22</v>
      </c>
      <c r="H3" s="904" t="s">
        <v>20</v>
      </c>
      <c r="I3" s="905" t="s">
        <v>99</v>
      </c>
      <c r="J3" s="904" t="s">
        <v>10</v>
      </c>
      <c r="K3" s="851" t="s">
        <v>1347</v>
      </c>
      <c r="L3" s="851" t="s">
        <v>179</v>
      </c>
      <c r="M3" s="904" t="s">
        <v>509</v>
      </c>
      <c r="N3" s="908" t="s">
        <v>461</v>
      </c>
      <c r="O3" s="1621" t="s">
        <v>33</v>
      </c>
      <c r="P3" s="904" t="s">
        <v>565</v>
      </c>
      <c r="Q3" s="904" t="s">
        <v>198</v>
      </c>
      <c r="R3" s="904" t="s">
        <v>920</v>
      </c>
      <c r="S3" s="909" t="s">
        <v>125</v>
      </c>
    </row>
    <row r="4" spans="1:19" ht="15.6" customHeight="1">
      <c r="B4" s="26"/>
      <c r="C4" s="6"/>
      <c r="D4" s="2"/>
      <c r="E4" s="1615"/>
      <c r="F4" s="824"/>
      <c r="G4" s="568"/>
      <c r="H4" s="45"/>
      <c r="I4" s="569"/>
      <c r="J4" s="568"/>
      <c r="K4" s="46"/>
      <c r="L4" s="46"/>
      <c r="M4" s="46"/>
      <c r="N4" s="884"/>
      <c r="O4" s="826"/>
      <c r="P4" s="46"/>
      <c r="Q4" s="46"/>
      <c r="R4" s="913"/>
      <c r="S4" s="728"/>
    </row>
    <row r="5" spans="1:19" s="25" customFormat="1" ht="33.6" customHeight="1" outlineLevel="1">
      <c r="A5" s="451"/>
      <c r="B5" s="500"/>
      <c r="C5" s="501"/>
      <c r="D5" s="501"/>
      <c r="E5" s="1616"/>
      <c r="F5" s="844"/>
      <c r="G5" s="845"/>
      <c r="H5" s="503"/>
      <c r="I5" s="868" t="s">
        <v>1178</v>
      </c>
      <c r="J5" s="869"/>
      <c r="K5" s="870"/>
      <c r="L5" s="871"/>
      <c r="M5" s="517"/>
      <c r="N5" s="886"/>
      <c r="O5" s="2038">
        <f>SUBTOTAL(9,O7:O203)</f>
        <v>0</v>
      </c>
      <c r="P5" s="1610"/>
      <c r="Q5" s="1611">
        <f>SUBTOTAL(9,Q7:Q203)</f>
        <v>0</v>
      </c>
      <c r="R5" s="1612"/>
      <c r="S5" s="1613">
        <f>SUBTOTAL(9,S7:S203)</f>
        <v>0</v>
      </c>
    </row>
    <row r="6" spans="1:19" s="25" customFormat="1" ht="16.5" customHeight="1" outlineLevel="1">
      <c r="B6" s="26"/>
      <c r="C6" s="6"/>
      <c r="D6" s="26"/>
      <c r="E6" s="6"/>
      <c r="F6" s="882"/>
      <c r="G6" s="568"/>
      <c r="H6" s="729"/>
      <c r="I6" s="883" t="s">
        <v>2355</v>
      </c>
      <c r="J6" s="568"/>
      <c r="K6" s="28"/>
      <c r="L6" s="574"/>
      <c r="M6" s="28"/>
      <c r="N6" s="894"/>
      <c r="O6" s="2039"/>
      <c r="P6" s="575"/>
      <c r="Q6" s="1571"/>
      <c r="R6" s="918"/>
      <c r="S6" s="895"/>
    </row>
    <row r="7" spans="1:19" s="64" customFormat="1" ht="26.4" customHeight="1" outlineLevel="2">
      <c r="B7" s="16"/>
      <c r="C7" s="17"/>
      <c r="D7" s="16"/>
      <c r="E7" s="482"/>
      <c r="F7" s="848">
        <v>1</v>
      </c>
      <c r="G7" s="17" t="s">
        <v>4</v>
      </c>
      <c r="H7" s="33" t="s">
        <v>1944</v>
      </c>
      <c r="I7" s="513" t="s">
        <v>1945</v>
      </c>
      <c r="J7" s="17" t="s">
        <v>1875</v>
      </c>
      <c r="K7" s="35">
        <v>1</v>
      </c>
      <c r="L7" s="19">
        <v>0</v>
      </c>
      <c r="M7" s="35">
        <f t="shared" ref="M7:M202" si="0">K7*(1+L7/100)</f>
        <v>1</v>
      </c>
      <c r="N7" s="1820"/>
      <c r="O7" s="2040">
        <f t="shared" ref="O7:O38" si="1">M7*N7</f>
        <v>0</v>
      </c>
      <c r="P7" s="1619"/>
      <c r="Q7" s="1568">
        <f t="shared" ref="Q7:Q38" si="2">M7*P7</f>
        <v>0</v>
      </c>
      <c r="R7" s="36"/>
      <c r="S7" s="911">
        <f t="shared" ref="S7:S38" si="3">M7*R7</f>
        <v>0</v>
      </c>
    </row>
    <row r="8" spans="1:19" s="64" customFormat="1" ht="11.4" outlineLevel="2">
      <c r="B8" s="16"/>
      <c r="C8" s="17"/>
      <c r="D8" s="16"/>
      <c r="E8" s="482"/>
      <c r="F8" s="848">
        <v>2</v>
      </c>
      <c r="G8" s="17" t="s">
        <v>4</v>
      </c>
      <c r="H8" s="33" t="s">
        <v>1946</v>
      </c>
      <c r="I8" s="55" t="s">
        <v>1947</v>
      </c>
      <c r="J8" s="17"/>
      <c r="K8" s="35"/>
      <c r="L8" s="63"/>
      <c r="M8" s="35"/>
      <c r="N8" s="2043"/>
      <c r="O8" s="2044"/>
      <c r="P8" s="1619"/>
      <c r="Q8" s="1568">
        <f t="shared" si="2"/>
        <v>0</v>
      </c>
      <c r="R8" s="36"/>
      <c r="S8" s="911">
        <f t="shared" si="3"/>
        <v>0</v>
      </c>
    </row>
    <row r="9" spans="1:19" s="64" customFormat="1" ht="11.4" outlineLevel="2">
      <c r="B9" s="16"/>
      <c r="C9" s="17"/>
      <c r="D9" s="16"/>
      <c r="E9" s="482"/>
      <c r="F9" s="848">
        <v>3</v>
      </c>
      <c r="G9" s="17" t="s">
        <v>4</v>
      </c>
      <c r="H9" s="33" t="s">
        <v>1948</v>
      </c>
      <c r="I9" s="55" t="s">
        <v>1947</v>
      </c>
      <c r="J9" s="17"/>
      <c r="K9" s="35"/>
      <c r="L9" s="63"/>
      <c r="M9" s="35"/>
      <c r="N9" s="2043"/>
      <c r="O9" s="2044"/>
      <c r="P9" s="1619"/>
      <c r="Q9" s="1568">
        <f t="shared" si="2"/>
        <v>0</v>
      </c>
      <c r="R9" s="36"/>
      <c r="S9" s="911">
        <f t="shared" si="3"/>
        <v>0</v>
      </c>
    </row>
    <row r="10" spans="1:19" s="64" customFormat="1" ht="25.95" customHeight="1" outlineLevel="2">
      <c r="B10" s="16"/>
      <c r="C10" s="17"/>
      <c r="D10" s="16"/>
      <c r="E10" s="482"/>
      <c r="F10" s="848">
        <v>4</v>
      </c>
      <c r="G10" s="17" t="s">
        <v>4</v>
      </c>
      <c r="H10" s="33" t="s">
        <v>1949</v>
      </c>
      <c r="I10" s="513" t="s">
        <v>4493</v>
      </c>
      <c r="J10" s="17" t="s">
        <v>1875</v>
      </c>
      <c r="K10" s="35">
        <v>1</v>
      </c>
      <c r="L10" s="19">
        <v>0</v>
      </c>
      <c r="M10" s="35">
        <f t="shared" si="0"/>
        <v>1</v>
      </c>
      <c r="N10" s="1820"/>
      <c r="O10" s="2040">
        <f t="shared" si="1"/>
        <v>0</v>
      </c>
      <c r="P10" s="1619"/>
      <c r="Q10" s="1568">
        <f t="shared" si="2"/>
        <v>0</v>
      </c>
      <c r="R10" s="36"/>
      <c r="S10" s="911">
        <f t="shared" si="3"/>
        <v>0</v>
      </c>
    </row>
    <row r="11" spans="1:19" s="64" customFormat="1" ht="25.95" customHeight="1" outlineLevel="2">
      <c r="B11" s="16"/>
      <c r="C11" s="17"/>
      <c r="D11" s="16"/>
      <c r="E11" s="482"/>
      <c r="F11" s="848">
        <v>5</v>
      </c>
      <c r="G11" s="17" t="s">
        <v>4</v>
      </c>
      <c r="H11" s="33" t="s">
        <v>1950</v>
      </c>
      <c r="I11" s="513" t="s">
        <v>4494</v>
      </c>
      <c r="J11" s="17" t="s">
        <v>1875</v>
      </c>
      <c r="K11" s="35">
        <v>1</v>
      </c>
      <c r="L11" s="19">
        <v>0</v>
      </c>
      <c r="M11" s="35">
        <f t="shared" si="0"/>
        <v>1</v>
      </c>
      <c r="N11" s="1820"/>
      <c r="O11" s="2040">
        <f t="shared" si="1"/>
        <v>0</v>
      </c>
      <c r="P11" s="1619"/>
      <c r="Q11" s="1568">
        <f t="shared" si="2"/>
        <v>0</v>
      </c>
      <c r="R11" s="36"/>
      <c r="S11" s="911">
        <f t="shared" si="3"/>
        <v>0</v>
      </c>
    </row>
    <row r="12" spans="1:19" s="64" customFormat="1" ht="25.95" customHeight="1" outlineLevel="2">
      <c r="B12" s="16"/>
      <c r="C12" s="17"/>
      <c r="D12" s="16"/>
      <c r="E12" s="482"/>
      <c r="F12" s="848">
        <v>6</v>
      </c>
      <c r="G12" s="17" t="s">
        <v>4</v>
      </c>
      <c r="H12" s="33" t="s">
        <v>1951</v>
      </c>
      <c r="I12" s="513" t="s">
        <v>4494</v>
      </c>
      <c r="J12" s="17" t="s">
        <v>1875</v>
      </c>
      <c r="K12" s="35">
        <v>1</v>
      </c>
      <c r="L12" s="19">
        <v>0</v>
      </c>
      <c r="M12" s="35">
        <f t="shared" si="0"/>
        <v>1</v>
      </c>
      <c r="N12" s="1820"/>
      <c r="O12" s="2040">
        <f t="shared" si="1"/>
        <v>0</v>
      </c>
      <c r="P12" s="1619"/>
      <c r="Q12" s="1568">
        <f t="shared" si="2"/>
        <v>0</v>
      </c>
      <c r="R12" s="36"/>
      <c r="S12" s="911">
        <f t="shared" si="3"/>
        <v>0</v>
      </c>
    </row>
    <row r="13" spans="1:19" s="64" customFormat="1" ht="25.95" customHeight="1" outlineLevel="2">
      <c r="B13" s="16"/>
      <c r="C13" s="17"/>
      <c r="D13" s="16"/>
      <c r="E13" s="482"/>
      <c r="F13" s="848">
        <v>7</v>
      </c>
      <c r="G13" s="17" t="s">
        <v>4</v>
      </c>
      <c r="H13" s="33" t="s">
        <v>1952</v>
      </c>
      <c r="I13" s="513" t="s">
        <v>4494</v>
      </c>
      <c r="J13" s="17" t="s">
        <v>1875</v>
      </c>
      <c r="K13" s="35">
        <v>1</v>
      </c>
      <c r="L13" s="19">
        <v>0</v>
      </c>
      <c r="M13" s="35">
        <f t="shared" si="0"/>
        <v>1</v>
      </c>
      <c r="N13" s="1820"/>
      <c r="O13" s="2040">
        <f t="shared" si="1"/>
        <v>0</v>
      </c>
      <c r="P13" s="1619"/>
      <c r="Q13" s="1568">
        <f t="shared" si="2"/>
        <v>0</v>
      </c>
      <c r="R13" s="36"/>
      <c r="S13" s="911">
        <f t="shared" si="3"/>
        <v>0</v>
      </c>
    </row>
    <row r="14" spans="1:19" s="64" customFormat="1" ht="25.95" customHeight="1" outlineLevel="2">
      <c r="B14" s="16"/>
      <c r="C14" s="17"/>
      <c r="D14" s="16"/>
      <c r="E14" s="482"/>
      <c r="F14" s="848">
        <v>8</v>
      </c>
      <c r="G14" s="17" t="s">
        <v>4</v>
      </c>
      <c r="H14" s="33" t="s">
        <v>1953</v>
      </c>
      <c r="I14" s="513" t="s">
        <v>4495</v>
      </c>
      <c r="J14" s="17" t="s">
        <v>1875</v>
      </c>
      <c r="K14" s="35">
        <v>1</v>
      </c>
      <c r="L14" s="19">
        <v>0</v>
      </c>
      <c r="M14" s="35">
        <f t="shared" si="0"/>
        <v>1</v>
      </c>
      <c r="N14" s="1820"/>
      <c r="O14" s="2040">
        <f t="shared" si="1"/>
        <v>0</v>
      </c>
      <c r="P14" s="1619"/>
      <c r="Q14" s="1568">
        <f t="shared" si="2"/>
        <v>0</v>
      </c>
      <c r="R14" s="36"/>
      <c r="S14" s="911">
        <f t="shared" si="3"/>
        <v>0</v>
      </c>
    </row>
    <row r="15" spans="1:19" s="64" customFormat="1" ht="25.95" customHeight="1" outlineLevel="2">
      <c r="B15" s="16"/>
      <c r="C15" s="17"/>
      <c r="D15" s="16"/>
      <c r="E15" s="482"/>
      <c r="F15" s="848">
        <v>9</v>
      </c>
      <c r="G15" s="17" t="s">
        <v>4</v>
      </c>
      <c r="H15" s="33" t="s">
        <v>1954</v>
      </c>
      <c r="I15" s="513" t="s">
        <v>4493</v>
      </c>
      <c r="J15" s="17" t="s">
        <v>1875</v>
      </c>
      <c r="K15" s="35">
        <v>1</v>
      </c>
      <c r="L15" s="19">
        <v>0</v>
      </c>
      <c r="M15" s="35">
        <f t="shared" si="0"/>
        <v>1</v>
      </c>
      <c r="N15" s="1820"/>
      <c r="O15" s="2040">
        <f t="shared" si="1"/>
        <v>0</v>
      </c>
      <c r="P15" s="1619"/>
      <c r="Q15" s="1568">
        <f t="shared" si="2"/>
        <v>0</v>
      </c>
      <c r="R15" s="36"/>
      <c r="S15" s="911">
        <f t="shared" si="3"/>
        <v>0</v>
      </c>
    </row>
    <row r="16" spans="1:19" s="64" customFormat="1" ht="25.95" customHeight="1" outlineLevel="2">
      <c r="B16" s="16"/>
      <c r="C16" s="17"/>
      <c r="D16" s="16"/>
      <c r="E16" s="482"/>
      <c r="F16" s="848">
        <v>10</v>
      </c>
      <c r="G16" s="17" t="s">
        <v>4</v>
      </c>
      <c r="H16" s="33" t="s">
        <v>1955</v>
      </c>
      <c r="I16" s="513" t="s">
        <v>4494</v>
      </c>
      <c r="J16" s="17" t="s">
        <v>1875</v>
      </c>
      <c r="K16" s="35">
        <v>1</v>
      </c>
      <c r="L16" s="19">
        <v>0</v>
      </c>
      <c r="M16" s="35">
        <f t="shared" si="0"/>
        <v>1</v>
      </c>
      <c r="N16" s="1820"/>
      <c r="O16" s="2040">
        <f t="shared" si="1"/>
        <v>0</v>
      </c>
      <c r="P16" s="1619"/>
      <c r="Q16" s="1568">
        <f t="shared" si="2"/>
        <v>0</v>
      </c>
      <c r="R16" s="36"/>
      <c r="S16" s="911">
        <f t="shared" si="3"/>
        <v>0</v>
      </c>
    </row>
    <row r="17" spans="2:19" s="64" customFormat="1" ht="25.95" customHeight="1" outlineLevel="2">
      <c r="B17" s="16"/>
      <c r="C17" s="17"/>
      <c r="D17" s="16"/>
      <c r="E17" s="482"/>
      <c r="F17" s="848">
        <v>11</v>
      </c>
      <c r="G17" s="17" t="s">
        <v>4</v>
      </c>
      <c r="H17" s="33" t="s">
        <v>1956</v>
      </c>
      <c r="I17" s="513" t="s">
        <v>4493</v>
      </c>
      <c r="J17" s="17" t="s">
        <v>1875</v>
      </c>
      <c r="K17" s="35">
        <v>1</v>
      </c>
      <c r="L17" s="19">
        <v>0</v>
      </c>
      <c r="M17" s="35">
        <f t="shared" si="0"/>
        <v>1</v>
      </c>
      <c r="N17" s="1820"/>
      <c r="O17" s="2040">
        <f t="shared" si="1"/>
        <v>0</v>
      </c>
      <c r="P17" s="1619"/>
      <c r="Q17" s="1568">
        <f t="shared" si="2"/>
        <v>0</v>
      </c>
      <c r="R17" s="36"/>
      <c r="S17" s="911">
        <f t="shared" si="3"/>
        <v>0</v>
      </c>
    </row>
    <row r="18" spans="2:19" s="64" customFormat="1" ht="25.95" customHeight="1" outlineLevel="2">
      <c r="B18" s="16"/>
      <c r="C18" s="17"/>
      <c r="D18" s="16"/>
      <c r="E18" s="482"/>
      <c r="F18" s="848">
        <v>12</v>
      </c>
      <c r="G18" s="17" t="s">
        <v>4</v>
      </c>
      <c r="H18" s="33" t="s">
        <v>1957</v>
      </c>
      <c r="I18" s="513" t="s">
        <v>4493</v>
      </c>
      <c r="J18" s="17" t="s">
        <v>1875</v>
      </c>
      <c r="K18" s="35">
        <v>1</v>
      </c>
      <c r="L18" s="19">
        <v>0</v>
      </c>
      <c r="M18" s="35">
        <f t="shared" si="0"/>
        <v>1</v>
      </c>
      <c r="N18" s="1820"/>
      <c r="O18" s="2040">
        <f t="shared" si="1"/>
        <v>0</v>
      </c>
      <c r="P18" s="1619"/>
      <c r="Q18" s="1568">
        <f t="shared" si="2"/>
        <v>0</v>
      </c>
      <c r="R18" s="36"/>
      <c r="S18" s="911">
        <f t="shared" si="3"/>
        <v>0</v>
      </c>
    </row>
    <row r="19" spans="2:19" s="64" customFormat="1" ht="25.95" customHeight="1" outlineLevel="2">
      <c r="B19" s="16"/>
      <c r="C19" s="17"/>
      <c r="D19" s="16"/>
      <c r="E19" s="482"/>
      <c r="F19" s="848">
        <v>13</v>
      </c>
      <c r="G19" s="17" t="s">
        <v>4</v>
      </c>
      <c r="H19" s="33" t="s">
        <v>1958</v>
      </c>
      <c r="I19" s="513" t="s">
        <v>4494</v>
      </c>
      <c r="J19" s="17" t="s">
        <v>1875</v>
      </c>
      <c r="K19" s="35">
        <v>1</v>
      </c>
      <c r="L19" s="19">
        <v>0</v>
      </c>
      <c r="M19" s="35">
        <f t="shared" si="0"/>
        <v>1</v>
      </c>
      <c r="N19" s="1820"/>
      <c r="O19" s="2040">
        <f t="shared" si="1"/>
        <v>0</v>
      </c>
      <c r="P19" s="1619"/>
      <c r="Q19" s="1568">
        <f t="shared" si="2"/>
        <v>0</v>
      </c>
      <c r="R19" s="36"/>
      <c r="S19" s="911">
        <f t="shared" si="3"/>
        <v>0</v>
      </c>
    </row>
    <row r="20" spans="2:19" s="64" customFormat="1" ht="25.95" customHeight="1" outlineLevel="2">
      <c r="B20" s="16"/>
      <c r="C20" s="17"/>
      <c r="D20" s="16"/>
      <c r="E20" s="482"/>
      <c r="F20" s="848">
        <v>14</v>
      </c>
      <c r="G20" s="17" t="s">
        <v>4</v>
      </c>
      <c r="H20" s="33" t="s">
        <v>1959</v>
      </c>
      <c r="I20" s="513" t="s">
        <v>4493</v>
      </c>
      <c r="J20" s="17" t="s">
        <v>1875</v>
      </c>
      <c r="K20" s="35">
        <v>1</v>
      </c>
      <c r="L20" s="19">
        <v>0</v>
      </c>
      <c r="M20" s="35">
        <f t="shared" si="0"/>
        <v>1</v>
      </c>
      <c r="N20" s="1820"/>
      <c r="O20" s="2040">
        <f t="shared" si="1"/>
        <v>0</v>
      </c>
      <c r="P20" s="1619"/>
      <c r="Q20" s="1568">
        <f t="shared" si="2"/>
        <v>0</v>
      </c>
      <c r="R20" s="36"/>
      <c r="S20" s="911">
        <f t="shared" si="3"/>
        <v>0</v>
      </c>
    </row>
    <row r="21" spans="2:19" s="64" customFormat="1" ht="25.95" customHeight="1" outlineLevel="2">
      <c r="B21" s="16"/>
      <c r="C21" s="17"/>
      <c r="D21" s="16"/>
      <c r="E21" s="482"/>
      <c r="F21" s="848">
        <v>15</v>
      </c>
      <c r="G21" s="17" t="s">
        <v>4</v>
      </c>
      <c r="H21" s="33" t="s">
        <v>1960</v>
      </c>
      <c r="I21" s="513" t="s">
        <v>4496</v>
      </c>
      <c r="J21" s="17" t="s">
        <v>1875</v>
      </c>
      <c r="K21" s="35">
        <v>1</v>
      </c>
      <c r="L21" s="19">
        <v>0</v>
      </c>
      <c r="M21" s="35">
        <f t="shared" si="0"/>
        <v>1</v>
      </c>
      <c r="N21" s="1820"/>
      <c r="O21" s="2040">
        <f t="shared" si="1"/>
        <v>0</v>
      </c>
      <c r="P21" s="1619"/>
      <c r="Q21" s="1568">
        <f t="shared" si="2"/>
        <v>0</v>
      </c>
      <c r="R21" s="36"/>
      <c r="S21" s="911">
        <f t="shared" si="3"/>
        <v>0</v>
      </c>
    </row>
    <row r="22" spans="2:19" s="64" customFormat="1" ht="25.95" customHeight="1" outlineLevel="2">
      <c r="B22" s="16"/>
      <c r="C22" s="17"/>
      <c r="D22" s="16"/>
      <c r="E22" s="482"/>
      <c r="F22" s="848">
        <v>16</v>
      </c>
      <c r="G22" s="17" t="s">
        <v>4</v>
      </c>
      <c r="H22" s="33" t="s">
        <v>1962</v>
      </c>
      <c r="I22" s="513" t="s">
        <v>4494</v>
      </c>
      <c r="J22" s="17" t="s">
        <v>1875</v>
      </c>
      <c r="K22" s="35">
        <v>1</v>
      </c>
      <c r="L22" s="19">
        <v>0</v>
      </c>
      <c r="M22" s="35">
        <f t="shared" si="0"/>
        <v>1</v>
      </c>
      <c r="N22" s="1820"/>
      <c r="O22" s="2040">
        <f t="shared" si="1"/>
        <v>0</v>
      </c>
      <c r="P22" s="1619"/>
      <c r="Q22" s="1568">
        <f t="shared" si="2"/>
        <v>0</v>
      </c>
      <c r="R22" s="36"/>
      <c r="S22" s="911">
        <f t="shared" si="3"/>
        <v>0</v>
      </c>
    </row>
    <row r="23" spans="2:19" s="64" customFormat="1" ht="25.95" customHeight="1" outlineLevel="2">
      <c r="B23" s="16"/>
      <c r="C23" s="17"/>
      <c r="D23" s="16"/>
      <c r="E23" s="482"/>
      <c r="F23" s="848">
        <v>17</v>
      </c>
      <c r="G23" s="17" t="s">
        <v>4</v>
      </c>
      <c r="H23" s="33" t="s">
        <v>1963</v>
      </c>
      <c r="I23" s="513" t="s">
        <v>4497</v>
      </c>
      <c r="J23" s="17" t="s">
        <v>1875</v>
      </c>
      <c r="K23" s="35">
        <v>1</v>
      </c>
      <c r="L23" s="19">
        <v>0</v>
      </c>
      <c r="M23" s="35">
        <f t="shared" si="0"/>
        <v>1</v>
      </c>
      <c r="N23" s="1820"/>
      <c r="O23" s="2040">
        <f t="shared" si="1"/>
        <v>0</v>
      </c>
      <c r="P23" s="1619"/>
      <c r="Q23" s="1568">
        <f t="shared" si="2"/>
        <v>0</v>
      </c>
      <c r="R23" s="36"/>
      <c r="S23" s="911">
        <f t="shared" si="3"/>
        <v>0</v>
      </c>
    </row>
    <row r="24" spans="2:19" s="64" customFormat="1" ht="25.95" customHeight="1" outlineLevel="2">
      <c r="B24" s="16"/>
      <c r="C24" s="17"/>
      <c r="D24" s="16"/>
      <c r="E24" s="482"/>
      <c r="F24" s="848">
        <v>18</v>
      </c>
      <c r="G24" s="17" t="s">
        <v>4</v>
      </c>
      <c r="H24" s="33" t="s">
        <v>1964</v>
      </c>
      <c r="I24" s="513" t="s">
        <v>4498</v>
      </c>
      <c r="J24" s="17" t="s">
        <v>1875</v>
      </c>
      <c r="K24" s="35">
        <v>1</v>
      </c>
      <c r="L24" s="19">
        <v>0</v>
      </c>
      <c r="M24" s="35">
        <f t="shared" si="0"/>
        <v>1</v>
      </c>
      <c r="N24" s="1820"/>
      <c r="O24" s="2040">
        <f t="shared" si="1"/>
        <v>0</v>
      </c>
      <c r="P24" s="1619"/>
      <c r="Q24" s="1568">
        <f t="shared" si="2"/>
        <v>0</v>
      </c>
      <c r="R24" s="36"/>
      <c r="S24" s="911">
        <f t="shared" si="3"/>
        <v>0</v>
      </c>
    </row>
    <row r="25" spans="2:19" s="64" customFormat="1" ht="25.95" customHeight="1" outlineLevel="2">
      <c r="B25" s="16"/>
      <c r="C25" s="17"/>
      <c r="D25" s="16"/>
      <c r="E25" s="482"/>
      <c r="F25" s="848">
        <v>19</v>
      </c>
      <c r="G25" s="17" t="s">
        <v>4</v>
      </c>
      <c r="H25" s="33" t="s">
        <v>1966</v>
      </c>
      <c r="I25" s="513" t="s">
        <v>4496</v>
      </c>
      <c r="J25" s="17" t="s">
        <v>1875</v>
      </c>
      <c r="K25" s="35">
        <v>1</v>
      </c>
      <c r="L25" s="19">
        <v>0</v>
      </c>
      <c r="M25" s="35">
        <f t="shared" si="0"/>
        <v>1</v>
      </c>
      <c r="N25" s="1820"/>
      <c r="O25" s="2040">
        <f t="shared" si="1"/>
        <v>0</v>
      </c>
      <c r="P25" s="1619"/>
      <c r="Q25" s="1568">
        <f t="shared" si="2"/>
        <v>0</v>
      </c>
      <c r="R25" s="36"/>
      <c r="S25" s="911">
        <f t="shared" si="3"/>
        <v>0</v>
      </c>
    </row>
    <row r="26" spans="2:19" s="64" customFormat="1" ht="25.95" customHeight="1" outlineLevel="2">
      <c r="B26" s="16"/>
      <c r="C26" s="17"/>
      <c r="D26" s="16"/>
      <c r="E26" s="482"/>
      <c r="F26" s="848">
        <v>20</v>
      </c>
      <c r="G26" s="17" t="s">
        <v>4</v>
      </c>
      <c r="H26" s="33" t="s">
        <v>1967</v>
      </c>
      <c r="I26" s="513" t="s">
        <v>4499</v>
      </c>
      <c r="J26" s="17" t="s">
        <v>1875</v>
      </c>
      <c r="K26" s="35">
        <v>1</v>
      </c>
      <c r="L26" s="19">
        <v>0</v>
      </c>
      <c r="M26" s="35">
        <f t="shared" si="0"/>
        <v>1</v>
      </c>
      <c r="N26" s="1820"/>
      <c r="O26" s="2040">
        <f t="shared" si="1"/>
        <v>0</v>
      </c>
      <c r="P26" s="1619"/>
      <c r="Q26" s="1568">
        <f t="shared" si="2"/>
        <v>0</v>
      </c>
      <c r="R26" s="36"/>
      <c r="S26" s="911">
        <f t="shared" si="3"/>
        <v>0</v>
      </c>
    </row>
    <row r="27" spans="2:19" s="64" customFormat="1" ht="25.95" customHeight="1" outlineLevel="2">
      <c r="B27" s="16"/>
      <c r="C27" s="17"/>
      <c r="D27" s="16"/>
      <c r="E27" s="482"/>
      <c r="F27" s="848">
        <v>21</v>
      </c>
      <c r="G27" s="17" t="s">
        <v>4</v>
      </c>
      <c r="H27" s="33" t="s">
        <v>1968</v>
      </c>
      <c r="I27" s="513" t="s">
        <v>4500</v>
      </c>
      <c r="J27" s="17" t="s">
        <v>1875</v>
      </c>
      <c r="K27" s="35">
        <v>1</v>
      </c>
      <c r="L27" s="19">
        <v>0</v>
      </c>
      <c r="M27" s="35">
        <f t="shared" si="0"/>
        <v>1</v>
      </c>
      <c r="N27" s="1820"/>
      <c r="O27" s="2040">
        <f t="shared" si="1"/>
        <v>0</v>
      </c>
      <c r="P27" s="1619"/>
      <c r="Q27" s="1568">
        <f t="shared" si="2"/>
        <v>0</v>
      </c>
      <c r="R27" s="36"/>
      <c r="S27" s="911">
        <f t="shared" si="3"/>
        <v>0</v>
      </c>
    </row>
    <row r="28" spans="2:19" s="64" customFormat="1" ht="25.95" customHeight="1" outlineLevel="2">
      <c r="B28" s="16"/>
      <c r="C28" s="17"/>
      <c r="D28" s="16"/>
      <c r="E28" s="482"/>
      <c r="F28" s="848">
        <v>22</v>
      </c>
      <c r="G28" s="17" t="s">
        <v>4</v>
      </c>
      <c r="H28" s="33" t="s">
        <v>1969</v>
      </c>
      <c r="I28" s="513" t="s">
        <v>4500</v>
      </c>
      <c r="J28" s="17" t="s">
        <v>1875</v>
      </c>
      <c r="K28" s="35">
        <v>1</v>
      </c>
      <c r="L28" s="19">
        <v>0</v>
      </c>
      <c r="M28" s="35">
        <f t="shared" si="0"/>
        <v>1</v>
      </c>
      <c r="N28" s="1820"/>
      <c r="O28" s="2040">
        <f t="shared" si="1"/>
        <v>0</v>
      </c>
      <c r="P28" s="1619"/>
      <c r="Q28" s="1568">
        <f t="shared" si="2"/>
        <v>0</v>
      </c>
      <c r="R28" s="36"/>
      <c r="S28" s="911">
        <f t="shared" si="3"/>
        <v>0</v>
      </c>
    </row>
    <row r="29" spans="2:19" s="64" customFormat="1" ht="25.95" customHeight="1" outlineLevel="2">
      <c r="B29" s="16"/>
      <c r="C29" s="17"/>
      <c r="D29" s="16"/>
      <c r="E29" s="482"/>
      <c r="F29" s="848">
        <v>23</v>
      </c>
      <c r="G29" s="17" t="s">
        <v>4</v>
      </c>
      <c r="H29" s="33" t="s">
        <v>1970</v>
      </c>
      <c r="I29" s="513" t="s">
        <v>4500</v>
      </c>
      <c r="J29" s="17" t="s">
        <v>1875</v>
      </c>
      <c r="K29" s="35">
        <v>1</v>
      </c>
      <c r="L29" s="19">
        <v>0</v>
      </c>
      <c r="M29" s="35">
        <f t="shared" si="0"/>
        <v>1</v>
      </c>
      <c r="N29" s="1820"/>
      <c r="O29" s="2040">
        <f t="shared" si="1"/>
        <v>0</v>
      </c>
      <c r="P29" s="1619"/>
      <c r="Q29" s="1568">
        <f t="shared" si="2"/>
        <v>0</v>
      </c>
      <c r="R29" s="36"/>
      <c r="S29" s="911">
        <f t="shared" si="3"/>
        <v>0</v>
      </c>
    </row>
    <row r="30" spans="2:19" s="64" customFormat="1" ht="25.95" customHeight="1" outlineLevel="2">
      <c r="B30" s="16"/>
      <c r="C30" s="17"/>
      <c r="D30" s="16"/>
      <c r="E30" s="482"/>
      <c r="F30" s="848">
        <v>24</v>
      </c>
      <c r="G30" s="17" t="s">
        <v>4</v>
      </c>
      <c r="H30" s="33" t="s">
        <v>1971</v>
      </c>
      <c r="I30" s="513" t="s">
        <v>4496</v>
      </c>
      <c r="J30" s="17" t="s">
        <v>1875</v>
      </c>
      <c r="K30" s="35">
        <v>1</v>
      </c>
      <c r="L30" s="19">
        <v>0</v>
      </c>
      <c r="M30" s="35">
        <f t="shared" si="0"/>
        <v>1</v>
      </c>
      <c r="N30" s="1820"/>
      <c r="O30" s="2040">
        <f t="shared" si="1"/>
        <v>0</v>
      </c>
      <c r="P30" s="1619"/>
      <c r="Q30" s="1568">
        <f t="shared" si="2"/>
        <v>0</v>
      </c>
      <c r="R30" s="36"/>
      <c r="S30" s="911">
        <f t="shared" si="3"/>
        <v>0</v>
      </c>
    </row>
    <row r="31" spans="2:19" s="64" customFormat="1" ht="25.95" customHeight="1" outlineLevel="2">
      <c r="B31" s="16"/>
      <c r="C31" s="17"/>
      <c r="D31" s="16"/>
      <c r="E31" s="482"/>
      <c r="F31" s="848">
        <v>25</v>
      </c>
      <c r="G31" s="17" t="s">
        <v>4</v>
      </c>
      <c r="H31" s="33" t="s">
        <v>1972</v>
      </c>
      <c r="I31" s="513" t="s">
        <v>4498</v>
      </c>
      <c r="J31" s="17" t="s">
        <v>1875</v>
      </c>
      <c r="K31" s="35">
        <v>1</v>
      </c>
      <c r="L31" s="19">
        <v>0</v>
      </c>
      <c r="M31" s="35">
        <f t="shared" si="0"/>
        <v>1</v>
      </c>
      <c r="N31" s="1820"/>
      <c r="O31" s="2040">
        <f t="shared" si="1"/>
        <v>0</v>
      </c>
      <c r="P31" s="1619"/>
      <c r="Q31" s="1568">
        <f t="shared" si="2"/>
        <v>0</v>
      </c>
      <c r="R31" s="36"/>
      <c r="S31" s="911">
        <f t="shared" si="3"/>
        <v>0</v>
      </c>
    </row>
    <row r="32" spans="2:19" s="64" customFormat="1" ht="25.95" customHeight="1" outlineLevel="2">
      <c r="B32" s="16"/>
      <c r="C32" s="17"/>
      <c r="D32" s="16"/>
      <c r="E32" s="482"/>
      <c r="F32" s="848">
        <v>26</v>
      </c>
      <c r="G32" s="17" t="s">
        <v>4</v>
      </c>
      <c r="H32" s="33" t="s">
        <v>1973</v>
      </c>
      <c r="I32" s="513" t="s">
        <v>4498</v>
      </c>
      <c r="J32" s="17" t="s">
        <v>1875</v>
      </c>
      <c r="K32" s="35">
        <v>1</v>
      </c>
      <c r="L32" s="19">
        <v>0</v>
      </c>
      <c r="M32" s="35">
        <f t="shared" si="0"/>
        <v>1</v>
      </c>
      <c r="N32" s="1820"/>
      <c r="O32" s="2040">
        <f t="shared" si="1"/>
        <v>0</v>
      </c>
      <c r="P32" s="1619"/>
      <c r="Q32" s="1568">
        <f t="shared" si="2"/>
        <v>0</v>
      </c>
      <c r="R32" s="36"/>
      <c r="S32" s="911">
        <f t="shared" si="3"/>
        <v>0</v>
      </c>
    </row>
    <row r="33" spans="2:19" s="64" customFormat="1" ht="25.95" customHeight="1" outlineLevel="2">
      <c r="B33" s="16"/>
      <c r="C33" s="17"/>
      <c r="D33" s="16"/>
      <c r="E33" s="482"/>
      <c r="F33" s="848">
        <v>27</v>
      </c>
      <c r="G33" s="17" t="s">
        <v>4</v>
      </c>
      <c r="H33" s="33" t="s">
        <v>1974</v>
      </c>
      <c r="I33" s="513" t="s">
        <v>4496</v>
      </c>
      <c r="J33" s="17" t="s">
        <v>1875</v>
      </c>
      <c r="K33" s="35">
        <v>1</v>
      </c>
      <c r="L33" s="19">
        <v>0</v>
      </c>
      <c r="M33" s="35">
        <f t="shared" si="0"/>
        <v>1</v>
      </c>
      <c r="N33" s="1820"/>
      <c r="O33" s="2040">
        <f t="shared" si="1"/>
        <v>0</v>
      </c>
      <c r="P33" s="1619"/>
      <c r="Q33" s="1568">
        <f t="shared" si="2"/>
        <v>0</v>
      </c>
      <c r="R33" s="36"/>
      <c r="S33" s="911">
        <f t="shared" si="3"/>
        <v>0</v>
      </c>
    </row>
    <row r="34" spans="2:19" s="64" customFormat="1" ht="25.95" customHeight="1" outlineLevel="2">
      <c r="B34" s="16"/>
      <c r="C34" s="17"/>
      <c r="D34" s="16"/>
      <c r="E34" s="482"/>
      <c r="F34" s="848">
        <v>28</v>
      </c>
      <c r="G34" s="17" t="s">
        <v>4</v>
      </c>
      <c r="H34" s="33" t="s">
        <v>1975</v>
      </c>
      <c r="I34" s="513" t="s">
        <v>4496</v>
      </c>
      <c r="J34" s="17" t="s">
        <v>1875</v>
      </c>
      <c r="K34" s="35">
        <v>1</v>
      </c>
      <c r="L34" s="19">
        <v>0</v>
      </c>
      <c r="M34" s="35">
        <f t="shared" si="0"/>
        <v>1</v>
      </c>
      <c r="N34" s="1820"/>
      <c r="O34" s="2040">
        <f t="shared" si="1"/>
        <v>0</v>
      </c>
      <c r="P34" s="1619"/>
      <c r="Q34" s="1568">
        <f t="shared" si="2"/>
        <v>0</v>
      </c>
      <c r="R34" s="36"/>
      <c r="S34" s="911">
        <f t="shared" si="3"/>
        <v>0</v>
      </c>
    </row>
    <row r="35" spans="2:19" s="64" customFormat="1" ht="25.95" customHeight="1" outlineLevel="2">
      <c r="B35" s="16"/>
      <c r="C35" s="17"/>
      <c r="D35" s="16"/>
      <c r="E35" s="482"/>
      <c r="F35" s="848">
        <v>29</v>
      </c>
      <c r="G35" s="17" t="s">
        <v>4</v>
      </c>
      <c r="H35" s="33" t="s">
        <v>1976</v>
      </c>
      <c r="I35" s="513" t="s">
        <v>4498</v>
      </c>
      <c r="J35" s="17" t="s">
        <v>1875</v>
      </c>
      <c r="K35" s="35">
        <v>1</v>
      </c>
      <c r="L35" s="19">
        <v>0</v>
      </c>
      <c r="M35" s="35">
        <f t="shared" si="0"/>
        <v>1</v>
      </c>
      <c r="N35" s="1820"/>
      <c r="O35" s="2040">
        <f t="shared" si="1"/>
        <v>0</v>
      </c>
      <c r="P35" s="1619"/>
      <c r="Q35" s="1568">
        <f t="shared" si="2"/>
        <v>0</v>
      </c>
      <c r="R35" s="36"/>
      <c r="S35" s="911">
        <f t="shared" si="3"/>
        <v>0</v>
      </c>
    </row>
    <row r="36" spans="2:19" s="64" customFormat="1" ht="25.95" customHeight="1" outlineLevel="2">
      <c r="B36" s="16"/>
      <c r="C36" s="17"/>
      <c r="D36" s="16"/>
      <c r="E36" s="482"/>
      <c r="F36" s="848">
        <v>30</v>
      </c>
      <c r="G36" s="17" t="s">
        <v>4</v>
      </c>
      <c r="H36" s="33" t="s">
        <v>1977</v>
      </c>
      <c r="I36" s="513" t="s">
        <v>4496</v>
      </c>
      <c r="J36" s="17" t="s">
        <v>1875</v>
      </c>
      <c r="K36" s="35">
        <v>1</v>
      </c>
      <c r="L36" s="19">
        <v>0</v>
      </c>
      <c r="M36" s="35">
        <f t="shared" si="0"/>
        <v>1</v>
      </c>
      <c r="N36" s="1820"/>
      <c r="O36" s="2040">
        <f t="shared" si="1"/>
        <v>0</v>
      </c>
      <c r="P36" s="1619"/>
      <c r="Q36" s="1568">
        <f t="shared" si="2"/>
        <v>0</v>
      </c>
      <c r="R36" s="36"/>
      <c r="S36" s="911">
        <f t="shared" si="3"/>
        <v>0</v>
      </c>
    </row>
    <row r="37" spans="2:19" s="161" customFormat="1" ht="13.2" customHeight="1" outlineLevel="2">
      <c r="B37" s="16"/>
      <c r="C37" s="162"/>
      <c r="D37" s="464"/>
      <c r="E37" s="864"/>
      <c r="F37" s="881">
        <v>31</v>
      </c>
      <c r="G37" s="162" t="s">
        <v>4</v>
      </c>
      <c r="H37" s="452" t="s">
        <v>1978</v>
      </c>
      <c r="I37" s="513" t="s">
        <v>4618</v>
      </c>
      <c r="J37" s="162" t="s">
        <v>1875</v>
      </c>
      <c r="K37" s="35"/>
      <c r="L37" s="63"/>
      <c r="M37" s="35"/>
      <c r="N37" s="2043"/>
      <c r="O37" s="2041"/>
      <c r="P37" s="1620"/>
      <c r="Q37" s="1572"/>
      <c r="R37" s="455"/>
      <c r="S37" s="912"/>
    </row>
    <row r="38" spans="2:19" s="64" customFormat="1" ht="25.95" customHeight="1" outlineLevel="2">
      <c r="B38" s="16"/>
      <c r="C38" s="17"/>
      <c r="D38" s="16"/>
      <c r="E38" s="482"/>
      <c r="F38" s="848">
        <v>32</v>
      </c>
      <c r="G38" s="17" t="s">
        <v>4</v>
      </c>
      <c r="H38" s="33" t="s">
        <v>1979</v>
      </c>
      <c r="I38" s="513" t="s">
        <v>4502</v>
      </c>
      <c r="J38" s="17" t="s">
        <v>1875</v>
      </c>
      <c r="K38" s="35">
        <v>1</v>
      </c>
      <c r="L38" s="19">
        <v>0</v>
      </c>
      <c r="M38" s="35">
        <f t="shared" si="0"/>
        <v>1</v>
      </c>
      <c r="N38" s="1820"/>
      <c r="O38" s="2040">
        <f t="shared" si="1"/>
        <v>0</v>
      </c>
      <c r="P38" s="1619"/>
      <c r="Q38" s="1568">
        <f t="shared" si="2"/>
        <v>0</v>
      </c>
      <c r="R38" s="36"/>
      <c r="S38" s="911">
        <f t="shared" si="3"/>
        <v>0</v>
      </c>
    </row>
    <row r="39" spans="2:19" s="64" customFormat="1" ht="25.95" customHeight="1" outlineLevel="2">
      <c r="B39" s="16"/>
      <c r="C39" s="17"/>
      <c r="D39" s="16"/>
      <c r="E39" s="482"/>
      <c r="F39" s="848">
        <v>33</v>
      </c>
      <c r="G39" s="17" t="s">
        <v>4</v>
      </c>
      <c r="H39" s="33" t="s">
        <v>1980</v>
      </c>
      <c r="I39" s="513" t="s">
        <v>4496</v>
      </c>
      <c r="J39" s="17" t="s">
        <v>1875</v>
      </c>
      <c r="K39" s="35">
        <v>1</v>
      </c>
      <c r="L39" s="19">
        <v>0</v>
      </c>
      <c r="M39" s="35">
        <f t="shared" si="0"/>
        <v>1</v>
      </c>
      <c r="N39" s="1820"/>
      <c r="O39" s="2040">
        <f t="shared" ref="O39:O70" si="4">M39*N39</f>
        <v>0</v>
      </c>
      <c r="P39" s="1619"/>
      <c r="Q39" s="1568">
        <f t="shared" ref="Q39:Q70" si="5">M39*P39</f>
        <v>0</v>
      </c>
      <c r="R39" s="36"/>
      <c r="S39" s="911">
        <f t="shared" ref="S39:S70" si="6">M39*R39</f>
        <v>0</v>
      </c>
    </row>
    <row r="40" spans="2:19" s="64" customFormat="1" ht="25.95" customHeight="1" outlineLevel="2">
      <c r="B40" s="16"/>
      <c r="C40" s="17"/>
      <c r="D40" s="16"/>
      <c r="E40" s="482"/>
      <c r="F40" s="848">
        <v>34</v>
      </c>
      <c r="G40" s="17" t="s">
        <v>4</v>
      </c>
      <c r="H40" s="33" t="s">
        <v>1981</v>
      </c>
      <c r="I40" s="513" t="s">
        <v>4495</v>
      </c>
      <c r="J40" s="17" t="s">
        <v>1875</v>
      </c>
      <c r="K40" s="35">
        <v>1</v>
      </c>
      <c r="L40" s="19">
        <v>0</v>
      </c>
      <c r="M40" s="35">
        <f t="shared" si="0"/>
        <v>1</v>
      </c>
      <c r="N40" s="1820"/>
      <c r="O40" s="2040">
        <f t="shared" si="4"/>
        <v>0</v>
      </c>
      <c r="P40" s="1619"/>
      <c r="Q40" s="1568">
        <f t="shared" si="5"/>
        <v>0</v>
      </c>
      <c r="R40" s="36"/>
      <c r="S40" s="911">
        <f t="shared" si="6"/>
        <v>0</v>
      </c>
    </row>
    <row r="41" spans="2:19" s="64" customFormat="1" ht="25.95" customHeight="1" outlineLevel="2">
      <c r="B41" s="16"/>
      <c r="C41" s="17"/>
      <c r="D41" s="16"/>
      <c r="E41" s="482"/>
      <c r="F41" s="848">
        <v>35</v>
      </c>
      <c r="G41" s="17" t="s">
        <v>4</v>
      </c>
      <c r="H41" s="33" t="s">
        <v>1982</v>
      </c>
      <c r="I41" s="513" t="s">
        <v>4502</v>
      </c>
      <c r="J41" s="17" t="s">
        <v>1875</v>
      </c>
      <c r="K41" s="35">
        <v>1</v>
      </c>
      <c r="L41" s="19">
        <v>0</v>
      </c>
      <c r="M41" s="35">
        <f t="shared" si="0"/>
        <v>1</v>
      </c>
      <c r="N41" s="1820"/>
      <c r="O41" s="2040">
        <f t="shared" si="4"/>
        <v>0</v>
      </c>
      <c r="P41" s="1619"/>
      <c r="Q41" s="1568">
        <f t="shared" si="5"/>
        <v>0</v>
      </c>
      <c r="R41" s="36"/>
      <c r="S41" s="911">
        <f t="shared" si="6"/>
        <v>0</v>
      </c>
    </row>
    <row r="42" spans="2:19" s="64" customFormat="1" ht="25.95" customHeight="1" outlineLevel="2">
      <c r="B42" s="16"/>
      <c r="C42" s="17"/>
      <c r="D42" s="16"/>
      <c r="E42" s="482"/>
      <c r="F42" s="848">
        <v>36</v>
      </c>
      <c r="G42" s="17" t="s">
        <v>4</v>
      </c>
      <c r="H42" s="33" t="s">
        <v>1983</v>
      </c>
      <c r="I42" s="513" t="s">
        <v>4496</v>
      </c>
      <c r="J42" s="17" t="s">
        <v>1875</v>
      </c>
      <c r="K42" s="35">
        <v>1</v>
      </c>
      <c r="L42" s="19">
        <v>0</v>
      </c>
      <c r="M42" s="35">
        <f t="shared" si="0"/>
        <v>1</v>
      </c>
      <c r="N42" s="1820"/>
      <c r="O42" s="2040">
        <f t="shared" si="4"/>
        <v>0</v>
      </c>
      <c r="P42" s="1619"/>
      <c r="Q42" s="1568">
        <f t="shared" si="5"/>
        <v>0</v>
      </c>
      <c r="R42" s="36"/>
      <c r="S42" s="911">
        <f t="shared" si="6"/>
        <v>0</v>
      </c>
    </row>
    <row r="43" spans="2:19" s="64" customFormat="1" ht="25.95" customHeight="1" outlineLevel="2">
      <c r="B43" s="16"/>
      <c r="C43" s="17"/>
      <c r="D43" s="16"/>
      <c r="E43" s="482"/>
      <c r="F43" s="848">
        <v>37</v>
      </c>
      <c r="G43" s="17" t="s">
        <v>4</v>
      </c>
      <c r="H43" s="33" t="s">
        <v>1984</v>
      </c>
      <c r="I43" s="513" t="s">
        <v>4496</v>
      </c>
      <c r="J43" s="17" t="s">
        <v>1875</v>
      </c>
      <c r="K43" s="35">
        <v>1</v>
      </c>
      <c r="L43" s="19">
        <v>0</v>
      </c>
      <c r="M43" s="35">
        <f t="shared" si="0"/>
        <v>1</v>
      </c>
      <c r="N43" s="1820"/>
      <c r="O43" s="2040">
        <f t="shared" si="4"/>
        <v>0</v>
      </c>
      <c r="P43" s="1619"/>
      <c r="Q43" s="1568">
        <f t="shared" si="5"/>
        <v>0</v>
      </c>
      <c r="R43" s="36"/>
      <c r="S43" s="911">
        <f t="shared" si="6"/>
        <v>0</v>
      </c>
    </row>
    <row r="44" spans="2:19" s="64" customFormat="1" ht="25.95" customHeight="1" outlineLevel="2">
      <c r="B44" s="16"/>
      <c r="C44" s="17"/>
      <c r="D44" s="16"/>
      <c r="E44" s="482"/>
      <c r="F44" s="848">
        <v>38</v>
      </c>
      <c r="G44" s="17" t="s">
        <v>4</v>
      </c>
      <c r="H44" s="33" t="s">
        <v>1985</v>
      </c>
      <c r="I44" s="513" t="s">
        <v>4507</v>
      </c>
      <c r="J44" s="17" t="s">
        <v>1875</v>
      </c>
      <c r="K44" s="35">
        <v>1</v>
      </c>
      <c r="L44" s="19">
        <v>0</v>
      </c>
      <c r="M44" s="35">
        <f t="shared" si="0"/>
        <v>1</v>
      </c>
      <c r="N44" s="1820"/>
      <c r="O44" s="2040">
        <f t="shared" si="4"/>
        <v>0</v>
      </c>
      <c r="P44" s="1619"/>
      <c r="Q44" s="1568">
        <f t="shared" si="5"/>
        <v>0</v>
      </c>
      <c r="R44" s="36"/>
      <c r="S44" s="911">
        <f t="shared" si="6"/>
        <v>0</v>
      </c>
    </row>
    <row r="45" spans="2:19" s="64" customFormat="1" ht="25.95" customHeight="1" outlineLevel="2">
      <c r="B45" s="16"/>
      <c r="C45" s="17"/>
      <c r="D45" s="16"/>
      <c r="E45" s="482"/>
      <c r="F45" s="848">
        <v>39</v>
      </c>
      <c r="G45" s="17" t="s">
        <v>4</v>
      </c>
      <c r="H45" s="33" t="s">
        <v>1986</v>
      </c>
      <c r="I45" s="513" t="s">
        <v>4496</v>
      </c>
      <c r="J45" s="17" t="s">
        <v>1875</v>
      </c>
      <c r="K45" s="35">
        <v>1</v>
      </c>
      <c r="L45" s="19">
        <v>0</v>
      </c>
      <c r="M45" s="35">
        <f t="shared" si="0"/>
        <v>1</v>
      </c>
      <c r="N45" s="1820"/>
      <c r="O45" s="2040">
        <f t="shared" si="4"/>
        <v>0</v>
      </c>
      <c r="P45" s="1619"/>
      <c r="Q45" s="1568">
        <f t="shared" si="5"/>
        <v>0</v>
      </c>
      <c r="R45" s="36"/>
      <c r="S45" s="911">
        <f t="shared" si="6"/>
        <v>0</v>
      </c>
    </row>
    <row r="46" spans="2:19" s="64" customFormat="1" ht="25.95" customHeight="1" outlineLevel="2">
      <c r="B46" s="16"/>
      <c r="C46" s="17"/>
      <c r="D46" s="16"/>
      <c r="E46" s="482"/>
      <c r="F46" s="848">
        <v>40</v>
      </c>
      <c r="G46" s="17" t="s">
        <v>4</v>
      </c>
      <c r="H46" s="33" t="s">
        <v>1987</v>
      </c>
      <c r="I46" s="513" t="s">
        <v>4496</v>
      </c>
      <c r="J46" s="17" t="s">
        <v>1875</v>
      </c>
      <c r="K46" s="35">
        <v>1</v>
      </c>
      <c r="L46" s="19">
        <v>0</v>
      </c>
      <c r="M46" s="35">
        <f t="shared" si="0"/>
        <v>1</v>
      </c>
      <c r="N46" s="1820"/>
      <c r="O46" s="2040">
        <f t="shared" si="4"/>
        <v>0</v>
      </c>
      <c r="P46" s="1619"/>
      <c r="Q46" s="1568">
        <f t="shared" si="5"/>
        <v>0</v>
      </c>
      <c r="R46" s="36"/>
      <c r="S46" s="911">
        <f t="shared" si="6"/>
        <v>0</v>
      </c>
    </row>
    <row r="47" spans="2:19" s="64" customFormat="1" ht="25.95" customHeight="1" outlineLevel="2">
      <c r="B47" s="16"/>
      <c r="C47" s="17"/>
      <c r="D47" s="16"/>
      <c r="E47" s="482"/>
      <c r="F47" s="848">
        <v>41</v>
      </c>
      <c r="G47" s="17" t="s">
        <v>4</v>
      </c>
      <c r="H47" s="33" t="s">
        <v>1988</v>
      </c>
      <c r="I47" s="513" t="s">
        <v>4496</v>
      </c>
      <c r="J47" s="17" t="s">
        <v>1875</v>
      </c>
      <c r="K47" s="35">
        <v>1</v>
      </c>
      <c r="L47" s="19">
        <v>0</v>
      </c>
      <c r="M47" s="35">
        <f t="shared" si="0"/>
        <v>1</v>
      </c>
      <c r="N47" s="1820"/>
      <c r="O47" s="2040">
        <f t="shared" si="4"/>
        <v>0</v>
      </c>
      <c r="P47" s="1619"/>
      <c r="Q47" s="1568">
        <f t="shared" si="5"/>
        <v>0</v>
      </c>
      <c r="R47" s="36"/>
      <c r="S47" s="911">
        <f t="shared" si="6"/>
        <v>0</v>
      </c>
    </row>
    <row r="48" spans="2:19" s="64" customFormat="1" ht="25.95" customHeight="1" outlineLevel="2">
      <c r="B48" s="16"/>
      <c r="C48" s="17"/>
      <c r="D48" s="16"/>
      <c r="E48" s="482"/>
      <c r="F48" s="848">
        <v>42</v>
      </c>
      <c r="G48" s="17" t="s">
        <v>4</v>
      </c>
      <c r="H48" s="33" t="s">
        <v>1989</v>
      </c>
      <c r="I48" s="513" t="s">
        <v>4496</v>
      </c>
      <c r="J48" s="17" t="s">
        <v>1875</v>
      </c>
      <c r="K48" s="35">
        <v>1</v>
      </c>
      <c r="L48" s="19">
        <v>0</v>
      </c>
      <c r="M48" s="35">
        <f t="shared" si="0"/>
        <v>1</v>
      </c>
      <c r="N48" s="1820"/>
      <c r="O48" s="2040">
        <f t="shared" si="4"/>
        <v>0</v>
      </c>
      <c r="P48" s="1619"/>
      <c r="Q48" s="1568">
        <f t="shared" si="5"/>
        <v>0</v>
      </c>
      <c r="R48" s="36"/>
      <c r="S48" s="911">
        <f t="shared" si="6"/>
        <v>0</v>
      </c>
    </row>
    <row r="49" spans="2:19" s="64" customFormat="1" ht="25.95" customHeight="1" outlineLevel="2">
      <c r="B49" s="16"/>
      <c r="C49" s="17"/>
      <c r="D49" s="16"/>
      <c r="E49" s="482"/>
      <c r="F49" s="848">
        <v>43</v>
      </c>
      <c r="G49" s="17" t="s">
        <v>4</v>
      </c>
      <c r="H49" s="33" t="s">
        <v>1990</v>
      </c>
      <c r="I49" s="513" t="s">
        <v>4503</v>
      </c>
      <c r="J49" s="17" t="s">
        <v>1875</v>
      </c>
      <c r="K49" s="35">
        <v>1</v>
      </c>
      <c r="L49" s="19">
        <v>0</v>
      </c>
      <c r="M49" s="35">
        <f t="shared" si="0"/>
        <v>1</v>
      </c>
      <c r="N49" s="1820"/>
      <c r="O49" s="2040">
        <f t="shared" si="4"/>
        <v>0</v>
      </c>
      <c r="P49" s="1619"/>
      <c r="Q49" s="1568">
        <f t="shared" si="5"/>
        <v>0</v>
      </c>
      <c r="R49" s="36"/>
      <c r="S49" s="911">
        <f t="shared" si="6"/>
        <v>0</v>
      </c>
    </row>
    <row r="50" spans="2:19" s="64" customFormat="1" ht="25.95" customHeight="1" outlineLevel="2">
      <c r="B50" s="16"/>
      <c r="C50" s="17"/>
      <c r="D50" s="16"/>
      <c r="E50" s="482"/>
      <c r="F50" s="848">
        <v>44</v>
      </c>
      <c r="G50" s="17" t="s">
        <v>4</v>
      </c>
      <c r="H50" s="33" t="s">
        <v>1992</v>
      </c>
      <c r="I50" s="513" t="s">
        <v>4496</v>
      </c>
      <c r="J50" s="17" t="s">
        <v>1875</v>
      </c>
      <c r="K50" s="35">
        <v>1</v>
      </c>
      <c r="L50" s="19">
        <v>0</v>
      </c>
      <c r="M50" s="35">
        <f t="shared" si="0"/>
        <v>1</v>
      </c>
      <c r="N50" s="1820"/>
      <c r="O50" s="2040">
        <f t="shared" si="4"/>
        <v>0</v>
      </c>
      <c r="P50" s="1619"/>
      <c r="Q50" s="1568">
        <f t="shared" si="5"/>
        <v>0</v>
      </c>
      <c r="R50" s="36"/>
      <c r="S50" s="911">
        <f t="shared" si="6"/>
        <v>0</v>
      </c>
    </row>
    <row r="51" spans="2:19" s="64" customFormat="1" ht="25.95" customHeight="1" outlineLevel="2">
      <c r="B51" s="16"/>
      <c r="C51" s="17"/>
      <c r="D51" s="16"/>
      <c r="E51" s="482"/>
      <c r="F51" s="848">
        <v>45</v>
      </c>
      <c r="G51" s="17" t="s">
        <v>4</v>
      </c>
      <c r="H51" s="33" t="s">
        <v>1993</v>
      </c>
      <c r="I51" s="513" t="s">
        <v>4496</v>
      </c>
      <c r="J51" s="17" t="s">
        <v>1875</v>
      </c>
      <c r="K51" s="35">
        <v>1</v>
      </c>
      <c r="L51" s="19">
        <v>0</v>
      </c>
      <c r="M51" s="35">
        <f t="shared" si="0"/>
        <v>1</v>
      </c>
      <c r="N51" s="1820"/>
      <c r="O51" s="2040">
        <f t="shared" si="4"/>
        <v>0</v>
      </c>
      <c r="P51" s="1619"/>
      <c r="Q51" s="1568">
        <f t="shared" si="5"/>
        <v>0</v>
      </c>
      <c r="R51" s="36"/>
      <c r="S51" s="911">
        <f t="shared" si="6"/>
        <v>0</v>
      </c>
    </row>
    <row r="52" spans="2:19" s="64" customFormat="1" ht="25.95" customHeight="1" outlineLevel="2">
      <c r="B52" s="16"/>
      <c r="C52" s="17"/>
      <c r="D52" s="16"/>
      <c r="E52" s="482"/>
      <c r="F52" s="848">
        <v>46</v>
      </c>
      <c r="G52" s="17" t="s">
        <v>4</v>
      </c>
      <c r="H52" s="33" t="s">
        <v>1994</v>
      </c>
      <c r="I52" s="513" t="s">
        <v>4504</v>
      </c>
      <c r="J52" s="17" t="s">
        <v>1875</v>
      </c>
      <c r="K52" s="35">
        <v>1</v>
      </c>
      <c r="L52" s="19">
        <v>0</v>
      </c>
      <c r="M52" s="35">
        <f t="shared" si="0"/>
        <v>1</v>
      </c>
      <c r="N52" s="1820"/>
      <c r="O52" s="2040">
        <f t="shared" si="4"/>
        <v>0</v>
      </c>
      <c r="P52" s="1619"/>
      <c r="Q52" s="1568">
        <f t="shared" si="5"/>
        <v>0</v>
      </c>
      <c r="R52" s="36"/>
      <c r="S52" s="911">
        <f t="shared" si="6"/>
        <v>0</v>
      </c>
    </row>
    <row r="53" spans="2:19" s="64" customFormat="1" ht="25.95" customHeight="1" outlineLevel="2">
      <c r="B53" s="16"/>
      <c r="C53" s="17"/>
      <c r="D53" s="16"/>
      <c r="E53" s="482"/>
      <c r="F53" s="848">
        <v>47</v>
      </c>
      <c r="G53" s="17" t="s">
        <v>4</v>
      </c>
      <c r="H53" s="33" t="s">
        <v>1995</v>
      </c>
      <c r="I53" s="513" t="s">
        <v>4501</v>
      </c>
      <c r="J53" s="17" t="s">
        <v>1875</v>
      </c>
      <c r="K53" s="35">
        <v>1</v>
      </c>
      <c r="L53" s="19">
        <v>0</v>
      </c>
      <c r="M53" s="35">
        <f t="shared" si="0"/>
        <v>1</v>
      </c>
      <c r="N53" s="1820"/>
      <c r="O53" s="2040">
        <f t="shared" si="4"/>
        <v>0</v>
      </c>
      <c r="P53" s="1619"/>
      <c r="Q53" s="1568">
        <f t="shared" si="5"/>
        <v>0</v>
      </c>
      <c r="R53" s="36"/>
      <c r="S53" s="911">
        <f t="shared" si="6"/>
        <v>0</v>
      </c>
    </row>
    <row r="54" spans="2:19" s="64" customFormat="1" ht="25.95" customHeight="1" outlineLevel="2">
      <c r="B54" s="16"/>
      <c r="C54" s="17"/>
      <c r="D54" s="16"/>
      <c r="E54" s="482"/>
      <c r="F54" s="848">
        <v>48</v>
      </c>
      <c r="G54" s="17" t="s">
        <v>4</v>
      </c>
      <c r="H54" s="33" t="s">
        <v>1996</v>
      </c>
      <c r="I54" s="513" t="s">
        <v>4505</v>
      </c>
      <c r="J54" s="17" t="s">
        <v>1875</v>
      </c>
      <c r="K54" s="35">
        <v>1</v>
      </c>
      <c r="L54" s="19">
        <v>0</v>
      </c>
      <c r="M54" s="35">
        <f t="shared" si="0"/>
        <v>1</v>
      </c>
      <c r="N54" s="1820"/>
      <c r="O54" s="2040">
        <f t="shared" si="4"/>
        <v>0</v>
      </c>
      <c r="P54" s="1619"/>
      <c r="Q54" s="1568">
        <f t="shared" si="5"/>
        <v>0</v>
      </c>
      <c r="R54" s="36"/>
      <c r="S54" s="911">
        <f t="shared" si="6"/>
        <v>0</v>
      </c>
    </row>
    <row r="55" spans="2:19" s="64" customFormat="1" ht="25.95" customHeight="1" outlineLevel="2">
      <c r="B55" s="16"/>
      <c r="C55" s="17"/>
      <c r="D55" s="16"/>
      <c r="E55" s="482"/>
      <c r="F55" s="848">
        <v>49</v>
      </c>
      <c r="G55" s="17" t="s">
        <v>4</v>
      </c>
      <c r="H55" s="33" t="s">
        <v>1997</v>
      </c>
      <c r="I55" s="513" t="s">
        <v>4496</v>
      </c>
      <c r="J55" s="17" t="s">
        <v>1875</v>
      </c>
      <c r="K55" s="35">
        <v>1</v>
      </c>
      <c r="L55" s="19">
        <v>0</v>
      </c>
      <c r="M55" s="35">
        <f t="shared" si="0"/>
        <v>1</v>
      </c>
      <c r="N55" s="1820"/>
      <c r="O55" s="2040">
        <f t="shared" si="4"/>
        <v>0</v>
      </c>
      <c r="P55" s="1619"/>
      <c r="Q55" s="1568">
        <f t="shared" si="5"/>
        <v>0</v>
      </c>
      <c r="R55" s="36"/>
      <c r="S55" s="911">
        <f t="shared" si="6"/>
        <v>0</v>
      </c>
    </row>
    <row r="56" spans="2:19" s="64" customFormat="1" ht="25.95" customHeight="1" outlineLevel="2">
      <c r="B56" s="16"/>
      <c r="C56" s="17"/>
      <c r="D56" s="16"/>
      <c r="E56" s="482"/>
      <c r="F56" s="848">
        <v>50</v>
      </c>
      <c r="G56" s="17" t="s">
        <v>4</v>
      </c>
      <c r="H56" s="33" t="s">
        <v>1998</v>
      </c>
      <c r="I56" s="513" t="s">
        <v>4496</v>
      </c>
      <c r="J56" s="17" t="s">
        <v>1875</v>
      </c>
      <c r="K56" s="35">
        <v>1</v>
      </c>
      <c r="L56" s="19">
        <v>0</v>
      </c>
      <c r="M56" s="35">
        <f t="shared" si="0"/>
        <v>1</v>
      </c>
      <c r="N56" s="1820"/>
      <c r="O56" s="2040">
        <f t="shared" si="4"/>
        <v>0</v>
      </c>
      <c r="P56" s="1619"/>
      <c r="Q56" s="1568">
        <f t="shared" si="5"/>
        <v>0</v>
      </c>
      <c r="R56" s="36"/>
      <c r="S56" s="911">
        <f t="shared" si="6"/>
        <v>0</v>
      </c>
    </row>
    <row r="57" spans="2:19" s="64" customFormat="1" ht="25.95" customHeight="1" outlineLevel="2">
      <c r="B57" s="16"/>
      <c r="C57" s="17"/>
      <c r="D57" s="16"/>
      <c r="E57" s="482"/>
      <c r="F57" s="848">
        <v>51</v>
      </c>
      <c r="G57" s="17" t="s">
        <v>4</v>
      </c>
      <c r="H57" s="33" t="s">
        <v>1999</v>
      </c>
      <c r="I57" s="513" t="s">
        <v>4496</v>
      </c>
      <c r="J57" s="17" t="s">
        <v>1875</v>
      </c>
      <c r="K57" s="35">
        <v>1</v>
      </c>
      <c r="L57" s="19">
        <v>0</v>
      </c>
      <c r="M57" s="35">
        <f t="shared" si="0"/>
        <v>1</v>
      </c>
      <c r="N57" s="1820"/>
      <c r="O57" s="2040">
        <f t="shared" si="4"/>
        <v>0</v>
      </c>
      <c r="P57" s="1619"/>
      <c r="Q57" s="1568">
        <f t="shared" si="5"/>
        <v>0</v>
      </c>
      <c r="R57" s="36"/>
      <c r="S57" s="911">
        <f t="shared" si="6"/>
        <v>0</v>
      </c>
    </row>
    <row r="58" spans="2:19" s="64" customFormat="1" ht="25.95" customHeight="1" outlineLevel="2">
      <c r="B58" s="16"/>
      <c r="C58" s="17"/>
      <c r="D58" s="16"/>
      <c r="E58" s="482"/>
      <c r="F58" s="848">
        <v>52</v>
      </c>
      <c r="G58" s="17" t="s">
        <v>4</v>
      </c>
      <c r="H58" s="33" t="s">
        <v>2000</v>
      </c>
      <c r="I58" s="513" t="s">
        <v>4496</v>
      </c>
      <c r="J58" s="17" t="s">
        <v>1875</v>
      </c>
      <c r="K58" s="35">
        <v>1</v>
      </c>
      <c r="L58" s="19">
        <v>0</v>
      </c>
      <c r="M58" s="35">
        <f t="shared" si="0"/>
        <v>1</v>
      </c>
      <c r="N58" s="1820"/>
      <c r="O58" s="2040">
        <f t="shared" si="4"/>
        <v>0</v>
      </c>
      <c r="P58" s="1619"/>
      <c r="Q58" s="1568">
        <f t="shared" si="5"/>
        <v>0</v>
      </c>
      <c r="R58" s="36"/>
      <c r="S58" s="911">
        <f t="shared" si="6"/>
        <v>0</v>
      </c>
    </row>
    <row r="59" spans="2:19" s="64" customFormat="1" ht="25.95" customHeight="1" outlineLevel="2">
      <c r="B59" s="16"/>
      <c r="C59" s="17"/>
      <c r="D59" s="16"/>
      <c r="E59" s="482"/>
      <c r="F59" s="848">
        <v>53</v>
      </c>
      <c r="G59" s="17" t="s">
        <v>4</v>
      </c>
      <c r="H59" s="33" t="s">
        <v>2001</v>
      </c>
      <c r="I59" s="513" t="s">
        <v>4493</v>
      </c>
      <c r="J59" s="17" t="s">
        <v>1875</v>
      </c>
      <c r="K59" s="35">
        <v>1</v>
      </c>
      <c r="L59" s="19">
        <v>0</v>
      </c>
      <c r="M59" s="35">
        <f t="shared" si="0"/>
        <v>1</v>
      </c>
      <c r="N59" s="1820"/>
      <c r="O59" s="2040">
        <f t="shared" si="4"/>
        <v>0</v>
      </c>
      <c r="P59" s="1619"/>
      <c r="Q59" s="1568">
        <f t="shared" si="5"/>
        <v>0</v>
      </c>
      <c r="R59" s="36"/>
      <c r="S59" s="911">
        <f t="shared" si="6"/>
        <v>0</v>
      </c>
    </row>
    <row r="60" spans="2:19" s="64" customFormat="1" ht="25.95" customHeight="1" outlineLevel="2">
      <c r="B60" s="16"/>
      <c r="C60" s="17"/>
      <c r="D60" s="16"/>
      <c r="E60" s="482"/>
      <c r="F60" s="848">
        <v>54</v>
      </c>
      <c r="G60" s="17" t="s">
        <v>4</v>
      </c>
      <c r="H60" s="33" t="s">
        <v>2002</v>
      </c>
      <c r="I60" s="513" t="s">
        <v>2003</v>
      </c>
      <c r="J60" s="17" t="s">
        <v>1875</v>
      </c>
      <c r="K60" s="35">
        <v>1</v>
      </c>
      <c r="L60" s="19">
        <v>0</v>
      </c>
      <c r="M60" s="35">
        <f t="shared" si="0"/>
        <v>1</v>
      </c>
      <c r="N60" s="1820"/>
      <c r="O60" s="2040">
        <f t="shared" si="4"/>
        <v>0</v>
      </c>
      <c r="P60" s="1619"/>
      <c r="Q60" s="1568">
        <f t="shared" si="5"/>
        <v>0</v>
      </c>
      <c r="R60" s="36"/>
      <c r="S60" s="911">
        <f t="shared" si="6"/>
        <v>0</v>
      </c>
    </row>
    <row r="61" spans="2:19" s="64" customFormat="1" ht="25.95" customHeight="1" outlineLevel="2">
      <c r="B61" s="16"/>
      <c r="C61" s="17"/>
      <c r="D61" s="16"/>
      <c r="E61" s="482"/>
      <c r="F61" s="848">
        <v>55</v>
      </c>
      <c r="G61" s="17" t="s">
        <v>4</v>
      </c>
      <c r="H61" s="33" t="s">
        <v>2004</v>
      </c>
      <c r="I61" s="513" t="s">
        <v>2005</v>
      </c>
      <c r="J61" s="17" t="s">
        <v>1875</v>
      </c>
      <c r="K61" s="35">
        <v>1</v>
      </c>
      <c r="L61" s="19">
        <v>0</v>
      </c>
      <c r="M61" s="35">
        <f t="shared" si="0"/>
        <v>1</v>
      </c>
      <c r="N61" s="1820"/>
      <c r="O61" s="2040">
        <f t="shared" si="4"/>
        <v>0</v>
      </c>
      <c r="P61" s="1619"/>
      <c r="Q61" s="1568">
        <f t="shared" si="5"/>
        <v>0</v>
      </c>
      <c r="R61" s="36"/>
      <c r="S61" s="911">
        <f t="shared" si="6"/>
        <v>0</v>
      </c>
    </row>
    <row r="62" spans="2:19" s="64" customFormat="1" ht="25.95" customHeight="1" outlineLevel="2">
      <c r="B62" s="16"/>
      <c r="C62" s="17"/>
      <c r="D62" s="16"/>
      <c r="E62" s="482"/>
      <c r="F62" s="848">
        <v>56</v>
      </c>
      <c r="G62" s="17" t="s">
        <v>4</v>
      </c>
      <c r="H62" s="33" t="s">
        <v>2006</v>
      </c>
      <c r="I62" s="513" t="s">
        <v>2007</v>
      </c>
      <c r="J62" s="17" t="s">
        <v>1875</v>
      </c>
      <c r="K62" s="35">
        <v>1</v>
      </c>
      <c r="L62" s="19">
        <v>0</v>
      </c>
      <c r="M62" s="35">
        <f t="shared" si="0"/>
        <v>1</v>
      </c>
      <c r="N62" s="1820"/>
      <c r="O62" s="2040">
        <f t="shared" si="4"/>
        <v>0</v>
      </c>
      <c r="P62" s="1619"/>
      <c r="Q62" s="1568">
        <f t="shared" si="5"/>
        <v>0</v>
      </c>
      <c r="R62" s="36"/>
      <c r="S62" s="911">
        <f t="shared" si="6"/>
        <v>0</v>
      </c>
    </row>
    <row r="63" spans="2:19" s="64" customFormat="1" ht="25.95" customHeight="1" outlineLevel="2">
      <c r="B63" s="16"/>
      <c r="C63" s="17"/>
      <c r="D63" s="16"/>
      <c r="E63" s="482"/>
      <c r="F63" s="848">
        <v>57</v>
      </c>
      <c r="G63" s="17" t="s">
        <v>4</v>
      </c>
      <c r="H63" s="33" t="s">
        <v>2008</v>
      </c>
      <c r="I63" s="513" t="s">
        <v>2009</v>
      </c>
      <c r="J63" s="17" t="s">
        <v>1875</v>
      </c>
      <c r="K63" s="35">
        <v>1</v>
      </c>
      <c r="L63" s="19">
        <v>0</v>
      </c>
      <c r="M63" s="35">
        <f t="shared" si="0"/>
        <v>1</v>
      </c>
      <c r="N63" s="1820"/>
      <c r="O63" s="2040">
        <f t="shared" si="4"/>
        <v>0</v>
      </c>
      <c r="P63" s="1619"/>
      <c r="Q63" s="1568">
        <f t="shared" si="5"/>
        <v>0</v>
      </c>
      <c r="R63" s="36"/>
      <c r="S63" s="911">
        <f t="shared" si="6"/>
        <v>0</v>
      </c>
    </row>
    <row r="64" spans="2:19" s="64" customFormat="1" ht="25.95" customHeight="1" outlineLevel="2">
      <c r="B64" s="16"/>
      <c r="C64" s="17"/>
      <c r="D64" s="16"/>
      <c r="E64" s="482"/>
      <c r="F64" s="848">
        <v>58</v>
      </c>
      <c r="G64" s="17" t="s">
        <v>4</v>
      </c>
      <c r="H64" s="33" t="s">
        <v>2010</v>
      </c>
      <c r="I64" s="513" t="s">
        <v>2011</v>
      </c>
      <c r="J64" s="17" t="s">
        <v>1875</v>
      </c>
      <c r="K64" s="35">
        <v>1</v>
      </c>
      <c r="L64" s="19">
        <v>0</v>
      </c>
      <c r="M64" s="35">
        <f t="shared" si="0"/>
        <v>1</v>
      </c>
      <c r="N64" s="1820"/>
      <c r="O64" s="2040">
        <f t="shared" si="4"/>
        <v>0</v>
      </c>
      <c r="P64" s="1619"/>
      <c r="Q64" s="1568">
        <f t="shared" si="5"/>
        <v>0</v>
      </c>
      <c r="R64" s="36"/>
      <c r="S64" s="911">
        <f t="shared" si="6"/>
        <v>0</v>
      </c>
    </row>
    <row r="65" spans="2:19" s="64" customFormat="1" ht="25.95" customHeight="1" outlineLevel="2">
      <c r="B65" s="16"/>
      <c r="C65" s="17"/>
      <c r="D65" s="16"/>
      <c r="E65" s="482"/>
      <c r="F65" s="848">
        <v>59</v>
      </c>
      <c r="G65" s="17" t="s">
        <v>4</v>
      </c>
      <c r="H65" s="33" t="s">
        <v>2012</v>
      </c>
      <c r="I65" s="513" t="s">
        <v>2011</v>
      </c>
      <c r="J65" s="17" t="s">
        <v>1875</v>
      </c>
      <c r="K65" s="35">
        <v>1</v>
      </c>
      <c r="L65" s="19">
        <v>0</v>
      </c>
      <c r="M65" s="35">
        <f t="shared" si="0"/>
        <v>1</v>
      </c>
      <c r="N65" s="1820"/>
      <c r="O65" s="2040">
        <f t="shared" si="4"/>
        <v>0</v>
      </c>
      <c r="P65" s="1619"/>
      <c r="Q65" s="1568">
        <f t="shared" si="5"/>
        <v>0</v>
      </c>
      <c r="R65" s="36"/>
      <c r="S65" s="911">
        <f t="shared" si="6"/>
        <v>0</v>
      </c>
    </row>
    <row r="66" spans="2:19" s="64" customFormat="1" ht="25.95" customHeight="1" outlineLevel="2">
      <c r="B66" s="16"/>
      <c r="C66" s="17"/>
      <c r="D66" s="16"/>
      <c r="E66" s="482"/>
      <c r="F66" s="848">
        <v>60</v>
      </c>
      <c r="G66" s="17" t="s">
        <v>4</v>
      </c>
      <c r="H66" s="33" t="s">
        <v>2013</v>
      </c>
      <c r="I66" s="513" t="s">
        <v>1961</v>
      </c>
      <c r="J66" s="17" t="s">
        <v>1875</v>
      </c>
      <c r="K66" s="35">
        <v>1</v>
      </c>
      <c r="L66" s="19">
        <v>0</v>
      </c>
      <c r="M66" s="35">
        <f t="shared" si="0"/>
        <v>1</v>
      </c>
      <c r="N66" s="1820"/>
      <c r="O66" s="2040">
        <f t="shared" si="4"/>
        <v>0</v>
      </c>
      <c r="P66" s="1619"/>
      <c r="Q66" s="1568">
        <f t="shared" si="5"/>
        <v>0</v>
      </c>
      <c r="R66" s="36"/>
      <c r="S66" s="911">
        <f t="shared" si="6"/>
        <v>0</v>
      </c>
    </row>
    <row r="67" spans="2:19" s="64" customFormat="1" ht="25.95" customHeight="1" outlineLevel="2">
      <c r="B67" s="16"/>
      <c r="C67" s="17"/>
      <c r="D67" s="16"/>
      <c r="E67" s="482"/>
      <c r="F67" s="848">
        <v>61</v>
      </c>
      <c r="G67" s="17" t="s">
        <v>4</v>
      </c>
      <c r="H67" s="33" t="s">
        <v>2014</v>
      </c>
      <c r="I67" s="513" t="s">
        <v>2011</v>
      </c>
      <c r="J67" s="17" t="s">
        <v>1875</v>
      </c>
      <c r="K67" s="35">
        <v>1</v>
      </c>
      <c r="L67" s="19">
        <v>0</v>
      </c>
      <c r="M67" s="35">
        <f t="shared" si="0"/>
        <v>1</v>
      </c>
      <c r="N67" s="1820"/>
      <c r="O67" s="2040">
        <f t="shared" si="4"/>
        <v>0</v>
      </c>
      <c r="P67" s="1619"/>
      <c r="Q67" s="1568">
        <f t="shared" si="5"/>
        <v>0</v>
      </c>
      <c r="R67" s="36"/>
      <c r="S67" s="911">
        <f t="shared" si="6"/>
        <v>0</v>
      </c>
    </row>
    <row r="68" spans="2:19" s="64" customFormat="1" ht="25.95" customHeight="1" outlineLevel="2">
      <c r="B68" s="16"/>
      <c r="C68" s="17"/>
      <c r="D68" s="16"/>
      <c r="E68" s="482"/>
      <c r="F68" s="848">
        <v>62</v>
      </c>
      <c r="G68" s="17" t="s">
        <v>4</v>
      </c>
      <c r="H68" s="33" t="s">
        <v>2015</v>
      </c>
      <c r="I68" s="513" t="s">
        <v>2011</v>
      </c>
      <c r="J68" s="17" t="s">
        <v>1875</v>
      </c>
      <c r="K68" s="35">
        <v>1</v>
      </c>
      <c r="L68" s="19">
        <v>0</v>
      </c>
      <c r="M68" s="35">
        <f t="shared" si="0"/>
        <v>1</v>
      </c>
      <c r="N68" s="1820"/>
      <c r="O68" s="2040">
        <f t="shared" si="4"/>
        <v>0</v>
      </c>
      <c r="P68" s="1619"/>
      <c r="Q68" s="1568">
        <f t="shared" si="5"/>
        <v>0</v>
      </c>
      <c r="R68" s="36"/>
      <c r="S68" s="911">
        <f t="shared" si="6"/>
        <v>0</v>
      </c>
    </row>
    <row r="69" spans="2:19" s="64" customFormat="1" ht="25.95" customHeight="1" outlineLevel="2">
      <c r="B69" s="16"/>
      <c r="C69" s="17"/>
      <c r="D69" s="16"/>
      <c r="E69" s="482"/>
      <c r="F69" s="848">
        <v>63</v>
      </c>
      <c r="G69" s="17" t="s">
        <v>4</v>
      </c>
      <c r="H69" s="33" t="s">
        <v>2016</v>
      </c>
      <c r="I69" s="513" t="s">
        <v>2009</v>
      </c>
      <c r="J69" s="17" t="s">
        <v>1875</v>
      </c>
      <c r="K69" s="35">
        <v>1</v>
      </c>
      <c r="L69" s="19">
        <v>0</v>
      </c>
      <c r="M69" s="35">
        <f t="shared" si="0"/>
        <v>1</v>
      </c>
      <c r="N69" s="1820"/>
      <c r="O69" s="2040">
        <f t="shared" si="4"/>
        <v>0</v>
      </c>
      <c r="P69" s="1619"/>
      <c r="Q69" s="1568">
        <f t="shared" si="5"/>
        <v>0</v>
      </c>
      <c r="R69" s="36"/>
      <c r="S69" s="911">
        <f t="shared" si="6"/>
        <v>0</v>
      </c>
    </row>
    <row r="70" spans="2:19" s="64" customFormat="1" ht="25.95" customHeight="1" outlineLevel="2">
      <c r="B70" s="16"/>
      <c r="C70" s="17"/>
      <c r="D70" s="16"/>
      <c r="E70" s="482"/>
      <c r="F70" s="848">
        <v>64</v>
      </c>
      <c r="G70" s="17" t="s">
        <v>4</v>
      </c>
      <c r="H70" s="33" t="s">
        <v>2017</v>
      </c>
      <c r="I70" s="513" t="s">
        <v>2011</v>
      </c>
      <c r="J70" s="17" t="s">
        <v>1875</v>
      </c>
      <c r="K70" s="35">
        <v>1</v>
      </c>
      <c r="L70" s="19">
        <v>0</v>
      </c>
      <c r="M70" s="35">
        <f t="shared" si="0"/>
        <v>1</v>
      </c>
      <c r="N70" s="1820"/>
      <c r="O70" s="2040">
        <f t="shared" si="4"/>
        <v>0</v>
      </c>
      <c r="P70" s="1619"/>
      <c r="Q70" s="1568">
        <f t="shared" si="5"/>
        <v>0</v>
      </c>
      <c r="R70" s="36"/>
      <c r="S70" s="911">
        <f t="shared" si="6"/>
        <v>0</v>
      </c>
    </row>
    <row r="71" spans="2:19" s="64" customFormat="1" ht="25.95" customHeight="1" outlineLevel="2">
      <c r="B71" s="16"/>
      <c r="C71" s="17"/>
      <c r="D71" s="16"/>
      <c r="E71" s="482"/>
      <c r="F71" s="848">
        <v>65</v>
      </c>
      <c r="G71" s="17" t="s">
        <v>4</v>
      </c>
      <c r="H71" s="33" t="s">
        <v>2018</v>
      </c>
      <c r="I71" s="513" t="s">
        <v>4506</v>
      </c>
      <c r="J71" s="17" t="s">
        <v>1875</v>
      </c>
      <c r="K71" s="35">
        <v>1</v>
      </c>
      <c r="L71" s="19">
        <v>0</v>
      </c>
      <c r="M71" s="35">
        <f t="shared" si="0"/>
        <v>1</v>
      </c>
      <c r="N71" s="1820"/>
      <c r="O71" s="2040">
        <f t="shared" ref="O71:O102" si="7">M71*N71</f>
        <v>0</v>
      </c>
      <c r="P71" s="1619"/>
      <c r="Q71" s="1568">
        <f t="shared" ref="Q71:Q102" si="8">M71*P71</f>
        <v>0</v>
      </c>
      <c r="R71" s="36"/>
      <c r="S71" s="911">
        <f t="shared" ref="S71:S102" si="9">M71*R71</f>
        <v>0</v>
      </c>
    </row>
    <row r="72" spans="2:19" s="64" customFormat="1" ht="25.95" customHeight="1" outlineLevel="2">
      <c r="B72" s="16"/>
      <c r="C72" s="17"/>
      <c r="D72" s="16"/>
      <c r="E72" s="482"/>
      <c r="F72" s="848">
        <v>66</v>
      </c>
      <c r="G72" s="17" t="s">
        <v>4</v>
      </c>
      <c r="H72" s="33" t="s">
        <v>2019</v>
      </c>
      <c r="I72" s="513" t="s">
        <v>4508</v>
      </c>
      <c r="J72" s="17" t="s">
        <v>1875</v>
      </c>
      <c r="K72" s="35">
        <v>1</v>
      </c>
      <c r="L72" s="19">
        <v>0</v>
      </c>
      <c r="M72" s="35">
        <f t="shared" si="0"/>
        <v>1</v>
      </c>
      <c r="N72" s="1820"/>
      <c r="O72" s="2040">
        <f t="shared" si="7"/>
        <v>0</v>
      </c>
      <c r="P72" s="1619"/>
      <c r="Q72" s="1568">
        <f t="shared" si="8"/>
        <v>0</v>
      </c>
      <c r="R72" s="36"/>
      <c r="S72" s="911">
        <f t="shared" si="9"/>
        <v>0</v>
      </c>
    </row>
    <row r="73" spans="2:19" s="64" customFormat="1" ht="25.95" customHeight="1" outlineLevel="2">
      <c r="B73" s="16"/>
      <c r="C73" s="17"/>
      <c r="D73" s="16"/>
      <c r="E73" s="482"/>
      <c r="F73" s="848">
        <v>67</v>
      </c>
      <c r="G73" s="17" t="s">
        <v>4</v>
      </c>
      <c r="H73" s="33" t="s">
        <v>2020</v>
      </c>
      <c r="I73" s="513" t="s">
        <v>4494</v>
      </c>
      <c r="J73" s="17" t="s">
        <v>1875</v>
      </c>
      <c r="K73" s="35">
        <v>1</v>
      </c>
      <c r="L73" s="19">
        <v>0</v>
      </c>
      <c r="M73" s="35">
        <f t="shared" si="0"/>
        <v>1</v>
      </c>
      <c r="N73" s="1820"/>
      <c r="O73" s="2040">
        <f t="shared" si="7"/>
        <v>0</v>
      </c>
      <c r="P73" s="1619"/>
      <c r="Q73" s="1568">
        <f t="shared" si="8"/>
        <v>0</v>
      </c>
      <c r="R73" s="36"/>
      <c r="S73" s="911">
        <f t="shared" si="9"/>
        <v>0</v>
      </c>
    </row>
    <row r="74" spans="2:19" s="64" customFormat="1" ht="25.95" customHeight="1" outlineLevel="2">
      <c r="B74" s="16"/>
      <c r="C74" s="17"/>
      <c r="D74" s="16"/>
      <c r="E74" s="482"/>
      <c r="F74" s="848">
        <v>68</v>
      </c>
      <c r="G74" s="17" t="s">
        <v>4</v>
      </c>
      <c r="H74" s="33" t="s">
        <v>2021</v>
      </c>
      <c r="I74" s="513" t="s">
        <v>4509</v>
      </c>
      <c r="J74" s="17" t="s">
        <v>1875</v>
      </c>
      <c r="K74" s="35">
        <v>1</v>
      </c>
      <c r="L74" s="19">
        <v>0</v>
      </c>
      <c r="M74" s="35">
        <f t="shared" si="0"/>
        <v>1</v>
      </c>
      <c r="N74" s="1820"/>
      <c r="O74" s="2040">
        <f t="shared" si="7"/>
        <v>0</v>
      </c>
      <c r="P74" s="1619"/>
      <c r="Q74" s="1568">
        <f t="shared" si="8"/>
        <v>0</v>
      </c>
      <c r="R74" s="36"/>
      <c r="S74" s="911">
        <f t="shared" si="9"/>
        <v>0</v>
      </c>
    </row>
    <row r="75" spans="2:19" s="64" customFormat="1" ht="25.95" customHeight="1" outlineLevel="2">
      <c r="B75" s="16"/>
      <c r="C75" s="17"/>
      <c r="D75" s="16"/>
      <c r="E75" s="482"/>
      <c r="F75" s="848">
        <v>69</v>
      </c>
      <c r="G75" s="17" t="s">
        <v>4</v>
      </c>
      <c r="H75" s="33" t="s">
        <v>2022</v>
      </c>
      <c r="I75" s="513" t="s">
        <v>4493</v>
      </c>
      <c r="J75" s="17" t="s">
        <v>1875</v>
      </c>
      <c r="K75" s="35">
        <v>1</v>
      </c>
      <c r="L75" s="19">
        <v>0</v>
      </c>
      <c r="M75" s="35">
        <f t="shared" si="0"/>
        <v>1</v>
      </c>
      <c r="N75" s="1820"/>
      <c r="O75" s="2040">
        <f t="shared" si="7"/>
        <v>0</v>
      </c>
      <c r="P75" s="1619"/>
      <c r="Q75" s="1568">
        <f t="shared" si="8"/>
        <v>0</v>
      </c>
      <c r="R75" s="36"/>
      <c r="S75" s="911">
        <f t="shared" si="9"/>
        <v>0</v>
      </c>
    </row>
    <row r="76" spans="2:19" s="64" customFormat="1" ht="25.95" customHeight="1" outlineLevel="2">
      <c r="B76" s="16"/>
      <c r="C76" s="17"/>
      <c r="D76" s="16"/>
      <c r="E76" s="482"/>
      <c r="F76" s="848">
        <v>70</v>
      </c>
      <c r="G76" s="17" t="s">
        <v>4</v>
      </c>
      <c r="H76" s="33" t="s">
        <v>2023</v>
      </c>
      <c r="I76" s="513" t="s">
        <v>4493</v>
      </c>
      <c r="J76" s="17" t="s">
        <v>1875</v>
      </c>
      <c r="K76" s="35">
        <v>1</v>
      </c>
      <c r="L76" s="19">
        <v>0</v>
      </c>
      <c r="M76" s="35">
        <f t="shared" si="0"/>
        <v>1</v>
      </c>
      <c r="N76" s="1820"/>
      <c r="O76" s="2040">
        <f t="shared" si="7"/>
        <v>0</v>
      </c>
      <c r="P76" s="1619"/>
      <c r="Q76" s="1568">
        <f t="shared" si="8"/>
        <v>0</v>
      </c>
      <c r="R76" s="36"/>
      <c r="S76" s="911">
        <f t="shared" si="9"/>
        <v>0</v>
      </c>
    </row>
    <row r="77" spans="2:19" s="64" customFormat="1" ht="25.95" customHeight="1" outlineLevel="2">
      <c r="B77" s="16"/>
      <c r="C77" s="17"/>
      <c r="D77" s="16"/>
      <c r="E77" s="482"/>
      <c r="F77" s="848">
        <v>71</v>
      </c>
      <c r="G77" s="17" t="s">
        <v>4</v>
      </c>
      <c r="H77" s="33" t="s">
        <v>2024</v>
      </c>
      <c r="I77" s="513" t="s">
        <v>4493</v>
      </c>
      <c r="J77" s="17" t="s">
        <v>1875</v>
      </c>
      <c r="K77" s="35">
        <v>1</v>
      </c>
      <c r="L77" s="19">
        <v>0</v>
      </c>
      <c r="M77" s="35">
        <f t="shared" si="0"/>
        <v>1</v>
      </c>
      <c r="N77" s="1820"/>
      <c r="O77" s="2040">
        <f t="shared" si="7"/>
        <v>0</v>
      </c>
      <c r="P77" s="1619"/>
      <c r="Q77" s="1568">
        <f t="shared" si="8"/>
        <v>0</v>
      </c>
      <c r="R77" s="36"/>
      <c r="S77" s="911">
        <f t="shared" si="9"/>
        <v>0</v>
      </c>
    </row>
    <row r="78" spans="2:19" s="64" customFormat="1" ht="25.95" customHeight="1" outlineLevel="2">
      <c r="B78" s="16"/>
      <c r="C78" s="17"/>
      <c r="D78" s="16"/>
      <c r="E78" s="482"/>
      <c r="F78" s="848">
        <v>72</v>
      </c>
      <c r="G78" s="17" t="s">
        <v>4</v>
      </c>
      <c r="H78" s="33" t="s">
        <v>2025</v>
      </c>
      <c r="I78" s="513" t="s">
        <v>4494</v>
      </c>
      <c r="J78" s="17" t="s">
        <v>1875</v>
      </c>
      <c r="K78" s="35">
        <v>1</v>
      </c>
      <c r="L78" s="19">
        <v>0</v>
      </c>
      <c r="M78" s="35">
        <f t="shared" si="0"/>
        <v>1</v>
      </c>
      <c r="N78" s="1820"/>
      <c r="O78" s="2040">
        <f t="shared" si="7"/>
        <v>0</v>
      </c>
      <c r="P78" s="1619"/>
      <c r="Q78" s="1568">
        <f t="shared" si="8"/>
        <v>0</v>
      </c>
      <c r="R78" s="36"/>
      <c r="S78" s="911">
        <f t="shared" si="9"/>
        <v>0</v>
      </c>
    </row>
    <row r="79" spans="2:19" s="64" customFormat="1" ht="25.95" customHeight="1" outlineLevel="2">
      <c r="B79" s="16"/>
      <c r="C79" s="17"/>
      <c r="D79" s="16"/>
      <c r="E79" s="482"/>
      <c r="F79" s="848">
        <v>73</v>
      </c>
      <c r="G79" s="17" t="s">
        <v>4</v>
      </c>
      <c r="H79" s="33" t="s">
        <v>2026</v>
      </c>
      <c r="I79" s="513" t="s">
        <v>4493</v>
      </c>
      <c r="J79" s="17" t="s">
        <v>1875</v>
      </c>
      <c r="K79" s="35">
        <v>1</v>
      </c>
      <c r="L79" s="19">
        <v>0</v>
      </c>
      <c r="M79" s="35">
        <f t="shared" si="0"/>
        <v>1</v>
      </c>
      <c r="N79" s="1820"/>
      <c r="O79" s="2040">
        <f t="shared" si="7"/>
        <v>0</v>
      </c>
      <c r="P79" s="1619"/>
      <c r="Q79" s="1568">
        <f t="shared" si="8"/>
        <v>0</v>
      </c>
      <c r="R79" s="36"/>
      <c r="S79" s="911">
        <f t="shared" si="9"/>
        <v>0</v>
      </c>
    </row>
    <row r="80" spans="2:19" s="64" customFormat="1" ht="25.95" customHeight="1" outlineLevel="2">
      <c r="B80" s="16"/>
      <c r="C80" s="17"/>
      <c r="D80" s="16"/>
      <c r="E80" s="482"/>
      <c r="F80" s="848">
        <v>74</v>
      </c>
      <c r="G80" s="17" t="s">
        <v>4</v>
      </c>
      <c r="H80" s="33" t="s">
        <v>2027</v>
      </c>
      <c r="I80" s="513" t="s">
        <v>4496</v>
      </c>
      <c r="J80" s="17" t="s">
        <v>1875</v>
      </c>
      <c r="K80" s="35">
        <v>1</v>
      </c>
      <c r="L80" s="19">
        <v>0</v>
      </c>
      <c r="M80" s="35">
        <f t="shared" si="0"/>
        <v>1</v>
      </c>
      <c r="N80" s="1820"/>
      <c r="O80" s="2040">
        <f t="shared" si="7"/>
        <v>0</v>
      </c>
      <c r="P80" s="1619"/>
      <c r="Q80" s="1568">
        <f t="shared" si="8"/>
        <v>0</v>
      </c>
      <c r="R80" s="36"/>
      <c r="S80" s="911">
        <f t="shared" si="9"/>
        <v>0</v>
      </c>
    </row>
    <row r="81" spans="2:19" s="64" customFormat="1" ht="25.95" customHeight="1" outlineLevel="2">
      <c r="B81" s="16"/>
      <c r="C81" s="17"/>
      <c r="D81" s="16"/>
      <c r="E81" s="482"/>
      <c r="F81" s="848">
        <v>75</v>
      </c>
      <c r="G81" s="17" t="s">
        <v>4</v>
      </c>
      <c r="H81" s="33" t="s">
        <v>2028</v>
      </c>
      <c r="I81" s="513" t="s">
        <v>4510</v>
      </c>
      <c r="J81" s="17" t="s">
        <v>1875</v>
      </c>
      <c r="K81" s="35">
        <v>1</v>
      </c>
      <c r="L81" s="19">
        <v>0</v>
      </c>
      <c r="M81" s="35">
        <f t="shared" si="0"/>
        <v>1</v>
      </c>
      <c r="N81" s="1820"/>
      <c r="O81" s="2040">
        <f t="shared" si="7"/>
        <v>0</v>
      </c>
      <c r="P81" s="1619"/>
      <c r="Q81" s="1568">
        <f t="shared" si="8"/>
        <v>0</v>
      </c>
      <c r="R81" s="36"/>
      <c r="S81" s="911">
        <f t="shared" si="9"/>
        <v>0</v>
      </c>
    </row>
    <row r="82" spans="2:19" s="64" customFormat="1" ht="25.95" customHeight="1" outlineLevel="2">
      <c r="B82" s="16"/>
      <c r="C82" s="17"/>
      <c r="D82" s="16"/>
      <c r="E82" s="482"/>
      <c r="F82" s="848">
        <v>76</v>
      </c>
      <c r="G82" s="17" t="s">
        <v>4</v>
      </c>
      <c r="H82" s="33" t="s">
        <v>2029</v>
      </c>
      <c r="I82" s="513" t="s">
        <v>4496</v>
      </c>
      <c r="J82" s="17" t="s">
        <v>1875</v>
      </c>
      <c r="K82" s="35">
        <v>1</v>
      </c>
      <c r="L82" s="19">
        <v>0</v>
      </c>
      <c r="M82" s="35">
        <f t="shared" si="0"/>
        <v>1</v>
      </c>
      <c r="N82" s="1820"/>
      <c r="O82" s="2040">
        <f t="shared" si="7"/>
        <v>0</v>
      </c>
      <c r="P82" s="1619"/>
      <c r="Q82" s="1568">
        <f t="shared" si="8"/>
        <v>0</v>
      </c>
      <c r="R82" s="36"/>
      <c r="S82" s="911">
        <f t="shared" si="9"/>
        <v>0</v>
      </c>
    </row>
    <row r="83" spans="2:19" s="64" customFormat="1" ht="25.95" customHeight="1" outlineLevel="2">
      <c r="B83" s="16"/>
      <c r="C83" s="17"/>
      <c r="D83" s="16"/>
      <c r="E83" s="482"/>
      <c r="F83" s="848">
        <v>77</v>
      </c>
      <c r="G83" s="17" t="s">
        <v>4</v>
      </c>
      <c r="H83" s="33" t="s">
        <v>2030</v>
      </c>
      <c r="I83" s="513" t="s">
        <v>4498</v>
      </c>
      <c r="J83" s="17" t="s">
        <v>1875</v>
      </c>
      <c r="K83" s="35">
        <v>1</v>
      </c>
      <c r="L83" s="19">
        <v>0</v>
      </c>
      <c r="M83" s="35">
        <f t="shared" si="0"/>
        <v>1</v>
      </c>
      <c r="N83" s="1820"/>
      <c r="O83" s="2040">
        <f t="shared" si="7"/>
        <v>0</v>
      </c>
      <c r="P83" s="1619"/>
      <c r="Q83" s="1568">
        <f t="shared" si="8"/>
        <v>0</v>
      </c>
      <c r="R83" s="36"/>
      <c r="S83" s="911">
        <f t="shared" si="9"/>
        <v>0</v>
      </c>
    </row>
    <row r="84" spans="2:19" s="64" customFormat="1" ht="25.95" customHeight="1" outlineLevel="2">
      <c r="B84" s="16"/>
      <c r="C84" s="17"/>
      <c r="D84" s="16"/>
      <c r="E84" s="482"/>
      <c r="F84" s="848">
        <v>78</v>
      </c>
      <c r="G84" s="17" t="s">
        <v>4</v>
      </c>
      <c r="H84" s="33" t="s">
        <v>2031</v>
      </c>
      <c r="I84" s="513" t="s">
        <v>4496</v>
      </c>
      <c r="J84" s="17" t="s">
        <v>1875</v>
      </c>
      <c r="K84" s="35">
        <v>1</v>
      </c>
      <c r="L84" s="19">
        <v>0</v>
      </c>
      <c r="M84" s="35">
        <f t="shared" si="0"/>
        <v>1</v>
      </c>
      <c r="N84" s="1820"/>
      <c r="O84" s="2040">
        <f t="shared" si="7"/>
        <v>0</v>
      </c>
      <c r="P84" s="1619"/>
      <c r="Q84" s="1568">
        <f t="shared" si="8"/>
        <v>0</v>
      </c>
      <c r="R84" s="36"/>
      <c r="S84" s="911">
        <f t="shared" si="9"/>
        <v>0</v>
      </c>
    </row>
    <row r="85" spans="2:19" s="64" customFormat="1" ht="25.95" customHeight="1" outlineLevel="2">
      <c r="B85" s="16"/>
      <c r="C85" s="17"/>
      <c r="D85" s="16"/>
      <c r="E85" s="482"/>
      <c r="F85" s="848">
        <v>79</v>
      </c>
      <c r="G85" s="17" t="s">
        <v>4</v>
      </c>
      <c r="H85" s="33" t="s">
        <v>2032</v>
      </c>
      <c r="I85" s="513" t="s">
        <v>4498</v>
      </c>
      <c r="J85" s="17" t="s">
        <v>1875</v>
      </c>
      <c r="K85" s="35">
        <v>1</v>
      </c>
      <c r="L85" s="19">
        <v>0</v>
      </c>
      <c r="M85" s="35">
        <f t="shared" si="0"/>
        <v>1</v>
      </c>
      <c r="N85" s="1820"/>
      <c r="O85" s="2040">
        <f t="shared" si="7"/>
        <v>0</v>
      </c>
      <c r="P85" s="1619"/>
      <c r="Q85" s="1568">
        <f t="shared" si="8"/>
        <v>0</v>
      </c>
      <c r="R85" s="36"/>
      <c r="S85" s="911">
        <f t="shared" si="9"/>
        <v>0</v>
      </c>
    </row>
    <row r="86" spans="2:19" s="161" customFormat="1" ht="25.95" customHeight="1" outlineLevel="2">
      <c r="B86" s="16"/>
      <c r="C86" s="162"/>
      <c r="D86" s="464"/>
      <c r="E86" s="864"/>
      <c r="F86" s="881">
        <v>80</v>
      </c>
      <c r="G86" s="162" t="s">
        <v>4</v>
      </c>
      <c r="H86" s="452" t="s">
        <v>2033</v>
      </c>
      <c r="I86" s="513" t="s">
        <v>4498</v>
      </c>
      <c r="J86" s="162" t="s">
        <v>1875</v>
      </c>
      <c r="K86" s="35">
        <v>1</v>
      </c>
      <c r="L86" s="63">
        <v>0</v>
      </c>
      <c r="M86" s="35">
        <f t="shared" si="0"/>
        <v>1</v>
      </c>
      <c r="N86" s="1820"/>
      <c r="O86" s="2041">
        <f t="shared" si="7"/>
        <v>0</v>
      </c>
      <c r="P86" s="1620"/>
      <c r="Q86" s="1572">
        <f t="shared" si="8"/>
        <v>0</v>
      </c>
      <c r="R86" s="455"/>
      <c r="S86" s="912">
        <f t="shared" si="9"/>
        <v>0</v>
      </c>
    </row>
    <row r="87" spans="2:19" s="161" customFormat="1" ht="25.95" customHeight="1" outlineLevel="2">
      <c r="B87" s="16"/>
      <c r="C87" s="162"/>
      <c r="D87" s="464"/>
      <c r="E87" s="864"/>
      <c r="F87" s="881">
        <v>81</v>
      </c>
      <c r="G87" s="162" t="s">
        <v>4</v>
      </c>
      <c r="H87" s="452" t="s">
        <v>4660</v>
      </c>
      <c r="I87" s="513" t="s">
        <v>4503</v>
      </c>
      <c r="J87" s="162" t="s">
        <v>1875</v>
      </c>
      <c r="K87" s="35">
        <v>1</v>
      </c>
      <c r="L87" s="63">
        <v>0</v>
      </c>
      <c r="M87" s="35">
        <f>K87*(1+L87/100)</f>
        <v>1</v>
      </c>
      <c r="N87" s="1820"/>
      <c r="O87" s="2041">
        <f t="shared" si="7"/>
        <v>0</v>
      </c>
      <c r="P87" s="1620"/>
      <c r="Q87" s="1572">
        <f t="shared" si="8"/>
        <v>0</v>
      </c>
      <c r="R87" s="455"/>
      <c r="S87" s="912">
        <f t="shared" si="9"/>
        <v>0</v>
      </c>
    </row>
    <row r="88" spans="2:19" s="64" customFormat="1" ht="25.95" customHeight="1" outlineLevel="2">
      <c r="B88" s="16"/>
      <c r="C88" s="17"/>
      <c r="D88" s="464"/>
      <c r="E88" s="482"/>
      <c r="F88" s="881">
        <v>82</v>
      </c>
      <c r="G88" s="17" t="s">
        <v>4</v>
      </c>
      <c r="H88" s="33" t="s">
        <v>2034</v>
      </c>
      <c r="I88" s="513" t="s">
        <v>2035</v>
      </c>
      <c r="J88" s="17" t="s">
        <v>1875</v>
      </c>
      <c r="K88" s="35">
        <v>1</v>
      </c>
      <c r="L88" s="19">
        <v>0</v>
      </c>
      <c r="M88" s="35">
        <f t="shared" si="0"/>
        <v>1</v>
      </c>
      <c r="N88" s="1820"/>
      <c r="O88" s="2040">
        <f t="shared" si="7"/>
        <v>0</v>
      </c>
      <c r="P88" s="1619"/>
      <c r="Q88" s="1568">
        <f t="shared" si="8"/>
        <v>0</v>
      </c>
      <c r="R88" s="36"/>
      <c r="S88" s="911">
        <f t="shared" si="9"/>
        <v>0</v>
      </c>
    </row>
    <row r="89" spans="2:19" s="64" customFormat="1" ht="25.95" customHeight="1" outlineLevel="2">
      <c r="B89" s="16"/>
      <c r="C89" s="17"/>
      <c r="D89" s="464"/>
      <c r="E89" s="482"/>
      <c r="F89" s="881">
        <v>83</v>
      </c>
      <c r="G89" s="17" t="s">
        <v>4</v>
      </c>
      <c r="H89" s="33" t="s">
        <v>2036</v>
      </c>
      <c r="I89" s="513" t="s">
        <v>4511</v>
      </c>
      <c r="J89" s="17" t="s">
        <v>1875</v>
      </c>
      <c r="K89" s="35">
        <v>1</v>
      </c>
      <c r="L89" s="19">
        <v>0</v>
      </c>
      <c r="M89" s="35">
        <f t="shared" si="0"/>
        <v>1</v>
      </c>
      <c r="N89" s="1820"/>
      <c r="O89" s="2040">
        <f t="shared" si="7"/>
        <v>0</v>
      </c>
      <c r="P89" s="1619"/>
      <c r="Q89" s="1568">
        <f t="shared" si="8"/>
        <v>0</v>
      </c>
      <c r="R89" s="36"/>
      <c r="S89" s="911">
        <f t="shared" si="9"/>
        <v>0</v>
      </c>
    </row>
    <row r="90" spans="2:19" s="64" customFormat="1" ht="25.95" customHeight="1" outlineLevel="2">
      <c r="B90" s="16"/>
      <c r="C90" s="17"/>
      <c r="D90" s="464"/>
      <c r="E90" s="482"/>
      <c r="F90" s="881">
        <v>84</v>
      </c>
      <c r="G90" s="17" t="s">
        <v>4</v>
      </c>
      <c r="H90" s="33" t="s">
        <v>2037</v>
      </c>
      <c r="I90" s="513" t="s">
        <v>4504</v>
      </c>
      <c r="J90" s="17" t="s">
        <v>1875</v>
      </c>
      <c r="K90" s="35">
        <v>1</v>
      </c>
      <c r="L90" s="19">
        <v>0</v>
      </c>
      <c r="M90" s="35">
        <f t="shared" si="0"/>
        <v>1</v>
      </c>
      <c r="N90" s="1820"/>
      <c r="O90" s="2040">
        <f t="shared" si="7"/>
        <v>0</v>
      </c>
      <c r="P90" s="1619"/>
      <c r="Q90" s="1568">
        <f t="shared" si="8"/>
        <v>0</v>
      </c>
      <c r="R90" s="36"/>
      <c r="S90" s="911">
        <f t="shared" si="9"/>
        <v>0</v>
      </c>
    </row>
    <row r="91" spans="2:19" s="64" customFormat="1" ht="25.95" customHeight="1" outlineLevel="2">
      <c r="B91" s="16"/>
      <c r="C91" s="17"/>
      <c r="D91" s="464"/>
      <c r="E91" s="482"/>
      <c r="F91" s="881">
        <v>85</v>
      </c>
      <c r="G91" s="17" t="s">
        <v>4</v>
      </c>
      <c r="H91" s="33" t="s">
        <v>2038</v>
      </c>
      <c r="I91" s="513" t="s">
        <v>4504</v>
      </c>
      <c r="J91" s="17" t="s">
        <v>1875</v>
      </c>
      <c r="K91" s="35">
        <v>1</v>
      </c>
      <c r="L91" s="19">
        <v>0</v>
      </c>
      <c r="M91" s="35">
        <f t="shared" si="0"/>
        <v>1</v>
      </c>
      <c r="N91" s="1820"/>
      <c r="O91" s="2040">
        <f t="shared" si="7"/>
        <v>0</v>
      </c>
      <c r="P91" s="1619"/>
      <c r="Q91" s="1568">
        <f t="shared" si="8"/>
        <v>0</v>
      </c>
      <c r="R91" s="36"/>
      <c r="S91" s="911">
        <f t="shared" si="9"/>
        <v>0</v>
      </c>
    </row>
    <row r="92" spans="2:19" s="64" customFormat="1" ht="25.95" customHeight="1" outlineLevel="2">
      <c r="B92" s="16"/>
      <c r="C92" s="17"/>
      <c r="D92" s="464"/>
      <c r="E92" s="482"/>
      <c r="F92" s="881">
        <v>86</v>
      </c>
      <c r="G92" s="17" t="s">
        <v>4</v>
      </c>
      <c r="H92" s="33" t="s">
        <v>2039</v>
      </c>
      <c r="I92" s="513" t="s">
        <v>4512</v>
      </c>
      <c r="J92" s="17" t="s">
        <v>1875</v>
      </c>
      <c r="K92" s="35">
        <v>1</v>
      </c>
      <c r="L92" s="19">
        <v>0</v>
      </c>
      <c r="M92" s="35">
        <f t="shared" si="0"/>
        <v>1</v>
      </c>
      <c r="N92" s="1820"/>
      <c r="O92" s="2040">
        <f t="shared" si="7"/>
        <v>0</v>
      </c>
      <c r="P92" s="1619"/>
      <c r="Q92" s="1568">
        <f t="shared" si="8"/>
        <v>0</v>
      </c>
      <c r="R92" s="36"/>
      <c r="S92" s="911">
        <f t="shared" si="9"/>
        <v>0</v>
      </c>
    </row>
    <row r="93" spans="2:19" s="64" customFormat="1" ht="25.95" customHeight="1" outlineLevel="2">
      <c r="B93" s="16"/>
      <c r="C93" s="17"/>
      <c r="D93" s="464"/>
      <c r="E93" s="482"/>
      <c r="F93" s="881">
        <v>87</v>
      </c>
      <c r="G93" s="17" t="s">
        <v>4</v>
      </c>
      <c r="H93" s="33" t="s">
        <v>2040</v>
      </c>
      <c r="I93" s="513" t="s">
        <v>4513</v>
      </c>
      <c r="J93" s="17" t="s">
        <v>1875</v>
      </c>
      <c r="K93" s="35">
        <v>1</v>
      </c>
      <c r="L93" s="19">
        <v>0</v>
      </c>
      <c r="M93" s="35">
        <f t="shared" si="0"/>
        <v>1</v>
      </c>
      <c r="N93" s="1820"/>
      <c r="O93" s="2040">
        <f t="shared" si="7"/>
        <v>0</v>
      </c>
      <c r="P93" s="1619"/>
      <c r="Q93" s="1568">
        <f t="shared" si="8"/>
        <v>0</v>
      </c>
      <c r="R93" s="36"/>
      <c r="S93" s="911">
        <f t="shared" si="9"/>
        <v>0</v>
      </c>
    </row>
    <row r="94" spans="2:19" s="64" customFormat="1" ht="25.95" customHeight="1" outlineLevel="2">
      <c r="B94" s="16"/>
      <c r="C94" s="17"/>
      <c r="D94" s="464"/>
      <c r="E94" s="482"/>
      <c r="F94" s="881">
        <v>88</v>
      </c>
      <c r="G94" s="17" t="s">
        <v>4</v>
      </c>
      <c r="H94" s="33" t="s">
        <v>2041</v>
      </c>
      <c r="I94" s="513" t="s">
        <v>4514</v>
      </c>
      <c r="J94" s="17" t="s">
        <v>1875</v>
      </c>
      <c r="K94" s="35">
        <v>1</v>
      </c>
      <c r="L94" s="19">
        <v>0</v>
      </c>
      <c r="M94" s="35">
        <f t="shared" si="0"/>
        <v>1</v>
      </c>
      <c r="N94" s="1820"/>
      <c r="O94" s="2040">
        <f t="shared" si="7"/>
        <v>0</v>
      </c>
      <c r="P94" s="1619"/>
      <c r="Q94" s="1568">
        <f t="shared" si="8"/>
        <v>0</v>
      </c>
      <c r="R94" s="36"/>
      <c r="S94" s="911">
        <f t="shared" si="9"/>
        <v>0</v>
      </c>
    </row>
    <row r="95" spans="2:19" s="64" customFormat="1" ht="25.95" customHeight="1" outlineLevel="2">
      <c r="B95" s="16"/>
      <c r="C95" s="17"/>
      <c r="D95" s="464"/>
      <c r="E95" s="482"/>
      <c r="F95" s="881">
        <v>89</v>
      </c>
      <c r="G95" s="17" t="s">
        <v>4</v>
      </c>
      <c r="H95" s="33" t="s">
        <v>2042</v>
      </c>
      <c r="I95" s="513" t="s">
        <v>4515</v>
      </c>
      <c r="J95" s="17" t="s">
        <v>1875</v>
      </c>
      <c r="K95" s="35">
        <v>1</v>
      </c>
      <c r="L95" s="19">
        <v>0</v>
      </c>
      <c r="M95" s="35">
        <f t="shared" si="0"/>
        <v>1</v>
      </c>
      <c r="N95" s="1820"/>
      <c r="O95" s="2040">
        <f t="shared" si="7"/>
        <v>0</v>
      </c>
      <c r="P95" s="1619"/>
      <c r="Q95" s="1568">
        <f t="shared" si="8"/>
        <v>0</v>
      </c>
      <c r="R95" s="36"/>
      <c r="S95" s="911">
        <f t="shared" si="9"/>
        <v>0</v>
      </c>
    </row>
    <row r="96" spans="2:19" s="64" customFormat="1" ht="25.95" customHeight="1" outlineLevel="2">
      <c r="B96" s="16"/>
      <c r="C96" s="17"/>
      <c r="D96" s="464"/>
      <c r="E96" s="482"/>
      <c r="F96" s="881">
        <v>90</v>
      </c>
      <c r="G96" s="17" t="s">
        <v>4</v>
      </c>
      <c r="H96" s="33" t="s">
        <v>2043</v>
      </c>
      <c r="I96" s="513" t="s">
        <v>4513</v>
      </c>
      <c r="J96" s="17" t="s">
        <v>1875</v>
      </c>
      <c r="K96" s="35">
        <v>1</v>
      </c>
      <c r="L96" s="19">
        <v>0</v>
      </c>
      <c r="M96" s="35">
        <f t="shared" si="0"/>
        <v>1</v>
      </c>
      <c r="N96" s="1820"/>
      <c r="O96" s="2040">
        <f t="shared" si="7"/>
        <v>0</v>
      </c>
      <c r="P96" s="1619"/>
      <c r="Q96" s="1568">
        <f t="shared" si="8"/>
        <v>0</v>
      </c>
      <c r="R96" s="36"/>
      <c r="S96" s="911">
        <f t="shared" si="9"/>
        <v>0</v>
      </c>
    </row>
    <row r="97" spans="2:19" s="64" customFormat="1" ht="25.95" customHeight="1" outlineLevel="2">
      <c r="B97" s="16"/>
      <c r="C97" s="17"/>
      <c r="D97" s="464"/>
      <c r="E97" s="482"/>
      <c r="F97" s="881">
        <v>91</v>
      </c>
      <c r="G97" s="17" t="s">
        <v>4</v>
      </c>
      <c r="H97" s="33" t="s">
        <v>2044</v>
      </c>
      <c r="I97" s="513" t="s">
        <v>4498</v>
      </c>
      <c r="J97" s="17" t="s">
        <v>1875</v>
      </c>
      <c r="K97" s="35">
        <v>1</v>
      </c>
      <c r="L97" s="19">
        <v>0</v>
      </c>
      <c r="M97" s="35">
        <f t="shared" si="0"/>
        <v>1</v>
      </c>
      <c r="N97" s="1820"/>
      <c r="O97" s="2040">
        <f t="shared" si="7"/>
        <v>0</v>
      </c>
      <c r="P97" s="1619"/>
      <c r="Q97" s="1568">
        <f t="shared" si="8"/>
        <v>0</v>
      </c>
      <c r="R97" s="36"/>
      <c r="S97" s="911">
        <f t="shared" si="9"/>
        <v>0</v>
      </c>
    </row>
    <row r="98" spans="2:19" s="64" customFormat="1" ht="25.95" customHeight="1" outlineLevel="2">
      <c r="B98" s="16"/>
      <c r="C98" s="17"/>
      <c r="D98" s="464"/>
      <c r="E98" s="482"/>
      <c r="F98" s="881">
        <v>92</v>
      </c>
      <c r="G98" s="17" t="s">
        <v>4</v>
      </c>
      <c r="H98" s="33" t="s">
        <v>2045</v>
      </c>
      <c r="I98" s="513" t="s">
        <v>4503</v>
      </c>
      <c r="J98" s="17" t="s">
        <v>1875</v>
      </c>
      <c r="K98" s="35">
        <v>1</v>
      </c>
      <c r="L98" s="19">
        <v>0</v>
      </c>
      <c r="M98" s="35">
        <f t="shared" si="0"/>
        <v>1</v>
      </c>
      <c r="N98" s="1820"/>
      <c r="O98" s="2040">
        <f t="shared" si="7"/>
        <v>0</v>
      </c>
      <c r="P98" s="1619"/>
      <c r="Q98" s="1568">
        <f t="shared" si="8"/>
        <v>0</v>
      </c>
      <c r="R98" s="36"/>
      <c r="S98" s="911">
        <f t="shared" si="9"/>
        <v>0</v>
      </c>
    </row>
    <row r="99" spans="2:19" s="64" customFormat="1" ht="25.95" customHeight="1" outlineLevel="2">
      <c r="B99" s="16"/>
      <c r="C99" s="17"/>
      <c r="D99" s="464"/>
      <c r="E99" s="482"/>
      <c r="F99" s="881">
        <v>93</v>
      </c>
      <c r="G99" s="17" t="s">
        <v>4</v>
      </c>
      <c r="H99" s="33" t="s">
        <v>2046</v>
      </c>
      <c r="I99" s="513" t="s">
        <v>4503</v>
      </c>
      <c r="J99" s="17" t="s">
        <v>1875</v>
      </c>
      <c r="K99" s="35">
        <v>1</v>
      </c>
      <c r="L99" s="19">
        <v>0</v>
      </c>
      <c r="M99" s="35">
        <f t="shared" si="0"/>
        <v>1</v>
      </c>
      <c r="N99" s="1820"/>
      <c r="O99" s="2040">
        <f t="shared" si="7"/>
        <v>0</v>
      </c>
      <c r="P99" s="1619"/>
      <c r="Q99" s="1568">
        <f t="shared" si="8"/>
        <v>0</v>
      </c>
      <c r="R99" s="36"/>
      <c r="S99" s="911">
        <f t="shared" si="9"/>
        <v>0</v>
      </c>
    </row>
    <row r="100" spans="2:19" s="64" customFormat="1" ht="25.95" customHeight="1" outlineLevel="2">
      <c r="B100" s="16"/>
      <c r="C100" s="17"/>
      <c r="D100" s="464"/>
      <c r="E100" s="482"/>
      <c r="F100" s="881">
        <v>94</v>
      </c>
      <c r="G100" s="17" t="s">
        <v>4</v>
      </c>
      <c r="H100" s="33" t="s">
        <v>2047</v>
      </c>
      <c r="I100" s="513" t="s">
        <v>4516</v>
      </c>
      <c r="J100" s="17" t="s">
        <v>1875</v>
      </c>
      <c r="K100" s="35">
        <v>1</v>
      </c>
      <c r="L100" s="19">
        <v>0</v>
      </c>
      <c r="M100" s="35">
        <f t="shared" si="0"/>
        <v>1</v>
      </c>
      <c r="N100" s="1820"/>
      <c r="O100" s="2040">
        <f t="shared" si="7"/>
        <v>0</v>
      </c>
      <c r="P100" s="1619"/>
      <c r="Q100" s="1568">
        <f t="shared" si="8"/>
        <v>0</v>
      </c>
      <c r="R100" s="36"/>
      <c r="S100" s="911">
        <f t="shared" si="9"/>
        <v>0</v>
      </c>
    </row>
    <row r="101" spans="2:19" s="64" customFormat="1" ht="25.95" customHeight="1" outlineLevel="2">
      <c r="B101" s="16"/>
      <c r="C101" s="17"/>
      <c r="D101" s="464"/>
      <c r="E101" s="482"/>
      <c r="F101" s="881">
        <v>95</v>
      </c>
      <c r="G101" s="17" t="s">
        <v>4</v>
      </c>
      <c r="H101" s="33" t="s">
        <v>2048</v>
      </c>
      <c r="I101" s="513" t="s">
        <v>4517</v>
      </c>
      <c r="J101" s="17" t="s">
        <v>1875</v>
      </c>
      <c r="K101" s="35">
        <v>1</v>
      </c>
      <c r="L101" s="19">
        <v>0</v>
      </c>
      <c r="M101" s="35">
        <f t="shared" si="0"/>
        <v>1</v>
      </c>
      <c r="N101" s="1820"/>
      <c r="O101" s="2040">
        <f t="shared" si="7"/>
        <v>0</v>
      </c>
      <c r="P101" s="1619"/>
      <c r="Q101" s="1568">
        <f t="shared" si="8"/>
        <v>0</v>
      </c>
      <c r="R101" s="36"/>
      <c r="S101" s="911">
        <f t="shared" si="9"/>
        <v>0</v>
      </c>
    </row>
    <row r="102" spans="2:19" s="64" customFormat="1" ht="25.95" customHeight="1" outlineLevel="2">
      <c r="B102" s="16"/>
      <c r="C102" s="17"/>
      <c r="D102" s="464"/>
      <c r="E102" s="482"/>
      <c r="F102" s="881">
        <v>96</v>
      </c>
      <c r="G102" s="17" t="s">
        <v>4</v>
      </c>
      <c r="H102" s="33" t="s">
        <v>2049</v>
      </c>
      <c r="I102" s="513" t="s">
        <v>4518</v>
      </c>
      <c r="J102" s="17" t="s">
        <v>1875</v>
      </c>
      <c r="K102" s="35">
        <v>1</v>
      </c>
      <c r="L102" s="19">
        <v>0</v>
      </c>
      <c r="M102" s="35">
        <f t="shared" si="0"/>
        <v>1</v>
      </c>
      <c r="N102" s="1820"/>
      <c r="O102" s="2040">
        <f t="shared" si="7"/>
        <v>0</v>
      </c>
      <c r="P102" s="1619"/>
      <c r="Q102" s="1568">
        <f t="shared" si="8"/>
        <v>0</v>
      </c>
      <c r="R102" s="36"/>
      <c r="S102" s="911">
        <f t="shared" si="9"/>
        <v>0</v>
      </c>
    </row>
    <row r="103" spans="2:19" s="64" customFormat="1" ht="25.95" customHeight="1" outlineLevel="2">
      <c r="B103" s="16"/>
      <c r="C103" s="17"/>
      <c r="D103" s="464"/>
      <c r="E103" s="482"/>
      <c r="F103" s="881">
        <v>97</v>
      </c>
      <c r="G103" s="17" t="s">
        <v>4</v>
      </c>
      <c r="H103" s="33" t="s">
        <v>2050</v>
      </c>
      <c r="I103" s="513" t="s">
        <v>4519</v>
      </c>
      <c r="J103" s="17" t="s">
        <v>1875</v>
      </c>
      <c r="K103" s="35">
        <v>1</v>
      </c>
      <c r="L103" s="19">
        <v>0</v>
      </c>
      <c r="M103" s="35">
        <f t="shared" si="0"/>
        <v>1</v>
      </c>
      <c r="N103" s="1820"/>
      <c r="O103" s="2040">
        <f t="shared" ref="O103:O134" si="10">M103*N103</f>
        <v>0</v>
      </c>
      <c r="P103" s="1619"/>
      <c r="Q103" s="1568">
        <f t="shared" ref="Q103:Q134" si="11">M103*P103</f>
        <v>0</v>
      </c>
      <c r="R103" s="36"/>
      <c r="S103" s="911">
        <f t="shared" ref="S103:S134" si="12">M103*R103</f>
        <v>0</v>
      </c>
    </row>
    <row r="104" spans="2:19" s="64" customFormat="1" ht="25.95" customHeight="1" outlineLevel="2">
      <c r="B104" s="16"/>
      <c r="C104" s="17"/>
      <c r="D104" s="464"/>
      <c r="E104" s="482"/>
      <c r="F104" s="881">
        <v>98</v>
      </c>
      <c r="G104" s="17" t="s">
        <v>4</v>
      </c>
      <c r="H104" s="33" t="s">
        <v>2051</v>
      </c>
      <c r="I104" s="513" t="s">
        <v>4520</v>
      </c>
      <c r="J104" s="17" t="s">
        <v>1875</v>
      </c>
      <c r="K104" s="35">
        <v>1</v>
      </c>
      <c r="L104" s="19">
        <v>0</v>
      </c>
      <c r="M104" s="35">
        <f t="shared" si="0"/>
        <v>1</v>
      </c>
      <c r="N104" s="1820"/>
      <c r="O104" s="2040">
        <f t="shared" si="10"/>
        <v>0</v>
      </c>
      <c r="P104" s="1619"/>
      <c r="Q104" s="1568">
        <f t="shared" si="11"/>
        <v>0</v>
      </c>
      <c r="R104" s="36"/>
      <c r="S104" s="911">
        <f t="shared" si="12"/>
        <v>0</v>
      </c>
    </row>
    <row r="105" spans="2:19" s="64" customFormat="1" ht="25.95" customHeight="1" outlineLevel="2">
      <c r="B105" s="16"/>
      <c r="C105" s="17"/>
      <c r="D105" s="464"/>
      <c r="E105" s="482"/>
      <c r="F105" s="881">
        <v>99</v>
      </c>
      <c r="G105" s="17" t="s">
        <v>4</v>
      </c>
      <c r="H105" s="33" t="s">
        <v>2052</v>
      </c>
      <c r="I105" s="513" t="s">
        <v>4498</v>
      </c>
      <c r="J105" s="17" t="s">
        <v>1875</v>
      </c>
      <c r="K105" s="35">
        <v>1</v>
      </c>
      <c r="L105" s="19">
        <v>0</v>
      </c>
      <c r="M105" s="35">
        <f t="shared" si="0"/>
        <v>1</v>
      </c>
      <c r="N105" s="1820"/>
      <c r="O105" s="2040">
        <f t="shared" si="10"/>
        <v>0</v>
      </c>
      <c r="P105" s="1619"/>
      <c r="Q105" s="1568">
        <f t="shared" si="11"/>
        <v>0</v>
      </c>
      <c r="R105" s="36"/>
      <c r="S105" s="911">
        <f t="shared" si="12"/>
        <v>0</v>
      </c>
    </row>
    <row r="106" spans="2:19" s="64" customFormat="1" ht="25.95" customHeight="1" outlineLevel="2">
      <c r="B106" s="16"/>
      <c r="C106" s="17"/>
      <c r="D106" s="464"/>
      <c r="E106" s="482"/>
      <c r="F106" s="881">
        <v>100</v>
      </c>
      <c r="G106" s="17" t="s">
        <v>4</v>
      </c>
      <c r="H106" s="33" t="s">
        <v>2053</v>
      </c>
      <c r="I106" s="513" t="s">
        <v>4512</v>
      </c>
      <c r="J106" s="17" t="s">
        <v>1875</v>
      </c>
      <c r="K106" s="35">
        <v>1</v>
      </c>
      <c r="L106" s="19">
        <v>0</v>
      </c>
      <c r="M106" s="35">
        <f t="shared" si="0"/>
        <v>1</v>
      </c>
      <c r="N106" s="1820"/>
      <c r="O106" s="2040">
        <f t="shared" si="10"/>
        <v>0</v>
      </c>
      <c r="P106" s="1619"/>
      <c r="Q106" s="1568">
        <f t="shared" si="11"/>
        <v>0</v>
      </c>
      <c r="R106" s="36"/>
      <c r="S106" s="911">
        <f t="shared" si="12"/>
        <v>0</v>
      </c>
    </row>
    <row r="107" spans="2:19" s="64" customFormat="1" ht="25.95" customHeight="1" outlineLevel="2">
      <c r="B107" s="16"/>
      <c r="C107" s="17"/>
      <c r="D107" s="464"/>
      <c r="E107" s="482"/>
      <c r="F107" s="881">
        <v>101</v>
      </c>
      <c r="G107" s="17" t="s">
        <v>4</v>
      </c>
      <c r="H107" s="33" t="s">
        <v>2054</v>
      </c>
      <c r="I107" s="513" t="s">
        <v>4498</v>
      </c>
      <c r="J107" s="17" t="s">
        <v>1875</v>
      </c>
      <c r="K107" s="35">
        <v>1</v>
      </c>
      <c r="L107" s="19">
        <v>0</v>
      </c>
      <c r="M107" s="35">
        <f t="shared" si="0"/>
        <v>1</v>
      </c>
      <c r="N107" s="1820"/>
      <c r="O107" s="2040">
        <f t="shared" si="10"/>
        <v>0</v>
      </c>
      <c r="P107" s="1619"/>
      <c r="Q107" s="1568">
        <f t="shared" si="11"/>
        <v>0</v>
      </c>
      <c r="R107" s="36"/>
      <c r="S107" s="911">
        <f t="shared" si="12"/>
        <v>0</v>
      </c>
    </row>
    <row r="108" spans="2:19" s="64" customFormat="1" ht="25.95" customHeight="1" outlineLevel="2">
      <c r="B108" s="16"/>
      <c r="C108" s="17"/>
      <c r="D108" s="464"/>
      <c r="E108" s="482"/>
      <c r="F108" s="881">
        <v>102</v>
      </c>
      <c r="G108" s="17" t="s">
        <v>4</v>
      </c>
      <c r="H108" s="33" t="s">
        <v>2055</v>
      </c>
      <c r="I108" s="513" t="s">
        <v>4498</v>
      </c>
      <c r="J108" s="17" t="s">
        <v>1875</v>
      </c>
      <c r="K108" s="35">
        <v>1</v>
      </c>
      <c r="L108" s="19">
        <v>0</v>
      </c>
      <c r="M108" s="35">
        <f t="shared" si="0"/>
        <v>1</v>
      </c>
      <c r="N108" s="1820"/>
      <c r="O108" s="2040">
        <f t="shared" si="10"/>
        <v>0</v>
      </c>
      <c r="P108" s="1619"/>
      <c r="Q108" s="1568">
        <f t="shared" si="11"/>
        <v>0</v>
      </c>
      <c r="R108" s="36"/>
      <c r="S108" s="911">
        <f t="shared" si="12"/>
        <v>0</v>
      </c>
    </row>
    <row r="109" spans="2:19" s="64" customFormat="1" ht="25.95" customHeight="1" outlineLevel="2">
      <c r="B109" s="16"/>
      <c r="C109" s="17"/>
      <c r="D109" s="464"/>
      <c r="E109" s="482"/>
      <c r="F109" s="881">
        <v>103</v>
      </c>
      <c r="G109" s="17" t="s">
        <v>4</v>
      </c>
      <c r="H109" s="33" t="s">
        <v>2056</v>
      </c>
      <c r="I109" s="513" t="s">
        <v>4512</v>
      </c>
      <c r="J109" s="17" t="s">
        <v>1875</v>
      </c>
      <c r="K109" s="35">
        <v>1</v>
      </c>
      <c r="L109" s="19">
        <v>0</v>
      </c>
      <c r="M109" s="35">
        <f t="shared" si="0"/>
        <v>1</v>
      </c>
      <c r="N109" s="1820"/>
      <c r="O109" s="2040">
        <f t="shared" si="10"/>
        <v>0</v>
      </c>
      <c r="P109" s="1619"/>
      <c r="Q109" s="1568">
        <f t="shared" si="11"/>
        <v>0</v>
      </c>
      <c r="R109" s="36"/>
      <c r="S109" s="911">
        <f t="shared" si="12"/>
        <v>0</v>
      </c>
    </row>
    <row r="110" spans="2:19" s="64" customFormat="1" ht="25.95" customHeight="1" outlineLevel="2">
      <c r="B110" s="16"/>
      <c r="C110" s="17"/>
      <c r="D110" s="464"/>
      <c r="E110" s="482"/>
      <c r="F110" s="881">
        <v>104</v>
      </c>
      <c r="G110" s="17" t="s">
        <v>4</v>
      </c>
      <c r="H110" s="33" t="s">
        <v>2057</v>
      </c>
      <c r="I110" s="513" t="s">
        <v>1961</v>
      </c>
      <c r="J110" s="17" t="s">
        <v>1875</v>
      </c>
      <c r="K110" s="35">
        <v>1</v>
      </c>
      <c r="L110" s="19">
        <v>0</v>
      </c>
      <c r="M110" s="35">
        <f t="shared" si="0"/>
        <v>1</v>
      </c>
      <c r="N110" s="1820"/>
      <c r="O110" s="2040">
        <f t="shared" si="10"/>
        <v>0</v>
      </c>
      <c r="P110" s="1619"/>
      <c r="Q110" s="1568">
        <f t="shared" si="11"/>
        <v>0</v>
      </c>
      <c r="R110" s="36"/>
      <c r="S110" s="911">
        <f t="shared" si="12"/>
        <v>0</v>
      </c>
    </row>
    <row r="111" spans="2:19" s="64" customFormat="1" ht="25.95" customHeight="1" outlineLevel="2">
      <c r="B111" s="16"/>
      <c r="C111" s="17"/>
      <c r="D111" s="464"/>
      <c r="E111" s="482"/>
      <c r="F111" s="881">
        <v>105</v>
      </c>
      <c r="G111" s="17" t="s">
        <v>4</v>
      </c>
      <c r="H111" s="33" t="s">
        <v>2058</v>
      </c>
      <c r="I111" s="513" t="s">
        <v>4521</v>
      </c>
      <c r="J111" s="17" t="s">
        <v>1875</v>
      </c>
      <c r="K111" s="35">
        <v>1</v>
      </c>
      <c r="L111" s="19">
        <v>0</v>
      </c>
      <c r="M111" s="35">
        <f t="shared" si="0"/>
        <v>1</v>
      </c>
      <c r="N111" s="1820"/>
      <c r="O111" s="2040">
        <f t="shared" si="10"/>
        <v>0</v>
      </c>
      <c r="P111" s="1619"/>
      <c r="Q111" s="1568">
        <f t="shared" si="11"/>
        <v>0</v>
      </c>
      <c r="R111" s="36"/>
      <c r="S111" s="911">
        <f t="shared" si="12"/>
        <v>0</v>
      </c>
    </row>
    <row r="112" spans="2:19" s="64" customFormat="1" ht="25.95" customHeight="1" outlineLevel="2">
      <c r="B112" s="16"/>
      <c r="C112" s="17"/>
      <c r="D112" s="464"/>
      <c r="E112" s="482"/>
      <c r="F112" s="881">
        <v>106</v>
      </c>
      <c r="G112" s="17" t="s">
        <v>4</v>
      </c>
      <c r="H112" s="33" t="s">
        <v>2060</v>
      </c>
      <c r="I112" s="513" t="s">
        <v>4498</v>
      </c>
      <c r="J112" s="17" t="s">
        <v>1875</v>
      </c>
      <c r="K112" s="35">
        <v>1</v>
      </c>
      <c r="L112" s="19">
        <v>0</v>
      </c>
      <c r="M112" s="35">
        <f t="shared" si="0"/>
        <v>1</v>
      </c>
      <c r="N112" s="1820"/>
      <c r="O112" s="2040">
        <f t="shared" si="10"/>
        <v>0</v>
      </c>
      <c r="P112" s="1619"/>
      <c r="Q112" s="1568">
        <f t="shared" si="11"/>
        <v>0</v>
      </c>
      <c r="R112" s="36"/>
      <c r="S112" s="911">
        <f t="shared" si="12"/>
        <v>0</v>
      </c>
    </row>
    <row r="113" spans="2:19" s="64" customFormat="1" ht="25.95" customHeight="1" outlineLevel="2">
      <c r="B113" s="16"/>
      <c r="C113" s="17"/>
      <c r="D113" s="464"/>
      <c r="E113" s="482"/>
      <c r="F113" s="881">
        <v>107</v>
      </c>
      <c r="G113" s="17" t="s">
        <v>4</v>
      </c>
      <c r="H113" s="33" t="s">
        <v>2061</v>
      </c>
      <c r="I113" s="513" t="s">
        <v>4496</v>
      </c>
      <c r="J113" s="17" t="s">
        <v>1875</v>
      </c>
      <c r="K113" s="35">
        <v>1</v>
      </c>
      <c r="L113" s="19">
        <v>0</v>
      </c>
      <c r="M113" s="35">
        <f t="shared" si="0"/>
        <v>1</v>
      </c>
      <c r="N113" s="1820"/>
      <c r="O113" s="2040">
        <f t="shared" si="10"/>
        <v>0</v>
      </c>
      <c r="P113" s="1619"/>
      <c r="Q113" s="1568">
        <f t="shared" si="11"/>
        <v>0</v>
      </c>
      <c r="R113" s="36"/>
      <c r="S113" s="911">
        <f t="shared" si="12"/>
        <v>0</v>
      </c>
    </row>
    <row r="114" spans="2:19" s="64" customFormat="1" ht="25.95" customHeight="1" outlineLevel="2">
      <c r="B114" s="16"/>
      <c r="C114" s="17"/>
      <c r="D114" s="464"/>
      <c r="E114" s="482"/>
      <c r="F114" s="881">
        <v>108</v>
      </c>
      <c r="G114" s="17" t="s">
        <v>4</v>
      </c>
      <c r="H114" s="33" t="s">
        <v>2062</v>
      </c>
      <c r="I114" s="513" t="s">
        <v>4496</v>
      </c>
      <c r="J114" s="17" t="s">
        <v>1875</v>
      </c>
      <c r="K114" s="35">
        <v>1</v>
      </c>
      <c r="L114" s="19">
        <v>0</v>
      </c>
      <c r="M114" s="35">
        <f t="shared" si="0"/>
        <v>1</v>
      </c>
      <c r="N114" s="1820"/>
      <c r="O114" s="2040">
        <f t="shared" si="10"/>
        <v>0</v>
      </c>
      <c r="P114" s="1619"/>
      <c r="Q114" s="1568">
        <f t="shared" si="11"/>
        <v>0</v>
      </c>
      <c r="R114" s="36"/>
      <c r="S114" s="911">
        <f t="shared" si="12"/>
        <v>0</v>
      </c>
    </row>
    <row r="115" spans="2:19" s="64" customFormat="1" ht="25.95" customHeight="1" outlineLevel="2">
      <c r="B115" s="16"/>
      <c r="C115" s="17"/>
      <c r="D115" s="464"/>
      <c r="E115" s="482"/>
      <c r="F115" s="881">
        <v>109</v>
      </c>
      <c r="G115" s="17" t="s">
        <v>4</v>
      </c>
      <c r="H115" s="33" t="s">
        <v>2063</v>
      </c>
      <c r="I115" s="513" t="s">
        <v>4496</v>
      </c>
      <c r="J115" s="17" t="s">
        <v>1875</v>
      </c>
      <c r="K115" s="35">
        <v>1</v>
      </c>
      <c r="L115" s="19">
        <v>0</v>
      </c>
      <c r="M115" s="35">
        <f t="shared" si="0"/>
        <v>1</v>
      </c>
      <c r="N115" s="1820"/>
      <c r="O115" s="2040">
        <f t="shared" si="10"/>
        <v>0</v>
      </c>
      <c r="P115" s="1619"/>
      <c r="Q115" s="1568">
        <f t="shared" si="11"/>
        <v>0</v>
      </c>
      <c r="R115" s="36"/>
      <c r="S115" s="911">
        <f t="shared" si="12"/>
        <v>0</v>
      </c>
    </row>
    <row r="116" spans="2:19" s="64" customFormat="1" ht="25.95" customHeight="1" outlineLevel="2">
      <c r="B116" s="16"/>
      <c r="C116" s="17"/>
      <c r="D116" s="464"/>
      <c r="E116" s="482"/>
      <c r="F116" s="881">
        <v>110</v>
      </c>
      <c r="G116" s="17" t="s">
        <v>4</v>
      </c>
      <c r="H116" s="33" t="s">
        <v>2064</v>
      </c>
      <c r="I116" s="513" t="s">
        <v>4496</v>
      </c>
      <c r="J116" s="17" t="s">
        <v>1875</v>
      </c>
      <c r="K116" s="35">
        <v>1</v>
      </c>
      <c r="L116" s="19">
        <v>0</v>
      </c>
      <c r="M116" s="35">
        <f t="shared" si="0"/>
        <v>1</v>
      </c>
      <c r="N116" s="1820"/>
      <c r="O116" s="2040">
        <f t="shared" si="10"/>
        <v>0</v>
      </c>
      <c r="P116" s="1619"/>
      <c r="Q116" s="1568">
        <f t="shared" si="11"/>
        <v>0</v>
      </c>
      <c r="R116" s="36"/>
      <c r="S116" s="911">
        <f t="shared" si="12"/>
        <v>0</v>
      </c>
    </row>
    <row r="117" spans="2:19" s="64" customFormat="1" ht="25.95" customHeight="1" outlineLevel="2">
      <c r="B117" s="16"/>
      <c r="C117" s="17"/>
      <c r="D117" s="464"/>
      <c r="E117" s="482"/>
      <c r="F117" s="881">
        <v>111</v>
      </c>
      <c r="G117" s="17" t="s">
        <v>4</v>
      </c>
      <c r="H117" s="33" t="s">
        <v>2065</v>
      </c>
      <c r="I117" s="513" t="s">
        <v>4496</v>
      </c>
      <c r="J117" s="17" t="s">
        <v>1875</v>
      </c>
      <c r="K117" s="35">
        <v>1</v>
      </c>
      <c r="L117" s="19">
        <v>0</v>
      </c>
      <c r="M117" s="35">
        <f t="shared" si="0"/>
        <v>1</v>
      </c>
      <c r="N117" s="1820"/>
      <c r="O117" s="2040">
        <f t="shared" si="10"/>
        <v>0</v>
      </c>
      <c r="P117" s="1619"/>
      <c r="Q117" s="1568">
        <f t="shared" si="11"/>
        <v>0</v>
      </c>
      <c r="R117" s="36"/>
      <c r="S117" s="911">
        <f t="shared" si="12"/>
        <v>0</v>
      </c>
    </row>
    <row r="118" spans="2:19" s="64" customFormat="1" ht="25.95" customHeight="1" outlineLevel="2">
      <c r="B118" s="16"/>
      <c r="C118" s="17"/>
      <c r="D118" s="464"/>
      <c r="E118" s="482"/>
      <c r="F118" s="881">
        <v>112</v>
      </c>
      <c r="G118" s="17" t="s">
        <v>4</v>
      </c>
      <c r="H118" s="33" t="s">
        <v>2066</v>
      </c>
      <c r="I118" s="513" t="s">
        <v>4496</v>
      </c>
      <c r="J118" s="17" t="s">
        <v>1875</v>
      </c>
      <c r="K118" s="35">
        <v>1</v>
      </c>
      <c r="L118" s="19">
        <v>0</v>
      </c>
      <c r="M118" s="35">
        <f t="shared" si="0"/>
        <v>1</v>
      </c>
      <c r="N118" s="1820"/>
      <c r="O118" s="2040">
        <f t="shared" si="10"/>
        <v>0</v>
      </c>
      <c r="P118" s="1619"/>
      <c r="Q118" s="1568">
        <f t="shared" si="11"/>
        <v>0</v>
      </c>
      <c r="R118" s="36"/>
      <c r="S118" s="911">
        <f t="shared" si="12"/>
        <v>0</v>
      </c>
    </row>
    <row r="119" spans="2:19" s="64" customFormat="1" ht="25.95" customHeight="1" outlineLevel="2">
      <c r="B119" s="16"/>
      <c r="C119" s="17"/>
      <c r="D119" s="464"/>
      <c r="E119" s="482"/>
      <c r="F119" s="881">
        <v>113</v>
      </c>
      <c r="G119" s="17" t="s">
        <v>4</v>
      </c>
      <c r="H119" s="33" t="s">
        <v>2067</v>
      </c>
      <c r="I119" s="513" t="s">
        <v>4496</v>
      </c>
      <c r="J119" s="17" t="s">
        <v>1875</v>
      </c>
      <c r="K119" s="35">
        <v>1</v>
      </c>
      <c r="L119" s="19">
        <v>0</v>
      </c>
      <c r="M119" s="35">
        <f t="shared" si="0"/>
        <v>1</v>
      </c>
      <c r="N119" s="1820"/>
      <c r="O119" s="2040">
        <f t="shared" si="10"/>
        <v>0</v>
      </c>
      <c r="P119" s="1619"/>
      <c r="Q119" s="1568">
        <f t="shared" si="11"/>
        <v>0</v>
      </c>
      <c r="R119" s="36"/>
      <c r="S119" s="911">
        <f t="shared" si="12"/>
        <v>0</v>
      </c>
    </row>
    <row r="120" spans="2:19" s="64" customFormat="1" ht="25.95" customHeight="1" outlineLevel="2">
      <c r="B120" s="16"/>
      <c r="C120" s="17"/>
      <c r="D120" s="464"/>
      <c r="E120" s="482"/>
      <c r="F120" s="881">
        <v>114</v>
      </c>
      <c r="G120" s="17" t="s">
        <v>4</v>
      </c>
      <c r="H120" s="33" t="s">
        <v>2068</v>
      </c>
      <c r="I120" s="513" t="s">
        <v>4512</v>
      </c>
      <c r="J120" s="17" t="s">
        <v>1875</v>
      </c>
      <c r="K120" s="35">
        <v>1</v>
      </c>
      <c r="L120" s="19">
        <v>0</v>
      </c>
      <c r="M120" s="35">
        <f t="shared" si="0"/>
        <v>1</v>
      </c>
      <c r="N120" s="1820"/>
      <c r="O120" s="2040">
        <f t="shared" si="10"/>
        <v>0</v>
      </c>
      <c r="P120" s="1619"/>
      <c r="Q120" s="1568">
        <f t="shared" si="11"/>
        <v>0</v>
      </c>
      <c r="R120" s="36"/>
      <c r="S120" s="911">
        <f t="shared" si="12"/>
        <v>0</v>
      </c>
    </row>
    <row r="121" spans="2:19" s="64" customFormat="1" ht="25.95" customHeight="1" outlineLevel="2">
      <c r="B121" s="16"/>
      <c r="C121" s="17"/>
      <c r="D121" s="464"/>
      <c r="E121" s="482"/>
      <c r="F121" s="881">
        <v>115</v>
      </c>
      <c r="G121" s="17" t="s">
        <v>4</v>
      </c>
      <c r="H121" s="33" t="s">
        <v>2069</v>
      </c>
      <c r="I121" s="513" t="s">
        <v>4498</v>
      </c>
      <c r="J121" s="17" t="s">
        <v>1875</v>
      </c>
      <c r="K121" s="35">
        <v>1</v>
      </c>
      <c r="L121" s="19">
        <v>0</v>
      </c>
      <c r="M121" s="35">
        <f t="shared" si="0"/>
        <v>1</v>
      </c>
      <c r="N121" s="1820"/>
      <c r="O121" s="2040">
        <f t="shared" si="10"/>
        <v>0</v>
      </c>
      <c r="P121" s="1619"/>
      <c r="Q121" s="1568">
        <f t="shared" si="11"/>
        <v>0</v>
      </c>
      <c r="R121" s="36"/>
      <c r="S121" s="911">
        <f t="shared" si="12"/>
        <v>0</v>
      </c>
    </row>
    <row r="122" spans="2:19" s="64" customFormat="1" ht="25.95" customHeight="1" outlineLevel="2">
      <c r="B122" s="16"/>
      <c r="C122" s="17"/>
      <c r="D122" s="464"/>
      <c r="E122" s="482"/>
      <c r="F122" s="881">
        <v>116</v>
      </c>
      <c r="G122" s="17" t="s">
        <v>4</v>
      </c>
      <c r="H122" s="33" t="s">
        <v>2070</v>
      </c>
      <c r="I122" s="513" t="s">
        <v>2007</v>
      </c>
      <c r="J122" s="17" t="s">
        <v>1875</v>
      </c>
      <c r="K122" s="35">
        <v>1</v>
      </c>
      <c r="L122" s="19">
        <v>0</v>
      </c>
      <c r="M122" s="35">
        <f t="shared" si="0"/>
        <v>1</v>
      </c>
      <c r="N122" s="1820"/>
      <c r="O122" s="2040">
        <f t="shared" si="10"/>
        <v>0</v>
      </c>
      <c r="P122" s="1619"/>
      <c r="Q122" s="1568">
        <f t="shared" si="11"/>
        <v>0</v>
      </c>
      <c r="R122" s="36"/>
      <c r="S122" s="911">
        <f t="shared" si="12"/>
        <v>0</v>
      </c>
    </row>
    <row r="123" spans="2:19" s="64" customFormat="1" ht="25.95" customHeight="1" outlineLevel="2">
      <c r="B123" s="16"/>
      <c r="C123" s="17"/>
      <c r="D123" s="464"/>
      <c r="E123" s="482"/>
      <c r="F123" s="881">
        <v>117</v>
      </c>
      <c r="G123" s="17" t="s">
        <v>4</v>
      </c>
      <c r="H123" s="33" t="s">
        <v>2071</v>
      </c>
      <c r="I123" s="513" t="s">
        <v>4498</v>
      </c>
      <c r="J123" s="17" t="s">
        <v>1875</v>
      </c>
      <c r="K123" s="35">
        <v>1</v>
      </c>
      <c r="L123" s="19">
        <v>0</v>
      </c>
      <c r="M123" s="35">
        <f t="shared" si="0"/>
        <v>1</v>
      </c>
      <c r="N123" s="1820"/>
      <c r="O123" s="2040">
        <f t="shared" si="10"/>
        <v>0</v>
      </c>
      <c r="P123" s="1619"/>
      <c r="Q123" s="1568">
        <f t="shared" si="11"/>
        <v>0</v>
      </c>
      <c r="R123" s="36"/>
      <c r="S123" s="911">
        <f t="shared" si="12"/>
        <v>0</v>
      </c>
    </row>
    <row r="124" spans="2:19" s="64" customFormat="1" ht="25.95" customHeight="1" outlineLevel="2">
      <c r="B124" s="16"/>
      <c r="C124" s="17"/>
      <c r="D124" s="464"/>
      <c r="E124" s="482"/>
      <c r="F124" s="881">
        <v>118</v>
      </c>
      <c r="G124" s="17" t="s">
        <v>4</v>
      </c>
      <c r="H124" s="33" t="s">
        <v>2072</v>
      </c>
      <c r="I124" s="513" t="s">
        <v>4498</v>
      </c>
      <c r="J124" s="17" t="s">
        <v>1875</v>
      </c>
      <c r="K124" s="35">
        <v>1</v>
      </c>
      <c r="L124" s="19">
        <v>0</v>
      </c>
      <c r="M124" s="35">
        <f t="shared" si="0"/>
        <v>1</v>
      </c>
      <c r="N124" s="1820"/>
      <c r="O124" s="2040">
        <f t="shared" si="10"/>
        <v>0</v>
      </c>
      <c r="P124" s="1619"/>
      <c r="Q124" s="1568">
        <f t="shared" si="11"/>
        <v>0</v>
      </c>
      <c r="R124" s="36"/>
      <c r="S124" s="911">
        <f t="shared" si="12"/>
        <v>0</v>
      </c>
    </row>
    <row r="125" spans="2:19" s="64" customFormat="1" ht="25.95" customHeight="1" outlineLevel="2">
      <c r="B125" s="16"/>
      <c r="C125" s="17"/>
      <c r="D125" s="464"/>
      <c r="E125" s="482"/>
      <c r="F125" s="881">
        <v>119</v>
      </c>
      <c r="G125" s="17" t="s">
        <v>4</v>
      </c>
      <c r="H125" s="33" t="s">
        <v>2073</v>
      </c>
      <c r="I125" s="513" t="s">
        <v>4521</v>
      </c>
      <c r="J125" s="17" t="s">
        <v>1875</v>
      </c>
      <c r="K125" s="35">
        <v>1</v>
      </c>
      <c r="L125" s="19">
        <v>0</v>
      </c>
      <c r="M125" s="35">
        <f t="shared" si="0"/>
        <v>1</v>
      </c>
      <c r="N125" s="1820"/>
      <c r="O125" s="2040">
        <f t="shared" si="10"/>
        <v>0</v>
      </c>
      <c r="P125" s="1619"/>
      <c r="Q125" s="1568">
        <f t="shared" si="11"/>
        <v>0</v>
      </c>
      <c r="R125" s="36"/>
      <c r="S125" s="911">
        <f t="shared" si="12"/>
        <v>0</v>
      </c>
    </row>
    <row r="126" spans="2:19" s="64" customFormat="1" ht="25.95" customHeight="1" outlineLevel="2">
      <c r="B126" s="16"/>
      <c r="C126" s="17"/>
      <c r="D126" s="464"/>
      <c r="E126" s="482"/>
      <c r="F126" s="881">
        <v>120</v>
      </c>
      <c r="G126" s="17" t="s">
        <v>4</v>
      </c>
      <c r="H126" s="33" t="s">
        <v>2074</v>
      </c>
      <c r="I126" s="513" t="s">
        <v>4496</v>
      </c>
      <c r="J126" s="17" t="s">
        <v>1875</v>
      </c>
      <c r="K126" s="35">
        <v>1</v>
      </c>
      <c r="L126" s="19">
        <v>0</v>
      </c>
      <c r="M126" s="35">
        <f t="shared" si="0"/>
        <v>1</v>
      </c>
      <c r="N126" s="1820"/>
      <c r="O126" s="2040">
        <f t="shared" si="10"/>
        <v>0</v>
      </c>
      <c r="P126" s="1619"/>
      <c r="Q126" s="1568">
        <f t="shared" si="11"/>
        <v>0</v>
      </c>
      <c r="R126" s="36"/>
      <c r="S126" s="911">
        <f t="shared" si="12"/>
        <v>0</v>
      </c>
    </row>
    <row r="127" spans="2:19" s="64" customFormat="1" ht="25.95" customHeight="1" outlineLevel="2">
      <c r="B127" s="16"/>
      <c r="C127" s="17"/>
      <c r="D127" s="464"/>
      <c r="E127" s="482"/>
      <c r="F127" s="881">
        <v>121</v>
      </c>
      <c r="G127" s="17" t="s">
        <v>4</v>
      </c>
      <c r="H127" s="33" t="s">
        <v>2075</v>
      </c>
      <c r="I127" s="513" t="s">
        <v>4522</v>
      </c>
      <c r="J127" s="17" t="s">
        <v>1875</v>
      </c>
      <c r="K127" s="35">
        <v>1</v>
      </c>
      <c r="L127" s="19">
        <v>0</v>
      </c>
      <c r="M127" s="35">
        <f t="shared" si="0"/>
        <v>1</v>
      </c>
      <c r="N127" s="1820"/>
      <c r="O127" s="2040">
        <f t="shared" si="10"/>
        <v>0</v>
      </c>
      <c r="P127" s="1619"/>
      <c r="Q127" s="1568">
        <f t="shared" si="11"/>
        <v>0</v>
      </c>
      <c r="R127" s="36"/>
      <c r="S127" s="911">
        <f t="shared" si="12"/>
        <v>0</v>
      </c>
    </row>
    <row r="128" spans="2:19" s="64" customFormat="1" ht="25.95" customHeight="1" outlineLevel="2">
      <c r="B128" s="16"/>
      <c r="C128" s="17"/>
      <c r="D128" s="464"/>
      <c r="E128" s="482"/>
      <c r="F128" s="881">
        <v>122</v>
      </c>
      <c r="G128" s="17" t="s">
        <v>4</v>
      </c>
      <c r="H128" s="33" t="s">
        <v>2076</v>
      </c>
      <c r="I128" s="513" t="s">
        <v>4496</v>
      </c>
      <c r="J128" s="17" t="s">
        <v>1875</v>
      </c>
      <c r="K128" s="35">
        <v>1</v>
      </c>
      <c r="L128" s="19">
        <v>0</v>
      </c>
      <c r="M128" s="35">
        <f t="shared" si="0"/>
        <v>1</v>
      </c>
      <c r="N128" s="1820"/>
      <c r="O128" s="2040">
        <f t="shared" si="10"/>
        <v>0</v>
      </c>
      <c r="P128" s="1619"/>
      <c r="Q128" s="1568">
        <f t="shared" si="11"/>
        <v>0</v>
      </c>
      <c r="R128" s="36"/>
      <c r="S128" s="911">
        <f t="shared" si="12"/>
        <v>0</v>
      </c>
    </row>
    <row r="129" spans="2:19" s="64" customFormat="1" ht="25.95" customHeight="1" outlineLevel="2">
      <c r="B129" s="16"/>
      <c r="C129" s="17"/>
      <c r="D129" s="464"/>
      <c r="E129" s="482"/>
      <c r="F129" s="881">
        <v>123</v>
      </c>
      <c r="G129" s="17" t="s">
        <v>4</v>
      </c>
      <c r="H129" s="33" t="s">
        <v>2077</v>
      </c>
      <c r="I129" s="513" t="s">
        <v>4496</v>
      </c>
      <c r="J129" s="17" t="s">
        <v>1875</v>
      </c>
      <c r="K129" s="35">
        <v>1</v>
      </c>
      <c r="L129" s="19">
        <v>0</v>
      </c>
      <c r="M129" s="35">
        <f t="shared" si="0"/>
        <v>1</v>
      </c>
      <c r="N129" s="1820"/>
      <c r="O129" s="2040">
        <f t="shared" si="10"/>
        <v>0</v>
      </c>
      <c r="P129" s="1619"/>
      <c r="Q129" s="1568">
        <f t="shared" si="11"/>
        <v>0</v>
      </c>
      <c r="R129" s="36"/>
      <c r="S129" s="911">
        <f t="shared" si="12"/>
        <v>0</v>
      </c>
    </row>
    <row r="130" spans="2:19" s="64" customFormat="1" ht="25.95" customHeight="1" outlineLevel="2">
      <c r="B130" s="16"/>
      <c r="C130" s="17"/>
      <c r="D130" s="464"/>
      <c r="E130" s="482"/>
      <c r="F130" s="881">
        <v>124</v>
      </c>
      <c r="G130" s="17" t="s">
        <v>4</v>
      </c>
      <c r="H130" s="33" t="s">
        <v>2078</v>
      </c>
      <c r="I130" s="513" t="s">
        <v>4496</v>
      </c>
      <c r="J130" s="17" t="s">
        <v>1875</v>
      </c>
      <c r="K130" s="35">
        <v>1</v>
      </c>
      <c r="L130" s="19">
        <v>0</v>
      </c>
      <c r="M130" s="35">
        <f t="shared" si="0"/>
        <v>1</v>
      </c>
      <c r="N130" s="1820"/>
      <c r="O130" s="2040">
        <f t="shared" si="10"/>
        <v>0</v>
      </c>
      <c r="P130" s="1619"/>
      <c r="Q130" s="1568">
        <f t="shared" si="11"/>
        <v>0</v>
      </c>
      <c r="R130" s="36"/>
      <c r="S130" s="911">
        <f t="shared" si="12"/>
        <v>0</v>
      </c>
    </row>
    <row r="131" spans="2:19" s="64" customFormat="1" ht="25.95" customHeight="1" outlineLevel="2">
      <c r="B131" s="16"/>
      <c r="C131" s="17"/>
      <c r="D131" s="464"/>
      <c r="E131" s="482"/>
      <c r="F131" s="881">
        <v>125</v>
      </c>
      <c r="G131" s="17" t="s">
        <v>4</v>
      </c>
      <c r="H131" s="33" t="s">
        <v>2079</v>
      </c>
      <c r="I131" s="513" t="s">
        <v>4495</v>
      </c>
      <c r="J131" s="17" t="s">
        <v>1875</v>
      </c>
      <c r="K131" s="35">
        <v>1</v>
      </c>
      <c r="L131" s="19">
        <v>0</v>
      </c>
      <c r="M131" s="35">
        <f t="shared" si="0"/>
        <v>1</v>
      </c>
      <c r="N131" s="1820"/>
      <c r="O131" s="2040">
        <f t="shared" si="10"/>
        <v>0</v>
      </c>
      <c r="P131" s="1619"/>
      <c r="Q131" s="1568">
        <f t="shared" si="11"/>
        <v>0</v>
      </c>
      <c r="R131" s="36"/>
      <c r="S131" s="911">
        <f t="shared" si="12"/>
        <v>0</v>
      </c>
    </row>
    <row r="132" spans="2:19" s="64" customFormat="1" ht="25.95" customHeight="1" outlineLevel="2">
      <c r="B132" s="16"/>
      <c r="C132" s="17"/>
      <c r="D132" s="464"/>
      <c r="E132" s="482"/>
      <c r="F132" s="881">
        <v>126</v>
      </c>
      <c r="G132" s="17" t="s">
        <v>4</v>
      </c>
      <c r="H132" s="33" t="s">
        <v>2080</v>
      </c>
      <c r="I132" s="513" t="s">
        <v>4523</v>
      </c>
      <c r="J132" s="17" t="s">
        <v>1875</v>
      </c>
      <c r="K132" s="35">
        <v>1</v>
      </c>
      <c r="L132" s="19">
        <v>0</v>
      </c>
      <c r="M132" s="35">
        <f t="shared" si="0"/>
        <v>1</v>
      </c>
      <c r="N132" s="1820"/>
      <c r="O132" s="2040">
        <f t="shared" si="10"/>
        <v>0</v>
      </c>
      <c r="P132" s="1619"/>
      <c r="Q132" s="1568">
        <f t="shared" si="11"/>
        <v>0</v>
      </c>
      <c r="R132" s="36"/>
      <c r="S132" s="911">
        <f t="shared" si="12"/>
        <v>0</v>
      </c>
    </row>
    <row r="133" spans="2:19" s="64" customFormat="1" ht="25.95" customHeight="1" outlineLevel="2">
      <c r="B133" s="16"/>
      <c r="C133" s="17"/>
      <c r="D133" s="464"/>
      <c r="E133" s="482"/>
      <c r="F133" s="881">
        <v>127</v>
      </c>
      <c r="G133" s="17" t="s">
        <v>4</v>
      </c>
      <c r="H133" s="33" t="s">
        <v>2081</v>
      </c>
      <c r="I133" s="513" t="s">
        <v>4495</v>
      </c>
      <c r="J133" s="17" t="s">
        <v>1875</v>
      </c>
      <c r="K133" s="35">
        <v>1</v>
      </c>
      <c r="L133" s="19">
        <v>0</v>
      </c>
      <c r="M133" s="35">
        <f t="shared" si="0"/>
        <v>1</v>
      </c>
      <c r="N133" s="1820"/>
      <c r="O133" s="2040">
        <f t="shared" si="10"/>
        <v>0</v>
      </c>
      <c r="P133" s="1619"/>
      <c r="Q133" s="1568">
        <f t="shared" si="11"/>
        <v>0</v>
      </c>
      <c r="R133" s="36"/>
      <c r="S133" s="911">
        <f t="shared" si="12"/>
        <v>0</v>
      </c>
    </row>
    <row r="134" spans="2:19" s="64" customFormat="1" ht="25.95" customHeight="1" outlineLevel="2">
      <c r="B134" s="16"/>
      <c r="C134" s="17"/>
      <c r="D134" s="464"/>
      <c r="E134" s="482"/>
      <c r="F134" s="881">
        <v>128</v>
      </c>
      <c r="G134" s="17" t="s">
        <v>4</v>
      </c>
      <c r="H134" s="33" t="s">
        <v>2082</v>
      </c>
      <c r="I134" s="513" t="s">
        <v>2083</v>
      </c>
      <c r="J134" s="17" t="s">
        <v>1875</v>
      </c>
      <c r="K134" s="35">
        <v>1</v>
      </c>
      <c r="L134" s="19">
        <v>0</v>
      </c>
      <c r="M134" s="35">
        <f t="shared" si="0"/>
        <v>1</v>
      </c>
      <c r="N134" s="1820"/>
      <c r="O134" s="2040">
        <f t="shared" si="10"/>
        <v>0</v>
      </c>
      <c r="P134" s="1619"/>
      <c r="Q134" s="1568">
        <f t="shared" si="11"/>
        <v>0</v>
      </c>
      <c r="R134" s="36"/>
      <c r="S134" s="911">
        <f t="shared" si="12"/>
        <v>0</v>
      </c>
    </row>
    <row r="135" spans="2:19" s="64" customFormat="1" ht="25.95" customHeight="1" outlineLevel="2">
      <c r="B135" s="16"/>
      <c r="C135" s="17"/>
      <c r="D135" s="464"/>
      <c r="E135" s="482"/>
      <c r="F135" s="881">
        <v>129</v>
      </c>
      <c r="G135" s="17" t="s">
        <v>4</v>
      </c>
      <c r="H135" s="33" t="s">
        <v>2084</v>
      </c>
      <c r="I135" s="513" t="s">
        <v>2007</v>
      </c>
      <c r="J135" s="17" t="s">
        <v>1875</v>
      </c>
      <c r="K135" s="35">
        <v>1</v>
      </c>
      <c r="L135" s="19">
        <v>0</v>
      </c>
      <c r="M135" s="35">
        <f t="shared" si="0"/>
        <v>1</v>
      </c>
      <c r="N135" s="1820"/>
      <c r="O135" s="2040">
        <f t="shared" ref="O135:O166" si="13">M135*N135</f>
        <v>0</v>
      </c>
      <c r="P135" s="1619"/>
      <c r="Q135" s="1568">
        <f t="shared" ref="Q135:Q166" si="14">M135*P135</f>
        <v>0</v>
      </c>
      <c r="R135" s="36"/>
      <c r="S135" s="911">
        <f t="shared" ref="S135:S166" si="15">M135*R135</f>
        <v>0</v>
      </c>
    </row>
    <row r="136" spans="2:19" s="64" customFormat="1" ht="25.95" customHeight="1" outlineLevel="2">
      <c r="B136" s="16"/>
      <c r="C136" s="17"/>
      <c r="D136" s="464"/>
      <c r="E136" s="482"/>
      <c r="F136" s="881">
        <v>130</v>
      </c>
      <c r="G136" s="17" t="s">
        <v>4</v>
      </c>
      <c r="H136" s="33" t="s">
        <v>2085</v>
      </c>
      <c r="I136" s="513" t="s">
        <v>2086</v>
      </c>
      <c r="J136" s="17" t="s">
        <v>1875</v>
      </c>
      <c r="K136" s="35">
        <v>1</v>
      </c>
      <c r="L136" s="19">
        <v>0</v>
      </c>
      <c r="M136" s="35">
        <f t="shared" si="0"/>
        <v>1</v>
      </c>
      <c r="N136" s="1820"/>
      <c r="O136" s="2040">
        <f t="shared" si="13"/>
        <v>0</v>
      </c>
      <c r="P136" s="1619"/>
      <c r="Q136" s="1568">
        <f t="shared" si="14"/>
        <v>0</v>
      </c>
      <c r="R136" s="36"/>
      <c r="S136" s="911">
        <f t="shared" si="15"/>
        <v>0</v>
      </c>
    </row>
    <row r="137" spans="2:19" s="64" customFormat="1" ht="25.95" customHeight="1" outlineLevel="2">
      <c r="B137" s="16"/>
      <c r="C137" s="17"/>
      <c r="D137" s="464"/>
      <c r="E137" s="482"/>
      <c r="F137" s="881">
        <v>131</v>
      </c>
      <c r="G137" s="17" t="s">
        <v>4</v>
      </c>
      <c r="H137" s="33" t="s">
        <v>2087</v>
      </c>
      <c r="I137" s="513" t="s">
        <v>1965</v>
      </c>
      <c r="J137" s="17" t="s">
        <v>1875</v>
      </c>
      <c r="K137" s="35">
        <v>1</v>
      </c>
      <c r="L137" s="19">
        <v>0</v>
      </c>
      <c r="M137" s="35">
        <f t="shared" si="0"/>
        <v>1</v>
      </c>
      <c r="N137" s="1820"/>
      <c r="O137" s="2040">
        <f t="shared" si="13"/>
        <v>0</v>
      </c>
      <c r="P137" s="1619"/>
      <c r="Q137" s="1568">
        <f t="shared" si="14"/>
        <v>0</v>
      </c>
      <c r="R137" s="36"/>
      <c r="S137" s="911">
        <f t="shared" si="15"/>
        <v>0</v>
      </c>
    </row>
    <row r="138" spans="2:19" s="64" customFormat="1" ht="25.95" customHeight="1" outlineLevel="2">
      <c r="B138" s="16"/>
      <c r="C138" s="17"/>
      <c r="D138" s="464"/>
      <c r="E138" s="482"/>
      <c r="F138" s="881">
        <v>132</v>
      </c>
      <c r="G138" s="17" t="s">
        <v>4</v>
      </c>
      <c r="H138" s="33" t="s">
        <v>2088</v>
      </c>
      <c r="I138" s="513" t="s">
        <v>1945</v>
      </c>
      <c r="J138" s="17" t="s">
        <v>1875</v>
      </c>
      <c r="K138" s="35">
        <v>1</v>
      </c>
      <c r="L138" s="19">
        <v>0</v>
      </c>
      <c r="M138" s="35">
        <f t="shared" si="0"/>
        <v>1</v>
      </c>
      <c r="N138" s="1820"/>
      <c r="O138" s="2040">
        <f t="shared" si="13"/>
        <v>0</v>
      </c>
      <c r="P138" s="1619"/>
      <c r="Q138" s="1568">
        <f t="shared" si="14"/>
        <v>0</v>
      </c>
      <c r="R138" s="36"/>
      <c r="S138" s="911">
        <f t="shared" si="15"/>
        <v>0</v>
      </c>
    </row>
    <row r="139" spans="2:19" s="64" customFormat="1" ht="25.95" customHeight="1" outlineLevel="2">
      <c r="B139" s="16"/>
      <c r="C139" s="17"/>
      <c r="D139" s="464"/>
      <c r="E139" s="482"/>
      <c r="F139" s="881">
        <v>133</v>
      </c>
      <c r="G139" s="17" t="s">
        <v>4</v>
      </c>
      <c r="H139" s="33" t="s">
        <v>2089</v>
      </c>
      <c r="I139" s="513" t="s">
        <v>4525</v>
      </c>
      <c r="J139" s="17" t="s">
        <v>1875</v>
      </c>
      <c r="K139" s="35">
        <v>1</v>
      </c>
      <c r="L139" s="19">
        <v>0</v>
      </c>
      <c r="M139" s="35">
        <f t="shared" si="0"/>
        <v>1</v>
      </c>
      <c r="N139" s="1820"/>
      <c r="O139" s="2040">
        <f t="shared" si="13"/>
        <v>0</v>
      </c>
      <c r="P139" s="1619"/>
      <c r="Q139" s="1568">
        <f t="shared" si="14"/>
        <v>0</v>
      </c>
      <c r="R139" s="36"/>
      <c r="S139" s="911">
        <f t="shared" si="15"/>
        <v>0</v>
      </c>
    </row>
    <row r="140" spans="2:19" s="64" customFormat="1" ht="25.95" customHeight="1" outlineLevel="2">
      <c r="B140" s="16"/>
      <c r="C140" s="17"/>
      <c r="D140" s="464"/>
      <c r="E140" s="482"/>
      <c r="F140" s="881">
        <v>134</v>
      </c>
      <c r="G140" s="17" t="s">
        <v>4</v>
      </c>
      <c r="H140" s="33" t="s">
        <v>2090</v>
      </c>
      <c r="I140" s="513" t="s">
        <v>4526</v>
      </c>
      <c r="J140" s="17" t="s">
        <v>1875</v>
      </c>
      <c r="K140" s="35">
        <v>1</v>
      </c>
      <c r="L140" s="19">
        <v>0</v>
      </c>
      <c r="M140" s="35">
        <f t="shared" si="0"/>
        <v>1</v>
      </c>
      <c r="N140" s="1820"/>
      <c r="O140" s="2040">
        <f t="shared" si="13"/>
        <v>0</v>
      </c>
      <c r="P140" s="1619"/>
      <c r="Q140" s="1568">
        <f t="shared" si="14"/>
        <v>0</v>
      </c>
      <c r="R140" s="36"/>
      <c r="S140" s="911">
        <f t="shared" si="15"/>
        <v>0</v>
      </c>
    </row>
    <row r="141" spans="2:19" s="64" customFormat="1" ht="25.95" customHeight="1" outlineLevel="2">
      <c r="B141" s="16"/>
      <c r="C141" s="17"/>
      <c r="D141" s="464"/>
      <c r="E141" s="482"/>
      <c r="F141" s="881">
        <v>135</v>
      </c>
      <c r="G141" s="17" t="s">
        <v>4</v>
      </c>
      <c r="H141" s="33" t="s">
        <v>2091</v>
      </c>
      <c r="I141" s="513" t="s">
        <v>4524</v>
      </c>
      <c r="J141" s="17" t="s">
        <v>1875</v>
      </c>
      <c r="K141" s="35">
        <v>1</v>
      </c>
      <c r="L141" s="19">
        <v>0</v>
      </c>
      <c r="M141" s="35">
        <f t="shared" si="0"/>
        <v>1</v>
      </c>
      <c r="N141" s="1820"/>
      <c r="O141" s="2040">
        <f t="shared" si="13"/>
        <v>0</v>
      </c>
      <c r="P141" s="1619"/>
      <c r="Q141" s="1568">
        <f t="shared" si="14"/>
        <v>0</v>
      </c>
      <c r="R141" s="36"/>
      <c r="S141" s="911">
        <f t="shared" si="15"/>
        <v>0</v>
      </c>
    </row>
    <row r="142" spans="2:19" s="64" customFormat="1" ht="25.95" customHeight="1" outlineLevel="2">
      <c r="B142" s="16"/>
      <c r="C142" s="17"/>
      <c r="D142" s="464"/>
      <c r="E142" s="482"/>
      <c r="F142" s="881">
        <v>136</v>
      </c>
      <c r="G142" s="17" t="s">
        <v>4</v>
      </c>
      <c r="H142" s="33" t="s">
        <v>2093</v>
      </c>
      <c r="I142" s="513" t="s">
        <v>2094</v>
      </c>
      <c r="J142" s="17" t="s">
        <v>1875</v>
      </c>
      <c r="K142" s="35">
        <v>1</v>
      </c>
      <c r="L142" s="19">
        <v>0</v>
      </c>
      <c r="M142" s="35">
        <f t="shared" si="0"/>
        <v>1</v>
      </c>
      <c r="N142" s="1820"/>
      <c r="O142" s="2040">
        <f t="shared" si="13"/>
        <v>0</v>
      </c>
      <c r="P142" s="1619"/>
      <c r="Q142" s="1568">
        <f t="shared" si="14"/>
        <v>0</v>
      </c>
      <c r="R142" s="36"/>
      <c r="S142" s="911">
        <f t="shared" si="15"/>
        <v>0</v>
      </c>
    </row>
    <row r="143" spans="2:19" s="64" customFormat="1" ht="25.95" customHeight="1" outlineLevel="2">
      <c r="B143" s="16"/>
      <c r="C143" s="17"/>
      <c r="D143" s="464"/>
      <c r="E143" s="482"/>
      <c r="F143" s="881">
        <v>137</v>
      </c>
      <c r="G143" s="17" t="s">
        <v>4</v>
      </c>
      <c r="H143" s="33" t="s">
        <v>2095</v>
      </c>
      <c r="I143" s="513" t="s">
        <v>1965</v>
      </c>
      <c r="J143" s="17" t="s">
        <v>1875</v>
      </c>
      <c r="K143" s="35">
        <v>1</v>
      </c>
      <c r="L143" s="19">
        <v>0</v>
      </c>
      <c r="M143" s="35">
        <f t="shared" si="0"/>
        <v>1</v>
      </c>
      <c r="N143" s="1820"/>
      <c r="O143" s="2040">
        <f t="shared" si="13"/>
        <v>0</v>
      </c>
      <c r="P143" s="1619"/>
      <c r="Q143" s="1568">
        <f t="shared" si="14"/>
        <v>0</v>
      </c>
      <c r="R143" s="36"/>
      <c r="S143" s="911">
        <f t="shared" si="15"/>
        <v>0</v>
      </c>
    </row>
    <row r="144" spans="2:19" s="64" customFormat="1" ht="25.95" customHeight="1" outlineLevel="2">
      <c r="B144" s="16"/>
      <c r="C144" s="17"/>
      <c r="D144" s="464"/>
      <c r="E144" s="482"/>
      <c r="F144" s="881">
        <v>138</v>
      </c>
      <c r="G144" s="17" t="s">
        <v>4</v>
      </c>
      <c r="H144" s="33" t="s">
        <v>2096</v>
      </c>
      <c r="I144" s="513" t="s">
        <v>2097</v>
      </c>
      <c r="J144" s="17" t="s">
        <v>1875</v>
      </c>
      <c r="K144" s="35">
        <v>1</v>
      </c>
      <c r="L144" s="19">
        <v>0</v>
      </c>
      <c r="M144" s="35">
        <f t="shared" si="0"/>
        <v>1</v>
      </c>
      <c r="N144" s="1820"/>
      <c r="O144" s="2040">
        <f t="shared" si="13"/>
        <v>0</v>
      </c>
      <c r="P144" s="1619"/>
      <c r="Q144" s="1568">
        <f t="shared" si="14"/>
        <v>0</v>
      </c>
      <c r="R144" s="36"/>
      <c r="S144" s="911">
        <f t="shared" si="15"/>
        <v>0</v>
      </c>
    </row>
    <row r="145" spans="2:19" s="64" customFormat="1" ht="25.95" customHeight="1" outlineLevel="2">
      <c r="B145" s="16"/>
      <c r="C145" s="17"/>
      <c r="D145" s="464"/>
      <c r="E145" s="482"/>
      <c r="F145" s="881">
        <v>139</v>
      </c>
      <c r="G145" s="17" t="s">
        <v>4</v>
      </c>
      <c r="H145" s="33" t="s">
        <v>2098</v>
      </c>
      <c r="I145" s="513" t="s">
        <v>1991</v>
      </c>
      <c r="J145" s="17" t="s">
        <v>1875</v>
      </c>
      <c r="K145" s="35">
        <v>1</v>
      </c>
      <c r="L145" s="19">
        <v>0</v>
      </c>
      <c r="M145" s="35">
        <f t="shared" si="0"/>
        <v>1</v>
      </c>
      <c r="N145" s="1820"/>
      <c r="O145" s="2040">
        <f t="shared" si="13"/>
        <v>0</v>
      </c>
      <c r="P145" s="1619"/>
      <c r="Q145" s="1568">
        <f t="shared" si="14"/>
        <v>0</v>
      </c>
      <c r="R145" s="36"/>
      <c r="S145" s="911">
        <f t="shared" si="15"/>
        <v>0</v>
      </c>
    </row>
    <row r="146" spans="2:19" s="64" customFormat="1" ht="25.95" customHeight="1" outlineLevel="2">
      <c r="B146" s="16"/>
      <c r="C146" s="17"/>
      <c r="D146" s="464"/>
      <c r="E146" s="482"/>
      <c r="F146" s="881">
        <v>140</v>
      </c>
      <c r="G146" s="17" t="s">
        <v>4</v>
      </c>
      <c r="H146" s="33" t="s">
        <v>2099</v>
      </c>
      <c r="I146" s="513" t="s">
        <v>1991</v>
      </c>
      <c r="J146" s="17" t="s">
        <v>1875</v>
      </c>
      <c r="K146" s="35">
        <v>1</v>
      </c>
      <c r="L146" s="19">
        <v>0</v>
      </c>
      <c r="M146" s="35">
        <f t="shared" si="0"/>
        <v>1</v>
      </c>
      <c r="N146" s="1820"/>
      <c r="O146" s="2040">
        <f t="shared" si="13"/>
        <v>0</v>
      </c>
      <c r="P146" s="1619"/>
      <c r="Q146" s="1568">
        <f t="shared" si="14"/>
        <v>0</v>
      </c>
      <c r="R146" s="36"/>
      <c r="S146" s="911">
        <f t="shared" si="15"/>
        <v>0</v>
      </c>
    </row>
    <row r="147" spans="2:19" s="64" customFormat="1" ht="25.95" customHeight="1" outlineLevel="2">
      <c r="B147" s="16"/>
      <c r="C147" s="17"/>
      <c r="D147" s="464"/>
      <c r="E147" s="482"/>
      <c r="F147" s="881">
        <v>141</v>
      </c>
      <c r="G147" s="17" t="s">
        <v>4</v>
      </c>
      <c r="H147" s="33" t="s">
        <v>2100</v>
      </c>
      <c r="I147" s="513" t="s">
        <v>2097</v>
      </c>
      <c r="J147" s="17" t="s">
        <v>1875</v>
      </c>
      <c r="K147" s="35">
        <v>1</v>
      </c>
      <c r="L147" s="19">
        <v>0</v>
      </c>
      <c r="M147" s="35">
        <f t="shared" si="0"/>
        <v>1</v>
      </c>
      <c r="N147" s="1820"/>
      <c r="O147" s="2040">
        <f t="shared" si="13"/>
        <v>0</v>
      </c>
      <c r="P147" s="1619"/>
      <c r="Q147" s="1568">
        <f t="shared" si="14"/>
        <v>0</v>
      </c>
      <c r="R147" s="36"/>
      <c r="S147" s="911">
        <f t="shared" si="15"/>
        <v>0</v>
      </c>
    </row>
    <row r="148" spans="2:19" s="64" customFormat="1" ht="25.95" customHeight="1" outlineLevel="2">
      <c r="B148" s="16"/>
      <c r="C148" s="17"/>
      <c r="D148" s="464"/>
      <c r="E148" s="482"/>
      <c r="F148" s="881">
        <v>142</v>
      </c>
      <c r="G148" s="17" t="s">
        <v>4</v>
      </c>
      <c r="H148" s="33" t="s">
        <v>2101</v>
      </c>
      <c r="I148" s="513" t="s">
        <v>1991</v>
      </c>
      <c r="J148" s="17" t="s">
        <v>1875</v>
      </c>
      <c r="K148" s="35">
        <v>1</v>
      </c>
      <c r="L148" s="19">
        <v>0</v>
      </c>
      <c r="M148" s="35">
        <f t="shared" si="0"/>
        <v>1</v>
      </c>
      <c r="N148" s="1820"/>
      <c r="O148" s="2040">
        <f t="shared" si="13"/>
        <v>0</v>
      </c>
      <c r="P148" s="1619"/>
      <c r="Q148" s="1568">
        <f t="shared" si="14"/>
        <v>0</v>
      </c>
      <c r="R148" s="36"/>
      <c r="S148" s="911">
        <f t="shared" si="15"/>
        <v>0</v>
      </c>
    </row>
    <row r="149" spans="2:19" s="64" customFormat="1" ht="25.95" customHeight="1" outlineLevel="2">
      <c r="B149" s="16"/>
      <c r="C149" s="17"/>
      <c r="D149" s="464"/>
      <c r="E149" s="482"/>
      <c r="F149" s="881">
        <v>143</v>
      </c>
      <c r="G149" s="17" t="s">
        <v>4</v>
      </c>
      <c r="H149" s="33" t="s">
        <v>2102</v>
      </c>
      <c r="I149" s="513" t="s">
        <v>1991</v>
      </c>
      <c r="J149" s="17" t="s">
        <v>1875</v>
      </c>
      <c r="K149" s="35">
        <v>1</v>
      </c>
      <c r="L149" s="19">
        <v>0</v>
      </c>
      <c r="M149" s="35">
        <f t="shared" si="0"/>
        <v>1</v>
      </c>
      <c r="N149" s="1820"/>
      <c r="O149" s="2040">
        <f t="shared" si="13"/>
        <v>0</v>
      </c>
      <c r="P149" s="1619"/>
      <c r="Q149" s="1568">
        <f t="shared" si="14"/>
        <v>0</v>
      </c>
      <c r="R149" s="36"/>
      <c r="S149" s="911">
        <f t="shared" si="15"/>
        <v>0</v>
      </c>
    </row>
    <row r="150" spans="2:19" s="64" customFormat="1" ht="25.95" customHeight="1" outlineLevel="2">
      <c r="B150" s="16"/>
      <c r="C150" s="17"/>
      <c r="D150" s="464"/>
      <c r="E150" s="482"/>
      <c r="F150" s="881">
        <v>144</v>
      </c>
      <c r="G150" s="17" t="s">
        <v>4</v>
      </c>
      <c r="H150" s="33" t="s">
        <v>2103</v>
      </c>
      <c r="I150" s="513" t="s">
        <v>1991</v>
      </c>
      <c r="J150" s="17" t="s">
        <v>1875</v>
      </c>
      <c r="K150" s="35">
        <v>1</v>
      </c>
      <c r="L150" s="19">
        <v>0</v>
      </c>
      <c r="M150" s="35">
        <f t="shared" si="0"/>
        <v>1</v>
      </c>
      <c r="N150" s="1820"/>
      <c r="O150" s="2040">
        <f t="shared" si="13"/>
        <v>0</v>
      </c>
      <c r="P150" s="1619"/>
      <c r="Q150" s="1568">
        <f t="shared" si="14"/>
        <v>0</v>
      </c>
      <c r="R150" s="36"/>
      <c r="S150" s="911">
        <f t="shared" si="15"/>
        <v>0</v>
      </c>
    </row>
    <row r="151" spans="2:19" s="64" customFormat="1" ht="25.95" customHeight="1" outlineLevel="2">
      <c r="B151" s="16"/>
      <c r="C151" s="17"/>
      <c r="D151" s="464"/>
      <c r="E151" s="482"/>
      <c r="F151" s="881">
        <v>145</v>
      </c>
      <c r="G151" s="17" t="s">
        <v>4</v>
      </c>
      <c r="H151" s="33" t="s">
        <v>2104</v>
      </c>
      <c r="I151" s="513" t="s">
        <v>2092</v>
      </c>
      <c r="J151" s="17" t="s">
        <v>1875</v>
      </c>
      <c r="K151" s="35">
        <v>1</v>
      </c>
      <c r="L151" s="19">
        <v>0</v>
      </c>
      <c r="M151" s="35">
        <f t="shared" si="0"/>
        <v>1</v>
      </c>
      <c r="N151" s="1820"/>
      <c r="O151" s="2040">
        <f t="shared" si="13"/>
        <v>0</v>
      </c>
      <c r="P151" s="1619"/>
      <c r="Q151" s="1568">
        <f t="shared" si="14"/>
        <v>0</v>
      </c>
      <c r="R151" s="36"/>
      <c r="S151" s="911">
        <f t="shared" si="15"/>
        <v>0</v>
      </c>
    </row>
    <row r="152" spans="2:19" s="64" customFormat="1" ht="25.95" customHeight="1" outlineLevel="2">
      <c r="B152" s="16"/>
      <c r="C152" s="17"/>
      <c r="D152" s="464"/>
      <c r="E152" s="482"/>
      <c r="F152" s="881">
        <v>146</v>
      </c>
      <c r="G152" s="17" t="s">
        <v>4</v>
      </c>
      <c r="H152" s="33" t="s">
        <v>2105</v>
      </c>
      <c r="I152" s="513" t="s">
        <v>2106</v>
      </c>
      <c r="J152" s="17" t="s">
        <v>1875</v>
      </c>
      <c r="K152" s="35">
        <v>1</v>
      </c>
      <c r="L152" s="19">
        <v>0</v>
      </c>
      <c r="M152" s="35">
        <f t="shared" si="0"/>
        <v>1</v>
      </c>
      <c r="N152" s="1820"/>
      <c r="O152" s="2040">
        <f t="shared" si="13"/>
        <v>0</v>
      </c>
      <c r="P152" s="1619"/>
      <c r="Q152" s="1568">
        <f t="shared" si="14"/>
        <v>0</v>
      </c>
      <c r="R152" s="36"/>
      <c r="S152" s="911">
        <f t="shared" si="15"/>
        <v>0</v>
      </c>
    </row>
    <row r="153" spans="2:19" s="64" customFormat="1" ht="25.95" customHeight="1" outlineLevel="2">
      <c r="B153" s="16"/>
      <c r="C153" s="17"/>
      <c r="D153" s="464"/>
      <c r="E153" s="482"/>
      <c r="F153" s="881">
        <v>147</v>
      </c>
      <c r="G153" s="17" t="s">
        <v>4</v>
      </c>
      <c r="H153" s="33" t="s">
        <v>2107</v>
      </c>
      <c r="I153" s="513" t="s">
        <v>2108</v>
      </c>
      <c r="J153" s="17" t="s">
        <v>1875</v>
      </c>
      <c r="K153" s="35">
        <v>1</v>
      </c>
      <c r="L153" s="19">
        <v>0</v>
      </c>
      <c r="M153" s="35">
        <f t="shared" si="0"/>
        <v>1</v>
      </c>
      <c r="N153" s="1820"/>
      <c r="O153" s="2040">
        <f t="shared" si="13"/>
        <v>0</v>
      </c>
      <c r="P153" s="1619"/>
      <c r="Q153" s="1568">
        <f t="shared" si="14"/>
        <v>0</v>
      </c>
      <c r="R153" s="36"/>
      <c r="S153" s="911">
        <f t="shared" si="15"/>
        <v>0</v>
      </c>
    </row>
    <row r="154" spans="2:19" s="64" customFormat="1" ht="25.95" customHeight="1" outlineLevel="2">
      <c r="B154" s="16"/>
      <c r="C154" s="17"/>
      <c r="D154" s="464"/>
      <c r="E154" s="482"/>
      <c r="F154" s="881">
        <v>148</v>
      </c>
      <c r="G154" s="17" t="s">
        <v>4</v>
      </c>
      <c r="H154" s="33" t="s">
        <v>2109</v>
      </c>
      <c r="I154" s="513" t="s">
        <v>2097</v>
      </c>
      <c r="J154" s="17" t="s">
        <v>1875</v>
      </c>
      <c r="K154" s="35">
        <v>1</v>
      </c>
      <c r="L154" s="19">
        <v>0</v>
      </c>
      <c r="M154" s="35">
        <f t="shared" si="0"/>
        <v>1</v>
      </c>
      <c r="N154" s="1820"/>
      <c r="O154" s="2040">
        <f t="shared" si="13"/>
        <v>0</v>
      </c>
      <c r="P154" s="1619"/>
      <c r="Q154" s="1568">
        <f t="shared" si="14"/>
        <v>0</v>
      </c>
      <c r="R154" s="36"/>
      <c r="S154" s="911">
        <f t="shared" si="15"/>
        <v>0</v>
      </c>
    </row>
    <row r="155" spans="2:19" s="64" customFormat="1" ht="25.95" customHeight="1" outlineLevel="2">
      <c r="B155" s="16"/>
      <c r="C155" s="17"/>
      <c r="D155" s="464"/>
      <c r="E155" s="482"/>
      <c r="F155" s="881">
        <v>149</v>
      </c>
      <c r="G155" s="17" t="s">
        <v>4</v>
      </c>
      <c r="H155" s="33" t="s">
        <v>2110</v>
      </c>
      <c r="I155" s="513" t="s">
        <v>2097</v>
      </c>
      <c r="J155" s="17" t="s">
        <v>1875</v>
      </c>
      <c r="K155" s="35">
        <v>1</v>
      </c>
      <c r="L155" s="19">
        <v>0</v>
      </c>
      <c r="M155" s="35">
        <f t="shared" si="0"/>
        <v>1</v>
      </c>
      <c r="N155" s="1820"/>
      <c r="O155" s="2040">
        <f t="shared" si="13"/>
        <v>0</v>
      </c>
      <c r="P155" s="1619"/>
      <c r="Q155" s="1568">
        <f t="shared" si="14"/>
        <v>0</v>
      </c>
      <c r="R155" s="36"/>
      <c r="S155" s="911">
        <f t="shared" si="15"/>
        <v>0</v>
      </c>
    </row>
    <row r="156" spans="2:19" s="64" customFormat="1" ht="25.95" customHeight="1" outlineLevel="2">
      <c r="B156" s="16"/>
      <c r="C156" s="17"/>
      <c r="D156" s="464"/>
      <c r="E156" s="482"/>
      <c r="F156" s="881">
        <v>150</v>
      </c>
      <c r="G156" s="17" t="s">
        <v>4</v>
      </c>
      <c r="H156" s="33" t="s">
        <v>2111</v>
      </c>
      <c r="I156" s="513" t="s">
        <v>2059</v>
      </c>
      <c r="J156" s="17" t="s">
        <v>1875</v>
      </c>
      <c r="K156" s="35">
        <v>1</v>
      </c>
      <c r="L156" s="19">
        <v>0</v>
      </c>
      <c r="M156" s="35">
        <f t="shared" si="0"/>
        <v>1</v>
      </c>
      <c r="N156" s="1820"/>
      <c r="O156" s="2040">
        <f t="shared" si="13"/>
        <v>0</v>
      </c>
      <c r="P156" s="1619"/>
      <c r="Q156" s="1568">
        <f t="shared" si="14"/>
        <v>0</v>
      </c>
      <c r="R156" s="36"/>
      <c r="S156" s="911">
        <f t="shared" si="15"/>
        <v>0</v>
      </c>
    </row>
    <row r="157" spans="2:19" s="64" customFormat="1" ht="25.95" customHeight="1" outlineLevel="2">
      <c r="B157" s="16"/>
      <c r="C157" s="17"/>
      <c r="D157" s="464"/>
      <c r="E157" s="482"/>
      <c r="F157" s="881">
        <v>151</v>
      </c>
      <c r="G157" s="17" t="s">
        <v>4</v>
      </c>
      <c r="H157" s="33" t="s">
        <v>2112</v>
      </c>
      <c r="I157" s="513" t="s">
        <v>2097</v>
      </c>
      <c r="J157" s="17" t="s">
        <v>1875</v>
      </c>
      <c r="K157" s="35">
        <v>1</v>
      </c>
      <c r="L157" s="19">
        <v>0</v>
      </c>
      <c r="M157" s="35">
        <f t="shared" si="0"/>
        <v>1</v>
      </c>
      <c r="N157" s="1820"/>
      <c r="O157" s="2040">
        <f t="shared" si="13"/>
        <v>0</v>
      </c>
      <c r="P157" s="1619"/>
      <c r="Q157" s="1568">
        <f t="shared" si="14"/>
        <v>0</v>
      </c>
      <c r="R157" s="36"/>
      <c r="S157" s="911">
        <f t="shared" si="15"/>
        <v>0</v>
      </c>
    </row>
    <row r="158" spans="2:19" s="64" customFormat="1" ht="25.95" customHeight="1" outlineLevel="2">
      <c r="B158" s="16"/>
      <c r="C158" s="17"/>
      <c r="D158" s="464"/>
      <c r="E158" s="482"/>
      <c r="F158" s="881">
        <v>152</v>
      </c>
      <c r="G158" s="17" t="s">
        <v>4</v>
      </c>
      <c r="H158" s="33" t="s">
        <v>2113</v>
      </c>
      <c r="I158" s="513" t="s">
        <v>2352</v>
      </c>
      <c r="J158" s="17" t="s">
        <v>1875</v>
      </c>
      <c r="K158" s="35">
        <v>1</v>
      </c>
      <c r="L158" s="19">
        <v>0</v>
      </c>
      <c r="M158" s="35">
        <f t="shared" si="0"/>
        <v>1</v>
      </c>
      <c r="N158" s="1820"/>
      <c r="O158" s="2040">
        <f t="shared" si="13"/>
        <v>0</v>
      </c>
      <c r="P158" s="1619"/>
      <c r="Q158" s="1568">
        <f t="shared" si="14"/>
        <v>0</v>
      </c>
      <c r="R158" s="36"/>
      <c r="S158" s="911">
        <f t="shared" si="15"/>
        <v>0</v>
      </c>
    </row>
    <row r="159" spans="2:19" s="64" customFormat="1" ht="25.95" customHeight="1" outlineLevel="2">
      <c r="B159" s="16"/>
      <c r="C159" s="17"/>
      <c r="D159" s="464"/>
      <c r="E159" s="482"/>
      <c r="F159" s="881">
        <v>153</v>
      </c>
      <c r="G159" s="17" t="s">
        <v>4</v>
      </c>
      <c r="H159" s="33" t="s">
        <v>2114</v>
      </c>
      <c r="I159" s="513" t="s">
        <v>1965</v>
      </c>
      <c r="J159" s="17" t="s">
        <v>1875</v>
      </c>
      <c r="K159" s="35">
        <v>1</v>
      </c>
      <c r="L159" s="19">
        <v>0</v>
      </c>
      <c r="M159" s="35">
        <f t="shared" si="0"/>
        <v>1</v>
      </c>
      <c r="N159" s="1820"/>
      <c r="O159" s="2040">
        <f t="shared" si="13"/>
        <v>0</v>
      </c>
      <c r="P159" s="1619"/>
      <c r="Q159" s="1568">
        <f t="shared" si="14"/>
        <v>0</v>
      </c>
      <c r="R159" s="36"/>
      <c r="S159" s="911">
        <f t="shared" si="15"/>
        <v>0</v>
      </c>
    </row>
    <row r="160" spans="2:19" s="64" customFormat="1" ht="25.95" customHeight="1" outlineLevel="2">
      <c r="B160" s="16"/>
      <c r="C160" s="17"/>
      <c r="D160" s="464"/>
      <c r="E160" s="482"/>
      <c r="F160" s="881">
        <v>154</v>
      </c>
      <c r="G160" s="17" t="s">
        <v>4</v>
      </c>
      <c r="H160" s="33" t="s">
        <v>2115</v>
      </c>
      <c r="I160" s="513" t="s">
        <v>1965</v>
      </c>
      <c r="J160" s="17" t="s">
        <v>1875</v>
      </c>
      <c r="K160" s="35">
        <v>1</v>
      </c>
      <c r="L160" s="19">
        <v>0</v>
      </c>
      <c r="M160" s="35">
        <f t="shared" si="0"/>
        <v>1</v>
      </c>
      <c r="N160" s="1820"/>
      <c r="O160" s="2040">
        <f t="shared" si="13"/>
        <v>0</v>
      </c>
      <c r="P160" s="1619"/>
      <c r="Q160" s="1568">
        <f t="shared" si="14"/>
        <v>0</v>
      </c>
      <c r="R160" s="36"/>
      <c r="S160" s="911">
        <f t="shared" si="15"/>
        <v>0</v>
      </c>
    </row>
    <row r="161" spans="2:19" s="64" customFormat="1" ht="25.95" customHeight="1" outlineLevel="2">
      <c r="B161" s="16"/>
      <c r="C161" s="17"/>
      <c r="D161" s="464"/>
      <c r="E161" s="482"/>
      <c r="F161" s="881">
        <v>155</v>
      </c>
      <c r="G161" s="17" t="s">
        <v>4</v>
      </c>
      <c r="H161" s="33" t="s">
        <v>2116</v>
      </c>
      <c r="I161" s="513" t="s">
        <v>1965</v>
      </c>
      <c r="J161" s="17" t="s">
        <v>1875</v>
      </c>
      <c r="K161" s="35">
        <v>1</v>
      </c>
      <c r="L161" s="19">
        <v>0</v>
      </c>
      <c r="M161" s="35">
        <f t="shared" si="0"/>
        <v>1</v>
      </c>
      <c r="N161" s="1820"/>
      <c r="O161" s="2040">
        <f t="shared" si="13"/>
        <v>0</v>
      </c>
      <c r="P161" s="1619"/>
      <c r="Q161" s="1568">
        <f t="shared" si="14"/>
        <v>0</v>
      </c>
      <c r="R161" s="36"/>
      <c r="S161" s="911">
        <f t="shared" si="15"/>
        <v>0</v>
      </c>
    </row>
    <row r="162" spans="2:19" s="64" customFormat="1" ht="25.95" customHeight="1" outlineLevel="2">
      <c r="B162" s="16"/>
      <c r="C162" s="17"/>
      <c r="D162" s="464"/>
      <c r="E162" s="482"/>
      <c r="F162" s="881">
        <v>156</v>
      </c>
      <c r="G162" s="17" t="s">
        <v>4</v>
      </c>
      <c r="H162" s="33" t="s">
        <v>2117</v>
      </c>
      <c r="I162" s="513" t="s">
        <v>1965</v>
      </c>
      <c r="J162" s="17" t="s">
        <v>1875</v>
      </c>
      <c r="K162" s="35">
        <v>1</v>
      </c>
      <c r="L162" s="19">
        <v>0</v>
      </c>
      <c r="M162" s="35">
        <f t="shared" si="0"/>
        <v>1</v>
      </c>
      <c r="N162" s="1820"/>
      <c r="O162" s="2040">
        <f t="shared" si="13"/>
        <v>0</v>
      </c>
      <c r="P162" s="1619"/>
      <c r="Q162" s="1568">
        <f t="shared" si="14"/>
        <v>0</v>
      </c>
      <c r="R162" s="36"/>
      <c r="S162" s="911">
        <f t="shared" si="15"/>
        <v>0</v>
      </c>
    </row>
    <row r="163" spans="2:19" s="64" customFormat="1" ht="25.95" customHeight="1" outlineLevel="2">
      <c r="B163" s="16"/>
      <c r="C163" s="17"/>
      <c r="D163" s="464"/>
      <c r="E163" s="482"/>
      <c r="F163" s="881">
        <v>157</v>
      </c>
      <c r="G163" s="17" t="s">
        <v>4</v>
      </c>
      <c r="H163" s="33" t="s">
        <v>2118</v>
      </c>
      <c r="I163" s="513" t="s">
        <v>1965</v>
      </c>
      <c r="J163" s="17" t="s">
        <v>1875</v>
      </c>
      <c r="K163" s="35">
        <v>1</v>
      </c>
      <c r="L163" s="19">
        <v>0</v>
      </c>
      <c r="M163" s="35">
        <f t="shared" si="0"/>
        <v>1</v>
      </c>
      <c r="N163" s="1820"/>
      <c r="O163" s="2040">
        <f t="shared" si="13"/>
        <v>0</v>
      </c>
      <c r="P163" s="1619"/>
      <c r="Q163" s="1568">
        <f t="shared" si="14"/>
        <v>0</v>
      </c>
      <c r="R163" s="36"/>
      <c r="S163" s="911">
        <f t="shared" si="15"/>
        <v>0</v>
      </c>
    </row>
    <row r="164" spans="2:19" s="64" customFormat="1" ht="25.95" customHeight="1" outlineLevel="2">
      <c r="B164" s="16"/>
      <c r="C164" s="17"/>
      <c r="D164" s="464"/>
      <c r="E164" s="482"/>
      <c r="F164" s="881">
        <v>158</v>
      </c>
      <c r="G164" s="17" t="s">
        <v>4</v>
      </c>
      <c r="H164" s="33" t="s">
        <v>2119</v>
      </c>
      <c r="I164" s="513" t="s">
        <v>1965</v>
      </c>
      <c r="J164" s="17" t="s">
        <v>1875</v>
      </c>
      <c r="K164" s="35">
        <v>1</v>
      </c>
      <c r="L164" s="19">
        <v>0</v>
      </c>
      <c r="M164" s="35">
        <f t="shared" si="0"/>
        <v>1</v>
      </c>
      <c r="N164" s="1820"/>
      <c r="O164" s="2040">
        <f t="shared" si="13"/>
        <v>0</v>
      </c>
      <c r="P164" s="1619"/>
      <c r="Q164" s="1568">
        <f t="shared" si="14"/>
        <v>0</v>
      </c>
      <c r="R164" s="36"/>
      <c r="S164" s="911">
        <f t="shared" si="15"/>
        <v>0</v>
      </c>
    </row>
    <row r="165" spans="2:19" s="64" customFormat="1" ht="25.95" customHeight="1" outlineLevel="2">
      <c r="B165" s="16"/>
      <c r="C165" s="17"/>
      <c r="D165" s="464"/>
      <c r="E165" s="482"/>
      <c r="F165" s="881">
        <v>159</v>
      </c>
      <c r="G165" s="17" t="s">
        <v>4</v>
      </c>
      <c r="H165" s="33" t="s">
        <v>2120</v>
      </c>
      <c r="I165" s="513" t="s">
        <v>1965</v>
      </c>
      <c r="J165" s="17" t="s">
        <v>1875</v>
      </c>
      <c r="K165" s="35">
        <v>1</v>
      </c>
      <c r="L165" s="19">
        <v>0</v>
      </c>
      <c r="M165" s="35">
        <f t="shared" si="0"/>
        <v>1</v>
      </c>
      <c r="N165" s="1820"/>
      <c r="O165" s="2040">
        <f t="shared" si="13"/>
        <v>0</v>
      </c>
      <c r="P165" s="1619"/>
      <c r="Q165" s="1568">
        <f t="shared" si="14"/>
        <v>0</v>
      </c>
      <c r="R165" s="36"/>
      <c r="S165" s="911">
        <f t="shared" si="15"/>
        <v>0</v>
      </c>
    </row>
    <row r="166" spans="2:19" s="64" customFormat="1" ht="25.95" customHeight="1" outlineLevel="2">
      <c r="B166" s="16"/>
      <c r="C166" s="17"/>
      <c r="D166" s="464"/>
      <c r="E166" s="482"/>
      <c r="F166" s="881">
        <v>160</v>
      </c>
      <c r="G166" s="17" t="s">
        <v>4</v>
      </c>
      <c r="H166" s="33" t="s">
        <v>2121</v>
      </c>
      <c r="I166" s="513" t="s">
        <v>1965</v>
      </c>
      <c r="J166" s="17" t="s">
        <v>1875</v>
      </c>
      <c r="K166" s="35">
        <v>1</v>
      </c>
      <c r="L166" s="19">
        <v>0</v>
      </c>
      <c r="M166" s="35">
        <f t="shared" si="0"/>
        <v>1</v>
      </c>
      <c r="N166" s="1820"/>
      <c r="O166" s="2040">
        <f t="shared" si="13"/>
        <v>0</v>
      </c>
      <c r="P166" s="1619"/>
      <c r="Q166" s="1568">
        <f t="shared" si="14"/>
        <v>0</v>
      </c>
      <c r="R166" s="36"/>
      <c r="S166" s="911">
        <f t="shared" si="15"/>
        <v>0</v>
      </c>
    </row>
    <row r="167" spans="2:19" s="64" customFormat="1" ht="25.95" customHeight="1" outlineLevel="2">
      <c r="B167" s="16"/>
      <c r="C167" s="17"/>
      <c r="D167" s="464"/>
      <c r="E167" s="482"/>
      <c r="F167" s="881">
        <v>161</v>
      </c>
      <c r="G167" s="17" t="s">
        <v>4</v>
      </c>
      <c r="H167" s="33" t="s">
        <v>2122</v>
      </c>
      <c r="I167" s="513" t="s">
        <v>1965</v>
      </c>
      <c r="J167" s="17" t="s">
        <v>1875</v>
      </c>
      <c r="K167" s="35">
        <v>1</v>
      </c>
      <c r="L167" s="19">
        <v>0</v>
      </c>
      <c r="M167" s="35">
        <f t="shared" si="0"/>
        <v>1</v>
      </c>
      <c r="N167" s="1820"/>
      <c r="O167" s="2040">
        <f t="shared" ref="O167:O198" si="16">M167*N167</f>
        <v>0</v>
      </c>
      <c r="P167" s="1619"/>
      <c r="Q167" s="1568">
        <f t="shared" ref="Q167:Q198" si="17">M167*P167</f>
        <v>0</v>
      </c>
      <c r="R167" s="36"/>
      <c r="S167" s="911">
        <f t="shared" ref="S167:S198" si="18">M167*R167</f>
        <v>0</v>
      </c>
    </row>
    <row r="168" spans="2:19" s="64" customFormat="1" ht="25.95" customHeight="1" outlineLevel="2">
      <c r="B168" s="16"/>
      <c r="C168" s="17"/>
      <c r="D168" s="464"/>
      <c r="E168" s="482"/>
      <c r="F168" s="881">
        <v>162</v>
      </c>
      <c r="G168" s="17" t="s">
        <v>4</v>
      </c>
      <c r="H168" s="33" t="s">
        <v>2123</v>
      </c>
      <c r="I168" s="513" t="s">
        <v>1965</v>
      </c>
      <c r="J168" s="17" t="s">
        <v>1875</v>
      </c>
      <c r="K168" s="35">
        <v>1</v>
      </c>
      <c r="L168" s="19">
        <v>0</v>
      </c>
      <c r="M168" s="35">
        <f t="shared" si="0"/>
        <v>1</v>
      </c>
      <c r="N168" s="1820"/>
      <c r="O168" s="2040">
        <f t="shared" si="16"/>
        <v>0</v>
      </c>
      <c r="P168" s="1619"/>
      <c r="Q168" s="1568">
        <f t="shared" si="17"/>
        <v>0</v>
      </c>
      <c r="R168" s="36"/>
      <c r="S168" s="911">
        <f t="shared" si="18"/>
        <v>0</v>
      </c>
    </row>
    <row r="169" spans="2:19" s="64" customFormat="1" ht="25.95" customHeight="1" outlineLevel="2">
      <c r="B169" s="16"/>
      <c r="C169" s="17"/>
      <c r="D169" s="464"/>
      <c r="E169" s="482"/>
      <c r="F169" s="881">
        <v>163</v>
      </c>
      <c r="G169" s="17" t="s">
        <v>4</v>
      </c>
      <c r="H169" s="33" t="s">
        <v>2124</v>
      </c>
      <c r="I169" s="513" t="s">
        <v>1965</v>
      </c>
      <c r="J169" s="17" t="s">
        <v>1875</v>
      </c>
      <c r="K169" s="35">
        <v>1</v>
      </c>
      <c r="L169" s="19">
        <v>0</v>
      </c>
      <c r="M169" s="35">
        <f t="shared" si="0"/>
        <v>1</v>
      </c>
      <c r="N169" s="1820"/>
      <c r="O169" s="2040">
        <f t="shared" si="16"/>
        <v>0</v>
      </c>
      <c r="P169" s="1619"/>
      <c r="Q169" s="1568">
        <f t="shared" si="17"/>
        <v>0</v>
      </c>
      <c r="R169" s="36"/>
      <c r="S169" s="911">
        <f t="shared" si="18"/>
        <v>0</v>
      </c>
    </row>
    <row r="170" spans="2:19" s="64" customFormat="1" ht="25.95" customHeight="1" outlineLevel="2">
      <c r="B170" s="16"/>
      <c r="C170" s="17"/>
      <c r="D170" s="464"/>
      <c r="E170" s="482"/>
      <c r="F170" s="881">
        <v>164</v>
      </c>
      <c r="G170" s="17" t="s">
        <v>4</v>
      </c>
      <c r="H170" s="33" t="s">
        <v>2125</v>
      </c>
      <c r="I170" s="513" t="s">
        <v>1965</v>
      </c>
      <c r="J170" s="17" t="s">
        <v>1875</v>
      </c>
      <c r="K170" s="35">
        <v>1</v>
      </c>
      <c r="L170" s="19">
        <v>0</v>
      </c>
      <c r="M170" s="35">
        <f t="shared" si="0"/>
        <v>1</v>
      </c>
      <c r="N170" s="1820"/>
      <c r="O170" s="2040">
        <f t="shared" si="16"/>
        <v>0</v>
      </c>
      <c r="P170" s="1619"/>
      <c r="Q170" s="1568">
        <f t="shared" si="17"/>
        <v>0</v>
      </c>
      <c r="R170" s="36"/>
      <c r="S170" s="911">
        <f t="shared" si="18"/>
        <v>0</v>
      </c>
    </row>
    <row r="171" spans="2:19" s="64" customFormat="1" ht="25.95" customHeight="1" outlineLevel="2">
      <c r="B171" s="16"/>
      <c r="C171" s="17"/>
      <c r="D171" s="464"/>
      <c r="E171" s="482"/>
      <c r="F171" s="881">
        <v>165</v>
      </c>
      <c r="G171" s="17" t="s">
        <v>4</v>
      </c>
      <c r="H171" s="33" t="s">
        <v>2126</v>
      </c>
      <c r="I171" s="513" t="s">
        <v>1965</v>
      </c>
      <c r="J171" s="17" t="s">
        <v>1875</v>
      </c>
      <c r="K171" s="35">
        <v>1</v>
      </c>
      <c r="L171" s="19">
        <v>0</v>
      </c>
      <c r="M171" s="35">
        <f t="shared" si="0"/>
        <v>1</v>
      </c>
      <c r="N171" s="1820"/>
      <c r="O171" s="2040">
        <f t="shared" si="16"/>
        <v>0</v>
      </c>
      <c r="P171" s="1619"/>
      <c r="Q171" s="1568">
        <f t="shared" si="17"/>
        <v>0</v>
      </c>
      <c r="R171" s="36"/>
      <c r="S171" s="911">
        <f t="shared" si="18"/>
        <v>0</v>
      </c>
    </row>
    <row r="172" spans="2:19" s="64" customFormat="1" ht="25.95" customHeight="1" outlineLevel="2">
      <c r="B172" s="16"/>
      <c r="C172" s="17"/>
      <c r="D172" s="464"/>
      <c r="E172" s="482"/>
      <c r="F172" s="881">
        <v>166</v>
      </c>
      <c r="G172" s="17" t="s">
        <v>4</v>
      </c>
      <c r="H172" s="33" t="s">
        <v>2127</v>
      </c>
      <c r="I172" s="513" t="s">
        <v>1965</v>
      </c>
      <c r="J172" s="17" t="s">
        <v>1875</v>
      </c>
      <c r="K172" s="35">
        <v>1</v>
      </c>
      <c r="L172" s="19">
        <v>0</v>
      </c>
      <c r="M172" s="35">
        <f t="shared" si="0"/>
        <v>1</v>
      </c>
      <c r="N172" s="1820"/>
      <c r="O172" s="2040">
        <f t="shared" si="16"/>
        <v>0</v>
      </c>
      <c r="P172" s="1619"/>
      <c r="Q172" s="1568">
        <f t="shared" si="17"/>
        <v>0</v>
      </c>
      <c r="R172" s="36"/>
      <c r="S172" s="911">
        <f t="shared" si="18"/>
        <v>0</v>
      </c>
    </row>
    <row r="173" spans="2:19" s="64" customFormat="1" ht="25.95" customHeight="1" outlineLevel="2">
      <c r="B173" s="16"/>
      <c r="C173" s="17"/>
      <c r="D173" s="464"/>
      <c r="E173" s="482"/>
      <c r="F173" s="881">
        <v>167</v>
      </c>
      <c r="G173" s="17" t="s">
        <v>4</v>
      </c>
      <c r="H173" s="33" t="s">
        <v>2128</v>
      </c>
      <c r="I173" s="513" t="s">
        <v>2129</v>
      </c>
      <c r="J173" s="17" t="s">
        <v>1875</v>
      </c>
      <c r="K173" s="35">
        <v>1</v>
      </c>
      <c r="L173" s="19">
        <v>0</v>
      </c>
      <c r="M173" s="35">
        <f t="shared" si="0"/>
        <v>1</v>
      </c>
      <c r="N173" s="1820"/>
      <c r="O173" s="2040">
        <f t="shared" si="16"/>
        <v>0</v>
      </c>
      <c r="P173" s="1619"/>
      <c r="Q173" s="1568">
        <f t="shared" si="17"/>
        <v>0</v>
      </c>
      <c r="R173" s="36"/>
      <c r="S173" s="911">
        <f t="shared" si="18"/>
        <v>0</v>
      </c>
    </row>
    <row r="174" spans="2:19" s="64" customFormat="1" ht="25.95" customHeight="1" outlineLevel="2">
      <c r="B174" s="16"/>
      <c r="C174" s="17"/>
      <c r="D174" s="464"/>
      <c r="E174" s="482"/>
      <c r="F174" s="881">
        <v>168</v>
      </c>
      <c r="G174" s="17" t="s">
        <v>4</v>
      </c>
      <c r="H174" s="33" t="s">
        <v>2130</v>
      </c>
      <c r="I174" s="513" t="s">
        <v>1965</v>
      </c>
      <c r="J174" s="17" t="s">
        <v>1875</v>
      </c>
      <c r="K174" s="35">
        <v>1</v>
      </c>
      <c r="L174" s="19">
        <v>0</v>
      </c>
      <c r="M174" s="35">
        <f t="shared" si="0"/>
        <v>1</v>
      </c>
      <c r="N174" s="1820"/>
      <c r="O174" s="2040">
        <f t="shared" si="16"/>
        <v>0</v>
      </c>
      <c r="P174" s="1619"/>
      <c r="Q174" s="1568">
        <f t="shared" si="17"/>
        <v>0</v>
      </c>
      <c r="R174" s="36"/>
      <c r="S174" s="911">
        <f t="shared" si="18"/>
        <v>0</v>
      </c>
    </row>
    <row r="175" spans="2:19" s="64" customFormat="1" ht="25.95" customHeight="1" outlineLevel="2">
      <c r="B175" s="16"/>
      <c r="C175" s="17"/>
      <c r="D175" s="464"/>
      <c r="E175" s="482"/>
      <c r="F175" s="881">
        <v>169</v>
      </c>
      <c r="G175" s="17" t="s">
        <v>4</v>
      </c>
      <c r="H175" s="33" t="s">
        <v>2131</v>
      </c>
      <c r="I175" s="513" t="s">
        <v>1965</v>
      </c>
      <c r="J175" s="17" t="s">
        <v>1875</v>
      </c>
      <c r="K175" s="35">
        <v>1</v>
      </c>
      <c r="L175" s="19">
        <v>0</v>
      </c>
      <c r="M175" s="35">
        <f t="shared" si="0"/>
        <v>1</v>
      </c>
      <c r="N175" s="1820"/>
      <c r="O175" s="2040">
        <f t="shared" si="16"/>
        <v>0</v>
      </c>
      <c r="P175" s="1619"/>
      <c r="Q175" s="1568">
        <f t="shared" si="17"/>
        <v>0</v>
      </c>
      <c r="R175" s="36"/>
      <c r="S175" s="911">
        <f t="shared" si="18"/>
        <v>0</v>
      </c>
    </row>
    <row r="176" spans="2:19" s="64" customFormat="1" ht="25.95" customHeight="1" outlineLevel="2">
      <c r="B176" s="16"/>
      <c r="C176" s="17"/>
      <c r="D176" s="464"/>
      <c r="E176" s="482"/>
      <c r="F176" s="881">
        <v>170</v>
      </c>
      <c r="G176" s="17" t="s">
        <v>4</v>
      </c>
      <c r="H176" s="33" t="s">
        <v>2132</v>
      </c>
      <c r="I176" s="513" t="s">
        <v>1965</v>
      </c>
      <c r="J176" s="17" t="s">
        <v>1875</v>
      </c>
      <c r="K176" s="35">
        <v>1</v>
      </c>
      <c r="L176" s="19">
        <v>0</v>
      </c>
      <c r="M176" s="35">
        <f t="shared" si="0"/>
        <v>1</v>
      </c>
      <c r="N176" s="1820"/>
      <c r="O176" s="2040">
        <f t="shared" si="16"/>
        <v>0</v>
      </c>
      <c r="P176" s="1619"/>
      <c r="Q176" s="1568">
        <f t="shared" si="17"/>
        <v>0</v>
      </c>
      <c r="R176" s="36"/>
      <c r="S176" s="911">
        <f t="shared" si="18"/>
        <v>0</v>
      </c>
    </row>
    <row r="177" spans="2:19" s="64" customFormat="1" ht="25.95" customHeight="1" outlineLevel="2">
      <c r="B177" s="16"/>
      <c r="C177" s="17"/>
      <c r="D177" s="464"/>
      <c r="E177" s="482"/>
      <c r="F177" s="881">
        <v>171</v>
      </c>
      <c r="G177" s="17" t="s">
        <v>4</v>
      </c>
      <c r="H177" s="33" t="s">
        <v>2133</v>
      </c>
      <c r="I177" s="513" t="s">
        <v>1965</v>
      </c>
      <c r="J177" s="17" t="s">
        <v>1875</v>
      </c>
      <c r="K177" s="35">
        <v>1</v>
      </c>
      <c r="L177" s="19">
        <v>0</v>
      </c>
      <c r="M177" s="35">
        <f t="shared" si="0"/>
        <v>1</v>
      </c>
      <c r="N177" s="1820"/>
      <c r="O177" s="2040">
        <f t="shared" si="16"/>
        <v>0</v>
      </c>
      <c r="P177" s="1619"/>
      <c r="Q177" s="1568">
        <f t="shared" si="17"/>
        <v>0</v>
      </c>
      <c r="R177" s="36"/>
      <c r="S177" s="911">
        <f t="shared" si="18"/>
        <v>0</v>
      </c>
    </row>
    <row r="178" spans="2:19" s="64" customFormat="1" ht="25.95" customHeight="1" outlineLevel="2">
      <c r="B178" s="16"/>
      <c r="C178" s="17"/>
      <c r="D178" s="464"/>
      <c r="E178" s="482"/>
      <c r="F178" s="881">
        <v>172</v>
      </c>
      <c r="G178" s="17" t="s">
        <v>4</v>
      </c>
      <c r="H178" s="33" t="s">
        <v>2134</v>
      </c>
      <c r="I178" s="513" t="s">
        <v>1965</v>
      </c>
      <c r="J178" s="17" t="s">
        <v>1875</v>
      </c>
      <c r="K178" s="35">
        <v>1</v>
      </c>
      <c r="L178" s="19">
        <v>0</v>
      </c>
      <c r="M178" s="35">
        <f t="shared" si="0"/>
        <v>1</v>
      </c>
      <c r="N178" s="1820"/>
      <c r="O178" s="2040">
        <f t="shared" si="16"/>
        <v>0</v>
      </c>
      <c r="P178" s="1619"/>
      <c r="Q178" s="1568">
        <f t="shared" si="17"/>
        <v>0</v>
      </c>
      <c r="R178" s="36"/>
      <c r="S178" s="911">
        <f t="shared" si="18"/>
        <v>0</v>
      </c>
    </row>
    <row r="179" spans="2:19" s="64" customFormat="1" ht="25.95" customHeight="1" outlineLevel="2">
      <c r="B179" s="16"/>
      <c r="C179" s="17"/>
      <c r="D179" s="464"/>
      <c r="E179" s="482"/>
      <c r="F179" s="881">
        <v>173</v>
      </c>
      <c r="G179" s="17" t="s">
        <v>4</v>
      </c>
      <c r="H179" s="33" t="s">
        <v>2135</v>
      </c>
      <c r="I179" s="513" t="s">
        <v>1965</v>
      </c>
      <c r="J179" s="17" t="s">
        <v>1875</v>
      </c>
      <c r="K179" s="35">
        <v>1</v>
      </c>
      <c r="L179" s="19">
        <v>0</v>
      </c>
      <c r="M179" s="35">
        <f t="shared" si="0"/>
        <v>1</v>
      </c>
      <c r="N179" s="1820"/>
      <c r="O179" s="2040">
        <f t="shared" si="16"/>
        <v>0</v>
      </c>
      <c r="P179" s="1619"/>
      <c r="Q179" s="1568">
        <f t="shared" si="17"/>
        <v>0</v>
      </c>
      <c r="R179" s="36"/>
      <c r="S179" s="911">
        <f t="shared" si="18"/>
        <v>0</v>
      </c>
    </row>
    <row r="180" spans="2:19" s="64" customFormat="1" ht="25.95" customHeight="1" outlineLevel="2">
      <c r="B180" s="16"/>
      <c r="C180" s="17"/>
      <c r="D180" s="464"/>
      <c r="E180" s="482"/>
      <c r="F180" s="881">
        <v>174</v>
      </c>
      <c r="G180" s="17" t="s">
        <v>4</v>
      </c>
      <c r="H180" s="33" t="s">
        <v>2136</v>
      </c>
      <c r="I180" s="513" t="s">
        <v>1965</v>
      </c>
      <c r="J180" s="17" t="s">
        <v>1875</v>
      </c>
      <c r="K180" s="35">
        <v>1</v>
      </c>
      <c r="L180" s="19">
        <v>0</v>
      </c>
      <c r="M180" s="35">
        <f t="shared" si="0"/>
        <v>1</v>
      </c>
      <c r="N180" s="1820"/>
      <c r="O180" s="2040">
        <f t="shared" si="16"/>
        <v>0</v>
      </c>
      <c r="P180" s="1619"/>
      <c r="Q180" s="1568">
        <f t="shared" si="17"/>
        <v>0</v>
      </c>
      <c r="R180" s="36"/>
      <c r="S180" s="911">
        <f t="shared" si="18"/>
        <v>0</v>
      </c>
    </row>
    <row r="181" spans="2:19" s="64" customFormat="1" ht="25.95" customHeight="1" outlineLevel="2">
      <c r="B181" s="16"/>
      <c r="C181" s="17"/>
      <c r="D181" s="464"/>
      <c r="E181" s="482"/>
      <c r="F181" s="881">
        <v>175</v>
      </c>
      <c r="G181" s="17" t="s">
        <v>4</v>
      </c>
      <c r="H181" s="33" t="s">
        <v>2137</v>
      </c>
      <c r="I181" s="513" t="s">
        <v>1965</v>
      </c>
      <c r="J181" s="17" t="s">
        <v>1875</v>
      </c>
      <c r="K181" s="35">
        <v>1</v>
      </c>
      <c r="L181" s="19">
        <v>0</v>
      </c>
      <c r="M181" s="35">
        <f t="shared" si="0"/>
        <v>1</v>
      </c>
      <c r="N181" s="1820"/>
      <c r="O181" s="2040">
        <f t="shared" si="16"/>
        <v>0</v>
      </c>
      <c r="P181" s="1619"/>
      <c r="Q181" s="1568">
        <f t="shared" si="17"/>
        <v>0</v>
      </c>
      <c r="R181" s="36"/>
      <c r="S181" s="911">
        <f t="shared" si="18"/>
        <v>0</v>
      </c>
    </row>
    <row r="182" spans="2:19" s="64" customFormat="1" ht="25.95" customHeight="1" outlineLevel="2">
      <c r="B182" s="16"/>
      <c r="C182" s="17"/>
      <c r="D182" s="464"/>
      <c r="E182" s="482"/>
      <c r="F182" s="881">
        <v>176</v>
      </c>
      <c r="G182" s="17" t="s">
        <v>4</v>
      </c>
      <c r="H182" s="33" t="s">
        <v>2138</v>
      </c>
      <c r="I182" s="513" t="s">
        <v>2139</v>
      </c>
      <c r="J182" s="17" t="s">
        <v>1875</v>
      </c>
      <c r="K182" s="35">
        <v>1</v>
      </c>
      <c r="L182" s="19">
        <v>0</v>
      </c>
      <c r="M182" s="35">
        <f t="shared" si="0"/>
        <v>1</v>
      </c>
      <c r="N182" s="1820"/>
      <c r="O182" s="2040">
        <f t="shared" si="16"/>
        <v>0</v>
      </c>
      <c r="P182" s="1619"/>
      <c r="Q182" s="1568">
        <f t="shared" si="17"/>
        <v>0</v>
      </c>
      <c r="R182" s="36"/>
      <c r="S182" s="911">
        <f t="shared" si="18"/>
        <v>0</v>
      </c>
    </row>
    <row r="183" spans="2:19" s="64" customFormat="1" ht="25.95" customHeight="1" outlineLevel="2">
      <c r="B183" s="16"/>
      <c r="C183" s="17"/>
      <c r="D183" s="464"/>
      <c r="E183" s="482"/>
      <c r="F183" s="881">
        <v>177</v>
      </c>
      <c r="G183" s="17" t="s">
        <v>4</v>
      </c>
      <c r="H183" s="33" t="s">
        <v>2140</v>
      </c>
      <c r="I183" s="513" t="s">
        <v>1965</v>
      </c>
      <c r="J183" s="17" t="s">
        <v>1875</v>
      </c>
      <c r="K183" s="35">
        <v>1</v>
      </c>
      <c r="L183" s="19">
        <v>0</v>
      </c>
      <c r="M183" s="35">
        <f t="shared" si="0"/>
        <v>1</v>
      </c>
      <c r="N183" s="1820"/>
      <c r="O183" s="2040">
        <f t="shared" si="16"/>
        <v>0</v>
      </c>
      <c r="P183" s="1619"/>
      <c r="Q183" s="1568">
        <f t="shared" si="17"/>
        <v>0</v>
      </c>
      <c r="R183" s="36"/>
      <c r="S183" s="911">
        <f t="shared" si="18"/>
        <v>0</v>
      </c>
    </row>
    <row r="184" spans="2:19" s="64" customFormat="1" ht="25.95" customHeight="1" outlineLevel="2">
      <c r="B184" s="16"/>
      <c r="C184" s="17"/>
      <c r="D184" s="464"/>
      <c r="E184" s="482"/>
      <c r="F184" s="881">
        <v>178</v>
      </c>
      <c r="G184" s="17" t="s">
        <v>4</v>
      </c>
      <c r="H184" s="33" t="s">
        <v>2141</v>
      </c>
      <c r="I184" s="513" t="s">
        <v>1965</v>
      </c>
      <c r="J184" s="17" t="s">
        <v>1875</v>
      </c>
      <c r="K184" s="35">
        <v>1</v>
      </c>
      <c r="L184" s="19">
        <v>0</v>
      </c>
      <c r="M184" s="35">
        <f t="shared" si="0"/>
        <v>1</v>
      </c>
      <c r="N184" s="1820"/>
      <c r="O184" s="2040">
        <f t="shared" si="16"/>
        <v>0</v>
      </c>
      <c r="P184" s="1619"/>
      <c r="Q184" s="1568">
        <f t="shared" si="17"/>
        <v>0</v>
      </c>
      <c r="R184" s="36"/>
      <c r="S184" s="911">
        <f t="shared" si="18"/>
        <v>0</v>
      </c>
    </row>
    <row r="185" spans="2:19" s="64" customFormat="1" ht="25.95" customHeight="1" outlineLevel="2">
      <c r="B185" s="16"/>
      <c r="C185" s="17"/>
      <c r="D185" s="464"/>
      <c r="E185" s="482"/>
      <c r="F185" s="881">
        <v>179</v>
      </c>
      <c r="G185" s="17" t="s">
        <v>4</v>
      </c>
      <c r="H185" s="33" t="s">
        <v>2142</v>
      </c>
      <c r="I185" s="513" t="s">
        <v>2009</v>
      </c>
      <c r="J185" s="17" t="s">
        <v>1875</v>
      </c>
      <c r="K185" s="35">
        <v>1</v>
      </c>
      <c r="L185" s="19">
        <v>0</v>
      </c>
      <c r="M185" s="35">
        <f t="shared" si="0"/>
        <v>1</v>
      </c>
      <c r="N185" s="1820"/>
      <c r="O185" s="2040">
        <f t="shared" si="16"/>
        <v>0</v>
      </c>
      <c r="P185" s="1619"/>
      <c r="Q185" s="1568">
        <f t="shared" si="17"/>
        <v>0</v>
      </c>
      <c r="R185" s="36"/>
      <c r="S185" s="911">
        <f t="shared" si="18"/>
        <v>0</v>
      </c>
    </row>
    <row r="186" spans="2:19" s="64" customFormat="1" ht="25.95" customHeight="1" outlineLevel="2">
      <c r="B186" s="16"/>
      <c r="C186" s="17"/>
      <c r="D186" s="464"/>
      <c r="E186" s="482"/>
      <c r="F186" s="881">
        <v>180</v>
      </c>
      <c r="G186" s="17" t="s">
        <v>4</v>
      </c>
      <c r="H186" s="33" t="s">
        <v>2143</v>
      </c>
      <c r="I186" s="513" t="s">
        <v>1965</v>
      </c>
      <c r="J186" s="17" t="s">
        <v>1875</v>
      </c>
      <c r="K186" s="35">
        <v>1</v>
      </c>
      <c r="L186" s="19">
        <v>0</v>
      </c>
      <c r="M186" s="35">
        <f t="shared" si="0"/>
        <v>1</v>
      </c>
      <c r="N186" s="1820"/>
      <c r="O186" s="2040">
        <f t="shared" si="16"/>
        <v>0</v>
      </c>
      <c r="P186" s="1619"/>
      <c r="Q186" s="1568">
        <f t="shared" si="17"/>
        <v>0</v>
      </c>
      <c r="R186" s="36"/>
      <c r="S186" s="911">
        <f t="shared" si="18"/>
        <v>0</v>
      </c>
    </row>
    <row r="187" spans="2:19" s="64" customFormat="1" ht="25.95" customHeight="1" outlineLevel="2">
      <c r="B187" s="16"/>
      <c r="C187" s="17"/>
      <c r="D187" s="464"/>
      <c r="E187" s="482"/>
      <c r="F187" s="881">
        <v>181</v>
      </c>
      <c r="G187" s="17" t="s">
        <v>4</v>
      </c>
      <c r="H187" s="33" t="s">
        <v>2144</v>
      </c>
      <c r="I187" s="513" t="s">
        <v>2009</v>
      </c>
      <c r="J187" s="17" t="s">
        <v>1875</v>
      </c>
      <c r="K187" s="35">
        <v>1</v>
      </c>
      <c r="L187" s="19">
        <v>0</v>
      </c>
      <c r="M187" s="35">
        <f t="shared" si="0"/>
        <v>1</v>
      </c>
      <c r="N187" s="1820"/>
      <c r="O187" s="2040">
        <f t="shared" si="16"/>
        <v>0</v>
      </c>
      <c r="P187" s="1619"/>
      <c r="Q187" s="1568">
        <f t="shared" si="17"/>
        <v>0</v>
      </c>
      <c r="R187" s="36"/>
      <c r="S187" s="911">
        <f t="shared" si="18"/>
        <v>0</v>
      </c>
    </row>
    <row r="188" spans="2:19" s="64" customFormat="1" ht="25.95" customHeight="1" outlineLevel="2">
      <c r="B188" s="16"/>
      <c r="C188" s="17"/>
      <c r="D188" s="464"/>
      <c r="E188" s="482"/>
      <c r="F188" s="881">
        <v>182</v>
      </c>
      <c r="G188" s="17" t="s">
        <v>4</v>
      </c>
      <c r="H188" s="33" t="s">
        <v>2145</v>
      </c>
      <c r="I188" s="513" t="s">
        <v>1965</v>
      </c>
      <c r="J188" s="17" t="s">
        <v>1875</v>
      </c>
      <c r="K188" s="35">
        <v>1</v>
      </c>
      <c r="L188" s="19">
        <v>0</v>
      </c>
      <c r="M188" s="35">
        <f t="shared" si="0"/>
        <v>1</v>
      </c>
      <c r="N188" s="1820"/>
      <c r="O188" s="2040">
        <f t="shared" si="16"/>
        <v>0</v>
      </c>
      <c r="P188" s="1619"/>
      <c r="Q188" s="1568">
        <f t="shared" si="17"/>
        <v>0</v>
      </c>
      <c r="R188" s="36"/>
      <c r="S188" s="911">
        <f t="shared" si="18"/>
        <v>0</v>
      </c>
    </row>
    <row r="189" spans="2:19" s="64" customFormat="1" ht="25.95" customHeight="1" outlineLevel="2">
      <c r="B189" s="16"/>
      <c r="C189" s="17"/>
      <c r="D189" s="464"/>
      <c r="E189" s="482"/>
      <c r="F189" s="881">
        <v>183</v>
      </c>
      <c r="G189" s="17" t="s">
        <v>4</v>
      </c>
      <c r="H189" s="33" t="s">
        <v>2146</v>
      </c>
      <c r="I189" s="513" t="s">
        <v>2009</v>
      </c>
      <c r="J189" s="17" t="s">
        <v>1875</v>
      </c>
      <c r="K189" s="35">
        <v>1</v>
      </c>
      <c r="L189" s="19">
        <v>0</v>
      </c>
      <c r="M189" s="35">
        <f t="shared" si="0"/>
        <v>1</v>
      </c>
      <c r="N189" s="1820"/>
      <c r="O189" s="2040">
        <f t="shared" si="16"/>
        <v>0</v>
      </c>
      <c r="P189" s="1619"/>
      <c r="Q189" s="1568">
        <f t="shared" si="17"/>
        <v>0</v>
      </c>
      <c r="R189" s="36"/>
      <c r="S189" s="911">
        <f t="shared" si="18"/>
        <v>0</v>
      </c>
    </row>
    <row r="190" spans="2:19" s="64" customFormat="1" ht="25.95" customHeight="1" outlineLevel="2">
      <c r="B190" s="16"/>
      <c r="C190" s="17"/>
      <c r="D190" s="464"/>
      <c r="E190" s="482"/>
      <c r="F190" s="881">
        <v>184</v>
      </c>
      <c r="G190" s="17" t="s">
        <v>4</v>
      </c>
      <c r="H190" s="33" t="s">
        <v>2147</v>
      </c>
      <c r="I190" s="513" t="s">
        <v>1945</v>
      </c>
      <c r="J190" s="17" t="s">
        <v>1875</v>
      </c>
      <c r="K190" s="35">
        <v>1</v>
      </c>
      <c r="L190" s="19">
        <v>0</v>
      </c>
      <c r="M190" s="35">
        <f t="shared" si="0"/>
        <v>1</v>
      </c>
      <c r="N190" s="1820"/>
      <c r="O190" s="2040">
        <f t="shared" si="16"/>
        <v>0</v>
      </c>
      <c r="P190" s="1619"/>
      <c r="Q190" s="1568">
        <f t="shared" si="17"/>
        <v>0</v>
      </c>
      <c r="R190" s="36"/>
      <c r="S190" s="911">
        <f t="shared" si="18"/>
        <v>0</v>
      </c>
    </row>
    <row r="191" spans="2:19" s="64" customFormat="1" ht="25.95" customHeight="1" outlineLevel="2">
      <c r="B191" s="16"/>
      <c r="C191" s="17"/>
      <c r="D191" s="464"/>
      <c r="E191" s="482"/>
      <c r="F191" s="881">
        <v>185</v>
      </c>
      <c r="G191" s="17" t="s">
        <v>4</v>
      </c>
      <c r="H191" s="33" t="s">
        <v>2148</v>
      </c>
      <c r="I191" s="513" t="s">
        <v>1945</v>
      </c>
      <c r="J191" s="17" t="s">
        <v>1875</v>
      </c>
      <c r="K191" s="35">
        <v>1</v>
      </c>
      <c r="L191" s="19">
        <v>0</v>
      </c>
      <c r="M191" s="35">
        <f t="shared" si="0"/>
        <v>1</v>
      </c>
      <c r="N191" s="1820"/>
      <c r="O191" s="2040">
        <f t="shared" si="16"/>
        <v>0</v>
      </c>
      <c r="P191" s="1619"/>
      <c r="Q191" s="1568">
        <f t="shared" si="17"/>
        <v>0</v>
      </c>
      <c r="R191" s="36"/>
      <c r="S191" s="911">
        <f t="shared" si="18"/>
        <v>0</v>
      </c>
    </row>
    <row r="192" spans="2:19" s="64" customFormat="1" ht="25.95" customHeight="1" outlineLevel="2">
      <c r="B192" s="16"/>
      <c r="C192" s="17"/>
      <c r="D192" s="464"/>
      <c r="E192" s="482"/>
      <c r="F192" s="881">
        <v>186</v>
      </c>
      <c r="G192" s="17" t="s">
        <v>4</v>
      </c>
      <c r="H192" s="33" t="s">
        <v>2149</v>
      </c>
      <c r="I192" s="513" t="s">
        <v>2150</v>
      </c>
      <c r="J192" s="17" t="s">
        <v>1875</v>
      </c>
      <c r="K192" s="35">
        <v>1</v>
      </c>
      <c r="L192" s="19">
        <v>0</v>
      </c>
      <c r="M192" s="35">
        <f t="shared" si="0"/>
        <v>1</v>
      </c>
      <c r="N192" s="1820"/>
      <c r="O192" s="2040">
        <f t="shared" si="16"/>
        <v>0</v>
      </c>
      <c r="P192" s="1619"/>
      <c r="Q192" s="1568">
        <f t="shared" si="17"/>
        <v>0</v>
      </c>
      <c r="R192" s="36"/>
      <c r="S192" s="911">
        <f t="shared" si="18"/>
        <v>0</v>
      </c>
    </row>
    <row r="193" spans="1:19" s="64" customFormat="1" ht="25.95" customHeight="1" outlineLevel="2">
      <c r="B193" s="16"/>
      <c r="C193" s="17"/>
      <c r="D193" s="464"/>
      <c r="E193" s="482"/>
      <c r="F193" s="881">
        <v>187</v>
      </c>
      <c r="G193" s="17" t="s">
        <v>4</v>
      </c>
      <c r="H193" s="33" t="s">
        <v>2151</v>
      </c>
      <c r="I193" s="513" t="s">
        <v>2152</v>
      </c>
      <c r="J193" s="17" t="s">
        <v>1875</v>
      </c>
      <c r="K193" s="35">
        <v>1</v>
      </c>
      <c r="L193" s="19">
        <v>0</v>
      </c>
      <c r="M193" s="35">
        <f t="shared" si="0"/>
        <v>1</v>
      </c>
      <c r="N193" s="1820"/>
      <c r="O193" s="2040">
        <f t="shared" si="16"/>
        <v>0</v>
      </c>
      <c r="P193" s="1619"/>
      <c r="Q193" s="1568">
        <f t="shared" si="17"/>
        <v>0</v>
      </c>
      <c r="R193" s="36"/>
      <c r="S193" s="911">
        <f t="shared" si="18"/>
        <v>0</v>
      </c>
    </row>
    <row r="194" spans="1:19" s="64" customFormat="1" ht="25.95" customHeight="1" outlineLevel="2">
      <c r="B194" s="16"/>
      <c r="C194" s="17"/>
      <c r="D194" s="464"/>
      <c r="E194" s="482"/>
      <c r="F194" s="881">
        <v>188</v>
      </c>
      <c r="G194" s="17" t="s">
        <v>4</v>
      </c>
      <c r="H194" s="33" t="s">
        <v>2153</v>
      </c>
      <c r="I194" s="513" t="s">
        <v>2152</v>
      </c>
      <c r="J194" s="17" t="s">
        <v>1875</v>
      </c>
      <c r="K194" s="35">
        <v>1</v>
      </c>
      <c r="L194" s="19">
        <v>0</v>
      </c>
      <c r="M194" s="35">
        <f t="shared" si="0"/>
        <v>1</v>
      </c>
      <c r="N194" s="1820"/>
      <c r="O194" s="2040">
        <f t="shared" si="16"/>
        <v>0</v>
      </c>
      <c r="P194" s="1619"/>
      <c r="Q194" s="1568">
        <f t="shared" si="17"/>
        <v>0</v>
      </c>
      <c r="R194" s="36"/>
      <c r="S194" s="911">
        <f t="shared" si="18"/>
        <v>0</v>
      </c>
    </row>
    <row r="195" spans="1:19" s="161" customFormat="1" ht="25.95" customHeight="1" outlineLevel="2">
      <c r="B195" s="16"/>
      <c r="C195" s="162"/>
      <c r="D195" s="464"/>
      <c r="E195" s="864"/>
      <c r="F195" s="881">
        <v>189</v>
      </c>
      <c r="G195" s="162" t="s">
        <v>4</v>
      </c>
      <c r="H195" s="452" t="s">
        <v>2154</v>
      </c>
      <c r="I195" s="513" t="s">
        <v>2155</v>
      </c>
      <c r="J195" s="162" t="s">
        <v>1875</v>
      </c>
      <c r="K195" s="35">
        <v>1</v>
      </c>
      <c r="L195" s="63">
        <v>0</v>
      </c>
      <c r="M195" s="35">
        <f t="shared" si="0"/>
        <v>1</v>
      </c>
      <c r="N195" s="1820"/>
      <c r="O195" s="2041">
        <f t="shared" si="16"/>
        <v>0</v>
      </c>
      <c r="P195" s="1620"/>
      <c r="Q195" s="1572">
        <f t="shared" si="17"/>
        <v>0</v>
      </c>
      <c r="R195" s="455"/>
      <c r="S195" s="912">
        <f t="shared" si="18"/>
        <v>0</v>
      </c>
    </row>
    <row r="196" spans="1:19" s="161" customFormat="1" ht="25.95" customHeight="1" outlineLevel="2">
      <c r="B196" s="16"/>
      <c r="C196" s="162"/>
      <c r="D196" s="464"/>
      <c r="E196" s="864"/>
      <c r="F196" s="881">
        <v>190</v>
      </c>
      <c r="G196" s="162" t="s">
        <v>4</v>
      </c>
      <c r="H196" s="452" t="s">
        <v>2156</v>
      </c>
      <c r="I196" s="513" t="s">
        <v>2155</v>
      </c>
      <c r="J196" s="162" t="s">
        <v>1875</v>
      </c>
      <c r="K196" s="35">
        <v>1</v>
      </c>
      <c r="L196" s="63">
        <v>0</v>
      </c>
      <c r="M196" s="35">
        <f t="shared" si="0"/>
        <v>1</v>
      </c>
      <c r="N196" s="1820"/>
      <c r="O196" s="2041">
        <f t="shared" si="16"/>
        <v>0</v>
      </c>
      <c r="P196" s="1620"/>
      <c r="Q196" s="1572">
        <f t="shared" si="17"/>
        <v>0</v>
      </c>
      <c r="R196" s="455"/>
      <c r="S196" s="912">
        <f t="shared" si="18"/>
        <v>0</v>
      </c>
    </row>
    <row r="197" spans="1:19" s="64" customFormat="1" ht="25.95" customHeight="1" outlineLevel="2">
      <c r="B197" s="16"/>
      <c r="C197" s="17"/>
      <c r="D197" s="464"/>
      <c r="E197" s="482"/>
      <c r="F197" s="881">
        <v>191</v>
      </c>
      <c r="G197" s="17" t="s">
        <v>4</v>
      </c>
      <c r="H197" s="33" t="s">
        <v>2157</v>
      </c>
      <c r="I197" s="513" t="s">
        <v>2158</v>
      </c>
      <c r="J197" s="17" t="s">
        <v>1875</v>
      </c>
      <c r="K197" s="35">
        <v>1</v>
      </c>
      <c r="L197" s="19">
        <v>0</v>
      </c>
      <c r="M197" s="35">
        <f t="shared" si="0"/>
        <v>1</v>
      </c>
      <c r="N197" s="1820"/>
      <c r="O197" s="2040">
        <f t="shared" si="16"/>
        <v>0</v>
      </c>
      <c r="P197" s="1619"/>
      <c r="Q197" s="1568">
        <f t="shared" si="17"/>
        <v>0</v>
      </c>
      <c r="R197" s="36"/>
      <c r="S197" s="911">
        <f t="shared" si="18"/>
        <v>0</v>
      </c>
    </row>
    <row r="198" spans="1:19" s="64" customFormat="1" ht="25.95" customHeight="1" outlineLevel="2">
      <c r="B198" s="16"/>
      <c r="C198" s="17"/>
      <c r="D198" s="464"/>
      <c r="E198" s="482"/>
      <c r="F198" s="881">
        <v>192</v>
      </c>
      <c r="G198" s="17" t="s">
        <v>4</v>
      </c>
      <c r="H198" s="33" t="s">
        <v>2159</v>
      </c>
      <c r="I198" s="513" t="s">
        <v>2158</v>
      </c>
      <c r="J198" s="17" t="s">
        <v>1875</v>
      </c>
      <c r="K198" s="35">
        <v>1</v>
      </c>
      <c r="L198" s="19">
        <v>0</v>
      </c>
      <c r="M198" s="35">
        <f t="shared" si="0"/>
        <v>1</v>
      </c>
      <c r="N198" s="1820"/>
      <c r="O198" s="2040">
        <f t="shared" si="16"/>
        <v>0</v>
      </c>
      <c r="P198" s="1619"/>
      <c r="Q198" s="1568">
        <f t="shared" si="17"/>
        <v>0</v>
      </c>
      <c r="R198" s="36"/>
      <c r="S198" s="911">
        <f t="shared" si="18"/>
        <v>0</v>
      </c>
    </row>
    <row r="199" spans="1:19" s="64" customFormat="1" ht="25.95" customHeight="1" outlineLevel="2">
      <c r="B199" s="16"/>
      <c r="C199" s="17"/>
      <c r="D199" s="464"/>
      <c r="E199" s="482"/>
      <c r="F199" s="881">
        <v>193</v>
      </c>
      <c r="G199" s="17" t="s">
        <v>4</v>
      </c>
      <c r="H199" s="33" t="s">
        <v>2160</v>
      </c>
      <c r="I199" s="513" t="s">
        <v>2161</v>
      </c>
      <c r="J199" s="17" t="s">
        <v>1875</v>
      </c>
      <c r="K199" s="35">
        <v>1</v>
      </c>
      <c r="L199" s="19">
        <v>0</v>
      </c>
      <c r="M199" s="35">
        <f t="shared" si="0"/>
        <v>1</v>
      </c>
      <c r="N199" s="1820"/>
      <c r="O199" s="2040">
        <f>M199*N199</f>
        <v>0</v>
      </c>
      <c r="P199" s="1619"/>
      <c r="Q199" s="1568">
        <f>M199*P199</f>
        <v>0</v>
      </c>
      <c r="R199" s="36"/>
      <c r="S199" s="911">
        <f>M199*R199</f>
        <v>0</v>
      </c>
    </row>
    <row r="200" spans="1:19" s="64" customFormat="1" ht="25.95" customHeight="1" outlineLevel="2">
      <c r="B200" s="16"/>
      <c r="C200" s="17"/>
      <c r="D200" s="464"/>
      <c r="E200" s="482"/>
      <c r="F200" s="881">
        <v>194</v>
      </c>
      <c r="G200" s="17" t="s">
        <v>4</v>
      </c>
      <c r="H200" s="33" t="s">
        <v>2162</v>
      </c>
      <c r="I200" s="513" t="s">
        <v>2163</v>
      </c>
      <c r="J200" s="17" t="s">
        <v>1875</v>
      </c>
      <c r="K200" s="35">
        <v>1</v>
      </c>
      <c r="L200" s="19">
        <v>0</v>
      </c>
      <c r="M200" s="35">
        <f t="shared" si="0"/>
        <v>1</v>
      </c>
      <c r="N200" s="1820"/>
      <c r="O200" s="2040">
        <f>M200*N200</f>
        <v>0</v>
      </c>
      <c r="P200" s="1619"/>
      <c r="Q200" s="1568">
        <f>M200*P200</f>
        <v>0</v>
      </c>
      <c r="R200" s="36"/>
      <c r="S200" s="911">
        <f>M200*R200</f>
        <v>0</v>
      </c>
    </row>
    <row r="201" spans="1:19" s="64" customFormat="1" ht="25.95" customHeight="1" outlineLevel="2">
      <c r="B201" s="16"/>
      <c r="C201" s="17"/>
      <c r="D201" s="464"/>
      <c r="E201" s="482"/>
      <c r="F201" s="881">
        <v>195</v>
      </c>
      <c r="G201" s="17" t="s">
        <v>4</v>
      </c>
      <c r="H201" s="33" t="s">
        <v>2164</v>
      </c>
      <c r="I201" s="513" t="s">
        <v>2165</v>
      </c>
      <c r="J201" s="17" t="s">
        <v>1875</v>
      </c>
      <c r="K201" s="35">
        <v>1</v>
      </c>
      <c r="L201" s="19">
        <v>0</v>
      </c>
      <c r="M201" s="35">
        <f t="shared" si="0"/>
        <v>1</v>
      </c>
      <c r="N201" s="1820"/>
      <c r="O201" s="2040">
        <f>M201*N201</f>
        <v>0</v>
      </c>
      <c r="P201" s="1619"/>
      <c r="Q201" s="1568">
        <f>M201*P201</f>
        <v>0</v>
      </c>
      <c r="R201" s="36"/>
      <c r="S201" s="911">
        <f>M201*R201</f>
        <v>0</v>
      </c>
    </row>
    <row r="202" spans="1:19" s="64" customFormat="1" ht="25.95" customHeight="1" outlineLevel="2">
      <c r="B202" s="16"/>
      <c r="C202" s="17"/>
      <c r="D202" s="464"/>
      <c r="E202" s="482"/>
      <c r="F202" s="881">
        <v>196</v>
      </c>
      <c r="G202" s="17" t="s">
        <v>4</v>
      </c>
      <c r="H202" s="33" t="s">
        <v>2166</v>
      </c>
      <c r="I202" s="513" t="s">
        <v>2167</v>
      </c>
      <c r="J202" s="17" t="s">
        <v>1875</v>
      </c>
      <c r="K202" s="35">
        <v>1</v>
      </c>
      <c r="L202" s="19">
        <v>0</v>
      </c>
      <c r="M202" s="35">
        <f t="shared" si="0"/>
        <v>1</v>
      </c>
      <c r="N202" s="1820"/>
      <c r="O202" s="2040">
        <f>M202*N202</f>
        <v>0</v>
      </c>
      <c r="P202" s="1619"/>
      <c r="Q202" s="1568">
        <f>M202*P202</f>
        <v>0</v>
      </c>
      <c r="R202" s="36"/>
      <c r="S202" s="911">
        <f>M202*R202</f>
        <v>0</v>
      </c>
    </row>
    <row r="203" spans="1:19" s="32" customFormat="1" ht="25.95" customHeight="1" outlineLevel="2" thickBot="1">
      <c r="B203" s="16"/>
      <c r="C203" s="17"/>
      <c r="D203" s="464"/>
      <c r="E203" s="482"/>
      <c r="F203" s="1622">
        <v>197</v>
      </c>
      <c r="G203" s="1623" t="s">
        <v>13</v>
      </c>
      <c r="H203" s="1624" t="s">
        <v>366</v>
      </c>
      <c r="I203" s="1625" t="s">
        <v>1661</v>
      </c>
      <c r="J203" s="1623" t="s">
        <v>0</v>
      </c>
      <c r="K203" s="1626">
        <v>1.1000000000000001</v>
      </c>
      <c r="L203" s="1618">
        <v>0</v>
      </c>
      <c r="M203" s="1626">
        <f>K203*(1+L203/100)</f>
        <v>1.1000000000000001</v>
      </c>
      <c r="N203" s="1821"/>
      <c r="O203" s="2042">
        <f>M203*N203</f>
        <v>0</v>
      </c>
      <c r="P203" s="1619"/>
      <c r="Q203" s="1568">
        <f>M203*P203</f>
        <v>0</v>
      </c>
      <c r="R203" s="36"/>
      <c r="S203" s="911">
        <f>M203*R203</f>
        <v>0</v>
      </c>
    </row>
    <row r="204" spans="1:19" s="1" customFormat="1">
      <c r="A204"/>
      <c r="B204" s="511"/>
      <c r="C204" s="4"/>
      <c r="E204" s="4"/>
      <c r="G204" s="4"/>
      <c r="H204" s="3"/>
      <c r="I204" s="577"/>
      <c r="J204" s="4"/>
      <c r="K204" s="7"/>
      <c r="L204" s="8"/>
      <c r="M204" s="7"/>
      <c r="N204" s="470"/>
      <c r="O204" s="9"/>
      <c r="P204" s="10"/>
      <c r="Q204" s="8"/>
      <c r="R204" s="8"/>
      <c r="S204" s="8"/>
    </row>
    <row r="205" spans="1:19" s="1" customFormat="1">
      <c r="A205"/>
      <c r="B205" s="511"/>
      <c r="C205" s="4"/>
      <c r="E205" s="4"/>
      <c r="G205" s="4"/>
      <c r="H205" s="3"/>
      <c r="I205" s="577"/>
      <c r="J205" s="4"/>
      <c r="K205" s="7"/>
      <c r="L205" s="8"/>
      <c r="M205" s="7"/>
      <c r="N205" s="470"/>
      <c r="O205" s="9"/>
      <c r="P205" s="10"/>
      <c r="Q205" s="8"/>
      <c r="R205" s="8"/>
      <c r="S205" s="8"/>
    </row>
  </sheetData>
  <sheetProtection algorithmName="SHA-512" hashValue="1M7CLiIP2IDck/cJp+h/zYJ1AK/endWHMJWD7EjQJAP7Z683qpcemo/IZoYXctX4ZQSaO1H5NWNWYbwaOZrTgw==" saltValue="TUh0jnUCyanrMAvkZmH/CQ==" spinCount="100000" sheet="1" objects="1" scenarios="1"/>
  <printOptions gridLines="1"/>
  <pageMargins left="0.86614173228346458" right="0.39370078740157483" top="0.86614173228346458" bottom="0.35433070866141736" header="0.39370078740157483" footer="0.19685039370078741"/>
  <pageSetup paperSize="9" scale="57" fitToHeight="0" orientation="portrait" r:id="rId1"/>
  <headerFooter>
    <oddHeader>&amp;R&amp;F
&amp;A</oddHeader>
    <oddFooter>&amp;R&amp;P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8" tint="0.79998168889431442"/>
    <pageSetUpPr fitToPage="1"/>
  </sheetPr>
  <dimension ref="B1:V82"/>
  <sheetViews>
    <sheetView zoomScale="85" zoomScaleNormal="85" workbookViewId="0">
      <pane xSplit="11" ySplit="5" topLeftCell="L6" activePane="bottomRight" state="frozen"/>
      <selection activeCell="F113" sqref="F113"/>
      <selection pane="topRight" activeCell="F113" sqref="F113"/>
      <selection pane="bottomLeft" activeCell="F113" sqref="F113"/>
      <selection pane="bottomRight" activeCell="F113" sqref="F113"/>
    </sheetView>
  </sheetViews>
  <sheetFormatPr defaultRowHeight="13.8" outlineLevelRow="2"/>
  <cols>
    <col min="1" max="1" width="8.88671875" customWidth="1"/>
    <col min="2" max="2" width="6.6640625" style="519" customWidth="1"/>
    <col min="3" max="5" width="6.33203125" style="476" customWidth="1"/>
    <col min="6" max="6" width="5.44140625" style="1" customWidth="1"/>
    <col min="7" max="7" width="4.33203125" style="4" customWidth="1"/>
    <col min="8" max="8" width="2.6640625" style="963" customWidth="1"/>
    <col min="9" max="9" width="8.5546875" style="986" customWidth="1"/>
    <col min="10" max="10" width="8" style="987" customWidth="1"/>
    <col min="11" max="11" width="63.6640625" style="5" customWidth="1"/>
    <col min="12" max="12" width="4.33203125" style="4" customWidth="1"/>
    <col min="13" max="13" width="13.6640625" style="7" customWidth="1"/>
    <col min="14" max="14" width="6.88671875" style="8" customWidth="1"/>
    <col min="15" max="15" width="13.44140625" style="7" customWidth="1"/>
    <col min="16" max="16" width="4.109375" customWidth="1"/>
    <col min="17" max="17" width="17" style="18" customWidth="1"/>
    <col min="19" max="19" width="12.44140625" style="8" customWidth="1"/>
    <col min="20" max="20" width="15.6640625" style="9" customWidth="1"/>
    <col min="21" max="21" width="11.44140625" style="10" bestFit="1" customWidth="1"/>
    <col min="22" max="22" width="14.33203125" style="8" customWidth="1"/>
  </cols>
  <sheetData>
    <row r="1" spans="2:22" ht="21.6" customHeight="1">
      <c r="B1" s="518"/>
      <c r="F1" s="11"/>
      <c r="G1" s="11"/>
      <c r="H1" s="952"/>
      <c r="I1" s="975"/>
      <c r="J1" s="964"/>
      <c r="K1" s="818" t="s">
        <v>1711</v>
      </c>
      <c r="L1" s="819"/>
      <c r="M1" s="819"/>
      <c r="N1" s="819"/>
      <c r="O1" s="819"/>
      <c r="P1" s="819"/>
      <c r="Q1" s="821"/>
      <c r="S1" s="797" t="s">
        <v>4754</v>
      </c>
      <c r="T1" s="798"/>
      <c r="U1" s="924"/>
      <c r="V1" s="799"/>
    </row>
    <row r="2" spans="2:22" ht="21.6" customHeight="1">
      <c r="B2" s="518"/>
      <c r="F2" s="11"/>
      <c r="G2" s="11"/>
      <c r="H2" s="953"/>
      <c r="I2" s="976"/>
      <c r="J2" s="965"/>
      <c r="K2" s="755" t="s">
        <v>4733</v>
      </c>
      <c r="L2" s="756"/>
      <c r="M2" s="756"/>
      <c r="N2" s="756"/>
      <c r="O2" s="756"/>
      <c r="P2" s="756"/>
      <c r="Q2" s="823"/>
      <c r="S2" s="800" t="s">
        <v>4752</v>
      </c>
      <c r="T2" s="792"/>
      <c r="U2" s="792"/>
      <c r="V2" s="801"/>
    </row>
    <row r="3" spans="2:22" s="20" customFormat="1" ht="73.8">
      <c r="B3" s="520" t="s">
        <v>4687</v>
      </c>
      <c r="C3" s="553" t="s">
        <v>4702</v>
      </c>
      <c r="D3" s="553" t="s">
        <v>4703</v>
      </c>
      <c r="E3" s="553" t="s">
        <v>4704</v>
      </c>
      <c r="F3" s="988" t="s">
        <v>189</v>
      </c>
      <c r="G3" s="989" t="s">
        <v>22</v>
      </c>
      <c r="H3" s="990" t="s">
        <v>20</v>
      </c>
      <c r="I3" s="1042" t="s">
        <v>3780</v>
      </c>
      <c r="J3" s="991" t="s">
        <v>4757</v>
      </c>
      <c r="K3" s="992" t="s">
        <v>99</v>
      </c>
      <c r="L3" s="757" t="s">
        <v>10</v>
      </c>
      <c r="M3" s="757" t="s">
        <v>1347</v>
      </c>
      <c r="N3" s="757" t="s">
        <v>179</v>
      </c>
      <c r="O3" s="757" t="s">
        <v>509</v>
      </c>
      <c r="P3" s="993"/>
      <c r="Q3" s="994" t="s">
        <v>4705</v>
      </c>
      <c r="R3" s="910"/>
      <c r="S3" s="995" t="s">
        <v>461</v>
      </c>
      <c r="T3" s="757" t="s">
        <v>33</v>
      </c>
      <c r="U3" s="757" t="s">
        <v>565</v>
      </c>
      <c r="V3" s="996" t="s">
        <v>198</v>
      </c>
    </row>
    <row r="4" spans="2:22" ht="11.25" customHeight="1">
      <c r="B4" s="521"/>
      <c r="C4" s="554"/>
      <c r="D4" s="554"/>
      <c r="E4" s="554"/>
      <c r="F4" s="522"/>
      <c r="G4" s="934"/>
      <c r="H4" s="954"/>
      <c r="I4" s="977"/>
      <c r="J4" s="966"/>
      <c r="K4" s="524"/>
      <c r="L4" s="523"/>
      <c r="M4" s="522"/>
      <c r="N4" s="522"/>
      <c r="O4" s="522"/>
      <c r="P4" s="765"/>
      <c r="Q4" s="943"/>
      <c r="S4" s="926"/>
      <c r="T4" s="522"/>
      <c r="U4" s="522"/>
      <c r="V4" s="927"/>
    </row>
    <row r="5" spans="2:22" s="21" customFormat="1" ht="18.75" customHeight="1">
      <c r="B5" s="531" t="s">
        <v>4689</v>
      </c>
      <c r="C5" s="555">
        <v>0</v>
      </c>
      <c r="D5" s="555"/>
      <c r="E5" s="555"/>
      <c r="F5" s="532"/>
      <c r="G5" s="935"/>
      <c r="H5" s="955"/>
      <c r="I5" s="978"/>
      <c r="J5" s="967"/>
      <c r="K5" s="537" t="s">
        <v>4734</v>
      </c>
      <c r="L5" s="533"/>
      <c r="M5" s="534"/>
      <c r="N5" s="535"/>
      <c r="O5" s="534"/>
      <c r="P5" s="767"/>
      <c r="Q5" s="2021">
        <f>Q6+Q11+Q33</f>
        <v>0</v>
      </c>
      <c r="S5" s="2161"/>
      <c r="T5" s="2162">
        <f>T6+T11+T33</f>
        <v>0</v>
      </c>
      <c r="U5" s="536"/>
      <c r="V5" s="928">
        <f>SUBTOTAL(9,V6:V7)</f>
        <v>0</v>
      </c>
    </row>
    <row r="6" spans="2:22" s="25" customFormat="1" ht="16.5" customHeight="1" outlineLevel="1">
      <c r="B6" s="539" t="s">
        <v>4689</v>
      </c>
      <c r="C6" s="556">
        <v>1</v>
      </c>
      <c r="D6" s="556"/>
      <c r="E6" s="556"/>
      <c r="F6" s="540"/>
      <c r="G6" s="936"/>
      <c r="H6" s="956"/>
      <c r="I6" s="979" t="s">
        <v>4758</v>
      </c>
      <c r="J6" s="968">
        <v>1</v>
      </c>
      <c r="K6" s="542" t="s">
        <v>2378</v>
      </c>
      <c r="L6" s="541"/>
      <c r="M6" s="543"/>
      <c r="N6" s="544"/>
      <c r="O6" s="543"/>
      <c r="P6" s="769"/>
      <c r="Q6" s="2022"/>
      <c r="S6" s="2163"/>
      <c r="T6" s="2164">
        <f>SUBTOTAL(9,T7:T10)</f>
        <v>0</v>
      </c>
      <c r="U6" s="545"/>
      <c r="V6" s="929">
        <f>SUBTOTAL(9,V7:V7)</f>
        <v>0</v>
      </c>
    </row>
    <row r="7" spans="2:22" s="64" customFormat="1" ht="39.6" outlineLevel="2" collapsed="1">
      <c r="B7" s="525" t="s">
        <v>4688</v>
      </c>
      <c r="C7" s="557"/>
      <c r="D7" s="557"/>
      <c r="E7" s="557">
        <v>1</v>
      </c>
      <c r="F7" s="16">
        <v>1</v>
      </c>
      <c r="G7" s="482"/>
      <c r="H7" s="957"/>
      <c r="I7" s="980"/>
      <c r="J7" s="969">
        <v>2</v>
      </c>
      <c r="K7" s="951" t="s">
        <v>2379</v>
      </c>
      <c r="L7" s="17" t="s">
        <v>6</v>
      </c>
      <c r="M7" s="35">
        <v>102</v>
      </c>
      <c r="N7" s="19">
        <v>0</v>
      </c>
      <c r="O7" s="35">
        <f>M7*(1+N7/100)</f>
        <v>102</v>
      </c>
      <c r="P7" s="576"/>
      <c r="Q7" s="2023"/>
      <c r="S7" s="2165"/>
      <c r="T7" s="2111">
        <f>O7*S7</f>
        <v>0</v>
      </c>
      <c r="U7" s="36">
        <v>0</v>
      </c>
      <c r="V7" s="730">
        <f>O7*U7</f>
        <v>0</v>
      </c>
    </row>
    <row r="8" spans="2:22" s="64" customFormat="1" ht="39.6" outlineLevel="2">
      <c r="B8" s="525" t="s">
        <v>4688</v>
      </c>
      <c r="C8" s="557"/>
      <c r="D8" s="557"/>
      <c r="E8" s="557">
        <v>2</v>
      </c>
      <c r="F8" s="16">
        <v>2</v>
      </c>
      <c r="G8" s="482"/>
      <c r="H8" s="957"/>
      <c r="I8" s="980"/>
      <c r="J8" s="969">
        <v>3</v>
      </c>
      <c r="K8" s="951" t="s">
        <v>2380</v>
      </c>
      <c r="L8" s="17" t="s">
        <v>6</v>
      </c>
      <c r="M8" s="35">
        <v>30</v>
      </c>
      <c r="N8" s="19">
        <v>0</v>
      </c>
      <c r="O8" s="35">
        <f>M8*(1+N8/100)</f>
        <v>30</v>
      </c>
      <c r="P8" s="576"/>
      <c r="Q8" s="2023"/>
      <c r="S8" s="2165"/>
      <c r="T8" s="2111">
        <f>O8*S8</f>
        <v>0</v>
      </c>
      <c r="U8" s="36">
        <v>0</v>
      </c>
      <c r="V8" s="730">
        <f>O8*U8</f>
        <v>0</v>
      </c>
    </row>
    <row r="9" spans="2:22" s="64" customFormat="1" outlineLevel="2">
      <c r="B9" s="525" t="s">
        <v>4688</v>
      </c>
      <c r="C9" s="557"/>
      <c r="D9" s="557"/>
      <c r="E9" s="557">
        <v>3</v>
      </c>
      <c r="F9" s="16">
        <v>3</v>
      </c>
      <c r="G9" s="482"/>
      <c r="H9" s="957"/>
      <c r="I9" s="980"/>
      <c r="J9" s="969">
        <v>4</v>
      </c>
      <c r="K9" s="512" t="s">
        <v>2381</v>
      </c>
      <c r="L9" s="17" t="s">
        <v>1875</v>
      </c>
      <c r="M9" s="35">
        <v>5</v>
      </c>
      <c r="N9" s="19">
        <v>0</v>
      </c>
      <c r="O9" s="35">
        <f>M9*(1+N9/100)</f>
        <v>5</v>
      </c>
      <c r="P9" s="576"/>
      <c r="Q9" s="2023"/>
      <c r="S9" s="2165"/>
      <c r="T9" s="2111">
        <f>O9*S9</f>
        <v>0</v>
      </c>
      <c r="U9" s="36">
        <v>0</v>
      </c>
      <c r="V9" s="730">
        <f>O9*U9</f>
        <v>0</v>
      </c>
    </row>
    <row r="10" spans="2:22" s="47" customFormat="1" ht="23.25" customHeight="1">
      <c r="B10" s="525" t="s">
        <v>4688</v>
      </c>
      <c r="C10" s="526"/>
      <c r="D10" s="526"/>
      <c r="E10" s="526">
        <v>4</v>
      </c>
      <c r="F10" s="16">
        <v>4</v>
      </c>
      <c r="G10" s="937"/>
      <c r="H10" s="958"/>
      <c r="I10" s="981"/>
      <c r="J10" s="970">
        <v>5</v>
      </c>
      <c r="K10" s="512" t="s">
        <v>2382</v>
      </c>
      <c r="L10" s="17" t="s">
        <v>1875</v>
      </c>
      <c r="M10" s="35">
        <v>2</v>
      </c>
      <c r="N10" s="19">
        <v>0</v>
      </c>
      <c r="O10" s="35">
        <f>M10*(1+N10/100)</f>
        <v>2</v>
      </c>
      <c r="P10" s="944"/>
      <c r="Q10" s="2023"/>
      <c r="S10" s="2165"/>
      <c r="T10" s="2111">
        <f>O10*S10</f>
        <v>0</v>
      </c>
      <c r="U10" s="36">
        <v>0</v>
      </c>
      <c r="V10" s="730">
        <f>O10*U10</f>
        <v>0</v>
      </c>
    </row>
    <row r="11" spans="2:22" ht="15.6">
      <c r="B11" s="539" t="s">
        <v>4689</v>
      </c>
      <c r="C11" s="558">
        <v>2</v>
      </c>
      <c r="D11" s="558"/>
      <c r="E11" s="558"/>
      <c r="F11" s="546">
        <v>5</v>
      </c>
      <c r="G11" s="938"/>
      <c r="H11" s="959"/>
      <c r="I11" s="982" t="s">
        <v>4759</v>
      </c>
      <c r="J11" s="971">
        <v>6</v>
      </c>
      <c r="K11" s="542" t="s">
        <v>2383</v>
      </c>
      <c r="L11" s="547"/>
      <c r="M11" s="548"/>
      <c r="N11" s="549"/>
      <c r="O11" s="548"/>
      <c r="P11" s="765"/>
      <c r="Q11" s="2024">
        <f>Q12+Q29</f>
        <v>0</v>
      </c>
      <c r="S11" s="2166"/>
      <c r="T11" s="2164">
        <f>T12+T29</f>
        <v>0</v>
      </c>
      <c r="U11" s="550"/>
      <c r="V11" s="930"/>
    </row>
    <row r="12" spans="2:22">
      <c r="B12" s="560" t="s">
        <v>4</v>
      </c>
      <c r="C12" s="561">
        <v>2</v>
      </c>
      <c r="D12" s="561">
        <v>1</v>
      </c>
      <c r="E12" s="561"/>
      <c r="F12" s="562"/>
      <c r="G12" s="939"/>
      <c r="H12" s="960"/>
      <c r="I12" s="983" t="s">
        <v>4760</v>
      </c>
      <c r="J12" s="972">
        <v>7</v>
      </c>
      <c r="K12" s="564" t="s">
        <v>4736</v>
      </c>
      <c r="L12" s="563"/>
      <c r="M12" s="565"/>
      <c r="N12" s="566"/>
      <c r="O12" s="565"/>
      <c r="P12" s="765"/>
      <c r="Q12" s="2022"/>
      <c r="S12" s="2167"/>
      <c r="T12" s="2168">
        <f>SUM(T13:T28)</f>
        <v>0</v>
      </c>
      <c r="U12" s="567"/>
      <c r="V12" s="931"/>
    </row>
    <row r="13" spans="2:22" ht="26.4">
      <c r="B13" s="525" t="s">
        <v>4688</v>
      </c>
      <c r="C13" s="554"/>
      <c r="D13" s="554"/>
      <c r="E13" s="554">
        <v>1</v>
      </c>
      <c r="F13" s="16">
        <v>6</v>
      </c>
      <c r="G13" s="940"/>
      <c r="H13" s="961"/>
      <c r="I13" s="984"/>
      <c r="J13" s="973">
        <v>8</v>
      </c>
      <c r="K13" s="551" t="s">
        <v>2384</v>
      </c>
      <c r="L13" s="459" t="s">
        <v>6</v>
      </c>
      <c r="M13" s="35">
        <v>75</v>
      </c>
      <c r="N13" s="19">
        <v>0</v>
      </c>
      <c r="O13" s="35">
        <f t="shared" ref="O13:O28" si="0">M13*(1+N13/100)</f>
        <v>75</v>
      </c>
      <c r="P13" s="765"/>
      <c r="Q13" s="2023"/>
      <c r="S13" s="2165"/>
      <c r="T13" s="2111">
        <f t="shared" ref="T13:T28" si="1">O13*S13</f>
        <v>0</v>
      </c>
      <c r="U13" s="36">
        <v>0</v>
      </c>
      <c r="V13" s="730">
        <f t="shared" ref="V13:V28" si="2">O13*U13</f>
        <v>0</v>
      </c>
    </row>
    <row r="14" spans="2:22" ht="26.4">
      <c r="B14" s="525" t="s">
        <v>4688</v>
      </c>
      <c r="C14" s="554"/>
      <c r="D14" s="554"/>
      <c r="E14" s="554">
        <v>2</v>
      </c>
      <c r="F14" s="16">
        <v>7</v>
      </c>
      <c r="G14" s="940"/>
      <c r="H14" s="961"/>
      <c r="I14" s="984"/>
      <c r="J14" s="973">
        <v>9</v>
      </c>
      <c r="K14" s="551" t="s">
        <v>2385</v>
      </c>
      <c r="L14" s="459" t="s">
        <v>6</v>
      </c>
      <c r="M14" s="35">
        <v>105</v>
      </c>
      <c r="N14" s="19">
        <v>0</v>
      </c>
      <c r="O14" s="35">
        <f t="shared" si="0"/>
        <v>105</v>
      </c>
      <c r="P14" s="765"/>
      <c r="Q14" s="2023"/>
      <c r="S14" s="2165"/>
      <c r="T14" s="2111">
        <f t="shared" si="1"/>
        <v>0</v>
      </c>
      <c r="U14" s="36">
        <v>0</v>
      </c>
      <c r="V14" s="730">
        <f t="shared" si="2"/>
        <v>0</v>
      </c>
    </row>
    <row r="15" spans="2:22" ht="26.4">
      <c r="B15" s="525" t="s">
        <v>4688</v>
      </c>
      <c r="C15" s="554"/>
      <c r="D15" s="554"/>
      <c r="E15" s="554">
        <v>3</v>
      </c>
      <c r="F15" s="153">
        <v>8</v>
      </c>
      <c r="G15" s="940"/>
      <c r="H15" s="961"/>
      <c r="I15" s="984"/>
      <c r="J15" s="973">
        <v>10</v>
      </c>
      <c r="K15" s="551" t="s">
        <v>2386</v>
      </c>
      <c r="L15" s="459" t="s">
        <v>6</v>
      </c>
      <c r="M15" s="35">
        <v>90</v>
      </c>
      <c r="N15" s="19">
        <v>0</v>
      </c>
      <c r="O15" s="35">
        <f t="shared" si="0"/>
        <v>90</v>
      </c>
      <c r="P15" s="765"/>
      <c r="Q15" s="2023"/>
      <c r="S15" s="2165"/>
      <c r="T15" s="2111">
        <f t="shared" si="1"/>
        <v>0</v>
      </c>
      <c r="U15" s="36">
        <v>0</v>
      </c>
      <c r="V15" s="730">
        <f t="shared" si="2"/>
        <v>0</v>
      </c>
    </row>
    <row r="16" spans="2:22" ht="26.4">
      <c r="B16" s="525" t="s">
        <v>4688</v>
      </c>
      <c r="C16" s="554"/>
      <c r="D16" s="554"/>
      <c r="E16" s="554">
        <v>4</v>
      </c>
      <c r="F16" s="153">
        <v>9</v>
      </c>
      <c r="G16" s="940"/>
      <c r="H16" s="961"/>
      <c r="I16" s="984"/>
      <c r="J16" s="973">
        <v>11</v>
      </c>
      <c r="K16" s="551" t="s">
        <v>2387</v>
      </c>
      <c r="L16" s="459" t="s">
        <v>6</v>
      </c>
      <c r="M16" s="35">
        <v>40</v>
      </c>
      <c r="N16" s="19">
        <v>0</v>
      </c>
      <c r="O16" s="35">
        <f t="shared" si="0"/>
        <v>40</v>
      </c>
      <c r="P16" s="765"/>
      <c r="Q16" s="2023"/>
      <c r="S16" s="2165"/>
      <c r="T16" s="2111">
        <f t="shared" si="1"/>
        <v>0</v>
      </c>
      <c r="U16" s="36">
        <v>0</v>
      </c>
      <c r="V16" s="730">
        <f t="shared" si="2"/>
        <v>0</v>
      </c>
    </row>
    <row r="17" spans="2:22">
      <c r="B17" s="525" t="s">
        <v>4688</v>
      </c>
      <c r="C17" s="554"/>
      <c r="D17" s="554"/>
      <c r="E17" s="554">
        <v>5</v>
      </c>
      <c r="F17" s="153">
        <v>10</v>
      </c>
      <c r="G17" s="940"/>
      <c r="H17" s="961"/>
      <c r="I17" s="984"/>
      <c r="J17" s="973">
        <v>12</v>
      </c>
      <c r="K17" s="552" t="s">
        <v>2388</v>
      </c>
      <c r="L17" s="459" t="s">
        <v>1875</v>
      </c>
      <c r="M17" s="35">
        <v>4</v>
      </c>
      <c r="N17" s="19">
        <v>0</v>
      </c>
      <c r="O17" s="35">
        <f t="shared" si="0"/>
        <v>4</v>
      </c>
      <c r="P17" s="765"/>
      <c r="Q17" s="2023"/>
      <c r="S17" s="2165"/>
      <c r="T17" s="2111">
        <f t="shared" si="1"/>
        <v>0</v>
      </c>
      <c r="U17" s="36">
        <v>0</v>
      </c>
      <c r="V17" s="730">
        <f t="shared" si="2"/>
        <v>0</v>
      </c>
    </row>
    <row r="18" spans="2:22" ht="39.6">
      <c r="B18" s="525" t="s">
        <v>4688</v>
      </c>
      <c r="C18" s="554"/>
      <c r="D18" s="554"/>
      <c r="E18" s="554">
        <v>6</v>
      </c>
      <c r="F18" s="153">
        <v>11</v>
      </c>
      <c r="G18" s="940"/>
      <c r="H18" s="961"/>
      <c r="I18" s="984"/>
      <c r="J18" s="973">
        <v>13</v>
      </c>
      <c r="K18" s="551" t="s">
        <v>2389</v>
      </c>
      <c r="L18" s="459" t="s">
        <v>6</v>
      </c>
      <c r="M18" s="35">
        <v>30</v>
      </c>
      <c r="N18" s="19">
        <v>0</v>
      </c>
      <c r="O18" s="35">
        <f t="shared" si="0"/>
        <v>30</v>
      </c>
      <c r="P18" s="765"/>
      <c r="Q18" s="2023"/>
      <c r="S18" s="2165"/>
      <c r="T18" s="2111">
        <f t="shared" si="1"/>
        <v>0</v>
      </c>
      <c r="U18" s="36">
        <v>0</v>
      </c>
      <c r="V18" s="730">
        <f t="shared" si="2"/>
        <v>0</v>
      </c>
    </row>
    <row r="19" spans="2:22" ht="39.6">
      <c r="B19" s="525" t="s">
        <v>4688</v>
      </c>
      <c r="C19" s="554"/>
      <c r="D19" s="554"/>
      <c r="E19" s="554">
        <v>7</v>
      </c>
      <c r="F19" s="153">
        <v>12</v>
      </c>
      <c r="G19" s="940"/>
      <c r="H19" s="961"/>
      <c r="I19" s="984"/>
      <c r="J19" s="973">
        <v>14</v>
      </c>
      <c r="K19" s="551" t="s">
        <v>2390</v>
      </c>
      <c r="L19" s="459" t="s">
        <v>6</v>
      </c>
      <c r="M19" s="35">
        <v>25</v>
      </c>
      <c r="N19" s="19">
        <v>0</v>
      </c>
      <c r="O19" s="35">
        <f t="shared" si="0"/>
        <v>25</v>
      </c>
      <c r="P19" s="765"/>
      <c r="Q19" s="2023"/>
      <c r="S19" s="2165"/>
      <c r="T19" s="2111">
        <f t="shared" si="1"/>
        <v>0</v>
      </c>
      <c r="U19" s="36">
        <v>0</v>
      </c>
      <c r="V19" s="730">
        <f t="shared" si="2"/>
        <v>0</v>
      </c>
    </row>
    <row r="20" spans="2:22" ht="39.6">
      <c r="B20" s="525" t="s">
        <v>4688</v>
      </c>
      <c r="C20" s="554"/>
      <c r="D20" s="554"/>
      <c r="E20" s="554">
        <v>8</v>
      </c>
      <c r="F20" s="153">
        <v>13</v>
      </c>
      <c r="G20" s="940"/>
      <c r="H20" s="961"/>
      <c r="I20" s="984"/>
      <c r="J20" s="973">
        <v>15</v>
      </c>
      <c r="K20" s="551" t="s">
        <v>2391</v>
      </c>
      <c r="L20" s="459" t="s">
        <v>6</v>
      </c>
      <c r="M20" s="35">
        <v>126</v>
      </c>
      <c r="N20" s="19">
        <v>0</v>
      </c>
      <c r="O20" s="35">
        <f t="shared" si="0"/>
        <v>126</v>
      </c>
      <c r="P20" s="765"/>
      <c r="Q20" s="2023"/>
      <c r="S20" s="2165"/>
      <c r="T20" s="2111">
        <f t="shared" si="1"/>
        <v>0</v>
      </c>
      <c r="U20" s="36">
        <v>0</v>
      </c>
      <c r="V20" s="730">
        <f t="shared" si="2"/>
        <v>0</v>
      </c>
    </row>
    <row r="21" spans="2:22" ht="39.6">
      <c r="B21" s="525" t="s">
        <v>4688</v>
      </c>
      <c r="C21" s="554"/>
      <c r="D21" s="554"/>
      <c r="E21" s="554">
        <v>9</v>
      </c>
      <c r="F21" s="153">
        <v>14</v>
      </c>
      <c r="G21" s="940"/>
      <c r="H21" s="961"/>
      <c r="I21" s="984"/>
      <c r="J21" s="973">
        <v>16</v>
      </c>
      <c r="K21" s="551" t="s">
        <v>2392</v>
      </c>
      <c r="L21" s="459" t="s">
        <v>6</v>
      </c>
      <c r="M21" s="35">
        <v>150</v>
      </c>
      <c r="N21" s="19">
        <v>0</v>
      </c>
      <c r="O21" s="35">
        <f t="shared" si="0"/>
        <v>150</v>
      </c>
      <c r="P21" s="765"/>
      <c r="Q21" s="2023"/>
      <c r="S21" s="2165"/>
      <c r="T21" s="2111">
        <f t="shared" si="1"/>
        <v>0</v>
      </c>
      <c r="U21" s="36">
        <v>0</v>
      </c>
      <c r="V21" s="730">
        <f t="shared" si="2"/>
        <v>0</v>
      </c>
    </row>
    <row r="22" spans="2:22">
      <c r="B22" s="525" t="s">
        <v>4688</v>
      </c>
      <c r="C22" s="554"/>
      <c r="D22" s="554"/>
      <c r="E22" s="554">
        <v>10</v>
      </c>
      <c r="F22" s="153">
        <v>17</v>
      </c>
      <c r="G22" s="940"/>
      <c r="H22" s="961"/>
      <c r="I22" s="984"/>
      <c r="J22" s="973">
        <v>17</v>
      </c>
      <c r="K22" s="551" t="s">
        <v>2395</v>
      </c>
      <c r="L22" s="459" t="s">
        <v>1875</v>
      </c>
      <c r="M22" s="35">
        <v>6</v>
      </c>
      <c r="N22" s="19">
        <v>0</v>
      </c>
      <c r="O22" s="35">
        <f t="shared" si="0"/>
        <v>6</v>
      </c>
      <c r="P22" s="765"/>
      <c r="Q22" s="2023"/>
      <c r="S22" s="2165"/>
      <c r="T22" s="2111">
        <f t="shared" si="1"/>
        <v>0</v>
      </c>
      <c r="U22" s="36">
        <v>0</v>
      </c>
      <c r="V22" s="730">
        <f t="shared" si="2"/>
        <v>0</v>
      </c>
    </row>
    <row r="23" spans="2:22">
      <c r="B23" s="525" t="s">
        <v>4688</v>
      </c>
      <c r="C23" s="554"/>
      <c r="D23" s="554"/>
      <c r="E23" s="554">
        <v>11</v>
      </c>
      <c r="F23" s="153">
        <v>18</v>
      </c>
      <c r="G23" s="940"/>
      <c r="H23" s="961"/>
      <c r="I23" s="984"/>
      <c r="J23" s="973">
        <v>18</v>
      </c>
      <c r="K23" s="551" t="s">
        <v>2396</v>
      </c>
      <c r="L23" s="459" t="s">
        <v>17</v>
      </c>
      <c r="M23" s="35">
        <v>249.2</v>
      </c>
      <c r="N23" s="19">
        <v>0</v>
      </c>
      <c r="O23" s="35">
        <f t="shared" si="0"/>
        <v>249.2</v>
      </c>
      <c r="P23" s="765"/>
      <c r="Q23" s="2023"/>
      <c r="S23" s="2165"/>
      <c r="T23" s="2111">
        <f t="shared" si="1"/>
        <v>0</v>
      </c>
      <c r="U23" s="36">
        <v>0</v>
      </c>
      <c r="V23" s="730">
        <f t="shared" si="2"/>
        <v>0</v>
      </c>
    </row>
    <row r="24" spans="2:22">
      <c r="B24" s="525" t="s">
        <v>4688</v>
      </c>
      <c r="C24" s="554"/>
      <c r="D24" s="554"/>
      <c r="E24" s="554">
        <v>12</v>
      </c>
      <c r="F24" s="153">
        <v>19</v>
      </c>
      <c r="G24" s="940"/>
      <c r="H24" s="961"/>
      <c r="I24" s="984"/>
      <c r="J24" s="973">
        <v>19</v>
      </c>
      <c r="K24" s="551" t="s">
        <v>2397</v>
      </c>
      <c r="L24" s="459" t="s">
        <v>17</v>
      </c>
      <c r="M24" s="35">
        <v>159.55000000000001</v>
      </c>
      <c r="N24" s="19">
        <v>0</v>
      </c>
      <c r="O24" s="35">
        <f t="shared" si="0"/>
        <v>159.55000000000001</v>
      </c>
      <c r="P24" s="765"/>
      <c r="Q24" s="2023"/>
      <c r="S24" s="2165"/>
      <c r="T24" s="2111">
        <f t="shared" si="1"/>
        <v>0</v>
      </c>
      <c r="U24" s="36">
        <v>0</v>
      </c>
      <c r="V24" s="730">
        <f t="shared" si="2"/>
        <v>0</v>
      </c>
    </row>
    <row r="25" spans="2:22">
      <c r="B25" s="525" t="s">
        <v>4688</v>
      </c>
      <c r="C25" s="554"/>
      <c r="D25" s="554"/>
      <c r="E25" s="554">
        <v>13</v>
      </c>
      <c r="F25" s="153">
        <v>20</v>
      </c>
      <c r="G25" s="940"/>
      <c r="H25" s="961"/>
      <c r="I25" s="984"/>
      <c r="J25" s="973">
        <v>20</v>
      </c>
      <c r="K25" s="551" t="s">
        <v>2398</v>
      </c>
      <c r="L25" s="459" t="s">
        <v>17</v>
      </c>
      <c r="M25" s="35">
        <v>165.16</v>
      </c>
      <c r="N25" s="19">
        <v>0</v>
      </c>
      <c r="O25" s="35">
        <f t="shared" si="0"/>
        <v>165.16</v>
      </c>
      <c r="P25" s="765"/>
      <c r="Q25" s="2023"/>
      <c r="S25" s="2165"/>
      <c r="T25" s="2111">
        <f t="shared" si="1"/>
        <v>0</v>
      </c>
      <c r="U25" s="36">
        <v>0</v>
      </c>
      <c r="V25" s="730">
        <f t="shared" si="2"/>
        <v>0</v>
      </c>
    </row>
    <row r="26" spans="2:22">
      <c r="B26" s="525" t="s">
        <v>4688</v>
      </c>
      <c r="C26" s="554"/>
      <c r="D26" s="554"/>
      <c r="E26" s="554">
        <v>14</v>
      </c>
      <c r="F26" s="153">
        <v>21</v>
      </c>
      <c r="G26" s="940"/>
      <c r="H26" s="961"/>
      <c r="I26" s="984"/>
      <c r="J26" s="973">
        <v>21</v>
      </c>
      <c r="K26" s="551" t="s">
        <v>2399</v>
      </c>
      <c r="L26" s="459" t="s">
        <v>17</v>
      </c>
      <c r="M26" s="35">
        <v>84.04</v>
      </c>
      <c r="N26" s="19">
        <v>0</v>
      </c>
      <c r="O26" s="35">
        <f t="shared" si="0"/>
        <v>84.04</v>
      </c>
      <c r="P26" s="765"/>
      <c r="Q26" s="2023"/>
      <c r="S26" s="2165"/>
      <c r="T26" s="2111">
        <f t="shared" si="1"/>
        <v>0</v>
      </c>
      <c r="U26" s="36">
        <v>0</v>
      </c>
      <c r="V26" s="730">
        <f t="shared" si="2"/>
        <v>0</v>
      </c>
    </row>
    <row r="27" spans="2:22">
      <c r="B27" s="525" t="s">
        <v>4688</v>
      </c>
      <c r="C27" s="554"/>
      <c r="D27" s="554"/>
      <c r="E27" s="554">
        <v>15</v>
      </c>
      <c r="F27" s="153">
        <v>22</v>
      </c>
      <c r="G27" s="940"/>
      <c r="H27" s="961"/>
      <c r="I27" s="984"/>
      <c r="J27" s="973">
        <v>22</v>
      </c>
      <c r="K27" s="551" t="s">
        <v>2400</v>
      </c>
      <c r="L27" s="459" t="s">
        <v>16</v>
      </c>
      <c r="M27" s="35">
        <v>498.4</v>
      </c>
      <c r="N27" s="19">
        <v>0</v>
      </c>
      <c r="O27" s="35">
        <f t="shared" si="0"/>
        <v>498.4</v>
      </c>
      <c r="P27" s="765"/>
      <c r="Q27" s="2023"/>
      <c r="S27" s="2165"/>
      <c r="T27" s="2111">
        <f t="shared" si="1"/>
        <v>0</v>
      </c>
      <c r="U27" s="36">
        <v>0</v>
      </c>
      <c r="V27" s="730">
        <f t="shared" si="2"/>
        <v>0</v>
      </c>
    </row>
    <row r="28" spans="2:22">
      <c r="B28" s="525" t="s">
        <v>4688</v>
      </c>
      <c r="C28" s="554"/>
      <c r="D28" s="554"/>
      <c r="E28" s="554">
        <v>16</v>
      </c>
      <c r="F28" s="153">
        <v>23</v>
      </c>
      <c r="G28" s="940"/>
      <c r="H28" s="961"/>
      <c r="I28" s="984"/>
      <c r="J28" s="973">
        <v>23</v>
      </c>
      <c r="K28" s="551" t="s">
        <v>2401</v>
      </c>
      <c r="L28" s="459" t="s">
        <v>1875</v>
      </c>
      <c r="M28" s="35">
        <v>6</v>
      </c>
      <c r="N28" s="19">
        <v>0</v>
      </c>
      <c r="O28" s="35">
        <f t="shared" si="0"/>
        <v>6</v>
      </c>
      <c r="P28" s="765"/>
      <c r="Q28" s="2023"/>
      <c r="S28" s="2165"/>
      <c r="T28" s="2111">
        <f t="shared" si="1"/>
        <v>0</v>
      </c>
      <c r="U28" s="36">
        <v>0</v>
      </c>
      <c r="V28" s="730">
        <f t="shared" si="2"/>
        <v>0</v>
      </c>
    </row>
    <row r="29" spans="2:22">
      <c r="B29" s="560" t="s">
        <v>4</v>
      </c>
      <c r="C29" s="561">
        <v>2</v>
      </c>
      <c r="D29" s="561">
        <v>2</v>
      </c>
      <c r="E29" s="561"/>
      <c r="F29" s="562"/>
      <c r="G29" s="939"/>
      <c r="H29" s="960"/>
      <c r="I29" s="983" t="s">
        <v>4761</v>
      </c>
      <c r="J29" s="972">
        <v>24</v>
      </c>
      <c r="K29" s="564" t="s">
        <v>4737</v>
      </c>
      <c r="L29" s="563"/>
      <c r="M29" s="565"/>
      <c r="N29" s="566"/>
      <c r="O29" s="565"/>
      <c r="P29" s="765"/>
      <c r="Q29" s="2022"/>
      <c r="S29" s="2167"/>
      <c r="T29" s="2168">
        <f>SUM(T30:T31)</f>
        <v>0</v>
      </c>
      <c r="U29" s="567"/>
      <c r="V29" s="931"/>
    </row>
    <row r="30" spans="2:22" ht="39.6">
      <c r="B30" s="538" t="s">
        <v>4688</v>
      </c>
      <c r="C30" s="554"/>
      <c r="D30" s="554"/>
      <c r="E30" s="554">
        <v>1</v>
      </c>
      <c r="F30" s="153">
        <v>15</v>
      </c>
      <c r="G30" s="940"/>
      <c r="H30" s="961"/>
      <c r="I30" s="984"/>
      <c r="J30" s="973">
        <v>25</v>
      </c>
      <c r="K30" s="551" t="s">
        <v>2393</v>
      </c>
      <c r="L30" s="459" t="s">
        <v>1875</v>
      </c>
      <c r="M30" s="35">
        <v>1</v>
      </c>
      <c r="N30" s="19">
        <v>0</v>
      </c>
      <c r="O30" s="35">
        <f>M30*(1+N30/100)</f>
        <v>1</v>
      </c>
      <c r="P30" s="765"/>
      <c r="Q30" s="2023"/>
      <c r="S30" s="2165"/>
      <c r="T30" s="2111">
        <f>O30*S30</f>
        <v>0</v>
      </c>
      <c r="U30" s="36">
        <v>0</v>
      </c>
      <c r="V30" s="730">
        <f>O30*U30</f>
        <v>0</v>
      </c>
    </row>
    <row r="31" spans="2:22" ht="39.6">
      <c r="B31" s="538" t="s">
        <v>4688</v>
      </c>
      <c r="C31" s="554"/>
      <c r="D31" s="554"/>
      <c r="E31" s="554">
        <v>2</v>
      </c>
      <c r="F31" s="153">
        <v>16</v>
      </c>
      <c r="G31" s="940"/>
      <c r="H31" s="961"/>
      <c r="I31" s="984"/>
      <c r="J31" s="973">
        <v>26</v>
      </c>
      <c r="K31" s="551" t="s">
        <v>2394</v>
      </c>
      <c r="L31" s="459" t="s">
        <v>1875</v>
      </c>
      <c r="M31" s="35">
        <v>1</v>
      </c>
      <c r="N31" s="19">
        <v>0</v>
      </c>
      <c r="O31" s="35">
        <f>M31*(1+N31/100)</f>
        <v>1</v>
      </c>
      <c r="P31" s="765"/>
      <c r="Q31" s="2023"/>
      <c r="S31" s="2165"/>
      <c r="T31" s="2111">
        <f>O31*S31</f>
        <v>0</v>
      </c>
      <c r="U31" s="36">
        <v>0</v>
      </c>
      <c r="V31" s="730">
        <f>O31*U31</f>
        <v>0</v>
      </c>
    </row>
    <row r="32" spans="2:22" ht="13.2">
      <c r="B32" s="525"/>
      <c r="C32" s="554"/>
      <c r="D32" s="554"/>
      <c r="E32" s="554"/>
      <c r="F32" s="153">
        <v>24</v>
      </c>
      <c r="G32" s="940"/>
      <c r="H32" s="961"/>
      <c r="I32" s="984"/>
      <c r="J32" s="973">
        <v>27</v>
      </c>
      <c r="K32" s="527"/>
      <c r="L32" s="459"/>
      <c r="M32" s="35"/>
      <c r="N32" s="19"/>
      <c r="O32" s="35"/>
      <c r="P32" s="765"/>
      <c r="Q32" s="2025"/>
      <c r="S32" s="2111"/>
      <c r="T32" s="2111"/>
      <c r="U32" s="36"/>
      <c r="V32" s="730"/>
    </row>
    <row r="33" spans="2:22" ht="15.6">
      <c r="B33" s="539" t="s">
        <v>4689</v>
      </c>
      <c r="C33" s="558">
        <v>3</v>
      </c>
      <c r="D33" s="558"/>
      <c r="E33" s="558"/>
      <c r="F33" s="546">
        <v>25</v>
      </c>
      <c r="G33" s="938"/>
      <c r="H33" s="959"/>
      <c r="I33" s="982" t="s">
        <v>4762</v>
      </c>
      <c r="J33" s="971">
        <v>28</v>
      </c>
      <c r="K33" s="542" t="s">
        <v>2402</v>
      </c>
      <c r="L33" s="547"/>
      <c r="M33" s="548"/>
      <c r="N33" s="549"/>
      <c r="O33" s="548"/>
      <c r="P33" s="765"/>
      <c r="Q33" s="2024">
        <f>Q70+Q63+Q49+Q34</f>
        <v>0</v>
      </c>
      <c r="S33" s="2166"/>
      <c r="T33" s="2164">
        <f>T34+T49+T63+T70</f>
        <v>0</v>
      </c>
      <c r="U33" s="550"/>
      <c r="V33" s="930"/>
    </row>
    <row r="34" spans="2:22">
      <c r="B34" s="560" t="s">
        <v>4</v>
      </c>
      <c r="C34" s="561">
        <v>3</v>
      </c>
      <c r="D34" s="561">
        <v>1</v>
      </c>
      <c r="E34" s="561"/>
      <c r="F34" s="562">
        <v>40</v>
      </c>
      <c r="G34" s="939"/>
      <c r="H34" s="960"/>
      <c r="I34" s="983" t="s">
        <v>4764</v>
      </c>
      <c r="J34" s="972">
        <v>29</v>
      </c>
      <c r="K34" s="564" t="s">
        <v>4735</v>
      </c>
      <c r="L34" s="563"/>
      <c r="M34" s="565"/>
      <c r="N34" s="566"/>
      <c r="O34" s="565"/>
      <c r="P34" s="765"/>
      <c r="Q34" s="2022"/>
      <c r="S34" s="2167"/>
      <c r="T34" s="2168">
        <f>SUBTOTAL(9,T35:T47)</f>
        <v>0</v>
      </c>
      <c r="U34" s="567"/>
      <c r="V34" s="931"/>
    </row>
    <row r="35" spans="2:22" ht="39.6">
      <c r="B35" s="525" t="s">
        <v>4688</v>
      </c>
      <c r="C35" s="554"/>
      <c r="D35" s="554"/>
      <c r="E35" s="554">
        <v>1</v>
      </c>
      <c r="F35" s="153">
        <v>26</v>
      </c>
      <c r="G35" s="940"/>
      <c r="H35" s="961"/>
      <c r="I35" s="984"/>
      <c r="J35" s="973">
        <v>30</v>
      </c>
      <c r="K35" s="551" t="s">
        <v>2403</v>
      </c>
      <c r="L35" s="459" t="s">
        <v>6</v>
      </c>
      <c r="M35" s="35">
        <v>80</v>
      </c>
      <c r="N35" s="19">
        <v>0</v>
      </c>
      <c r="O35" s="35">
        <f t="shared" ref="O35:O48" si="3">M35*(1+N35/100)</f>
        <v>80</v>
      </c>
      <c r="P35" s="765"/>
      <c r="Q35" s="2023"/>
      <c r="S35" s="2165"/>
      <c r="T35" s="2111">
        <f t="shared" ref="T35:T48" si="4">O35*S35</f>
        <v>0</v>
      </c>
      <c r="U35" s="36">
        <v>0</v>
      </c>
      <c r="V35" s="730">
        <f t="shared" ref="V35:V48" si="5">O35*U35</f>
        <v>0</v>
      </c>
    </row>
    <row r="36" spans="2:22" ht="39.6">
      <c r="B36" s="525" t="s">
        <v>4688</v>
      </c>
      <c r="C36" s="554"/>
      <c r="D36" s="554"/>
      <c r="E36" s="554">
        <v>2</v>
      </c>
      <c r="F36" s="153">
        <v>27</v>
      </c>
      <c r="G36" s="940"/>
      <c r="H36" s="961"/>
      <c r="I36" s="984"/>
      <c r="J36" s="973">
        <v>31</v>
      </c>
      <c r="K36" s="551" t="s">
        <v>2404</v>
      </c>
      <c r="L36" s="459" t="s">
        <v>6</v>
      </c>
      <c r="M36" s="35">
        <v>110</v>
      </c>
      <c r="N36" s="19">
        <v>0</v>
      </c>
      <c r="O36" s="35">
        <f t="shared" si="3"/>
        <v>110</v>
      </c>
      <c r="P36" s="765"/>
      <c r="Q36" s="2023"/>
      <c r="S36" s="2165"/>
      <c r="T36" s="2111">
        <f t="shared" si="4"/>
        <v>0</v>
      </c>
      <c r="U36" s="36">
        <v>0</v>
      </c>
      <c r="V36" s="730">
        <f t="shared" si="5"/>
        <v>0</v>
      </c>
    </row>
    <row r="37" spans="2:22" ht="39.6">
      <c r="B37" s="525" t="s">
        <v>4688</v>
      </c>
      <c r="C37" s="554"/>
      <c r="D37" s="554"/>
      <c r="E37" s="554">
        <v>3</v>
      </c>
      <c r="F37" s="153">
        <v>28</v>
      </c>
      <c r="G37" s="940"/>
      <c r="H37" s="961"/>
      <c r="I37" s="984"/>
      <c r="J37" s="973">
        <v>32</v>
      </c>
      <c r="K37" s="551" t="s">
        <v>2405</v>
      </c>
      <c r="L37" s="459" t="s">
        <v>6</v>
      </c>
      <c r="M37" s="35">
        <v>80</v>
      </c>
      <c r="N37" s="19">
        <v>0</v>
      </c>
      <c r="O37" s="35">
        <f t="shared" si="3"/>
        <v>80</v>
      </c>
      <c r="P37" s="765"/>
      <c r="Q37" s="2023"/>
      <c r="S37" s="2165"/>
      <c r="T37" s="2111">
        <f t="shared" si="4"/>
        <v>0</v>
      </c>
      <c r="U37" s="36">
        <v>0</v>
      </c>
      <c r="V37" s="730">
        <f t="shared" si="5"/>
        <v>0</v>
      </c>
    </row>
    <row r="38" spans="2:22" ht="39.6">
      <c r="B38" s="525" t="s">
        <v>4688</v>
      </c>
      <c r="C38" s="554"/>
      <c r="D38" s="554"/>
      <c r="E38" s="554">
        <v>4</v>
      </c>
      <c r="F38" s="153">
        <v>29</v>
      </c>
      <c r="G38" s="940"/>
      <c r="H38" s="961"/>
      <c r="I38" s="984"/>
      <c r="J38" s="973">
        <v>33</v>
      </c>
      <c r="K38" s="551" t="s">
        <v>2406</v>
      </c>
      <c r="L38" s="459" t="s">
        <v>6</v>
      </c>
      <c r="M38" s="35">
        <v>130</v>
      </c>
      <c r="N38" s="19">
        <v>0</v>
      </c>
      <c r="O38" s="35">
        <f t="shared" si="3"/>
        <v>130</v>
      </c>
      <c r="P38" s="765"/>
      <c r="Q38" s="2023"/>
      <c r="S38" s="2165"/>
      <c r="T38" s="2111">
        <f t="shared" si="4"/>
        <v>0</v>
      </c>
      <c r="U38" s="36">
        <v>0</v>
      </c>
      <c r="V38" s="730">
        <f t="shared" si="5"/>
        <v>0</v>
      </c>
    </row>
    <row r="39" spans="2:22" ht="39.6">
      <c r="B39" s="525" t="s">
        <v>4688</v>
      </c>
      <c r="C39" s="554"/>
      <c r="D39" s="554"/>
      <c r="E39" s="554">
        <v>5</v>
      </c>
      <c r="F39" s="153">
        <v>30</v>
      </c>
      <c r="G39" s="940"/>
      <c r="H39" s="961"/>
      <c r="I39" s="984"/>
      <c r="J39" s="973">
        <v>34</v>
      </c>
      <c r="K39" s="551" t="s">
        <v>2407</v>
      </c>
      <c r="L39" s="459" t="s">
        <v>6</v>
      </c>
      <c r="M39" s="35">
        <v>130</v>
      </c>
      <c r="N39" s="19">
        <v>0</v>
      </c>
      <c r="O39" s="35">
        <f t="shared" si="3"/>
        <v>130</v>
      </c>
      <c r="P39" s="765"/>
      <c r="Q39" s="2023"/>
      <c r="S39" s="2165"/>
      <c r="T39" s="2111">
        <f t="shared" si="4"/>
        <v>0</v>
      </c>
      <c r="U39" s="36">
        <v>0</v>
      </c>
      <c r="V39" s="730">
        <f t="shared" si="5"/>
        <v>0</v>
      </c>
    </row>
    <row r="40" spans="2:22" ht="39.6">
      <c r="B40" s="525" t="s">
        <v>4688</v>
      </c>
      <c r="C40" s="554"/>
      <c r="D40" s="554"/>
      <c r="E40" s="554">
        <v>6</v>
      </c>
      <c r="F40" s="153">
        <v>31</v>
      </c>
      <c r="G40" s="940"/>
      <c r="H40" s="961"/>
      <c r="I40" s="984"/>
      <c r="J40" s="973">
        <v>35</v>
      </c>
      <c r="K40" s="551" t="s">
        <v>2408</v>
      </c>
      <c r="L40" s="459" t="s">
        <v>6</v>
      </c>
      <c r="M40" s="35">
        <v>130</v>
      </c>
      <c r="N40" s="19">
        <v>0</v>
      </c>
      <c r="O40" s="35">
        <f t="shared" si="3"/>
        <v>130</v>
      </c>
      <c r="P40" s="765"/>
      <c r="Q40" s="2023"/>
      <c r="S40" s="2165"/>
      <c r="T40" s="2111">
        <f t="shared" si="4"/>
        <v>0</v>
      </c>
      <c r="U40" s="36">
        <v>0</v>
      </c>
      <c r="V40" s="730">
        <f t="shared" si="5"/>
        <v>0</v>
      </c>
    </row>
    <row r="41" spans="2:22" ht="39.6">
      <c r="B41" s="525" t="s">
        <v>4688</v>
      </c>
      <c r="C41" s="554"/>
      <c r="D41" s="554"/>
      <c r="E41" s="554">
        <v>7</v>
      </c>
      <c r="F41" s="153">
        <v>32</v>
      </c>
      <c r="G41" s="940"/>
      <c r="H41" s="961"/>
      <c r="I41" s="984"/>
      <c r="J41" s="973">
        <v>36</v>
      </c>
      <c r="K41" s="551" t="s">
        <v>2409</v>
      </c>
      <c r="L41" s="459" t="s">
        <v>6</v>
      </c>
      <c r="M41" s="35">
        <v>567</v>
      </c>
      <c r="N41" s="19">
        <v>0</v>
      </c>
      <c r="O41" s="35">
        <f t="shared" si="3"/>
        <v>567</v>
      </c>
      <c r="P41" s="765"/>
      <c r="Q41" s="2023"/>
      <c r="S41" s="2165"/>
      <c r="T41" s="2111">
        <f t="shared" si="4"/>
        <v>0</v>
      </c>
      <c r="U41" s="36">
        <v>0</v>
      </c>
      <c r="V41" s="730">
        <f t="shared" si="5"/>
        <v>0</v>
      </c>
    </row>
    <row r="42" spans="2:22" ht="39.6">
      <c r="B42" s="525" t="s">
        <v>4688</v>
      </c>
      <c r="C42" s="554"/>
      <c r="D42" s="554"/>
      <c r="E42" s="554">
        <v>8</v>
      </c>
      <c r="F42" s="153">
        <v>33</v>
      </c>
      <c r="G42" s="940"/>
      <c r="H42" s="961"/>
      <c r="I42" s="984"/>
      <c r="J42" s="973">
        <v>37</v>
      </c>
      <c r="K42" s="551" t="s">
        <v>2410</v>
      </c>
      <c r="L42" s="459" t="s">
        <v>6</v>
      </c>
      <c r="M42" s="35">
        <v>63</v>
      </c>
      <c r="N42" s="19">
        <v>0</v>
      </c>
      <c r="O42" s="35">
        <f t="shared" si="3"/>
        <v>63</v>
      </c>
      <c r="P42" s="765"/>
      <c r="Q42" s="2023"/>
      <c r="S42" s="2165"/>
      <c r="T42" s="2111">
        <f t="shared" si="4"/>
        <v>0</v>
      </c>
      <c r="U42" s="36">
        <v>0</v>
      </c>
      <c r="V42" s="730">
        <f t="shared" si="5"/>
        <v>0</v>
      </c>
    </row>
    <row r="43" spans="2:22" ht="26.4">
      <c r="B43" s="525" t="s">
        <v>4688</v>
      </c>
      <c r="C43" s="554"/>
      <c r="D43" s="554"/>
      <c r="E43" s="554">
        <v>9</v>
      </c>
      <c r="F43" s="153">
        <v>34</v>
      </c>
      <c r="G43" s="940"/>
      <c r="H43" s="961"/>
      <c r="I43" s="984"/>
      <c r="J43" s="973">
        <v>38</v>
      </c>
      <c r="K43" s="551" t="s">
        <v>2411</v>
      </c>
      <c r="L43" s="459" t="s">
        <v>6</v>
      </c>
      <c r="M43" s="35">
        <v>250</v>
      </c>
      <c r="N43" s="19">
        <v>0</v>
      </c>
      <c r="O43" s="35">
        <f t="shared" si="3"/>
        <v>250</v>
      </c>
      <c r="P43" s="765"/>
      <c r="Q43" s="2023"/>
      <c r="S43" s="2165"/>
      <c r="T43" s="2111">
        <f t="shared" si="4"/>
        <v>0</v>
      </c>
      <c r="U43" s="36">
        <v>0</v>
      </c>
      <c r="V43" s="730">
        <f t="shared" si="5"/>
        <v>0</v>
      </c>
    </row>
    <row r="44" spans="2:22" ht="26.4">
      <c r="B44" s="525" t="s">
        <v>4688</v>
      </c>
      <c r="C44" s="554"/>
      <c r="D44" s="554"/>
      <c r="E44" s="554">
        <v>10</v>
      </c>
      <c r="F44" s="153">
        <v>35</v>
      </c>
      <c r="G44" s="940"/>
      <c r="H44" s="961"/>
      <c r="I44" s="984"/>
      <c r="J44" s="973">
        <v>39</v>
      </c>
      <c r="K44" s="551" t="s">
        <v>2412</v>
      </c>
      <c r="L44" s="459" t="s">
        <v>6</v>
      </c>
      <c r="M44" s="35">
        <v>210</v>
      </c>
      <c r="N44" s="19">
        <v>0</v>
      </c>
      <c r="O44" s="35">
        <f t="shared" si="3"/>
        <v>210</v>
      </c>
      <c r="P44" s="765"/>
      <c r="Q44" s="2023"/>
      <c r="S44" s="2165"/>
      <c r="T44" s="2111">
        <f t="shared" si="4"/>
        <v>0</v>
      </c>
      <c r="U44" s="36">
        <v>0</v>
      </c>
      <c r="V44" s="730">
        <f t="shared" si="5"/>
        <v>0</v>
      </c>
    </row>
    <row r="45" spans="2:22" ht="26.4">
      <c r="B45" s="525" t="s">
        <v>4688</v>
      </c>
      <c r="C45" s="554"/>
      <c r="D45" s="554"/>
      <c r="E45" s="554">
        <v>11</v>
      </c>
      <c r="F45" s="153">
        <v>36</v>
      </c>
      <c r="G45" s="940"/>
      <c r="H45" s="961"/>
      <c r="I45" s="984"/>
      <c r="J45" s="973">
        <v>40</v>
      </c>
      <c r="K45" s="551" t="s">
        <v>2413</v>
      </c>
      <c r="L45" s="459" t="s">
        <v>6</v>
      </c>
      <c r="M45" s="35">
        <v>260</v>
      </c>
      <c r="N45" s="19">
        <v>0</v>
      </c>
      <c r="O45" s="35">
        <f t="shared" si="3"/>
        <v>260</v>
      </c>
      <c r="P45" s="765"/>
      <c r="Q45" s="2023"/>
      <c r="S45" s="2165"/>
      <c r="T45" s="2111">
        <f t="shared" si="4"/>
        <v>0</v>
      </c>
      <c r="U45" s="36">
        <v>0</v>
      </c>
      <c r="V45" s="730">
        <f t="shared" si="5"/>
        <v>0</v>
      </c>
    </row>
    <row r="46" spans="2:22">
      <c r="B46" s="525" t="s">
        <v>4688</v>
      </c>
      <c r="C46" s="554"/>
      <c r="D46" s="554"/>
      <c r="E46" s="554">
        <v>12</v>
      </c>
      <c r="F46" s="153">
        <v>37</v>
      </c>
      <c r="G46" s="940"/>
      <c r="H46" s="961"/>
      <c r="I46" s="984"/>
      <c r="J46" s="973">
        <v>41</v>
      </c>
      <c r="K46" s="551" t="s">
        <v>2414</v>
      </c>
      <c r="L46" s="459" t="s">
        <v>6</v>
      </c>
      <c r="M46" s="35">
        <v>145</v>
      </c>
      <c r="N46" s="19">
        <v>0</v>
      </c>
      <c r="O46" s="35">
        <f t="shared" si="3"/>
        <v>145</v>
      </c>
      <c r="P46" s="765"/>
      <c r="Q46" s="2023"/>
      <c r="S46" s="2165"/>
      <c r="T46" s="2111">
        <f t="shared" si="4"/>
        <v>0</v>
      </c>
      <c r="U46" s="36">
        <v>0</v>
      </c>
      <c r="V46" s="730">
        <f t="shared" si="5"/>
        <v>0</v>
      </c>
    </row>
    <row r="47" spans="2:22">
      <c r="B47" s="525" t="s">
        <v>4688</v>
      </c>
      <c r="C47" s="554"/>
      <c r="D47" s="554"/>
      <c r="E47" s="554">
        <v>13</v>
      </c>
      <c r="F47" s="153">
        <v>38</v>
      </c>
      <c r="G47" s="940"/>
      <c r="H47" s="961"/>
      <c r="I47" s="984"/>
      <c r="J47" s="973">
        <v>42</v>
      </c>
      <c r="K47" s="551" t="s">
        <v>2415</v>
      </c>
      <c r="L47" s="459" t="s">
        <v>6</v>
      </c>
      <c r="M47" s="35">
        <v>95</v>
      </c>
      <c r="N47" s="19">
        <v>0</v>
      </c>
      <c r="O47" s="35">
        <f t="shared" si="3"/>
        <v>95</v>
      </c>
      <c r="P47" s="765"/>
      <c r="Q47" s="2023"/>
      <c r="S47" s="2165"/>
      <c r="T47" s="2111">
        <f t="shared" si="4"/>
        <v>0</v>
      </c>
      <c r="U47" s="36">
        <v>0</v>
      </c>
      <c r="V47" s="730">
        <f t="shared" si="5"/>
        <v>0</v>
      </c>
    </row>
    <row r="48" spans="2:22" ht="26.4">
      <c r="B48" s="525" t="s">
        <v>4688</v>
      </c>
      <c r="C48" s="554"/>
      <c r="D48" s="554"/>
      <c r="E48" s="554">
        <v>14</v>
      </c>
      <c r="F48" s="153">
        <v>39</v>
      </c>
      <c r="G48" s="940"/>
      <c r="H48" s="961"/>
      <c r="I48" s="984"/>
      <c r="J48" s="973">
        <v>43</v>
      </c>
      <c r="K48" s="551" t="s">
        <v>2416</v>
      </c>
      <c r="L48" s="459" t="s">
        <v>6</v>
      </c>
      <c r="M48" s="35">
        <v>330</v>
      </c>
      <c r="N48" s="19">
        <v>0</v>
      </c>
      <c r="O48" s="35">
        <f t="shared" si="3"/>
        <v>330</v>
      </c>
      <c r="P48" s="765"/>
      <c r="Q48" s="2023"/>
      <c r="S48" s="2165"/>
      <c r="T48" s="2111">
        <f t="shared" si="4"/>
        <v>0</v>
      </c>
      <c r="U48" s="36">
        <v>0</v>
      </c>
      <c r="V48" s="730">
        <f t="shared" si="5"/>
        <v>0</v>
      </c>
    </row>
    <row r="49" spans="2:22">
      <c r="B49" s="560" t="s">
        <v>4</v>
      </c>
      <c r="C49" s="561">
        <v>3</v>
      </c>
      <c r="D49" s="561">
        <v>2</v>
      </c>
      <c r="E49" s="561"/>
      <c r="F49" s="562">
        <v>40</v>
      </c>
      <c r="G49" s="939"/>
      <c r="H49" s="960"/>
      <c r="I49" s="983" t="s">
        <v>4765</v>
      </c>
      <c r="J49" s="972">
        <v>44</v>
      </c>
      <c r="K49" s="564" t="s">
        <v>2417</v>
      </c>
      <c r="L49" s="563"/>
      <c r="M49" s="565"/>
      <c r="N49" s="566"/>
      <c r="O49" s="565"/>
      <c r="P49" s="765"/>
      <c r="Q49" s="2022"/>
      <c r="S49" s="2167"/>
      <c r="T49" s="2168">
        <f>SUBTOTAL(9,T50:T62)</f>
        <v>0</v>
      </c>
      <c r="U49" s="567"/>
      <c r="V49" s="931"/>
    </row>
    <row r="50" spans="2:22">
      <c r="B50" s="525" t="s">
        <v>4688</v>
      </c>
      <c r="C50" s="554"/>
      <c r="D50" s="554"/>
      <c r="E50" s="554">
        <v>1</v>
      </c>
      <c r="F50" s="153">
        <v>41</v>
      </c>
      <c r="G50" s="940"/>
      <c r="H50" s="961"/>
      <c r="I50" s="984"/>
      <c r="J50" s="973">
        <v>45</v>
      </c>
      <c r="K50" s="551" t="s">
        <v>2418</v>
      </c>
      <c r="L50" s="459" t="s">
        <v>1875</v>
      </c>
      <c r="M50" s="35">
        <v>105</v>
      </c>
      <c r="N50" s="19">
        <v>0</v>
      </c>
      <c r="O50" s="35">
        <f t="shared" ref="O50:O62" si="6">M50*(1+N50/100)</f>
        <v>105</v>
      </c>
      <c r="P50" s="765"/>
      <c r="Q50" s="2023"/>
      <c r="S50" s="2165"/>
      <c r="T50" s="2111">
        <f t="shared" ref="T50:T62" si="7">O50*S50</f>
        <v>0</v>
      </c>
      <c r="U50" s="36">
        <v>0</v>
      </c>
      <c r="V50" s="730">
        <f t="shared" ref="V50:V62" si="8">O50*U50</f>
        <v>0</v>
      </c>
    </row>
    <row r="51" spans="2:22">
      <c r="B51" s="525" t="s">
        <v>4688</v>
      </c>
      <c r="C51" s="554"/>
      <c r="D51" s="554"/>
      <c r="E51" s="554">
        <v>2</v>
      </c>
      <c r="F51" s="153">
        <v>42</v>
      </c>
      <c r="G51" s="940"/>
      <c r="H51" s="961"/>
      <c r="I51" s="984"/>
      <c r="J51" s="973">
        <v>46</v>
      </c>
      <c r="K51" s="551" t="s">
        <v>2419</v>
      </c>
      <c r="L51" s="459" t="s">
        <v>1875</v>
      </c>
      <c r="M51" s="35">
        <v>15</v>
      </c>
      <c r="N51" s="19">
        <v>0</v>
      </c>
      <c r="O51" s="35">
        <f t="shared" si="6"/>
        <v>15</v>
      </c>
      <c r="P51" s="765"/>
      <c r="Q51" s="2023"/>
      <c r="S51" s="2165"/>
      <c r="T51" s="2111">
        <f t="shared" si="7"/>
        <v>0</v>
      </c>
      <c r="U51" s="36">
        <v>0</v>
      </c>
      <c r="V51" s="730">
        <f t="shared" si="8"/>
        <v>0</v>
      </c>
    </row>
    <row r="52" spans="2:22">
      <c r="B52" s="525" t="s">
        <v>4688</v>
      </c>
      <c r="C52" s="554"/>
      <c r="D52" s="554"/>
      <c r="E52" s="554">
        <v>3</v>
      </c>
      <c r="F52" s="153">
        <v>43</v>
      </c>
      <c r="G52" s="940"/>
      <c r="H52" s="961"/>
      <c r="I52" s="984"/>
      <c r="J52" s="973">
        <v>47</v>
      </c>
      <c r="K52" s="551" t="s">
        <v>2420</v>
      </c>
      <c r="L52" s="459" t="s">
        <v>1875</v>
      </c>
      <c r="M52" s="35">
        <v>32</v>
      </c>
      <c r="N52" s="19">
        <v>0</v>
      </c>
      <c r="O52" s="35">
        <f t="shared" si="6"/>
        <v>32</v>
      </c>
      <c r="P52" s="765"/>
      <c r="Q52" s="2023"/>
      <c r="S52" s="2165"/>
      <c r="T52" s="2111">
        <f t="shared" si="7"/>
        <v>0</v>
      </c>
      <c r="U52" s="36">
        <v>0</v>
      </c>
      <c r="V52" s="730">
        <f t="shared" si="8"/>
        <v>0</v>
      </c>
    </row>
    <row r="53" spans="2:22">
      <c r="B53" s="525" t="s">
        <v>4688</v>
      </c>
      <c r="C53" s="554"/>
      <c r="D53" s="554"/>
      <c r="E53" s="554">
        <v>4</v>
      </c>
      <c r="F53" s="153">
        <v>44</v>
      </c>
      <c r="G53" s="940"/>
      <c r="H53" s="961"/>
      <c r="I53" s="984"/>
      <c r="J53" s="973">
        <v>48</v>
      </c>
      <c r="K53" s="551" t="s">
        <v>2421</v>
      </c>
      <c r="L53" s="459" t="s">
        <v>1875</v>
      </c>
      <c r="M53" s="35">
        <v>8</v>
      </c>
      <c r="N53" s="19">
        <v>0</v>
      </c>
      <c r="O53" s="35">
        <f t="shared" si="6"/>
        <v>8</v>
      </c>
      <c r="P53" s="765"/>
      <c r="Q53" s="2023"/>
      <c r="S53" s="2165"/>
      <c r="T53" s="2111">
        <f t="shared" si="7"/>
        <v>0</v>
      </c>
      <c r="U53" s="36">
        <v>0</v>
      </c>
      <c r="V53" s="730">
        <f t="shared" si="8"/>
        <v>0</v>
      </c>
    </row>
    <row r="54" spans="2:22">
      <c r="B54" s="525" t="s">
        <v>4688</v>
      </c>
      <c r="C54" s="554"/>
      <c r="D54" s="554"/>
      <c r="E54" s="554">
        <v>5</v>
      </c>
      <c r="F54" s="153">
        <v>45</v>
      </c>
      <c r="G54" s="940"/>
      <c r="H54" s="961"/>
      <c r="I54" s="984"/>
      <c r="J54" s="973">
        <v>49</v>
      </c>
      <c r="K54" s="551" t="s">
        <v>2422</v>
      </c>
      <c r="L54" s="459" t="s">
        <v>1875</v>
      </c>
      <c r="M54" s="35">
        <v>128</v>
      </c>
      <c r="N54" s="19">
        <v>0</v>
      </c>
      <c r="O54" s="35">
        <f t="shared" si="6"/>
        <v>128</v>
      </c>
      <c r="P54" s="765"/>
      <c r="Q54" s="2023"/>
      <c r="S54" s="2165"/>
      <c r="T54" s="2111">
        <f t="shared" si="7"/>
        <v>0</v>
      </c>
      <c r="U54" s="36">
        <v>0</v>
      </c>
      <c r="V54" s="730">
        <f t="shared" si="8"/>
        <v>0</v>
      </c>
    </row>
    <row r="55" spans="2:22">
      <c r="B55" s="525" t="s">
        <v>4688</v>
      </c>
      <c r="C55" s="554"/>
      <c r="D55" s="554"/>
      <c r="E55" s="554">
        <v>6</v>
      </c>
      <c r="F55" s="153">
        <v>46</v>
      </c>
      <c r="G55" s="940"/>
      <c r="H55" s="961"/>
      <c r="I55" s="984"/>
      <c r="J55" s="973">
        <v>50</v>
      </c>
      <c r="K55" s="551" t="s">
        <v>2423</v>
      </c>
      <c r="L55" s="459" t="s">
        <v>1875</v>
      </c>
      <c r="M55" s="35">
        <v>15</v>
      </c>
      <c r="N55" s="19">
        <v>0</v>
      </c>
      <c r="O55" s="35">
        <f t="shared" si="6"/>
        <v>15</v>
      </c>
      <c r="P55" s="765"/>
      <c r="Q55" s="2023"/>
      <c r="S55" s="2165"/>
      <c r="T55" s="2111">
        <f t="shared" si="7"/>
        <v>0</v>
      </c>
      <c r="U55" s="36">
        <v>0</v>
      </c>
      <c r="V55" s="730">
        <f t="shared" si="8"/>
        <v>0</v>
      </c>
    </row>
    <row r="56" spans="2:22">
      <c r="B56" s="525" t="s">
        <v>4688</v>
      </c>
      <c r="C56" s="554"/>
      <c r="D56" s="554"/>
      <c r="E56" s="554">
        <v>7</v>
      </c>
      <c r="F56" s="153">
        <v>47</v>
      </c>
      <c r="G56" s="940"/>
      <c r="H56" s="961"/>
      <c r="I56" s="984"/>
      <c r="J56" s="973">
        <v>51</v>
      </c>
      <c r="K56" s="551" t="s">
        <v>2424</v>
      </c>
      <c r="L56" s="459" t="s">
        <v>1875</v>
      </c>
      <c r="M56" s="35">
        <v>5</v>
      </c>
      <c r="N56" s="19">
        <v>0</v>
      </c>
      <c r="O56" s="35">
        <f t="shared" si="6"/>
        <v>5</v>
      </c>
      <c r="P56" s="765"/>
      <c r="Q56" s="2023"/>
      <c r="S56" s="2165"/>
      <c r="T56" s="2111">
        <f t="shared" si="7"/>
        <v>0</v>
      </c>
      <c r="U56" s="36">
        <v>0</v>
      </c>
      <c r="V56" s="730">
        <f t="shared" si="8"/>
        <v>0</v>
      </c>
    </row>
    <row r="57" spans="2:22">
      <c r="B57" s="525" t="s">
        <v>4688</v>
      </c>
      <c r="C57" s="554"/>
      <c r="D57" s="554"/>
      <c r="E57" s="554">
        <v>8</v>
      </c>
      <c r="F57" s="153">
        <v>48</v>
      </c>
      <c r="G57" s="940"/>
      <c r="H57" s="961"/>
      <c r="I57" s="984"/>
      <c r="J57" s="973">
        <v>52</v>
      </c>
      <c r="K57" s="551" t="s">
        <v>2425</v>
      </c>
      <c r="L57" s="459" t="s">
        <v>1875</v>
      </c>
      <c r="M57" s="35">
        <v>6</v>
      </c>
      <c r="N57" s="19">
        <v>0</v>
      </c>
      <c r="O57" s="35">
        <f t="shared" si="6"/>
        <v>6</v>
      </c>
      <c r="P57" s="765"/>
      <c r="Q57" s="2023"/>
      <c r="S57" s="2165"/>
      <c r="T57" s="2111">
        <f t="shared" si="7"/>
        <v>0</v>
      </c>
      <c r="U57" s="36">
        <v>0</v>
      </c>
      <c r="V57" s="730">
        <f t="shared" si="8"/>
        <v>0</v>
      </c>
    </row>
    <row r="58" spans="2:22" ht="26.4">
      <c r="B58" s="525" t="s">
        <v>4688</v>
      </c>
      <c r="C58" s="554"/>
      <c r="D58" s="554"/>
      <c r="E58" s="554">
        <v>9</v>
      </c>
      <c r="F58" s="153">
        <v>49</v>
      </c>
      <c r="G58" s="940"/>
      <c r="H58" s="961"/>
      <c r="I58" s="984"/>
      <c r="J58" s="973">
        <v>53</v>
      </c>
      <c r="K58" s="551" t="s">
        <v>2426</v>
      </c>
      <c r="L58" s="459" t="s">
        <v>1875</v>
      </c>
      <c r="M58" s="35">
        <v>2</v>
      </c>
      <c r="N58" s="19">
        <v>0</v>
      </c>
      <c r="O58" s="35">
        <f t="shared" si="6"/>
        <v>2</v>
      </c>
      <c r="P58" s="765"/>
      <c r="Q58" s="2023"/>
      <c r="S58" s="2165"/>
      <c r="T58" s="2111">
        <f t="shared" si="7"/>
        <v>0</v>
      </c>
      <c r="U58" s="36">
        <v>0</v>
      </c>
      <c r="V58" s="730">
        <f t="shared" si="8"/>
        <v>0</v>
      </c>
    </row>
    <row r="59" spans="2:22">
      <c r="B59" s="525" t="s">
        <v>4688</v>
      </c>
      <c r="C59" s="554"/>
      <c r="D59" s="554"/>
      <c r="E59" s="554">
        <v>10</v>
      </c>
      <c r="F59" s="153">
        <v>50</v>
      </c>
      <c r="G59" s="940"/>
      <c r="H59" s="961"/>
      <c r="I59" s="984"/>
      <c r="J59" s="973">
        <v>54</v>
      </c>
      <c r="K59" s="551" t="s">
        <v>2427</v>
      </c>
      <c r="L59" s="459" t="s">
        <v>1875</v>
      </c>
      <c r="M59" s="35">
        <v>6</v>
      </c>
      <c r="N59" s="19">
        <v>0</v>
      </c>
      <c r="O59" s="35">
        <f t="shared" si="6"/>
        <v>6</v>
      </c>
      <c r="P59" s="765"/>
      <c r="Q59" s="2023"/>
      <c r="S59" s="2165"/>
      <c r="T59" s="2111">
        <f t="shared" si="7"/>
        <v>0</v>
      </c>
      <c r="U59" s="36">
        <v>0</v>
      </c>
      <c r="V59" s="730">
        <f t="shared" si="8"/>
        <v>0</v>
      </c>
    </row>
    <row r="60" spans="2:22" ht="39.6">
      <c r="B60" s="525" t="s">
        <v>4688</v>
      </c>
      <c r="C60" s="554"/>
      <c r="D60" s="554"/>
      <c r="E60" s="554">
        <v>11</v>
      </c>
      <c r="F60" s="153">
        <v>51</v>
      </c>
      <c r="G60" s="940"/>
      <c r="H60" s="961"/>
      <c r="I60" s="984"/>
      <c r="J60" s="973">
        <v>55</v>
      </c>
      <c r="K60" s="551" t="s">
        <v>2428</v>
      </c>
      <c r="L60" s="459" t="s">
        <v>1875</v>
      </c>
      <c r="M60" s="35">
        <v>1</v>
      </c>
      <c r="N60" s="19">
        <v>0</v>
      </c>
      <c r="O60" s="35">
        <f t="shared" si="6"/>
        <v>1</v>
      </c>
      <c r="P60" s="765"/>
      <c r="Q60" s="2023"/>
      <c r="S60" s="2165"/>
      <c r="T60" s="2111">
        <f t="shared" si="7"/>
        <v>0</v>
      </c>
      <c r="U60" s="36">
        <v>0</v>
      </c>
      <c r="V60" s="730">
        <f t="shared" si="8"/>
        <v>0</v>
      </c>
    </row>
    <row r="61" spans="2:22">
      <c r="B61" s="525" t="s">
        <v>4688</v>
      </c>
      <c r="C61" s="554"/>
      <c r="D61" s="554"/>
      <c r="E61" s="554">
        <v>12</v>
      </c>
      <c r="F61" s="153">
        <v>52</v>
      </c>
      <c r="G61" s="940"/>
      <c r="H61" s="961"/>
      <c r="I61" s="984"/>
      <c r="J61" s="973">
        <v>56</v>
      </c>
      <c r="K61" s="551" t="s">
        <v>2429</v>
      </c>
      <c r="L61" s="459" t="s">
        <v>2430</v>
      </c>
      <c r="M61" s="35">
        <v>1</v>
      </c>
      <c r="N61" s="19">
        <v>0</v>
      </c>
      <c r="O61" s="35">
        <f t="shared" si="6"/>
        <v>1</v>
      </c>
      <c r="P61" s="765"/>
      <c r="Q61" s="2023"/>
      <c r="S61" s="2165"/>
      <c r="T61" s="2111">
        <f t="shared" si="7"/>
        <v>0</v>
      </c>
      <c r="U61" s="36">
        <v>0</v>
      </c>
      <c r="V61" s="730">
        <f t="shared" si="8"/>
        <v>0</v>
      </c>
    </row>
    <row r="62" spans="2:22">
      <c r="B62" s="525" t="s">
        <v>4688</v>
      </c>
      <c r="C62" s="554"/>
      <c r="D62" s="554"/>
      <c r="E62" s="554">
        <v>13</v>
      </c>
      <c r="F62" s="153">
        <v>53</v>
      </c>
      <c r="G62" s="940"/>
      <c r="H62" s="961"/>
      <c r="I62" s="984"/>
      <c r="J62" s="973">
        <v>57</v>
      </c>
      <c r="K62" s="551" t="s">
        <v>2431</v>
      </c>
      <c r="L62" s="459" t="s">
        <v>2430</v>
      </c>
      <c r="M62" s="35">
        <v>1</v>
      </c>
      <c r="N62" s="19">
        <v>0</v>
      </c>
      <c r="O62" s="35">
        <f t="shared" si="6"/>
        <v>1</v>
      </c>
      <c r="P62" s="765"/>
      <c r="Q62" s="2023"/>
      <c r="S62" s="2165"/>
      <c r="T62" s="2111">
        <f t="shared" si="7"/>
        <v>0</v>
      </c>
      <c r="U62" s="36">
        <v>0</v>
      </c>
      <c r="V62" s="730">
        <f t="shared" si="8"/>
        <v>0</v>
      </c>
    </row>
    <row r="63" spans="2:22">
      <c r="B63" s="560" t="s">
        <v>4</v>
      </c>
      <c r="C63" s="561">
        <v>3</v>
      </c>
      <c r="D63" s="561">
        <v>3</v>
      </c>
      <c r="E63" s="561"/>
      <c r="F63" s="562">
        <v>54</v>
      </c>
      <c r="G63" s="939"/>
      <c r="H63" s="960"/>
      <c r="I63" s="983" t="s">
        <v>4763</v>
      </c>
      <c r="J63" s="972">
        <v>58</v>
      </c>
      <c r="K63" s="564" t="s">
        <v>2432</v>
      </c>
      <c r="L63" s="563"/>
      <c r="M63" s="565"/>
      <c r="N63" s="566"/>
      <c r="O63" s="565"/>
      <c r="P63" s="765"/>
      <c r="Q63" s="2022"/>
      <c r="S63" s="2167"/>
      <c r="T63" s="2168">
        <f>SUBTOTAL(9,T64:T69)</f>
        <v>0</v>
      </c>
      <c r="U63" s="567"/>
      <c r="V63" s="931"/>
    </row>
    <row r="64" spans="2:22">
      <c r="B64" s="525" t="s">
        <v>4688</v>
      </c>
      <c r="C64" s="554"/>
      <c r="D64" s="554"/>
      <c r="E64" s="554">
        <v>1</v>
      </c>
      <c r="F64" s="153">
        <v>55</v>
      </c>
      <c r="G64" s="940"/>
      <c r="H64" s="961"/>
      <c r="I64" s="984"/>
      <c r="J64" s="973">
        <v>59</v>
      </c>
      <c r="K64" s="551" t="s">
        <v>2433</v>
      </c>
      <c r="L64" s="459" t="s">
        <v>1875</v>
      </c>
      <c r="M64" s="35">
        <v>22</v>
      </c>
      <c r="N64" s="19">
        <v>0</v>
      </c>
      <c r="O64" s="35">
        <f t="shared" ref="O64:O69" si="9">M64*(1+N64/100)</f>
        <v>22</v>
      </c>
      <c r="P64" s="765"/>
      <c r="Q64" s="2023"/>
      <c r="S64" s="2165"/>
      <c r="T64" s="2111">
        <f t="shared" ref="T64:T69" si="10">O64*S64</f>
        <v>0</v>
      </c>
      <c r="U64" s="36">
        <v>0</v>
      </c>
      <c r="V64" s="730">
        <f t="shared" ref="V64:V69" si="11">O64*U64</f>
        <v>0</v>
      </c>
    </row>
    <row r="65" spans="2:22" ht="26.4">
      <c r="B65" s="525" t="s">
        <v>4688</v>
      </c>
      <c r="C65" s="554"/>
      <c r="D65" s="554"/>
      <c r="E65" s="554">
        <v>2</v>
      </c>
      <c r="F65" s="153">
        <v>56</v>
      </c>
      <c r="G65" s="940"/>
      <c r="H65" s="961"/>
      <c r="I65" s="984"/>
      <c r="J65" s="973">
        <v>60</v>
      </c>
      <c r="K65" s="551" t="s">
        <v>2434</v>
      </c>
      <c r="L65" s="459" t="s">
        <v>1875</v>
      </c>
      <c r="M65" s="35">
        <v>22</v>
      </c>
      <c r="N65" s="19">
        <v>0</v>
      </c>
      <c r="O65" s="35">
        <f t="shared" si="9"/>
        <v>22</v>
      </c>
      <c r="P65" s="765"/>
      <c r="Q65" s="2023"/>
      <c r="S65" s="2165"/>
      <c r="T65" s="2111">
        <f t="shared" si="10"/>
        <v>0</v>
      </c>
      <c r="U65" s="36">
        <v>0</v>
      </c>
      <c r="V65" s="730">
        <f t="shared" si="11"/>
        <v>0</v>
      </c>
    </row>
    <row r="66" spans="2:22">
      <c r="B66" s="525" t="s">
        <v>4688</v>
      </c>
      <c r="C66" s="554"/>
      <c r="D66" s="554"/>
      <c r="E66" s="554">
        <v>3</v>
      </c>
      <c r="F66" s="153">
        <v>57</v>
      </c>
      <c r="G66" s="940"/>
      <c r="H66" s="961"/>
      <c r="I66" s="984"/>
      <c r="J66" s="973">
        <v>61</v>
      </c>
      <c r="K66" s="551" t="s">
        <v>2435</v>
      </c>
      <c r="L66" s="459" t="s">
        <v>1875</v>
      </c>
      <c r="M66" s="35">
        <v>28</v>
      </c>
      <c r="N66" s="19">
        <v>0</v>
      </c>
      <c r="O66" s="35">
        <f t="shared" si="9"/>
        <v>28</v>
      </c>
      <c r="P66" s="765"/>
      <c r="Q66" s="2023"/>
      <c r="S66" s="2165"/>
      <c r="T66" s="2111">
        <f t="shared" si="10"/>
        <v>0</v>
      </c>
      <c r="U66" s="36">
        <v>0</v>
      </c>
      <c r="V66" s="730">
        <f t="shared" si="11"/>
        <v>0</v>
      </c>
    </row>
    <row r="67" spans="2:22" ht="26.4">
      <c r="B67" s="525" t="s">
        <v>4688</v>
      </c>
      <c r="C67" s="554"/>
      <c r="D67" s="554"/>
      <c r="E67" s="554">
        <v>4</v>
      </c>
      <c r="F67" s="153">
        <v>58</v>
      </c>
      <c r="G67" s="940"/>
      <c r="H67" s="961"/>
      <c r="I67" s="984"/>
      <c r="J67" s="973">
        <v>62</v>
      </c>
      <c r="K67" s="551" t="s">
        <v>2436</v>
      </c>
      <c r="L67" s="459" t="s">
        <v>1875</v>
      </c>
      <c r="M67" s="35">
        <v>28</v>
      </c>
      <c r="N67" s="19">
        <v>0</v>
      </c>
      <c r="O67" s="35">
        <f t="shared" si="9"/>
        <v>28</v>
      </c>
      <c r="P67" s="765"/>
      <c r="Q67" s="2023"/>
      <c r="S67" s="2165"/>
      <c r="T67" s="2111">
        <f t="shared" si="10"/>
        <v>0</v>
      </c>
      <c r="U67" s="36">
        <v>0</v>
      </c>
      <c r="V67" s="730">
        <f t="shared" si="11"/>
        <v>0</v>
      </c>
    </row>
    <row r="68" spans="2:22">
      <c r="B68" s="525" t="s">
        <v>4688</v>
      </c>
      <c r="C68" s="554"/>
      <c r="D68" s="554"/>
      <c r="E68" s="554">
        <v>5</v>
      </c>
      <c r="F68" s="153">
        <v>59</v>
      </c>
      <c r="G68" s="940"/>
      <c r="H68" s="961"/>
      <c r="I68" s="984"/>
      <c r="J68" s="973">
        <v>63</v>
      </c>
      <c r="K68" s="551" t="s">
        <v>2437</v>
      </c>
      <c r="L68" s="459" t="s">
        <v>1875</v>
      </c>
      <c r="M68" s="35">
        <v>4</v>
      </c>
      <c r="N68" s="19">
        <v>0</v>
      </c>
      <c r="O68" s="35">
        <f t="shared" si="9"/>
        <v>4</v>
      </c>
      <c r="P68" s="765"/>
      <c r="Q68" s="2023"/>
      <c r="S68" s="2165"/>
      <c r="T68" s="2111">
        <f t="shared" si="10"/>
        <v>0</v>
      </c>
      <c r="U68" s="36">
        <v>0</v>
      </c>
      <c r="V68" s="730">
        <f t="shared" si="11"/>
        <v>0</v>
      </c>
    </row>
    <row r="69" spans="2:22" ht="26.4">
      <c r="B69" s="525" t="s">
        <v>4688</v>
      </c>
      <c r="C69" s="554"/>
      <c r="D69" s="554"/>
      <c r="E69" s="554">
        <v>6</v>
      </c>
      <c r="F69" s="153">
        <v>60</v>
      </c>
      <c r="G69" s="940"/>
      <c r="H69" s="961"/>
      <c r="I69" s="984"/>
      <c r="J69" s="973">
        <v>64</v>
      </c>
      <c r="K69" s="551" t="s">
        <v>2438</v>
      </c>
      <c r="L69" s="459" t="s">
        <v>1875</v>
      </c>
      <c r="M69" s="35">
        <v>4</v>
      </c>
      <c r="N69" s="19">
        <v>0</v>
      </c>
      <c r="O69" s="35">
        <f t="shared" si="9"/>
        <v>4</v>
      </c>
      <c r="P69" s="765"/>
      <c r="Q69" s="2023"/>
      <c r="S69" s="2165"/>
      <c r="T69" s="2111">
        <f t="shared" si="10"/>
        <v>0</v>
      </c>
      <c r="U69" s="36">
        <v>0</v>
      </c>
      <c r="V69" s="730">
        <f t="shared" si="11"/>
        <v>0</v>
      </c>
    </row>
    <row r="70" spans="2:22">
      <c r="B70" s="560" t="s">
        <v>4</v>
      </c>
      <c r="C70" s="561">
        <v>3</v>
      </c>
      <c r="D70" s="561">
        <v>4</v>
      </c>
      <c r="E70" s="561"/>
      <c r="F70" s="562">
        <v>61</v>
      </c>
      <c r="G70" s="939"/>
      <c r="H70" s="960"/>
      <c r="I70" s="983" t="s">
        <v>4766</v>
      </c>
      <c r="J70" s="972">
        <v>65</v>
      </c>
      <c r="K70" s="564" t="s">
        <v>2439</v>
      </c>
      <c r="L70" s="563"/>
      <c r="M70" s="565"/>
      <c r="N70" s="566"/>
      <c r="O70" s="565"/>
      <c r="P70" s="765"/>
      <c r="Q70" s="2022"/>
      <c r="S70" s="2167"/>
      <c r="T70" s="2168">
        <f>SUBTOTAL(9,T71:T80)</f>
        <v>0</v>
      </c>
      <c r="U70" s="567"/>
      <c r="V70" s="931"/>
    </row>
    <row r="71" spans="2:22">
      <c r="B71" s="525" t="s">
        <v>4688</v>
      </c>
      <c r="C71" s="554"/>
      <c r="D71" s="554"/>
      <c r="E71" s="554">
        <v>1</v>
      </c>
      <c r="F71" s="153">
        <v>62</v>
      </c>
      <c r="G71" s="940"/>
      <c r="H71" s="961"/>
      <c r="I71" s="984"/>
      <c r="J71" s="973">
        <v>66</v>
      </c>
      <c r="K71" s="551" t="s">
        <v>2440</v>
      </c>
      <c r="L71" s="459" t="s">
        <v>1875</v>
      </c>
      <c r="M71" s="35">
        <v>4</v>
      </c>
      <c r="N71" s="19">
        <v>0</v>
      </c>
      <c r="O71" s="35">
        <f t="shared" ref="O71:O82" si="12">M71*(1+N71/100)</f>
        <v>4</v>
      </c>
      <c r="P71" s="765"/>
      <c r="Q71" s="2023"/>
      <c r="S71" s="2165"/>
      <c r="T71" s="2111">
        <f t="shared" ref="T71:T82" si="13">O71*S71</f>
        <v>0</v>
      </c>
      <c r="U71" s="36">
        <v>0</v>
      </c>
      <c r="V71" s="730">
        <f t="shared" ref="V71:V82" si="14">O71*U71</f>
        <v>0</v>
      </c>
    </row>
    <row r="72" spans="2:22" ht="26.4">
      <c r="B72" s="525" t="s">
        <v>4688</v>
      </c>
      <c r="C72" s="554"/>
      <c r="D72" s="554"/>
      <c r="E72" s="554">
        <v>2</v>
      </c>
      <c r="F72" s="153">
        <v>63</v>
      </c>
      <c r="G72" s="940"/>
      <c r="H72" s="961"/>
      <c r="I72" s="984"/>
      <c r="J72" s="973">
        <v>67</v>
      </c>
      <c r="K72" s="551" t="s">
        <v>2441</v>
      </c>
      <c r="L72" s="459" t="s">
        <v>1875</v>
      </c>
      <c r="M72" s="35">
        <v>8</v>
      </c>
      <c r="N72" s="19">
        <v>0</v>
      </c>
      <c r="O72" s="35">
        <f t="shared" si="12"/>
        <v>8</v>
      </c>
      <c r="P72" s="765"/>
      <c r="Q72" s="2023"/>
      <c r="S72" s="2165"/>
      <c r="T72" s="2111">
        <f t="shared" si="13"/>
        <v>0</v>
      </c>
      <c r="U72" s="36">
        <v>0</v>
      </c>
      <c r="V72" s="730">
        <f t="shared" si="14"/>
        <v>0</v>
      </c>
    </row>
    <row r="73" spans="2:22">
      <c r="B73" s="525" t="s">
        <v>4688</v>
      </c>
      <c r="C73" s="554"/>
      <c r="D73" s="554"/>
      <c r="E73" s="554">
        <v>3</v>
      </c>
      <c r="F73" s="153">
        <v>64</v>
      </c>
      <c r="G73" s="940"/>
      <c r="H73" s="961"/>
      <c r="I73" s="984"/>
      <c r="J73" s="973">
        <v>68</v>
      </c>
      <c r="K73" s="551" t="s">
        <v>2442</v>
      </c>
      <c r="L73" s="459" t="s">
        <v>1875</v>
      </c>
      <c r="M73" s="35">
        <v>1</v>
      </c>
      <c r="N73" s="19">
        <v>0</v>
      </c>
      <c r="O73" s="35">
        <f t="shared" si="12"/>
        <v>1</v>
      </c>
      <c r="P73" s="765"/>
      <c r="Q73" s="2023"/>
      <c r="S73" s="2165"/>
      <c r="T73" s="2111">
        <f t="shared" si="13"/>
        <v>0</v>
      </c>
      <c r="U73" s="36">
        <v>0</v>
      </c>
      <c r="V73" s="730">
        <f t="shared" si="14"/>
        <v>0</v>
      </c>
    </row>
    <row r="74" spans="2:22" ht="26.4">
      <c r="B74" s="525" t="s">
        <v>4688</v>
      </c>
      <c r="C74" s="554"/>
      <c r="D74" s="554"/>
      <c r="E74" s="554">
        <v>4</v>
      </c>
      <c r="F74" s="153">
        <v>65</v>
      </c>
      <c r="G74" s="940"/>
      <c r="H74" s="961"/>
      <c r="I74" s="984"/>
      <c r="J74" s="973">
        <v>69</v>
      </c>
      <c r="K74" s="551" t="s">
        <v>2443</v>
      </c>
      <c r="L74" s="459" t="s">
        <v>1875</v>
      </c>
      <c r="M74" s="35">
        <v>3</v>
      </c>
      <c r="N74" s="19">
        <v>0</v>
      </c>
      <c r="O74" s="35">
        <f t="shared" si="12"/>
        <v>3</v>
      </c>
      <c r="P74" s="765"/>
      <c r="Q74" s="2023"/>
      <c r="S74" s="2165"/>
      <c r="T74" s="2111">
        <f t="shared" si="13"/>
        <v>0</v>
      </c>
      <c r="U74" s="36">
        <v>0</v>
      </c>
      <c r="V74" s="730">
        <f t="shared" si="14"/>
        <v>0</v>
      </c>
    </row>
    <row r="75" spans="2:22">
      <c r="B75" s="525" t="s">
        <v>4688</v>
      </c>
      <c r="C75" s="554"/>
      <c r="D75" s="554"/>
      <c r="E75" s="554">
        <v>5</v>
      </c>
      <c r="F75" s="153">
        <v>66</v>
      </c>
      <c r="G75" s="940"/>
      <c r="H75" s="961"/>
      <c r="I75" s="984"/>
      <c r="J75" s="973">
        <v>70</v>
      </c>
      <c r="K75" s="551" t="s">
        <v>2444</v>
      </c>
      <c r="L75" s="459" t="s">
        <v>1875</v>
      </c>
      <c r="M75" s="35">
        <v>6</v>
      </c>
      <c r="N75" s="19">
        <v>0</v>
      </c>
      <c r="O75" s="35">
        <f t="shared" si="12"/>
        <v>6</v>
      </c>
      <c r="P75" s="765"/>
      <c r="Q75" s="2023"/>
      <c r="S75" s="2165"/>
      <c r="T75" s="2111">
        <f t="shared" si="13"/>
        <v>0</v>
      </c>
      <c r="U75" s="36">
        <v>0</v>
      </c>
      <c r="V75" s="730">
        <f t="shared" si="14"/>
        <v>0</v>
      </c>
    </row>
    <row r="76" spans="2:22">
      <c r="B76" s="525" t="s">
        <v>4688</v>
      </c>
      <c r="C76" s="554"/>
      <c r="D76" s="554"/>
      <c r="E76" s="554">
        <v>6</v>
      </c>
      <c r="F76" s="153">
        <v>67</v>
      </c>
      <c r="G76" s="940"/>
      <c r="H76" s="961"/>
      <c r="I76" s="984"/>
      <c r="J76" s="973">
        <v>71</v>
      </c>
      <c r="K76" s="551" t="s">
        <v>2445</v>
      </c>
      <c r="L76" s="459" t="s">
        <v>1875</v>
      </c>
      <c r="M76" s="35">
        <v>4</v>
      </c>
      <c r="N76" s="19">
        <v>0</v>
      </c>
      <c r="O76" s="35">
        <f t="shared" si="12"/>
        <v>4</v>
      </c>
      <c r="P76" s="765"/>
      <c r="Q76" s="2023"/>
      <c r="S76" s="2165"/>
      <c r="T76" s="2111">
        <f t="shared" si="13"/>
        <v>0</v>
      </c>
      <c r="U76" s="36">
        <v>0</v>
      </c>
      <c r="V76" s="730">
        <f t="shared" si="14"/>
        <v>0</v>
      </c>
    </row>
    <row r="77" spans="2:22" ht="26.4">
      <c r="B77" s="525" t="s">
        <v>4688</v>
      </c>
      <c r="C77" s="554"/>
      <c r="D77" s="554"/>
      <c r="E77" s="554">
        <v>7</v>
      </c>
      <c r="F77" s="153">
        <v>68</v>
      </c>
      <c r="G77" s="940"/>
      <c r="H77" s="961"/>
      <c r="I77" s="984"/>
      <c r="J77" s="973">
        <v>72</v>
      </c>
      <c r="K77" s="551" t="s">
        <v>2446</v>
      </c>
      <c r="L77" s="459" t="s">
        <v>1875</v>
      </c>
      <c r="M77" s="35">
        <v>4</v>
      </c>
      <c r="N77" s="19">
        <v>0</v>
      </c>
      <c r="O77" s="35">
        <f t="shared" si="12"/>
        <v>4</v>
      </c>
      <c r="P77" s="765"/>
      <c r="Q77" s="2023"/>
      <c r="S77" s="2165"/>
      <c r="T77" s="2111">
        <f t="shared" si="13"/>
        <v>0</v>
      </c>
      <c r="U77" s="36">
        <v>0</v>
      </c>
      <c r="V77" s="730">
        <f t="shared" si="14"/>
        <v>0</v>
      </c>
    </row>
    <row r="78" spans="2:22">
      <c r="B78" s="525" t="s">
        <v>4688</v>
      </c>
      <c r="C78" s="554"/>
      <c r="D78" s="554"/>
      <c r="E78" s="554">
        <v>8</v>
      </c>
      <c r="F78" s="153">
        <v>69</v>
      </c>
      <c r="G78" s="940"/>
      <c r="H78" s="961"/>
      <c r="I78" s="984"/>
      <c r="J78" s="973">
        <v>73</v>
      </c>
      <c r="K78" s="551" t="s">
        <v>2447</v>
      </c>
      <c r="L78" s="459" t="s">
        <v>1875</v>
      </c>
      <c r="M78" s="35">
        <v>4</v>
      </c>
      <c r="N78" s="19">
        <v>0</v>
      </c>
      <c r="O78" s="35">
        <f t="shared" si="12"/>
        <v>4</v>
      </c>
      <c r="P78" s="765"/>
      <c r="Q78" s="2023"/>
      <c r="S78" s="2165"/>
      <c r="T78" s="2111">
        <f t="shared" si="13"/>
        <v>0</v>
      </c>
      <c r="U78" s="36">
        <v>0</v>
      </c>
      <c r="V78" s="730">
        <f t="shared" si="14"/>
        <v>0</v>
      </c>
    </row>
    <row r="79" spans="2:22" ht="26.4">
      <c r="B79" s="525" t="s">
        <v>4688</v>
      </c>
      <c r="C79" s="554"/>
      <c r="D79" s="554"/>
      <c r="E79" s="554">
        <v>9</v>
      </c>
      <c r="F79" s="153">
        <v>70</v>
      </c>
      <c r="G79" s="940"/>
      <c r="H79" s="961"/>
      <c r="I79" s="984"/>
      <c r="J79" s="973">
        <v>74</v>
      </c>
      <c r="K79" s="551" t="s">
        <v>2448</v>
      </c>
      <c r="L79" s="459" t="s">
        <v>1875</v>
      </c>
      <c r="M79" s="35">
        <v>4</v>
      </c>
      <c r="N79" s="19">
        <v>0</v>
      </c>
      <c r="O79" s="35">
        <f t="shared" si="12"/>
        <v>4</v>
      </c>
      <c r="P79" s="765"/>
      <c r="Q79" s="2023"/>
      <c r="S79" s="2165"/>
      <c r="T79" s="2111">
        <f t="shared" si="13"/>
        <v>0</v>
      </c>
      <c r="U79" s="36">
        <v>0</v>
      </c>
      <c r="V79" s="730">
        <f t="shared" si="14"/>
        <v>0</v>
      </c>
    </row>
    <row r="80" spans="2:22">
      <c r="B80" s="525" t="s">
        <v>4688</v>
      </c>
      <c r="C80" s="554"/>
      <c r="D80" s="554"/>
      <c r="E80" s="554">
        <v>10</v>
      </c>
      <c r="F80" s="153">
        <v>71</v>
      </c>
      <c r="G80" s="940"/>
      <c r="H80" s="961"/>
      <c r="I80" s="984"/>
      <c r="J80" s="973">
        <v>75</v>
      </c>
      <c r="K80" s="551" t="s">
        <v>2449</v>
      </c>
      <c r="L80" s="459" t="s">
        <v>1875</v>
      </c>
      <c r="M80" s="35">
        <v>1</v>
      </c>
      <c r="N80" s="19">
        <v>0</v>
      </c>
      <c r="O80" s="35">
        <f t="shared" si="12"/>
        <v>1</v>
      </c>
      <c r="P80" s="765"/>
      <c r="Q80" s="2023"/>
      <c r="S80" s="2165"/>
      <c r="T80" s="2111">
        <f t="shared" si="13"/>
        <v>0</v>
      </c>
      <c r="U80" s="36">
        <v>0</v>
      </c>
      <c r="V80" s="730">
        <f t="shared" si="14"/>
        <v>0</v>
      </c>
    </row>
    <row r="81" spans="2:22">
      <c r="B81" s="525" t="s">
        <v>4688</v>
      </c>
      <c r="C81" s="554"/>
      <c r="D81" s="554"/>
      <c r="E81" s="554">
        <v>11</v>
      </c>
      <c r="F81" s="153"/>
      <c r="G81" s="940"/>
      <c r="H81" s="961"/>
      <c r="I81" s="984"/>
      <c r="J81" s="973">
        <v>76</v>
      </c>
      <c r="K81" s="551" t="s">
        <v>2433</v>
      </c>
      <c r="L81" s="459" t="s">
        <v>1875</v>
      </c>
      <c r="M81" s="35">
        <v>2</v>
      </c>
      <c r="N81" s="19">
        <v>0</v>
      </c>
      <c r="O81" s="35">
        <f t="shared" si="12"/>
        <v>2</v>
      </c>
      <c r="P81" s="765"/>
      <c r="Q81" s="2023"/>
      <c r="S81" s="2165"/>
      <c r="T81" s="2111">
        <f t="shared" si="13"/>
        <v>0</v>
      </c>
      <c r="U81" s="36">
        <v>0</v>
      </c>
      <c r="V81" s="730">
        <f t="shared" si="14"/>
        <v>0</v>
      </c>
    </row>
    <row r="82" spans="2:22" ht="27" thickBot="1">
      <c r="B82" s="528" t="s">
        <v>4688</v>
      </c>
      <c r="C82" s="559"/>
      <c r="D82" s="559"/>
      <c r="E82" s="559">
        <v>12</v>
      </c>
      <c r="F82" s="529"/>
      <c r="G82" s="941"/>
      <c r="H82" s="962"/>
      <c r="I82" s="985"/>
      <c r="J82" s="974">
        <v>77</v>
      </c>
      <c r="K82" s="946" t="s">
        <v>2441</v>
      </c>
      <c r="L82" s="947" t="s">
        <v>1875</v>
      </c>
      <c r="M82" s="948">
        <v>2</v>
      </c>
      <c r="N82" s="949">
        <v>0</v>
      </c>
      <c r="O82" s="948">
        <f t="shared" si="12"/>
        <v>2</v>
      </c>
      <c r="P82" s="950"/>
      <c r="Q82" s="2026"/>
      <c r="S82" s="2009"/>
      <c r="T82" s="2169">
        <f t="shared" si="13"/>
        <v>0</v>
      </c>
      <c r="U82" s="932">
        <v>0</v>
      </c>
      <c r="V82" s="933">
        <f t="shared" si="14"/>
        <v>0</v>
      </c>
    </row>
  </sheetData>
  <sheetProtection algorithmName="SHA-512" hashValue="KzJjilbtxKVNrxgNSr2qDQxEeAls3FoQOQgzNHFej0Ht8GT3jK+Ko97qMeHG0nqlFghjchChzwkdxHrqiFcPVQ==" saltValue="a3XJlexzPF2v+MfqyGC3pQ==" spinCount="100000" sheet="1" objects="1" scenarios="1"/>
  <autoFilter ref="B3:V82"/>
  <printOptions gridLines="1"/>
  <pageMargins left="0.86614173228346458" right="0.39370078740157483" top="0.86614173228346458" bottom="0.35433070866141736" header="0.39370078740157483" footer="0.19685039370078741"/>
  <pageSetup paperSize="9" scale="64" fitToHeight="0" orientation="portrait" r:id="rId1"/>
  <headerFooter>
    <oddHeader>&amp;R&amp;F
&amp;A</oddHeader>
    <oddFooter>&amp;R&amp;P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8" tint="0.79998168889431442"/>
    <pageSetUpPr fitToPage="1"/>
  </sheetPr>
  <dimension ref="A1:O137"/>
  <sheetViews>
    <sheetView workbookViewId="0">
      <pane xSplit="7" ySplit="6" topLeftCell="H7" activePane="bottomRight" state="frozen"/>
      <selection activeCell="F113" sqref="F113"/>
      <selection pane="topRight" activeCell="F113" sqref="F113"/>
      <selection pane="bottomLeft" activeCell="F113" sqref="F113"/>
      <selection pane="bottomRight" activeCell="F113" sqref="F113"/>
    </sheetView>
  </sheetViews>
  <sheetFormatPr defaultColWidth="8.88671875" defaultRowHeight="14.4"/>
  <cols>
    <col min="1" max="1" width="8.88671875" style="578"/>
    <col min="2" max="2" width="4.5546875" style="660" customWidth="1"/>
    <col min="3" max="3" width="3.6640625" style="578" customWidth="1"/>
    <col min="4" max="4" width="4.5546875" style="660" hidden="1" customWidth="1"/>
    <col min="5" max="5" width="7.44140625" style="660" hidden="1" customWidth="1"/>
    <col min="6" max="6" width="7.44140625" style="1040" customWidth="1"/>
    <col min="7" max="7" width="53.109375" style="660" customWidth="1"/>
    <col min="8" max="8" width="5.33203125" style="660" customWidth="1"/>
    <col min="9" max="9" width="9" style="2404" customWidth="1"/>
    <col min="10" max="10" width="12" style="2412" customWidth="1"/>
    <col min="11" max="12" width="12.6640625" style="660" customWidth="1"/>
    <col min="13" max="13" width="17.33203125" style="2404" customWidth="1"/>
    <col min="14" max="14" width="10.33203125" style="660" customWidth="1"/>
    <col min="15" max="16384" width="8.88671875" style="578"/>
  </cols>
  <sheetData>
    <row r="1" spans="1:15" ht="15.6">
      <c r="A1" s="1722"/>
      <c r="B1" s="1723"/>
      <c r="C1" s="1724"/>
      <c r="D1" s="1724"/>
      <c r="E1" s="1724"/>
      <c r="F1" s="1725"/>
      <c r="G1" s="1726" t="s">
        <v>1711</v>
      </c>
      <c r="H1" s="1727"/>
      <c r="I1" s="2413"/>
      <c r="J1" s="2405"/>
      <c r="K1" s="1727"/>
      <c r="L1" s="1727"/>
      <c r="M1" s="2392"/>
      <c r="N1" s="1724"/>
      <c r="O1" s="1722"/>
    </row>
    <row r="2" spans="1:15" ht="15.6">
      <c r="A2" s="1722"/>
      <c r="B2" s="1723"/>
      <c r="C2" s="1724"/>
      <c r="D2" s="1724"/>
      <c r="E2" s="1724"/>
      <c r="F2" s="1728"/>
      <c r="G2" s="1729" t="s">
        <v>4769</v>
      </c>
      <c r="H2" s="1730"/>
      <c r="I2" s="2414"/>
      <c r="J2" s="2406"/>
      <c r="K2" s="1730"/>
      <c r="L2" s="1730"/>
      <c r="M2" s="2393"/>
      <c r="N2" s="1724"/>
      <c r="O2" s="1722"/>
    </row>
    <row r="3" spans="1:15" ht="5.4" customHeight="1" thickBot="1">
      <c r="A3" s="1722"/>
      <c r="B3" s="1724"/>
      <c r="C3" s="1724"/>
      <c r="D3" s="1724"/>
      <c r="E3" s="1724"/>
      <c r="F3" s="1731"/>
      <c r="G3" s="1724"/>
      <c r="H3" s="1724"/>
      <c r="I3" s="2403"/>
      <c r="J3" s="2407"/>
      <c r="K3" s="1724"/>
      <c r="L3" s="1724"/>
      <c r="M3" s="2394"/>
      <c r="N3" s="1724"/>
      <c r="O3" s="1722"/>
    </row>
    <row r="4" spans="1:15" ht="33.75" customHeight="1" thickBot="1">
      <c r="A4" s="1722"/>
      <c r="B4" s="1732" t="s">
        <v>4770</v>
      </c>
      <c r="C4" s="1722"/>
      <c r="D4" s="1733" t="s">
        <v>3778</v>
      </c>
      <c r="E4" s="1734" t="s">
        <v>3779</v>
      </c>
      <c r="F4" s="1735" t="s">
        <v>3780</v>
      </c>
      <c r="G4" s="1736" t="s">
        <v>3781</v>
      </c>
      <c r="H4" s="1736" t="s">
        <v>10</v>
      </c>
      <c r="I4" s="2415" t="s">
        <v>2817</v>
      </c>
      <c r="J4" s="2408" t="s">
        <v>3782</v>
      </c>
      <c r="K4" s="1737" t="s">
        <v>3783</v>
      </c>
      <c r="L4" s="1737" t="s">
        <v>3784</v>
      </c>
      <c r="M4" s="2395" t="s">
        <v>2910</v>
      </c>
      <c r="N4" s="1738" t="s">
        <v>3785</v>
      </c>
      <c r="O4" s="1722"/>
    </row>
    <row r="5" spans="1:15" ht="9" customHeight="1" thickBot="1">
      <c r="A5" s="1722"/>
      <c r="B5" s="1739"/>
      <c r="C5" s="1722"/>
      <c r="D5" s="1740"/>
      <c r="E5" s="1740"/>
      <c r="F5" s="1741"/>
      <c r="G5" s="1742"/>
      <c r="H5" s="1743"/>
      <c r="I5" s="2416"/>
      <c r="J5" s="1744"/>
      <c r="K5" s="1744"/>
      <c r="L5" s="1744"/>
      <c r="M5" s="2396"/>
      <c r="N5" s="1745"/>
      <c r="O5" s="1722"/>
    </row>
    <row r="6" spans="1:15" s="1038" customFormat="1" ht="17.25" customHeight="1" thickBot="1">
      <c r="A6" s="1746"/>
      <c r="B6" s="1747">
        <v>0</v>
      </c>
      <c r="C6" s="1746"/>
      <c r="D6" s="1748"/>
      <c r="E6" s="1749"/>
      <c r="F6" s="1750" t="s">
        <v>4773</v>
      </c>
      <c r="G6" s="1751" t="s">
        <v>3786</v>
      </c>
      <c r="H6" s="1749"/>
      <c r="I6" s="2417"/>
      <c r="J6" s="2409"/>
      <c r="K6" s="1752"/>
      <c r="L6" s="1752"/>
      <c r="M6" s="2397">
        <f>M8+M34+M45+M61+M78+M94+M110+M126</f>
        <v>0</v>
      </c>
      <c r="N6" s="1753"/>
      <c r="O6" s="1746"/>
    </row>
    <row r="7" spans="1:15" s="658" customFormat="1" ht="9" customHeight="1" thickBot="1">
      <c r="A7" s="1754"/>
      <c r="B7" s="1755"/>
      <c r="C7" s="1754"/>
      <c r="D7" s="1756"/>
      <c r="E7" s="1740"/>
      <c r="F7" s="1741"/>
      <c r="G7" s="1742"/>
      <c r="H7" s="1743"/>
      <c r="I7" s="2416"/>
      <c r="J7" s="1744"/>
      <c r="K7" s="1744"/>
      <c r="L7" s="1744"/>
      <c r="M7" s="2396"/>
      <c r="N7" s="1757"/>
      <c r="O7" s="1754"/>
    </row>
    <row r="8" spans="1:15" s="658" customFormat="1" ht="15.75" customHeight="1" thickBot="1">
      <c r="A8" s="1754"/>
      <c r="B8" s="1758">
        <v>0</v>
      </c>
      <c r="C8" s="1754"/>
      <c r="D8" s="1759"/>
      <c r="E8" s="1760"/>
      <c r="F8" s="1761" t="s">
        <v>4771</v>
      </c>
      <c r="G8" s="1762" t="s">
        <v>3787</v>
      </c>
      <c r="H8" s="1760"/>
      <c r="I8" s="2418"/>
      <c r="J8" s="2410"/>
      <c r="K8" s="1763"/>
      <c r="L8" s="1763"/>
      <c r="M8" s="2398">
        <f>SUM(M9:M33)</f>
        <v>0</v>
      </c>
      <c r="N8" s="1764"/>
      <c r="O8" s="1754"/>
    </row>
    <row r="9" spans="1:15" s="658" customFormat="1" ht="13.8">
      <c r="A9" s="1754"/>
      <c r="B9" s="1774"/>
      <c r="C9" s="1754"/>
      <c r="D9" s="1775">
        <v>1</v>
      </c>
      <c r="E9" s="1776"/>
      <c r="F9" s="1777">
        <v>1</v>
      </c>
      <c r="G9" s="1778" t="s">
        <v>3788</v>
      </c>
      <c r="H9" s="1779" t="s">
        <v>6</v>
      </c>
      <c r="I9" s="2419">
        <v>250</v>
      </c>
      <c r="J9" s="1780">
        <f t="shared" ref="J9:J33" si="0">K9+L9</f>
        <v>0</v>
      </c>
      <c r="K9" s="1039"/>
      <c r="L9" s="1039"/>
      <c r="M9" s="2399">
        <f t="shared" ref="M9:M33" si="1">I9*J9</f>
        <v>0</v>
      </c>
      <c r="N9" s="1765"/>
      <c r="O9" s="1754"/>
    </row>
    <row r="10" spans="1:15" s="658" customFormat="1" ht="13.8">
      <c r="A10" s="1754"/>
      <c r="B10" s="1774"/>
      <c r="C10" s="1754"/>
      <c r="D10" s="1775">
        <v>2</v>
      </c>
      <c r="E10" s="1776"/>
      <c r="F10" s="1777">
        <v>2</v>
      </c>
      <c r="G10" s="1778" t="s">
        <v>3789</v>
      </c>
      <c r="H10" s="1779" t="s">
        <v>6</v>
      </c>
      <c r="I10" s="2419">
        <v>335</v>
      </c>
      <c r="J10" s="1780">
        <f t="shared" si="0"/>
        <v>0</v>
      </c>
      <c r="K10" s="1039"/>
      <c r="L10" s="1039"/>
      <c r="M10" s="2399">
        <f t="shared" si="1"/>
        <v>0</v>
      </c>
      <c r="N10" s="1765"/>
      <c r="O10" s="1754"/>
    </row>
    <row r="11" spans="1:15" s="658" customFormat="1" ht="13.8">
      <c r="A11" s="1754"/>
      <c r="B11" s="1774"/>
      <c r="C11" s="1754"/>
      <c r="D11" s="1775">
        <v>3</v>
      </c>
      <c r="E11" s="1776"/>
      <c r="F11" s="1777">
        <v>3</v>
      </c>
      <c r="G11" s="1778" t="s">
        <v>3790</v>
      </c>
      <c r="H11" s="1779" t="s">
        <v>6</v>
      </c>
      <c r="I11" s="2419">
        <v>60</v>
      </c>
      <c r="J11" s="1780">
        <f t="shared" si="0"/>
        <v>0</v>
      </c>
      <c r="K11" s="1039"/>
      <c r="L11" s="1039"/>
      <c r="M11" s="2399">
        <f t="shared" si="1"/>
        <v>0</v>
      </c>
      <c r="N11" s="1765"/>
      <c r="O11" s="1754"/>
    </row>
    <row r="12" spans="1:15" s="658" customFormat="1" ht="13.8">
      <c r="A12" s="1754"/>
      <c r="B12" s="1774"/>
      <c r="C12" s="1754"/>
      <c r="D12" s="1775">
        <v>4</v>
      </c>
      <c r="E12" s="1776"/>
      <c r="F12" s="1777">
        <v>4</v>
      </c>
      <c r="G12" s="1778" t="s">
        <v>3791</v>
      </c>
      <c r="H12" s="1779" t="s">
        <v>6</v>
      </c>
      <c r="I12" s="2419">
        <v>18</v>
      </c>
      <c r="J12" s="1780">
        <f t="shared" si="0"/>
        <v>0</v>
      </c>
      <c r="K12" s="1039"/>
      <c r="L12" s="1039"/>
      <c r="M12" s="2399">
        <f t="shared" si="1"/>
        <v>0</v>
      </c>
      <c r="N12" s="1765"/>
      <c r="O12" s="1754"/>
    </row>
    <row r="13" spans="1:15" s="658" customFormat="1" ht="27.6">
      <c r="A13" s="1754"/>
      <c r="B13" s="1774"/>
      <c r="C13" s="1754"/>
      <c r="D13" s="1775">
        <v>5</v>
      </c>
      <c r="E13" s="1776"/>
      <c r="F13" s="1777">
        <v>5</v>
      </c>
      <c r="G13" s="1778" t="s">
        <v>3792</v>
      </c>
      <c r="H13" s="1779" t="s">
        <v>6</v>
      </c>
      <c r="I13" s="2419">
        <v>205</v>
      </c>
      <c r="J13" s="1780">
        <f t="shared" si="0"/>
        <v>0</v>
      </c>
      <c r="K13" s="1039"/>
      <c r="L13" s="1039"/>
      <c r="M13" s="2399">
        <f t="shared" si="1"/>
        <v>0</v>
      </c>
      <c r="N13" s="1765"/>
      <c r="O13" s="1754"/>
    </row>
    <row r="14" spans="1:15" s="658" customFormat="1" ht="13.8">
      <c r="A14" s="1754"/>
      <c r="B14" s="1774"/>
      <c r="C14" s="1754"/>
      <c r="D14" s="1775">
        <v>6</v>
      </c>
      <c r="E14" s="1776"/>
      <c r="F14" s="1777">
        <v>6</v>
      </c>
      <c r="G14" s="1778" t="s">
        <v>3793</v>
      </c>
      <c r="H14" s="1779" t="s">
        <v>24</v>
      </c>
      <c r="I14" s="2419">
        <v>26</v>
      </c>
      <c r="J14" s="1780">
        <f t="shared" si="0"/>
        <v>0</v>
      </c>
      <c r="K14" s="1039"/>
      <c r="L14" s="1039"/>
      <c r="M14" s="2399">
        <f t="shared" si="1"/>
        <v>0</v>
      </c>
      <c r="N14" s="1765"/>
      <c r="O14" s="1754"/>
    </row>
    <row r="15" spans="1:15" s="658" customFormat="1" ht="13.8">
      <c r="A15" s="1754"/>
      <c r="B15" s="1774"/>
      <c r="C15" s="1754"/>
      <c r="D15" s="1775">
        <v>6</v>
      </c>
      <c r="E15" s="1776"/>
      <c r="F15" s="1777">
        <v>7</v>
      </c>
      <c r="G15" s="1778" t="s">
        <v>3794</v>
      </c>
      <c r="H15" s="1779" t="s">
        <v>24</v>
      </c>
      <c r="I15" s="2419">
        <v>2</v>
      </c>
      <c r="J15" s="1780">
        <f t="shared" si="0"/>
        <v>0</v>
      </c>
      <c r="K15" s="1039"/>
      <c r="L15" s="1039"/>
      <c r="M15" s="2399">
        <f t="shared" si="1"/>
        <v>0</v>
      </c>
      <c r="N15" s="1765"/>
      <c r="O15" s="1754"/>
    </row>
    <row r="16" spans="1:15" ht="13.8">
      <c r="A16" s="1722"/>
      <c r="B16" s="1774"/>
      <c r="C16" s="1722"/>
      <c r="D16" s="1775">
        <v>8</v>
      </c>
      <c r="E16" s="1776"/>
      <c r="F16" s="1777">
        <v>8</v>
      </c>
      <c r="G16" s="1778" t="s">
        <v>3795</v>
      </c>
      <c r="H16" s="1779" t="s">
        <v>24</v>
      </c>
      <c r="I16" s="2419">
        <v>22</v>
      </c>
      <c r="J16" s="1780">
        <f t="shared" si="0"/>
        <v>0</v>
      </c>
      <c r="K16" s="1039"/>
      <c r="L16" s="1039"/>
      <c r="M16" s="2399">
        <f t="shared" si="1"/>
        <v>0</v>
      </c>
      <c r="N16" s="1765"/>
      <c r="O16" s="1722"/>
    </row>
    <row r="17" spans="1:15" ht="27.6">
      <c r="A17" s="1722"/>
      <c r="B17" s="1774"/>
      <c r="C17" s="1722"/>
      <c r="D17" s="1775">
        <v>9</v>
      </c>
      <c r="E17" s="1776"/>
      <c r="F17" s="1777">
        <v>9</v>
      </c>
      <c r="G17" s="1778" t="s">
        <v>3796</v>
      </c>
      <c r="H17" s="1779" t="s">
        <v>24</v>
      </c>
      <c r="I17" s="2419">
        <v>44</v>
      </c>
      <c r="J17" s="1780">
        <f t="shared" si="0"/>
        <v>0</v>
      </c>
      <c r="K17" s="1039"/>
      <c r="L17" s="1039"/>
      <c r="M17" s="2399">
        <f t="shared" si="1"/>
        <v>0</v>
      </c>
      <c r="N17" s="1765"/>
      <c r="O17" s="1722"/>
    </row>
    <row r="18" spans="1:15" s="658" customFormat="1" ht="27.6">
      <c r="A18" s="1754"/>
      <c r="B18" s="1774"/>
      <c r="C18" s="1754"/>
      <c r="D18" s="1775">
        <v>10</v>
      </c>
      <c r="E18" s="1776"/>
      <c r="F18" s="1777">
        <v>10</v>
      </c>
      <c r="G18" s="1778" t="s">
        <v>3797</v>
      </c>
      <c r="H18" s="1779" t="s">
        <v>24</v>
      </c>
      <c r="I18" s="2419">
        <v>1</v>
      </c>
      <c r="J18" s="1780">
        <f t="shared" si="0"/>
        <v>0</v>
      </c>
      <c r="K18" s="1039"/>
      <c r="L18" s="1039"/>
      <c r="M18" s="2399">
        <f t="shared" si="1"/>
        <v>0</v>
      </c>
      <c r="N18" s="1765"/>
      <c r="O18" s="1754"/>
    </row>
    <row r="19" spans="1:15" ht="27.6">
      <c r="A19" s="1722"/>
      <c r="B19" s="1774"/>
      <c r="C19" s="1722"/>
      <c r="D19" s="1775">
        <v>10</v>
      </c>
      <c r="E19" s="1776"/>
      <c r="F19" s="1777">
        <v>11</v>
      </c>
      <c r="G19" s="1778" t="s">
        <v>3798</v>
      </c>
      <c r="H19" s="1779" t="s">
        <v>24</v>
      </c>
      <c r="I19" s="2419">
        <v>10</v>
      </c>
      <c r="J19" s="1780">
        <f t="shared" si="0"/>
        <v>0</v>
      </c>
      <c r="K19" s="1039"/>
      <c r="L19" s="1039"/>
      <c r="M19" s="2399">
        <f t="shared" si="1"/>
        <v>0</v>
      </c>
      <c r="N19" s="1765"/>
      <c r="O19" s="1722"/>
    </row>
    <row r="20" spans="1:15" ht="27.6">
      <c r="A20" s="1722"/>
      <c r="B20" s="1774"/>
      <c r="C20" s="1722"/>
      <c r="D20" s="1775">
        <v>10</v>
      </c>
      <c r="E20" s="1776"/>
      <c r="F20" s="1777">
        <v>12</v>
      </c>
      <c r="G20" s="1778" t="s">
        <v>3799</v>
      </c>
      <c r="H20" s="1779" t="s">
        <v>24</v>
      </c>
      <c r="I20" s="2419">
        <v>1</v>
      </c>
      <c r="J20" s="1780">
        <f t="shared" si="0"/>
        <v>0</v>
      </c>
      <c r="K20" s="1039"/>
      <c r="L20" s="1039"/>
      <c r="M20" s="2399">
        <f t="shared" si="1"/>
        <v>0</v>
      </c>
      <c r="N20" s="1765"/>
      <c r="O20" s="1722"/>
    </row>
    <row r="21" spans="1:15">
      <c r="A21" s="1722"/>
      <c r="B21" s="1774"/>
      <c r="C21" s="1722"/>
      <c r="D21" s="1775">
        <v>11</v>
      </c>
      <c r="E21" s="1781"/>
      <c r="F21" s="1777">
        <v>13</v>
      </c>
      <c r="G21" s="1778" t="s">
        <v>3800</v>
      </c>
      <c r="H21" s="1779" t="s">
        <v>24</v>
      </c>
      <c r="I21" s="2419">
        <v>250</v>
      </c>
      <c r="J21" s="1780">
        <f t="shared" si="0"/>
        <v>0</v>
      </c>
      <c r="K21" s="1039"/>
      <c r="L21" s="1039"/>
      <c r="M21" s="2399">
        <f t="shared" si="1"/>
        <v>0</v>
      </c>
      <c r="N21" s="1765"/>
      <c r="O21" s="1722"/>
    </row>
    <row r="22" spans="1:15">
      <c r="A22" s="1722"/>
      <c r="B22" s="1774"/>
      <c r="C22" s="1722"/>
      <c r="D22" s="1775">
        <v>12</v>
      </c>
      <c r="E22" s="1781"/>
      <c r="F22" s="1777">
        <v>14</v>
      </c>
      <c r="G22" s="1778" t="s">
        <v>3801</v>
      </c>
      <c r="H22" s="1779" t="s">
        <v>24</v>
      </c>
      <c r="I22" s="2419">
        <v>170</v>
      </c>
      <c r="J22" s="1780">
        <f t="shared" si="0"/>
        <v>0</v>
      </c>
      <c r="K22" s="1039"/>
      <c r="L22" s="1039"/>
      <c r="M22" s="2399">
        <f t="shared" si="1"/>
        <v>0</v>
      </c>
      <c r="N22" s="1765"/>
      <c r="O22" s="1722"/>
    </row>
    <row r="23" spans="1:15">
      <c r="A23" s="1722"/>
      <c r="B23" s="1774"/>
      <c r="C23" s="1722"/>
      <c r="D23" s="1775">
        <v>13</v>
      </c>
      <c r="E23" s="1781"/>
      <c r="F23" s="1777">
        <v>15</v>
      </c>
      <c r="G23" s="1778" t="s">
        <v>3802</v>
      </c>
      <c r="H23" s="1779" t="s">
        <v>24</v>
      </c>
      <c r="I23" s="2419">
        <v>30</v>
      </c>
      <c r="J23" s="1780">
        <f t="shared" si="0"/>
        <v>0</v>
      </c>
      <c r="K23" s="1039"/>
      <c r="L23" s="1039"/>
      <c r="M23" s="2399">
        <f t="shared" si="1"/>
        <v>0</v>
      </c>
      <c r="N23" s="1765"/>
      <c r="O23" s="1722"/>
    </row>
    <row r="24" spans="1:15">
      <c r="A24" s="1722"/>
      <c r="B24" s="1774"/>
      <c r="C24" s="1722"/>
      <c r="D24" s="1775">
        <v>14</v>
      </c>
      <c r="E24" s="1781"/>
      <c r="F24" s="1777">
        <v>16</v>
      </c>
      <c r="G24" s="1778" t="s">
        <v>3803</v>
      </c>
      <c r="H24" s="1779" t="s">
        <v>24</v>
      </c>
      <c r="I24" s="2419">
        <v>9</v>
      </c>
      <c r="J24" s="1780">
        <f t="shared" si="0"/>
        <v>0</v>
      </c>
      <c r="K24" s="1039"/>
      <c r="L24" s="1039"/>
      <c r="M24" s="2399">
        <f t="shared" si="1"/>
        <v>0</v>
      </c>
      <c r="N24" s="1765"/>
      <c r="O24" s="1722"/>
    </row>
    <row r="25" spans="1:15" ht="24.75" customHeight="1">
      <c r="A25" s="1722"/>
      <c r="B25" s="1774"/>
      <c r="C25" s="1722"/>
      <c r="D25" s="1775">
        <v>15</v>
      </c>
      <c r="E25" s="1781"/>
      <c r="F25" s="1777">
        <v>17</v>
      </c>
      <c r="G25" s="1778" t="s">
        <v>3804</v>
      </c>
      <c r="H25" s="1779" t="s">
        <v>24</v>
      </c>
      <c r="I25" s="2419">
        <v>68</v>
      </c>
      <c r="J25" s="1780">
        <f t="shared" si="0"/>
        <v>0</v>
      </c>
      <c r="K25" s="1039"/>
      <c r="L25" s="1039"/>
      <c r="M25" s="2399">
        <f t="shared" si="1"/>
        <v>0</v>
      </c>
      <c r="N25" s="1766"/>
      <c r="O25" s="1722"/>
    </row>
    <row r="26" spans="1:15" ht="27.6">
      <c r="A26" s="1722"/>
      <c r="B26" s="1774"/>
      <c r="C26" s="1722"/>
      <c r="D26" s="1775">
        <v>15</v>
      </c>
      <c r="E26" s="1781"/>
      <c r="F26" s="1777">
        <v>18</v>
      </c>
      <c r="G26" s="1778" t="s">
        <v>3805</v>
      </c>
      <c r="H26" s="1779" t="s">
        <v>24</v>
      </c>
      <c r="I26" s="2419">
        <v>6</v>
      </c>
      <c r="J26" s="1780">
        <f t="shared" si="0"/>
        <v>0</v>
      </c>
      <c r="K26" s="1039"/>
      <c r="L26" s="1039"/>
      <c r="M26" s="2399">
        <f t="shared" si="1"/>
        <v>0</v>
      </c>
      <c r="N26" s="1766"/>
      <c r="O26" s="1722"/>
    </row>
    <row r="27" spans="1:15" ht="27.6">
      <c r="A27" s="1722"/>
      <c r="B27" s="1774"/>
      <c r="C27" s="1722"/>
      <c r="D27" s="1775">
        <v>16</v>
      </c>
      <c r="E27" s="1781"/>
      <c r="F27" s="1777">
        <v>19</v>
      </c>
      <c r="G27" s="1778" t="s">
        <v>3806</v>
      </c>
      <c r="H27" s="1779" t="s">
        <v>24</v>
      </c>
      <c r="I27" s="2419">
        <v>1</v>
      </c>
      <c r="J27" s="1780">
        <f t="shared" si="0"/>
        <v>0</v>
      </c>
      <c r="K27" s="1039"/>
      <c r="L27" s="1039"/>
      <c r="M27" s="2399">
        <f t="shared" si="1"/>
        <v>0</v>
      </c>
      <c r="N27" s="1765"/>
      <c r="O27" s="1722"/>
    </row>
    <row r="28" spans="1:15">
      <c r="A28" s="1722"/>
      <c r="B28" s="1774"/>
      <c r="C28" s="1722"/>
      <c r="D28" s="1775">
        <v>17</v>
      </c>
      <c r="E28" s="1781"/>
      <c r="F28" s="1777">
        <v>20</v>
      </c>
      <c r="G28" s="1778" t="s">
        <v>3807</v>
      </c>
      <c r="H28" s="1779" t="s">
        <v>3808</v>
      </c>
      <c r="I28" s="2419">
        <v>35</v>
      </c>
      <c r="J28" s="1780">
        <f t="shared" si="0"/>
        <v>0</v>
      </c>
      <c r="K28" s="1039"/>
      <c r="L28" s="1039"/>
      <c r="M28" s="2399">
        <f t="shared" si="1"/>
        <v>0</v>
      </c>
      <c r="N28" s="1766"/>
      <c r="O28" s="1722"/>
    </row>
    <row r="29" spans="1:15">
      <c r="A29" s="1722"/>
      <c r="B29" s="1774"/>
      <c r="C29" s="1722"/>
      <c r="D29" s="1775">
        <v>18</v>
      </c>
      <c r="E29" s="1781"/>
      <c r="F29" s="1777">
        <v>21</v>
      </c>
      <c r="G29" s="1778" t="s">
        <v>3809</v>
      </c>
      <c r="H29" s="1779" t="s">
        <v>3808</v>
      </c>
      <c r="I29" s="2419">
        <v>3</v>
      </c>
      <c r="J29" s="1780">
        <f t="shared" si="0"/>
        <v>0</v>
      </c>
      <c r="K29" s="1039"/>
      <c r="L29" s="1039"/>
      <c r="M29" s="2399">
        <f t="shared" si="1"/>
        <v>0</v>
      </c>
      <c r="N29" s="1766"/>
      <c r="O29" s="1722"/>
    </row>
    <row r="30" spans="1:15" s="658" customFormat="1" ht="13.8">
      <c r="A30" s="1754"/>
      <c r="B30" s="1774"/>
      <c r="C30" s="1754"/>
      <c r="D30" s="1775">
        <v>19</v>
      </c>
      <c r="E30" s="1776"/>
      <c r="F30" s="1777">
        <v>22</v>
      </c>
      <c r="G30" s="1778" t="s">
        <v>3810</v>
      </c>
      <c r="H30" s="1779" t="s">
        <v>6</v>
      </c>
      <c r="I30" s="2419">
        <v>793</v>
      </c>
      <c r="J30" s="1780">
        <f t="shared" si="0"/>
        <v>0</v>
      </c>
      <c r="K30" s="1039"/>
      <c r="L30" s="1039"/>
      <c r="M30" s="2399">
        <f t="shared" si="1"/>
        <v>0</v>
      </c>
      <c r="N30" s="1765"/>
      <c r="O30" s="1754"/>
    </row>
    <row r="31" spans="1:15" s="658" customFormat="1">
      <c r="A31" s="1754"/>
      <c r="B31" s="1782"/>
      <c r="C31" s="1754"/>
      <c r="D31" s="1783">
        <v>20</v>
      </c>
      <c r="E31" s="1781"/>
      <c r="F31" s="1777">
        <v>23</v>
      </c>
      <c r="G31" s="1778" t="s">
        <v>3811</v>
      </c>
      <c r="H31" s="1779" t="s">
        <v>24</v>
      </c>
      <c r="I31" s="2419">
        <v>1</v>
      </c>
      <c r="J31" s="1780">
        <f t="shared" si="0"/>
        <v>0</v>
      </c>
      <c r="K31" s="1039"/>
      <c r="L31" s="1039"/>
      <c r="M31" s="2399">
        <f t="shared" si="1"/>
        <v>0</v>
      </c>
      <c r="N31" s="1766"/>
      <c r="O31" s="1754"/>
    </row>
    <row r="32" spans="1:15" s="658" customFormat="1">
      <c r="A32" s="1754"/>
      <c r="B32" s="1782"/>
      <c r="C32" s="1754"/>
      <c r="D32" s="1783">
        <v>21</v>
      </c>
      <c r="E32" s="1781"/>
      <c r="F32" s="1777">
        <v>24</v>
      </c>
      <c r="G32" s="1778" t="s">
        <v>3812</v>
      </c>
      <c r="H32" s="1779" t="s">
        <v>24</v>
      </c>
      <c r="I32" s="2419">
        <v>1</v>
      </c>
      <c r="J32" s="1780">
        <f t="shared" si="0"/>
        <v>0</v>
      </c>
      <c r="K32" s="1039"/>
      <c r="L32" s="1039"/>
      <c r="M32" s="2399">
        <f t="shared" si="1"/>
        <v>0</v>
      </c>
      <c r="N32" s="1766"/>
      <c r="O32" s="1754"/>
    </row>
    <row r="33" spans="1:15" s="659" customFormat="1" thickBot="1">
      <c r="A33" s="1768"/>
      <c r="B33" s="1774"/>
      <c r="C33" s="1768"/>
      <c r="D33" s="1775">
        <v>22</v>
      </c>
      <c r="E33" s="1784"/>
      <c r="F33" s="1777">
        <v>25</v>
      </c>
      <c r="G33" s="1785" t="s">
        <v>3813</v>
      </c>
      <c r="H33" s="1786" t="s">
        <v>24</v>
      </c>
      <c r="I33" s="2420">
        <v>1</v>
      </c>
      <c r="J33" s="1780">
        <f t="shared" si="0"/>
        <v>0</v>
      </c>
      <c r="K33" s="1039"/>
      <c r="L33" s="1039"/>
      <c r="M33" s="2399">
        <f t="shared" si="1"/>
        <v>0</v>
      </c>
      <c r="N33" s="1767"/>
      <c r="O33" s="1768"/>
    </row>
    <row r="34" spans="1:15" thickBot="1">
      <c r="A34" s="1722"/>
      <c r="B34" s="1758">
        <v>0</v>
      </c>
      <c r="C34" s="1722"/>
      <c r="D34" s="1759"/>
      <c r="E34" s="1760"/>
      <c r="F34" s="1761" t="s">
        <v>4772</v>
      </c>
      <c r="G34" s="1762" t="s">
        <v>3814</v>
      </c>
      <c r="H34" s="1760"/>
      <c r="I34" s="2418"/>
      <c r="J34" s="2410"/>
      <c r="K34" s="1763"/>
      <c r="L34" s="1763"/>
      <c r="M34" s="2398">
        <f>SUM(M35:M44)</f>
        <v>0</v>
      </c>
      <c r="N34" s="1764"/>
      <c r="O34" s="1722"/>
    </row>
    <row r="35" spans="1:15" ht="27.6">
      <c r="A35" s="1722"/>
      <c r="B35" s="1774"/>
      <c r="C35" s="1722"/>
      <c r="D35" s="1775">
        <v>1</v>
      </c>
      <c r="E35" s="1781"/>
      <c r="F35" s="1777">
        <v>1</v>
      </c>
      <c r="G35" s="1778" t="s">
        <v>3815</v>
      </c>
      <c r="H35" s="1779" t="s">
        <v>6</v>
      </c>
      <c r="I35" s="2419">
        <v>140</v>
      </c>
      <c r="J35" s="1780">
        <f t="shared" ref="J35:J44" si="2">K35+L35</f>
        <v>0</v>
      </c>
      <c r="K35" s="1039"/>
      <c r="L35" s="1039"/>
      <c r="M35" s="2399">
        <f t="shared" ref="M35:M44" si="3">I35*J35</f>
        <v>0</v>
      </c>
      <c r="N35" s="1766"/>
      <c r="O35" s="1722"/>
    </row>
    <row r="36" spans="1:15">
      <c r="A36" s="1722"/>
      <c r="B36" s="1774"/>
      <c r="C36" s="1722"/>
      <c r="D36" s="1775">
        <v>2</v>
      </c>
      <c r="E36" s="1781"/>
      <c r="F36" s="1777">
        <v>2</v>
      </c>
      <c r="G36" s="1778" t="s">
        <v>3816</v>
      </c>
      <c r="H36" s="1779" t="s">
        <v>6</v>
      </c>
      <c r="I36" s="2419">
        <v>330</v>
      </c>
      <c r="J36" s="1780">
        <f t="shared" si="2"/>
        <v>0</v>
      </c>
      <c r="K36" s="1039"/>
      <c r="L36" s="1039"/>
      <c r="M36" s="2399">
        <f t="shared" si="3"/>
        <v>0</v>
      </c>
      <c r="N36" s="1766"/>
      <c r="O36" s="1722"/>
    </row>
    <row r="37" spans="1:15">
      <c r="A37" s="1722"/>
      <c r="B37" s="1774"/>
      <c r="C37" s="1722"/>
      <c r="D37" s="1775">
        <v>3</v>
      </c>
      <c r="E37" s="1781"/>
      <c r="F37" s="1777">
        <v>3</v>
      </c>
      <c r="G37" s="1778" t="s">
        <v>3817</v>
      </c>
      <c r="H37" s="1779" t="s">
        <v>24</v>
      </c>
      <c r="I37" s="2419">
        <v>19</v>
      </c>
      <c r="J37" s="1780">
        <f t="shared" si="2"/>
        <v>0</v>
      </c>
      <c r="K37" s="1039"/>
      <c r="L37" s="1039"/>
      <c r="M37" s="2399">
        <f t="shared" si="3"/>
        <v>0</v>
      </c>
      <c r="N37" s="1766"/>
      <c r="O37" s="1722"/>
    </row>
    <row r="38" spans="1:15" ht="13.8">
      <c r="A38" s="1722"/>
      <c r="B38" s="1774"/>
      <c r="C38" s="1722"/>
      <c r="D38" s="1775">
        <v>4</v>
      </c>
      <c r="E38" s="1776"/>
      <c r="F38" s="1777">
        <v>4</v>
      </c>
      <c r="G38" s="1778" t="s">
        <v>3818</v>
      </c>
      <c r="H38" s="1779" t="s">
        <v>24</v>
      </c>
      <c r="I38" s="2419">
        <v>160</v>
      </c>
      <c r="J38" s="1780">
        <f t="shared" si="2"/>
        <v>0</v>
      </c>
      <c r="K38" s="1039"/>
      <c r="L38" s="1039"/>
      <c r="M38" s="2399">
        <f t="shared" si="3"/>
        <v>0</v>
      </c>
      <c r="N38" s="1765"/>
      <c r="O38" s="1722"/>
    </row>
    <row r="39" spans="1:15" ht="27.6">
      <c r="A39" s="1722"/>
      <c r="B39" s="1774"/>
      <c r="C39" s="1722"/>
      <c r="D39" s="1775">
        <v>5</v>
      </c>
      <c r="E39" s="1776"/>
      <c r="F39" s="1777">
        <v>5</v>
      </c>
      <c r="G39" s="1778" t="s">
        <v>3819</v>
      </c>
      <c r="H39" s="1779" t="s">
        <v>24</v>
      </c>
      <c r="I39" s="2419">
        <v>21</v>
      </c>
      <c r="J39" s="1780">
        <f t="shared" si="2"/>
        <v>0</v>
      </c>
      <c r="K39" s="1039"/>
      <c r="L39" s="1039"/>
      <c r="M39" s="2399">
        <f t="shared" si="3"/>
        <v>0</v>
      </c>
      <c r="N39" s="1765"/>
      <c r="O39" s="1722"/>
    </row>
    <row r="40" spans="1:15">
      <c r="A40" s="1722"/>
      <c r="B40" s="1774"/>
      <c r="C40" s="1722"/>
      <c r="D40" s="1775">
        <v>6</v>
      </c>
      <c r="E40" s="1781"/>
      <c r="F40" s="1777">
        <v>6</v>
      </c>
      <c r="G40" s="1778" t="s">
        <v>3820</v>
      </c>
      <c r="H40" s="1779" t="s">
        <v>3808</v>
      </c>
      <c r="I40" s="2419">
        <v>22</v>
      </c>
      <c r="J40" s="1780">
        <f t="shared" si="2"/>
        <v>0</v>
      </c>
      <c r="K40" s="1039"/>
      <c r="L40" s="1039"/>
      <c r="M40" s="2399">
        <f t="shared" si="3"/>
        <v>0</v>
      </c>
      <c r="N40" s="1766"/>
      <c r="O40" s="1722"/>
    </row>
    <row r="41" spans="1:15" ht="13.8">
      <c r="A41" s="1722"/>
      <c r="B41" s="1774"/>
      <c r="C41" s="1722"/>
      <c r="D41" s="1775">
        <v>7</v>
      </c>
      <c r="E41" s="1776"/>
      <c r="F41" s="1777">
        <v>7</v>
      </c>
      <c r="G41" s="1778" t="s">
        <v>3810</v>
      </c>
      <c r="H41" s="1779" t="s">
        <v>6</v>
      </c>
      <c r="I41" s="2419">
        <v>470</v>
      </c>
      <c r="J41" s="1780">
        <f t="shared" si="2"/>
        <v>0</v>
      </c>
      <c r="K41" s="1039"/>
      <c r="L41" s="1039"/>
      <c r="M41" s="2399">
        <f t="shared" si="3"/>
        <v>0</v>
      </c>
      <c r="N41" s="1765"/>
      <c r="O41" s="1722"/>
    </row>
    <row r="42" spans="1:15" ht="13.8">
      <c r="A42" s="1722"/>
      <c r="B42" s="1774"/>
      <c r="C42" s="1722"/>
      <c r="D42" s="1775">
        <v>8</v>
      </c>
      <c r="E42" s="1776"/>
      <c r="F42" s="1777">
        <v>8</v>
      </c>
      <c r="G42" s="1778" t="s">
        <v>3811</v>
      </c>
      <c r="H42" s="1779" t="s">
        <v>24</v>
      </c>
      <c r="I42" s="2419">
        <v>1</v>
      </c>
      <c r="J42" s="1780">
        <f t="shared" si="2"/>
        <v>0</v>
      </c>
      <c r="K42" s="1039"/>
      <c r="L42" s="1039"/>
      <c r="M42" s="2399">
        <f t="shared" si="3"/>
        <v>0</v>
      </c>
      <c r="N42" s="1765"/>
      <c r="O42" s="1722"/>
    </row>
    <row r="43" spans="1:15" ht="13.8">
      <c r="A43" s="1722"/>
      <c r="B43" s="1774"/>
      <c r="C43" s="1722"/>
      <c r="D43" s="1775">
        <v>9</v>
      </c>
      <c r="E43" s="1776"/>
      <c r="F43" s="1777">
        <v>9</v>
      </c>
      <c r="G43" s="1778" t="s">
        <v>3812</v>
      </c>
      <c r="H43" s="1779" t="s">
        <v>24</v>
      </c>
      <c r="I43" s="2419">
        <v>1</v>
      </c>
      <c r="J43" s="1780">
        <f t="shared" si="2"/>
        <v>0</v>
      </c>
      <c r="K43" s="1039"/>
      <c r="L43" s="1039"/>
      <c r="M43" s="2399">
        <f t="shared" si="3"/>
        <v>0</v>
      </c>
      <c r="N43" s="1765"/>
      <c r="O43" s="1722"/>
    </row>
    <row r="44" spans="1:15" thickBot="1">
      <c r="A44" s="1722"/>
      <c r="B44" s="1774"/>
      <c r="C44" s="1722"/>
      <c r="D44" s="1775">
        <v>10</v>
      </c>
      <c r="E44" s="1784"/>
      <c r="F44" s="1777">
        <v>10</v>
      </c>
      <c r="G44" s="1785" t="s">
        <v>3813</v>
      </c>
      <c r="H44" s="1786" t="s">
        <v>24</v>
      </c>
      <c r="I44" s="2420">
        <v>1</v>
      </c>
      <c r="J44" s="1787">
        <f t="shared" si="2"/>
        <v>0</v>
      </c>
      <c r="K44" s="1039"/>
      <c r="L44" s="1039"/>
      <c r="M44" s="2399">
        <f t="shared" si="3"/>
        <v>0</v>
      </c>
      <c r="N44" s="1767"/>
      <c r="O44" s="1722"/>
    </row>
    <row r="45" spans="1:15" thickBot="1">
      <c r="A45" s="1722"/>
      <c r="B45" s="1758">
        <v>0</v>
      </c>
      <c r="C45" s="1722"/>
      <c r="D45" s="1759"/>
      <c r="E45" s="1760"/>
      <c r="F45" s="1788"/>
      <c r="G45" s="1762" t="s">
        <v>3821</v>
      </c>
      <c r="H45" s="1760"/>
      <c r="I45" s="2418"/>
      <c r="J45" s="2410"/>
      <c r="K45" s="1763"/>
      <c r="L45" s="1763"/>
      <c r="M45" s="2398">
        <f>SUM(M46:M60)</f>
        <v>0</v>
      </c>
      <c r="N45" s="1764"/>
      <c r="O45" s="1722"/>
    </row>
    <row r="46" spans="1:15" ht="13.8">
      <c r="A46" s="1722"/>
      <c r="B46" s="1774"/>
      <c r="C46" s="1722"/>
      <c r="D46" s="1775">
        <v>1</v>
      </c>
      <c r="E46" s="1776"/>
      <c r="F46" s="1777">
        <v>1</v>
      </c>
      <c r="G46" s="1778" t="s">
        <v>3788</v>
      </c>
      <c r="H46" s="1779" t="s">
        <v>6</v>
      </c>
      <c r="I46" s="2419">
        <v>35</v>
      </c>
      <c r="J46" s="1780">
        <f t="shared" ref="J46:J60" si="4">K46+L46</f>
        <v>0</v>
      </c>
      <c r="K46" s="1039"/>
      <c r="L46" s="1039"/>
      <c r="M46" s="2399">
        <f t="shared" ref="M46:M60" si="5">I46*J46</f>
        <v>0</v>
      </c>
      <c r="N46" s="1765"/>
      <c r="O46" s="1722"/>
    </row>
    <row r="47" spans="1:15" ht="13.8">
      <c r="A47" s="1722"/>
      <c r="B47" s="1774"/>
      <c r="C47" s="1722"/>
      <c r="D47" s="1775">
        <v>2</v>
      </c>
      <c r="E47" s="1776"/>
      <c r="F47" s="1777">
        <v>2</v>
      </c>
      <c r="G47" s="1778" t="s">
        <v>3789</v>
      </c>
      <c r="H47" s="1779" t="s">
        <v>6</v>
      </c>
      <c r="I47" s="2419">
        <v>105</v>
      </c>
      <c r="J47" s="1780">
        <f t="shared" si="4"/>
        <v>0</v>
      </c>
      <c r="K47" s="1039"/>
      <c r="L47" s="1039"/>
      <c r="M47" s="2399">
        <f t="shared" si="5"/>
        <v>0</v>
      </c>
      <c r="N47" s="1765"/>
      <c r="O47" s="1722"/>
    </row>
    <row r="48" spans="1:15" ht="13.8">
      <c r="A48" s="1722"/>
      <c r="B48" s="1774"/>
      <c r="C48" s="1722"/>
      <c r="D48" s="1775">
        <v>3</v>
      </c>
      <c r="E48" s="1776"/>
      <c r="F48" s="1777">
        <v>3</v>
      </c>
      <c r="G48" s="1778" t="s">
        <v>3793</v>
      </c>
      <c r="H48" s="1779" t="s">
        <v>24</v>
      </c>
      <c r="I48" s="2419">
        <v>2</v>
      </c>
      <c r="J48" s="1780">
        <f t="shared" si="4"/>
        <v>0</v>
      </c>
      <c r="K48" s="1039"/>
      <c r="L48" s="1039"/>
      <c r="M48" s="2399">
        <f t="shared" si="5"/>
        <v>0</v>
      </c>
      <c r="N48" s="1765"/>
      <c r="O48" s="1722"/>
    </row>
    <row r="49" spans="1:15" ht="27.6">
      <c r="A49" s="1722"/>
      <c r="B49" s="1774"/>
      <c r="C49" s="1722"/>
      <c r="D49" s="1775">
        <v>4</v>
      </c>
      <c r="E49" s="1776"/>
      <c r="F49" s="1777">
        <v>4</v>
      </c>
      <c r="G49" s="1778" t="s">
        <v>3796</v>
      </c>
      <c r="H49" s="1779" t="s">
        <v>24</v>
      </c>
      <c r="I49" s="2419">
        <v>4</v>
      </c>
      <c r="J49" s="1780">
        <f t="shared" si="4"/>
        <v>0</v>
      </c>
      <c r="K49" s="1039"/>
      <c r="L49" s="1039"/>
      <c r="M49" s="2399">
        <f t="shared" si="5"/>
        <v>0</v>
      </c>
      <c r="N49" s="1765"/>
      <c r="O49" s="1722"/>
    </row>
    <row r="50" spans="1:15" ht="13.8">
      <c r="A50" s="1722"/>
      <c r="B50" s="1774"/>
      <c r="C50" s="1722"/>
      <c r="D50" s="1775">
        <v>5</v>
      </c>
      <c r="E50" s="1776"/>
      <c r="F50" s="1777">
        <v>5</v>
      </c>
      <c r="G50" s="1778" t="s">
        <v>3795</v>
      </c>
      <c r="H50" s="1779" t="s">
        <v>24</v>
      </c>
      <c r="I50" s="2419">
        <v>7</v>
      </c>
      <c r="J50" s="1780">
        <f t="shared" si="4"/>
        <v>0</v>
      </c>
      <c r="K50" s="1039"/>
      <c r="L50" s="1039"/>
      <c r="M50" s="2399">
        <f t="shared" si="5"/>
        <v>0</v>
      </c>
      <c r="N50" s="1765"/>
      <c r="O50" s="1722"/>
    </row>
    <row r="51" spans="1:15" ht="13.8">
      <c r="A51" s="1722"/>
      <c r="B51" s="1774"/>
      <c r="C51" s="1722"/>
      <c r="D51" s="1775">
        <v>6</v>
      </c>
      <c r="E51" s="1776"/>
      <c r="F51" s="1777">
        <v>6</v>
      </c>
      <c r="G51" s="1778" t="s">
        <v>3800</v>
      </c>
      <c r="H51" s="1779" t="s">
        <v>24</v>
      </c>
      <c r="I51" s="2419">
        <v>30</v>
      </c>
      <c r="J51" s="1780">
        <f t="shared" si="4"/>
        <v>0</v>
      </c>
      <c r="K51" s="1039"/>
      <c r="L51" s="1039"/>
      <c r="M51" s="2399">
        <f t="shared" si="5"/>
        <v>0</v>
      </c>
      <c r="N51" s="1765"/>
      <c r="O51" s="1722"/>
    </row>
    <row r="52" spans="1:15" ht="13.8">
      <c r="A52" s="1722"/>
      <c r="B52" s="1774"/>
      <c r="C52" s="1722"/>
      <c r="D52" s="1775">
        <v>7</v>
      </c>
      <c r="E52" s="1776"/>
      <c r="F52" s="1777">
        <v>7</v>
      </c>
      <c r="G52" s="1778" t="s">
        <v>3801</v>
      </c>
      <c r="H52" s="1779" t="s">
        <v>24</v>
      </c>
      <c r="I52" s="2419">
        <v>100</v>
      </c>
      <c r="J52" s="1780">
        <f t="shared" si="4"/>
        <v>0</v>
      </c>
      <c r="K52" s="1039"/>
      <c r="L52" s="1039"/>
      <c r="M52" s="2399">
        <f t="shared" si="5"/>
        <v>0</v>
      </c>
      <c r="N52" s="1765"/>
      <c r="O52" s="1722"/>
    </row>
    <row r="53" spans="1:15" ht="27.6">
      <c r="A53" s="1722"/>
      <c r="B53" s="1774"/>
      <c r="C53" s="1722"/>
      <c r="D53" s="1775">
        <v>8</v>
      </c>
      <c r="E53" s="1776"/>
      <c r="F53" s="1777">
        <v>8</v>
      </c>
      <c r="G53" s="1778" t="s">
        <v>3805</v>
      </c>
      <c r="H53" s="1779" t="s">
        <v>24</v>
      </c>
      <c r="I53" s="2419">
        <v>6</v>
      </c>
      <c r="J53" s="1780">
        <f t="shared" si="4"/>
        <v>0</v>
      </c>
      <c r="K53" s="1039"/>
      <c r="L53" s="1039"/>
      <c r="M53" s="2399">
        <f t="shared" si="5"/>
        <v>0</v>
      </c>
      <c r="N53" s="1765"/>
      <c r="O53" s="1722"/>
    </row>
    <row r="54" spans="1:15" ht="27.6">
      <c r="A54" s="1722"/>
      <c r="B54" s="1774"/>
      <c r="C54" s="1722"/>
      <c r="D54" s="1775">
        <v>9</v>
      </c>
      <c r="E54" s="1776"/>
      <c r="F54" s="1777">
        <v>9</v>
      </c>
      <c r="G54" s="1778" t="s">
        <v>3804</v>
      </c>
      <c r="H54" s="1779" t="s">
        <v>24</v>
      </c>
      <c r="I54" s="2419">
        <v>6</v>
      </c>
      <c r="J54" s="1780">
        <f t="shared" si="4"/>
        <v>0</v>
      </c>
      <c r="K54" s="1039"/>
      <c r="L54" s="1039"/>
      <c r="M54" s="2399">
        <f t="shared" si="5"/>
        <v>0</v>
      </c>
      <c r="N54" s="1765"/>
      <c r="O54" s="1722"/>
    </row>
    <row r="55" spans="1:15">
      <c r="A55" s="1722"/>
      <c r="B55" s="1774"/>
      <c r="C55" s="1722"/>
      <c r="D55" s="1775">
        <v>10</v>
      </c>
      <c r="E55" s="1781"/>
      <c r="F55" s="1777">
        <v>10</v>
      </c>
      <c r="G55" s="1778" t="s">
        <v>3822</v>
      </c>
      <c r="H55" s="1779" t="s">
        <v>24</v>
      </c>
      <c r="I55" s="2419">
        <v>1</v>
      </c>
      <c r="J55" s="1780">
        <f t="shared" si="4"/>
        <v>0</v>
      </c>
      <c r="K55" s="1039"/>
      <c r="L55" s="1039"/>
      <c r="M55" s="2399">
        <f t="shared" si="5"/>
        <v>0</v>
      </c>
      <c r="N55" s="1765"/>
      <c r="O55" s="1722"/>
    </row>
    <row r="56" spans="1:15" ht="13.8">
      <c r="A56" s="1722"/>
      <c r="B56" s="1774"/>
      <c r="C56" s="1722"/>
      <c r="D56" s="1775">
        <v>11</v>
      </c>
      <c r="E56" s="1776"/>
      <c r="F56" s="1777">
        <v>11</v>
      </c>
      <c r="G56" s="1778" t="s">
        <v>3807</v>
      </c>
      <c r="H56" s="1779" t="s">
        <v>3808</v>
      </c>
      <c r="I56" s="2419">
        <v>14</v>
      </c>
      <c r="J56" s="1780">
        <f t="shared" si="4"/>
        <v>0</v>
      </c>
      <c r="K56" s="1039"/>
      <c r="L56" s="1039"/>
      <c r="M56" s="2399">
        <f t="shared" si="5"/>
        <v>0</v>
      </c>
      <c r="N56" s="1765"/>
      <c r="O56" s="1722"/>
    </row>
    <row r="57" spans="1:15" ht="27.6">
      <c r="A57" s="1722"/>
      <c r="B57" s="1774"/>
      <c r="C57" s="1722"/>
      <c r="D57" s="1775">
        <v>12</v>
      </c>
      <c r="E57" s="1781"/>
      <c r="F57" s="1789">
        <v>12</v>
      </c>
      <c r="G57" s="1778" t="s">
        <v>3823</v>
      </c>
      <c r="H57" s="1779" t="s">
        <v>24</v>
      </c>
      <c r="I57" s="2419">
        <v>1</v>
      </c>
      <c r="J57" s="1780">
        <f t="shared" si="4"/>
        <v>0</v>
      </c>
      <c r="K57" s="1039"/>
      <c r="L57" s="1039"/>
      <c r="M57" s="2399">
        <f t="shared" si="5"/>
        <v>0</v>
      </c>
      <c r="N57" s="1766"/>
      <c r="O57" s="1722"/>
    </row>
    <row r="58" spans="1:15" ht="13.8">
      <c r="A58" s="1722"/>
      <c r="B58" s="1774"/>
      <c r="C58" s="1722"/>
      <c r="D58" s="1775">
        <v>13</v>
      </c>
      <c r="E58" s="1776"/>
      <c r="F58" s="1777">
        <v>13</v>
      </c>
      <c r="G58" s="1778" t="s">
        <v>3810</v>
      </c>
      <c r="H58" s="1779" t="s">
        <v>6</v>
      </c>
      <c r="I58" s="2419">
        <v>140</v>
      </c>
      <c r="J58" s="1780">
        <f t="shared" si="4"/>
        <v>0</v>
      </c>
      <c r="K58" s="1039"/>
      <c r="L58" s="1039"/>
      <c r="M58" s="2399">
        <f t="shared" si="5"/>
        <v>0</v>
      </c>
      <c r="N58" s="1765"/>
      <c r="O58" s="1722"/>
    </row>
    <row r="59" spans="1:15" ht="13.8">
      <c r="A59" s="1722"/>
      <c r="B59" s="1774"/>
      <c r="C59" s="1722"/>
      <c r="D59" s="1775">
        <v>14</v>
      </c>
      <c r="E59" s="1776"/>
      <c r="F59" s="1777">
        <v>14</v>
      </c>
      <c r="G59" s="1778" t="s">
        <v>3811</v>
      </c>
      <c r="H59" s="1779" t="s">
        <v>24</v>
      </c>
      <c r="I59" s="2419">
        <v>1</v>
      </c>
      <c r="J59" s="1780">
        <f t="shared" si="4"/>
        <v>0</v>
      </c>
      <c r="K59" s="1039"/>
      <c r="L59" s="1039"/>
      <c r="M59" s="2399">
        <f t="shared" si="5"/>
        <v>0</v>
      </c>
      <c r="N59" s="1765"/>
      <c r="O59" s="1722"/>
    </row>
    <row r="60" spans="1:15" thickBot="1">
      <c r="A60" s="1722"/>
      <c r="B60" s="1774"/>
      <c r="C60" s="1722"/>
      <c r="D60" s="1775">
        <v>15</v>
      </c>
      <c r="E60" s="1784"/>
      <c r="F60" s="1790">
        <v>15</v>
      </c>
      <c r="G60" s="1785" t="s">
        <v>3813</v>
      </c>
      <c r="H60" s="1786" t="s">
        <v>24</v>
      </c>
      <c r="I60" s="2420">
        <v>1</v>
      </c>
      <c r="J60" s="1787">
        <f t="shared" si="4"/>
        <v>0</v>
      </c>
      <c r="K60" s="1039"/>
      <c r="L60" s="1039"/>
      <c r="M60" s="2399">
        <f t="shared" si="5"/>
        <v>0</v>
      </c>
      <c r="N60" s="1767"/>
      <c r="O60" s="1722"/>
    </row>
    <row r="61" spans="1:15" ht="13.8">
      <c r="A61" s="1722"/>
      <c r="B61" s="1791">
        <v>0</v>
      </c>
      <c r="C61" s="1792"/>
      <c r="D61" s="1793"/>
      <c r="E61" s="1794"/>
      <c r="F61" s="1795"/>
      <c r="G61" s="1796" t="s">
        <v>3824</v>
      </c>
      <c r="H61" s="1797"/>
      <c r="I61" s="2421"/>
      <c r="J61" s="2411"/>
      <c r="K61" s="1798"/>
      <c r="L61" s="1798"/>
      <c r="M61" s="2400">
        <f>SUM(M63:M77)</f>
        <v>0</v>
      </c>
      <c r="N61" s="1769"/>
      <c r="O61" s="1722"/>
    </row>
    <row r="62" spans="1:15">
      <c r="A62" s="1722"/>
      <c r="B62" s="1799"/>
      <c r="C62" s="1722"/>
      <c r="D62" s="1800"/>
      <c r="E62" s="1756" t="s">
        <v>3825</v>
      </c>
      <c r="F62" s="1731"/>
      <c r="G62" s="1724"/>
      <c r="H62" s="1724"/>
      <c r="I62" s="2403"/>
      <c r="J62" s="2407"/>
      <c r="K62" s="1724"/>
      <c r="L62" s="1724"/>
      <c r="M62" s="2399"/>
      <c r="N62" s="1770"/>
      <c r="O62" s="1722"/>
    </row>
    <row r="63" spans="1:15" ht="13.8">
      <c r="A63" s="1722"/>
      <c r="B63" s="1774"/>
      <c r="C63" s="1722"/>
      <c r="D63" s="1775">
        <v>1</v>
      </c>
      <c r="E63" s="1776"/>
      <c r="F63" s="1777">
        <v>1</v>
      </c>
      <c r="G63" s="1778" t="s">
        <v>3788</v>
      </c>
      <c r="H63" s="1779" t="s">
        <v>6</v>
      </c>
      <c r="I63" s="2419">
        <v>80</v>
      </c>
      <c r="J63" s="1780">
        <f t="shared" ref="J63:J77" si="6">K63+L63</f>
        <v>0</v>
      </c>
      <c r="K63" s="1039"/>
      <c r="L63" s="1039"/>
      <c r="M63" s="2399">
        <f t="shared" ref="M63:M77" si="7">I63*J63</f>
        <v>0</v>
      </c>
      <c r="N63" s="1765"/>
      <c r="O63" s="1722"/>
    </row>
    <row r="64" spans="1:15" ht="13.8">
      <c r="A64" s="1722"/>
      <c r="B64" s="1774"/>
      <c r="C64" s="1722"/>
      <c r="D64" s="1775">
        <v>2</v>
      </c>
      <c r="E64" s="1776"/>
      <c r="F64" s="1777">
        <v>2</v>
      </c>
      <c r="G64" s="1778" t="s">
        <v>3789</v>
      </c>
      <c r="H64" s="1779" t="s">
        <v>6</v>
      </c>
      <c r="I64" s="2419">
        <v>140</v>
      </c>
      <c r="J64" s="1780">
        <f t="shared" si="6"/>
        <v>0</v>
      </c>
      <c r="K64" s="1039"/>
      <c r="L64" s="1039"/>
      <c r="M64" s="2399">
        <f t="shared" si="7"/>
        <v>0</v>
      </c>
      <c r="N64" s="1765"/>
      <c r="O64" s="1722"/>
    </row>
    <row r="65" spans="1:15" ht="13.8">
      <c r="A65" s="1722"/>
      <c r="B65" s="1774"/>
      <c r="C65" s="1722"/>
      <c r="D65" s="1775">
        <v>3</v>
      </c>
      <c r="E65" s="1776"/>
      <c r="F65" s="1777">
        <v>3</v>
      </c>
      <c r="G65" s="1778" t="s">
        <v>3793</v>
      </c>
      <c r="H65" s="1779" t="s">
        <v>24</v>
      </c>
      <c r="I65" s="2419">
        <v>3</v>
      </c>
      <c r="J65" s="1780">
        <f t="shared" si="6"/>
        <v>0</v>
      </c>
      <c r="K65" s="1039"/>
      <c r="L65" s="1039"/>
      <c r="M65" s="2399">
        <f t="shared" si="7"/>
        <v>0</v>
      </c>
      <c r="N65" s="1765"/>
      <c r="O65" s="1722"/>
    </row>
    <row r="66" spans="1:15" ht="27.6">
      <c r="A66" s="1722"/>
      <c r="B66" s="1774"/>
      <c r="C66" s="1722"/>
      <c r="D66" s="1775">
        <v>4</v>
      </c>
      <c r="E66" s="1776"/>
      <c r="F66" s="1777">
        <v>4</v>
      </c>
      <c r="G66" s="1778" t="s">
        <v>3796</v>
      </c>
      <c r="H66" s="1779" t="s">
        <v>24</v>
      </c>
      <c r="I66" s="2419">
        <v>8</v>
      </c>
      <c r="J66" s="1780">
        <f t="shared" si="6"/>
        <v>0</v>
      </c>
      <c r="K66" s="1039"/>
      <c r="L66" s="1039"/>
      <c r="M66" s="2399">
        <f t="shared" si="7"/>
        <v>0</v>
      </c>
      <c r="N66" s="1765"/>
      <c r="O66" s="1722"/>
    </row>
    <row r="67" spans="1:15" ht="13.8">
      <c r="A67" s="1722"/>
      <c r="B67" s="1774"/>
      <c r="C67" s="1722"/>
      <c r="D67" s="1775">
        <v>5</v>
      </c>
      <c r="E67" s="1776"/>
      <c r="F67" s="1777">
        <v>5</v>
      </c>
      <c r="G67" s="1778" t="s">
        <v>3795</v>
      </c>
      <c r="H67" s="1779" t="s">
        <v>24</v>
      </c>
      <c r="I67" s="2419">
        <v>8</v>
      </c>
      <c r="J67" s="1780">
        <f t="shared" si="6"/>
        <v>0</v>
      </c>
      <c r="K67" s="1039"/>
      <c r="L67" s="1039"/>
      <c r="M67" s="2399">
        <f t="shared" si="7"/>
        <v>0</v>
      </c>
      <c r="N67" s="1765"/>
      <c r="O67" s="1722"/>
    </row>
    <row r="68" spans="1:15" ht="13.8">
      <c r="A68" s="1722"/>
      <c r="B68" s="1774"/>
      <c r="C68" s="1722"/>
      <c r="D68" s="1775">
        <v>6</v>
      </c>
      <c r="E68" s="1776"/>
      <c r="F68" s="1777">
        <v>6</v>
      </c>
      <c r="G68" s="1778" t="s">
        <v>3800</v>
      </c>
      <c r="H68" s="1779" t="s">
        <v>24</v>
      </c>
      <c r="I68" s="2419">
        <v>80</v>
      </c>
      <c r="J68" s="1780">
        <f t="shared" si="6"/>
        <v>0</v>
      </c>
      <c r="K68" s="1039"/>
      <c r="L68" s="1039"/>
      <c r="M68" s="2399">
        <f t="shared" si="7"/>
        <v>0</v>
      </c>
      <c r="N68" s="1765"/>
      <c r="O68" s="1722"/>
    </row>
    <row r="69" spans="1:15" ht="13.8">
      <c r="A69" s="1722"/>
      <c r="B69" s="1774"/>
      <c r="C69" s="1722"/>
      <c r="D69" s="1775">
        <v>7</v>
      </c>
      <c r="E69" s="1776"/>
      <c r="F69" s="1777">
        <v>7</v>
      </c>
      <c r="G69" s="1778" t="s">
        <v>3801</v>
      </c>
      <c r="H69" s="1779" t="s">
        <v>24</v>
      </c>
      <c r="I69" s="2419">
        <v>110</v>
      </c>
      <c r="J69" s="1780">
        <f t="shared" si="6"/>
        <v>0</v>
      </c>
      <c r="K69" s="1039"/>
      <c r="L69" s="1039"/>
      <c r="M69" s="2399">
        <f t="shared" si="7"/>
        <v>0</v>
      </c>
      <c r="N69" s="1765"/>
      <c r="O69" s="1722"/>
    </row>
    <row r="70" spans="1:15" ht="27.6">
      <c r="A70" s="1722"/>
      <c r="B70" s="1774"/>
      <c r="C70" s="1722"/>
      <c r="D70" s="1775">
        <v>8</v>
      </c>
      <c r="E70" s="1776"/>
      <c r="F70" s="1777">
        <v>8</v>
      </c>
      <c r="G70" s="1778" t="s">
        <v>3804</v>
      </c>
      <c r="H70" s="1779" t="s">
        <v>24</v>
      </c>
      <c r="I70" s="2419">
        <v>11</v>
      </c>
      <c r="J70" s="1780">
        <f t="shared" si="6"/>
        <v>0</v>
      </c>
      <c r="K70" s="1039"/>
      <c r="L70" s="1039"/>
      <c r="M70" s="2399">
        <f t="shared" si="7"/>
        <v>0</v>
      </c>
      <c r="N70" s="1765"/>
      <c r="O70" s="1722"/>
    </row>
    <row r="71" spans="1:15" ht="27.6">
      <c r="A71" s="1722"/>
      <c r="B71" s="1774"/>
      <c r="C71" s="1722"/>
      <c r="D71" s="1775">
        <v>9</v>
      </c>
      <c r="E71" s="1781"/>
      <c r="F71" s="1789">
        <v>9</v>
      </c>
      <c r="G71" s="1778" t="s">
        <v>3805</v>
      </c>
      <c r="H71" s="1779" t="s">
        <v>24</v>
      </c>
      <c r="I71" s="2419">
        <v>6</v>
      </c>
      <c r="J71" s="1780">
        <f t="shared" si="6"/>
        <v>0</v>
      </c>
      <c r="K71" s="1039"/>
      <c r="L71" s="1039"/>
      <c r="M71" s="2399">
        <f t="shared" si="7"/>
        <v>0</v>
      </c>
      <c r="N71" s="1766"/>
      <c r="O71" s="1722"/>
    </row>
    <row r="72" spans="1:15">
      <c r="A72" s="1722"/>
      <c r="B72" s="1774"/>
      <c r="C72" s="1722"/>
      <c r="D72" s="1775">
        <v>10</v>
      </c>
      <c r="E72" s="1781"/>
      <c r="F72" s="1789">
        <v>10</v>
      </c>
      <c r="G72" s="1778" t="s">
        <v>3826</v>
      </c>
      <c r="H72" s="1779" t="s">
        <v>24</v>
      </c>
      <c r="I72" s="2419">
        <v>1</v>
      </c>
      <c r="J72" s="1780">
        <f t="shared" si="6"/>
        <v>0</v>
      </c>
      <c r="K72" s="1039"/>
      <c r="L72" s="1039"/>
      <c r="M72" s="2399">
        <f t="shared" si="7"/>
        <v>0</v>
      </c>
      <c r="N72" s="1765"/>
      <c r="O72" s="1722"/>
    </row>
    <row r="73" spans="1:15" ht="13.8">
      <c r="A73" s="1722"/>
      <c r="B73" s="1774"/>
      <c r="C73" s="1722"/>
      <c r="D73" s="1775">
        <v>11</v>
      </c>
      <c r="E73" s="1776"/>
      <c r="F73" s="1777">
        <v>11</v>
      </c>
      <c r="G73" s="1778" t="s">
        <v>3807</v>
      </c>
      <c r="H73" s="1779" t="s">
        <v>3808</v>
      </c>
      <c r="I73" s="2419">
        <v>19</v>
      </c>
      <c r="J73" s="1780">
        <f t="shared" si="6"/>
        <v>0</v>
      </c>
      <c r="K73" s="1039"/>
      <c r="L73" s="1039"/>
      <c r="M73" s="2399">
        <f t="shared" si="7"/>
        <v>0</v>
      </c>
      <c r="N73" s="1765"/>
      <c r="O73" s="1722"/>
    </row>
    <row r="74" spans="1:15" ht="27.6">
      <c r="A74" s="1722"/>
      <c r="B74" s="1774"/>
      <c r="C74" s="1722"/>
      <c r="D74" s="1775">
        <v>12</v>
      </c>
      <c r="E74" s="1781"/>
      <c r="F74" s="1789">
        <v>12</v>
      </c>
      <c r="G74" s="1778" t="s">
        <v>3823</v>
      </c>
      <c r="H74" s="1779" t="s">
        <v>24</v>
      </c>
      <c r="I74" s="2419">
        <v>1</v>
      </c>
      <c r="J74" s="1780">
        <f t="shared" si="6"/>
        <v>0</v>
      </c>
      <c r="K74" s="1039"/>
      <c r="L74" s="1039"/>
      <c r="M74" s="2399">
        <f t="shared" si="7"/>
        <v>0</v>
      </c>
      <c r="N74" s="1766"/>
      <c r="O74" s="1722"/>
    </row>
    <row r="75" spans="1:15" ht="13.8">
      <c r="A75" s="1722"/>
      <c r="B75" s="1774"/>
      <c r="C75" s="1722"/>
      <c r="D75" s="1775">
        <v>13</v>
      </c>
      <c r="E75" s="1776"/>
      <c r="F75" s="1777">
        <v>13</v>
      </c>
      <c r="G75" s="1778" t="s">
        <v>3810</v>
      </c>
      <c r="H75" s="1779" t="s">
        <v>6</v>
      </c>
      <c r="I75" s="2419">
        <v>220</v>
      </c>
      <c r="J75" s="1780">
        <f t="shared" si="6"/>
        <v>0</v>
      </c>
      <c r="K75" s="1039"/>
      <c r="L75" s="1039"/>
      <c r="M75" s="2399">
        <f t="shared" si="7"/>
        <v>0</v>
      </c>
      <c r="N75" s="1765"/>
      <c r="O75" s="1722"/>
    </row>
    <row r="76" spans="1:15" ht="13.8">
      <c r="A76" s="1722"/>
      <c r="B76" s="1774"/>
      <c r="C76" s="1722"/>
      <c r="D76" s="1775">
        <v>14</v>
      </c>
      <c r="E76" s="1776"/>
      <c r="F76" s="1777">
        <v>14</v>
      </c>
      <c r="G76" s="1778" t="s">
        <v>3811</v>
      </c>
      <c r="H76" s="1779" t="s">
        <v>24</v>
      </c>
      <c r="I76" s="2419">
        <v>1</v>
      </c>
      <c r="J76" s="1780">
        <f t="shared" si="6"/>
        <v>0</v>
      </c>
      <c r="K76" s="1039"/>
      <c r="L76" s="1039"/>
      <c r="M76" s="2399">
        <f t="shared" si="7"/>
        <v>0</v>
      </c>
      <c r="N76" s="1765"/>
      <c r="O76" s="1722"/>
    </row>
    <row r="77" spans="1:15" thickBot="1">
      <c r="A77" s="1722"/>
      <c r="B77" s="1774"/>
      <c r="C77" s="1722"/>
      <c r="D77" s="1775">
        <v>15</v>
      </c>
      <c r="E77" s="1784"/>
      <c r="F77" s="1790">
        <v>15</v>
      </c>
      <c r="G77" s="1785" t="s">
        <v>3813</v>
      </c>
      <c r="H77" s="1786" t="s">
        <v>24</v>
      </c>
      <c r="I77" s="2420">
        <v>1</v>
      </c>
      <c r="J77" s="1787">
        <f t="shared" si="6"/>
        <v>0</v>
      </c>
      <c r="K77" s="1039"/>
      <c r="L77" s="1039"/>
      <c r="M77" s="2399">
        <f t="shared" si="7"/>
        <v>0</v>
      </c>
      <c r="N77" s="1767"/>
      <c r="O77" s="1722"/>
    </row>
    <row r="78" spans="1:15" thickBot="1">
      <c r="A78" s="1722"/>
      <c r="B78" s="1801">
        <v>0</v>
      </c>
      <c r="C78" s="1722"/>
      <c r="D78" s="1793"/>
      <c r="E78" s="1794"/>
      <c r="F78" s="1795"/>
      <c r="G78" s="1796" t="s">
        <v>3827</v>
      </c>
      <c r="H78" s="1797"/>
      <c r="I78" s="2421"/>
      <c r="J78" s="2411"/>
      <c r="K78" s="1798"/>
      <c r="L78" s="1798"/>
      <c r="M78" s="2400">
        <f>SUM(M79:M93)</f>
        <v>0</v>
      </c>
      <c r="N78" s="1769"/>
      <c r="O78" s="1722"/>
    </row>
    <row r="79" spans="1:15" ht="13.8">
      <c r="A79" s="1722"/>
      <c r="B79" s="1802"/>
      <c r="C79" s="1722"/>
      <c r="D79" s="1803">
        <v>1</v>
      </c>
      <c r="E79" s="1804"/>
      <c r="F79" s="1805">
        <v>1</v>
      </c>
      <c r="G79" s="1806" t="s">
        <v>3788</v>
      </c>
      <c r="H79" s="1807" t="s">
        <v>6</v>
      </c>
      <c r="I79" s="2422">
        <v>100</v>
      </c>
      <c r="J79" s="1808">
        <f t="shared" ref="J79:J93" si="8">K79+L79</f>
        <v>0</v>
      </c>
      <c r="K79" s="1039"/>
      <c r="L79" s="1039"/>
      <c r="M79" s="2401">
        <f t="shared" ref="M79:M93" si="9">I79*J79</f>
        <v>0</v>
      </c>
      <c r="N79" s="1771"/>
      <c r="O79" s="1722"/>
    </row>
    <row r="80" spans="1:15" ht="13.8">
      <c r="A80" s="1722"/>
      <c r="B80" s="1774"/>
      <c r="C80" s="1722"/>
      <c r="D80" s="1775">
        <v>2</v>
      </c>
      <c r="E80" s="1776"/>
      <c r="F80" s="1809">
        <v>2</v>
      </c>
      <c r="G80" s="1778" t="s">
        <v>3789</v>
      </c>
      <c r="H80" s="1779" t="s">
        <v>6</v>
      </c>
      <c r="I80" s="2419">
        <v>190</v>
      </c>
      <c r="J80" s="1780">
        <f t="shared" si="8"/>
        <v>0</v>
      </c>
      <c r="K80" s="1039"/>
      <c r="L80" s="1039"/>
      <c r="M80" s="2399">
        <f t="shared" si="9"/>
        <v>0</v>
      </c>
      <c r="N80" s="1765"/>
      <c r="O80" s="1722"/>
    </row>
    <row r="81" spans="1:15" ht="13.8">
      <c r="A81" s="1722"/>
      <c r="B81" s="1774"/>
      <c r="C81" s="1722"/>
      <c r="D81" s="1775">
        <v>3</v>
      </c>
      <c r="E81" s="1776"/>
      <c r="F81" s="1809">
        <v>3</v>
      </c>
      <c r="G81" s="1778" t="s">
        <v>3793</v>
      </c>
      <c r="H81" s="1779" t="s">
        <v>24</v>
      </c>
      <c r="I81" s="2419">
        <v>4</v>
      </c>
      <c r="J81" s="1780">
        <f t="shared" si="8"/>
        <v>0</v>
      </c>
      <c r="K81" s="1039"/>
      <c r="L81" s="1039"/>
      <c r="M81" s="2399">
        <f t="shared" si="9"/>
        <v>0</v>
      </c>
      <c r="N81" s="1765"/>
      <c r="O81" s="1722"/>
    </row>
    <row r="82" spans="1:15" ht="27.6">
      <c r="A82" s="1722"/>
      <c r="B82" s="1774"/>
      <c r="C82" s="1722"/>
      <c r="D82" s="1775">
        <v>4</v>
      </c>
      <c r="E82" s="1776"/>
      <c r="F82" s="1809">
        <v>4</v>
      </c>
      <c r="G82" s="1778" t="s">
        <v>3796</v>
      </c>
      <c r="H82" s="1779" t="s">
        <v>24</v>
      </c>
      <c r="I82" s="2419">
        <v>10</v>
      </c>
      <c r="J82" s="1780">
        <f t="shared" si="8"/>
        <v>0</v>
      </c>
      <c r="K82" s="1039"/>
      <c r="L82" s="1039"/>
      <c r="M82" s="2399">
        <f t="shared" si="9"/>
        <v>0</v>
      </c>
      <c r="N82" s="1765"/>
      <c r="O82" s="1722"/>
    </row>
    <row r="83" spans="1:15" ht="13.8">
      <c r="A83" s="1722"/>
      <c r="B83" s="1774"/>
      <c r="C83" s="1722"/>
      <c r="D83" s="1775">
        <v>5</v>
      </c>
      <c r="E83" s="1776"/>
      <c r="F83" s="1809">
        <v>5</v>
      </c>
      <c r="G83" s="1778" t="s">
        <v>3795</v>
      </c>
      <c r="H83" s="1779" t="s">
        <v>24</v>
      </c>
      <c r="I83" s="2419">
        <v>9</v>
      </c>
      <c r="J83" s="1780">
        <f t="shared" si="8"/>
        <v>0</v>
      </c>
      <c r="K83" s="1039"/>
      <c r="L83" s="1039"/>
      <c r="M83" s="2399">
        <f t="shared" si="9"/>
        <v>0</v>
      </c>
      <c r="N83" s="1765"/>
      <c r="O83" s="1722"/>
    </row>
    <row r="84" spans="1:15" ht="13.8">
      <c r="A84" s="1722"/>
      <c r="B84" s="1774"/>
      <c r="C84" s="1722"/>
      <c r="D84" s="1775">
        <v>6</v>
      </c>
      <c r="E84" s="1776"/>
      <c r="F84" s="1809">
        <v>6</v>
      </c>
      <c r="G84" s="1778" t="s">
        <v>3800</v>
      </c>
      <c r="H84" s="1779" t="s">
        <v>24</v>
      </c>
      <c r="I84" s="2419">
        <v>100</v>
      </c>
      <c r="J84" s="1780">
        <f t="shared" si="8"/>
        <v>0</v>
      </c>
      <c r="K84" s="1039"/>
      <c r="L84" s="1039"/>
      <c r="M84" s="2399">
        <f t="shared" si="9"/>
        <v>0</v>
      </c>
      <c r="N84" s="1765"/>
      <c r="O84" s="1722"/>
    </row>
    <row r="85" spans="1:15" ht="13.8">
      <c r="A85" s="1722"/>
      <c r="B85" s="1774"/>
      <c r="C85" s="1722"/>
      <c r="D85" s="1775">
        <v>7</v>
      </c>
      <c r="E85" s="1776"/>
      <c r="F85" s="1809">
        <v>7</v>
      </c>
      <c r="G85" s="1778" t="s">
        <v>3801</v>
      </c>
      <c r="H85" s="1779" t="s">
        <v>24</v>
      </c>
      <c r="I85" s="2419">
        <v>125</v>
      </c>
      <c r="J85" s="1780">
        <f t="shared" si="8"/>
        <v>0</v>
      </c>
      <c r="K85" s="1039"/>
      <c r="L85" s="1039"/>
      <c r="M85" s="2399">
        <f t="shared" si="9"/>
        <v>0</v>
      </c>
      <c r="N85" s="1765"/>
      <c r="O85" s="1722"/>
    </row>
    <row r="86" spans="1:15" ht="27.6">
      <c r="A86" s="1722"/>
      <c r="B86" s="1774"/>
      <c r="C86" s="1722"/>
      <c r="D86" s="1775">
        <v>8</v>
      </c>
      <c r="E86" s="1776"/>
      <c r="F86" s="1809">
        <v>8</v>
      </c>
      <c r="G86" s="1778" t="s">
        <v>3804</v>
      </c>
      <c r="H86" s="1779" t="s">
        <v>24</v>
      </c>
      <c r="I86" s="2419">
        <v>14</v>
      </c>
      <c r="J86" s="1780">
        <f t="shared" si="8"/>
        <v>0</v>
      </c>
      <c r="K86" s="1039"/>
      <c r="L86" s="1039"/>
      <c r="M86" s="2399">
        <f t="shared" si="9"/>
        <v>0</v>
      </c>
      <c r="N86" s="1765"/>
      <c r="O86" s="1722"/>
    </row>
    <row r="87" spans="1:15" ht="27.6">
      <c r="A87" s="1722"/>
      <c r="B87" s="1774"/>
      <c r="C87" s="1722"/>
      <c r="D87" s="1775">
        <v>9</v>
      </c>
      <c r="E87" s="1781"/>
      <c r="F87" s="1810">
        <v>9</v>
      </c>
      <c r="G87" s="1778" t="s">
        <v>3805</v>
      </c>
      <c r="H87" s="1779" t="s">
        <v>24</v>
      </c>
      <c r="I87" s="2423">
        <v>6</v>
      </c>
      <c r="J87" s="1780">
        <f t="shared" si="8"/>
        <v>0</v>
      </c>
      <c r="K87" s="1039"/>
      <c r="L87" s="1039"/>
      <c r="M87" s="2399">
        <f t="shared" si="9"/>
        <v>0</v>
      </c>
      <c r="N87" s="1766"/>
      <c r="O87" s="1722"/>
    </row>
    <row r="88" spans="1:15">
      <c r="A88" s="1722"/>
      <c r="B88" s="1774"/>
      <c r="C88" s="1722"/>
      <c r="D88" s="1775">
        <v>10</v>
      </c>
      <c r="E88" s="1781"/>
      <c r="F88" s="1810">
        <v>10</v>
      </c>
      <c r="G88" s="1778" t="s">
        <v>3826</v>
      </c>
      <c r="H88" s="1779" t="s">
        <v>24</v>
      </c>
      <c r="I88" s="2423">
        <v>1</v>
      </c>
      <c r="J88" s="1780">
        <f t="shared" si="8"/>
        <v>0</v>
      </c>
      <c r="K88" s="1039"/>
      <c r="L88" s="1039"/>
      <c r="M88" s="2399">
        <f t="shared" si="9"/>
        <v>0</v>
      </c>
      <c r="N88" s="1765"/>
      <c r="O88" s="1722"/>
    </row>
    <row r="89" spans="1:15" ht="13.8">
      <c r="A89" s="1722"/>
      <c r="B89" s="1774"/>
      <c r="C89" s="1722"/>
      <c r="D89" s="1775">
        <v>11</v>
      </c>
      <c r="E89" s="1776"/>
      <c r="F89" s="1809">
        <v>11</v>
      </c>
      <c r="G89" s="1778" t="s">
        <v>3807</v>
      </c>
      <c r="H89" s="1779" t="s">
        <v>3808</v>
      </c>
      <c r="I89" s="2423">
        <v>22</v>
      </c>
      <c r="J89" s="1780">
        <f t="shared" si="8"/>
        <v>0</v>
      </c>
      <c r="K89" s="1039"/>
      <c r="L89" s="1039"/>
      <c r="M89" s="2399">
        <f t="shared" si="9"/>
        <v>0</v>
      </c>
      <c r="N89" s="1765"/>
      <c r="O89" s="1722"/>
    </row>
    <row r="90" spans="1:15" ht="27.6">
      <c r="A90" s="1722"/>
      <c r="B90" s="1774"/>
      <c r="C90" s="1722"/>
      <c r="D90" s="1775">
        <v>12</v>
      </c>
      <c r="E90" s="1781"/>
      <c r="F90" s="1810">
        <v>12</v>
      </c>
      <c r="G90" s="1778" t="s">
        <v>3823</v>
      </c>
      <c r="H90" s="1779" t="s">
        <v>24</v>
      </c>
      <c r="I90" s="2423">
        <v>1</v>
      </c>
      <c r="J90" s="1780">
        <f t="shared" si="8"/>
        <v>0</v>
      </c>
      <c r="K90" s="1039"/>
      <c r="L90" s="1039"/>
      <c r="M90" s="2399">
        <f t="shared" si="9"/>
        <v>0</v>
      </c>
      <c r="N90" s="1766"/>
      <c r="O90" s="1722"/>
    </row>
    <row r="91" spans="1:15" ht="13.8">
      <c r="A91" s="1722"/>
      <c r="B91" s="1774"/>
      <c r="C91" s="1722"/>
      <c r="D91" s="1775">
        <v>13</v>
      </c>
      <c r="E91" s="1776"/>
      <c r="F91" s="1809">
        <v>13</v>
      </c>
      <c r="G91" s="1778" t="s">
        <v>3810</v>
      </c>
      <c r="H91" s="1779" t="s">
        <v>6</v>
      </c>
      <c r="I91" s="2419">
        <v>290</v>
      </c>
      <c r="J91" s="1780">
        <f t="shared" si="8"/>
        <v>0</v>
      </c>
      <c r="K91" s="1039"/>
      <c r="L91" s="1039"/>
      <c r="M91" s="2399">
        <f t="shared" si="9"/>
        <v>0</v>
      </c>
      <c r="N91" s="1765"/>
      <c r="O91" s="1722"/>
    </row>
    <row r="92" spans="1:15" ht="13.8">
      <c r="A92" s="1722"/>
      <c r="B92" s="1774"/>
      <c r="C92" s="1722"/>
      <c r="D92" s="1775">
        <v>14</v>
      </c>
      <c r="E92" s="1776"/>
      <c r="F92" s="1809">
        <v>14</v>
      </c>
      <c r="G92" s="1778" t="s">
        <v>3811</v>
      </c>
      <c r="H92" s="1779" t="s">
        <v>24</v>
      </c>
      <c r="I92" s="2419">
        <v>1</v>
      </c>
      <c r="J92" s="1780">
        <f t="shared" si="8"/>
        <v>0</v>
      </c>
      <c r="K92" s="1039"/>
      <c r="L92" s="1039"/>
      <c r="M92" s="2399">
        <f t="shared" si="9"/>
        <v>0</v>
      </c>
      <c r="N92" s="1765"/>
      <c r="O92" s="1722"/>
    </row>
    <row r="93" spans="1:15" thickBot="1">
      <c r="A93" s="1722"/>
      <c r="B93" s="1774"/>
      <c r="C93" s="1722"/>
      <c r="D93" s="1775">
        <v>15</v>
      </c>
      <c r="E93" s="1784"/>
      <c r="F93" s="1811">
        <v>15</v>
      </c>
      <c r="G93" s="1785" t="s">
        <v>3813</v>
      </c>
      <c r="H93" s="1786" t="s">
        <v>24</v>
      </c>
      <c r="I93" s="2420">
        <v>1</v>
      </c>
      <c r="J93" s="1787">
        <f t="shared" si="8"/>
        <v>0</v>
      </c>
      <c r="K93" s="1039"/>
      <c r="L93" s="1039"/>
      <c r="M93" s="2399">
        <f t="shared" si="9"/>
        <v>0</v>
      </c>
      <c r="N93" s="1767"/>
      <c r="O93" s="1722"/>
    </row>
    <row r="94" spans="1:15" thickBot="1">
      <c r="A94" s="1722"/>
      <c r="B94" s="1801">
        <v>0</v>
      </c>
      <c r="C94" s="1722"/>
      <c r="D94" s="1793"/>
      <c r="E94" s="1794"/>
      <c r="F94" s="1795"/>
      <c r="G94" s="1796" t="s">
        <v>3828</v>
      </c>
      <c r="H94" s="1797"/>
      <c r="I94" s="2421"/>
      <c r="J94" s="2411"/>
      <c r="K94" s="1798"/>
      <c r="L94" s="1798"/>
      <c r="M94" s="2400">
        <f>SUM(M95:M109)</f>
        <v>0</v>
      </c>
      <c r="N94" s="1769"/>
      <c r="O94" s="1722"/>
    </row>
    <row r="95" spans="1:15" ht="13.8">
      <c r="A95" s="1722"/>
      <c r="B95" s="1802"/>
      <c r="C95" s="1722"/>
      <c r="D95" s="1803">
        <v>1</v>
      </c>
      <c r="E95" s="1804"/>
      <c r="F95" s="1812">
        <v>1</v>
      </c>
      <c r="G95" s="1806" t="s">
        <v>3788</v>
      </c>
      <c r="H95" s="1807" t="s">
        <v>6</v>
      </c>
      <c r="I95" s="2422">
        <v>12</v>
      </c>
      <c r="J95" s="1808">
        <f t="shared" ref="J95:J109" si="10">K95+L95</f>
        <v>0</v>
      </c>
      <c r="K95" s="1039"/>
      <c r="L95" s="1039"/>
      <c r="M95" s="2401">
        <f t="shared" ref="M95:M109" si="11">I95*J95</f>
        <v>0</v>
      </c>
      <c r="N95" s="1771"/>
      <c r="O95" s="1722"/>
    </row>
    <row r="96" spans="1:15" ht="13.8">
      <c r="A96" s="1722"/>
      <c r="B96" s="1774"/>
      <c r="C96" s="1722"/>
      <c r="D96" s="1775">
        <v>2</v>
      </c>
      <c r="E96" s="1776"/>
      <c r="F96" s="1777">
        <v>2</v>
      </c>
      <c r="G96" s="1778" t="s">
        <v>3789</v>
      </c>
      <c r="H96" s="1779" t="s">
        <v>6</v>
      </c>
      <c r="I96" s="2419">
        <v>90</v>
      </c>
      <c r="J96" s="1780">
        <f t="shared" si="10"/>
        <v>0</v>
      </c>
      <c r="K96" s="1039"/>
      <c r="L96" s="1039"/>
      <c r="M96" s="2399">
        <f t="shared" si="11"/>
        <v>0</v>
      </c>
      <c r="N96" s="1765"/>
      <c r="O96" s="1722"/>
    </row>
    <row r="97" spans="1:15" ht="13.8">
      <c r="A97" s="1722"/>
      <c r="B97" s="1774"/>
      <c r="C97" s="1722"/>
      <c r="D97" s="1775">
        <v>3</v>
      </c>
      <c r="E97" s="1776"/>
      <c r="F97" s="1777">
        <v>3</v>
      </c>
      <c r="G97" s="1778" t="s">
        <v>3793</v>
      </c>
      <c r="H97" s="1779" t="s">
        <v>24</v>
      </c>
      <c r="I97" s="2419">
        <v>1</v>
      </c>
      <c r="J97" s="1780">
        <f t="shared" si="10"/>
        <v>0</v>
      </c>
      <c r="K97" s="1039"/>
      <c r="L97" s="1039"/>
      <c r="M97" s="2399">
        <f t="shared" si="11"/>
        <v>0</v>
      </c>
      <c r="N97" s="1765"/>
      <c r="O97" s="1722"/>
    </row>
    <row r="98" spans="1:15" ht="27.6">
      <c r="A98" s="1722"/>
      <c r="B98" s="1774"/>
      <c r="C98" s="1722"/>
      <c r="D98" s="1775">
        <v>4</v>
      </c>
      <c r="E98" s="1776"/>
      <c r="F98" s="1777">
        <v>4</v>
      </c>
      <c r="G98" s="1778" t="s">
        <v>3796</v>
      </c>
      <c r="H98" s="1779" t="s">
        <v>24</v>
      </c>
      <c r="I98" s="2419">
        <v>1</v>
      </c>
      <c r="J98" s="1780">
        <f t="shared" si="10"/>
        <v>0</v>
      </c>
      <c r="K98" s="1039"/>
      <c r="L98" s="1039"/>
      <c r="M98" s="2399">
        <f t="shared" si="11"/>
        <v>0</v>
      </c>
      <c r="N98" s="1765"/>
      <c r="O98" s="1722"/>
    </row>
    <row r="99" spans="1:15" ht="13.8">
      <c r="A99" s="1722"/>
      <c r="B99" s="1774"/>
      <c r="C99" s="1722"/>
      <c r="D99" s="1775">
        <v>5</v>
      </c>
      <c r="E99" s="1776"/>
      <c r="F99" s="1777">
        <v>5</v>
      </c>
      <c r="G99" s="1778" t="s">
        <v>3795</v>
      </c>
      <c r="H99" s="1779" t="s">
        <v>24</v>
      </c>
      <c r="I99" s="2419">
        <v>6</v>
      </c>
      <c r="J99" s="1780">
        <f t="shared" si="10"/>
        <v>0</v>
      </c>
      <c r="K99" s="1039"/>
      <c r="L99" s="1039"/>
      <c r="M99" s="2399">
        <f t="shared" si="11"/>
        <v>0</v>
      </c>
      <c r="N99" s="1765"/>
      <c r="O99" s="1722"/>
    </row>
    <row r="100" spans="1:15" ht="13.8">
      <c r="A100" s="1722"/>
      <c r="B100" s="1774"/>
      <c r="C100" s="1722"/>
      <c r="D100" s="1775">
        <v>6</v>
      </c>
      <c r="E100" s="1776"/>
      <c r="F100" s="1777">
        <v>6</v>
      </c>
      <c r="G100" s="1778" t="s">
        <v>3800</v>
      </c>
      <c r="H100" s="1779" t="s">
        <v>24</v>
      </c>
      <c r="I100" s="2419">
        <v>10</v>
      </c>
      <c r="J100" s="1780">
        <f t="shared" si="10"/>
        <v>0</v>
      </c>
      <c r="K100" s="1039"/>
      <c r="L100" s="1039"/>
      <c r="M100" s="2399">
        <f t="shared" si="11"/>
        <v>0</v>
      </c>
      <c r="N100" s="1765"/>
      <c r="O100" s="1722"/>
    </row>
    <row r="101" spans="1:15" ht="13.8">
      <c r="A101" s="1722"/>
      <c r="B101" s="1774"/>
      <c r="C101" s="1722"/>
      <c r="D101" s="1775">
        <v>7</v>
      </c>
      <c r="E101" s="1776"/>
      <c r="F101" s="1777">
        <v>7</v>
      </c>
      <c r="G101" s="1778" t="s">
        <v>3801</v>
      </c>
      <c r="H101" s="1779" t="s">
        <v>24</v>
      </c>
      <c r="I101" s="2419">
        <v>63</v>
      </c>
      <c r="J101" s="1780">
        <f t="shared" si="10"/>
        <v>0</v>
      </c>
      <c r="K101" s="1039"/>
      <c r="L101" s="1039"/>
      <c r="M101" s="2399">
        <f t="shared" si="11"/>
        <v>0</v>
      </c>
      <c r="N101" s="1765"/>
      <c r="O101" s="1722"/>
    </row>
    <row r="102" spans="1:15" ht="27.6">
      <c r="A102" s="1722"/>
      <c r="B102" s="1774"/>
      <c r="C102" s="1722"/>
      <c r="D102" s="1775">
        <v>8</v>
      </c>
      <c r="E102" s="1776"/>
      <c r="F102" s="1777">
        <v>8</v>
      </c>
      <c r="G102" s="1778" t="s">
        <v>3804</v>
      </c>
      <c r="H102" s="1779" t="s">
        <v>24</v>
      </c>
      <c r="I102" s="2419">
        <v>1</v>
      </c>
      <c r="J102" s="1780">
        <f t="shared" si="10"/>
        <v>0</v>
      </c>
      <c r="K102" s="1039"/>
      <c r="L102" s="1039"/>
      <c r="M102" s="2399">
        <f t="shared" si="11"/>
        <v>0</v>
      </c>
      <c r="N102" s="1765"/>
      <c r="O102" s="1722"/>
    </row>
    <row r="103" spans="1:15" ht="27.6">
      <c r="A103" s="1722"/>
      <c r="B103" s="1774"/>
      <c r="C103" s="1722"/>
      <c r="D103" s="1775">
        <v>9</v>
      </c>
      <c r="E103" s="1781"/>
      <c r="F103" s="1789">
        <v>9</v>
      </c>
      <c r="G103" s="1778" t="s">
        <v>3805</v>
      </c>
      <c r="H103" s="1779" t="s">
        <v>24</v>
      </c>
      <c r="I103" s="2419">
        <v>2</v>
      </c>
      <c r="J103" s="1780">
        <f t="shared" si="10"/>
        <v>0</v>
      </c>
      <c r="K103" s="1039"/>
      <c r="L103" s="1039"/>
      <c r="M103" s="2399">
        <f t="shared" si="11"/>
        <v>0</v>
      </c>
      <c r="N103" s="1766"/>
      <c r="O103" s="1722"/>
    </row>
    <row r="104" spans="1:15">
      <c r="A104" s="1722"/>
      <c r="B104" s="1774"/>
      <c r="C104" s="1722"/>
      <c r="D104" s="1775">
        <v>10</v>
      </c>
      <c r="E104" s="1781"/>
      <c r="F104" s="1789">
        <v>10</v>
      </c>
      <c r="G104" s="1778" t="s">
        <v>3826</v>
      </c>
      <c r="H104" s="1779" t="s">
        <v>24</v>
      </c>
      <c r="I104" s="2419">
        <v>1</v>
      </c>
      <c r="J104" s="1780">
        <f t="shared" si="10"/>
        <v>0</v>
      </c>
      <c r="K104" s="1039"/>
      <c r="L104" s="1039"/>
      <c r="M104" s="2399">
        <f t="shared" si="11"/>
        <v>0</v>
      </c>
      <c r="N104" s="1765"/>
      <c r="O104" s="1722"/>
    </row>
    <row r="105" spans="1:15" ht="13.8">
      <c r="A105" s="1722"/>
      <c r="B105" s="1774"/>
      <c r="C105" s="1722"/>
      <c r="D105" s="1775">
        <v>11</v>
      </c>
      <c r="E105" s="1776"/>
      <c r="F105" s="1777">
        <v>11</v>
      </c>
      <c r="G105" s="1778" t="s">
        <v>3807</v>
      </c>
      <c r="H105" s="1779" t="s">
        <v>3808</v>
      </c>
      <c r="I105" s="2419">
        <v>13</v>
      </c>
      <c r="J105" s="1780">
        <f t="shared" si="10"/>
        <v>0</v>
      </c>
      <c r="K105" s="1039"/>
      <c r="L105" s="1039"/>
      <c r="M105" s="2399">
        <f t="shared" si="11"/>
        <v>0</v>
      </c>
      <c r="N105" s="1765"/>
      <c r="O105" s="1722"/>
    </row>
    <row r="106" spans="1:15" ht="27.6">
      <c r="A106" s="1722"/>
      <c r="B106" s="1774"/>
      <c r="C106" s="1722"/>
      <c r="D106" s="1775">
        <v>12</v>
      </c>
      <c r="E106" s="1781"/>
      <c r="F106" s="1789">
        <v>12</v>
      </c>
      <c r="G106" s="1778" t="s">
        <v>3823</v>
      </c>
      <c r="H106" s="1779" t="s">
        <v>24</v>
      </c>
      <c r="I106" s="2419">
        <v>1</v>
      </c>
      <c r="J106" s="1780">
        <f t="shared" si="10"/>
        <v>0</v>
      </c>
      <c r="K106" s="1039"/>
      <c r="L106" s="1039"/>
      <c r="M106" s="2399">
        <f t="shared" si="11"/>
        <v>0</v>
      </c>
      <c r="N106" s="1766"/>
      <c r="O106" s="1722"/>
    </row>
    <row r="107" spans="1:15" ht="13.8">
      <c r="A107" s="1722"/>
      <c r="B107" s="1774"/>
      <c r="C107" s="1722"/>
      <c r="D107" s="1775">
        <v>13</v>
      </c>
      <c r="E107" s="1776"/>
      <c r="F107" s="1777">
        <v>13</v>
      </c>
      <c r="G107" s="1778" t="s">
        <v>3810</v>
      </c>
      <c r="H107" s="1779" t="s">
        <v>6</v>
      </c>
      <c r="I107" s="2419">
        <v>102</v>
      </c>
      <c r="J107" s="1780">
        <f t="shared" si="10"/>
        <v>0</v>
      </c>
      <c r="K107" s="1039"/>
      <c r="L107" s="1039"/>
      <c r="M107" s="2399">
        <f t="shared" si="11"/>
        <v>0</v>
      </c>
      <c r="N107" s="1765"/>
      <c r="O107" s="1722"/>
    </row>
    <row r="108" spans="1:15" ht="13.8">
      <c r="A108" s="1722"/>
      <c r="B108" s="1774"/>
      <c r="C108" s="1722"/>
      <c r="D108" s="1775">
        <v>14</v>
      </c>
      <c r="E108" s="1776"/>
      <c r="F108" s="1777">
        <v>14</v>
      </c>
      <c r="G108" s="1778" t="s">
        <v>3811</v>
      </c>
      <c r="H108" s="1779" t="s">
        <v>24</v>
      </c>
      <c r="I108" s="2419">
        <v>1</v>
      </c>
      <c r="J108" s="1780">
        <f t="shared" si="10"/>
        <v>0</v>
      </c>
      <c r="K108" s="1039"/>
      <c r="L108" s="1039"/>
      <c r="M108" s="2399">
        <f t="shared" si="11"/>
        <v>0</v>
      </c>
      <c r="N108" s="1765"/>
      <c r="O108" s="1722"/>
    </row>
    <row r="109" spans="1:15" thickBot="1">
      <c r="A109" s="1722"/>
      <c r="B109" s="1774"/>
      <c r="C109" s="1722"/>
      <c r="D109" s="1775">
        <v>15</v>
      </c>
      <c r="E109" s="1784"/>
      <c r="F109" s="1790">
        <v>15</v>
      </c>
      <c r="G109" s="1785" t="s">
        <v>3813</v>
      </c>
      <c r="H109" s="1786" t="s">
        <v>24</v>
      </c>
      <c r="I109" s="2420">
        <v>1</v>
      </c>
      <c r="J109" s="1787">
        <f t="shared" si="10"/>
        <v>0</v>
      </c>
      <c r="K109" s="1039"/>
      <c r="L109" s="1039"/>
      <c r="M109" s="2399">
        <f t="shared" si="11"/>
        <v>0</v>
      </c>
      <c r="N109" s="1767"/>
      <c r="O109" s="1722"/>
    </row>
    <row r="110" spans="1:15" thickBot="1">
      <c r="A110" s="1722"/>
      <c r="B110" s="1801">
        <v>0</v>
      </c>
      <c r="C110" s="1722"/>
      <c r="D110" s="1793"/>
      <c r="E110" s="1794"/>
      <c r="F110" s="1795"/>
      <c r="G110" s="1796" t="s">
        <v>3829</v>
      </c>
      <c r="H110" s="1797"/>
      <c r="I110" s="2421"/>
      <c r="J110" s="2411"/>
      <c r="K110" s="1798"/>
      <c r="L110" s="1798"/>
      <c r="M110" s="2400">
        <f>SUM(M111:M125)</f>
        <v>0</v>
      </c>
      <c r="N110" s="1769"/>
      <c r="O110" s="1722"/>
    </row>
    <row r="111" spans="1:15" ht="13.8">
      <c r="A111" s="1722"/>
      <c r="B111" s="1802"/>
      <c r="C111" s="1722"/>
      <c r="D111" s="1803">
        <v>1</v>
      </c>
      <c r="E111" s="1804"/>
      <c r="F111" s="1812">
        <v>1</v>
      </c>
      <c r="G111" s="1806" t="s">
        <v>3788</v>
      </c>
      <c r="H111" s="1807" t="s">
        <v>6</v>
      </c>
      <c r="I111" s="2422">
        <v>90</v>
      </c>
      <c r="J111" s="1808">
        <f t="shared" ref="J111:J125" si="12">K111+L111</f>
        <v>0</v>
      </c>
      <c r="K111" s="1039"/>
      <c r="L111" s="1039"/>
      <c r="M111" s="2401">
        <f t="shared" ref="M111:M125" si="13">I111*J111</f>
        <v>0</v>
      </c>
      <c r="N111" s="1771"/>
      <c r="O111" s="1722"/>
    </row>
    <row r="112" spans="1:15" ht="13.8">
      <c r="A112" s="1722"/>
      <c r="B112" s="1774"/>
      <c r="C112" s="1722"/>
      <c r="D112" s="1775">
        <v>2</v>
      </c>
      <c r="E112" s="1776"/>
      <c r="F112" s="1777">
        <v>2</v>
      </c>
      <c r="G112" s="1778" t="s">
        <v>3789</v>
      </c>
      <c r="H112" s="1779" t="s">
        <v>6</v>
      </c>
      <c r="I112" s="2419">
        <v>160</v>
      </c>
      <c r="J112" s="1780">
        <f t="shared" si="12"/>
        <v>0</v>
      </c>
      <c r="K112" s="1039"/>
      <c r="L112" s="1039"/>
      <c r="M112" s="2399">
        <f t="shared" si="13"/>
        <v>0</v>
      </c>
      <c r="N112" s="1765"/>
      <c r="O112" s="1722"/>
    </row>
    <row r="113" spans="1:15" ht="13.8">
      <c r="A113" s="1722"/>
      <c r="B113" s="1774"/>
      <c r="C113" s="1722"/>
      <c r="D113" s="1775">
        <v>3</v>
      </c>
      <c r="E113" s="1776"/>
      <c r="F113" s="1777">
        <v>3</v>
      </c>
      <c r="G113" s="1778" t="s">
        <v>3793</v>
      </c>
      <c r="H113" s="1779" t="s">
        <v>24</v>
      </c>
      <c r="I113" s="2419">
        <v>4</v>
      </c>
      <c r="J113" s="1780">
        <f t="shared" si="12"/>
        <v>0</v>
      </c>
      <c r="K113" s="1039"/>
      <c r="L113" s="1039"/>
      <c r="M113" s="2399">
        <f t="shared" si="13"/>
        <v>0</v>
      </c>
      <c r="N113" s="1765"/>
      <c r="O113" s="1722"/>
    </row>
    <row r="114" spans="1:15" ht="27.6">
      <c r="A114" s="1722"/>
      <c r="B114" s="1774"/>
      <c r="C114" s="1722"/>
      <c r="D114" s="1775">
        <v>4</v>
      </c>
      <c r="E114" s="1776"/>
      <c r="F114" s="1777">
        <v>4</v>
      </c>
      <c r="G114" s="1778" t="s">
        <v>3796</v>
      </c>
      <c r="H114" s="1779" t="s">
        <v>24</v>
      </c>
      <c r="I114" s="2419">
        <v>8</v>
      </c>
      <c r="J114" s="1780">
        <f t="shared" si="12"/>
        <v>0</v>
      </c>
      <c r="K114" s="1039"/>
      <c r="L114" s="1039"/>
      <c r="M114" s="2399">
        <f t="shared" si="13"/>
        <v>0</v>
      </c>
      <c r="N114" s="1765"/>
      <c r="O114" s="1722"/>
    </row>
    <row r="115" spans="1:15" ht="13.8">
      <c r="A115" s="1722"/>
      <c r="B115" s="1774"/>
      <c r="C115" s="1722"/>
      <c r="D115" s="1775">
        <v>5</v>
      </c>
      <c r="E115" s="1776"/>
      <c r="F115" s="1777">
        <v>5</v>
      </c>
      <c r="G115" s="1778" t="s">
        <v>3795</v>
      </c>
      <c r="H115" s="1779" t="s">
        <v>24</v>
      </c>
      <c r="I115" s="2419">
        <v>7</v>
      </c>
      <c r="J115" s="1780">
        <f t="shared" si="12"/>
        <v>0</v>
      </c>
      <c r="K115" s="1039"/>
      <c r="L115" s="1039"/>
      <c r="M115" s="2399">
        <f t="shared" si="13"/>
        <v>0</v>
      </c>
      <c r="N115" s="1765"/>
      <c r="O115" s="1722"/>
    </row>
    <row r="116" spans="1:15" ht="13.8">
      <c r="A116" s="1722"/>
      <c r="B116" s="1774"/>
      <c r="C116" s="1722"/>
      <c r="D116" s="1775">
        <v>6</v>
      </c>
      <c r="E116" s="1776"/>
      <c r="F116" s="1777">
        <v>6</v>
      </c>
      <c r="G116" s="1778" t="s">
        <v>3800</v>
      </c>
      <c r="H116" s="1779" t="s">
        <v>24</v>
      </c>
      <c r="I116" s="2419">
        <v>80</v>
      </c>
      <c r="J116" s="1780">
        <f t="shared" si="12"/>
        <v>0</v>
      </c>
      <c r="K116" s="1039"/>
      <c r="L116" s="1039"/>
      <c r="M116" s="2399">
        <f t="shared" si="13"/>
        <v>0</v>
      </c>
      <c r="N116" s="1765"/>
      <c r="O116" s="1722"/>
    </row>
    <row r="117" spans="1:15" ht="13.8">
      <c r="A117" s="1722"/>
      <c r="B117" s="1774"/>
      <c r="C117" s="1722"/>
      <c r="D117" s="1775">
        <v>7</v>
      </c>
      <c r="E117" s="1776"/>
      <c r="F117" s="1777">
        <v>7</v>
      </c>
      <c r="G117" s="1778" t="s">
        <v>3801</v>
      </c>
      <c r="H117" s="1779" t="s">
        <v>24</v>
      </c>
      <c r="I117" s="2419">
        <v>110</v>
      </c>
      <c r="J117" s="1780">
        <f t="shared" si="12"/>
        <v>0</v>
      </c>
      <c r="K117" s="1039"/>
      <c r="L117" s="1039"/>
      <c r="M117" s="2399">
        <f t="shared" si="13"/>
        <v>0</v>
      </c>
      <c r="N117" s="1765"/>
      <c r="O117" s="1722"/>
    </row>
    <row r="118" spans="1:15" ht="27.6">
      <c r="A118" s="1722"/>
      <c r="B118" s="1774"/>
      <c r="C118" s="1722"/>
      <c r="D118" s="1775">
        <v>8</v>
      </c>
      <c r="E118" s="1776"/>
      <c r="F118" s="1777">
        <v>8</v>
      </c>
      <c r="G118" s="1778" t="s">
        <v>3804</v>
      </c>
      <c r="H118" s="1779" t="s">
        <v>24</v>
      </c>
      <c r="I118" s="2419">
        <v>12</v>
      </c>
      <c r="J118" s="1780">
        <f t="shared" si="12"/>
        <v>0</v>
      </c>
      <c r="K118" s="1039"/>
      <c r="L118" s="1039"/>
      <c r="M118" s="2399">
        <f t="shared" si="13"/>
        <v>0</v>
      </c>
      <c r="N118" s="1765"/>
      <c r="O118" s="1722"/>
    </row>
    <row r="119" spans="1:15" ht="27.6">
      <c r="A119" s="1722"/>
      <c r="B119" s="1774"/>
      <c r="C119" s="1722"/>
      <c r="D119" s="1775">
        <v>9</v>
      </c>
      <c r="E119" s="1781"/>
      <c r="F119" s="1789">
        <v>9</v>
      </c>
      <c r="G119" s="1778" t="s">
        <v>3805</v>
      </c>
      <c r="H119" s="1779" t="s">
        <v>24</v>
      </c>
      <c r="I119" s="2419">
        <v>6</v>
      </c>
      <c r="J119" s="1780">
        <f t="shared" si="12"/>
        <v>0</v>
      </c>
      <c r="K119" s="1039"/>
      <c r="L119" s="1039"/>
      <c r="M119" s="2399">
        <f t="shared" si="13"/>
        <v>0</v>
      </c>
      <c r="N119" s="1765"/>
      <c r="O119" s="1722"/>
    </row>
    <row r="120" spans="1:15">
      <c r="A120" s="1722"/>
      <c r="B120" s="1774"/>
      <c r="C120" s="1722"/>
      <c r="D120" s="1775">
        <v>10</v>
      </c>
      <c r="E120" s="1781"/>
      <c r="F120" s="1789">
        <v>10</v>
      </c>
      <c r="G120" s="1778" t="s">
        <v>3826</v>
      </c>
      <c r="H120" s="1779" t="s">
        <v>24</v>
      </c>
      <c r="I120" s="2419">
        <v>1</v>
      </c>
      <c r="J120" s="1780">
        <f t="shared" si="12"/>
        <v>0</v>
      </c>
      <c r="K120" s="1039"/>
      <c r="L120" s="1039"/>
      <c r="M120" s="2399">
        <f t="shared" si="13"/>
        <v>0</v>
      </c>
      <c r="N120" s="1765"/>
      <c r="O120" s="1722"/>
    </row>
    <row r="121" spans="1:15" ht="13.8">
      <c r="A121" s="1722"/>
      <c r="B121" s="1774"/>
      <c r="C121" s="1722"/>
      <c r="D121" s="1775">
        <v>11</v>
      </c>
      <c r="E121" s="1776"/>
      <c r="F121" s="1777">
        <v>11</v>
      </c>
      <c r="G121" s="1778" t="s">
        <v>3807</v>
      </c>
      <c r="H121" s="1779" t="s">
        <v>3808</v>
      </c>
      <c r="I121" s="2419">
        <v>21</v>
      </c>
      <c r="J121" s="1780">
        <f t="shared" si="12"/>
        <v>0</v>
      </c>
      <c r="K121" s="1039"/>
      <c r="L121" s="1039"/>
      <c r="M121" s="2399">
        <f t="shared" si="13"/>
        <v>0</v>
      </c>
      <c r="N121" s="1765"/>
      <c r="O121" s="1722"/>
    </row>
    <row r="122" spans="1:15" ht="27.6">
      <c r="A122" s="1722"/>
      <c r="B122" s="1774"/>
      <c r="C122" s="1722"/>
      <c r="D122" s="1775">
        <v>12</v>
      </c>
      <c r="E122" s="1781"/>
      <c r="F122" s="1789">
        <v>12</v>
      </c>
      <c r="G122" s="1778" t="s">
        <v>3823</v>
      </c>
      <c r="H122" s="1779" t="s">
        <v>24</v>
      </c>
      <c r="I122" s="2419">
        <v>1</v>
      </c>
      <c r="J122" s="1780">
        <f t="shared" si="12"/>
        <v>0</v>
      </c>
      <c r="K122" s="1039"/>
      <c r="L122" s="1039"/>
      <c r="M122" s="2399">
        <f t="shared" si="13"/>
        <v>0</v>
      </c>
      <c r="N122" s="1766"/>
      <c r="O122" s="1722"/>
    </row>
    <row r="123" spans="1:15" ht="13.8">
      <c r="A123" s="1722"/>
      <c r="B123" s="1774"/>
      <c r="C123" s="1722"/>
      <c r="D123" s="1775">
        <v>13</v>
      </c>
      <c r="E123" s="1776"/>
      <c r="F123" s="1777">
        <v>13</v>
      </c>
      <c r="G123" s="1778" t="s">
        <v>3810</v>
      </c>
      <c r="H123" s="1779" t="s">
        <v>6</v>
      </c>
      <c r="I123" s="2419">
        <v>250</v>
      </c>
      <c r="J123" s="1780">
        <f t="shared" si="12"/>
        <v>0</v>
      </c>
      <c r="K123" s="1039"/>
      <c r="L123" s="1039"/>
      <c r="M123" s="2399">
        <f t="shared" si="13"/>
        <v>0</v>
      </c>
      <c r="N123" s="1765"/>
      <c r="O123" s="1722"/>
    </row>
    <row r="124" spans="1:15" ht="13.8">
      <c r="A124" s="1722"/>
      <c r="B124" s="1774"/>
      <c r="C124" s="1722"/>
      <c r="D124" s="1775">
        <v>14</v>
      </c>
      <c r="E124" s="1776"/>
      <c r="F124" s="1777">
        <v>14</v>
      </c>
      <c r="G124" s="1778" t="s">
        <v>3811</v>
      </c>
      <c r="H124" s="1779" t="s">
        <v>24</v>
      </c>
      <c r="I124" s="2419">
        <v>1</v>
      </c>
      <c r="J124" s="1780">
        <f t="shared" si="12"/>
        <v>0</v>
      </c>
      <c r="K124" s="1039"/>
      <c r="L124" s="1039"/>
      <c r="M124" s="2399">
        <f t="shared" si="13"/>
        <v>0</v>
      </c>
      <c r="N124" s="1765"/>
      <c r="O124" s="1722"/>
    </row>
    <row r="125" spans="1:15" thickBot="1">
      <c r="A125" s="1722"/>
      <c r="B125" s="1774"/>
      <c r="C125" s="1722"/>
      <c r="D125" s="1775">
        <v>15</v>
      </c>
      <c r="E125" s="1784"/>
      <c r="F125" s="1790">
        <v>15</v>
      </c>
      <c r="G125" s="1785" t="s">
        <v>3813</v>
      </c>
      <c r="H125" s="1786" t="s">
        <v>24</v>
      </c>
      <c r="I125" s="2420">
        <v>1</v>
      </c>
      <c r="J125" s="1787">
        <f t="shared" si="12"/>
        <v>0</v>
      </c>
      <c r="K125" s="1039"/>
      <c r="L125" s="1039"/>
      <c r="M125" s="2399">
        <f t="shared" si="13"/>
        <v>0</v>
      </c>
      <c r="N125" s="1767"/>
      <c r="O125" s="1722"/>
    </row>
    <row r="126" spans="1:15" thickBot="1">
      <c r="A126" s="1722"/>
      <c r="B126" s="1801">
        <v>0</v>
      </c>
      <c r="C126" s="1722"/>
      <c r="D126" s="1793"/>
      <c r="E126" s="1794"/>
      <c r="F126" s="1795"/>
      <c r="G126" s="1796" t="s">
        <v>3830</v>
      </c>
      <c r="H126" s="1797"/>
      <c r="I126" s="2421"/>
      <c r="J126" s="2411"/>
      <c r="K126" s="1798"/>
      <c r="L126" s="1798"/>
      <c r="M126" s="2400">
        <f>SUM(M127:M135)</f>
        <v>0</v>
      </c>
      <c r="N126" s="1769"/>
      <c r="O126" s="1722"/>
    </row>
    <row r="127" spans="1:15" ht="13.8">
      <c r="A127" s="1722"/>
      <c r="B127" s="1802"/>
      <c r="C127" s="1722"/>
      <c r="D127" s="1803">
        <v>1</v>
      </c>
      <c r="E127" s="1804"/>
      <c r="F127" s="1812">
        <v>1</v>
      </c>
      <c r="G127" s="1806" t="s">
        <v>3788</v>
      </c>
      <c r="H127" s="1807" t="s">
        <v>6</v>
      </c>
      <c r="I127" s="2422">
        <v>30</v>
      </c>
      <c r="J127" s="1808">
        <f t="shared" ref="J127:J135" si="14">K127+L127</f>
        <v>0</v>
      </c>
      <c r="K127" s="1039"/>
      <c r="L127" s="1039"/>
      <c r="M127" s="2401">
        <f t="shared" ref="M127:M135" si="15">I127*J127</f>
        <v>0</v>
      </c>
      <c r="N127" s="1771"/>
      <c r="O127" s="1722"/>
    </row>
    <row r="128" spans="1:15" ht="13.8">
      <c r="A128" s="1722"/>
      <c r="B128" s="1774"/>
      <c r="C128" s="1722"/>
      <c r="D128" s="1775">
        <v>4</v>
      </c>
      <c r="E128" s="1776"/>
      <c r="F128" s="1777">
        <v>4</v>
      </c>
      <c r="G128" s="1778" t="s">
        <v>3831</v>
      </c>
      <c r="H128" s="1779" t="s">
        <v>24</v>
      </c>
      <c r="I128" s="2419">
        <v>4</v>
      </c>
      <c r="J128" s="1780">
        <f t="shared" si="14"/>
        <v>0</v>
      </c>
      <c r="K128" s="1039"/>
      <c r="L128" s="1039"/>
      <c r="M128" s="2399">
        <f t="shared" si="15"/>
        <v>0</v>
      </c>
      <c r="N128" s="1765"/>
      <c r="O128" s="1722"/>
    </row>
    <row r="129" spans="1:15" ht="13.8">
      <c r="A129" s="1722"/>
      <c r="B129" s="1774"/>
      <c r="C129" s="1722"/>
      <c r="D129" s="1775">
        <v>6</v>
      </c>
      <c r="E129" s="1776"/>
      <c r="F129" s="1777">
        <v>6</v>
      </c>
      <c r="G129" s="1778" t="s">
        <v>3800</v>
      </c>
      <c r="H129" s="1779" t="s">
        <v>24</v>
      </c>
      <c r="I129" s="2419">
        <v>30</v>
      </c>
      <c r="J129" s="1780">
        <f t="shared" si="14"/>
        <v>0</v>
      </c>
      <c r="K129" s="1039"/>
      <c r="L129" s="1039"/>
      <c r="M129" s="2399">
        <f t="shared" si="15"/>
        <v>0</v>
      </c>
      <c r="N129" s="1765"/>
      <c r="O129" s="1722"/>
    </row>
    <row r="130" spans="1:15" ht="27.6">
      <c r="A130" s="1722"/>
      <c r="B130" s="1774"/>
      <c r="C130" s="1722"/>
      <c r="D130" s="1775">
        <v>8</v>
      </c>
      <c r="E130" s="1776"/>
      <c r="F130" s="1777">
        <v>8</v>
      </c>
      <c r="G130" s="1778" t="s">
        <v>3832</v>
      </c>
      <c r="H130" s="1779" t="s">
        <v>24</v>
      </c>
      <c r="I130" s="2419">
        <v>5</v>
      </c>
      <c r="J130" s="1780">
        <f t="shared" si="14"/>
        <v>0</v>
      </c>
      <c r="K130" s="1039"/>
      <c r="L130" s="1039"/>
      <c r="M130" s="2399">
        <f t="shared" si="15"/>
        <v>0</v>
      </c>
      <c r="N130" s="1765"/>
      <c r="O130" s="1722"/>
    </row>
    <row r="131" spans="1:15" ht="13.8">
      <c r="A131" s="1722"/>
      <c r="B131" s="1774"/>
      <c r="C131" s="1722"/>
      <c r="D131" s="1775">
        <v>10</v>
      </c>
      <c r="E131" s="1776"/>
      <c r="F131" s="1777">
        <v>10</v>
      </c>
      <c r="G131" s="1778" t="s">
        <v>3807</v>
      </c>
      <c r="H131" s="1779" t="s">
        <v>3808</v>
      </c>
      <c r="I131" s="2419">
        <v>5</v>
      </c>
      <c r="J131" s="1780">
        <f t="shared" si="14"/>
        <v>0</v>
      </c>
      <c r="K131" s="1039"/>
      <c r="L131" s="1039"/>
      <c r="M131" s="2399">
        <f t="shared" si="15"/>
        <v>0</v>
      </c>
      <c r="N131" s="1765"/>
      <c r="O131" s="1722"/>
    </row>
    <row r="132" spans="1:15">
      <c r="A132" s="1722"/>
      <c r="B132" s="1774"/>
      <c r="C132" s="1722"/>
      <c r="D132" s="1775">
        <v>11</v>
      </c>
      <c r="E132" s="1781"/>
      <c r="F132" s="1789">
        <v>11</v>
      </c>
      <c r="G132" s="1778" t="s">
        <v>3833</v>
      </c>
      <c r="H132" s="1779" t="s">
        <v>24</v>
      </c>
      <c r="I132" s="2419">
        <v>1</v>
      </c>
      <c r="J132" s="1780">
        <f t="shared" si="14"/>
        <v>0</v>
      </c>
      <c r="K132" s="1039"/>
      <c r="L132" s="1039"/>
      <c r="M132" s="2399">
        <f t="shared" si="15"/>
        <v>0</v>
      </c>
      <c r="N132" s="1766"/>
      <c r="O132" s="1722"/>
    </row>
    <row r="133" spans="1:15" ht="13.8">
      <c r="A133" s="1722"/>
      <c r="B133" s="1774"/>
      <c r="C133" s="1722"/>
      <c r="D133" s="1775">
        <v>12</v>
      </c>
      <c r="E133" s="1776"/>
      <c r="F133" s="1777">
        <v>12</v>
      </c>
      <c r="G133" s="1778" t="s">
        <v>3810</v>
      </c>
      <c r="H133" s="1779" t="s">
        <v>6</v>
      </c>
      <c r="I133" s="2419">
        <v>141</v>
      </c>
      <c r="J133" s="1780">
        <f t="shared" si="14"/>
        <v>0</v>
      </c>
      <c r="K133" s="1039"/>
      <c r="L133" s="1039"/>
      <c r="M133" s="2399">
        <f t="shared" si="15"/>
        <v>0</v>
      </c>
      <c r="N133" s="1765"/>
      <c r="O133" s="1722"/>
    </row>
    <row r="134" spans="1:15" ht="13.8">
      <c r="A134" s="1722"/>
      <c r="B134" s="1774"/>
      <c r="C134" s="1722"/>
      <c r="D134" s="1775">
        <v>13</v>
      </c>
      <c r="E134" s="1776"/>
      <c r="F134" s="1777">
        <v>13</v>
      </c>
      <c r="G134" s="1778" t="s">
        <v>3811</v>
      </c>
      <c r="H134" s="1779" t="s">
        <v>24</v>
      </c>
      <c r="I134" s="2419">
        <v>1</v>
      </c>
      <c r="J134" s="1780">
        <f t="shared" si="14"/>
        <v>0</v>
      </c>
      <c r="K134" s="1039"/>
      <c r="L134" s="1039"/>
      <c r="M134" s="2399">
        <f t="shared" si="15"/>
        <v>0</v>
      </c>
      <c r="N134" s="1765"/>
      <c r="O134" s="1722"/>
    </row>
    <row r="135" spans="1:15" thickBot="1">
      <c r="A135" s="1722"/>
      <c r="B135" s="1774"/>
      <c r="C135" s="1722"/>
      <c r="D135" s="1775">
        <v>14</v>
      </c>
      <c r="E135" s="1784"/>
      <c r="F135" s="1813">
        <v>14</v>
      </c>
      <c r="G135" s="1814" t="s">
        <v>3813</v>
      </c>
      <c r="H135" s="1815" t="s">
        <v>24</v>
      </c>
      <c r="I135" s="2424">
        <v>1</v>
      </c>
      <c r="J135" s="1816">
        <f t="shared" si="14"/>
        <v>0</v>
      </c>
      <c r="K135" s="1041"/>
      <c r="L135" s="1041"/>
      <c r="M135" s="2402">
        <f t="shared" si="15"/>
        <v>0</v>
      </c>
      <c r="N135" s="1772"/>
      <c r="O135" s="1722"/>
    </row>
    <row r="136" spans="1:15">
      <c r="A136" s="1722"/>
      <c r="B136" s="1724"/>
      <c r="C136" s="1722"/>
      <c r="D136" s="1724"/>
      <c r="E136" s="1724"/>
      <c r="F136" s="1773"/>
      <c r="G136" s="1724"/>
      <c r="H136" s="1724"/>
      <c r="I136" s="2403"/>
      <c r="J136" s="2407"/>
      <c r="K136" s="1724"/>
      <c r="L136" s="1724"/>
      <c r="M136" s="2403"/>
      <c r="N136" s="1724"/>
      <c r="O136" s="1722"/>
    </row>
    <row r="137" spans="1:15">
      <c r="A137" s="1722"/>
      <c r="B137" s="1724"/>
      <c r="C137" s="1722"/>
      <c r="D137" s="1724"/>
      <c r="E137" s="1724"/>
      <c r="F137" s="1773"/>
      <c r="G137" s="1724"/>
      <c r="H137" s="1724"/>
      <c r="I137" s="2403"/>
      <c r="J137" s="2407"/>
      <c r="K137" s="1724"/>
      <c r="L137" s="1724"/>
      <c r="M137" s="2403"/>
      <c r="N137" s="1724"/>
      <c r="O137" s="1722"/>
    </row>
  </sheetData>
  <sheetProtection algorithmName="SHA-512" hashValue="ZL35dKVg52lHay9dk4E/LBJKj3qIZ/jKA8iQSG9iabbXKRpB6nOzRRdnsUkTI+WdKmZnpnRDslyCx3RtjNavUg==" saltValue="PoZUtzMJeFJToFjstUEfdA==" spinCount="100000" sheet="1" objects="1" scenarios="1"/>
  <autoFilter ref="B4:N135"/>
  <printOptions gridLines="1"/>
  <pageMargins left="0.86614173228346458" right="0.39370078740157483" top="0.86614173228346458" bottom="0.35433070866141736" header="0.39370078740157483" footer="0.19685039370078741"/>
  <pageSetup paperSize="9" scale="70" fitToHeight="0" orientation="portrait" r:id="rId1"/>
  <headerFooter>
    <oddHeader>&amp;R&amp;F
&amp;A</oddHeader>
    <oddFooter>&amp;R&amp;P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theme="8" tint="0.79998168889431442"/>
    <pageSetUpPr fitToPage="1"/>
  </sheetPr>
  <dimension ref="A1:R378"/>
  <sheetViews>
    <sheetView zoomScaleNormal="100" zoomScaleSheetLayoutView="100" workbookViewId="0">
      <pane xSplit="10" ySplit="5" topLeftCell="K6" activePane="bottomRight" state="frozen"/>
      <selection activeCell="F113" sqref="F113"/>
      <selection pane="topRight" activeCell="F113" sqref="F113"/>
      <selection pane="bottomLeft" activeCell="F113" sqref="F113"/>
      <selection pane="bottomRight" activeCell="F113" sqref="F113"/>
    </sheetView>
  </sheetViews>
  <sheetFormatPr defaultColWidth="8.88671875" defaultRowHeight="13.2" outlineLevelRow="2"/>
  <cols>
    <col min="1" max="5" width="8.88671875" style="578" hidden="1" customWidth="1"/>
    <col min="6" max="6" width="5.44140625" style="586" customWidth="1"/>
    <col min="7" max="7" width="4.33203125" style="583" customWidth="1"/>
    <col min="8" max="8" width="6.109375" style="997" customWidth="1"/>
    <col min="9" max="9" width="14.33203125" style="585" customWidth="1"/>
    <col min="10" max="10" width="57.109375" style="584" customWidth="1"/>
    <col min="11" max="11" width="4.33203125" style="583" customWidth="1"/>
    <col min="12" max="12" width="11.5546875" style="582" customWidth="1"/>
    <col min="13" max="13" width="6.88671875" style="579" customWidth="1"/>
    <col min="14" max="14" width="13.44140625" style="582" customWidth="1"/>
    <col min="15" max="15" width="12.44140625" style="579" customWidth="1"/>
    <col min="16" max="16" width="15.6640625" style="581" customWidth="1"/>
    <col min="17" max="17" width="11.44140625" style="580" bestFit="1" customWidth="1"/>
    <col min="18" max="18" width="14.33203125" style="579" customWidth="1"/>
    <col min="19" max="16384" width="8.88671875" style="578"/>
  </cols>
  <sheetData>
    <row r="1" spans="6:18" ht="21.6" customHeight="1">
      <c r="F1" s="628"/>
      <c r="G1" s="627"/>
      <c r="H1" s="952"/>
      <c r="I1" s="975"/>
      <c r="J1" s="818" t="s">
        <v>1711</v>
      </c>
      <c r="K1" s="819"/>
      <c r="L1" s="819"/>
      <c r="M1" s="819"/>
      <c r="N1" s="819"/>
      <c r="O1" s="819"/>
      <c r="P1" s="1010"/>
      <c r="Q1" s="626"/>
      <c r="R1" s="625"/>
    </row>
    <row r="2" spans="6:18" ht="21.6" customHeight="1">
      <c r="F2" s="628"/>
      <c r="G2" s="627"/>
      <c r="H2" s="953"/>
      <c r="I2" s="976"/>
      <c r="J2" s="755" t="s">
        <v>4768</v>
      </c>
      <c r="K2" s="756"/>
      <c r="L2" s="756"/>
      <c r="M2" s="756"/>
      <c r="N2" s="756"/>
      <c r="O2" s="756"/>
      <c r="P2" s="1011"/>
      <c r="Q2" s="626"/>
      <c r="R2" s="625"/>
    </row>
    <row r="3" spans="6:18" s="623" customFormat="1" ht="13.8" thickBot="1">
      <c r="F3" s="624" t="s">
        <v>189</v>
      </c>
      <c r="G3" s="624" t="s">
        <v>22</v>
      </c>
      <c r="H3" s="1012" t="s">
        <v>4767</v>
      </c>
      <c r="I3" s="624" t="s">
        <v>20</v>
      </c>
      <c r="J3" s="998" t="s">
        <v>3939</v>
      </c>
      <c r="K3" s="624" t="s">
        <v>10</v>
      </c>
      <c r="L3" s="624" t="s">
        <v>1347</v>
      </c>
      <c r="M3" s="624" t="s">
        <v>179</v>
      </c>
      <c r="N3" s="624" t="s">
        <v>509</v>
      </c>
      <c r="O3" s="624" t="s">
        <v>461</v>
      </c>
      <c r="P3" s="1013" t="s">
        <v>33</v>
      </c>
      <c r="Q3" s="624" t="s">
        <v>565</v>
      </c>
      <c r="R3" s="624" t="s">
        <v>198</v>
      </c>
    </row>
    <row r="4" spans="6:18" ht="11.25" customHeight="1">
      <c r="F4" s="622"/>
      <c r="G4" s="607"/>
      <c r="H4" s="1014"/>
      <c r="I4" s="1015"/>
      <c r="J4" s="1016"/>
      <c r="K4" s="1017"/>
      <c r="L4" s="1018"/>
      <c r="M4" s="1018"/>
      <c r="N4" s="1018"/>
      <c r="O4" s="1018"/>
      <c r="P4" s="1019"/>
      <c r="Q4" s="622"/>
      <c r="R4" s="622"/>
    </row>
    <row r="5" spans="6:18" s="609" customFormat="1" ht="18.75" customHeight="1">
      <c r="F5" s="614"/>
      <c r="G5" s="613"/>
      <c r="H5" s="1020"/>
      <c r="I5" s="1021" t="s">
        <v>3940</v>
      </c>
      <c r="J5" s="1021"/>
      <c r="K5" s="1022"/>
      <c r="L5" s="612"/>
      <c r="M5" s="1023"/>
      <c r="N5" s="612"/>
      <c r="O5" s="1023"/>
      <c r="P5" s="2027">
        <f>SUBTOTAL(9,P6:P375)</f>
        <v>0</v>
      </c>
      <c r="Q5" s="611"/>
      <c r="R5" s="610">
        <f>SUBTOTAL(9,R251:R252)</f>
        <v>0</v>
      </c>
    </row>
    <row r="6" spans="6:18" s="590" customFormat="1" ht="57" outlineLevel="2" collapsed="1">
      <c r="F6" s="599"/>
      <c r="G6" s="999"/>
      <c r="H6" s="1024" t="s">
        <v>4647</v>
      </c>
      <c r="I6" s="597">
        <v>100</v>
      </c>
      <c r="J6" s="596" t="s">
        <v>3941</v>
      </c>
      <c r="K6" s="595" t="s">
        <v>1875</v>
      </c>
      <c r="L6" s="594">
        <v>1</v>
      </c>
      <c r="M6" s="593"/>
      <c r="N6" s="594">
        <f t="shared" ref="N6:N69" si="0">L6*(1+M6/100)</f>
        <v>1</v>
      </c>
      <c r="O6" s="1822"/>
      <c r="P6" s="2028">
        <f t="shared" ref="P6:P69" si="1">N6*O6</f>
        <v>0</v>
      </c>
      <c r="Q6" s="1001"/>
      <c r="R6" s="591"/>
    </row>
    <row r="7" spans="6:18" s="590" customFormat="1" ht="45.6" outlineLevel="2" collapsed="1">
      <c r="F7" s="599"/>
      <c r="G7" s="999"/>
      <c r="H7" s="1024">
        <f>H6+1</f>
        <v>2</v>
      </c>
      <c r="I7" s="597" t="s">
        <v>3942</v>
      </c>
      <c r="J7" s="596" t="s">
        <v>3943</v>
      </c>
      <c r="K7" s="595" t="s">
        <v>1875</v>
      </c>
      <c r="L7" s="594">
        <v>1</v>
      </c>
      <c r="M7" s="593"/>
      <c r="N7" s="594">
        <f t="shared" si="0"/>
        <v>1</v>
      </c>
      <c r="O7" s="1822"/>
      <c r="P7" s="2028">
        <f t="shared" si="1"/>
        <v>0</v>
      </c>
      <c r="Q7" s="1001"/>
      <c r="R7" s="591"/>
    </row>
    <row r="8" spans="6:18" s="590" customFormat="1" ht="45.6" outlineLevel="2" collapsed="1">
      <c r="F8" s="599"/>
      <c r="G8" s="999"/>
      <c r="H8" s="1024">
        <f t="shared" ref="H8:H71" si="2">H7+1</f>
        <v>3</v>
      </c>
      <c r="I8" s="597" t="s">
        <v>3944</v>
      </c>
      <c r="J8" s="596" t="s">
        <v>3945</v>
      </c>
      <c r="K8" s="595" t="s">
        <v>1875</v>
      </c>
      <c r="L8" s="594">
        <v>1</v>
      </c>
      <c r="M8" s="593"/>
      <c r="N8" s="594">
        <f t="shared" si="0"/>
        <v>1</v>
      </c>
      <c r="O8" s="1822"/>
      <c r="P8" s="2028">
        <f t="shared" si="1"/>
        <v>0</v>
      </c>
      <c r="Q8" s="1001"/>
      <c r="R8" s="591"/>
    </row>
    <row r="9" spans="6:18" s="590" customFormat="1" ht="11.4" outlineLevel="2">
      <c r="F9" s="599"/>
      <c r="G9" s="999"/>
      <c r="H9" s="1024">
        <f t="shared" si="2"/>
        <v>4</v>
      </c>
      <c r="I9" s="597"/>
      <c r="J9" s="596" t="s">
        <v>3946</v>
      </c>
      <c r="K9" s="595" t="s">
        <v>1875</v>
      </c>
      <c r="L9" s="594">
        <v>2</v>
      </c>
      <c r="M9" s="593"/>
      <c r="N9" s="594">
        <f t="shared" si="0"/>
        <v>2</v>
      </c>
      <c r="O9" s="1822"/>
      <c r="P9" s="2028">
        <f t="shared" si="1"/>
        <v>0</v>
      </c>
      <c r="Q9" s="1001"/>
      <c r="R9" s="591"/>
    </row>
    <row r="10" spans="6:18" s="590" customFormat="1" ht="22.8" outlineLevel="2">
      <c r="F10" s="599"/>
      <c r="G10" s="999"/>
      <c r="H10" s="1024">
        <f t="shared" si="2"/>
        <v>5</v>
      </c>
      <c r="I10" s="597" t="s">
        <v>3947</v>
      </c>
      <c r="J10" s="596" t="s">
        <v>3948</v>
      </c>
      <c r="K10" s="595" t="s">
        <v>1875</v>
      </c>
      <c r="L10" s="594">
        <v>1</v>
      </c>
      <c r="M10" s="593"/>
      <c r="N10" s="594">
        <f t="shared" si="0"/>
        <v>1</v>
      </c>
      <c r="O10" s="1822"/>
      <c r="P10" s="2028">
        <f t="shared" si="1"/>
        <v>0</v>
      </c>
      <c r="Q10" s="1001"/>
      <c r="R10" s="591"/>
    </row>
    <row r="11" spans="6:18" s="590" customFormat="1" ht="22.8" outlineLevel="2">
      <c r="F11" s="599"/>
      <c r="G11" s="999"/>
      <c r="H11" s="1024">
        <f t="shared" si="2"/>
        <v>6</v>
      </c>
      <c r="I11" s="597" t="s">
        <v>3949</v>
      </c>
      <c r="J11" s="596" t="s">
        <v>3948</v>
      </c>
      <c r="K11" s="595" t="s">
        <v>1875</v>
      </c>
      <c r="L11" s="594">
        <v>1</v>
      </c>
      <c r="M11" s="593"/>
      <c r="N11" s="594">
        <f t="shared" si="0"/>
        <v>1</v>
      </c>
      <c r="O11" s="1822"/>
      <c r="P11" s="2028">
        <f t="shared" si="1"/>
        <v>0</v>
      </c>
      <c r="Q11" s="1001"/>
      <c r="R11" s="591"/>
    </row>
    <row r="12" spans="6:18" s="590" customFormat="1" ht="11.4" outlineLevel="2">
      <c r="F12" s="599"/>
      <c r="G12" s="999"/>
      <c r="H12" s="1024">
        <f t="shared" si="2"/>
        <v>7</v>
      </c>
      <c r="I12" s="597"/>
      <c r="J12" s="596" t="s">
        <v>3946</v>
      </c>
      <c r="K12" s="595" t="s">
        <v>1875</v>
      </c>
      <c r="L12" s="594">
        <v>2</v>
      </c>
      <c r="M12" s="593"/>
      <c r="N12" s="594">
        <f t="shared" si="0"/>
        <v>2</v>
      </c>
      <c r="O12" s="1822"/>
      <c r="P12" s="2028">
        <f t="shared" si="1"/>
        <v>0</v>
      </c>
      <c r="Q12" s="1001"/>
      <c r="R12" s="591"/>
    </row>
    <row r="13" spans="6:18" s="590" customFormat="1" ht="45.6" outlineLevel="2">
      <c r="F13" s="599"/>
      <c r="G13" s="999"/>
      <c r="H13" s="1024">
        <f t="shared" si="2"/>
        <v>8</v>
      </c>
      <c r="I13" s="597" t="s">
        <v>3950</v>
      </c>
      <c r="J13" s="596" t="s">
        <v>3951</v>
      </c>
      <c r="K13" s="595" t="s">
        <v>1875</v>
      </c>
      <c r="L13" s="594">
        <v>1</v>
      </c>
      <c r="M13" s="593"/>
      <c r="N13" s="594">
        <f t="shared" si="0"/>
        <v>1</v>
      </c>
      <c r="O13" s="1822"/>
      <c r="P13" s="2028">
        <f t="shared" si="1"/>
        <v>0</v>
      </c>
      <c r="Q13" s="1001"/>
      <c r="R13" s="591"/>
    </row>
    <row r="14" spans="6:18" s="590" customFormat="1" ht="34.200000000000003" outlineLevel="2">
      <c r="F14" s="599"/>
      <c r="G14" s="999"/>
      <c r="H14" s="1024">
        <f t="shared" si="2"/>
        <v>9</v>
      </c>
      <c r="I14" s="597" t="s">
        <v>3952</v>
      </c>
      <c r="J14" s="596" t="s">
        <v>3953</v>
      </c>
      <c r="K14" s="595" t="s">
        <v>1875</v>
      </c>
      <c r="L14" s="594">
        <v>1</v>
      </c>
      <c r="M14" s="593"/>
      <c r="N14" s="594">
        <f t="shared" si="0"/>
        <v>1</v>
      </c>
      <c r="O14" s="1822"/>
      <c r="P14" s="2028">
        <f t="shared" si="1"/>
        <v>0</v>
      </c>
      <c r="Q14" s="1001"/>
      <c r="R14" s="591"/>
    </row>
    <row r="15" spans="6:18" s="590" customFormat="1" ht="34.200000000000003" outlineLevel="2">
      <c r="F15" s="599"/>
      <c r="G15" s="999"/>
      <c r="H15" s="1024">
        <f t="shared" si="2"/>
        <v>10</v>
      </c>
      <c r="I15" s="597" t="s">
        <v>3954</v>
      </c>
      <c r="J15" s="596" t="s">
        <v>3955</v>
      </c>
      <c r="K15" s="595" t="s">
        <v>1875</v>
      </c>
      <c r="L15" s="594">
        <v>1.1000000000000001</v>
      </c>
      <c r="M15" s="593"/>
      <c r="N15" s="594">
        <f t="shared" si="0"/>
        <v>1.1000000000000001</v>
      </c>
      <c r="O15" s="1822"/>
      <c r="P15" s="2028">
        <f t="shared" si="1"/>
        <v>0</v>
      </c>
      <c r="Q15" s="1001"/>
      <c r="R15" s="591"/>
    </row>
    <row r="16" spans="6:18" s="590" customFormat="1" ht="22.8" outlineLevel="2">
      <c r="F16" s="599"/>
      <c r="G16" s="999"/>
      <c r="H16" s="1024">
        <f t="shared" si="2"/>
        <v>11</v>
      </c>
      <c r="I16" s="597" t="s">
        <v>3956</v>
      </c>
      <c r="J16" s="596" t="s">
        <v>3957</v>
      </c>
      <c r="K16" s="595" t="s">
        <v>1875</v>
      </c>
      <c r="L16" s="594">
        <v>1</v>
      </c>
      <c r="M16" s="602"/>
      <c r="N16" s="594">
        <f t="shared" si="0"/>
        <v>1</v>
      </c>
      <c r="O16" s="1822"/>
      <c r="P16" s="2029">
        <f t="shared" si="1"/>
        <v>0</v>
      </c>
      <c r="Q16" s="1001"/>
      <c r="R16" s="591"/>
    </row>
    <row r="17" spans="6:18" s="590" customFormat="1" ht="34.200000000000003" outlineLevel="2">
      <c r="F17" s="599"/>
      <c r="G17" s="999"/>
      <c r="H17" s="1024">
        <f t="shared" si="2"/>
        <v>12</v>
      </c>
      <c r="I17" s="597" t="s">
        <v>3958</v>
      </c>
      <c r="J17" s="596" t="s">
        <v>3959</v>
      </c>
      <c r="K17" s="595" t="s">
        <v>1875</v>
      </c>
      <c r="L17" s="594">
        <v>1</v>
      </c>
      <c r="M17" s="602"/>
      <c r="N17" s="594">
        <f t="shared" si="0"/>
        <v>1</v>
      </c>
      <c r="O17" s="1822"/>
      <c r="P17" s="2029">
        <f t="shared" si="1"/>
        <v>0</v>
      </c>
      <c r="Q17" s="1001"/>
      <c r="R17" s="591"/>
    </row>
    <row r="18" spans="6:18" s="590" customFormat="1" ht="34.200000000000003" outlineLevel="2">
      <c r="F18" s="599"/>
      <c r="G18" s="999"/>
      <c r="H18" s="1024">
        <f t="shared" si="2"/>
        <v>13</v>
      </c>
      <c r="I18" s="597" t="s">
        <v>3960</v>
      </c>
      <c r="J18" s="596" t="s">
        <v>3961</v>
      </c>
      <c r="K18" s="595" t="s">
        <v>1875</v>
      </c>
      <c r="L18" s="594">
        <v>1</v>
      </c>
      <c r="M18" s="602"/>
      <c r="N18" s="594">
        <f t="shared" si="0"/>
        <v>1</v>
      </c>
      <c r="O18" s="1822"/>
      <c r="P18" s="2029">
        <f t="shared" si="1"/>
        <v>0</v>
      </c>
      <c r="Q18" s="1001"/>
      <c r="R18" s="591"/>
    </row>
    <row r="19" spans="6:18" s="590" customFormat="1" ht="22.8" outlineLevel="2">
      <c r="F19" s="599"/>
      <c r="G19" s="999"/>
      <c r="H19" s="1024">
        <f t="shared" si="2"/>
        <v>14</v>
      </c>
      <c r="I19" s="597" t="s">
        <v>3962</v>
      </c>
      <c r="J19" s="596" t="s">
        <v>3963</v>
      </c>
      <c r="K19" s="595" t="s">
        <v>1875</v>
      </c>
      <c r="L19" s="594">
        <v>1</v>
      </c>
      <c r="M19" s="602"/>
      <c r="N19" s="594">
        <f t="shared" si="0"/>
        <v>1</v>
      </c>
      <c r="O19" s="1822"/>
      <c r="P19" s="2029">
        <f t="shared" si="1"/>
        <v>0</v>
      </c>
      <c r="Q19" s="1001"/>
      <c r="R19" s="591"/>
    </row>
    <row r="20" spans="6:18" s="590" customFormat="1" ht="34.200000000000003" outlineLevel="2">
      <c r="F20" s="599"/>
      <c r="G20" s="999"/>
      <c r="H20" s="1024">
        <f t="shared" si="2"/>
        <v>15</v>
      </c>
      <c r="I20" s="597" t="s">
        <v>3964</v>
      </c>
      <c r="J20" s="596" t="s">
        <v>3965</v>
      </c>
      <c r="K20" s="595" t="s">
        <v>1875</v>
      </c>
      <c r="L20" s="594">
        <v>1</v>
      </c>
      <c r="M20" s="593"/>
      <c r="N20" s="594">
        <f t="shared" si="0"/>
        <v>1</v>
      </c>
      <c r="O20" s="1822"/>
      <c r="P20" s="2028">
        <f t="shared" si="1"/>
        <v>0</v>
      </c>
      <c r="Q20" s="1001"/>
      <c r="R20" s="591"/>
    </row>
    <row r="21" spans="6:18" s="590" customFormat="1" ht="22.8" outlineLevel="2">
      <c r="F21" s="599"/>
      <c r="G21" s="999"/>
      <c r="H21" s="1024">
        <f t="shared" si="2"/>
        <v>16</v>
      </c>
      <c r="I21" s="597" t="s">
        <v>3966</v>
      </c>
      <c r="J21" s="596" t="s">
        <v>3967</v>
      </c>
      <c r="K21" s="595" t="s">
        <v>1875</v>
      </c>
      <c r="L21" s="594">
        <v>1</v>
      </c>
      <c r="M21" s="593"/>
      <c r="N21" s="594">
        <f t="shared" si="0"/>
        <v>1</v>
      </c>
      <c r="O21" s="1822"/>
      <c r="P21" s="2028">
        <f t="shared" si="1"/>
        <v>0</v>
      </c>
      <c r="Q21" s="1001"/>
      <c r="R21" s="591"/>
    </row>
    <row r="22" spans="6:18" s="590" customFormat="1" ht="22.8" outlineLevel="2">
      <c r="F22" s="599"/>
      <c r="G22" s="999"/>
      <c r="H22" s="1024">
        <f t="shared" si="2"/>
        <v>17</v>
      </c>
      <c r="I22" s="597" t="s">
        <v>3968</v>
      </c>
      <c r="J22" s="596" t="s">
        <v>3969</v>
      </c>
      <c r="K22" s="595" t="s">
        <v>1875</v>
      </c>
      <c r="L22" s="594">
        <v>1</v>
      </c>
      <c r="M22" s="593"/>
      <c r="N22" s="594">
        <f t="shared" si="0"/>
        <v>1</v>
      </c>
      <c r="O22" s="1822"/>
      <c r="P22" s="2028">
        <f t="shared" si="1"/>
        <v>0</v>
      </c>
      <c r="Q22" s="1001"/>
      <c r="R22" s="591"/>
    </row>
    <row r="23" spans="6:18" s="590" customFormat="1" ht="34.200000000000003" outlineLevel="2">
      <c r="F23" s="599"/>
      <c r="G23" s="999"/>
      <c r="H23" s="1024">
        <f t="shared" si="2"/>
        <v>18</v>
      </c>
      <c r="I23" s="597" t="s">
        <v>3970</v>
      </c>
      <c r="J23" s="596" t="s">
        <v>3971</v>
      </c>
      <c r="K23" s="595" t="s">
        <v>1875</v>
      </c>
      <c r="L23" s="594">
        <v>1</v>
      </c>
      <c r="M23" s="593"/>
      <c r="N23" s="594">
        <f t="shared" si="0"/>
        <v>1</v>
      </c>
      <c r="O23" s="1822"/>
      <c r="P23" s="2028">
        <f t="shared" si="1"/>
        <v>0</v>
      </c>
      <c r="Q23" s="1001"/>
      <c r="R23" s="591"/>
    </row>
    <row r="24" spans="6:18" s="590" customFormat="1" ht="34.200000000000003" outlineLevel="2">
      <c r="F24" s="599"/>
      <c r="G24" s="999"/>
      <c r="H24" s="1024">
        <f t="shared" si="2"/>
        <v>19</v>
      </c>
      <c r="I24" s="597" t="s">
        <v>3972</v>
      </c>
      <c r="J24" s="596" t="s">
        <v>3973</v>
      </c>
      <c r="K24" s="595" t="s">
        <v>1875</v>
      </c>
      <c r="L24" s="594">
        <v>1</v>
      </c>
      <c r="M24" s="593"/>
      <c r="N24" s="594">
        <f t="shared" si="0"/>
        <v>1</v>
      </c>
      <c r="O24" s="1822"/>
      <c r="P24" s="2028">
        <f t="shared" si="1"/>
        <v>0</v>
      </c>
      <c r="Q24" s="1001"/>
      <c r="R24" s="591"/>
    </row>
    <row r="25" spans="6:18" s="590" customFormat="1" ht="22.8" outlineLevel="2">
      <c r="F25" s="599"/>
      <c r="G25" s="999"/>
      <c r="H25" s="1024">
        <f t="shared" si="2"/>
        <v>20</v>
      </c>
      <c r="I25" s="597" t="s">
        <v>3974</v>
      </c>
      <c r="J25" s="596" t="s">
        <v>3975</v>
      </c>
      <c r="K25" s="595" t="s">
        <v>1875</v>
      </c>
      <c r="L25" s="594">
        <v>1</v>
      </c>
      <c r="M25" s="593"/>
      <c r="N25" s="594">
        <f t="shared" si="0"/>
        <v>1</v>
      </c>
      <c r="O25" s="1822"/>
      <c r="P25" s="2028">
        <f t="shared" si="1"/>
        <v>0</v>
      </c>
      <c r="Q25" s="1001"/>
      <c r="R25" s="591"/>
    </row>
    <row r="26" spans="6:18" s="590" customFormat="1" ht="34.200000000000003" outlineLevel="2">
      <c r="F26" s="599"/>
      <c r="G26" s="999"/>
      <c r="H26" s="1024">
        <f t="shared" si="2"/>
        <v>21</v>
      </c>
      <c r="I26" s="597" t="s">
        <v>3976</v>
      </c>
      <c r="J26" s="596" t="s">
        <v>3977</v>
      </c>
      <c r="K26" s="595" t="s">
        <v>1875</v>
      </c>
      <c r="L26" s="594">
        <v>1</v>
      </c>
      <c r="M26" s="593"/>
      <c r="N26" s="594">
        <f t="shared" si="0"/>
        <v>1</v>
      </c>
      <c r="O26" s="1822"/>
      <c r="P26" s="2028">
        <f t="shared" si="1"/>
        <v>0</v>
      </c>
      <c r="Q26" s="1001"/>
      <c r="R26" s="591"/>
    </row>
    <row r="27" spans="6:18" s="590" customFormat="1" ht="22.8" outlineLevel="2">
      <c r="F27" s="599"/>
      <c r="G27" s="999"/>
      <c r="H27" s="1024">
        <f t="shared" si="2"/>
        <v>22</v>
      </c>
      <c r="I27" s="597" t="s">
        <v>3978</v>
      </c>
      <c r="J27" s="596" t="s">
        <v>3975</v>
      </c>
      <c r="K27" s="595" t="s">
        <v>1875</v>
      </c>
      <c r="L27" s="594">
        <v>1</v>
      </c>
      <c r="M27" s="593"/>
      <c r="N27" s="594">
        <f t="shared" si="0"/>
        <v>1</v>
      </c>
      <c r="O27" s="1822"/>
      <c r="P27" s="2028">
        <f t="shared" si="1"/>
        <v>0</v>
      </c>
      <c r="Q27" s="1001"/>
      <c r="R27" s="591"/>
    </row>
    <row r="28" spans="6:18" s="590" customFormat="1" ht="34.200000000000003" outlineLevel="2">
      <c r="F28" s="599"/>
      <c r="G28" s="999"/>
      <c r="H28" s="1024">
        <f t="shared" si="2"/>
        <v>23</v>
      </c>
      <c r="I28" s="597" t="s">
        <v>3979</v>
      </c>
      <c r="J28" s="596" t="s">
        <v>3977</v>
      </c>
      <c r="K28" s="595" t="s">
        <v>1875</v>
      </c>
      <c r="L28" s="594">
        <v>1</v>
      </c>
      <c r="M28" s="593"/>
      <c r="N28" s="594">
        <f t="shared" si="0"/>
        <v>1</v>
      </c>
      <c r="O28" s="1822"/>
      <c r="P28" s="2028">
        <f t="shared" si="1"/>
        <v>0</v>
      </c>
      <c r="Q28" s="1001"/>
      <c r="R28" s="591"/>
    </row>
    <row r="29" spans="6:18" s="590" customFormat="1" ht="22.8" outlineLevel="2">
      <c r="F29" s="599"/>
      <c r="G29" s="999"/>
      <c r="H29" s="1024">
        <f t="shared" si="2"/>
        <v>24</v>
      </c>
      <c r="I29" s="597" t="s">
        <v>3980</v>
      </c>
      <c r="J29" s="596" t="s">
        <v>3981</v>
      </c>
      <c r="K29" s="595" t="s">
        <v>1875</v>
      </c>
      <c r="L29" s="594">
        <v>1</v>
      </c>
      <c r="M29" s="593"/>
      <c r="N29" s="594">
        <f t="shared" si="0"/>
        <v>1</v>
      </c>
      <c r="O29" s="1822"/>
      <c r="P29" s="2028">
        <f t="shared" si="1"/>
        <v>0</v>
      </c>
      <c r="Q29" s="1001"/>
      <c r="R29" s="591"/>
    </row>
    <row r="30" spans="6:18" s="590" customFormat="1" ht="22.8" outlineLevel="2">
      <c r="F30" s="599"/>
      <c r="G30" s="999"/>
      <c r="H30" s="1024">
        <f t="shared" si="2"/>
        <v>25</v>
      </c>
      <c r="I30" s="597" t="s">
        <v>3982</v>
      </c>
      <c r="J30" s="596" t="s">
        <v>3983</v>
      </c>
      <c r="K30" s="595" t="s">
        <v>1875</v>
      </c>
      <c r="L30" s="594">
        <v>1</v>
      </c>
      <c r="M30" s="593"/>
      <c r="N30" s="594">
        <f t="shared" si="0"/>
        <v>1</v>
      </c>
      <c r="O30" s="1822"/>
      <c r="P30" s="2028">
        <f t="shared" si="1"/>
        <v>0</v>
      </c>
      <c r="Q30" s="1001"/>
      <c r="R30" s="591"/>
    </row>
    <row r="31" spans="6:18" s="590" customFormat="1" ht="22.8" outlineLevel="2">
      <c r="F31" s="599"/>
      <c r="G31" s="999"/>
      <c r="H31" s="1024">
        <f t="shared" si="2"/>
        <v>26</v>
      </c>
      <c r="I31" s="597" t="s">
        <v>3984</v>
      </c>
      <c r="J31" s="596" t="s">
        <v>3985</v>
      </c>
      <c r="K31" s="595" t="s">
        <v>1875</v>
      </c>
      <c r="L31" s="594">
        <v>1</v>
      </c>
      <c r="M31" s="593"/>
      <c r="N31" s="594">
        <f t="shared" si="0"/>
        <v>1</v>
      </c>
      <c r="O31" s="1822"/>
      <c r="P31" s="2028">
        <f t="shared" si="1"/>
        <v>0</v>
      </c>
      <c r="Q31" s="1001"/>
      <c r="R31" s="591"/>
    </row>
    <row r="32" spans="6:18" s="590" customFormat="1" ht="22.8" outlineLevel="2">
      <c r="F32" s="599"/>
      <c r="G32" s="999"/>
      <c r="H32" s="1024">
        <f t="shared" si="2"/>
        <v>27</v>
      </c>
      <c r="I32" s="597" t="s">
        <v>3986</v>
      </c>
      <c r="J32" s="596" t="s">
        <v>3981</v>
      </c>
      <c r="K32" s="595" t="s">
        <v>1875</v>
      </c>
      <c r="L32" s="594">
        <v>1</v>
      </c>
      <c r="M32" s="593"/>
      <c r="N32" s="594">
        <f t="shared" si="0"/>
        <v>1</v>
      </c>
      <c r="O32" s="1822"/>
      <c r="P32" s="2028">
        <f t="shared" si="1"/>
        <v>0</v>
      </c>
      <c r="Q32" s="1001"/>
      <c r="R32" s="591"/>
    </row>
    <row r="33" spans="6:18" s="590" customFormat="1" ht="22.8" outlineLevel="2" collapsed="1">
      <c r="F33" s="599"/>
      <c r="G33" s="999"/>
      <c r="H33" s="1024">
        <f t="shared" si="2"/>
        <v>28</v>
      </c>
      <c r="I33" s="597" t="s">
        <v>3987</v>
      </c>
      <c r="J33" s="596" t="s">
        <v>3988</v>
      </c>
      <c r="K33" s="595" t="s">
        <v>1875</v>
      </c>
      <c r="L33" s="594">
        <v>1</v>
      </c>
      <c r="M33" s="593"/>
      <c r="N33" s="594">
        <f t="shared" si="0"/>
        <v>1</v>
      </c>
      <c r="O33" s="1822"/>
      <c r="P33" s="2028">
        <f t="shared" si="1"/>
        <v>0</v>
      </c>
      <c r="Q33" s="1001"/>
      <c r="R33" s="591"/>
    </row>
    <row r="34" spans="6:18" s="590" customFormat="1" ht="11.4" outlineLevel="2">
      <c r="F34" s="599"/>
      <c r="G34" s="999"/>
      <c r="H34" s="1024">
        <f t="shared" si="2"/>
        <v>29</v>
      </c>
      <c r="I34" s="597"/>
      <c r="J34" s="596"/>
      <c r="K34" s="595"/>
      <c r="L34" s="594"/>
      <c r="M34" s="593"/>
      <c r="N34" s="594"/>
      <c r="O34" s="2045"/>
      <c r="P34" s="2028"/>
      <c r="Q34" s="1001"/>
      <c r="R34" s="591"/>
    </row>
    <row r="35" spans="6:18" s="590" customFormat="1" ht="11.4" outlineLevel="2">
      <c r="F35" s="599"/>
      <c r="G35" s="999"/>
      <c r="H35" s="1024">
        <f t="shared" si="2"/>
        <v>30</v>
      </c>
      <c r="I35" s="596" t="s">
        <v>3989</v>
      </c>
      <c r="J35" s="596" t="s">
        <v>3990</v>
      </c>
      <c r="K35" s="595" t="s">
        <v>1875</v>
      </c>
      <c r="L35" s="594">
        <v>2</v>
      </c>
      <c r="M35" s="593"/>
      <c r="N35" s="594">
        <f t="shared" si="0"/>
        <v>2</v>
      </c>
      <c r="O35" s="1822"/>
      <c r="P35" s="2028">
        <f t="shared" si="1"/>
        <v>0</v>
      </c>
      <c r="Q35" s="1001"/>
      <c r="R35" s="591"/>
    </row>
    <row r="36" spans="6:18" s="590" customFormat="1" ht="11.4" outlineLevel="2" collapsed="1">
      <c r="F36" s="599"/>
      <c r="G36" s="999"/>
      <c r="H36" s="1024">
        <f t="shared" si="2"/>
        <v>31</v>
      </c>
      <c r="I36" s="596" t="s">
        <v>3991</v>
      </c>
      <c r="J36" s="596" t="s">
        <v>3992</v>
      </c>
      <c r="K36" s="595" t="s">
        <v>1875</v>
      </c>
      <c r="L36" s="594">
        <v>4</v>
      </c>
      <c r="M36" s="593"/>
      <c r="N36" s="594">
        <f t="shared" si="0"/>
        <v>4</v>
      </c>
      <c r="O36" s="1822"/>
      <c r="P36" s="2028">
        <f t="shared" si="1"/>
        <v>0</v>
      </c>
      <c r="Q36" s="1001"/>
      <c r="R36" s="591"/>
    </row>
    <row r="37" spans="6:18" s="590" customFormat="1" ht="11.4" outlineLevel="2">
      <c r="F37" s="599"/>
      <c r="G37" s="999"/>
      <c r="H37" s="1024">
        <f t="shared" si="2"/>
        <v>32</v>
      </c>
      <c r="I37" s="596" t="s">
        <v>3993</v>
      </c>
      <c r="J37" s="596" t="s">
        <v>3994</v>
      </c>
      <c r="K37" s="595" t="s">
        <v>1875</v>
      </c>
      <c r="L37" s="594">
        <v>8</v>
      </c>
      <c r="M37" s="593"/>
      <c r="N37" s="594">
        <f t="shared" si="0"/>
        <v>8</v>
      </c>
      <c r="O37" s="1822"/>
      <c r="P37" s="2028">
        <f t="shared" si="1"/>
        <v>0</v>
      </c>
      <c r="Q37" s="1001"/>
      <c r="R37" s="591"/>
    </row>
    <row r="38" spans="6:18" s="590" customFormat="1" ht="11.4" outlineLevel="2">
      <c r="F38" s="599"/>
      <c r="G38" s="999"/>
      <c r="H38" s="1024">
        <f t="shared" si="2"/>
        <v>33</v>
      </c>
      <c r="I38" s="596" t="s">
        <v>3995</v>
      </c>
      <c r="J38" s="596" t="s">
        <v>3996</v>
      </c>
      <c r="K38" s="595" t="s">
        <v>1875</v>
      </c>
      <c r="L38" s="594">
        <v>2</v>
      </c>
      <c r="M38" s="593"/>
      <c r="N38" s="594">
        <f t="shared" si="0"/>
        <v>2</v>
      </c>
      <c r="O38" s="1822"/>
      <c r="P38" s="2028">
        <f t="shared" si="1"/>
        <v>0</v>
      </c>
      <c r="Q38" s="1001"/>
      <c r="R38" s="591"/>
    </row>
    <row r="39" spans="6:18" s="590" customFormat="1" ht="11.4" outlineLevel="2">
      <c r="F39" s="599"/>
      <c r="G39" s="999"/>
      <c r="H39" s="1024">
        <f t="shared" si="2"/>
        <v>34</v>
      </c>
      <c r="I39" s="596" t="s">
        <v>3997</v>
      </c>
      <c r="J39" s="596" t="s">
        <v>3998</v>
      </c>
      <c r="K39" s="595" t="s">
        <v>1875</v>
      </c>
      <c r="L39" s="594">
        <v>1</v>
      </c>
      <c r="M39" s="593"/>
      <c r="N39" s="594">
        <f t="shared" si="0"/>
        <v>1</v>
      </c>
      <c r="O39" s="1822"/>
      <c r="P39" s="2028">
        <f t="shared" si="1"/>
        <v>0</v>
      </c>
      <c r="Q39" s="1001"/>
      <c r="R39" s="591"/>
    </row>
    <row r="40" spans="6:18" s="590" customFormat="1" ht="11.4" outlineLevel="2">
      <c r="F40" s="599"/>
      <c r="G40" s="999"/>
      <c r="H40" s="1024">
        <f t="shared" si="2"/>
        <v>35</v>
      </c>
      <c r="I40" s="596" t="s">
        <v>3999</v>
      </c>
      <c r="J40" s="596" t="s">
        <v>4000</v>
      </c>
      <c r="K40" s="595" t="s">
        <v>1875</v>
      </c>
      <c r="L40" s="594">
        <v>5</v>
      </c>
      <c r="M40" s="593"/>
      <c r="N40" s="594">
        <f t="shared" si="0"/>
        <v>5</v>
      </c>
      <c r="O40" s="1822"/>
      <c r="P40" s="2028">
        <f t="shared" si="1"/>
        <v>0</v>
      </c>
      <c r="Q40" s="1001"/>
      <c r="R40" s="591"/>
    </row>
    <row r="41" spans="6:18" s="590" customFormat="1" ht="11.4" outlineLevel="2">
      <c r="F41" s="599"/>
      <c r="G41" s="999"/>
      <c r="H41" s="1024">
        <f t="shared" si="2"/>
        <v>36</v>
      </c>
      <c r="I41" s="597"/>
      <c r="J41" s="596"/>
      <c r="K41" s="595"/>
      <c r="L41" s="594"/>
      <c r="M41" s="593"/>
      <c r="N41" s="594"/>
      <c r="O41" s="2045"/>
      <c r="P41" s="2028"/>
      <c r="Q41" s="1001"/>
      <c r="R41" s="591"/>
    </row>
    <row r="42" spans="6:18" s="590" customFormat="1" ht="11.4" outlineLevel="2">
      <c r="F42" s="599"/>
      <c r="G42" s="999"/>
      <c r="H42" s="1024">
        <f t="shared" si="2"/>
        <v>37</v>
      </c>
      <c r="I42" s="597" t="s">
        <v>4001</v>
      </c>
      <c r="J42" s="596" t="s">
        <v>4002</v>
      </c>
      <c r="K42" s="595" t="s">
        <v>1875</v>
      </c>
      <c r="L42" s="594">
        <v>4</v>
      </c>
      <c r="M42" s="593"/>
      <c r="N42" s="594">
        <f t="shared" si="0"/>
        <v>4</v>
      </c>
      <c r="O42" s="1822"/>
      <c r="P42" s="2028">
        <f t="shared" si="1"/>
        <v>0</v>
      </c>
      <c r="Q42" s="1001"/>
      <c r="R42" s="591"/>
    </row>
    <row r="43" spans="6:18" s="590" customFormat="1" ht="11.4" outlineLevel="2">
      <c r="F43" s="599"/>
      <c r="G43" s="999"/>
      <c r="H43" s="1024">
        <f t="shared" si="2"/>
        <v>38</v>
      </c>
      <c r="I43" s="597" t="s">
        <v>4003</v>
      </c>
      <c r="J43" s="596" t="s">
        <v>4004</v>
      </c>
      <c r="K43" s="595" t="s">
        <v>1875</v>
      </c>
      <c r="L43" s="594">
        <v>12</v>
      </c>
      <c r="M43" s="593"/>
      <c r="N43" s="594">
        <f t="shared" si="0"/>
        <v>12</v>
      </c>
      <c r="O43" s="1822"/>
      <c r="P43" s="2028">
        <f t="shared" si="1"/>
        <v>0</v>
      </c>
      <c r="Q43" s="1001"/>
      <c r="R43" s="591"/>
    </row>
    <row r="44" spans="6:18" s="590" customFormat="1" ht="11.4" outlineLevel="2">
      <c r="F44" s="599"/>
      <c r="G44" s="999"/>
      <c r="H44" s="1024">
        <f t="shared" si="2"/>
        <v>39</v>
      </c>
      <c r="I44" s="597" t="s">
        <v>4005</v>
      </c>
      <c r="J44" s="596" t="s">
        <v>4006</v>
      </c>
      <c r="K44" s="595" t="s">
        <v>1875</v>
      </c>
      <c r="L44" s="594">
        <v>34</v>
      </c>
      <c r="M44" s="593"/>
      <c r="N44" s="594">
        <f t="shared" si="0"/>
        <v>34</v>
      </c>
      <c r="O44" s="1822"/>
      <c r="P44" s="2028">
        <f t="shared" si="1"/>
        <v>0</v>
      </c>
      <c r="Q44" s="1001"/>
      <c r="R44" s="591"/>
    </row>
    <row r="45" spans="6:18" s="590" customFormat="1" ht="11.4" outlineLevel="2">
      <c r="F45" s="599"/>
      <c r="G45" s="999"/>
      <c r="H45" s="1024">
        <f t="shared" si="2"/>
        <v>40</v>
      </c>
      <c r="I45" s="597" t="s">
        <v>4007</v>
      </c>
      <c r="J45" s="596" t="s">
        <v>4008</v>
      </c>
      <c r="K45" s="595" t="s">
        <v>1875</v>
      </c>
      <c r="L45" s="594">
        <v>11</v>
      </c>
      <c r="M45" s="593"/>
      <c r="N45" s="594">
        <f t="shared" si="0"/>
        <v>11</v>
      </c>
      <c r="O45" s="1822"/>
      <c r="P45" s="2028">
        <f t="shared" si="1"/>
        <v>0</v>
      </c>
      <c r="Q45" s="1001"/>
      <c r="R45" s="591"/>
    </row>
    <row r="46" spans="6:18" s="590" customFormat="1" ht="11.4" outlineLevel="2">
      <c r="F46" s="599"/>
      <c r="G46" s="999"/>
      <c r="H46" s="1024">
        <f t="shared" si="2"/>
        <v>41</v>
      </c>
      <c r="I46" s="597" t="s">
        <v>4009</v>
      </c>
      <c r="J46" s="596" t="s">
        <v>4010</v>
      </c>
      <c r="K46" s="595" t="s">
        <v>1875</v>
      </c>
      <c r="L46" s="594">
        <v>15</v>
      </c>
      <c r="M46" s="593"/>
      <c r="N46" s="594">
        <f t="shared" si="0"/>
        <v>15</v>
      </c>
      <c r="O46" s="1822"/>
      <c r="P46" s="2028">
        <f t="shared" si="1"/>
        <v>0</v>
      </c>
      <c r="Q46" s="1001"/>
      <c r="R46" s="591"/>
    </row>
    <row r="47" spans="6:18" s="590" customFormat="1" ht="11.4" outlineLevel="2">
      <c r="F47" s="599"/>
      <c r="G47" s="999"/>
      <c r="H47" s="1024">
        <f t="shared" si="2"/>
        <v>42</v>
      </c>
      <c r="I47" s="597" t="s">
        <v>4011</v>
      </c>
      <c r="J47" s="596" t="s">
        <v>4012</v>
      </c>
      <c r="K47" s="595" t="s">
        <v>1875</v>
      </c>
      <c r="L47" s="594">
        <v>3</v>
      </c>
      <c r="M47" s="593"/>
      <c r="N47" s="594">
        <f t="shared" si="0"/>
        <v>3</v>
      </c>
      <c r="O47" s="1822"/>
      <c r="P47" s="2028">
        <f t="shared" si="1"/>
        <v>0</v>
      </c>
      <c r="Q47" s="1001"/>
      <c r="R47" s="591"/>
    </row>
    <row r="48" spans="6:18" s="590" customFormat="1" ht="11.4" outlineLevel="2">
      <c r="F48" s="599"/>
      <c r="G48" s="999"/>
      <c r="H48" s="1024">
        <f t="shared" si="2"/>
        <v>43</v>
      </c>
      <c r="I48" s="597" t="s">
        <v>4013</v>
      </c>
      <c r="J48" s="596" t="s">
        <v>4014</v>
      </c>
      <c r="K48" s="595" t="s">
        <v>1875</v>
      </c>
      <c r="L48" s="594">
        <v>20</v>
      </c>
      <c r="M48" s="593"/>
      <c r="N48" s="594">
        <f t="shared" si="0"/>
        <v>20</v>
      </c>
      <c r="O48" s="1822"/>
      <c r="P48" s="2028">
        <f t="shared" si="1"/>
        <v>0</v>
      </c>
      <c r="Q48" s="1001"/>
      <c r="R48" s="591"/>
    </row>
    <row r="49" spans="6:18" s="590" customFormat="1" ht="11.4" outlineLevel="2">
      <c r="F49" s="599"/>
      <c r="G49" s="999"/>
      <c r="H49" s="1024">
        <f t="shared" si="2"/>
        <v>44</v>
      </c>
      <c r="I49" s="597"/>
      <c r="J49" s="596"/>
      <c r="K49" s="595"/>
      <c r="L49" s="594"/>
      <c r="M49" s="593"/>
      <c r="N49" s="594"/>
      <c r="O49" s="2045"/>
      <c r="P49" s="2028"/>
      <c r="Q49" s="1001"/>
      <c r="R49" s="591"/>
    </row>
    <row r="50" spans="6:18" s="590" customFormat="1" ht="11.4" outlineLevel="2">
      <c r="F50" s="599"/>
      <c r="G50" s="999"/>
      <c r="H50" s="1024">
        <f t="shared" si="2"/>
        <v>45</v>
      </c>
      <c r="I50" s="597" t="s">
        <v>4015</v>
      </c>
      <c r="J50" s="596" t="s">
        <v>4016</v>
      </c>
      <c r="K50" s="595" t="s">
        <v>1875</v>
      </c>
      <c r="L50" s="594">
        <v>2</v>
      </c>
      <c r="M50" s="593"/>
      <c r="N50" s="594">
        <f t="shared" si="0"/>
        <v>2</v>
      </c>
      <c r="O50" s="1822"/>
      <c r="P50" s="2028">
        <f t="shared" si="1"/>
        <v>0</v>
      </c>
      <c r="Q50" s="1001"/>
      <c r="R50" s="591"/>
    </row>
    <row r="51" spans="6:18" s="590" customFormat="1" ht="11.4" outlineLevel="2">
      <c r="F51" s="599"/>
      <c r="G51" s="999"/>
      <c r="H51" s="1024">
        <f t="shared" si="2"/>
        <v>46</v>
      </c>
      <c r="I51" s="597" t="s">
        <v>4017</v>
      </c>
      <c r="J51" s="596" t="s">
        <v>4018</v>
      </c>
      <c r="K51" s="595" t="s">
        <v>1875</v>
      </c>
      <c r="L51" s="594">
        <v>11</v>
      </c>
      <c r="M51" s="593"/>
      <c r="N51" s="594">
        <f t="shared" si="0"/>
        <v>11</v>
      </c>
      <c r="O51" s="1822"/>
      <c r="P51" s="2028">
        <f t="shared" si="1"/>
        <v>0</v>
      </c>
      <c r="Q51" s="1001"/>
      <c r="R51" s="591"/>
    </row>
    <row r="52" spans="6:18" s="590" customFormat="1" ht="11.4" outlineLevel="2">
      <c r="F52" s="599"/>
      <c r="G52" s="999"/>
      <c r="H52" s="1024">
        <f t="shared" si="2"/>
        <v>47</v>
      </c>
      <c r="I52" s="597" t="s">
        <v>4019</v>
      </c>
      <c r="J52" s="596" t="s">
        <v>4020</v>
      </c>
      <c r="K52" s="595" t="s">
        <v>1875</v>
      </c>
      <c r="L52" s="594">
        <v>8</v>
      </c>
      <c r="M52" s="593"/>
      <c r="N52" s="594">
        <f t="shared" si="0"/>
        <v>8</v>
      </c>
      <c r="O52" s="1822"/>
      <c r="P52" s="2028">
        <f t="shared" si="1"/>
        <v>0</v>
      </c>
      <c r="Q52" s="1001"/>
      <c r="R52" s="591"/>
    </row>
    <row r="53" spans="6:18" s="590" customFormat="1" ht="11.4" outlineLevel="2">
      <c r="F53" s="599"/>
      <c r="G53" s="999"/>
      <c r="H53" s="1024">
        <f t="shared" si="2"/>
        <v>48</v>
      </c>
      <c r="I53" s="597"/>
      <c r="J53" s="596"/>
      <c r="K53" s="595"/>
      <c r="L53" s="594"/>
      <c r="M53" s="593"/>
      <c r="N53" s="594"/>
      <c r="O53" s="2045"/>
      <c r="P53" s="2028"/>
      <c r="Q53" s="1001"/>
      <c r="R53" s="591"/>
    </row>
    <row r="54" spans="6:18" s="590" customFormat="1" ht="11.4" outlineLevel="2">
      <c r="F54" s="599"/>
      <c r="G54" s="999"/>
      <c r="H54" s="1024">
        <f t="shared" si="2"/>
        <v>49</v>
      </c>
      <c r="I54" s="597" t="s">
        <v>4021</v>
      </c>
      <c r="J54" s="596" t="s">
        <v>4022</v>
      </c>
      <c r="K54" s="595" t="s">
        <v>1875</v>
      </c>
      <c r="L54" s="594">
        <v>2</v>
      </c>
      <c r="M54" s="593"/>
      <c r="N54" s="594">
        <f t="shared" si="0"/>
        <v>2</v>
      </c>
      <c r="O54" s="1822"/>
      <c r="P54" s="2028">
        <f t="shared" si="1"/>
        <v>0</v>
      </c>
      <c r="Q54" s="1001"/>
      <c r="R54" s="591"/>
    </row>
    <row r="55" spans="6:18" s="590" customFormat="1" ht="11.4" outlineLevel="2">
      <c r="F55" s="599"/>
      <c r="G55" s="999"/>
      <c r="H55" s="1024">
        <f t="shared" si="2"/>
        <v>50</v>
      </c>
      <c r="I55" s="597" t="s">
        <v>4023</v>
      </c>
      <c r="J55" s="596" t="s">
        <v>4024</v>
      </c>
      <c r="K55" s="595" t="s">
        <v>1875</v>
      </c>
      <c r="L55" s="594">
        <v>4</v>
      </c>
      <c r="M55" s="593"/>
      <c r="N55" s="594">
        <f t="shared" si="0"/>
        <v>4</v>
      </c>
      <c r="O55" s="1822"/>
      <c r="P55" s="2028">
        <f t="shared" si="1"/>
        <v>0</v>
      </c>
      <c r="Q55" s="1001"/>
      <c r="R55" s="591"/>
    </row>
    <row r="56" spans="6:18" s="590" customFormat="1" ht="11.4" outlineLevel="2">
      <c r="F56" s="599"/>
      <c r="G56" s="999"/>
      <c r="H56" s="1024">
        <f t="shared" si="2"/>
        <v>51</v>
      </c>
      <c r="I56" s="597" t="s">
        <v>4025</v>
      </c>
      <c r="J56" s="596" t="s">
        <v>4026</v>
      </c>
      <c r="K56" s="595" t="s">
        <v>1875</v>
      </c>
      <c r="L56" s="594">
        <v>2</v>
      </c>
      <c r="M56" s="593"/>
      <c r="N56" s="594">
        <f t="shared" si="0"/>
        <v>2</v>
      </c>
      <c r="O56" s="1822"/>
      <c r="P56" s="2028">
        <f t="shared" si="1"/>
        <v>0</v>
      </c>
      <c r="Q56" s="1001"/>
      <c r="R56" s="591"/>
    </row>
    <row r="57" spans="6:18" s="590" customFormat="1" ht="11.4" outlineLevel="2">
      <c r="F57" s="599"/>
      <c r="G57" s="999"/>
      <c r="H57" s="1024">
        <f t="shared" si="2"/>
        <v>52</v>
      </c>
      <c r="I57" s="597" t="s">
        <v>4027</v>
      </c>
      <c r="J57" s="596" t="s">
        <v>4028</v>
      </c>
      <c r="K57" s="595" t="s">
        <v>1875</v>
      </c>
      <c r="L57" s="594">
        <v>6</v>
      </c>
      <c r="M57" s="593"/>
      <c r="N57" s="594">
        <f t="shared" si="0"/>
        <v>6</v>
      </c>
      <c r="O57" s="1822"/>
      <c r="P57" s="2028">
        <f t="shared" si="1"/>
        <v>0</v>
      </c>
      <c r="Q57" s="1001"/>
      <c r="R57" s="591"/>
    </row>
    <row r="58" spans="6:18" s="590" customFormat="1" ht="11.4" outlineLevel="2">
      <c r="F58" s="599"/>
      <c r="G58" s="999"/>
      <c r="H58" s="1024">
        <f t="shared" si="2"/>
        <v>53</v>
      </c>
      <c r="I58" s="597" t="s">
        <v>4029</v>
      </c>
      <c r="J58" s="596" t="s">
        <v>4030</v>
      </c>
      <c r="K58" s="595" t="s">
        <v>1875</v>
      </c>
      <c r="L58" s="594">
        <v>1</v>
      </c>
      <c r="M58" s="593"/>
      <c r="N58" s="594">
        <f t="shared" si="0"/>
        <v>1</v>
      </c>
      <c r="O58" s="1822"/>
      <c r="P58" s="2028">
        <f t="shared" si="1"/>
        <v>0</v>
      </c>
      <c r="Q58" s="1001"/>
      <c r="R58" s="591"/>
    </row>
    <row r="59" spans="6:18" s="590" customFormat="1" ht="11.4" outlineLevel="2">
      <c r="F59" s="599"/>
      <c r="G59" s="999"/>
      <c r="H59" s="1024">
        <f t="shared" si="2"/>
        <v>54</v>
      </c>
      <c r="I59" s="597" t="s">
        <v>4031</v>
      </c>
      <c r="J59" s="596" t="s">
        <v>4032</v>
      </c>
      <c r="K59" s="595" t="s">
        <v>1875</v>
      </c>
      <c r="L59" s="594">
        <v>1</v>
      </c>
      <c r="M59" s="593"/>
      <c r="N59" s="594">
        <f t="shared" si="0"/>
        <v>1</v>
      </c>
      <c r="O59" s="1822"/>
      <c r="P59" s="2028">
        <f t="shared" si="1"/>
        <v>0</v>
      </c>
      <c r="Q59" s="1001"/>
      <c r="R59" s="591"/>
    </row>
    <row r="60" spans="6:18" s="590" customFormat="1" ht="11.4" outlineLevel="2">
      <c r="F60" s="599"/>
      <c r="G60" s="999"/>
      <c r="H60" s="1024">
        <f t="shared" si="2"/>
        <v>55</v>
      </c>
      <c r="I60" s="597"/>
      <c r="J60" s="596"/>
      <c r="K60" s="595"/>
      <c r="L60" s="594"/>
      <c r="M60" s="593"/>
      <c r="N60" s="594"/>
      <c r="O60" s="2045"/>
      <c r="P60" s="2028"/>
      <c r="Q60" s="1001"/>
      <c r="R60" s="591"/>
    </row>
    <row r="61" spans="6:18" s="590" customFormat="1" ht="11.4" outlineLevel="2">
      <c r="F61" s="599"/>
      <c r="G61" s="999"/>
      <c r="H61" s="1024">
        <f t="shared" si="2"/>
        <v>56</v>
      </c>
      <c r="I61" s="596" t="s">
        <v>4033</v>
      </c>
      <c r="J61" s="596" t="s">
        <v>4034</v>
      </c>
      <c r="K61" s="595" t="s">
        <v>1875</v>
      </c>
      <c r="L61" s="594">
        <v>1</v>
      </c>
      <c r="M61" s="593"/>
      <c r="N61" s="594">
        <f t="shared" si="0"/>
        <v>1</v>
      </c>
      <c r="O61" s="1822"/>
      <c r="P61" s="2028">
        <f t="shared" si="1"/>
        <v>0</v>
      </c>
      <c r="Q61" s="1001"/>
      <c r="R61" s="591"/>
    </row>
    <row r="62" spans="6:18" s="590" customFormat="1" ht="11.4" outlineLevel="2">
      <c r="F62" s="599"/>
      <c r="G62" s="999"/>
      <c r="H62" s="1024">
        <f t="shared" si="2"/>
        <v>57</v>
      </c>
      <c r="I62" s="596" t="s">
        <v>4035</v>
      </c>
      <c r="J62" s="596" t="s">
        <v>4036</v>
      </c>
      <c r="K62" s="595" t="s">
        <v>1875</v>
      </c>
      <c r="L62" s="594">
        <v>1</v>
      </c>
      <c r="M62" s="593"/>
      <c r="N62" s="594">
        <f t="shared" si="0"/>
        <v>1</v>
      </c>
      <c r="O62" s="1822"/>
      <c r="P62" s="2028">
        <f t="shared" si="1"/>
        <v>0</v>
      </c>
      <c r="Q62" s="1001"/>
      <c r="R62" s="591"/>
    </row>
    <row r="63" spans="6:18" s="590" customFormat="1" ht="11.4" outlineLevel="2">
      <c r="F63" s="599"/>
      <c r="G63" s="999"/>
      <c r="H63" s="1024">
        <f t="shared" si="2"/>
        <v>58</v>
      </c>
      <c r="I63" s="596" t="s">
        <v>4037</v>
      </c>
      <c r="J63" s="596" t="s">
        <v>4038</v>
      </c>
      <c r="K63" s="595" t="s">
        <v>1875</v>
      </c>
      <c r="L63" s="594">
        <v>1</v>
      </c>
      <c r="M63" s="593"/>
      <c r="N63" s="594">
        <f t="shared" si="0"/>
        <v>1</v>
      </c>
      <c r="O63" s="1822"/>
      <c r="P63" s="2028">
        <f t="shared" si="1"/>
        <v>0</v>
      </c>
      <c r="Q63" s="1001"/>
      <c r="R63" s="591"/>
    </row>
    <row r="64" spans="6:18" s="590" customFormat="1" ht="11.4" outlineLevel="2">
      <c r="F64" s="599"/>
      <c r="G64" s="999"/>
      <c r="H64" s="1024">
        <f t="shared" si="2"/>
        <v>59</v>
      </c>
      <c r="I64" s="596" t="s">
        <v>4039</v>
      </c>
      <c r="J64" s="596" t="s">
        <v>4040</v>
      </c>
      <c r="K64" s="595" t="s">
        <v>1875</v>
      </c>
      <c r="L64" s="594">
        <v>1</v>
      </c>
      <c r="M64" s="593"/>
      <c r="N64" s="594">
        <f t="shared" si="0"/>
        <v>1</v>
      </c>
      <c r="O64" s="1822"/>
      <c r="P64" s="2028">
        <f t="shared" si="1"/>
        <v>0</v>
      </c>
      <c r="Q64" s="1001"/>
      <c r="R64" s="591"/>
    </row>
    <row r="65" spans="6:18" s="590" customFormat="1" ht="11.4" outlineLevel="2">
      <c r="F65" s="599"/>
      <c r="G65" s="999"/>
      <c r="H65" s="1024">
        <f t="shared" si="2"/>
        <v>60</v>
      </c>
      <c r="I65" s="596" t="s">
        <v>4041</v>
      </c>
      <c r="J65" s="596" t="s">
        <v>4042</v>
      </c>
      <c r="K65" s="595" t="s">
        <v>1875</v>
      </c>
      <c r="L65" s="594">
        <v>1</v>
      </c>
      <c r="M65" s="593"/>
      <c r="N65" s="594">
        <f t="shared" si="0"/>
        <v>1</v>
      </c>
      <c r="O65" s="1822"/>
      <c r="P65" s="2028">
        <f t="shared" si="1"/>
        <v>0</v>
      </c>
      <c r="Q65" s="1001"/>
      <c r="R65" s="591"/>
    </row>
    <row r="66" spans="6:18" s="590" customFormat="1" ht="11.4" outlineLevel="2">
      <c r="F66" s="599"/>
      <c r="G66" s="999"/>
      <c r="H66" s="1024">
        <f t="shared" si="2"/>
        <v>61</v>
      </c>
      <c r="I66" s="596" t="s">
        <v>4043</v>
      </c>
      <c r="J66" s="596" t="s">
        <v>4044</v>
      </c>
      <c r="K66" s="595" t="s">
        <v>1875</v>
      </c>
      <c r="L66" s="594">
        <v>1</v>
      </c>
      <c r="M66" s="593"/>
      <c r="N66" s="594">
        <f t="shared" si="0"/>
        <v>1</v>
      </c>
      <c r="O66" s="1822"/>
      <c r="P66" s="2028">
        <f t="shared" si="1"/>
        <v>0</v>
      </c>
      <c r="Q66" s="1001"/>
      <c r="R66" s="591"/>
    </row>
    <row r="67" spans="6:18" s="590" customFormat="1" ht="11.4" outlineLevel="2">
      <c r="F67" s="599"/>
      <c r="G67" s="999"/>
      <c r="H67" s="1024">
        <f t="shared" si="2"/>
        <v>62</v>
      </c>
      <c r="I67" s="596" t="s">
        <v>4045</v>
      </c>
      <c r="J67" s="603" t="s">
        <v>4046</v>
      </c>
      <c r="K67" s="595" t="s">
        <v>1875</v>
      </c>
      <c r="L67" s="594">
        <v>1</v>
      </c>
      <c r="M67" s="593"/>
      <c r="N67" s="594">
        <f t="shared" si="0"/>
        <v>1</v>
      </c>
      <c r="O67" s="1822"/>
      <c r="P67" s="2028">
        <f t="shared" si="1"/>
        <v>0</v>
      </c>
      <c r="Q67" s="1001"/>
      <c r="R67" s="591"/>
    </row>
    <row r="68" spans="6:18" s="590" customFormat="1" ht="11.4" outlineLevel="2">
      <c r="F68" s="599"/>
      <c r="G68" s="999"/>
      <c r="H68" s="1024">
        <f t="shared" si="2"/>
        <v>63</v>
      </c>
      <c r="I68" s="596" t="s">
        <v>4047</v>
      </c>
      <c r="J68" s="603" t="s">
        <v>4048</v>
      </c>
      <c r="K68" s="595" t="s">
        <v>1875</v>
      </c>
      <c r="L68" s="594">
        <v>1</v>
      </c>
      <c r="M68" s="593"/>
      <c r="N68" s="594">
        <f t="shared" si="0"/>
        <v>1</v>
      </c>
      <c r="O68" s="1822"/>
      <c r="P68" s="2028">
        <f t="shared" si="1"/>
        <v>0</v>
      </c>
      <c r="Q68" s="1001"/>
      <c r="R68" s="591"/>
    </row>
    <row r="69" spans="6:18" s="590" customFormat="1" ht="11.4" outlineLevel="2">
      <c r="F69" s="599"/>
      <c r="G69" s="999"/>
      <c r="H69" s="1024">
        <f t="shared" si="2"/>
        <v>64</v>
      </c>
      <c r="I69" s="596" t="s">
        <v>4049</v>
      </c>
      <c r="J69" s="603" t="s">
        <v>4050</v>
      </c>
      <c r="K69" s="595" t="s">
        <v>1875</v>
      </c>
      <c r="L69" s="594">
        <v>1</v>
      </c>
      <c r="M69" s="593"/>
      <c r="N69" s="594">
        <f t="shared" si="0"/>
        <v>1</v>
      </c>
      <c r="O69" s="1822"/>
      <c r="P69" s="2028">
        <f t="shared" si="1"/>
        <v>0</v>
      </c>
      <c r="Q69" s="1001"/>
      <c r="R69" s="591"/>
    </row>
    <row r="70" spans="6:18" s="590" customFormat="1" ht="11.4" outlineLevel="2">
      <c r="F70" s="599"/>
      <c r="G70" s="999"/>
      <c r="H70" s="1024">
        <f t="shared" si="2"/>
        <v>65</v>
      </c>
      <c r="I70" s="596" t="s">
        <v>4051</v>
      </c>
      <c r="J70" s="603" t="s">
        <v>4052</v>
      </c>
      <c r="K70" s="595" t="s">
        <v>1875</v>
      </c>
      <c r="L70" s="594">
        <v>1</v>
      </c>
      <c r="M70" s="593"/>
      <c r="N70" s="594">
        <f t="shared" ref="N70:N129" si="3">L70*(1+M70/100)</f>
        <v>1</v>
      </c>
      <c r="O70" s="1822"/>
      <c r="P70" s="2028">
        <f t="shared" ref="P70:P133" si="4">N70*O70</f>
        <v>0</v>
      </c>
      <c r="Q70" s="1001"/>
      <c r="R70" s="591"/>
    </row>
    <row r="71" spans="6:18" s="590" customFormat="1" ht="11.4" outlineLevel="2">
      <c r="F71" s="599"/>
      <c r="G71" s="999"/>
      <c r="H71" s="1024">
        <f t="shared" si="2"/>
        <v>66</v>
      </c>
      <c r="I71" s="596" t="s">
        <v>4053</v>
      </c>
      <c r="J71" s="603" t="s">
        <v>4054</v>
      </c>
      <c r="K71" s="595" t="s">
        <v>1875</v>
      </c>
      <c r="L71" s="594">
        <v>1</v>
      </c>
      <c r="M71" s="593"/>
      <c r="N71" s="594">
        <f t="shared" si="3"/>
        <v>1</v>
      </c>
      <c r="O71" s="1822"/>
      <c r="P71" s="2028">
        <f t="shared" si="4"/>
        <v>0</v>
      </c>
      <c r="Q71" s="1001"/>
      <c r="R71" s="591"/>
    </row>
    <row r="72" spans="6:18" s="590" customFormat="1" ht="11.4" outlineLevel="2">
      <c r="F72" s="599"/>
      <c r="G72" s="999"/>
      <c r="H72" s="1024">
        <f t="shared" ref="H72:H135" si="5">H71+1</f>
        <v>67</v>
      </c>
      <c r="I72" s="596" t="s">
        <v>4055</v>
      </c>
      <c r="J72" s="603" t="s">
        <v>4036</v>
      </c>
      <c r="K72" s="595" t="s">
        <v>1875</v>
      </c>
      <c r="L72" s="594">
        <v>1</v>
      </c>
      <c r="M72" s="593"/>
      <c r="N72" s="594">
        <f t="shared" si="3"/>
        <v>1</v>
      </c>
      <c r="O72" s="1822"/>
      <c r="P72" s="2028">
        <f t="shared" si="4"/>
        <v>0</v>
      </c>
      <c r="Q72" s="1001"/>
      <c r="R72" s="591"/>
    </row>
    <row r="73" spans="6:18" s="590" customFormat="1" ht="11.4" outlineLevel="2">
      <c r="F73" s="599"/>
      <c r="G73" s="999"/>
      <c r="H73" s="1024">
        <f t="shared" si="5"/>
        <v>68</v>
      </c>
      <c r="I73" s="596" t="s">
        <v>4056</v>
      </c>
      <c r="J73" s="603" t="s">
        <v>4036</v>
      </c>
      <c r="K73" s="595" t="s">
        <v>1875</v>
      </c>
      <c r="L73" s="594">
        <v>1</v>
      </c>
      <c r="M73" s="593"/>
      <c r="N73" s="594">
        <f t="shared" si="3"/>
        <v>1</v>
      </c>
      <c r="O73" s="1822"/>
      <c r="P73" s="2028">
        <f t="shared" si="4"/>
        <v>0</v>
      </c>
      <c r="Q73" s="1001"/>
      <c r="R73" s="591"/>
    </row>
    <row r="74" spans="6:18" s="590" customFormat="1" ht="11.4" outlineLevel="2">
      <c r="F74" s="599"/>
      <c r="G74" s="999"/>
      <c r="H74" s="1024">
        <f t="shared" si="5"/>
        <v>69</v>
      </c>
      <c r="I74" s="597"/>
      <c r="J74" s="596"/>
      <c r="K74" s="595"/>
      <c r="L74" s="594"/>
      <c r="M74" s="593"/>
      <c r="N74" s="594"/>
      <c r="O74" s="2045"/>
      <c r="P74" s="2028"/>
      <c r="Q74" s="1001"/>
      <c r="R74" s="591"/>
    </row>
    <row r="75" spans="6:18" s="590" customFormat="1" ht="11.4" outlineLevel="2">
      <c r="F75" s="599"/>
      <c r="G75" s="999"/>
      <c r="H75" s="1024">
        <f t="shared" si="5"/>
        <v>70</v>
      </c>
      <c r="I75" s="596" t="s">
        <v>4057</v>
      </c>
      <c r="J75" s="596" t="s">
        <v>4058</v>
      </c>
      <c r="K75" s="595" t="s">
        <v>1875</v>
      </c>
      <c r="L75" s="594">
        <v>1</v>
      </c>
      <c r="M75" s="593"/>
      <c r="N75" s="594">
        <f t="shared" si="3"/>
        <v>1</v>
      </c>
      <c r="O75" s="1822"/>
      <c r="P75" s="2028">
        <f t="shared" si="4"/>
        <v>0</v>
      </c>
      <c r="Q75" s="1001"/>
      <c r="R75" s="591"/>
    </row>
    <row r="76" spans="6:18" s="590" customFormat="1" ht="11.4" outlineLevel="2">
      <c r="F76" s="599"/>
      <c r="G76" s="999"/>
      <c r="H76" s="1024">
        <f t="shared" si="5"/>
        <v>71</v>
      </c>
      <c r="I76" s="596" t="s">
        <v>4059</v>
      </c>
      <c r="J76" s="596" t="s">
        <v>4060</v>
      </c>
      <c r="K76" s="595" t="s">
        <v>1875</v>
      </c>
      <c r="L76" s="594">
        <v>1</v>
      </c>
      <c r="M76" s="593"/>
      <c r="N76" s="594">
        <f t="shared" si="3"/>
        <v>1</v>
      </c>
      <c r="O76" s="1822"/>
      <c r="P76" s="2028">
        <f t="shared" si="4"/>
        <v>0</v>
      </c>
      <c r="Q76" s="1001"/>
      <c r="R76" s="591"/>
    </row>
    <row r="77" spans="6:18" s="590" customFormat="1" ht="11.4" outlineLevel="2">
      <c r="F77" s="599"/>
      <c r="G77" s="999"/>
      <c r="H77" s="1024">
        <f t="shared" si="5"/>
        <v>72</v>
      </c>
      <c r="I77" s="596" t="s">
        <v>4061</v>
      </c>
      <c r="J77" s="596" t="s">
        <v>4062</v>
      </c>
      <c r="K77" s="595" t="s">
        <v>1875</v>
      </c>
      <c r="L77" s="594">
        <v>1</v>
      </c>
      <c r="M77" s="593"/>
      <c r="N77" s="594">
        <f t="shared" si="3"/>
        <v>1</v>
      </c>
      <c r="O77" s="1822"/>
      <c r="P77" s="2028">
        <f t="shared" si="4"/>
        <v>0</v>
      </c>
      <c r="Q77" s="1001"/>
      <c r="R77" s="591"/>
    </row>
    <row r="78" spans="6:18" s="590" customFormat="1" ht="11.4" outlineLevel="2">
      <c r="F78" s="599"/>
      <c r="G78" s="999"/>
      <c r="H78" s="1024">
        <f t="shared" si="5"/>
        <v>73</v>
      </c>
      <c r="I78" s="597" t="s">
        <v>4063</v>
      </c>
      <c r="J78" s="596" t="s">
        <v>4064</v>
      </c>
      <c r="K78" s="595" t="s">
        <v>1875</v>
      </c>
      <c r="L78" s="594">
        <v>1</v>
      </c>
      <c r="M78" s="593"/>
      <c r="N78" s="594">
        <f t="shared" si="3"/>
        <v>1</v>
      </c>
      <c r="O78" s="1822"/>
      <c r="P78" s="2028">
        <f t="shared" si="4"/>
        <v>0</v>
      </c>
      <c r="Q78" s="1001"/>
      <c r="R78" s="591"/>
    </row>
    <row r="79" spans="6:18" s="590" customFormat="1" ht="11.4" outlineLevel="2">
      <c r="F79" s="599"/>
      <c r="G79" s="999"/>
      <c r="H79" s="1024">
        <f t="shared" si="5"/>
        <v>74</v>
      </c>
      <c r="I79" s="597" t="s">
        <v>4065</v>
      </c>
      <c r="J79" s="596" t="s">
        <v>4066</v>
      </c>
      <c r="K79" s="595" t="s">
        <v>1875</v>
      </c>
      <c r="L79" s="594">
        <v>1</v>
      </c>
      <c r="M79" s="593"/>
      <c r="N79" s="594">
        <f t="shared" si="3"/>
        <v>1</v>
      </c>
      <c r="O79" s="1822"/>
      <c r="P79" s="2028">
        <f t="shared" si="4"/>
        <v>0</v>
      </c>
      <c r="Q79" s="1001"/>
      <c r="R79" s="591"/>
    </row>
    <row r="80" spans="6:18" s="590" customFormat="1" ht="11.4" outlineLevel="2">
      <c r="F80" s="599"/>
      <c r="G80" s="999"/>
      <c r="H80" s="1024">
        <f t="shared" si="5"/>
        <v>75</v>
      </c>
      <c r="I80" s="597" t="s">
        <v>4067</v>
      </c>
      <c r="J80" s="596" t="s">
        <v>4068</v>
      </c>
      <c r="K80" s="595" t="s">
        <v>1875</v>
      </c>
      <c r="L80" s="594">
        <v>1</v>
      </c>
      <c r="M80" s="593"/>
      <c r="N80" s="594">
        <f t="shared" si="3"/>
        <v>1</v>
      </c>
      <c r="O80" s="1822"/>
      <c r="P80" s="2028">
        <f t="shared" si="4"/>
        <v>0</v>
      </c>
      <c r="Q80" s="1001"/>
      <c r="R80" s="591"/>
    </row>
    <row r="81" spans="6:18" s="590" customFormat="1" ht="11.4" outlineLevel="2">
      <c r="F81" s="599"/>
      <c r="G81" s="999"/>
      <c r="H81" s="1024">
        <f t="shared" si="5"/>
        <v>76</v>
      </c>
      <c r="I81" s="597" t="s">
        <v>4069</v>
      </c>
      <c r="J81" s="596" t="s">
        <v>4070</v>
      </c>
      <c r="K81" s="595" t="s">
        <v>1875</v>
      </c>
      <c r="L81" s="594">
        <v>1</v>
      </c>
      <c r="M81" s="593"/>
      <c r="N81" s="594">
        <f t="shared" si="3"/>
        <v>1</v>
      </c>
      <c r="O81" s="1822"/>
      <c r="P81" s="2028">
        <f t="shared" si="4"/>
        <v>0</v>
      </c>
      <c r="Q81" s="1001"/>
      <c r="R81" s="591"/>
    </row>
    <row r="82" spans="6:18" s="590" customFormat="1" ht="11.4" outlineLevel="2">
      <c r="F82" s="599"/>
      <c r="G82" s="999"/>
      <c r="H82" s="1024">
        <f t="shared" si="5"/>
        <v>77</v>
      </c>
      <c r="I82" s="597" t="s">
        <v>4071</v>
      </c>
      <c r="J82" s="596" t="s">
        <v>4068</v>
      </c>
      <c r="K82" s="595" t="s">
        <v>1875</v>
      </c>
      <c r="L82" s="594">
        <v>1</v>
      </c>
      <c r="M82" s="593"/>
      <c r="N82" s="594">
        <f t="shared" si="3"/>
        <v>1</v>
      </c>
      <c r="O82" s="1822"/>
      <c r="P82" s="2028">
        <f t="shared" si="4"/>
        <v>0</v>
      </c>
      <c r="Q82" s="1001"/>
      <c r="R82" s="591"/>
    </row>
    <row r="83" spans="6:18" s="590" customFormat="1" ht="11.4" outlineLevel="2">
      <c r="F83" s="599"/>
      <c r="G83" s="999"/>
      <c r="H83" s="1024">
        <f t="shared" si="5"/>
        <v>78</v>
      </c>
      <c r="I83" s="597" t="s">
        <v>4072</v>
      </c>
      <c r="J83" s="596" t="s">
        <v>4073</v>
      </c>
      <c r="K83" s="595" t="s">
        <v>1875</v>
      </c>
      <c r="L83" s="594">
        <v>1</v>
      </c>
      <c r="M83" s="593"/>
      <c r="N83" s="594">
        <f t="shared" si="3"/>
        <v>1</v>
      </c>
      <c r="O83" s="1822"/>
      <c r="P83" s="2028">
        <f t="shared" si="4"/>
        <v>0</v>
      </c>
      <c r="Q83" s="1001"/>
      <c r="R83" s="591"/>
    </row>
    <row r="84" spans="6:18" s="590" customFormat="1" ht="11.4" outlineLevel="2">
      <c r="F84" s="599"/>
      <c r="G84" s="999"/>
      <c r="H84" s="1024">
        <f t="shared" si="5"/>
        <v>79</v>
      </c>
      <c r="I84" s="597"/>
      <c r="J84" s="603" t="s">
        <v>4074</v>
      </c>
      <c r="K84" s="620" t="s">
        <v>1875</v>
      </c>
      <c r="L84" s="619">
        <v>9</v>
      </c>
      <c r="M84" s="618"/>
      <c r="N84" s="594">
        <f t="shared" si="3"/>
        <v>9</v>
      </c>
      <c r="O84" s="1822"/>
      <c r="P84" s="2028">
        <f t="shared" si="4"/>
        <v>0</v>
      </c>
      <c r="Q84" s="1001"/>
      <c r="R84" s="591"/>
    </row>
    <row r="85" spans="6:18" s="590" customFormat="1" ht="11.4" outlineLevel="2">
      <c r="F85" s="599"/>
      <c r="G85" s="999"/>
      <c r="H85" s="1024">
        <f t="shared" si="5"/>
        <v>80</v>
      </c>
      <c r="I85" s="597"/>
      <c r="J85" s="1025"/>
      <c r="K85" s="1025"/>
      <c r="L85" s="1025"/>
      <c r="M85" s="593"/>
      <c r="N85" s="594"/>
      <c r="O85" s="2045"/>
      <c r="P85" s="2028"/>
      <c r="Q85" s="1001"/>
      <c r="R85" s="591"/>
    </row>
    <row r="86" spans="6:18" s="590" customFormat="1" ht="22.8" outlineLevel="2">
      <c r="F86" s="599"/>
      <c r="G86" s="999"/>
      <c r="H86" s="1024">
        <f t="shared" si="5"/>
        <v>81</v>
      </c>
      <c r="I86" s="597" t="s">
        <v>4075</v>
      </c>
      <c r="J86" s="596" t="s">
        <v>4076</v>
      </c>
      <c r="K86" s="595" t="s">
        <v>1875</v>
      </c>
      <c r="L86" s="594">
        <v>1</v>
      </c>
      <c r="M86" s="593"/>
      <c r="N86" s="594">
        <f t="shared" si="3"/>
        <v>1</v>
      </c>
      <c r="O86" s="1822"/>
      <c r="P86" s="2028">
        <f t="shared" si="4"/>
        <v>0</v>
      </c>
      <c r="Q86" s="1001"/>
      <c r="R86" s="591"/>
    </row>
    <row r="87" spans="6:18" s="590" customFormat="1" ht="11.4" outlineLevel="2">
      <c r="F87" s="599"/>
      <c r="G87" s="999"/>
      <c r="H87" s="1024">
        <f t="shared" si="5"/>
        <v>82</v>
      </c>
      <c r="I87" s="597" t="s">
        <v>4077</v>
      </c>
      <c r="J87" s="596" t="s">
        <v>4078</v>
      </c>
      <c r="K87" s="595" t="s">
        <v>1875</v>
      </c>
      <c r="L87" s="594">
        <v>1</v>
      </c>
      <c r="M87" s="593"/>
      <c r="N87" s="594">
        <f t="shared" si="3"/>
        <v>1</v>
      </c>
      <c r="O87" s="1822"/>
      <c r="P87" s="2028">
        <f t="shared" si="4"/>
        <v>0</v>
      </c>
      <c r="Q87" s="1001"/>
      <c r="R87" s="591"/>
    </row>
    <row r="88" spans="6:18" s="590" customFormat="1" ht="22.8" outlineLevel="2">
      <c r="F88" s="599"/>
      <c r="G88" s="999"/>
      <c r="H88" s="1024">
        <f t="shared" si="5"/>
        <v>83</v>
      </c>
      <c r="I88" s="597" t="s">
        <v>4079</v>
      </c>
      <c r="J88" s="596" t="s">
        <v>4080</v>
      </c>
      <c r="K88" s="595" t="s">
        <v>1875</v>
      </c>
      <c r="L88" s="594">
        <v>1</v>
      </c>
      <c r="M88" s="593"/>
      <c r="N88" s="594">
        <f t="shared" si="3"/>
        <v>1</v>
      </c>
      <c r="O88" s="1822"/>
      <c r="P88" s="2028">
        <f t="shared" si="4"/>
        <v>0</v>
      </c>
      <c r="Q88" s="1001"/>
      <c r="R88" s="591"/>
    </row>
    <row r="89" spans="6:18" s="590" customFormat="1" ht="11.4" outlineLevel="2">
      <c r="F89" s="599"/>
      <c r="G89" s="999"/>
      <c r="H89" s="1024">
        <f t="shared" si="5"/>
        <v>84</v>
      </c>
      <c r="I89" s="597" t="s">
        <v>4081</v>
      </c>
      <c r="J89" s="596" t="s">
        <v>4078</v>
      </c>
      <c r="K89" s="595" t="s">
        <v>1875</v>
      </c>
      <c r="L89" s="594">
        <v>1</v>
      </c>
      <c r="M89" s="593"/>
      <c r="N89" s="594">
        <f t="shared" si="3"/>
        <v>1</v>
      </c>
      <c r="O89" s="1822"/>
      <c r="P89" s="2028">
        <f t="shared" si="4"/>
        <v>0</v>
      </c>
      <c r="Q89" s="1001"/>
      <c r="R89" s="591"/>
    </row>
    <row r="90" spans="6:18" s="590" customFormat="1" ht="11.4" outlineLevel="2">
      <c r="F90" s="599"/>
      <c r="G90" s="999"/>
      <c r="H90" s="1024">
        <f t="shared" si="5"/>
        <v>85</v>
      </c>
      <c r="I90" s="621"/>
      <c r="J90" s="603" t="s">
        <v>4082</v>
      </c>
      <c r="K90" s="620"/>
      <c r="L90" s="619">
        <v>2</v>
      </c>
      <c r="M90" s="618"/>
      <c r="N90" s="594">
        <f t="shared" si="3"/>
        <v>2</v>
      </c>
      <c r="O90" s="1822"/>
      <c r="P90" s="2028">
        <f t="shared" si="4"/>
        <v>0</v>
      </c>
      <c r="Q90" s="1001"/>
      <c r="R90" s="591"/>
    </row>
    <row r="91" spans="6:18" s="590" customFormat="1" ht="11.4" outlineLevel="2">
      <c r="F91" s="599"/>
      <c r="G91" s="999"/>
      <c r="H91" s="1024">
        <f t="shared" si="5"/>
        <v>86</v>
      </c>
      <c r="I91" s="597" t="s">
        <v>4083</v>
      </c>
      <c r="J91" s="596" t="s">
        <v>4084</v>
      </c>
      <c r="K91" s="595" t="s">
        <v>1875</v>
      </c>
      <c r="L91" s="594">
        <v>2</v>
      </c>
      <c r="M91" s="593"/>
      <c r="N91" s="594">
        <f t="shared" si="3"/>
        <v>2</v>
      </c>
      <c r="O91" s="1822"/>
      <c r="P91" s="2028">
        <f t="shared" si="4"/>
        <v>0</v>
      </c>
      <c r="Q91" s="1001"/>
      <c r="R91" s="591"/>
    </row>
    <row r="92" spans="6:18" s="590" customFormat="1" ht="11.4" outlineLevel="2">
      <c r="F92" s="599"/>
      <c r="G92" s="999"/>
      <c r="H92" s="1024">
        <f t="shared" si="5"/>
        <v>87</v>
      </c>
      <c r="I92" s="597" t="s">
        <v>4085</v>
      </c>
      <c r="J92" s="596" t="s">
        <v>4086</v>
      </c>
      <c r="K92" s="595" t="s">
        <v>1875</v>
      </c>
      <c r="L92" s="594">
        <v>4</v>
      </c>
      <c r="M92" s="593"/>
      <c r="N92" s="594">
        <f t="shared" si="3"/>
        <v>4</v>
      </c>
      <c r="O92" s="1822"/>
      <c r="P92" s="2028">
        <f t="shared" si="4"/>
        <v>0</v>
      </c>
      <c r="Q92" s="1001"/>
      <c r="R92" s="591"/>
    </row>
    <row r="93" spans="6:18" s="590" customFormat="1" ht="11.4" outlineLevel="2">
      <c r="F93" s="599"/>
      <c r="G93" s="999"/>
      <c r="H93" s="1024">
        <f t="shared" si="5"/>
        <v>88</v>
      </c>
      <c r="I93" s="597" t="s">
        <v>4087</v>
      </c>
      <c r="J93" s="596" t="s">
        <v>4088</v>
      </c>
      <c r="K93" s="595" t="s">
        <v>1875</v>
      </c>
      <c r="L93" s="594">
        <v>4</v>
      </c>
      <c r="M93" s="593"/>
      <c r="N93" s="594">
        <f t="shared" si="3"/>
        <v>4</v>
      </c>
      <c r="O93" s="1822"/>
      <c r="P93" s="2028">
        <f t="shared" si="4"/>
        <v>0</v>
      </c>
      <c r="Q93" s="1001"/>
      <c r="R93" s="591"/>
    </row>
    <row r="94" spans="6:18" s="590" customFormat="1" ht="11.4" outlineLevel="2">
      <c r="F94" s="599"/>
      <c r="G94" s="999"/>
      <c r="H94" s="1024">
        <f t="shared" si="5"/>
        <v>89</v>
      </c>
      <c r="I94" s="597" t="s">
        <v>4089</v>
      </c>
      <c r="J94" s="596" t="s">
        <v>4090</v>
      </c>
      <c r="K94" s="595" t="s">
        <v>1875</v>
      </c>
      <c r="L94" s="594">
        <v>2</v>
      </c>
      <c r="M94" s="593"/>
      <c r="N94" s="594">
        <f t="shared" si="3"/>
        <v>2</v>
      </c>
      <c r="O94" s="1822"/>
      <c r="P94" s="2028">
        <f t="shared" si="4"/>
        <v>0</v>
      </c>
      <c r="Q94" s="1001"/>
      <c r="R94" s="591"/>
    </row>
    <row r="95" spans="6:18" s="590" customFormat="1" ht="11.4" outlineLevel="2">
      <c r="F95" s="599"/>
      <c r="G95" s="999"/>
      <c r="H95" s="1024">
        <f t="shared" si="5"/>
        <v>90</v>
      </c>
      <c r="I95" s="597" t="s">
        <v>4091</v>
      </c>
      <c r="J95" s="596" t="s">
        <v>4092</v>
      </c>
      <c r="K95" s="595" t="s">
        <v>1875</v>
      </c>
      <c r="L95" s="594">
        <v>4</v>
      </c>
      <c r="M95" s="593"/>
      <c r="N95" s="594">
        <f t="shared" si="3"/>
        <v>4</v>
      </c>
      <c r="O95" s="1822"/>
      <c r="P95" s="2028">
        <f t="shared" si="4"/>
        <v>0</v>
      </c>
      <c r="Q95" s="1001"/>
      <c r="R95" s="591"/>
    </row>
    <row r="96" spans="6:18" s="590" customFormat="1" ht="11.4" outlineLevel="2">
      <c r="F96" s="599"/>
      <c r="G96" s="999"/>
      <c r="H96" s="1024">
        <f t="shared" si="5"/>
        <v>91</v>
      </c>
      <c r="I96" s="597"/>
      <c r="J96" s="596"/>
      <c r="K96" s="595"/>
      <c r="L96" s="594"/>
      <c r="M96" s="593"/>
      <c r="N96" s="594"/>
      <c r="O96" s="2045"/>
      <c r="P96" s="2028"/>
      <c r="Q96" s="1001"/>
      <c r="R96" s="591"/>
    </row>
    <row r="97" spans="6:18" s="590" customFormat="1" ht="11.4" outlineLevel="2">
      <c r="F97" s="599"/>
      <c r="G97" s="999"/>
      <c r="H97" s="1024">
        <f t="shared" si="5"/>
        <v>92</v>
      </c>
      <c r="I97" s="597" t="s">
        <v>4093</v>
      </c>
      <c r="J97" s="596" t="s">
        <v>4094</v>
      </c>
      <c r="K97" s="595" t="s">
        <v>1875</v>
      </c>
      <c r="L97" s="594">
        <v>1</v>
      </c>
      <c r="M97" s="593"/>
      <c r="N97" s="594">
        <f t="shared" si="3"/>
        <v>1</v>
      </c>
      <c r="O97" s="1822"/>
      <c r="P97" s="2028">
        <f t="shared" si="4"/>
        <v>0</v>
      </c>
      <c r="Q97" s="1001"/>
      <c r="R97" s="591"/>
    </row>
    <row r="98" spans="6:18" s="590" customFormat="1" ht="11.4" outlineLevel="2">
      <c r="F98" s="599"/>
      <c r="G98" s="999"/>
      <c r="H98" s="1024">
        <f t="shared" si="5"/>
        <v>93</v>
      </c>
      <c r="I98" s="597" t="s">
        <v>4095</v>
      </c>
      <c r="J98" s="596" t="s">
        <v>4096</v>
      </c>
      <c r="K98" s="595" t="s">
        <v>1875</v>
      </c>
      <c r="L98" s="594">
        <v>1</v>
      </c>
      <c r="M98" s="593"/>
      <c r="N98" s="594">
        <f t="shared" si="3"/>
        <v>1</v>
      </c>
      <c r="O98" s="1822"/>
      <c r="P98" s="2028">
        <f t="shared" si="4"/>
        <v>0</v>
      </c>
      <c r="Q98" s="1001"/>
      <c r="R98" s="591"/>
    </row>
    <row r="99" spans="6:18" s="590" customFormat="1" ht="11.4" outlineLevel="2">
      <c r="F99" s="599"/>
      <c r="G99" s="999"/>
      <c r="H99" s="1024">
        <f t="shared" si="5"/>
        <v>94</v>
      </c>
      <c r="I99" s="597" t="s">
        <v>4097</v>
      </c>
      <c r="J99" s="596" t="s">
        <v>4098</v>
      </c>
      <c r="K99" s="595" t="s">
        <v>1875</v>
      </c>
      <c r="L99" s="594">
        <v>1</v>
      </c>
      <c r="M99" s="593"/>
      <c r="N99" s="594">
        <f t="shared" si="3"/>
        <v>1</v>
      </c>
      <c r="O99" s="1822"/>
      <c r="P99" s="2028">
        <f t="shared" si="4"/>
        <v>0</v>
      </c>
      <c r="Q99" s="1001"/>
      <c r="R99" s="591"/>
    </row>
    <row r="100" spans="6:18" s="590" customFormat="1" ht="11.4" outlineLevel="2">
      <c r="F100" s="599"/>
      <c r="G100" s="999"/>
      <c r="H100" s="1024">
        <f t="shared" si="5"/>
        <v>95</v>
      </c>
      <c r="I100" s="597"/>
      <c r="J100" s="596"/>
      <c r="K100" s="595"/>
      <c r="L100" s="594"/>
      <c r="M100" s="593"/>
      <c r="N100" s="594"/>
      <c r="O100" s="2045"/>
      <c r="P100" s="2028"/>
      <c r="Q100" s="1001"/>
      <c r="R100" s="591"/>
    </row>
    <row r="101" spans="6:18" s="590" customFormat="1" ht="22.8" outlineLevel="2">
      <c r="F101" s="599"/>
      <c r="G101" s="999"/>
      <c r="H101" s="1024">
        <f t="shared" si="5"/>
        <v>96</v>
      </c>
      <c r="I101" s="597" t="s">
        <v>4099</v>
      </c>
      <c r="J101" s="603" t="s">
        <v>4100</v>
      </c>
      <c r="K101" s="595" t="s">
        <v>1875</v>
      </c>
      <c r="L101" s="594">
        <v>1</v>
      </c>
      <c r="M101" s="593"/>
      <c r="N101" s="594">
        <f t="shared" si="3"/>
        <v>1</v>
      </c>
      <c r="O101" s="1822"/>
      <c r="P101" s="2028">
        <f t="shared" si="4"/>
        <v>0</v>
      </c>
      <c r="Q101" s="1001"/>
      <c r="R101" s="591"/>
    </row>
    <row r="102" spans="6:18" s="615" customFormat="1" ht="34.200000000000003" outlineLevel="2">
      <c r="F102" s="617"/>
      <c r="G102" s="1000"/>
      <c r="H102" s="1024">
        <f t="shared" si="5"/>
        <v>97</v>
      </c>
      <c r="I102" s="597" t="s">
        <v>4101</v>
      </c>
      <c r="J102" s="603" t="s">
        <v>4102</v>
      </c>
      <c r="K102" s="595" t="s">
        <v>1875</v>
      </c>
      <c r="L102" s="594">
        <v>1</v>
      </c>
      <c r="M102" s="629"/>
      <c r="N102" s="594">
        <f t="shared" si="3"/>
        <v>1</v>
      </c>
      <c r="O102" s="1822"/>
      <c r="P102" s="2028">
        <f t="shared" si="4"/>
        <v>0</v>
      </c>
      <c r="Q102" s="1002"/>
      <c r="R102" s="616"/>
    </row>
    <row r="103" spans="6:18" s="590" customFormat="1" ht="22.8" outlineLevel="2">
      <c r="F103" s="599"/>
      <c r="G103" s="999"/>
      <c r="H103" s="1024">
        <f t="shared" si="5"/>
        <v>98</v>
      </c>
      <c r="I103" s="597" t="s">
        <v>4614</v>
      </c>
      <c r="J103" s="596" t="s">
        <v>4615</v>
      </c>
      <c r="K103" s="595" t="s">
        <v>1875</v>
      </c>
      <c r="L103" s="594">
        <v>1</v>
      </c>
      <c r="M103" s="602"/>
      <c r="N103" s="594">
        <f t="shared" si="3"/>
        <v>1</v>
      </c>
      <c r="O103" s="1822"/>
      <c r="P103" s="2028">
        <f t="shared" si="4"/>
        <v>0</v>
      </c>
      <c r="Q103" s="1001"/>
      <c r="R103" s="591"/>
    </row>
    <row r="104" spans="6:18" s="590" customFormat="1" ht="11.4" outlineLevel="2">
      <c r="F104" s="599"/>
      <c r="G104" s="999"/>
      <c r="H104" s="1024">
        <f t="shared" si="5"/>
        <v>99</v>
      </c>
      <c r="I104" s="597" t="s">
        <v>4103</v>
      </c>
      <c r="J104" s="596" t="s">
        <v>4104</v>
      </c>
      <c r="K104" s="595" t="s">
        <v>1875</v>
      </c>
      <c r="L104" s="594">
        <v>1</v>
      </c>
      <c r="M104" s="593"/>
      <c r="N104" s="594">
        <f t="shared" si="3"/>
        <v>1</v>
      </c>
      <c r="O104" s="1822"/>
      <c r="P104" s="2028">
        <f t="shared" si="4"/>
        <v>0</v>
      </c>
      <c r="Q104" s="1001"/>
      <c r="R104" s="591"/>
    </row>
    <row r="105" spans="6:18" s="590" customFormat="1" ht="11.4" outlineLevel="2">
      <c r="F105" s="599"/>
      <c r="G105" s="999"/>
      <c r="H105" s="1024">
        <f t="shared" si="5"/>
        <v>100</v>
      </c>
      <c r="I105" s="597" t="s">
        <v>4105</v>
      </c>
      <c r="J105" s="596" t="s">
        <v>4106</v>
      </c>
      <c r="K105" s="595" t="s">
        <v>1875</v>
      </c>
      <c r="L105" s="594">
        <v>2</v>
      </c>
      <c r="M105" s="593"/>
      <c r="N105" s="594">
        <f t="shared" si="3"/>
        <v>2</v>
      </c>
      <c r="O105" s="1822"/>
      <c r="P105" s="2028">
        <f t="shared" si="4"/>
        <v>0</v>
      </c>
      <c r="Q105" s="1001"/>
      <c r="R105" s="591"/>
    </row>
    <row r="106" spans="6:18" s="590" customFormat="1" ht="11.4" outlineLevel="2">
      <c r="F106" s="599"/>
      <c r="G106" s="999"/>
      <c r="H106" s="1024">
        <f t="shared" si="5"/>
        <v>101</v>
      </c>
      <c r="I106" s="597"/>
      <c r="J106" s="596"/>
      <c r="K106" s="595"/>
      <c r="L106" s="594"/>
      <c r="M106" s="593"/>
      <c r="N106" s="594"/>
      <c r="O106" s="2045"/>
      <c r="P106" s="2028"/>
      <c r="Q106" s="1001"/>
      <c r="R106" s="591"/>
    </row>
    <row r="107" spans="6:18" s="590" customFormat="1" ht="11.4" outlineLevel="2">
      <c r="F107" s="599"/>
      <c r="G107" s="999"/>
      <c r="H107" s="1024">
        <f t="shared" si="5"/>
        <v>102</v>
      </c>
      <c r="I107" s="597" t="s">
        <v>4107</v>
      </c>
      <c r="J107" s="596" t="s">
        <v>4108</v>
      </c>
      <c r="K107" s="595" t="s">
        <v>1875</v>
      </c>
      <c r="L107" s="594">
        <v>60</v>
      </c>
      <c r="M107" s="593"/>
      <c r="N107" s="594">
        <f t="shared" si="3"/>
        <v>60</v>
      </c>
      <c r="O107" s="1822"/>
      <c r="P107" s="2028">
        <f t="shared" si="4"/>
        <v>0</v>
      </c>
      <c r="Q107" s="1001"/>
      <c r="R107" s="591"/>
    </row>
    <row r="108" spans="6:18" s="590" customFormat="1" ht="11.4" outlineLevel="2">
      <c r="F108" s="599"/>
      <c r="G108" s="999"/>
      <c r="H108" s="1024">
        <f t="shared" si="5"/>
        <v>103</v>
      </c>
      <c r="I108" s="597"/>
      <c r="J108" s="596" t="s">
        <v>4109</v>
      </c>
      <c r="K108" s="595" t="s">
        <v>1875</v>
      </c>
      <c r="L108" s="594">
        <v>60</v>
      </c>
      <c r="M108" s="593"/>
      <c r="N108" s="594">
        <f t="shared" si="3"/>
        <v>60</v>
      </c>
      <c r="O108" s="1822"/>
      <c r="P108" s="2028">
        <f t="shared" si="4"/>
        <v>0</v>
      </c>
      <c r="Q108" s="1001"/>
      <c r="R108" s="591"/>
    </row>
    <row r="109" spans="6:18" s="590" customFormat="1" ht="11.4" outlineLevel="2">
      <c r="F109" s="599"/>
      <c r="G109" s="999"/>
      <c r="H109" s="1024">
        <f t="shared" si="5"/>
        <v>104</v>
      </c>
      <c r="I109" s="597" t="s">
        <v>4110</v>
      </c>
      <c r="J109" s="596" t="s">
        <v>4111</v>
      </c>
      <c r="K109" s="595" t="s">
        <v>1875</v>
      </c>
      <c r="L109" s="594">
        <v>40</v>
      </c>
      <c r="M109" s="593"/>
      <c r="N109" s="594">
        <f t="shared" si="3"/>
        <v>40</v>
      </c>
      <c r="O109" s="1822"/>
      <c r="P109" s="2028">
        <f t="shared" si="4"/>
        <v>0</v>
      </c>
      <c r="Q109" s="1001"/>
      <c r="R109" s="591"/>
    </row>
    <row r="110" spans="6:18" s="590" customFormat="1" ht="11.4" outlineLevel="2">
      <c r="F110" s="599"/>
      <c r="G110" s="999"/>
      <c r="H110" s="1024">
        <f t="shared" si="5"/>
        <v>105</v>
      </c>
      <c r="I110" s="597" t="s">
        <v>4112</v>
      </c>
      <c r="J110" s="596" t="s">
        <v>4113</v>
      </c>
      <c r="K110" s="595" t="s">
        <v>1875</v>
      </c>
      <c r="L110" s="594">
        <v>20</v>
      </c>
      <c r="M110" s="593"/>
      <c r="N110" s="594">
        <f t="shared" si="3"/>
        <v>20</v>
      </c>
      <c r="O110" s="1822"/>
      <c r="P110" s="2028">
        <f t="shared" si="4"/>
        <v>0</v>
      </c>
      <c r="Q110" s="1001"/>
      <c r="R110" s="591"/>
    </row>
    <row r="111" spans="6:18" s="590" customFormat="1" ht="11.4" outlineLevel="2">
      <c r="F111" s="599"/>
      <c r="G111" s="999"/>
      <c r="H111" s="1024">
        <f t="shared" si="5"/>
        <v>106</v>
      </c>
      <c r="I111" s="597"/>
      <c r="J111" s="596"/>
      <c r="K111" s="595"/>
      <c r="L111" s="594"/>
      <c r="M111" s="593"/>
      <c r="N111" s="594"/>
      <c r="O111" s="2045"/>
      <c r="P111" s="2028"/>
      <c r="Q111" s="1001"/>
      <c r="R111" s="591"/>
    </row>
    <row r="112" spans="6:18" s="590" customFormat="1" ht="11.4" outlineLevel="2">
      <c r="F112" s="599"/>
      <c r="G112" s="999"/>
      <c r="H112" s="1024">
        <f t="shared" si="5"/>
        <v>107</v>
      </c>
      <c r="I112" s="597" t="s">
        <v>4114</v>
      </c>
      <c r="J112" s="596" t="s">
        <v>4115</v>
      </c>
      <c r="K112" s="595" t="s">
        <v>1875</v>
      </c>
      <c r="L112" s="594">
        <v>5</v>
      </c>
      <c r="M112" s="593"/>
      <c r="N112" s="594">
        <f t="shared" si="3"/>
        <v>5</v>
      </c>
      <c r="O112" s="1822"/>
      <c r="P112" s="2028">
        <f t="shared" si="4"/>
        <v>0</v>
      </c>
      <c r="Q112" s="1001"/>
      <c r="R112" s="591"/>
    </row>
    <row r="113" spans="6:18" s="590" customFormat="1" ht="11.4" outlineLevel="2">
      <c r="F113" s="599"/>
      <c r="G113" s="999"/>
      <c r="H113" s="1024">
        <f t="shared" si="5"/>
        <v>108</v>
      </c>
      <c r="I113" s="597" t="s">
        <v>4116</v>
      </c>
      <c r="J113" s="596" t="s">
        <v>4117</v>
      </c>
      <c r="K113" s="595" t="s">
        <v>1875</v>
      </c>
      <c r="L113" s="594">
        <v>3</v>
      </c>
      <c r="M113" s="593"/>
      <c r="N113" s="594">
        <f t="shared" si="3"/>
        <v>3</v>
      </c>
      <c r="O113" s="1822"/>
      <c r="P113" s="2028">
        <f t="shared" si="4"/>
        <v>0</v>
      </c>
      <c r="Q113" s="1001"/>
      <c r="R113" s="591"/>
    </row>
    <row r="114" spans="6:18" s="590" customFormat="1" ht="11.4" outlineLevel="2">
      <c r="F114" s="599"/>
      <c r="G114" s="999"/>
      <c r="H114" s="1024">
        <f t="shared" si="5"/>
        <v>109</v>
      </c>
      <c r="I114" s="597"/>
      <c r="J114" s="596"/>
      <c r="K114" s="595"/>
      <c r="L114" s="594"/>
      <c r="M114" s="593"/>
      <c r="N114" s="594"/>
      <c r="O114" s="2045"/>
      <c r="P114" s="2028"/>
      <c r="Q114" s="1001"/>
      <c r="R114" s="591"/>
    </row>
    <row r="115" spans="6:18" s="590" customFormat="1" ht="22.8" outlineLevel="2">
      <c r="F115" s="599"/>
      <c r="G115" s="999"/>
      <c r="H115" s="1024">
        <f t="shared" si="5"/>
        <v>110</v>
      </c>
      <c r="I115" s="597" t="s">
        <v>4118</v>
      </c>
      <c r="J115" s="603" t="s">
        <v>4119</v>
      </c>
      <c r="K115" s="595" t="s">
        <v>23</v>
      </c>
      <c r="L115" s="594">
        <v>1</v>
      </c>
      <c r="M115" s="593"/>
      <c r="N115" s="594">
        <f t="shared" si="3"/>
        <v>1</v>
      </c>
      <c r="O115" s="1822"/>
      <c r="P115" s="2028">
        <f t="shared" si="4"/>
        <v>0</v>
      </c>
      <c r="Q115" s="1001"/>
      <c r="R115" s="591"/>
    </row>
    <row r="116" spans="6:18" s="590" customFormat="1" ht="22.8" outlineLevel="2">
      <c r="F116" s="599"/>
      <c r="G116" s="999"/>
      <c r="H116" s="1024">
        <f t="shared" si="5"/>
        <v>111</v>
      </c>
      <c r="I116" s="597" t="s">
        <v>4101</v>
      </c>
      <c r="J116" s="603" t="s">
        <v>4120</v>
      </c>
      <c r="K116" s="595" t="s">
        <v>23</v>
      </c>
      <c r="L116" s="594">
        <v>1</v>
      </c>
      <c r="M116" s="593"/>
      <c r="N116" s="594">
        <f t="shared" si="3"/>
        <v>1</v>
      </c>
      <c r="O116" s="1822"/>
      <c r="P116" s="2028">
        <f t="shared" si="4"/>
        <v>0</v>
      </c>
      <c r="Q116" s="1001"/>
      <c r="R116" s="591"/>
    </row>
    <row r="117" spans="6:18" s="590" customFormat="1" ht="22.8" outlineLevel="2">
      <c r="F117" s="599"/>
      <c r="G117" s="999"/>
      <c r="H117" s="1024">
        <f t="shared" si="5"/>
        <v>112</v>
      </c>
      <c r="I117" s="597" t="s">
        <v>4121</v>
      </c>
      <c r="J117" s="603" t="s">
        <v>4122</v>
      </c>
      <c r="K117" s="595" t="s">
        <v>23</v>
      </c>
      <c r="L117" s="594">
        <v>1</v>
      </c>
      <c r="M117" s="593"/>
      <c r="N117" s="594">
        <f t="shared" si="3"/>
        <v>1</v>
      </c>
      <c r="O117" s="1822"/>
      <c r="P117" s="2028">
        <f t="shared" si="4"/>
        <v>0</v>
      </c>
      <c r="Q117" s="1001"/>
      <c r="R117" s="591"/>
    </row>
    <row r="118" spans="6:18" s="590" customFormat="1" ht="11.4" outlineLevel="2">
      <c r="F118" s="599"/>
      <c r="G118" s="999"/>
      <c r="H118" s="1024">
        <f t="shared" si="5"/>
        <v>113</v>
      </c>
      <c r="I118" s="597"/>
      <c r="J118" s="596"/>
      <c r="K118" s="595"/>
      <c r="L118" s="594"/>
      <c r="M118" s="593"/>
      <c r="N118" s="594"/>
      <c r="O118" s="2045"/>
      <c r="P118" s="2028"/>
      <c r="Q118" s="1001"/>
      <c r="R118" s="591"/>
    </row>
    <row r="119" spans="6:18" s="590" customFormat="1" ht="12" outlineLevel="2">
      <c r="F119" s="599"/>
      <c r="G119" s="999"/>
      <c r="H119" s="1024">
        <f t="shared" si="5"/>
        <v>114</v>
      </c>
      <c r="I119" s="597" t="s">
        <v>4123</v>
      </c>
      <c r="J119" s="1026" t="s">
        <v>4124</v>
      </c>
      <c r="K119" s="595"/>
      <c r="L119" s="594"/>
      <c r="M119" s="593"/>
      <c r="N119" s="594"/>
      <c r="O119" s="2045"/>
      <c r="P119" s="2028"/>
      <c r="Q119" s="1001"/>
      <c r="R119" s="591"/>
    </row>
    <row r="120" spans="6:18" s="590" customFormat="1" ht="22.8" outlineLevel="2">
      <c r="F120" s="599"/>
      <c r="G120" s="999"/>
      <c r="H120" s="1024">
        <f t="shared" si="5"/>
        <v>115</v>
      </c>
      <c r="I120" s="597"/>
      <c r="J120" s="603" t="s">
        <v>4125</v>
      </c>
      <c r="K120" s="595" t="s">
        <v>1875</v>
      </c>
      <c r="L120" s="594">
        <v>1</v>
      </c>
      <c r="M120" s="593"/>
      <c r="N120" s="594">
        <f t="shared" si="3"/>
        <v>1</v>
      </c>
      <c r="O120" s="1822"/>
      <c r="P120" s="2028">
        <f t="shared" si="4"/>
        <v>0</v>
      </c>
      <c r="Q120" s="1001"/>
      <c r="R120" s="591"/>
    </row>
    <row r="121" spans="6:18" s="590" customFormat="1" ht="11.4" outlineLevel="2">
      <c r="F121" s="599"/>
      <c r="G121" s="999"/>
      <c r="H121" s="1024">
        <f t="shared" si="5"/>
        <v>116</v>
      </c>
      <c r="I121" s="597"/>
      <c r="J121" s="603" t="s">
        <v>4126</v>
      </c>
      <c r="K121" s="595" t="s">
        <v>1875</v>
      </c>
      <c r="L121" s="594">
        <v>1</v>
      </c>
      <c r="M121" s="593"/>
      <c r="N121" s="594">
        <f t="shared" si="3"/>
        <v>1</v>
      </c>
      <c r="O121" s="1822"/>
      <c r="P121" s="2028">
        <f t="shared" si="4"/>
        <v>0</v>
      </c>
      <c r="Q121" s="1001"/>
      <c r="R121" s="591"/>
    </row>
    <row r="122" spans="6:18" s="590" customFormat="1" ht="11.4" outlineLevel="2">
      <c r="F122" s="599"/>
      <c r="G122" s="999"/>
      <c r="H122" s="1024">
        <f t="shared" si="5"/>
        <v>117</v>
      </c>
      <c r="I122" s="597"/>
      <c r="J122" s="603" t="s">
        <v>4127</v>
      </c>
      <c r="K122" s="595" t="s">
        <v>1875</v>
      </c>
      <c r="L122" s="594">
        <v>4</v>
      </c>
      <c r="M122" s="593"/>
      <c r="N122" s="594">
        <f t="shared" si="3"/>
        <v>4</v>
      </c>
      <c r="O122" s="1822"/>
      <c r="P122" s="2028">
        <f t="shared" si="4"/>
        <v>0</v>
      </c>
      <c r="Q122" s="1001"/>
      <c r="R122" s="591"/>
    </row>
    <row r="123" spans="6:18" s="590" customFormat="1" ht="11.4" outlineLevel="2">
      <c r="F123" s="599"/>
      <c r="G123" s="999"/>
      <c r="H123" s="1024">
        <f t="shared" si="5"/>
        <v>118</v>
      </c>
      <c r="I123" s="597"/>
      <c r="J123" s="603" t="s">
        <v>4128</v>
      </c>
      <c r="K123" s="595" t="s">
        <v>1875</v>
      </c>
      <c r="L123" s="594">
        <v>1</v>
      </c>
      <c r="M123" s="593"/>
      <c r="N123" s="594">
        <f t="shared" si="3"/>
        <v>1</v>
      </c>
      <c r="O123" s="1822"/>
      <c r="P123" s="2028">
        <f t="shared" si="4"/>
        <v>0</v>
      </c>
      <c r="Q123" s="1001"/>
      <c r="R123" s="591"/>
    </row>
    <row r="124" spans="6:18" s="590" customFormat="1" ht="11.4" outlineLevel="2">
      <c r="F124" s="599"/>
      <c r="G124" s="999"/>
      <c r="H124" s="1024">
        <f t="shared" si="5"/>
        <v>119</v>
      </c>
      <c r="I124" s="597"/>
      <c r="J124" s="603" t="s">
        <v>4129</v>
      </c>
      <c r="K124" s="595" t="s">
        <v>1875</v>
      </c>
      <c r="L124" s="594">
        <v>1</v>
      </c>
      <c r="M124" s="593"/>
      <c r="N124" s="594">
        <f t="shared" si="3"/>
        <v>1</v>
      </c>
      <c r="O124" s="1822"/>
      <c r="P124" s="2028">
        <f t="shared" si="4"/>
        <v>0</v>
      </c>
      <c r="Q124" s="1001"/>
      <c r="R124" s="591"/>
    </row>
    <row r="125" spans="6:18" s="590" customFormat="1" ht="11.4" outlineLevel="2">
      <c r="F125" s="599"/>
      <c r="G125" s="999"/>
      <c r="H125" s="1024">
        <f t="shared" si="5"/>
        <v>120</v>
      </c>
      <c r="I125" s="597"/>
      <c r="J125" s="603" t="s">
        <v>4130</v>
      </c>
      <c r="K125" s="595" t="s">
        <v>1875</v>
      </c>
      <c r="L125" s="594">
        <v>1</v>
      </c>
      <c r="M125" s="593"/>
      <c r="N125" s="594">
        <f t="shared" si="3"/>
        <v>1</v>
      </c>
      <c r="O125" s="1822"/>
      <c r="P125" s="2028">
        <f t="shared" si="4"/>
        <v>0</v>
      </c>
      <c r="Q125" s="1001"/>
      <c r="R125" s="591"/>
    </row>
    <row r="126" spans="6:18" s="590" customFormat="1" ht="22.8" outlineLevel="2">
      <c r="F126" s="599"/>
      <c r="G126" s="999"/>
      <c r="H126" s="1024">
        <f t="shared" si="5"/>
        <v>121</v>
      </c>
      <c r="I126" s="597"/>
      <c r="J126" s="603" t="s">
        <v>4131</v>
      </c>
      <c r="K126" s="595" t="s">
        <v>1875</v>
      </c>
      <c r="L126" s="594">
        <v>1</v>
      </c>
      <c r="M126" s="593"/>
      <c r="N126" s="594">
        <f t="shared" si="3"/>
        <v>1</v>
      </c>
      <c r="O126" s="1822"/>
      <c r="P126" s="2028">
        <f t="shared" si="4"/>
        <v>0</v>
      </c>
      <c r="Q126" s="1001"/>
      <c r="R126" s="591"/>
    </row>
    <row r="127" spans="6:18" s="590" customFormat="1" ht="11.4" outlineLevel="2">
      <c r="F127" s="599"/>
      <c r="G127" s="999"/>
      <c r="H127" s="1024">
        <f t="shared" si="5"/>
        <v>122</v>
      </c>
      <c r="I127" s="597"/>
      <c r="J127" s="603" t="s">
        <v>4127</v>
      </c>
      <c r="K127" s="595" t="s">
        <v>1875</v>
      </c>
      <c r="L127" s="594">
        <v>4</v>
      </c>
      <c r="M127" s="593"/>
      <c r="N127" s="594">
        <f t="shared" si="3"/>
        <v>4</v>
      </c>
      <c r="O127" s="1822"/>
      <c r="P127" s="2028">
        <f t="shared" si="4"/>
        <v>0</v>
      </c>
      <c r="Q127" s="1001"/>
      <c r="R127" s="591"/>
    </row>
    <row r="128" spans="6:18" s="590" customFormat="1" ht="11.4" outlineLevel="2">
      <c r="F128" s="599"/>
      <c r="G128" s="999"/>
      <c r="H128" s="1024">
        <f t="shared" si="5"/>
        <v>123</v>
      </c>
      <c r="I128" s="597"/>
      <c r="J128" s="603" t="s">
        <v>4129</v>
      </c>
      <c r="K128" s="595" t="s">
        <v>1875</v>
      </c>
      <c r="L128" s="594">
        <v>1</v>
      </c>
      <c r="M128" s="593"/>
      <c r="N128" s="594">
        <f t="shared" si="3"/>
        <v>1</v>
      </c>
      <c r="O128" s="1822"/>
      <c r="P128" s="2028">
        <f t="shared" si="4"/>
        <v>0</v>
      </c>
      <c r="Q128" s="1001"/>
      <c r="R128" s="591"/>
    </row>
    <row r="129" spans="6:18" s="590" customFormat="1" ht="11.4" outlineLevel="2">
      <c r="F129" s="599"/>
      <c r="G129" s="999"/>
      <c r="H129" s="1024">
        <f t="shared" si="5"/>
        <v>124</v>
      </c>
      <c r="I129" s="597"/>
      <c r="J129" s="603" t="s">
        <v>4130</v>
      </c>
      <c r="K129" s="595" t="s">
        <v>1875</v>
      </c>
      <c r="L129" s="594">
        <v>1</v>
      </c>
      <c r="M129" s="593"/>
      <c r="N129" s="594">
        <f t="shared" si="3"/>
        <v>1</v>
      </c>
      <c r="O129" s="1822"/>
      <c r="P129" s="2028">
        <f t="shared" si="4"/>
        <v>0</v>
      </c>
      <c r="Q129" s="1001"/>
      <c r="R129" s="591"/>
    </row>
    <row r="130" spans="6:18" s="590" customFormat="1" ht="11.4" outlineLevel="2">
      <c r="F130" s="599"/>
      <c r="G130" s="999"/>
      <c r="H130" s="1024">
        <f t="shared" si="5"/>
        <v>125</v>
      </c>
      <c r="I130" s="597"/>
      <c r="J130" s="596"/>
      <c r="K130" s="595"/>
      <c r="L130" s="594"/>
      <c r="M130" s="593"/>
      <c r="N130" s="594"/>
      <c r="O130" s="2045"/>
      <c r="P130" s="2028"/>
      <c r="Q130" s="1001"/>
      <c r="R130" s="591"/>
    </row>
    <row r="131" spans="6:18" s="590" customFormat="1" ht="12" outlineLevel="2">
      <c r="F131" s="599"/>
      <c r="G131" s="999"/>
      <c r="H131" s="1024">
        <f t="shared" si="5"/>
        <v>126</v>
      </c>
      <c r="I131" s="597" t="s">
        <v>4132</v>
      </c>
      <c r="J131" s="1026" t="s">
        <v>4133</v>
      </c>
      <c r="K131" s="595"/>
      <c r="L131" s="594"/>
      <c r="M131" s="593"/>
      <c r="N131" s="594"/>
      <c r="O131" s="2045"/>
      <c r="P131" s="2028"/>
      <c r="Q131" s="1001"/>
      <c r="R131" s="591"/>
    </row>
    <row r="132" spans="6:18" s="590" customFormat="1" ht="22.8" outlineLevel="2">
      <c r="F132" s="599"/>
      <c r="G132" s="999"/>
      <c r="H132" s="1024">
        <f t="shared" si="5"/>
        <v>127</v>
      </c>
      <c r="I132" s="597"/>
      <c r="J132" s="596" t="s">
        <v>4134</v>
      </c>
      <c r="K132" s="595" t="s">
        <v>1875</v>
      </c>
      <c r="L132" s="594">
        <v>1</v>
      </c>
      <c r="M132" s="593"/>
      <c r="N132" s="594">
        <f t="shared" ref="N132:N195" si="6">L132*(1+M132/100)</f>
        <v>1</v>
      </c>
      <c r="O132" s="1822"/>
      <c r="P132" s="2028">
        <f t="shared" si="4"/>
        <v>0</v>
      </c>
      <c r="Q132" s="1001"/>
      <c r="R132" s="591"/>
    </row>
    <row r="133" spans="6:18" s="590" customFormat="1" ht="11.4" outlineLevel="2">
      <c r="F133" s="599"/>
      <c r="G133" s="999"/>
      <c r="H133" s="1024">
        <f t="shared" si="5"/>
        <v>128</v>
      </c>
      <c r="I133" s="597"/>
      <c r="J133" s="596" t="s">
        <v>4135</v>
      </c>
      <c r="K133" s="595" t="s">
        <v>1875</v>
      </c>
      <c r="L133" s="594">
        <v>1</v>
      </c>
      <c r="M133" s="593"/>
      <c r="N133" s="594">
        <f t="shared" si="6"/>
        <v>1</v>
      </c>
      <c r="O133" s="1822"/>
      <c r="P133" s="2028">
        <f t="shared" si="4"/>
        <v>0</v>
      </c>
      <c r="Q133" s="1001"/>
      <c r="R133" s="591"/>
    </row>
    <row r="134" spans="6:18" s="590" customFormat="1" ht="11.4" outlineLevel="2">
      <c r="F134" s="599"/>
      <c r="G134" s="999"/>
      <c r="H134" s="1024">
        <f t="shared" si="5"/>
        <v>129</v>
      </c>
      <c r="I134" s="597"/>
      <c r="J134" s="596" t="s">
        <v>4136</v>
      </c>
      <c r="K134" s="595" t="s">
        <v>1875</v>
      </c>
      <c r="L134" s="594">
        <v>4</v>
      </c>
      <c r="M134" s="593"/>
      <c r="N134" s="594">
        <f t="shared" si="6"/>
        <v>4</v>
      </c>
      <c r="O134" s="1822"/>
      <c r="P134" s="2028">
        <f t="shared" ref="P134:P197" si="7">N134*O134</f>
        <v>0</v>
      </c>
      <c r="Q134" s="1001"/>
      <c r="R134" s="591"/>
    </row>
    <row r="135" spans="6:18" s="590" customFormat="1" ht="11.4" outlineLevel="2">
      <c r="F135" s="599"/>
      <c r="G135" s="999"/>
      <c r="H135" s="1024">
        <f t="shared" si="5"/>
        <v>130</v>
      </c>
      <c r="I135" s="597"/>
      <c r="J135" s="596" t="s">
        <v>4137</v>
      </c>
      <c r="K135" s="595" t="s">
        <v>1875</v>
      </c>
      <c r="L135" s="594">
        <v>1</v>
      </c>
      <c r="M135" s="593"/>
      <c r="N135" s="594">
        <f t="shared" si="6"/>
        <v>1</v>
      </c>
      <c r="O135" s="1822"/>
      <c r="P135" s="2028">
        <f t="shared" si="7"/>
        <v>0</v>
      </c>
      <c r="Q135" s="1001"/>
      <c r="R135" s="591"/>
    </row>
    <row r="136" spans="6:18" s="590" customFormat="1" ht="11.4" outlineLevel="2">
      <c r="F136" s="599"/>
      <c r="G136" s="999"/>
      <c r="H136" s="1024">
        <f t="shared" ref="H136:H199" si="8">H135+1</f>
        <v>131</v>
      </c>
      <c r="I136" s="597"/>
      <c r="J136" s="596" t="s">
        <v>4138</v>
      </c>
      <c r="K136" s="595" t="s">
        <v>1875</v>
      </c>
      <c r="L136" s="594">
        <v>1</v>
      </c>
      <c r="M136" s="593"/>
      <c r="N136" s="594">
        <f t="shared" si="6"/>
        <v>1</v>
      </c>
      <c r="O136" s="1822"/>
      <c r="P136" s="2028">
        <f t="shared" si="7"/>
        <v>0</v>
      </c>
      <c r="Q136" s="1001"/>
      <c r="R136" s="591"/>
    </row>
    <row r="137" spans="6:18" s="590" customFormat="1" ht="11.4" outlineLevel="2">
      <c r="F137" s="599"/>
      <c r="G137" s="999"/>
      <c r="H137" s="1024">
        <f t="shared" si="8"/>
        <v>132</v>
      </c>
      <c r="I137" s="597"/>
      <c r="J137" s="596" t="s">
        <v>4139</v>
      </c>
      <c r="K137" s="595" t="s">
        <v>1875</v>
      </c>
      <c r="L137" s="594">
        <v>1</v>
      </c>
      <c r="M137" s="593"/>
      <c r="N137" s="594">
        <f t="shared" si="6"/>
        <v>1</v>
      </c>
      <c r="O137" s="1822"/>
      <c r="P137" s="2028">
        <f t="shared" si="7"/>
        <v>0</v>
      </c>
      <c r="Q137" s="1001"/>
      <c r="R137" s="591"/>
    </row>
    <row r="138" spans="6:18" s="590" customFormat="1" ht="22.8" outlineLevel="2">
      <c r="F138" s="599"/>
      <c r="G138" s="999"/>
      <c r="H138" s="1024">
        <f t="shared" si="8"/>
        <v>133</v>
      </c>
      <c r="I138" s="597"/>
      <c r="J138" s="596" t="s">
        <v>4140</v>
      </c>
      <c r="K138" s="595" t="s">
        <v>1875</v>
      </c>
      <c r="L138" s="594">
        <v>1</v>
      </c>
      <c r="M138" s="593"/>
      <c r="N138" s="594">
        <f t="shared" si="6"/>
        <v>1</v>
      </c>
      <c r="O138" s="1822"/>
      <c r="P138" s="2028">
        <f t="shared" si="7"/>
        <v>0</v>
      </c>
      <c r="Q138" s="1001"/>
      <c r="R138" s="591"/>
    </row>
    <row r="139" spans="6:18" s="590" customFormat="1" ht="11.4" outlineLevel="2">
      <c r="F139" s="599"/>
      <c r="G139" s="999"/>
      <c r="H139" s="1024">
        <f t="shared" si="8"/>
        <v>134</v>
      </c>
      <c r="I139" s="597"/>
      <c r="J139" s="596" t="s">
        <v>4141</v>
      </c>
      <c r="K139" s="595" t="s">
        <v>1875</v>
      </c>
      <c r="L139" s="594">
        <v>4</v>
      </c>
      <c r="M139" s="593"/>
      <c r="N139" s="594">
        <f t="shared" si="6"/>
        <v>4</v>
      </c>
      <c r="O139" s="1822"/>
      <c r="P139" s="2028">
        <f t="shared" si="7"/>
        <v>0</v>
      </c>
      <c r="Q139" s="1001"/>
      <c r="R139" s="591"/>
    </row>
    <row r="140" spans="6:18" s="590" customFormat="1" ht="11.4" outlineLevel="2">
      <c r="F140" s="599"/>
      <c r="G140" s="999"/>
      <c r="H140" s="1024">
        <f t="shared" si="8"/>
        <v>135</v>
      </c>
      <c r="I140" s="597"/>
      <c r="J140" s="596" t="s">
        <v>4129</v>
      </c>
      <c r="K140" s="595" t="s">
        <v>1875</v>
      </c>
      <c r="L140" s="594">
        <v>1</v>
      </c>
      <c r="M140" s="593"/>
      <c r="N140" s="594">
        <f t="shared" si="6"/>
        <v>1</v>
      </c>
      <c r="O140" s="1822"/>
      <c r="P140" s="2028">
        <f t="shared" si="7"/>
        <v>0</v>
      </c>
      <c r="Q140" s="1001"/>
      <c r="R140" s="591"/>
    </row>
    <row r="141" spans="6:18" s="590" customFormat="1" ht="11.4" outlineLevel="2">
      <c r="F141" s="599"/>
      <c r="G141" s="999"/>
      <c r="H141" s="1024">
        <f t="shared" si="8"/>
        <v>136</v>
      </c>
      <c r="I141" s="597"/>
      <c r="J141" s="596" t="s">
        <v>4130</v>
      </c>
      <c r="K141" s="595" t="s">
        <v>1875</v>
      </c>
      <c r="L141" s="594">
        <v>1</v>
      </c>
      <c r="M141" s="593"/>
      <c r="N141" s="594">
        <f>L141*(1+M141/100)</f>
        <v>1</v>
      </c>
      <c r="O141" s="1822"/>
      <c r="P141" s="2028">
        <f>N141*O141</f>
        <v>0</v>
      </c>
      <c r="Q141" s="1001"/>
      <c r="R141" s="591"/>
    </row>
    <row r="142" spans="6:18" s="590" customFormat="1" ht="11.4" outlineLevel="2">
      <c r="F142" s="599"/>
      <c r="G142" s="999"/>
      <c r="H142" s="1024">
        <f t="shared" si="8"/>
        <v>137</v>
      </c>
      <c r="I142" s="597"/>
      <c r="J142" s="596"/>
      <c r="K142" s="595"/>
      <c r="L142" s="594"/>
      <c r="M142" s="593"/>
      <c r="N142" s="594"/>
      <c r="O142" s="2045"/>
      <c r="P142" s="2028"/>
      <c r="Q142" s="1001"/>
      <c r="R142" s="591"/>
    </row>
    <row r="143" spans="6:18" s="590" customFormat="1" ht="12" outlineLevel="2">
      <c r="F143" s="599"/>
      <c r="G143" s="999"/>
      <c r="H143" s="1024">
        <f t="shared" si="8"/>
        <v>138</v>
      </c>
      <c r="I143" s="597" t="s">
        <v>4142</v>
      </c>
      <c r="J143" s="1026" t="s">
        <v>4143</v>
      </c>
      <c r="K143" s="595"/>
      <c r="L143" s="594"/>
      <c r="M143" s="593"/>
      <c r="N143" s="594"/>
      <c r="O143" s="2045"/>
      <c r="P143" s="2028"/>
      <c r="Q143" s="1001"/>
      <c r="R143" s="591"/>
    </row>
    <row r="144" spans="6:18" s="590" customFormat="1" ht="22.8" outlineLevel="2">
      <c r="F144" s="599"/>
      <c r="G144" s="999"/>
      <c r="H144" s="1024">
        <f t="shared" si="8"/>
        <v>139</v>
      </c>
      <c r="I144" s="597"/>
      <c r="J144" s="596" t="s">
        <v>4144</v>
      </c>
      <c r="K144" s="595" t="s">
        <v>1875</v>
      </c>
      <c r="L144" s="594">
        <v>1</v>
      </c>
      <c r="M144" s="593"/>
      <c r="N144" s="594">
        <f t="shared" si="6"/>
        <v>1</v>
      </c>
      <c r="O144" s="1822"/>
      <c r="P144" s="2028">
        <f t="shared" si="7"/>
        <v>0</v>
      </c>
      <c r="Q144" s="1001"/>
      <c r="R144" s="591"/>
    </row>
    <row r="145" spans="6:18" s="590" customFormat="1" ht="11.4" outlineLevel="2">
      <c r="F145" s="599"/>
      <c r="G145" s="999"/>
      <c r="H145" s="1024">
        <f t="shared" si="8"/>
        <v>140</v>
      </c>
      <c r="I145" s="597"/>
      <c r="J145" s="596" t="s">
        <v>4135</v>
      </c>
      <c r="K145" s="595" t="s">
        <v>1875</v>
      </c>
      <c r="L145" s="594">
        <v>1</v>
      </c>
      <c r="M145" s="593"/>
      <c r="N145" s="594">
        <f t="shared" si="6"/>
        <v>1</v>
      </c>
      <c r="O145" s="1822"/>
      <c r="P145" s="2028">
        <f t="shared" si="7"/>
        <v>0</v>
      </c>
      <c r="Q145" s="1001"/>
      <c r="R145" s="591"/>
    </row>
    <row r="146" spans="6:18" s="590" customFormat="1" ht="11.4" outlineLevel="2">
      <c r="F146" s="599"/>
      <c r="G146" s="999"/>
      <c r="H146" s="1024">
        <f t="shared" si="8"/>
        <v>141</v>
      </c>
      <c r="I146" s="597"/>
      <c r="J146" s="596" t="s">
        <v>4145</v>
      </c>
      <c r="K146" s="595" t="s">
        <v>1875</v>
      </c>
      <c r="L146" s="594">
        <v>4</v>
      </c>
      <c r="M146" s="593"/>
      <c r="N146" s="594">
        <f t="shared" si="6"/>
        <v>4</v>
      </c>
      <c r="O146" s="1822"/>
      <c r="P146" s="2028">
        <f t="shared" si="7"/>
        <v>0</v>
      </c>
      <c r="Q146" s="1001"/>
      <c r="R146" s="591"/>
    </row>
    <row r="147" spans="6:18" s="590" customFormat="1" ht="11.4" outlineLevel="2">
      <c r="F147" s="599"/>
      <c r="G147" s="999"/>
      <c r="H147" s="1024">
        <f t="shared" si="8"/>
        <v>142</v>
      </c>
      <c r="I147" s="597"/>
      <c r="J147" s="596" t="s">
        <v>4146</v>
      </c>
      <c r="K147" s="595" t="s">
        <v>1875</v>
      </c>
      <c r="L147" s="594">
        <v>1</v>
      </c>
      <c r="M147" s="593"/>
      <c r="N147" s="594">
        <f t="shared" si="6"/>
        <v>1</v>
      </c>
      <c r="O147" s="1822"/>
      <c r="P147" s="2028">
        <f t="shared" si="7"/>
        <v>0</v>
      </c>
      <c r="Q147" s="1001"/>
      <c r="R147" s="591"/>
    </row>
    <row r="148" spans="6:18" s="590" customFormat="1" ht="11.4" outlineLevel="2">
      <c r="F148" s="599"/>
      <c r="G148" s="999"/>
      <c r="H148" s="1024">
        <f t="shared" si="8"/>
        <v>143</v>
      </c>
      <c r="I148" s="597"/>
      <c r="J148" s="596" t="s">
        <v>4147</v>
      </c>
      <c r="K148" s="595" t="s">
        <v>1875</v>
      </c>
      <c r="L148" s="594">
        <v>1</v>
      </c>
      <c r="M148" s="593"/>
      <c r="N148" s="594">
        <f t="shared" si="6"/>
        <v>1</v>
      </c>
      <c r="O148" s="1822"/>
      <c r="P148" s="2028">
        <f t="shared" si="7"/>
        <v>0</v>
      </c>
      <c r="Q148" s="1001"/>
      <c r="R148" s="591"/>
    </row>
    <row r="149" spans="6:18" s="590" customFormat="1" ht="11.4" outlineLevel="2">
      <c r="F149" s="599"/>
      <c r="G149" s="999"/>
      <c r="H149" s="1024">
        <f t="shared" si="8"/>
        <v>144</v>
      </c>
      <c r="I149" s="597"/>
      <c r="J149" s="596" t="s">
        <v>4130</v>
      </c>
      <c r="K149" s="595" t="s">
        <v>1875</v>
      </c>
      <c r="L149" s="594">
        <v>1</v>
      </c>
      <c r="M149" s="593"/>
      <c r="N149" s="594">
        <f t="shared" si="6"/>
        <v>1</v>
      </c>
      <c r="O149" s="1822"/>
      <c r="P149" s="2028">
        <f t="shared" si="7"/>
        <v>0</v>
      </c>
      <c r="Q149" s="1001"/>
      <c r="R149" s="591"/>
    </row>
    <row r="150" spans="6:18" s="590" customFormat="1" ht="22.8" outlineLevel="2">
      <c r="F150" s="599"/>
      <c r="G150" s="999"/>
      <c r="H150" s="1024">
        <f t="shared" si="8"/>
        <v>145</v>
      </c>
      <c r="I150" s="597"/>
      <c r="J150" s="596" t="s">
        <v>4148</v>
      </c>
      <c r="K150" s="595" t="s">
        <v>1875</v>
      </c>
      <c r="L150" s="594">
        <v>1</v>
      </c>
      <c r="M150" s="593"/>
      <c r="N150" s="594">
        <f t="shared" si="6"/>
        <v>1</v>
      </c>
      <c r="O150" s="1822"/>
      <c r="P150" s="2028">
        <f t="shared" si="7"/>
        <v>0</v>
      </c>
      <c r="Q150" s="1001"/>
      <c r="R150" s="591"/>
    </row>
    <row r="151" spans="6:18" s="590" customFormat="1" ht="11.4" outlineLevel="2">
      <c r="F151" s="599"/>
      <c r="G151" s="999"/>
      <c r="H151" s="1024">
        <f t="shared" si="8"/>
        <v>146</v>
      </c>
      <c r="I151" s="597"/>
      <c r="J151" s="596" t="s">
        <v>4149</v>
      </c>
      <c r="K151" s="595" t="s">
        <v>1875</v>
      </c>
      <c r="L151" s="594">
        <v>4</v>
      </c>
      <c r="M151" s="593"/>
      <c r="N151" s="594">
        <f t="shared" si="6"/>
        <v>4</v>
      </c>
      <c r="O151" s="1822"/>
      <c r="P151" s="2028">
        <f t="shared" si="7"/>
        <v>0</v>
      </c>
      <c r="Q151" s="1001"/>
      <c r="R151" s="591"/>
    </row>
    <row r="152" spans="6:18" s="590" customFormat="1" ht="11.4" outlineLevel="2">
      <c r="F152" s="599"/>
      <c r="G152" s="999"/>
      <c r="H152" s="1024">
        <f t="shared" si="8"/>
        <v>147</v>
      </c>
      <c r="I152" s="597"/>
      <c r="J152" s="596" t="s">
        <v>4150</v>
      </c>
      <c r="K152" s="595" t="s">
        <v>1875</v>
      </c>
      <c r="L152" s="594">
        <v>1</v>
      </c>
      <c r="M152" s="593"/>
      <c r="N152" s="594">
        <f t="shared" si="6"/>
        <v>1</v>
      </c>
      <c r="O152" s="1822"/>
      <c r="P152" s="2028">
        <f t="shared" si="7"/>
        <v>0</v>
      </c>
      <c r="Q152" s="1001"/>
      <c r="R152" s="591"/>
    </row>
    <row r="153" spans="6:18" s="590" customFormat="1" ht="11.4" outlineLevel="2">
      <c r="F153" s="599"/>
      <c r="G153" s="999"/>
      <c r="H153" s="1024">
        <f t="shared" si="8"/>
        <v>148</v>
      </c>
      <c r="I153" s="597"/>
      <c r="J153" s="596" t="s">
        <v>4130</v>
      </c>
      <c r="K153" s="595" t="s">
        <v>1875</v>
      </c>
      <c r="L153" s="594">
        <v>1</v>
      </c>
      <c r="M153" s="593"/>
      <c r="N153" s="594">
        <f t="shared" si="6"/>
        <v>1</v>
      </c>
      <c r="O153" s="1822"/>
      <c r="P153" s="2028">
        <f t="shared" si="7"/>
        <v>0</v>
      </c>
      <c r="Q153" s="1001"/>
      <c r="R153" s="591"/>
    </row>
    <row r="154" spans="6:18" s="590" customFormat="1" ht="22.8" outlineLevel="2">
      <c r="F154" s="599"/>
      <c r="G154" s="999"/>
      <c r="H154" s="1024">
        <f t="shared" si="8"/>
        <v>149</v>
      </c>
      <c r="I154" s="597"/>
      <c r="J154" s="596" t="s">
        <v>4144</v>
      </c>
      <c r="K154" s="595" t="s">
        <v>1875</v>
      </c>
      <c r="L154" s="594">
        <v>1</v>
      </c>
      <c r="M154" s="593"/>
      <c r="N154" s="594">
        <f t="shared" si="6"/>
        <v>1</v>
      </c>
      <c r="O154" s="1822"/>
      <c r="P154" s="2028">
        <f t="shared" si="7"/>
        <v>0</v>
      </c>
      <c r="Q154" s="1001"/>
      <c r="R154" s="591"/>
    </row>
    <row r="155" spans="6:18" s="590" customFormat="1" ht="11.4" outlineLevel="2">
      <c r="F155" s="599"/>
      <c r="G155" s="999"/>
      <c r="H155" s="1024">
        <f t="shared" si="8"/>
        <v>150</v>
      </c>
      <c r="I155" s="597"/>
      <c r="J155" s="596" t="s">
        <v>4135</v>
      </c>
      <c r="K155" s="595" t="s">
        <v>1875</v>
      </c>
      <c r="L155" s="594">
        <v>1</v>
      </c>
      <c r="M155" s="593"/>
      <c r="N155" s="594">
        <f t="shared" si="6"/>
        <v>1</v>
      </c>
      <c r="O155" s="1822"/>
      <c r="P155" s="2028">
        <f t="shared" si="7"/>
        <v>0</v>
      </c>
      <c r="Q155" s="1001"/>
      <c r="R155" s="591"/>
    </row>
    <row r="156" spans="6:18" s="590" customFormat="1" ht="11.4" outlineLevel="2">
      <c r="F156" s="599"/>
      <c r="G156" s="999"/>
      <c r="H156" s="1024">
        <f t="shared" si="8"/>
        <v>151</v>
      </c>
      <c r="I156" s="597"/>
      <c r="J156" s="596" t="s">
        <v>4145</v>
      </c>
      <c r="K156" s="595" t="s">
        <v>1875</v>
      </c>
      <c r="L156" s="594">
        <v>4</v>
      </c>
      <c r="M156" s="593"/>
      <c r="N156" s="594">
        <f t="shared" si="6"/>
        <v>4</v>
      </c>
      <c r="O156" s="1822"/>
      <c r="P156" s="2028">
        <f t="shared" si="7"/>
        <v>0</v>
      </c>
      <c r="Q156" s="1001"/>
      <c r="R156" s="591"/>
    </row>
    <row r="157" spans="6:18" s="590" customFormat="1" ht="11.4" outlineLevel="2">
      <c r="F157" s="599"/>
      <c r="G157" s="999"/>
      <c r="H157" s="1024">
        <f t="shared" si="8"/>
        <v>152</v>
      </c>
      <c r="I157" s="597"/>
      <c r="J157" s="596" t="s">
        <v>4146</v>
      </c>
      <c r="K157" s="595" t="s">
        <v>1875</v>
      </c>
      <c r="L157" s="594">
        <v>1</v>
      </c>
      <c r="M157" s="593"/>
      <c r="N157" s="594">
        <f t="shared" si="6"/>
        <v>1</v>
      </c>
      <c r="O157" s="1822"/>
      <c r="P157" s="2028">
        <f t="shared" si="7"/>
        <v>0</v>
      </c>
      <c r="Q157" s="1001"/>
      <c r="R157" s="591"/>
    </row>
    <row r="158" spans="6:18" s="590" customFormat="1" ht="11.4" outlineLevel="2">
      <c r="F158" s="599"/>
      <c r="G158" s="999"/>
      <c r="H158" s="1024">
        <f t="shared" si="8"/>
        <v>153</v>
      </c>
      <c r="I158" s="597"/>
      <c r="J158" s="596" t="s">
        <v>4147</v>
      </c>
      <c r="K158" s="595" t="s">
        <v>1875</v>
      </c>
      <c r="L158" s="594">
        <v>1</v>
      </c>
      <c r="M158" s="593"/>
      <c r="N158" s="594">
        <f t="shared" si="6"/>
        <v>1</v>
      </c>
      <c r="O158" s="1822"/>
      <c r="P158" s="2028">
        <f t="shared" si="7"/>
        <v>0</v>
      </c>
      <c r="Q158" s="1001"/>
      <c r="R158" s="591"/>
    </row>
    <row r="159" spans="6:18" s="590" customFormat="1" ht="11.4" outlineLevel="2">
      <c r="F159" s="599"/>
      <c r="G159" s="999"/>
      <c r="H159" s="1024">
        <f t="shared" si="8"/>
        <v>154</v>
      </c>
      <c r="I159" s="597"/>
      <c r="J159" s="596" t="s">
        <v>4130</v>
      </c>
      <c r="K159" s="595" t="s">
        <v>1875</v>
      </c>
      <c r="L159" s="594">
        <v>1</v>
      </c>
      <c r="M159" s="593"/>
      <c r="N159" s="594">
        <f t="shared" si="6"/>
        <v>1</v>
      </c>
      <c r="O159" s="1822"/>
      <c r="P159" s="2028">
        <f t="shared" si="7"/>
        <v>0</v>
      </c>
      <c r="Q159" s="1001"/>
      <c r="R159" s="591"/>
    </row>
    <row r="160" spans="6:18" s="590" customFormat="1" ht="11.4" outlineLevel="2">
      <c r="F160" s="599"/>
      <c r="G160" s="999"/>
      <c r="H160" s="1024">
        <f t="shared" si="8"/>
        <v>155</v>
      </c>
      <c r="I160" s="597"/>
      <c r="J160" s="596"/>
      <c r="K160" s="595"/>
      <c r="L160" s="594"/>
      <c r="M160" s="593"/>
      <c r="N160" s="594"/>
      <c r="O160" s="2045"/>
      <c r="P160" s="2028"/>
      <c r="Q160" s="1001"/>
      <c r="R160" s="591"/>
    </row>
    <row r="161" spans="6:18" s="590" customFormat="1" ht="12" outlineLevel="2">
      <c r="F161" s="599"/>
      <c r="G161" s="999"/>
      <c r="H161" s="1024">
        <f t="shared" si="8"/>
        <v>156</v>
      </c>
      <c r="I161" s="597" t="s">
        <v>4151</v>
      </c>
      <c r="J161" s="1026" t="s">
        <v>4152</v>
      </c>
      <c r="K161" s="595"/>
      <c r="L161" s="594"/>
      <c r="M161" s="593"/>
      <c r="N161" s="594"/>
      <c r="O161" s="2045"/>
      <c r="P161" s="2028"/>
      <c r="Q161" s="1001"/>
      <c r="R161" s="591"/>
    </row>
    <row r="162" spans="6:18" s="590" customFormat="1" ht="22.8" outlineLevel="2">
      <c r="F162" s="599"/>
      <c r="G162" s="999"/>
      <c r="H162" s="1024">
        <f t="shared" si="8"/>
        <v>157</v>
      </c>
      <c r="I162" s="597"/>
      <c r="J162" s="596" t="s">
        <v>4134</v>
      </c>
      <c r="K162" s="595" t="s">
        <v>1875</v>
      </c>
      <c r="L162" s="594">
        <v>1</v>
      </c>
      <c r="M162" s="593"/>
      <c r="N162" s="594">
        <f t="shared" si="6"/>
        <v>1</v>
      </c>
      <c r="O162" s="1822"/>
      <c r="P162" s="2028">
        <f t="shared" si="7"/>
        <v>0</v>
      </c>
      <c r="Q162" s="1001"/>
      <c r="R162" s="591"/>
    </row>
    <row r="163" spans="6:18" s="590" customFormat="1" ht="11.4" outlineLevel="2">
      <c r="F163" s="599"/>
      <c r="G163" s="999"/>
      <c r="H163" s="1024">
        <f t="shared" si="8"/>
        <v>158</v>
      </c>
      <c r="I163" s="597"/>
      <c r="J163" s="596" t="s">
        <v>4135</v>
      </c>
      <c r="K163" s="595" t="s">
        <v>1875</v>
      </c>
      <c r="L163" s="594">
        <v>1</v>
      </c>
      <c r="M163" s="593"/>
      <c r="N163" s="594">
        <f t="shared" si="6"/>
        <v>1</v>
      </c>
      <c r="O163" s="1822"/>
      <c r="P163" s="2028">
        <f t="shared" si="7"/>
        <v>0</v>
      </c>
      <c r="Q163" s="1001"/>
      <c r="R163" s="591"/>
    </row>
    <row r="164" spans="6:18" s="590" customFormat="1" ht="11.4" outlineLevel="2">
      <c r="F164" s="599"/>
      <c r="G164" s="999"/>
      <c r="H164" s="1024">
        <f t="shared" si="8"/>
        <v>159</v>
      </c>
      <c r="I164" s="597"/>
      <c r="J164" s="596" t="s">
        <v>4153</v>
      </c>
      <c r="K164" s="595" t="s">
        <v>1875</v>
      </c>
      <c r="L164" s="594">
        <v>4</v>
      </c>
      <c r="M164" s="593"/>
      <c r="N164" s="594">
        <f t="shared" si="6"/>
        <v>4</v>
      </c>
      <c r="O164" s="1822"/>
      <c r="P164" s="2028">
        <f t="shared" si="7"/>
        <v>0</v>
      </c>
      <c r="Q164" s="1001"/>
      <c r="R164" s="591"/>
    </row>
    <row r="165" spans="6:18" s="590" customFormat="1" ht="11.4" outlineLevel="2">
      <c r="F165" s="599"/>
      <c r="G165" s="999"/>
      <c r="H165" s="1024">
        <f t="shared" si="8"/>
        <v>160</v>
      </c>
      <c r="I165" s="597"/>
      <c r="J165" s="596" t="s">
        <v>4154</v>
      </c>
      <c r="K165" s="595" t="s">
        <v>1875</v>
      </c>
      <c r="L165" s="594">
        <v>1</v>
      </c>
      <c r="M165" s="593"/>
      <c r="N165" s="594">
        <f t="shared" si="6"/>
        <v>1</v>
      </c>
      <c r="O165" s="1822"/>
      <c r="P165" s="2028">
        <f t="shared" si="7"/>
        <v>0</v>
      </c>
      <c r="Q165" s="1001"/>
      <c r="R165" s="591"/>
    </row>
    <row r="166" spans="6:18" s="590" customFormat="1" ht="11.4" outlineLevel="2">
      <c r="F166" s="599"/>
      <c r="G166" s="999"/>
      <c r="H166" s="1024">
        <f t="shared" si="8"/>
        <v>161</v>
      </c>
      <c r="I166" s="597"/>
      <c r="J166" s="596" t="s">
        <v>4138</v>
      </c>
      <c r="K166" s="595" t="s">
        <v>1875</v>
      </c>
      <c r="L166" s="594">
        <v>1</v>
      </c>
      <c r="M166" s="593"/>
      <c r="N166" s="594">
        <f t="shared" si="6"/>
        <v>1</v>
      </c>
      <c r="O166" s="1822"/>
      <c r="P166" s="2028">
        <f t="shared" si="7"/>
        <v>0</v>
      </c>
      <c r="Q166" s="1001"/>
      <c r="R166" s="591"/>
    </row>
    <row r="167" spans="6:18" s="590" customFormat="1" ht="11.4" outlineLevel="2">
      <c r="F167" s="599"/>
      <c r="G167" s="999"/>
      <c r="H167" s="1024">
        <f t="shared" si="8"/>
        <v>162</v>
      </c>
      <c r="I167" s="597"/>
      <c r="J167" s="596" t="s">
        <v>4139</v>
      </c>
      <c r="K167" s="595" t="s">
        <v>1875</v>
      </c>
      <c r="L167" s="594">
        <v>1</v>
      </c>
      <c r="M167" s="593"/>
      <c r="N167" s="594">
        <f t="shared" si="6"/>
        <v>1</v>
      </c>
      <c r="O167" s="1822"/>
      <c r="P167" s="2028">
        <f t="shared" si="7"/>
        <v>0</v>
      </c>
      <c r="Q167" s="1001"/>
      <c r="R167" s="591"/>
    </row>
    <row r="168" spans="6:18" s="590" customFormat="1" ht="22.8" outlineLevel="2">
      <c r="F168" s="599"/>
      <c r="G168" s="999"/>
      <c r="H168" s="1024">
        <f t="shared" si="8"/>
        <v>163</v>
      </c>
      <c r="I168" s="597"/>
      <c r="J168" s="596" t="s">
        <v>4131</v>
      </c>
      <c r="K168" s="595" t="s">
        <v>1875</v>
      </c>
      <c r="L168" s="594">
        <v>1</v>
      </c>
      <c r="M168" s="593"/>
      <c r="N168" s="594">
        <f t="shared" si="6"/>
        <v>1</v>
      </c>
      <c r="O168" s="1822"/>
      <c r="P168" s="2028">
        <f t="shared" si="7"/>
        <v>0</v>
      </c>
      <c r="Q168" s="1001"/>
      <c r="R168" s="591"/>
    </row>
    <row r="169" spans="6:18" s="590" customFormat="1" ht="11.4" outlineLevel="2">
      <c r="F169" s="599"/>
      <c r="G169" s="999"/>
      <c r="H169" s="1024">
        <f t="shared" si="8"/>
        <v>164</v>
      </c>
      <c r="I169" s="597"/>
      <c r="J169" s="596" t="s">
        <v>4127</v>
      </c>
      <c r="K169" s="595" t="s">
        <v>1875</v>
      </c>
      <c r="L169" s="594">
        <v>4</v>
      </c>
      <c r="M169" s="593"/>
      <c r="N169" s="594">
        <f t="shared" si="6"/>
        <v>4</v>
      </c>
      <c r="O169" s="1822"/>
      <c r="P169" s="2028">
        <f t="shared" si="7"/>
        <v>0</v>
      </c>
      <c r="Q169" s="1001"/>
      <c r="R169" s="591"/>
    </row>
    <row r="170" spans="6:18" s="590" customFormat="1" ht="11.4" outlineLevel="2">
      <c r="F170" s="599"/>
      <c r="G170" s="999"/>
      <c r="H170" s="1024">
        <f t="shared" si="8"/>
        <v>165</v>
      </c>
      <c r="I170" s="597"/>
      <c r="J170" s="596" t="s">
        <v>4129</v>
      </c>
      <c r="K170" s="595" t="s">
        <v>1875</v>
      </c>
      <c r="L170" s="594">
        <v>1</v>
      </c>
      <c r="M170" s="593"/>
      <c r="N170" s="594">
        <f t="shared" si="6"/>
        <v>1</v>
      </c>
      <c r="O170" s="1822"/>
      <c r="P170" s="2028">
        <f t="shared" si="7"/>
        <v>0</v>
      </c>
      <c r="Q170" s="1001"/>
      <c r="R170" s="591"/>
    </row>
    <row r="171" spans="6:18" s="590" customFormat="1" ht="11.4" outlineLevel="2">
      <c r="F171" s="599"/>
      <c r="G171" s="999"/>
      <c r="H171" s="1024">
        <f t="shared" si="8"/>
        <v>166</v>
      </c>
      <c r="I171" s="597"/>
      <c r="J171" s="596" t="s">
        <v>4130</v>
      </c>
      <c r="K171" s="595" t="s">
        <v>1875</v>
      </c>
      <c r="L171" s="594">
        <v>1</v>
      </c>
      <c r="M171" s="593"/>
      <c r="N171" s="594">
        <f t="shared" si="6"/>
        <v>1</v>
      </c>
      <c r="O171" s="1822"/>
      <c r="P171" s="2028">
        <f t="shared" si="7"/>
        <v>0</v>
      </c>
      <c r="Q171" s="1001"/>
      <c r="R171" s="591"/>
    </row>
    <row r="172" spans="6:18" s="590" customFormat="1" ht="22.8" outlineLevel="2">
      <c r="F172" s="599"/>
      <c r="G172" s="999"/>
      <c r="H172" s="1024">
        <f t="shared" si="8"/>
        <v>167</v>
      </c>
      <c r="I172" s="597"/>
      <c r="J172" s="596" t="s">
        <v>4134</v>
      </c>
      <c r="K172" s="595" t="s">
        <v>1875</v>
      </c>
      <c r="L172" s="594">
        <v>1</v>
      </c>
      <c r="M172" s="593"/>
      <c r="N172" s="594">
        <f t="shared" si="6"/>
        <v>1</v>
      </c>
      <c r="O172" s="1822"/>
      <c r="P172" s="2028">
        <f t="shared" si="7"/>
        <v>0</v>
      </c>
      <c r="Q172" s="1001"/>
      <c r="R172" s="591"/>
    </row>
    <row r="173" spans="6:18" s="590" customFormat="1" ht="11.4" outlineLevel="2">
      <c r="F173" s="599"/>
      <c r="G173" s="999"/>
      <c r="H173" s="1024">
        <f t="shared" si="8"/>
        <v>168</v>
      </c>
      <c r="I173" s="597"/>
      <c r="J173" s="596" t="s">
        <v>4135</v>
      </c>
      <c r="K173" s="595" t="s">
        <v>1875</v>
      </c>
      <c r="L173" s="594">
        <v>1</v>
      </c>
      <c r="M173" s="593"/>
      <c r="N173" s="594">
        <f t="shared" si="6"/>
        <v>1</v>
      </c>
      <c r="O173" s="1822"/>
      <c r="P173" s="2028">
        <f t="shared" si="7"/>
        <v>0</v>
      </c>
      <c r="Q173" s="1001"/>
      <c r="R173" s="591"/>
    </row>
    <row r="174" spans="6:18" s="590" customFormat="1" ht="11.4" outlineLevel="2">
      <c r="F174" s="599"/>
      <c r="G174" s="999"/>
      <c r="H174" s="1024">
        <f t="shared" si="8"/>
        <v>169</v>
      </c>
      <c r="I174" s="597"/>
      <c r="J174" s="596" t="s">
        <v>4153</v>
      </c>
      <c r="K174" s="595" t="s">
        <v>1875</v>
      </c>
      <c r="L174" s="594">
        <v>4</v>
      </c>
      <c r="M174" s="593"/>
      <c r="N174" s="594">
        <f t="shared" si="6"/>
        <v>4</v>
      </c>
      <c r="O174" s="1822"/>
      <c r="P174" s="2028">
        <f t="shared" si="7"/>
        <v>0</v>
      </c>
      <c r="Q174" s="1001"/>
      <c r="R174" s="591"/>
    </row>
    <row r="175" spans="6:18" s="590" customFormat="1" ht="11.4" outlineLevel="2">
      <c r="F175" s="599"/>
      <c r="G175" s="999"/>
      <c r="H175" s="1024">
        <f t="shared" si="8"/>
        <v>170</v>
      </c>
      <c r="I175" s="597"/>
      <c r="J175" s="596" t="s">
        <v>4154</v>
      </c>
      <c r="K175" s="595" t="s">
        <v>1875</v>
      </c>
      <c r="L175" s="594">
        <v>1</v>
      </c>
      <c r="M175" s="593"/>
      <c r="N175" s="594">
        <f t="shared" si="6"/>
        <v>1</v>
      </c>
      <c r="O175" s="1822"/>
      <c r="P175" s="2028">
        <f t="shared" si="7"/>
        <v>0</v>
      </c>
      <c r="Q175" s="1001"/>
      <c r="R175" s="591"/>
    </row>
    <row r="176" spans="6:18" s="590" customFormat="1" ht="11.4" outlineLevel="2">
      <c r="F176" s="599"/>
      <c r="G176" s="999"/>
      <c r="H176" s="1024">
        <f t="shared" si="8"/>
        <v>171</v>
      </c>
      <c r="I176" s="597"/>
      <c r="J176" s="596" t="s">
        <v>4138</v>
      </c>
      <c r="K176" s="595" t="s">
        <v>1875</v>
      </c>
      <c r="L176" s="594">
        <v>1</v>
      </c>
      <c r="M176" s="593"/>
      <c r="N176" s="594">
        <f t="shared" si="6"/>
        <v>1</v>
      </c>
      <c r="O176" s="1822"/>
      <c r="P176" s="2028">
        <f t="shared" si="7"/>
        <v>0</v>
      </c>
      <c r="Q176" s="1001"/>
      <c r="R176" s="591"/>
    </row>
    <row r="177" spans="6:18" s="590" customFormat="1" ht="11.4" outlineLevel="2">
      <c r="F177" s="599"/>
      <c r="G177" s="999"/>
      <c r="H177" s="1024">
        <f t="shared" si="8"/>
        <v>172</v>
      </c>
      <c r="I177" s="597"/>
      <c r="J177" s="596" t="s">
        <v>4130</v>
      </c>
      <c r="K177" s="595" t="s">
        <v>1875</v>
      </c>
      <c r="L177" s="594">
        <v>1</v>
      </c>
      <c r="M177" s="593"/>
      <c r="N177" s="594">
        <f t="shared" si="6"/>
        <v>1</v>
      </c>
      <c r="O177" s="1822"/>
      <c r="P177" s="2028">
        <f t="shared" si="7"/>
        <v>0</v>
      </c>
      <c r="Q177" s="1001"/>
      <c r="R177" s="591"/>
    </row>
    <row r="178" spans="6:18" s="590" customFormat="1" ht="11.4" outlineLevel="2">
      <c r="F178" s="599"/>
      <c r="G178" s="999"/>
      <c r="H178" s="1024">
        <f t="shared" si="8"/>
        <v>173</v>
      </c>
      <c r="I178" s="597"/>
      <c r="J178" s="596"/>
      <c r="K178" s="595"/>
      <c r="L178" s="594"/>
      <c r="M178" s="593"/>
      <c r="N178" s="594"/>
      <c r="O178" s="2045"/>
      <c r="P178" s="2028"/>
      <c r="Q178" s="1001"/>
      <c r="R178" s="591"/>
    </row>
    <row r="179" spans="6:18" s="590" customFormat="1" ht="12" outlineLevel="2">
      <c r="F179" s="599"/>
      <c r="G179" s="999"/>
      <c r="H179" s="1024">
        <f t="shared" si="8"/>
        <v>174</v>
      </c>
      <c r="I179" s="597" t="s">
        <v>4155</v>
      </c>
      <c r="J179" s="1026" t="s">
        <v>4156</v>
      </c>
      <c r="K179" s="595"/>
      <c r="L179" s="594"/>
      <c r="M179" s="593"/>
      <c r="N179" s="594"/>
      <c r="O179" s="2045"/>
      <c r="P179" s="2028"/>
      <c r="Q179" s="1001"/>
      <c r="R179" s="591"/>
    </row>
    <row r="180" spans="6:18" s="590" customFormat="1" ht="22.8" outlineLevel="2">
      <c r="F180" s="599"/>
      <c r="G180" s="999"/>
      <c r="H180" s="1024">
        <f t="shared" si="8"/>
        <v>175</v>
      </c>
      <c r="I180" s="597"/>
      <c r="J180" s="596" t="s">
        <v>4157</v>
      </c>
      <c r="K180" s="595" t="s">
        <v>1875</v>
      </c>
      <c r="L180" s="594">
        <v>1</v>
      </c>
      <c r="M180" s="593"/>
      <c r="N180" s="594">
        <f t="shared" si="6"/>
        <v>1</v>
      </c>
      <c r="O180" s="1822"/>
      <c r="P180" s="2028">
        <f t="shared" si="7"/>
        <v>0</v>
      </c>
      <c r="Q180" s="1001"/>
      <c r="R180" s="591"/>
    </row>
    <row r="181" spans="6:18" s="590" customFormat="1" ht="11.4" outlineLevel="2">
      <c r="F181" s="599"/>
      <c r="G181" s="999"/>
      <c r="H181" s="1024">
        <f t="shared" si="8"/>
        <v>176</v>
      </c>
      <c r="I181" s="597"/>
      <c r="J181" s="596" t="s">
        <v>4153</v>
      </c>
      <c r="K181" s="595" t="s">
        <v>1875</v>
      </c>
      <c r="L181" s="594">
        <v>1</v>
      </c>
      <c r="M181" s="593"/>
      <c r="N181" s="594">
        <f t="shared" si="6"/>
        <v>1</v>
      </c>
      <c r="O181" s="1822"/>
      <c r="P181" s="2028">
        <f t="shared" si="7"/>
        <v>0</v>
      </c>
      <c r="Q181" s="1001"/>
      <c r="R181" s="591"/>
    </row>
    <row r="182" spans="6:18" s="590" customFormat="1" ht="11.4" outlineLevel="2">
      <c r="F182" s="599"/>
      <c r="G182" s="999"/>
      <c r="H182" s="1024">
        <f t="shared" si="8"/>
        <v>177</v>
      </c>
      <c r="I182" s="597"/>
      <c r="J182" s="596"/>
      <c r="K182" s="595"/>
      <c r="L182" s="594"/>
      <c r="M182" s="593"/>
      <c r="N182" s="594"/>
      <c r="O182" s="2045"/>
      <c r="P182" s="2028"/>
      <c r="Q182" s="1001"/>
      <c r="R182" s="591"/>
    </row>
    <row r="183" spans="6:18" s="590" customFormat="1" ht="12" outlineLevel="2">
      <c r="F183" s="599"/>
      <c r="G183" s="999"/>
      <c r="H183" s="1024">
        <f t="shared" si="8"/>
        <v>178</v>
      </c>
      <c r="I183" s="597" t="s">
        <v>4158</v>
      </c>
      <c r="J183" s="1026" t="s">
        <v>4159</v>
      </c>
      <c r="K183" s="595"/>
      <c r="L183" s="594"/>
      <c r="M183" s="593"/>
      <c r="N183" s="594"/>
      <c r="O183" s="2045"/>
      <c r="P183" s="2028"/>
      <c r="Q183" s="1001"/>
      <c r="R183" s="591"/>
    </row>
    <row r="184" spans="6:18" s="590" customFormat="1" ht="22.8" outlineLevel="2">
      <c r="F184" s="599"/>
      <c r="G184" s="999"/>
      <c r="H184" s="1024">
        <f t="shared" si="8"/>
        <v>179</v>
      </c>
      <c r="I184" s="597"/>
      <c r="J184" s="596" t="s">
        <v>4157</v>
      </c>
      <c r="K184" s="595" t="s">
        <v>1875</v>
      </c>
      <c r="L184" s="594">
        <v>2</v>
      </c>
      <c r="M184" s="593"/>
      <c r="N184" s="594">
        <f t="shared" si="6"/>
        <v>2</v>
      </c>
      <c r="O184" s="1822"/>
      <c r="P184" s="2028">
        <f t="shared" si="7"/>
        <v>0</v>
      </c>
      <c r="Q184" s="1001"/>
      <c r="R184" s="591"/>
    </row>
    <row r="185" spans="6:18" s="590" customFormat="1" ht="11.4" outlineLevel="2">
      <c r="F185" s="599"/>
      <c r="G185" s="999"/>
      <c r="H185" s="1024">
        <f t="shared" si="8"/>
        <v>180</v>
      </c>
      <c r="I185" s="597"/>
      <c r="J185" s="596" t="s">
        <v>4153</v>
      </c>
      <c r="K185" s="595" t="s">
        <v>1875</v>
      </c>
      <c r="L185" s="594">
        <v>4</v>
      </c>
      <c r="M185" s="593"/>
      <c r="N185" s="594">
        <f t="shared" si="6"/>
        <v>4</v>
      </c>
      <c r="O185" s="1822"/>
      <c r="P185" s="2028">
        <f t="shared" si="7"/>
        <v>0</v>
      </c>
      <c r="Q185" s="1001"/>
      <c r="R185" s="591"/>
    </row>
    <row r="186" spans="6:18" s="590" customFormat="1" ht="11.4" outlineLevel="2">
      <c r="F186" s="599"/>
      <c r="G186" s="999"/>
      <c r="H186" s="1024">
        <f t="shared" si="8"/>
        <v>181</v>
      </c>
      <c r="I186" s="597"/>
      <c r="J186" s="596" t="s">
        <v>4138</v>
      </c>
      <c r="K186" s="595" t="s">
        <v>1875</v>
      </c>
      <c r="L186" s="594">
        <v>2</v>
      </c>
      <c r="M186" s="593"/>
      <c r="N186" s="594">
        <f t="shared" si="6"/>
        <v>2</v>
      </c>
      <c r="O186" s="1822"/>
      <c r="P186" s="2028">
        <f t="shared" si="7"/>
        <v>0</v>
      </c>
      <c r="Q186" s="1001"/>
      <c r="R186" s="591"/>
    </row>
    <row r="187" spans="6:18" s="590" customFormat="1" ht="11.4" outlineLevel="2">
      <c r="F187" s="599"/>
      <c r="G187" s="999"/>
      <c r="H187" s="1024">
        <f t="shared" si="8"/>
        <v>182</v>
      </c>
      <c r="I187" s="597"/>
      <c r="J187" s="596" t="s">
        <v>4130</v>
      </c>
      <c r="K187" s="595" t="s">
        <v>1875</v>
      </c>
      <c r="L187" s="594">
        <v>1</v>
      </c>
      <c r="M187" s="593"/>
      <c r="N187" s="594">
        <f t="shared" si="6"/>
        <v>1</v>
      </c>
      <c r="O187" s="1822"/>
      <c r="P187" s="2028">
        <f t="shared" si="7"/>
        <v>0</v>
      </c>
      <c r="Q187" s="1001"/>
      <c r="R187" s="591"/>
    </row>
    <row r="188" spans="6:18" s="590" customFormat="1" ht="11.4" outlineLevel="2">
      <c r="F188" s="599"/>
      <c r="G188" s="999"/>
      <c r="H188" s="1024">
        <f t="shared" si="8"/>
        <v>183</v>
      </c>
      <c r="I188" s="597"/>
      <c r="J188" s="596"/>
      <c r="K188" s="595"/>
      <c r="L188" s="594"/>
      <c r="M188" s="593"/>
      <c r="N188" s="594"/>
      <c r="O188" s="2045"/>
      <c r="P188" s="2028"/>
      <c r="Q188" s="1001"/>
      <c r="R188" s="591"/>
    </row>
    <row r="189" spans="6:18" s="590" customFormat="1" ht="11.4" outlineLevel="2">
      <c r="F189" s="599"/>
      <c r="G189" s="999"/>
      <c r="H189" s="1024">
        <f t="shared" si="8"/>
        <v>184</v>
      </c>
      <c r="I189" s="597"/>
      <c r="J189" s="596"/>
      <c r="K189" s="595"/>
      <c r="L189" s="594"/>
      <c r="M189" s="593"/>
      <c r="N189" s="594"/>
      <c r="O189" s="2045"/>
      <c r="P189" s="2028"/>
      <c r="Q189" s="1001"/>
      <c r="R189" s="591"/>
    </row>
    <row r="190" spans="6:18" s="590" customFormat="1" ht="12" outlineLevel="2">
      <c r="F190" s="599"/>
      <c r="G190" s="999"/>
      <c r="H190" s="1024">
        <f t="shared" si="8"/>
        <v>185</v>
      </c>
      <c r="I190" s="597" t="s">
        <v>4160</v>
      </c>
      <c r="J190" s="1026" t="s">
        <v>4161</v>
      </c>
      <c r="K190" s="595"/>
      <c r="L190" s="594"/>
      <c r="M190" s="593"/>
      <c r="N190" s="594"/>
      <c r="O190" s="2045"/>
      <c r="P190" s="2028"/>
      <c r="Q190" s="1001"/>
      <c r="R190" s="591"/>
    </row>
    <row r="191" spans="6:18" s="590" customFormat="1" ht="22.8" outlineLevel="2">
      <c r="F191" s="599"/>
      <c r="G191" s="999"/>
      <c r="H191" s="1024">
        <f t="shared" si="8"/>
        <v>186</v>
      </c>
      <c r="I191" s="597"/>
      <c r="J191" s="596" t="s">
        <v>4162</v>
      </c>
      <c r="K191" s="595" t="s">
        <v>1875</v>
      </c>
      <c r="L191" s="594">
        <v>1</v>
      </c>
      <c r="M191" s="593"/>
      <c r="N191" s="594">
        <f t="shared" si="6"/>
        <v>1</v>
      </c>
      <c r="O191" s="1822"/>
      <c r="P191" s="2028">
        <f t="shared" si="7"/>
        <v>0</v>
      </c>
      <c r="Q191" s="1001"/>
      <c r="R191" s="591"/>
    </row>
    <row r="192" spans="6:18" s="590" customFormat="1" ht="11.4" outlineLevel="2">
      <c r="F192" s="599"/>
      <c r="G192" s="999"/>
      <c r="H192" s="1024">
        <f t="shared" si="8"/>
        <v>187</v>
      </c>
      <c r="I192" s="597"/>
      <c r="J192" s="596" t="s">
        <v>4163</v>
      </c>
      <c r="K192" s="595" t="s">
        <v>1875</v>
      </c>
      <c r="L192" s="594">
        <v>1</v>
      </c>
      <c r="M192" s="593"/>
      <c r="N192" s="594">
        <f t="shared" si="6"/>
        <v>1</v>
      </c>
      <c r="O192" s="1822"/>
      <c r="P192" s="2028">
        <f t="shared" si="7"/>
        <v>0</v>
      </c>
      <c r="Q192" s="1001"/>
      <c r="R192" s="591"/>
    </row>
    <row r="193" spans="6:18" s="590" customFormat="1" ht="11.4" outlineLevel="2">
      <c r="F193" s="599"/>
      <c r="G193" s="999"/>
      <c r="H193" s="1024">
        <f t="shared" si="8"/>
        <v>188</v>
      </c>
      <c r="I193" s="597"/>
      <c r="J193" s="596" t="s">
        <v>4153</v>
      </c>
      <c r="K193" s="595" t="s">
        <v>1875</v>
      </c>
      <c r="L193" s="594">
        <v>4</v>
      </c>
      <c r="M193" s="593"/>
      <c r="N193" s="594">
        <f t="shared" si="6"/>
        <v>4</v>
      </c>
      <c r="O193" s="1822"/>
      <c r="P193" s="2028">
        <f t="shared" si="7"/>
        <v>0</v>
      </c>
      <c r="Q193" s="1001"/>
      <c r="R193" s="591"/>
    </row>
    <row r="194" spans="6:18" s="590" customFormat="1" ht="11.4" outlineLevel="2">
      <c r="F194" s="599"/>
      <c r="G194" s="999"/>
      <c r="H194" s="1024">
        <f t="shared" si="8"/>
        <v>189</v>
      </c>
      <c r="I194" s="597"/>
      <c r="J194" s="596" t="s">
        <v>4164</v>
      </c>
      <c r="K194" s="595" t="s">
        <v>1875</v>
      </c>
      <c r="L194" s="594">
        <v>1</v>
      </c>
      <c r="M194" s="593"/>
      <c r="N194" s="594">
        <f t="shared" si="6"/>
        <v>1</v>
      </c>
      <c r="O194" s="1822"/>
      <c r="P194" s="2028">
        <f t="shared" si="7"/>
        <v>0</v>
      </c>
      <c r="Q194" s="1001"/>
      <c r="R194" s="591"/>
    </row>
    <row r="195" spans="6:18" s="590" customFormat="1" ht="11.4" outlineLevel="2">
      <c r="F195" s="599"/>
      <c r="G195" s="999"/>
      <c r="H195" s="1024">
        <f t="shared" si="8"/>
        <v>190</v>
      </c>
      <c r="I195" s="597"/>
      <c r="J195" s="596" t="s">
        <v>4138</v>
      </c>
      <c r="K195" s="595" t="s">
        <v>1875</v>
      </c>
      <c r="L195" s="594">
        <v>1</v>
      </c>
      <c r="M195" s="593"/>
      <c r="N195" s="594">
        <f t="shared" si="6"/>
        <v>1</v>
      </c>
      <c r="O195" s="1822"/>
      <c r="P195" s="2028">
        <f t="shared" si="7"/>
        <v>0</v>
      </c>
      <c r="Q195" s="1001"/>
      <c r="R195" s="591"/>
    </row>
    <row r="196" spans="6:18" s="590" customFormat="1" ht="11.4" outlineLevel="2">
      <c r="F196" s="599"/>
      <c r="G196" s="999"/>
      <c r="H196" s="1024">
        <f t="shared" si="8"/>
        <v>191</v>
      </c>
      <c r="I196" s="597"/>
      <c r="J196" s="596" t="s">
        <v>4130</v>
      </c>
      <c r="K196" s="595" t="s">
        <v>1875</v>
      </c>
      <c r="L196" s="594">
        <v>1</v>
      </c>
      <c r="M196" s="593"/>
      <c r="N196" s="594">
        <f t="shared" ref="N196:N248" si="9">L196*(1+M196/100)</f>
        <v>1</v>
      </c>
      <c r="O196" s="1822"/>
      <c r="P196" s="2028">
        <f t="shared" si="7"/>
        <v>0</v>
      </c>
      <c r="Q196" s="1001"/>
      <c r="R196" s="591"/>
    </row>
    <row r="197" spans="6:18" s="590" customFormat="1" ht="22.8" outlineLevel="2">
      <c r="F197" s="599"/>
      <c r="G197" s="999"/>
      <c r="H197" s="1024">
        <f t="shared" si="8"/>
        <v>192</v>
      </c>
      <c r="I197" s="597"/>
      <c r="J197" s="596" t="s">
        <v>4131</v>
      </c>
      <c r="K197" s="595" t="s">
        <v>1875</v>
      </c>
      <c r="L197" s="594">
        <v>1</v>
      </c>
      <c r="M197" s="593"/>
      <c r="N197" s="594">
        <f t="shared" si="9"/>
        <v>1</v>
      </c>
      <c r="O197" s="1822"/>
      <c r="P197" s="2028">
        <f t="shared" si="7"/>
        <v>0</v>
      </c>
      <c r="Q197" s="1001"/>
      <c r="R197" s="591"/>
    </row>
    <row r="198" spans="6:18" s="590" customFormat="1" ht="11.4" outlineLevel="2">
      <c r="F198" s="599"/>
      <c r="G198" s="999"/>
      <c r="H198" s="1024">
        <f t="shared" si="8"/>
        <v>193</v>
      </c>
      <c r="I198" s="597"/>
      <c r="J198" s="596" t="s">
        <v>4149</v>
      </c>
      <c r="K198" s="595" t="s">
        <v>1875</v>
      </c>
      <c r="L198" s="594">
        <v>4</v>
      </c>
      <c r="M198" s="593"/>
      <c r="N198" s="594">
        <f t="shared" si="9"/>
        <v>4</v>
      </c>
      <c r="O198" s="1822"/>
      <c r="P198" s="2028">
        <f t="shared" ref="P198:P261" si="10">N198*O198</f>
        <v>0</v>
      </c>
      <c r="Q198" s="1001"/>
      <c r="R198" s="591"/>
    </row>
    <row r="199" spans="6:18" s="590" customFormat="1" ht="11.4" outlineLevel="2">
      <c r="F199" s="599"/>
      <c r="G199" s="999"/>
      <c r="H199" s="1024">
        <f t="shared" si="8"/>
        <v>194</v>
      </c>
      <c r="I199" s="597"/>
      <c r="J199" s="596" t="s">
        <v>4150</v>
      </c>
      <c r="K199" s="595" t="s">
        <v>1875</v>
      </c>
      <c r="L199" s="594">
        <v>1</v>
      </c>
      <c r="M199" s="593"/>
      <c r="N199" s="594">
        <f t="shared" si="9"/>
        <v>1</v>
      </c>
      <c r="O199" s="1822"/>
      <c r="P199" s="2028">
        <f t="shared" si="10"/>
        <v>0</v>
      </c>
      <c r="Q199" s="1001"/>
      <c r="R199" s="591"/>
    </row>
    <row r="200" spans="6:18" s="590" customFormat="1" ht="11.4" outlineLevel="2">
      <c r="F200" s="599"/>
      <c r="G200" s="999"/>
      <c r="H200" s="1024">
        <f t="shared" ref="H200:H263" si="11">H199+1</f>
        <v>195</v>
      </c>
      <c r="I200" s="597"/>
      <c r="J200" s="596" t="s">
        <v>4130</v>
      </c>
      <c r="K200" s="595" t="s">
        <v>1875</v>
      </c>
      <c r="L200" s="594">
        <v>1</v>
      </c>
      <c r="M200" s="593"/>
      <c r="N200" s="594">
        <f t="shared" si="9"/>
        <v>1</v>
      </c>
      <c r="O200" s="1822"/>
      <c r="P200" s="2028">
        <f t="shared" si="10"/>
        <v>0</v>
      </c>
      <c r="Q200" s="1001"/>
      <c r="R200" s="591"/>
    </row>
    <row r="201" spans="6:18" s="590" customFormat="1" ht="11.4" outlineLevel="2">
      <c r="F201" s="599"/>
      <c r="G201" s="999"/>
      <c r="H201" s="1024">
        <f t="shared" si="11"/>
        <v>196</v>
      </c>
      <c r="I201" s="597"/>
      <c r="J201" s="596"/>
      <c r="K201" s="595"/>
      <c r="L201" s="594"/>
      <c r="M201" s="593"/>
      <c r="N201" s="594"/>
      <c r="O201" s="2045"/>
      <c r="P201" s="2028"/>
      <c r="Q201" s="1001"/>
      <c r="R201" s="591"/>
    </row>
    <row r="202" spans="6:18" s="590" customFormat="1" ht="12" outlineLevel="2">
      <c r="F202" s="599"/>
      <c r="G202" s="999"/>
      <c r="H202" s="1024">
        <f t="shared" si="11"/>
        <v>197</v>
      </c>
      <c r="I202" s="597" t="s">
        <v>4165</v>
      </c>
      <c r="J202" s="1026" t="s">
        <v>4166</v>
      </c>
      <c r="K202" s="595"/>
      <c r="L202" s="594"/>
      <c r="M202" s="593"/>
      <c r="N202" s="594"/>
      <c r="O202" s="2045"/>
      <c r="P202" s="2028"/>
      <c r="Q202" s="1001"/>
      <c r="R202" s="591"/>
    </row>
    <row r="203" spans="6:18" s="590" customFormat="1" ht="22.8" outlineLevel="2">
      <c r="F203" s="599"/>
      <c r="G203" s="999"/>
      <c r="H203" s="1024">
        <f t="shared" si="11"/>
        <v>198</v>
      </c>
      <c r="I203" s="597"/>
      <c r="J203" s="596" t="s">
        <v>4134</v>
      </c>
      <c r="K203" s="595" t="s">
        <v>1875</v>
      </c>
      <c r="L203" s="594">
        <v>1</v>
      </c>
      <c r="M203" s="593"/>
      <c r="N203" s="594">
        <f t="shared" si="9"/>
        <v>1</v>
      </c>
      <c r="O203" s="1822"/>
      <c r="P203" s="2028">
        <f t="shared" si="10"/>
        <v>0</v>
      </c>
      <c r="Q203" s="1001"/>
      <c r="R203" s="591"/>
    </row>
    <row r="204" spans="6:18" s="590" customFormat="1" ht="11.4" outlineLevel="2">
      <c r="F204" s="599"/>
      <c r="G204" s="999"/>
      <c r="H204" s="1024">
        <f t="shared" si="11"/>
        <v>199</v>
      </c>
      <c r="I204" s="597"/>
      <c r="J204" s="596" t="s">
        <v>4167</v>
      </c>
      <c r="K204" s="595" t="s">
        <v>1875</v>
      </c>
      <c r="L204" s="594">
        <v>1</v>
      </c>
      <c r="M204" s="593"/>
      <c r="N204" s="594">
        <f t="shared" si="9"/>
        <v>1</v>
      </c>
      <c r="O204" s="1822"/>
      <c r="P204" s="2028">
        <f t="shared" si="10"/>
        <v>0</v>
      </c>
      <c r="Q204" s="1001"/>
      <c r="R204" s="591"/>
    </row>
    <row r="205" spans="6:18" s="590" customFormat="1" ht="11.4" outlineLevel="2">
      <c r="F205" s="599"/>
      <c r="G205" s="999"/>
      <c r="H205" s="1024">
        <f t="shared" si="11"/>
        <v>200</v>
      </c>
      <c r="I205" s="597"/>
      <c r="J205" s="596" t="s">
        <v>4153</v>
      </c>
      <c r="K205" s="595" t="s">
        <v>1875</v>
      </c>
      <c r="L205" s="594">
        <v>4</v>
      </c>
      <c r="M205" s="593"/>
      <c r="N205" s="594">
        <f t="shared" si="9"/>
        <v>4</v>
      </c>
      <c r="O205" s="1822"/>
      <c r="P205" s="2028">
        <f t="shared" si="10"/>
        <v>0</v>
      </c>
      <c r="Q205" s="1001"/>
      <c r="R205" s="591"/>
    </row>
    <row r="206" spans="6:18" s="590" customFormat="1" ht="11.4" outlineLevel="2">
      <c r="F206" s="599"/>
      <c r="G206" s="999"/>
      <c r="H206" s="1024">
        <f t="shared" si="11"/>
        <v>201</v>
      </c>
      <c r="I206" s="597"/>
      <c r="J206" s="596" t="s">
        <v>4137</v>
      </c>
      <c r="K206" s="595" t="s">
        <v>1875</v>
      </c>
      <c r="L206" s="594">
        <v>1</v>
      </c>
      <c r="M206" s="593"/>
      <c r="N206" s="594">
        <f t="shared" si="9"/>
        <v>1</v>
      </c>
      <c r="O206" s="1822"/>
      <c r="P206" s="2028">
        <f t="shared" si="10"/>
        <v>0</v>
      </c>
      <c r="Q206" s="1001"/>
      <c r="R206" s="591"/>
    </row>
    <row r="207" spans="6:18" s="590" customFormat="1" ht="11.4" outlineLevel="2">
      <c r="F207" s="599"/>
      <c r="G207" s="999"/>
      <c r="H207" s="1024">
        <f t="shared" si="11"/>
        <v>202</v>
      </c>
      <c r="I207" s="597"/>
      <c r="J207" s="596" t="s">
        <v>4138</v>
      </c>
      <c r="K207" s="595" t="s">
        <v>1875</v>
      </c>
      <c r="L207" s="594">
        <v>1</v>
      </c>
      <c r="M207" s="593"/>
      <c r="N207" s="594">
        <f t="shared" si="9"/>
        <v>1</v>
      </c>
      <c r="O207" s="1822"/>
      <c r="P207" s="2028">
        <f t="shared" si="10"/>
        <v>0</v>
      </c>
      <c r="Q207" s="1001"/>
      <c r="R207" s="591"/>
    </row>
    <row r="208" spans="6:18" s="590" customFormat="1" ht="11.4" outlineLevel="2">
      <c r="F208" s="599"/>
      <c r="G208" s="999"/>
      <c r="H208" s="1024">
        <f t="shared" si="11"/>
        <v>203</v>
      </c>
      <c r="I208" s="597"/>
      <c r="J208" s="596" t="s">
        <v>4130</v>
      </c>
      <c r="K208" s="595" t="s">
        <v>1875</v>
      </c>
      <c r="L208" s="594">
        <v>1</v>
      </c>
      <c r="M208" s="593"/>
      <c r="N208" s="594">
        <f t="shared" si="9"/>
        <v>1</v>
      </c>
      <c r="O208" s="1822"/>
      <c r="P208" s="2028">
        <f t="shared" si="10"/>
        <v>0</v>
      </c>
      <c r="Q208" s="1001"/>
      <c r="R208" s="591"/>
    </row>
    <row r="209" spans="6:18" s="590" customFormat="1" ht="22.8" outlineLevel="2">
      <c r="F209" s="599"/>
      <c r="G209" s="999"/>
      <c r="H209" s="1024">
        <f t="shared" si="11"/>
        <v>204</v>
      </c>
      <c r="I209" s="597"/>
      <c r="J209" s="596" t="s">
        <v>4131</v>
      </c>
      <c r="K209" s="595" t="s">
        <v>1875</v>
      </c>
      <c r="L209" s="594">
        <v>1</v>
      </c>
      <c r="M209" s="593"/>
      <c r="N209" s="594">
        <f t="shared" si="9"/>
        <v>1</v>
      </c>
      <c r="O209" s="1822"/>
      <c r="P209" s="2028">
        <f t="shared" si="10"/>
        <v>0</v>
      </c>
      <c r="Q209" s="1001"/>
      <c r="R209" s="591"/>
    </row>
    <row r="210" spans="6:18" s="590" customFormat="1" ht="11.4" outlineLevel="2">
      <c r="F210" s="599"/>
      <c r="G210" s="999"/>
      <c r="H210" s="1024">
        <f t="shared" si="11"/>
        <v>205</v>
      </c>
      <c r="I210" s="597"/>
      <c r="J210" s="596" t="s">
        <v>4127</v>
      </c>
      <c r="K210" s="595" t="s">
        <v>1875</v>
      </c>
      <c r="L210" s="594">
        <v>4</v>
      </c>
      <c r="M210" s="593"/>
      <c r="N210" s="594">
        <f t="shared" si="9"/>
        <v>4</v>
      </c>
      <c r="O210" s="1822"/>
      <c r="P210" s="2028">
        <f t="shared" si="10"/>
        <v>0</v>
      </c>
      <c r="Q210" s="1001"/>
      <c r="R210" s="591"/>
    </row>
    <row r="211" spans="6:18" s="590" customFormat="1" ht="11.4" outlineLevel="2">
      <c r="F211" s="599"/>
      <c r="G211" s="999"/>
      <c r="H211" s="1024">
        <f t="shared" si="11"/>
        <v>206</v>
      </c>
      <c r="I211" s="597"/>
      <c r="J211" s="596" t="s">
        <v>4129</v>
      </c>
      <c r="K211" s="595" t="s">
        <v>1875</v>
      </c>
      <c r="L211" s="594">
        <v>1</v>
      </c>
      <c r="M211" s="593"/>
      <c r="N211" s="594">
        <f t="shared" si="9"/>
        <v>1</v>
      </c>
      <c r="O211" s="1822"/>
      <c r="P211" s="2028">
        <f t="shared" si="10"/>
        <v>0</v>
      </c>
      <c r="Q211" s="1001"/>
      <c r="R211" s="591"/>
    </row>
    <row r="212" spans="6:18" s="590" customFormat="1" ht="11.4" outlineLevel="2">
      <c r="F212" s="599"/>
      <c r="G212" s="999"/>
      <c r="H212" s="1024">
        <f t="shared" si="11"/>
        <v>207</v>
      </c>
      <c r="I212" s="597"/>
      <c r="J212" s="596" t="s">
        <v>4130</v>
      </c>
      <c r="K212" s="595" t="s">
        <v>1875</v>
      </c>
      <c r="L212" s="594">
        <v>1</v>
      </c>
      <c r="M212" s="593"/>
      <c r="N212" s="594">
        <f t="shared" si="9"/>
        <v>1</v>
      </c>
      <c r="O212" s="1822"/>
      <c r="P212" s="2028">
        <f t="shared" si="10"/>
        <v>0</v>
      </c>
      <c r="Q212" s="1001"/>
      <c r="R212" s="591"/>
    </row>
    <row r="213" spans="6:18" s="590" customFormat="1" ht="11.4" outlineLevel="2">
      <c r="F213" s="599"/>
      <c r="G213" s="999"/>
      <c r="H213" s="1024">
        <f t="shared" si="11"/>
        <v>208</v>
      </c>
      <c r="I213" s="597"/>
      <c r="J213" s="596"/>
      <c r="K213" s="595"/>
      <c r="L213" s="594"/>
      <c r="M213" s="593"/>
      <c r="N213" s="594"/>
      <c r="O213" s="2045"/>
      <c r="P213" s="2028"/>
      <c r="Q213" s="1001"/>
      <c r="R213" s="591"/>
    </row>
    <row r="214" spans="6:18" s="590" customFormat="1" ht="12" outlineLevel="2">
      <c r="F214" s="599"/>
      <c r="G214" s="999"/>
      <c r="H214" s="1024">
        <f t="shared" si="11"/>
        <v>209</v>
      </c>
      <c r="I214" s="597" t="s">
        <v>4168</v>
      </c>
      <c r="J214" s="1026" t="s">
        <v>4742</v>
      </c>
      <c r="K214" s="595"/>
      <c r="L214" s="594"/>
      <c r="M214" s="593"/>
      <c r="N214" s="594"/>
      <c r="O214" s="2045"/>
      <c r="P214" s="2028"/>
      <c r="Q214" s="1001"/>
      <c r="R214" s="591"/>
    </row>
    <row r="215" spans="6:18" s="590" customFormat="1" ht="22.8" outlineLevel="2">
      <c r="F215" s="599"/>
      <c r="G215" s="999"/>
      <c r="H215" s="1024">
        <f t="shared" si="11"/>
        <v>210</v>
      </c>
      <c r="I215" s="597"/>
      <c r="J215" s="596" t="s">
        <v>4169</v>
      </c>
      <c r="K215" s="595" t="s">
        <v>1875</v>
      </c>
      <c r="L215" s="594">
        <v>1</v>
      </c>
      <c r="M215" s="593"/>
      <c r="N215" s="594">
        <f t="shared" si="9"/>
        <v>1</v>
      </c>
      <c r="O215" s="1822"/>
      <c r="P215" s="2028">
        <f t="shared" si="10"/>
        <v>0</v>
      </c>
      <c r="Q215" s="1001"/>
      <c r="R215" s="591"/>
    </row>
    <row r="216" spans="6:18" s="590" customFormat="1" ht="11.4" outlineLevel="2">
      <c r="F216" s="599"/>
      <c r="G216" s="999"/>
      <c r="H216" s="1024">
        <f t="shared" si="11"/>
        <v>211</v>
      </c>
      <c r="I216" s="597"/>
      <c r="J216" s="596" t="s">
        <v>4170</v>
      </c>
      <c r="K216" s="595" t="s">
        <v>1875</v>
      </c>
      <c r="L216" s="594">
        <v>1</v>
      </c>
      <c r="M216" s="593"/>
      <c r="N216" s="594">
        <f t="shared" si="9"/>
        <v>1</v>
      </c>
      <c r="O216" s="1822"/>
      <c r="P216" s="2028">
        <f t="shared" si="10"/>
        <v>0</v>
      </c>
      <c r="Q216" s="1001"/>
      <c r="R216" s="591"/>
    </row>
    <row r="217" spans="6:18" s="590" customFormat="1" ht="11.4" outlineLevel="2">
      <c r="F217" s="599"/>
      <c r="G217" s="999"/>
      <c r="H217" s="1024">
        <f t="shared" si="11"/>
        <v>212</v>
      </c>
      <c r="I217" s="597"/>
      <c r="J217" s="596" t="s">
        <v>4171</v>
      </c>
      <c r="K217" s="595" t="s">
        <v>1875</v>
      </c>
      <c r="L217" s="594">
        <v>4</v>
      </c>
      <c r="M217" s="593"/>
      <c r="N217" s="594">
        <f t="shared" si="9"/>
        <v>4</v>
      </c>
      <c r="O217" s="1822"/>
      <c r="P217" s="2028">
        <f t="shared" si="10"/>
        <v>0</v>
      </c>
      <c r="Q217" s="1001"/>
      <c r="R217" s="591"/>
    </row>
    <row r="218" spans="6:18" s="590" customFormat="1" ht="11.4" outlineLevel="2">
      <c r="F218" s="599"/>
      <c r="G218" s="999"/>
      <c r="H218" s="1024">
        <f t="shared" si="11"/>
        <v>213</v>
      </c>
      <c r="I218" s="597"/>
      <c r="J218" s="596" t="s">
        <v>4130</v>
      </c>
      <c r="K218" s="595" t="s">
        <v>1875</v>
      </c>
      <c r="L218" s="594">
        <v>1</v>
      </c>
      <c r="M218" s="593"/>
      <c r="N218" s="594">
        <f t="shared" si="9"/>
        <v>1</v>
      </c>
      <c r="O218" s="1822"/>
      <c r="P218" s="2028">
        <f t="shared" si="10"/>
        <v>0</v>
      </c>
      <c r="Q218" s="1001"/>
      <c r="R218" s="591"/>
    </row>
    <row r="219" spans="6:18" s="590" customFormat="1" ht="11.4" outlineLevel="2">
      <c r="F219" s="599"/>
      <c r="G219" s="999"/>
      <c r="H219" s="1024">
        <f t="shared" si="11"/>
        <v>214</v>
      </c>
      <c r="I219" s="597"/>
      <c r="J219" s="596" t="s">
        <v>4172</v>
      </c>
      <c r="K219" s="595" t="s">
        <v>1875</v>
      </c>
      <c r="L219" s="594">
        <v>1</v>
      </c>
      <c r="M219" s="593"/>
      <c r="N219" s="594">
        <f t="shared" si="9"/>
        <v>1</v>
      </c>
      <c r="O219" s="1822"/>
      <c r="P219" s="2028">
        <f t="shared" si="10"/>
        <v>0</v>
      </c>
      <c r="Q219" s="1001"/>
      <c r="R219" s="591"/>
    </row>
    <row r="220" spans="6:18" s="590" customFormat="1" ht="11.4" outlineLevel="2">
      <c r="F220" s="599"/>
      <c r="G220" s="999"/>
      <c r="H220" s="1024">
        <f t="shared" si="11"/>
        <v>215</v>
      </c>
      <c r="I220" s="597"/>
      <c r="J220" s="596" t="s">
        <v>4130</v>
      </c>
      <c r="K220" s="595" t="s">
        <v>1875</v>
      </c>
      <c r="L220" s="594">
        <v>1</v>
      </c>
      <c r="M220" s="593"/>
      <c r="N220" s="594">
        <f t="shared" si="9"/>
        <v>1</v>
      </c>
      <c r="O220" s="1822"/>
      <c r="P220" s="2028">
        <f t="shared" si="10"/>
        <v>0</v>
      </c>
      <c r="Q220" s="1001"/>
      <c r="R220" s="591"/>
    </row>
    <row r="221" spans="6:18" s="590" customFormat="1" ht="22.8" outlineLevel="2">
      <c r="F221" s="599"/>
      <c r="G221" s="999"/>
      <c r="H221" s="1024">
        <f t="shared" si="11"/>
        <v>216</v>
      </c>
      <c r="I221" s="597"/>
      <c r="J221" s="596" t="s">
        <v>4144</v>
      </c>
      <c r="K221" s="595" t="s">
        <v>1875</v>
      </c>
      <c r="L221" s="594">
        <v>1</v>
      </c>
      <c r="M221" s="593"/>
      <c r="N221" s="594">
        <f t="shared" si="9"/>
        <v>1</v>
      </c>
      <c r="O221" s="1822"/>
      <c r="P221" s="2028">
        <f t="shared" si="10"/>
        <v>0</v>
      </c>
      <c r="Q221" s="1001"/>
      <c r="R221" s="591"/>
    </row>
    <row r="222" spans="6:18" s="590" customFormat="1" ht="11.4" outlineLevel="2">
      <c r="F222" s="599"/>
      <c r="G222" s="999"/>
      <c r="H222" s="1024">
        <f t="shared" si="11"/>
        <v>217</v>
      </c>
      <c r="I222" s="597"/>
      <c r="J222" s="596" t="s">
        <v>4153</v>
      </c>
      <c r="K222" s="595" t="s">
        <v>1875</v>
      </c>
      <c r="L222" s="594">
        <v>4</v>
      </c>
      <c r="M222" s="593"/>
      <c r="N222" s="594">
        <f t="shared" si="9"/>
        <v>4</v>
      </c>
      <c r="O222" s="1822"/>
      <c r="P222" s="2028">
        <f t="shared" si="10"/>
        <v>0</v>
      </c>
      <c r="Q222" s="1001"/>
      <c r="R222" s="591"/>
    </row>
    <row r="223" spans="6:18" s="590" customFormat="1" ht="11.4" outlineLevel="2">
      <c r="F223" s="599"/>
      <c r="G223" s="999"/>
      <c r="H223" s="1024">
        <f t="shared" si="11"/>
        <v>218</v>
      </c>
      <c r="I223" s="597"/>
      <c r="J223" s="596" t="s">
        <v>4138</v>
      </c>
      <c r="K223" s="595" t="s">
        <v>1875</v>
      </c>
      <c r="L223" s="594">
        <v>1</v>
      </c>
      <c r="M223" s="593"/>
      <c r="N223" s="594">
        <f t="shared" si="9"/>
        <v>1</v>
      </c>
      <c r="O223" s="1822"/>
      <c r="P223" s="2028">
        <f t="shared" si="10"/>
        <v>0</v>
      </c>
      <c r="Q223" s="1001"/>
      <c r="R223" s="591"/>
    </row>
    <row r="224" spans="6:18" s="590" customFormat="1" ht="11.4" outlineLevel="2">
      <c r="F224" s="599"/>
      <c r="G224" s="999"/>
      <c r="H224" s="1024">
        <f t="shared" si="11"/>
        <v>219</v>
      </c>
      <c r="I224" s="597"/>
      <c r="J224" s="596" t="s">
        <v>4130</v>
      </c>
      <c r="K224" s="595" t="s">
        <v>1875</v>
      </c>
      <c r="L224" s="594">
        <v>1</v>
      </c>
      <c r="M224" s="593"/>
      <c r="N224" s="594">
        <f t="shared" si="9"/>
        <v>1</v>
      </c>
      <c r="O224" s="1822"/>
      <c r="P224" s="2028">
        <f t="shared" si="10"/>
        <v>0</v>
      </c>
      <c r="Q224" s="1001"/>
      <c r="R224" s="591"/>
    </row>
    <row r="225" spans="6:18" s="590" customFormat="1" ht="11.4" outlineLevel="2">
      <c r="F225" s="599"/>
      <c r="G225" s="999"/>
      <c r="H225" s="1024">
        <f t="shared" si="11"/>
        <v>220</v>
      </c>
      <c r="I225" s="597"/>
      <c r="J225" s="596"/>
      <c r="K225" s="595"/>
      <c r="L225" s="594"/>
      <c r="M225" s="593"/>
      <c r="N225" s="594"/>
      <c r="O225" s="2045"/>
      <c r="P225" s="2028"/>
      <c r="Q225" s="1001"/>
      <c r="R225" s="591"/>
    </row>
    <row r="226" spans="6:18" s="590" customFormat="1" ht="12" outlineLevel="2">
      <c r="F226" s="599"/>
      <c r="G226" s="999"/>
      <c r="H226" s="1024">
        <f t="shared" si="11"/>
        <v>221</v>
      </c>
      <c r="I226" s="597" t="s">
        <v>4173</v>
      </c>
      <c r="J226" s="1026" t="s">
        <v>4742</v>
      </c>
      <c r="K226" s="595"/>
      <c r="L226" s="594"/>
      <c r="M226" s="593"/>
      <c r="N226" s="594"/>
      <c r="O226" s="2045"/>
      <c r="P226" s="2028"/>
      <c r="Q226" s="1001"/>
      <c r="R226" s="591"/>
    </row>
    <row r="227" spans="6:18" s="590" customFormat="1" ht="22.8" outlineLevel="2">
      <c r="F227" s="599"/>
      <c r="G227" s="999"/>
      <c r="H227" s="1024">
        <f t="shared" si="11"/>
        <v>222</v>
      </c>
      <c r="I227" s="597"/>
      <c r="J227" s="596" t="s">
        <v>4174</v>
      </c>
      <c r="K227" s="595" t="s">
        <v>1875</v>
      </c>
      <c r="L227" s="594">
        <v>1</v>
      </c>
      <c r="M227" s="593"/>
      <c r="N227" s="594">
        <f t="shared" si="9"/>
        <v>1</v>
      </c>
      <c r="O227" s="1822"/>
      <c r="P227" s="2028">
        <f t="shared" si="10"/>
        <v>0</v>
      </c>
      <c r="Q227" s="1001"/>
      <c r="R227" s="591"/>
    </row>
    <row r="228" spans="6:18" s="590" customFormat="1" ht="11.4" outlineLevel="2">
      <c r="F228" s="599"/>
      <c r="G228" s="999"/>
      <c r="H228" s="1024">
        <f t="shared" si="11"/>
        <v>223</v>
      </c>
      <c r="I228" s="597"/>
      <c r="J228" s="596" t="s">
        <v>4170</v>
      </c>
      <c r="K228" s="595" t="s">
        <v>1875</v>
      </c>
      <c r="L228" s="594">
        <v>1</v>
      </c>
      <c r="M228" s="593"/>
      <c r="N228" s="594">
        <f t="shared" si="9"/>
        <v>1</v>
      </c>
      <c r="O228" s="1822"/>
      <c r="P228" s="2028">
        <f t="shared" si="10"/>
        <v>0</v>
      </c>
      <c r="Q228" s="1001"/>
      <c r="R228" s="591"/>
    </row>
    <row r="229" spans="6:18" s="590" customFormat="1" ht="11.4" outlineLevel="2">
      <c r="F229" s="599"/>
      <c r="G229" s="999"/>
      <c r="H229" s="1024">
        <f t="shared" si="11"/>
        <v>224</v>
      </c>
      <c r="I229" s="597"/>
      <c r="J229" s="596" t="s">
        <v>4171</v>
      </c>
      <c r="K229" s="595" t="s">
        <v>1875</v>
      </c>
      <c r="L229" s="594">
        <v>4</v>
      </c>
      <c r="M229" s="593"/>
      <c r="N229" s="594">
        <f t="shared" si="9"/>
        <v>4</v>
      </c>
      <c r="O229" s="1822"/>
      <c r="P229" s="2028">
        <f t="shared" si="10"/>
        <v>0</v>
      </c>
      <c r="Q229" s="1001"/>
      <c r="R229" s="591"/>
    </row>
    <row r="230" spans="6:18" s="590" customFormat="1" ht="11.4" outlineLevel="2">
      <c r="F230" s="599"/>
      <c r="G230" s="999"/>
      <c r="H230" s="1024">
        <f t="shared" si="11"/>
        <v>225</v>
      </c>
      <c r="I230" s="597"/>
      <c r="J230" s="596" t="s">
        <v>4175</v>
      </c>
      <c r="K230" s="595" t="s">
        <v>1875</v>
      </c>
      <c r="L230" s="594">
        <v>1</v>
      </c>
      <c r="M230" s="593"/>
      <c r="N230" s="594">
        <f t="shared" si="9"/>
        <v>1</v>
      </c>
      <c r="O230" s="1822"/>
      <c r="P230" s="2028">
        <f t="shared" si="10"/>
        <v>0</v>
      </c>
      <c r="Q230" s="1001"/>
      <c r="R230" s="591"/>
    </row>
    <row r="231" spans="6:18" s="590" customFormat="1" ht="11.4" outlineLevel="2">
      <c r="F231" s="599"/>
      <c r="G231" s="999"/>
      <c r="H231" s="1024">
        <f t="shared" si="11"/>
        <v>226</v>
      </c>
      <c r="I231" s="597"/>
      <c r="J231" s="596" t="s">
        <v>4172</v>
      </c>
      <c r="K231" s="595" t="s">
        <v>1875</v>
      </c>
      <c r="L231" s="594">
        <v>1</v>
      </c>
      <c r="M231" s="593"/>
      <c r="N231" s="594">
        <f t="shared" si="9"/>
        <v>1</v>
      </c>
      <c r="O231" s="1822"/>
      <c r="P231" s="2028">
        <f t="shared" si="10"/>
        <v>0</v>
      </c>
      <c r="Q231" s="1001"/>
      <c r="R231" s="591"/>
    </row>
    <row r="232" spans="6:18" s="590" customFormat="1" ht="11.4" outlineLevel="2">
      <c r="F232" s="599"/>
      <c r="G232" s="999"/>
      <c r="H232" s="1024">
        <f t="shared" si="11"/>
        <v>227</v>
      </c>
      <c r="I232" s="597"/>
      <c r="J232" s="596" t="s">
        <v>4175</v>
      </c>
      <c r="K232" s="595" t="s">
        <v>1875</v>
      </c>
      <c r="L232" s="594">
        <v>1</v>
      </c>
      <c r="M232" s="593"/>
      <c r="N232" s="594">
        <f t="shared" si="9"/>
        <v>1</v>
      </c>
      <c r="O232" s="1822"/>
      <c r="P232" s="2028">
        <f t="shared" si="10"/>
        <v>0</v>
      </c>
      <c r="Q232" s="1001"/>
      <c r="R232" s="591"/>
    </row>
    <row r="233" spans="6:18" s="590" customFormat="1" ht="22.8" outlineLevel="2">
      <c r="F233" s="599"/>
      <c r="G233" s="999"/>
      <c r="H233" s="1024">
        <f t="shared" si="11"/>
        <v>228</v>
      </c>
      <c r="I233" s="597"/>
      <c r="J233" s="596" t="s">
        <v>4162</v>
      </c>
      <c r="K233" s="595" t="s">
        <v>1875</v>
      </c>
      <c r="L233" s="594">
        <v>1</v>
      </c>
      <c r="M233" s="593"/>
      <c r="N233" s="594">
        <f t="shared" si="9"/>
        <v>1</v>
      </c>
      <c r="O233" s="1822"/>
      <c r="P233" s="2028">
        <f t="shared" si="10"/>
        <v>0</v>
      </c>
      <c r="Q233" s="1001"/>
      <c r="R233" s="591"/>
    </row>
    <row r="234" spans="6:18" s="590" customFormat="1" ht="11.4" outlineLevel="2">
      <c r="F234" s="599"/>
      <c r="G234" s="999"/>
      <c r="H234" s="1024">
        <f t="shared" si="11"/>
        <v>229</v>
      </c>
      <c r="I234" s="597"/>
      <c r="J234" s="596" t="s">
        <v>4153</v>
      </c>
      <c r="K234" s="595" t="s">
        <v>1875</v>
      </c>
      <c r="L234" s="594">
        <v>4</v>
      </c>
      <c r="M234" s="593"/>
      <c r="N234" s="594">
        <f t="shared" si="9"/>
        <v>4</v>
      </c>
      <c r="O234" s="1822"/>
      <c r="P234" s="2028">
        <f t="shared" si="10"/>
        <v>0</v>
      </c>
      <c r="Q234" s="1001"/>
      <c r="R234" s="591"/>
    </row>
    <row r="235" spans="6:18" s="590" customFormat="1" ht="11.4" outlineLevel="2">
      <c r="F235" s="599"/>
      <c r="G235" s="999"/>
      <c r="H235" s="1024">
        <f t="shared" si="11"/>
        <v>230</v>
      </c>
      <c r="I235" s="597"/>
      <c r="J235" s="596" t="s">
        <v>4138</v>
      </c>
      <c r="K235" s="595" t="s">
        <v>1875</v>
      </c>
      <c r="L235" s="594">
        <v>1</v>
      </c>
      <c r="M235" s="593"/>
      <c r="N235" s="594">
        <f t="shared" si="9"/>
        <v>1</v>
      </c>
      <c r="O235" s="1822"/>
      <c r="P235" s="2028">
        <f t="shared" si="10"/>
        <v>0</v>
      </c>
      <c r="Q235" s="1001"/>
      <c r="R235" s="591"/>
    </row>
    <row r="236" spans="6:18" s="590" customFormat="1" ht="11.4" outlineLevel="2">
      <c r="F236" s="599"/>
      <c r="G236" s="999"/>
      <c r="H236" s="1024">
        <f t="shared" si="11"/>
        <v>231</v>
      </c>
      <c r="I236" s="597"/>
      <c r="J236" s="596" t="s">
        <v>4130</v>
      </c>
      <c r="K236" s="595" t="s">
        <v>1875</v>
      </c>
      <c r="L236" s="594">
        <v>1</v>
      </c>
      <c r="M236" s="593"/>
      <c r="N236" s="594">
        <f t="shared" si="9"/>
        <v>1</v>
      </c>
      <c r="O236" s="1822"/>
      <c r="P236" s="2028">
        <f t="shared" si="10"/>
        <v>0</v>
      </c>
      <c r="Q236" s="1001"/>
      <c r="R236" s="591"/>
    </row>
    <row r="237" spans="6:18" s="590" customFormat="1" ht="11.4" outlineLevel="2">
      <c r="F237" s="599"/>
      <c r="G237" s="999"/>
      <c r="H237" s="1024">
        <f t="shared" si="11"/>
        <v>232</v>
      </c>
      <c r="I237" s="597"/>
      <c r="J237" s="596"/>
      <c r="K237" s="595"/>
      <c r="L237" s="594"/>
      <c r="M237" s="593"/>
      <c r="N237" s="594"/>
      <c r="O237" s="2045"/>
      <c r="P237" s="2028"/>
      <c r="Q237" s="1001"/>
      <c r="R237" s="591"/>
    </row>
    <row r="238" spans="6:18" s="590" customFormat="1" ht="12" outlineLevel="2">
      <c r="F238" s="599"/>
      <c r="G238" s="999"/>
      <c r="H238" s="1024">
        <f t="shared" si="11"/>
        <v>233</v>
      </c>
      <c r="I238" s="597" t="s">
        <v>4176</v>
      </c>
      <c r="J238" s="1026" t="s">
        <v>4177</v>
      </c>
      <c r="K238" s="595"/>
      <c r="L238" s="594"/>
      <c r="M238" s="593"/>
      <c r="N238" s="594"/>
      <c r="O238" s="2045"/>
      <c r="P238" s="2028"/>
      <c r="Q238" s="1001"/>
      <c r="R238" s="591"/>
    </row>
    <row r="239" spans="6:18" s="590" customFormat="1" ht="22.8" outlineLevel="2">
      <c r="F239" s="599"/>
      <c r="G239" s="999"/>
      <c r="H239" s="1024">
        <f t="shared" si="11"/>
        <v>234</v>
      </c>
      <c r="I239" s="597"/>
      <c r="J239" s="596" t="s">
        <v>4174</v>
      </c>
      <c r="K239" s="595" t="s">
        <v>1875</v>
      </c>
      <c r="L239" s="594">
        <v>1</v>
      </c>
      <c r="M239" s="593"/>
      <c r="N239" s="594">
        <f t="shared" si="9"/>
        <v>1</v>
      </c>
      <c r="O239" s="1822"/>
      <c r="P239" s="2028">
        <f t="shared" si="10"/>
        <v>0</v>
      </c>
      <c r="Q239" s="1001"/>
      <c r="R239" s="591"/>
    </row>
    <row r="240" spans="6:18" s="590" customFormat="1" ht="11.4" outlineLevel="2">
      <c r="F240" s="599"/>
      <c r="G240" s="999"/>
      <c r="H240" s="1024">
        <f t="shared" si="11"/>
        <v>235</v>
      </c>
      <c r="I240" s="597"/>
      <c r="J240" s="596" t="s">
        <v>4170</v>
      </c>
      <c r="K240" s="595" t="s">
        <v>1875</v>
      </c>
      <c r="L240" s="594">
        <v>1</v>
      </c>
      <c r="M240" s="593"/>
      <c r="N240" s="594">
        <f t="shared" si="9"/>
        <v>1</v>
      </c>
      <c r="O240" s="1822"/>
      <c r="P240" s="2028">
        <f t="shared" si="10"/>
        <v>0</v>
      </c>
      <c r="Q240" s="1001"/>
      <c r="R240" s="591"/>
    </row>
    <row r="241" spans="1:18" s="590" customFormat="1" ht="11.4" outlineLevel="2">
      <c r="F241" s="599"/>
      <c r="G241" s="999"/>
      <c r="H241" s="1024">
        <f t="shared" si="11"/>
        <v>236</v>
      </c>
      <c r="I241" s="597"/>
      <c r="J241" s="596" t="s">
        <v>4171</v>
      </c>
      <c r="K241" s="595" t="s">
        <v>1875</v>
      </c>
      <c r="L241" s="594">
        <v>4</v>
      </c>
      <c r="M241" s="593"/>
      <c r="N241" s="594">
        <f t="shared" si="9"/>
        <v>4</v>
      </c>
      <c r="O241" s="1822"/>
      <c r="P241" s="2028">
        <f t="shared" si="10"/>
        <v>0</v>
      </c>
      <c r="Q241" s="1001"/>
      <c r="R241" s="591"/>
    </row>
    <row r="242" spans="1:18" s="590" customFormat="1" ht="11.4" outlineLevel="2">
      <c r="F242" s="599"/>
      <c r="G242" s="999"/>
      <c r="H242" s="1024">
        <f t="shared" si="11"/>
        <v>237</v>
      </c>
      <c r="I242" s="597"/>
      <c r="J242" s="596" t="s">
        <v>4130</v>
      </c>
      <c r="K242" s="595" t="s">
        <v>1875</v>
      </c>
      <c r="L242" s="594">
        <v>1</v>
      </c>
      <c r="M242" s="593"/>
      <c r="N242" s="594">
        <f t="shared" si="9"/>
        <v>1</v>
      </c>
      <c r="O242" s="1822"/>
      <c r="P242" s="2028">
        <f t="shared" si="10"/>
        <v>0</v>
      </c>
      <c r="Q242" s="1001"/>
      <c r="R242" s="591"/>
    </row>
    <row r="243" spans="1:18" s="590" customFormat="1" ht="11.4" outlineLevel="2">
      <c r="F243" s="599"/>
      <c r="G243" s="999"/>
      <c r="H243" s="1024">
        <f t="shared" si="11"/>
        <v>238</v>
      </c>
      <c r="I243" s="597"/>
      <c r="J243" s="596" t="s">
        <v>4172</v>
      </c>
      <c r="K243" s="595" t="s">
        <v>1875</v>
      </c>
      <c r="L243" s="594">
        <v>1</v>
      </c>
      <c r="M243" s="593"/>
      <c r="N243" s="594">
        <f t="shared" si="9"/>
        <v>1</v>
      </c>
      <c r="O243" s="1822"/>
      <c r="P243" s="2028">
        <f t="shared" si="10"/>
        <v>0</v>
      </c>
      <c r="Q243" s="1001"/>
      <c r="R243" s="591"/>
    </row>
    <row r="244" spans="1:18" s="590" customFormat="1" ht="11.4" outlineLevel="2">
      <c r="F244" s="599"/>
      <c r="G244" s="999"/>
      <c r="H244" s="1024">
        <f t="shared" si="11"/>
        <v>239</v>
      </c>
      <c r="I244" s="597"/>
      <c r="J244" s="596" t="s">
        <v>4130</v>
      </c>
      <c r="K244" s="595" t="s">
        <v>1875</v>
      </c>
      <c r="L244" s="594">
        <v>1</v>
      </c>
      <c r="M244" s="593"/>
      <c r="N244" s="594">
        <f t="shared" si="9"/>
        <v>1</v>
      </c>
      <c r="O244" s="1822"/>
      <c r="P244" s="2028">
        <f t="shared" si="10"/>
        <v>0</v>
      </c>
      <c r="Q244" s="1001"/>
      <c r="R244" s="591"/>
    </row>
    <row r="245" spans="1:18" s="590" customFormat="1" ht="22.8" outlineLevel="2">
      <c r="F245" s="599"/>
      <c r="G245" s="999"/>
      <c r="H245" s="1024">
        <f t="shared" si="11"/>
        <v>240</v>
      </c>
      <c r="I245" s="597"/>
      <c r="J245" s="596" t="s">
        <v>4178</v>
      </c>
      <c r="K245" s="595" t="s">
        <v>1875</v>
      </c>
      <c r="L245" s="594">
        <v>1</v>
      </c>
      <c r="M245" s="593"/>
      <c r="N245" s="594">
        <f t="shared" si="9"/>
        <v>1</v>
      </c>
      <c r="O245" s="1822"/>
      <c r="P245" s="2028">
        <f t="shared" si="10"/>
        <v>0</v>
      </c>
      <c r="Q245" s="1001"/>
      <c r="R245" s="591"/>
    </row>
    <row r="246" spans="1:18" s="590" customFormat="1" ht="11.4" outlineLevel="2">
      <c r="F246" s="599"/>
      <c r="G246" s="999"/>
      <c r="H246" s="1024">
        <f t="shared" si="11"/>
        <v>241</v>
      </c>
      <c r="I246" s="597"/>
      <c r="J246" s="596" t="s">
        <v>4153</v>
      </c>
      <c r="K246" s="595" t="s">
        <v>1875</v>
      </c>
      <c r="L246" s="594">
        <v>4</v>
      </c>
      <c r="M246" s="593"/>
      <c r="N246" s="594">
        <f t="shared" si="9"/>
        <v>4</v>
      </c>
      <c r="O246" s="1822"/>
      <c r="P246" s="2028">
        <f t="shared" si="10"/>
        <v>0</v>
      </c>
      <c r="Q246" s="1001"/>
      <c r="R246" s="591"/>
    </row>
    <row r="247" spans="1:18" s="590" customFormat="1" ht="11.4" outlineLevel="2">
      <c r="F247" s="599"/>
      <c r="G247" s="999"/>
      <c r="H247" s="1024">
        <f t="shared" si="11"/>
        <v>242</v>
      </c>
      <c r="I247" s="597"/>
      <c r="J247" s="596" t="s">
        <v>4138</v>
      </c>
      <c r="K247" s="595" t="s">
        <v>1875</v>
      </c>
      <c r="L247" s="594">
        <v>1</v>
      </c>
      <c r="M247" s="593"/>
      <c r="N247" s="594">
        <f t="shared" si="9"/>
        <v>1</v>
      </c>
      <c r="O247" s="1822"/>
      <c r="P247" s="2028">
        <f t="shared" si="10"/>
        <v>0</v>
      </c>
      <c r="Q247" s="1001"/>
      <c r="R247" s="591"/>
    </row>
    <row r="248" spans="1:18" s="590" customFormat="1" ht="11.4" outlineLevel="2">
      <c r="F248" s="599"/>
      <c r="G248" s="999"/>
      <c r="H248" s="1024">
        <f t="shared" si="11"/>
        <v>243</v>
      </c>
      <c r="I248" s="597"/>
      <c r="J248" s="596" t="s">
        <v>4179</v>
      </c>
      <c r="K248" s="595" t="s">
        <v>1875</v>
      </c>
      <c r="L248" s="594">
        <v>1</v>
      </c>
      <c r="M248" s="593"/>
      <c r="N248" s="594">
        <f t="shared" si="9"/>
        <v>1</v>
      </c>
      <c r="O248" s="1822"/>
      <c r="P248" s="2028">
        <f t="shared" si="10"/>
        <v>0</v>
      </c>
      <c r="Q248" s="1001"/>
      <c r="R248" s="591"/>
    </row>
    <row r="249" spans="1:18" s="590" customFormat="1" ht="11.4" outlineLevel="2" collapsed="1">
      <c r="F249" s="599"/>
      <c r="G249" s="999"/>
      <c r="H249" s="1024">
        <f t="shared" si="11"/>
        <v>244</v>
      </c>
      <c r="I249" s="597"/>
      <c r="J249" s="596"/>
      <c r="K249" s="595"/>
      <c r="L249" s="594"/>
      <c r="M249" s="593"/>
      <c r="N249" s="594"/>
      <c r="O249" s="2045"/>
      <c r="P249" s="2028"/>
      <c r="Q249" s="1001"/>
      <c r="R249" s="591"/>
    </row>
    <row r="250" spans="1:18" s="609" customFormat="1" ht="18.75" customHeight="1">
      <c r="F250" s="614"/>
      <c r="G250" s="613"/>
      <c r="H250" s="1024">
        <f t="shared" si="11"/>
        <v>245</v>
      </c>
      <c r="I250" s="1021"/>
      <c r="J250" s="1027"/>
      <c r="K250" s="1022"/>
      <c r="L250" s="612"/>
      <c r="M250" s="1023"/>
      <c r="N250" s="594"/>
      <c r="O250" s="2045"/>
      <c r="P250" s="2028"/>
      <c r="Q250" s="611"/>
      <c r="R250" s="610"/>
    </row>
    <row r="251" spans="1:18" s="600" customFormat="1" ht="16.5" customHeight="1" outlineLevel="1">
      <c r="F251" s="608"/>
      <c r="G251" s="607"/>
      <c r="H251" s="1024">
        <f t="shared" si="11"/>
        <v>246</v>
      </c>
      <c r="I251" s="1026"/>
      <c r="J251" s="1026" t="s">
        <v>4741</v>
      </c>
      <c r="K251" s="1017"/>
      <c r="L251" s="606"/>
      <c r="M251" s="1028"/>
      <c r="N251" s="594"/>
      <c r="O251" s="2045"/>
      <c r="P251" s="2028"/>
      <c r="Q251" s="605"/>
      <c r="R251" s="604">
        <f>SUBTOTAL(9,R252:R252)</f>
        <v>0</v>
      </c>
    </row>
    <row r="252" spans="1:18" s="590" customFormat="1" ht="11.4" outlineLevel="2" collapsed="1">
      <c r="A252" s="590" t="s">
        <v>1217</v>
      </c>
      <c r="B252" s="590" t="s">
        <v>1114</v>
      </c>
      <c r="C252" s="590" t="s">
        <v>1182</v>
      </c>
      <c r="D252" s="590" t="s">
        <v>1183</v>
      </c>
      <c r="E252" s="590" t="s">
        <v>1184</v>
      </c>
      <c r="F252" s="599">
        <v>1</v>
      </c>
      <c r="G252" s="999"/>
      <c r="H252" s="1024">
        <f t="shared" si="11"/>
        <v>247</v>
      </c>
      <c r="I252" s="597"/>
      <c r="J252" s="596" t="s">
        <v>4180</v>
      </c>
      <c r="K252" s="595" t="s">
        <v>3073</v>
      </c>
      <c r="L252" s="594">
        <v>335</v>
      </c>
      <c r="M252" s="593">
        <v>15</v>
      </c>
      <c r="N252" s="594">
        <f t="shared" ref="N252:N266" si="12">L252*(1+M252/100)</f>
        <v>385.24999999999994</v>
      </c>
      <c r="O252" s="1822"/>
      <c r="P252" s="2028">
        <f t="shared" si="10"/>
        <v>0</v>
      </c>
      <c r="Q252" s="1001"/>
      <c r="R252" s="591">
        <f>N252*Q252</f>
        <v>0</v>
      </c>
    </row>
    <row r="253" spans="1:18" s="590" customFormat="1" ht="11.4" outlineLevel="2" collapsed="1">
      <c r="F253" s="599">
        <v>3</v>
      </c>
      <c r="G253" s="999"/>
      <c r="H253" s="1024">
        <f t="shared" si="11"/>
        <v>248</v>
      </c>
      <c r="I253" s="597"/>
      <c r="J253" s="596" t="s">
        <v>4181</v>
      </c>
      <c r="K253" s="595" t="s">
        <v>3073</v>
      </c>
      <c r="L253" s="594">
        <v>25</v>
      </c>
      <c r="M253" s="593">
        <v>15</v>
      </c>
      <c r="N253" s="594">
        <f t="shared" si="12"/>
        <v>28.749999999999996</v>
      </c>
      <c r="O253" s="1822"/>
      <c r="P253" s="2028">
        <f t="shared" si="10"/>
        <v>0</v>
      </c>
      <c r="Q253" s="1001"/>
      <c r="R253" s="591"/>
    </row>
    <row r="254" spans="1:18" s="590" customFormat="1" ht="11.4" outlineLevel="2" collapsed="1">
      <c r="F254" s="599">
        <v>4</v>
      </c>
      <c r="G254" s="999"/>
      <c r="H254" s="1024">
        <f t="shared" si="11"/>
        <v>249</v>
      </c>
      <c r="I254" s="597"/>
      <c r="J254" s="596" t="s">
        <v>4182</v>
      </c>
      <c r="K254" s="595" t="s">
        <v>3073</v>
      </c>
      <c r="L254" s="594">
        <v>60</v>
      </c>
      <c r="M254" s="593">
        <v>15</v>
      </c>
      <c r="N254" s="594">
        <f t="shared" si="12"/>
        <v>69</v>
      </c>
      <c r="O254" s="1822"/>
      <c r="P254" s="2028">
        <f t="shared" si="10"/>
        <v>0</v>
      </c>
      <c r="Q254" s="1001"/>
      <c r="R254" s="591"/>
    </row>
    <row r="255" spans="1:18" s="590" customFormat="1" ht="11.4" outlineLevel="2" collapsed="1">
      <c r="F255" s="599">
        <v>5</v>
      </c>
      <c r="G255" s="999"/>
      <c r="H255" s="1024">
        <f t="shared" si="11"/>
        <v>250</v>
      </c>
      <c r="I255" s="597"/>
      <c r="J255" s="596" t="s">
        <v>4183</v>
      </c>
      <c r="K255" s="595" t="s">
        <v>3073</v>
      </c>
      <c r="L255" s="594">
        <v>40</v>
      </c>
      <c r="M255" s="593">
        <v>15</v>
      </c>
      <c r="N255" s="594">
        <f t="shared" si="12"/>
        <v>46</v>
      </c>
      <c r="O255" s="1822"/>
      <c r="P255" s="2028">
        <f t="shared" si="10"/>
        <v>0</v>
      </c>
      <c r="Q255" s="1001"/>
      <c r="R255" s="591"/>
    </row>
    <row r="256" spans="1:18" s="590" customFormat="1" ht="11.4" outlineLevel="2">
      <c r="F256" s="599"/>
      <c r="G256" s="999"/>
      <c r="H256" s="1024">
        <f t="shared" si="11"/>
        <v>251</v>
      </c>
      <c r="I256" s="597"/>
      <c r="J256" s="596" t="s">
        <v>4184</v>
      </c>
      <c r="K256" s="595" t="s">
        <v>3073</v>
      </c>
      <c r="L256" s="594">
        <v>15</v>
      </c>
      <c r="M256" s="593">
        <v>15</v>
      </c>
      <c r="N256" s="594">
        <f t="shared" si="12"/>
        <v>17.25</v>
      </c>
      <c r="O256" s="1822"/>
      <c r="P256" s="2028">
        <f t="shared" si="10"/>
        <v>0</v>
      </c>
      <c r="Q256" s="1001"/>
      <c r="R256" s="591"/>
    </row>
    <row r="257" spans="6:18" s="590" customFormat="1" ht="11.4" outlineLevel="2" collapsed="1">
      <c r="F257" s="599">
        <v>6</v>
      </c>
      <c r="G257" s="999"/>
      <c r="H257" s="1024">
        <f t="shared" si="11"/>
        <v>252</v>
      </c>
      <c r="I257" s="597"/>
      <c r="J257" s="596"/>
      <c r="K257" s="595"/>
      <c r="L257" s="594"/>
      <c r="M257" s="593"/>
      <c r="N257" s="594"/>
      <c r="O257" s="2045"/>
      <c r="P257" s="2028"/>
      <c r="Q257" s="1001"/>
      <c r="R257" s="591"/>
    </row>
    <row r="258" spans="6:18" s="590" customFormat="1" ht="11.4" outlineLevel="2" collapsed="1">
      <c r="F258" s="599">
        <v>7</v>
      </c>
      <c r="G258" s="999"/>
      <c r="H258" s="1024">
        <f t="shared" si="11"/>
        <v>253</v>
      </c>
      <c r="I258" s="597"/>
      <c r="J258" s="596" t="s">
        <v>4185</v>
      </c>
      <c r="K258" s="595" t="s">
        <v>3073</v>
      </c>
      <c r="L258" s="594">
        <v>325</v>
      </c>
      <c r="M258" s="593">
        <v>15</v>
      </c>
      <c r="N258" s="594">
        <f t="shared" si="12"/>
        <v>373.74999999999994</v>
      </c>
      <c r="O258" s="1822"/>
      <c r="P258" s="2028">
        <f t="shared" si="10"/>
        <v>0</v>
      </c>
      <c r="Q258" s="1001"/>
      <c r="R258" s="591"/>
    </row>
    <row r="259" spans="6:18" s="590" customFormat="1" ht="11.4" outlineLevel="2" collapsed="1">
      <c r="F259" s="599">
        <v>9</v>
      </c>
      <c r="G259" s="999"/>
      <c r="H259" s="1024">
        <f t="shared" si="11"/>
        <v>254</v>
      </c>
      <c r="I259" s="597"/>
      <c r="J259" s="596" t="s">
        <v>4186</v>
      </c>
      <c r="K259" s="595" t="s">
        <v>3073</v>
      </c>
      <c r="L259" s="594">
        <v>25</v>
      </c>
      <c r="M259" s="593">
        <v>15</v>
      </c>
      <c r="N259" s="594">
        <f t="shared" si="12"/>
        <v>28.749999999999996</v>
      </c>
      <c r="O259" s="1822"/>
      <c r="P259" s="2028">
        <f t="shared" si="10"/>
        <v>0</v>
      </c>
      <c r="Q259" s="1001"/>
      <c r="R259" s="591"/>
    </row>
    <row r="260" spans="6:18" s="590" customFormat="1" ht="11.4" outlineLevel="2" collapsed="1">
      <c r="F260" s="599">
        <v>10</v>
      </c>
      <c r="G260" s="999"/>
      <c r="H260" s="1024">
        <f t="shared" si="11"/>
        <v>255</v>
      </c>
      <c r="I260" s="597"/>
      <c r="J260" s="596" t="s">
        <v>4187</v>
      </c>
      <c r="K260" s="595" t="s">
        <v>3073</v>
      </c>
      <c r="L260" s="594">
        <v>60</v>
      </c>
      <c r="M260" s="593">
        <v>15</v>
      </c>
      <c r="N260" s="594">
        <f t="shared" si="12"/>
        <v>69</v>
      </c>
      <c r="O260" s="1822"/>
      <c r="P260" s="2028">
        <f t="shared" si="10"/>
        <v>0</v>
      </c>
      <c r="Q260" s="1001"/>
      <c r="R260" s="591"/>
    </row>
    <row r="261" spans="6:18" s="590" customFormat="1" ht="11.4" outlineLevel="2" collapsed="1">
      <c r="F261" s="599">
        <v>11</v>
      </c>
      <c r="G261" s="999"/>
      <c r="H261" s="1024">
        <f t="shared" si="11"/>
        <v>256</v>
      </c>
      <c r="I261" s="597"/>
      <c r="J261" s="596" t="s">
        <v>4188</v>
      </c>
      <c r="K261" s="595" t="s">
        <v>3073</v>
      </c>
      <c r="L261" s="594">
        <v>40</v>
      </c>
      <c r="M261" s="593">
        <v>15</v>
      </c>
      <c r="N261" s="594">
        <f t="shared" si="12"/>
        <v>46</v>
      </c>
      <c r="O261" s="1822"/>
      <c r="P261" s="2028">
        <f t="shared" si="10"/>
        <v>0</v>
      </c>
      <c r="Q261" s="1001"/>
      <c r="R261" s="591"/>
    </row>
    <row r="262" spans="6:18" s="590" customFormat="1" ht="11.4" outlineLevel="2">
      <c r="F262" s="599"/>
      <c r="G262" s="999"/>
      <c r="H262" s="1024">
        <f t="shared" si="11"/>
        <v>257</v>
      </c>
      <c r="I262" s="597"/>
      <c r="J262" s="596" t="s">
        <v>4189</v>
      </c>
      <c r="K262" s="595" t="s">
        <v>3073</v>
      </c>
      <c r="L262" s="594">
        <v>15</v>
      </c>
      <c r="M262" s="593">
        <v>15</v>
      </c>
      <c r="N262" s="594">
        <f t="shared" si="12"/>
        <v>17.25</v>
      </c>
      <c r="O262" s="1822"/>
      <c r="P262" s="2028">
        <f t="shared" ref="P262:P325" si="13">N262*O262</f>
        <v>0</v>
      </c>
      <c r="Q262" s="1001"/>
      <c r="R262" s="591"/>
    </row>
    <row r="263" spans="6:18" s="590" customFormat="1" ht="11.4" outlineLevel="2" collapsed="1">
      <c r="F263" s="599">
        <v>12</v>
      </c>
      <c r="G263" s="999"/>
      <c r="H263" s="1024">
        <f t="shared" si="11"/>
        <v>258</v>
      </c>
      <c r="I263" s="597"/>
      <c r="J263" s="596"/>
      <c r="K263" s="595"/>
      <c r="L263" s="594"/>
      <c r="M263" s="593"/>
      <c r="N263" s="594"/>
      <c r="O263" s="2045"/>
      <c r="P263" s="2028"/>
      <c r="Q263" s="1001"/>
      <c r="R263" s="591"/>
    </row>
    <row r="264" spans="6:18" s="590" customFormat="1" ht="11.4" outlineLevel="2" collapsed="1">
      <c r="F264" s="599"/>
      <c r="G264" s="999"/>
      <c r="H264" s="1024">
        <f t="shared" ref="H264:H327" si="14">H263+1</f>
        <v>259</v>
      </c>
      <c r="I264" s="597"/>
      <c r="J264" s="596" t="s">
        <v>4190</v>
      </c>
      <c r="K264" s="595" t="s">
        <v>1875</v>
      </c>
      <c r="L264" s="594">
        <v>136</v>
      </c>
      <c r="M264" s="593"/>
      <c r="N264" s="594">
        <f t="shared" si="12"/>
        <v>136</v>
      </c>
      <c r="O264" s="1822"/>
      <c r="P264" s="2028">
        <f t="shared" si="13"/>
        <v>0</v>
      </c>
      <c r="Q264" s="1001"/>
      <c r="R264" s="591"/>
    </row>
    <row r="265" spans="6:18" s="590" customFormat="1" ht="22.8" outlineLevel="2" collapsed="1">
      <c r="F265" s="599"/>
      <c r="G265" s="999"/>
      <c r="H265" s="1024">
        <f t="shared" si="14"/>
        <v>260</v>
      </c>
      <c r="I265" s="597"/>
      <c r="J265" s="596" t="s">
        <v>4191</v>
      </c>
      <c r="K265" s="595" t="s">
        <v>1875</v>
      </c>
      <c r="L265" s="594">
        <v>68</v>
      </c>
      <c r="M265" s="593"/>
      <c r="N265" s="594">
        <f t="shared" si="12"/>
        <v>68</v>
      </c>
      <c r="O265" s="1822"/>
      <c r="P265" s="2028">
        <f t="shared" si="13"/>
        <v>0</v>
      </c>
      <c r="Q265" s="1001"/>
      <c r="R265" s="591"/>
    </row>
    <row r="266" spans="6:18" s="590" customFormat="1" ht="11.4" outlineLevel="2" collapsed="1">
      <c r="F266" s="599"/>
      <c r="G266" s="999"/>
      <c r="H266" s="1024">
        <f t="shared" si="14"/>
        <v>261</v>
      </c>
      <c r="I266" s="597"/>
      <c r="J266" s="596" t="s">
        <v>4192</v>
      </c>
      <c r="K266" s="595" t="s">
        <v>1875</v>
      </c>
      <c r="L266" s="594">
        <v>136</v>
      </c>
      <c r="M266" s="593"/>
      <c r="N266" s="594">
        <f t="shared" si="12"/>
        <v>136</v>
      </c>
      <c r="O266" s="1822"/>
      <c r="P266" s="2028">
        <f t="shared" si="13"/>
        <v>0</v>
      </c>
      <c r="Q266" s="1001"/>
      <c r="R266" s="591"/>
    </row>
    <row r="267" spans="6:18" s="590" customFormat="1" ht="11.4" outlineLevel="2">
      <c r="F267" s="599"/>
      <c r="G267" s="999"/>
      <c r="H267" s="1024">
        <f t="shared" si="14"/>
        <v>262</v>
      </c>
      <c r="I267" s="597"/>
      <c r="J267" s="596"/>
      <c r="K267" s="595"/>
      <c r="L267" s="594"/>
      <c r="M267" s="593"/>
      <c r="N267" s="594"/>
      <c r="O267" s="2045"/>
      <c r="P267" s="2028"/>
      <c r="Q267" s="1001"/>
      <c r="R267" s="591"/>
    </row>
    <row r="268" spans="6:18" s="590" customFormat="1" ht="12" outlineLevel="2">
      <c r="F268" s="599"/>
      <c r="G268" s="999"/>
      <c r="H268" s="1024">
        <f t="shared" si="14"/>
        <v>263</v>
      </c>
      <c r="I268" s="597"/>
      <c r="J268" s="1026" t="s">
        <v>4193</v>
      </c>
      <c r="K268" s="595"/>
      <c r="L268" s="594"/>
      <c r="M268" s="593"/>
      <c r="N268" s="594"/>
      <c r="O268" s="2045"/>
      <c r="P268" s="2028"/>
      <c r="Q268" s="1001"/>
      <c r="R268" s="591"/>
    </row>
    <row r="269" spans="6:18" s="590" customFormat="1" ht="11.4" outlineLevel="2">
      <c r="F269" s="599"/>
      <c r="G269" s="999"/>
      <c r="H269" s="1024">
        <f t="shared" si="14"/>
        <v>264</v>
      </c>
      <c r="I269" s="597"/>
      <c r="J269" s="596" t="s">
        <v>4180</v>
      </c>
      <c r="K269" s="595" t="s">
        <v>3073</v>
      </c>
      <c r="L269" s="594">
        <v>15</v>
      </c>
      <c r="M269" s="593">
        <v>15</v>
      </c>
      <c r="N269" s="594">
        <f t="shared" ref="N269:N278" si="15">L269*(1+M269/100)</f>
        <v>17.25</v>
      </c>
      <c r="O269" s="1822"/>
      <c r="P269" s="2028">
        <f t="shared" si="13"/>
        <v>0</v>
      </c>
      <c r="Q269" s="1001"/>
      <c r="R269" s="591"/>
    </row>
    <row r="270" spans="6:18" s="590" customFormat="1" ht="11.4" outlineLevel="2">
      <c r="F270" s="599"/>
      <c r="G270" s="999"/>
      <c r="H270" s="1024">
        <f t="shared" si="14"/>
        <v>265</v>
      </c>
      <c r="I270" s="597"/>
      <c r="J270" s="596" t="s">
        <v>4181</v>
      </c>
      <c r="K270" s="595" t="s">
        <v>3073</v>
      </c>
      <c r="L270" s="594">
        <v>20</v>
      </c>
      <c r="M270" s="593">
        <v>15</v>
      </c>
      <c r="N270" s="594">
        <f t="shared" si="15"/>
        <v>23</v>
      </c>
      <c r="O270" s="1822"/>
      <c r="P270" s="2028">
        <f t="shared" si="13"/>
        <v>0</v>
      </c>
      <c r="Q270" s="1001"/>
      <c r="R270" s="591"/>
    </row>
    <row r="271" spans="6:18" s="590" customFormat="1" ht="11.4" outlineLevel="2">
      <c r="F271" s="599"/>
      <c r="G271" s="999"/>
      <c r="H271" s="1024">
        <f t="shared" si="14"/>
        <v>266</v>
      </c>
      <c r="I271" s="597"/>
      <c r="J271" s="596" t="s">
        <v>4183</v>
      </c>
      <c r="K271" s="595" t="s">
        <v>3073</v>
      </c>
      <c r="L271" s="594">
        <v>10</v>
      </c>
      <c r="M271" s="593">
        <v>15</v>
      </c>
      <c r="N271" s="594">
        <f t="shared" si="15"/>
        <v>11.5</v>
      </c>
      <c r="O271" s="1822"/>
      <c r="P271" s="2028">
        <f t="shared" si="13"/>
        <v>0</v>
      </c>
      <c r="Q271" s="1001"/>
      <c r="R271" s="591"/>
    </row>
    <row r="272" spans="6:18" s="590" customFormat="1" ht="11.4" outlineLevel="2">
      <c r="F272" s="599"/>
      <c r="G272" s="999"/>
      <c r="H272" s="1024">
        <f t="shared" si="14"/>
        <v>267</v>
      </c>
      <c r="I272" s="597"/>
      <c r="J272" s="596" t="s">
        <v>4184</v>
      </c>
      <c r="K272" s="595" t="s">
        <v>3073</v>
      </c>
      <c r="L272" s="594">
        <v>90</v>
      </c>
      <c r="M272" s="593">
        <v>15</v>
      </c>
      <c r="N272" s="594">
        <f t="shared" si="15"/>
        <v>103.49999999999999</v>
      </c>
      <c r="O272" s="1822"/>
      <c r="P272" s="2028">
        <f t="shared" si="13"/>
        <v>0</v>
      </c>
      <c r="Q272" s="1001"/>
      <c r="R272" s="591"/>
    </row>
    <row r="273" spans="6:18" s="590" customFormat="1" ht="11.4" outlineLevel="2">
      <c r="F273" s="599"/>
      <c r="G273" s="999"/>
      <c r="H273" s="1024">
        <f t="shared" si="14"/>
        <v>268</v>
      </c>
      <c r="I273" s="597"/>
      <c r="J273" s="596" t="s">
        <v>4194</v>
      </c>
      <c r="K273" s="595" t="s">
        <v>3073</v>
      </c>
      <c r="L273" s="594">
        <v>75</v>
      </c>
      <c r="M273" s="593">
        <v>15</v>
      </c>
      <c r="N273" s="594">
        <f t="shared" si="15"/>
        <v>86.25</v>
      </c>
      <c r="O273" s="1822"/>
      <c r="P273" s="2028">
        <f t="shared" si="13"/>
        <v>0</v>
      </c>
      <c r="Q273" s="1001"/>
      <c r="R273" s="591"/>
    </row>
    <row r="274" spans="6:18" s="590" customFormat="1" ht="22.8" outlineLevel="2">
      <c r="F274" s="599"/>
      <c r="G274" s="999"/>
      <c r="H274" s="1024">
        <f t="shared" si="14"/>
        <v>269</v>
      </c>
      <c r="I274" s="597"/>
      <c r="J274" s="596" t="s">
        <v>4195</v>
      </c>
      <c r="K274" s="595" t="s">
        <v>1875</v>
      </c>
      <c r="L274" s="594">
        <v>1</v>
      </c>
      <c r="M274" s="593"/>
      <c r="N274" s="594">
        <f t="shared" si="15"/>
        <v>1</v>
      </c>
      <c r="O274" s="1822"/>
      <c r="P274" s="2028">
        <f t="shared" si="13"/>
        <v>0</v>
      </c>
      <c r="Q274" s="1001"/>
      <c r="R274" s="591"/>
    </row>
    <row r="275" spans="6:18" s="590" customFormat="1" ht="11.4" outlineLevel="2">
      <c r="F275" s="599"/>
      <c r="G275" s="999"/>
      <c r="H275" s="1024">
        <f t="shared" si="14"/>
        <v>270</v>
      </c>
      <c r="I275" s="597"/>
      <c r="J275" s="596" t="s">
        <v>4171</v>
      </c>
      <c r="K275" s="595" t="s">
        <v>1875</v>
      </c>
      <c r="L275" s="594">
        <v>2</v>
      </c>
      <c r="M275" s="593"/>
      <c r="N275" s="594">
        <f t="shared" si="15"/>
        <v>2</v>
      </c>
      <c r="O275" s="1822"/>
      <c r="P275" s="2028">
        <f t="shared" si="13"/>
        <v>0</v>
      </c>
      <c r="Q275" s="1001"/>
      <c r="R275" s="591"/>
    </row>
    <row r="276" spans="6:18" s="590" customFormat="1" ht="11.4" outlineLevel="2">
      <c r="F276" s="599"/>
      <c r="G276" s="999"/>
      <c r="H276" s="1024">
        <f t="shared" si="14"/>
        <v>271</v>
      </c>
      <c r="I276" s="597"/>
      <c r="J276" s="596" t="s">
        <v>4145</v>
      </c>
      <c r="K276" s="595" t="s">
        <v>1875</v>
      </c>
      <c r="L276" s="594">
        <v>4</v>
      </c>
      <c r="M276" s="593"/>
      <c r="N276" s="594">
        <f t="shared" si="15"/>
        <v>4</v>
      </c>
      <c r="O276" s="1822"/>
      <c r="P276" s="2028">
        <f t="shared" si="13"/>
        <v>0</v>
      </c>
      <c r="Q276" s="1001"/>
      <c r="R276" s="591"/>
    </row>
    <row r="277" spans="6:18" s="590" customFormat="1" ht="11.4" outlineLevel="2">
      <c r="F277" s="599"/>
      <c r="G277" s="999"/>
      <c r="H277" s="1024">
        <f t="shared" si="14"/>
        <v>272</v>
      </c>
      <c r="I277" s="597"/>
      <c r="J277" s="596" t="s">
        <v>4196</v>
      </c>
      <c r="K277" s="595" t="s">
        <v>1875</v>
      </c>
      <c r="L277" s="594">
        <v>2</v>
      </c>
      <c r="M277" s="593"/>
      <c r="N277" s="594">
        <f t="shared" si="15"/>
        <v>2</v>
      </c>
      <c r="O277" s="1822"/>
      <c r="P277" s="2028">
        <f t="shared" si="13"/>
        <v>0</v>
      </c>
      <c r="Q277" s="1001"/>
      <c r="R277" s="591"/>
    </row>
    <row r="278" spans="6:18" s="590" customFormat="1" ht="11.4" outlineLevel="2">
      <c r="F278" s="599"/>
      <c r="G278" s="999"/>
      <c r="H278" s="1024">
        <f t="shared" si="14"/>
        <v>273</v>
      </c>
      <c r="I278" s="597"/>
      <c r="J278" s="596" t="s">
        <v>4197</v>
      </c>
      <c r="K278" s="595" t="s">
        <v>1875</v>
      </c>
      <c r="L278" s="594">
        <v>2</v>
      </c>
      <c r="M278" s="593"/>
      <c r="N278" s="594">
        <f t="shared" si="15"/>
        <v>2</v>
      </c>
      <c r="O278" s="1822"/>
      <c r="P278" s="2028">
        <f t="shared" si="13"/>
        <v>0</v>
      </c>
      <c r="Q278" s="1001"/>
      <c r="R278" s="591"/>
    </row>
    <row r="279" spans="6:18" s="590" customFormat="1" ht="11.4" outlineLevel="2">
      <c r="F279" s="599"/>
      <c r="G279" s="999"/>
      <c r="H279" s="1024">
        <f t="shared" si="14"/>
        <v>274</v>
      </c>
      <c r="I279" s="597"/>
      <c r="J279" s="596"/>
      <c r="K279" s="595"/>
      <c r="L279" s="594"/>
      <c r="M279" s="593"/>
      <c r="N279" s="594"/>
      <c r="O279" s="2045"/>
      <c r="P279" s="2028"/>
      <c r="Q279" s="1001"/>
      <c r="R279" s="591"/>
    </row>
    <row r="280" spans="6:18" s="590" customFormat="1" ht="11.4" outlineLevel="2" collapsed="1">
      <c r="F280" s="599"/>
      <c r="G280" s="999"/>
      <c r="H280" s="1024">
        <f t="shared" si="14"/>
        <v>275</v>
      </c>
      <c r="I280" s="597"/>
      <c r="J280" s="596"/>
      <c r="K280" s="595"/>
      <c r="L280" s="594"/>
      <c r="M280" s="593"/>
      <c r="N280" s="594"/>
      <c r="O280" s="2045"/>
      <c r="P280" s="2028"/>
      <c r="Q280" s="1001"/>
      <c r="R280" s="591"/>
    </row>
    <row r="281" spans="6:18" s="590" customFormat="1" ht="11.4" outlineLevel="2">
      <c r="F281" s="599"/>
      <c r="G281" s="999"/>
      <c r="H281" s="1024">
        <f t="shared" si="14"/>
        <v>276</v>
      </c>
      <c r="I281" s="597"/>
      <c r="J281" s="596" t="s">
        <v>4198</v>
      </c>
      <c r="K281" s="595" t="s">
        <v>3073</v>
      </c>
      <c r="L281" s="594">
        <v>25</v>
      </c>
      <c r="M281" s="593">
        <v>15</v>
      </c>
      <c r="N281" s="594">
        <f t="shared" ref="N281:N291" si="16">L281*(1+M281/100)</f>
        <v>28.749999999999996</v>
      </c>
      <c r="O281" s="1822"/>
      <c r="P281" s="2028">
        <f t="shared" si="13"/>
        <v>0</v>
      </c>
      <c r="Q281" s="1001"/>
      <c r="R281" s="591"/>
    </row>
    <row r="282" spans="6:18" s="590" customFormat="1" ht="11.4" outlineLevel="2">
      <c r="F282" s="599"/>
      <c r="G282" s="999"/>
      <c r="H282" s="1024">
        <f t="shared" si="14"/>
        <v>277</v>
      </c>
      <c r="I282" s="597"/>
      <c r="J282" s="596" t="s">
        <v>4199</v>
      </c>
      <c r="K282" s="595" t="s">
        <v>3073</v>
      </c>
      <c r="L282" s="594">
        <v>40</v>
      </c>
      <c r="M282" s="593">
        <v>15</v>
      </c>
      <c r="N282" s="594">
        <f t="shared" si="16"/>
        <v>46</v>
      </c>
      <c r="O282" s="1822"/>
      <c r="P282" s="2028">
        <f t="shared" si="13"/>
        <v>0</v>
      </c>
      <c r="Q282" s="1001"/>
      <c r="R282" s="591"/>
    </row>
    <row r="283" spans="6:18" s="590" customFormat="1" ht="11.4" outlineLevel="2">
      <c r="F283" s="599"/>
      <c r="G283" s="999"/>
      <c r="H283" s="1024">
        <f t="shared" si="14"/>
        <v>278</v>
      </c>
      <c r="I283" s="597"/>
      <c r="J283" s="596" t="s">
        <v>4200</v>
      </c>
      <c r="K283" s="595" t="s">
        <v>3073</v>
      </c>
      <c r="L283" s="594">
        <v>20</v>
      </c>
      <c r="M283" s="593">
        <v>15</v>
      </c>
      <c r="N283" s="594">
        <f t="shared" si="16"/>
        <v>23</v>
      </c>
      <c r="O283" s="1822"/>
      <c r="P283" s="2028">
        <f t="shared" si="13"/>
        <v>0</v>
      </c>
      <c r="Q283" s="1001"/>
      <c r="R283" s="591"/>
    </row>
    <row r="284" spans="6:18" s="590" customFormat="1" ht="11.4" outlineLevel="2">
      <c r="F284" s="599"/>
      <c r="G284" s="999"/>
      <c r="H284" s="1024">
        <f t="shared" si="14"/>
        <v>279</v>
      </c>
      <c r="I284" s="597"/>
      <c r="J284" s="596" t="s">
        <v>4201</v>
      </c>
      <c r="K284" s="595" t="s">
        <v>3073</v>
      </c>
      <c r="L284" s="594">
        <v>70</v>
      </c>
      <c r="M284" s="593">
        <v>15</v>
      </c>
      <c r="N284" s="594">
        <f t="shared" si="16"/>
        <v>80.5</v>
      </c>
      <c r="O284" s="1822"/>
      <c r="P284" s="2028">
        <f t="shared" si="13"/>
        <v>0</v>
      </c>
      <c r="Q284" s="1001"/>
      <c r="R284" s="591"/>
    </row>
    <row r="285" spans="6:18" s="590" customFormat="1" ht="11.4" outlineLevel="2">
      <c r="F285" s="599"/>
      <c r="G285" s="999"/>
      <c r="H285" s="1024">
        <f t="shared" si="14"/>
        <v>280</v>
      </c>
      <c r="I285" s="597"/>
      <c r="J285" s="596" t="s">
        <v>4202</v>
      </c>
      <c r="K285" s="595" t="s">
        <v>3073</v>
      </c>
      <c r="L285" s="594">
        <v>25</v>
      </c>
      <c r="M285" s="593">
        <v>15</v>
      </c>
      <c r="N285" s="594">
        <f t="shared" si="16"/>
        <v>28.749999999999996</v>
      </c>
      <c r="O285" s="1822"/>
      <c r="P285" s="2028">
        <f t="shared" si="13"/>
        <v>0</v>
      </c>
      <c r="Q285" s="1001"/>
      <c r="R285" s="591"/>
    </row>
    <row r="286" spans="6:18" s="590" customFormat="1" ht="11.4" outlineLevel="2">
      <c r="F286" s="599"/>
      <c r="G286" s="999"/>
      <c r="H286" s="1024">
        <f t="shared" si="14"/>
        <v>281</v>
      </c>
      <c r="I286" s="597"/>
      <c r="J286" s="596" t="s">
        <v>4203</v>
      </c>
      <c r="K286" s="595" t="s">
        <v>3073</v>
      </c>
      <c r="L286" s="594">
        <v>70</v>
      </c>
      <c r="M286" s="593">
        <v>15</v>
      </c>
      <c r="N286" s="594">
        <f t="shared" si="16"/>
        <v>80.5</v>
      </c>
      <c r="O286" s="1822"/>
      <c r="P286" s="2028">
        <f t="shared" si="13"/>
        <v>0</v>
      </c>
      <c r="Q286" s="1001"/>
      <c r="R286" s="591"/>
    </row>
    <row r="287" spans="6:18" s="590" customFormat="1" ht="22.8" outlineLevel="2">
      <c r="F287" s="599"/>
      <c r="G287" s="999"/>
      <c r="H287" s="1024">
        <f t="shared" si="14"/>
        <v>282</v>
      </c>
      <c r="I287" s="597"/>
      <c r="J287" s="596" t="s">
        <v>4204</v>
      </c>
      <c r="K287" s="595" t="s">
        <v>1875</v>
      </c>
      <c r="L287" s="594">
        <v>2</v>
      </c>
      <c r="M287" s="593"/>
      <c r="N287" s="594">
        <f t="shared" si="16"/>
        <v>2</v>
      </c>
      <c r="O287" s="1822"/>
      <c r="P287" s="2028">
        <f t="shared" si="13"/>
        <v>0</v>
      </c>
      <c r="Q287" s="1001"/>
      <c r="R287" s="591"/>
    </row>
    <row r="288" spans="6:18" s="590" customFormat="1" ht="11.4" outlineLevel="2">
      <c r="F288" s="599"/>
      <c r="G288" s="999"/>
      <c r="H288" s="1024">
        <f t="shared" si="14"/>
        <v>283</v>
      </c>
      <c r="I288" s="597"/>
      <c r="J288" s="596" t="s">
        <v>4192</v>
      </c>
      <c r="K288" s="595" t="s">
        <v>1875</v>
      </c>
      <c r="L288" s="594">
        <v>4</v>
      </c>
      <c r="M288" s="593"/>
      <c r="N288" s="594">
        <f t="shared" si="16"/>
        <v>4</v>
      </c>
      <c r="O288" s="1822"/>
      <c r="P288" s="2028">
        <f t="shared" si="13"/>
        <v>0</v>
      </c>
      <c r="Q288" s="1001"/>
      <c r="R288" s="591"/>
    </row>
    <row r="289" spans="6:18" s="590" customFormat="1" ht="11.4" outlineLevel="2">
      <c r="F289" s="599"/>
      <c r="G289" s="999"/>
      <c r="H289" s="1024">
        <f t="shared" si="14"/>
        <v>284</v>
      </c>
      <c r="I289" s="597"/>
      <c r="J289" s="596" t="s">
        <v>4153</v>
      </c>
      <c r="K289" s="595" t="s">
        <v>1875</v>
      </c>
      <c r="L289" s="594">
        <v>4</v>
      </c>
      <c r="M289" s="593"/>
      <c r="N289" s="594">
        <f t="shared" si="16"/>
        <v>4</v>
      </c>
      <c r="O289" s="1822"/>
      <c r="P289" s="2028">
        <f t="shared" si="13"/>
        <v>0</v>
      </c>
      <c r="Q289" s="1001"/>
      <c r="R289" s="591"/>
    </row>
    <row r="290" spans="6:18" s="590" customFormat="1" ht="11.4" outlineLevel="2">
      <c r="F290" s="599"/>
      <c r="G290" s="999"/>
      <c r="H290" s="1024">
        <f t="shared" si="14"/>
        <v>285</v>
      </c>
      <c r="I290" s="597"/>
      <c r="J290" s="596" t="s">
        <v>4196</v>
      </c>
      <c r="K290" s="595" t="s">
        <v>1875</v>
      </c>
      <c r="L290" s="594">
        <v>2</v>
      </c>
      <c r="M290" s="593"/>
      <c r="N290" s="594">
        <f t="shared" si="16"/>
        <v>2</v>
      </c>
      <c r="O290" s="1822"/>
      <c r="P290" s="2028">
        <f t="shared" si="13"/>
        <v>0</v>
      </c>
      <c r="Q290" s="1001"/>
      <c r="R290" s="591"/>
    </row>
    <row r="291" spans="6:18" s="590" customFormat="1" ht="11.4" outlineLevel="2">
      <c r="F291" s="599"/>
      <c r="G291" s="999"/>
      <c r="H291" s="1024">
        <f t="shared" si="14"/>
        <v>286</v>
      </c>
      <c r="I291" s="597"/>
      <c r="J291" s="596" t="s">
        <v>4205</v>
      </c>
      <c r="K291" s="595" t="s">
        <v>1875</v>
      </c>
      <c r="L291" s="594">
        <v>4</v>
      </c>
      <c r="M291" s="593"/>
      <c r="N291" s="594">
        <f t="shared" si="16"/>
        <v>4</v>
      </c>
      <c r="O291" s="1822"/>
      <c r="P291" s="2028">
        <f t="shared" si="13"/>
        <v>0</v>
      </c>
      <c r="Q291" s="1001"/>
      <c r="R291" s="591"/>
    </row>
    <row r="292" spans="6:18" s="590" customFormat="1" ht="11.4" outlineLevel="2">
      <c r="F292" s="599"/>
      <c r="G292" s="999"/>
      <c r="H292" s="1024">
        <f t="shared" si="14"/>
        <v>287</v>
      </c>
      <c r="I292" s="597"/>
      <c r="J292" s="596"/>
      <c r="K292" s="595"/>
      <c r="L292" s="594"/>
      <c r="M292" s="593"/>
      <c r="N292" s="594"/>
      <c r="O292" s="2045"/>
      <c r="P292" s="2028"/>
      <c r="Q292" s="1001"/>
      <c r="R292" s="591"/>
    </row>
    <row r="293" spans="6:18" s="590" customFormat="1" ht="12" outlineLevel="2">
      <c r="F293" s="599"/>
      <c r="G293" s="999"/>
      <c r="H293" s="1024">
        <f t="shared" si="14"/>
        <v>288</v>
      </c>
      <c r="I293" s="597"/>
      <c r="J293" s="1026" t="s">
        <v>4740</v>
      </c>
      <c r="K293" s="595"/>
      <c r="L293" s="594"/>
      <c r="M293" s="593"/>
      <c r="N293" s="594"/>
      <c r="O293" s="2045"/>
      <c r="P293" s="2028"/>
      <c r="Q293" s="1001"/>
      <c r="R293" s="591"/>
    </row>
    <row r="294" spans="6:18" s="590" customFormat="1" ht="11.4" outlineLevel="2">
      <c r="F294" s="599"/>
      <c r="G294" s="999"/>
      <c r="H294" s="1024">
        <f t="shared" si="14"/>
        <v>289</v>
      </c>
      <c r="I294" s="597"/>
      <c r="J294" s="596" t="s">
        <v>4180</v>
      </c>
      <c r="K294" s="595" t="s">
        <v>3073</v>
      </c>
      <c r="L294" s="594">
        <v>180</v>
      </c>
      <c r="M294" s="593">
        <v>15</v>
      </c>
      <c r="N294" s="594">
        <f t="shared" ref="N294:N310" si="17">L294*(1+M294/100)</f>
        <v>206.99999999999997</v>
      </c>
      <c r="O294" s="1822"/>
      <c r="P294" s="2028">
        <f t="shared" si="13"/>
        <v>0</v>
      </c>
      <c r="Q294" s="1001"/>
      <c r="R294" s="591"/>
    </row>
    <row r="295" spans="6:18" s="590" customFormat="1" ht="11.4" outlineLevel="2">
      <c r="F295" s="599"/>
      <c r="G295" s="999"/>
      <c r="H295" s="1024">
        <f t="shared" si="14"/>
        <v>290</v>
      </c>
      <c r="I295" s="597"/>
      <c r="J295" s="596" t="s">
        <v>4181</v>
      </c>
      <c r="K295" s="595" t="s">
        <v>3073</v>
      </c>
      <c r="L295" s="594">
        <v>55</v>
      </c>
      <c r="M295" s="593">
        <v>15</v>
      </c>
      <c r="N295" s="594">
        <f t="shared" si="17"/>
        <v>63.249999999999993</v>
      </c>
      <c r="O295" s="1822"/>
      <c r="P295" s="2028">
        <f t="shared" si="13"/>
        <v>0</v>
      </c>
      <c r="Q295" s="1001"/>
      <c r="R295" s="591"/>
    </row>
    <row r="296" spans="6:18" s="590" customFormat="1" ht="11.4" outlineLevel="2">
      <c r="F296" s="599"/>
      <c r="G296" s="999"/>
      <c r="H296" s="1024">
        <f t="shared" si="14"/>
        <v>291</v>
      </c>
      <c r="I296" s="597"/>
      <c r="J296" s="596" t="s">
        <v>4182</v>
      </c>
      <c r="K296" s="595" t="s">
        <v>3073</v>
      </c>
      <c r="L296" s="594">
        <v>25</v>
      </c>
      <c r="M296" s="593">
        <v>15</v>
      </c>
      <c r="N296" s="594">
        <f t="shared" si="17"/>
        <v>28.749999999999996</v>
      </c>
      <c r="O296" s="1822"/>
      <c r="P296" s="2028">
        <f t="shared" si="13"/>
        <v>0</v>
      </c>
      <c r="Q296" s="1001"/>
      <c r="R296" s="591"/>
    </row>
    <row r="297" spans="6:18" s="590" customFormat="1" ht="11.4" outlineLevel="2">
      <c r="F297" s="599"/>
      <c r="G297" s="999"/>
      <c r="H297" s="1024">
        <f t="shared" si="14"/>
        <v>292</v>
      </c>
      <c r="I297" s="597"/>
      <c r="J297" s="596" t="s">
        <v>4183</v>
      </c>
      <c r="K297" s="595" t="s">
        <v>3073</v>
      </c>
      <c r="L297" s="594">
        <v>25</v>
      </c>
      <c r="M297" s="593">
        <v>15</v>
      </c>
      <c r="N297" s="594">
        <f t="shared" si="17"/>
        <v>28.749999999999996</v>
      </c>
      <c r="O297" s="1822"/>
      <c r="P297" s="2028">
        <f t="shared" si="13"/>
        <v>0</v>
      </c>
      <c r="Q297" s="1001"/>
      <c r="R297" s="591"/>
    </row>
    <row r="298" spans="6:18" s="590" customFormat="1" ht="11.4" outlineLevel="2">
      <c r="F298" s="599"/>
      <c r="G298" s="999"/>
      <c r="H298" s="1024">
        <f t="shared" si="14"/>
        <v>293</v>
      </c>
      <c r="I298" s="597"/>
      <c r="J298" s="596" t="s">
        <v>4184</v>
      </c>
      <c r="K298" s="595" t="s">
        <v>3073</v>
      </c>
      <c r="L298" s="594">
        <v>75</v>
      </c>
      <c r="M298" s="593">
        <v>15</v>
      </c>
      <c r="N298" s="594">
        <f t="shared" si="17"/>
        <v>86.25</v>
      </c>
      <c r="O298" s="1822"/>
      <c r="P298" s="2028">
        <f t="shared" si="13"/>
        <v>0</v>
      </c>
      <c r="Q298" s="1001"/>
      <c r="R298" s="591"/>
    </row>
    <row r="299" spans="6:18" s="590" customFormat="1" ht="11.4" outlineLevel="2">
      <c r="F299" s="599"/>
      <c r="G299" s="999"/>
      <c r="H299" s="1024">
        <f t="shared" si="14"/>
        <v>294</v>
      </c>
      <c r="I299" s="597"/>
      <c r="J299" s="596"/>
      <c r="K299" s="595"/>
      <c r="L299" s="594"/>
      <c r="M299" s="593"/>
      <c r="N299" s="594"/>
      <c r="O299" s="2045"/>
      <c r="P299" s="2028"/>
      <c r="Q299" s="1001"/>
      <c r="R299" s="591"/>
    </row>
    <row r="300" spans="6:18" s="590" customFormat="1" ht="11.4" outlineLevel="2">
      <c r="F300" s="599"/>
      <c r="G300" s="999"/>
      <c r="H300" s="1024">
        <f t="shared" si="14"/>
        <v>295</v>
      </c>
      <c r="I300" s="597"/>
      <c r="J300" s="596" t="s">
        <v>4185</v>
      </c>
      <c r="K300" s="595" t="s">
        <v>3073</v>
      </c>
      <c r="L300" s="594">
        <v>180</v>
      </c>
      <c r="M300" s="593">
        <v>15</v>
      </c>
      <c r="N300" s="594">
        <f t="shared" si="17"/>
        <v>206.99999999999997</v>
      </c>
      <c r="O300" s="1822"/>
      <c r="P300" s="2028">
        <f t="shared" si="13"/>
        <v>0</v>
      </c>
      <c r="Q300" s="1001"/>
      <c r="R300" s="591"/>
    </row>
    <row r="301" spans="6:18" s="590" customFormat="1" ht="11.4" outlineLevel="2">
      <c r="F301" s="599"/>
      <c r="G301" s="999"/>
      <c r="H301" s="1024">
        <f t="shared" si="14"/>
        <v>296</v>
      </c>
      <c r="I301" s="597"/>
      <c r="J301" s="596" t="s">
        <v>4186</v>
      </c>
      <c r="K301" s="595" t="s">
        <v>3073</v>
      </c>
      <c r="L301" s="594">
        <v>5</v>
      </c>
      <c r="M301" s="593">
        <v>15</v>
      </c>
      <c r="N301" s="594">
        <f t="shared" si="17"/>
        <v>5.75</v>
      </c>
      <c r="O301" s="1822"/>
      <c r="P301" s="2028">
        <f t="shared" si="13"/>
        <v>0</v>
      </c>
      <c r="Q301" s="1001"/>
      <c r="R301" s="591"/>
    </row>
    <row r="302" spans="6:18" s="590" customFormat="1" ht="11.4" outlineLevel="2">
      <c r="F302" s="599"/>
      <c r="G302" s="999"/>
      <c r="H302" s="1024">
        <f t="shared" si="14"/>
        <v>297</v>
      </c>
      <c r="I302" s="597"/>
      <c r="J302" s="596" t="s">
        <v>4187</v>
      </c>
      <c r="K302" s="595" t="s">
        <v>3073</v>
      </c>
      <c r="L302" s="594">
        <v>25</v>
      </c>
      <c r="M302" s="593">
        <v>15</v>
      </c>
      <c r="N302" s="594">
        <f t="shared" si="17"/>
        <v>28.749999999999996</v>
      </c>
      <c r="O302" s="1822"/>
      <c r="P302" s="2028">
        <f t="shared" si="13"/>
        <v>0</v>
      </c>
      <c r="Q302" s="1001"/>
      <c r="R302" s="591"/>
    </row>
    <row r="303" spans="6:18" s="590" customFormat="1" ht="11.4" outlineLevel="2">
      <c r="F303" s="599"/>
      <c r="G303" s="999"/>
      <c r="H303" s="1024">
        <f t="shared" si="14"/>
        <v>298</v>
      </c>
      <c r="I303" s="597"/>
      <c r="J303" s="596" t="s">
        <v>4188</v>
      </c>
      <c r="K303" s="595" t="s">
        <v>3073</v>
      </c>
      <c r="L303" s="594">
        <v>25</v>
      </c>
      <c r="M303" s="593">
        <v>15</v>
      </c>
      <c r="N303" s="594">
        <f t="shared" si="17"/>
        <v>28.749999999999996</v>
      </c>
      <c r="O303" s="1822"/>
      <c r="P303" s="2028">
        <f t="shared" si="13"/>
        <v>0</v>
      </c>
      <c r="Q303" s="1001"/>
      <c r="R303" s="591"/>
    </row>
    <row r="304" spans="6:18" s="590" customFormat="1" ht="11.4" outlineLevel="2">
      <c r="F304" s="599"/>
      <c r="G304" s="999"/>
      <c r="H304" s="1024">
        <f t="shared" si="14"/>
        <v>299</v>
      </c>
      <c r="I304" s="597"/>
      <c r="J304" s="596" t="s">
        <v>4189</v>
      </c>
      <c r="K304" s="595" t="s">
        <v>3073</v>
      </c>
      <c r="L304" s="594">
        <v>10</v>
      </c>
      <c r="M304" s="593">
        <v>15</v>
      </c>
      <c r="N304" s="594">
        <f t="shared" si="17"/>
        <v>11.5</v>
      </c>
      <c r="O304" s="1822"/>
      <c r="P304" s="2028">
        <f t="shared" si="13"/>
        <v>0</v>
      </c>
      <c r="Q304" s="1001"/>
      <c r="R304" s="591"/>
    </row>
    <row r="305" spans="6:18" s="590" customFormat="1" ht="11.4" outlineLevel="2">
      <c r="F305" s="599"/>
      <c r="G305" s="999"/>
      <c r="H305" s="1024">
        <f t="shared" si="14"/>
        <v>300</v>
      </c>
      <c r="I305" s="597"/>
      <c r="J305" s="596" t="s">
        <v>4206</v>
      </c>
      <c r="K305" s="595" t="s">
        <v>3073</v>
      </c>
      <c r="L305" s="594">
        <v>50</v>
      </c>
      <c r="M305" s="593">
        <v>15</v>
      </c>
      <c r="N305" s="594">
        <f>L305*(1+M305/100)</f>
        <v>57.499999999999993</v>
      </c>
      <c r="O305" s="1822"/>
      <c r="P305" s="2028">
        <f t="shared" si="13"/>
        <v>0</v>
      </c>
      <c r="Q305" s="1001"/>
      <c r="R305" s="591"/>
    </row>
    <row r="306" spans="6:18" s="590" customFormat="1" ht="11.4" outlineLevel="2">
      <c r="F306" s="599"/>
      <c r="G306" s="999"/>
      <c r="H306" s="1024">
        <f t="shared" si="14"/>
        <v>301</v>
      </c>
      <c r="I306" s="597"/>
      <c r="J306" s="596"/>
      <c r="K306" s="595"/>
      <c r="L306" s="594"/>
      <c r="M306" s="593"/>
      <c r="N306" s="594"/>
      <c r="O306" s="2045"/>
      <c r="P306" s="2028"/>
      <c r="Q306" s="1001"/>
      <c r="R306" s="591"/>
    </row>
    <row r="307" spans="6:18" s="590" customFormat="1" outlineLevel="2">
      <c r="F307" s="599"/>
      <c r="G307" s="999"/>
      <c r="H307" s="1024">
        <f t="shared" si="14"/>
        <v>302</v>
      </c>
      <c r="I307" s="597"/>
      <c r="J307" s="596" t="s">
        <v>4190</v>
      </c>
      <c r="K307" s="1029" t="s">
        <v>1875</v>
      </c>
      <c r="L307" s="594">
        <v>60</v>
      </c>
      <c r="M307" s="593"/>
      <c r="N307" s="594">
        <f t="shared" si="17"/>
        <v>60</v>
      </c>
      <c r="O307" s="1822"/>
      <c r="P307" s="2028">
        <f t="shared" si="13"/>
        <v>0</v>
      </c>
      <c r="Q307" s="1001"/>
      <c r="R307" s="591"/>
    </row>
    <row r="308" spans="6:18" s="590" customFormat="1" ht="22.8" outlineLevel="2">
      <c r="F308" s="599"/>
      <c r="G308" s="999"/>
      <c r="H308" s="1024">
        <f t="shared" si="14"/>
        <v>303</v>
      </c>
      <c r="I308" s="597"/>
      <c r="J308" s="603" t="s">
        <v>4195</v>
      </c>
      <c r="K308" s="595" t="s">
        <v>1875</v>
      </c>
      <c r="L308" s="594">
        <v>29</v>
      </c>
      <c r="M308" s="593"/>
      <c r="N308" s="594">
        <f t="shared" si="17"/>
        <v>29</v>
      </c>
      <c r="O308" s="1822"/>
      <c r="P308" s="2028">
        <f t="shared" si="13"/>
        <v>0</v>
      </c>
      <c r="Q308" s="1001"/>
      <c r="R308" s="591"/>
    </row>
    <row r="309" spans="6:18" s="590" customFormat="1" ht="22.8" outlineLevel="2">
      <c r="F309" s="599"/>
      <c r="G309" s="999"/>
      <c r="H309" s="1024">
        <f t="shared" si="14"/>
        <v>304</v>
      </c>
      <c r="I309" s="597"/>
      <c r="J309" s="603" t="s">
        <v>4207</v>
      </c>
      <c r="K309" s="595" t="s">
        <v>1875</v>
      </c>
      <c r="L309" s="594">
        <v>1</v>
      </c>
      <c r="M309" s="593"/>
      <c r="N309" s="594">
        <f t="shared" si="17"/>
        <v>1</v>
      </c>
      <c r="O309" s="1822"/>
      <c r="P309" s="2028">
        <f t="shared" si="13"/>
        <v>0</v>
      </c>
      <c r="Q309" s="1001"/>
      <c r="R309" s="591"/>
    </row>
    <row r="310" spans="6:18" s="590" customFormat="1" ht="11.4" outlineLevel="2">
      <c r="F310" s="599"/>
      <c r="G310" s="999"/>
      <c r="H310" s="1024">
        <f t="shared" si="14"/>
        <v>305</v>
      </c>
      <c r="I310" s="597"/>
      <c r="J310" s="596" t="s">
        <v>4171</v>
      </c>
      <c r="K310" s="595" t="s">
        <v>1875</v>
      </c>
      <c r="L310" s="594">
        <v>60</v>
      </c>
      <c r="M310" s="593"/>
      <c r="N310" s="594">
        <f t="shared" si="17"/>
        <v>60</v>
      </c>
      <c r="O310" s="1822"/>
      <c r="P310" s="2028">
        <f t="shared" si="13"/>
        <v>0</v>
      </c>
      <c r="Q310" s="1001"/>
      <c r="R310" s="591"/>
    </row>
    <row r="311" spans="6:18" s="590" customFormat="1" outlineLevel="2">
      <c r="F311" s="599"/>
      <c r="G311" s="999"/>
      <c r="H311" s="1024">
        <f t="shared" si="14"/>
        <v>306</v>
      </c>
      <c r="I311" s="597"/>
      <c r="J311" s="1030"/>
      <c r="K311" s="1029"/>
      <c r="L311" s="594"/>
      <c r="M311" s="593"/>
      <c r="N311" s="594"/>
      <c r="O311" s="2045"/>
      <c r="P311" s="2028"/>
      <c r="Q311" s="1001"/>
      <c r="R311" s="591"/>
    </row>
    <row r="312" spans="6:18" s="590" customFormat="1" outlineLevel="2">
      <c r="F312" s="599"/>
      <c r="G312" s="999"/>
      <c r="H312" s="1024">
        <f t="shared" si="14"/>
        <v>307</v>
      </c>
      <c r="I312" s="597"/>
      <c r="J312" s="1026" t="s">
        <v>4208</v>
      </c>
      <c r="K312" s="1029"/>
      <c r="L312" s="594"/>
      <c r="M312" s="593"/>
      <c r="N312" s="594"/>
      <c r="O312" s="2045"/>
      <c r="P312" s="2028"/>
      <c r="Q312" s="1001"/>
      <c r="R312" s="591"/>
    </row>
    <row r="313" spans="6:18" s="590" customFormat="1" ht="11.4" outlineLevel="2">
      <c r="F313" s="599"/>
      <c r="G313" s="999"/>
      <c r="H313" s="1024">
        <f t="shared" si="14"/>
        <v>308</v>
      </c>
      <c r="I313" s="597"/>
      <c r="J313" s="596" t="s">
        <v>4198</v>
      </c>
      <c r="K313" s="595" t="s">
        <v>3073</v>
      </c>
      <c r="L313" s="594">
        <v>110</v>
      </c>
      <c r="M313" s="593">
        <v>15</v>
      </c>
      <c r="N313" s="594">
        <f>L313*(1+M313/100)</f>
        <v>126.49999999999999</v>
      </c>
      <c r="O313" s="1822"/>
      <c r="P313" s="2028">
        <f t="shared" si="13"/>
        <v>0</v>
      </c>
      <c r="Q313" s="1001"/>
      <c r="R313" s="591"/>
    </row>
    <row r="314" spans="6:18" s="590" customFormat="1" ht="11.4" outlineLevel="2">
      <c r="F314" s="599"/>
      <c r="G314" s="999"/>
      <c r="H314" s="1024">
        <f t="shared" si="14"/>
        <v>309</v>
      </c>
      <c r="I314" s="597"/>
      <c r="J314" s="596" t="s">
        <v>4209</v>
      </c>
      <c r="K314" s="595" t="s">
        <v>3073</v>
      </c>
      <c r="L314" s="594">
        <v>35</v>
      </c>
      <c r="M314" s="593">
        <v>15</v>
      </c>
      <c r="N314" s="594">
        <f>L314*(1+M314/100)</f>
        <v>40.25</v>
      </c>
      <c r="O314" s="1822"/>
      <c r="P314" s="2028">
        <f t="shared" si="13"/>
        <v>0</v>
      </c>
      <c r="Q314" s="1001"/>
      <c r="R314" s="591"/>
    </row>
    <row r="315" spans="6:18" s="590" customFormat="1" ht="11.4" outlineLevel="2">
      <c r="F315" s="599"/>
      <c r="G315" s="999"/>
      <c r="H315" s="1024">
        <f t="shared" si="14"/>
        <v>310</v>
      </c>
      <c r="I315" s="597"/>
      <c r="J315" s="596" t="s">
        <v>4199</v>
      </c>
      <c r="K315" s="595" t="s">
        <v>3073</v>
      </c>
      <c r="L315" s="594">
        <v>40</v>
      </c>
      <c r="M315" s="593">
        <v>15</v>
      </c>
      <c r="N315" s="594">
        <f>L315*(1+M315/100)</f>
        <v>46</v>
      </c>
      <c r="O315" s="1822"/>
      <c r="P315" s="2028">
        <f t="shared" si="13"/>
        <v>0</v>
      </c>
      <c r="Q315" s="1001"/>
      <c r="R315" s="591"/>
    </row>
    <row r="316" spans="6:18" s="590" customFormat="1" ht="11.4" outlineLevel="2">
      <c r="F316" s="599"/>
      <c r="G316" s="999"/>
      <c r="H316" s="1024">
        <f t="shared" si="14"/>
        <v>311</v>
      </c>
      <c r="I316" s="597"/>
      <c r="J316" s="596" t="s">
        <v>4200</v>
      </c>
      <c r="K316" s="595" t="s">
        <v>3073</v>
      </c>
      <c r="L316" s="594">
        <v>5</v>
      </c>
      <c r="M316" s="593">
        <v>15</v>
      </c>
      <c r="N316" s="594">
        <f>L316*(1+M316/100)</f>
        <v>5.75</v>
      </c>
      <c r="O316" s="1822"/>
      <c r="P316" s="2028">
        <f t="shared" si="13"/>
        <v>0</v>
      </c>
      <c r="Q316" s="1001"/>
      <c r="R316" s="591"/>
    </row>
    <row r="317" spans="6:18" s="590" customFormat="1" outlineLevel="2">
      <c r="F317" s="599"/>
      <c r="G317" s="999"/>
      <c r="H317" s="1024">
        <f t="shared" si="14"/>
        <v>312</v>
      </c>
      <c r="I317" s="597"/>
      <c r="J317" s="1030"/>
      <c r="K317" s="1029"/>
      <c r="L317" s="594"/>
      <c r="M317" s="593"/>
      <c r="N317" s="594"/>
      <c r="O317" s="2045"/>
      <c r="P317" s="2028"/>
      <c r="Q317" s="1001"/>
      <c r="R317" s="591"/>
    </row>
    <row r="318" spans="6:18" s="590" customFormat="1" ht="11.4" outlineLevel="2">
      <c r="F318" s="599"/>
      <c r="G318" s="999"/>
      <c r="H318" s="1024">
        <f t="shared" si="14"/>
        <v>313</v>
      </c>
      <c r="I318" s="597"/>
      <c r="J318" s="596" t="s">
        <v>4210</v>
      </c>
      <c r="K318" s="595" t="s">
        <v>1875</v>
      </c>
      <c r="L318" s="594">
        <v>10</v>
      </c>
      <c r="M318" s="593"/>
      <c r="N318" s="594">
        <f>L318*(1+M318/100)</f>
        <v>10</v>
      </c>
      <c r="O318" s="1822"/>
      <c r="P318" s="2028">
        <f t="shared" si="13"/>
        <v>0</v>
      </c>
      <c r="Q318" s="1001"/>
      <c r="R318" s="591"/>
    </row>
    <row r="319" spans="6:18" s="590" customFormat="1" ht="11.4" outlineLevel="2">
      <c r="F319" s="599"/>
      <c r="G319" s="999"/>
      <c r="H319" s="1024">
        <f t="shared" si="14"/>
        <v>314</v>
      </c>
      <c r="I319" s="597"/>
      <c r="J319" s="596" t="s">
        <v>4171</v>
      </c>
      <c r="K319" s="595" t="s">
        <v>1875</v>
      </c>
      <c r="L319" s="594">
        <v>20</v>
      </c>
      <c r="M319" s="593"/>
      <c r="N319" s="594">
        <f>L319*(1+M319/100)</f>
        <v>20</v>
      </c>
      <c r="O319" s="1822"/>
      <c r="P319" s="2028">
        <f t="shared" si="13"/>
        <v>0</v>
      </c>
      <c r="Q319" s="1001"/>
      <c r="R319" s="591"/>
    </row>
    <row r="320" spans="6:18" s="590" customFormat="1" ht="11.4" outlineLevel="2">
      <c r="F320" s="599"/>
      <c r="G320" s="999"/>
      <c r="H320" s="1024">
        <f t="shared" si="14"/>
        <v>315</v>
      </c>
      <c r="I320" s="597"/>
      <c r="J320" s="596"/>
      <c r="K320" s="595"/>
      <c r="L320" s="594"/>
      <c r="M320" s="593"/>
      <c r="N320" s="594"/>
      <c r="O320" s="2045"/>
      <c r="P320" s="2028"/>
      <c r="Q320" s="1001"/>
      <c r="R320" s="591"/>
    </row>
    <row r="321" spans="6:18" s="590" customFormat="1" ht="11.4" outlineLevel="2">
      <c r="F321" s="599"/>
      <c r="G321" s="999"/>
      <c r="H321" s="1024">
        <f t="shared" si="14"/>
        <v>316</v>
      </c>
      <c r="I321" s="597"/>
      <c r="J321" s="596"/>
      <c r="K321" s="595"/>
      <c r="L321" s="594"/>
      <c r="M321" s="593"/>
      <c r="N321" s="594"/>
      <c r="O321" s="2045"/>
      <c r="P321" s="2028"/>
      <c r="Q321" s="1001"/>
      <c r="R321" s="591"/>
    </row>
    <row r="322" spans="6:18" s="590" customFormat="1" ht="12" outlineLevel="2">
      <c r="F322" s="599"/>
      <c r="G322" s="999"/>
      <c r="H322" s="1024">
        <f t="shared" si="14"/>
        <v>317</v>
      </c>
      <c r="I322" s="597"/>
      <c r="J322" s="1026" t="s">
        <v>4739</v>
      </c>
      <c r="K322" s="595"/>
      <c r="L322" s="594"/>
      <c r="M322" s="593"/>
      <c r="N322" s="594"/>
      <c r="O322" s="2045"/>
      <c r="P322" s="2028"/>
      <c r="Q322" s="1001"/>
      <c r="R322" s="591"/>
    </row>
    <row r="323" spans="6:18" s="590" customFormat="1" ht="11.4" outlineLevel="2">
      <c r="F323" s="599"/>
      <c r="G323" s="999"/>
      <c r="H323" s="1024">
        <f t="shared" si="14"/>
        <v>318</v>
      </c>
      <c r="I323" s="597"/>
      <c r="J323" s="596" t="s">
        <v>4180</v>
      </c>
      <c r="K323" s="595" t="s">
        <v>3073</v>
      </c>
      <c r="L323" s="594">
        <v>350</v>
      </c>
      <c r="M323" s="593">
        <v>15</v>
      </c>
      <c r="N323" s="594">
        <f>L323*(1+M323/100)</f>
        <v>402.49999999999994</v>
      </c>
      <c r="O323" s="1822"/>
      <c r="P323" s="2028">
        <f t="shared" si="13"/>
        <v>0</v>
      </c>
      <c r="Q323" s="1001"/>
      <c r="R323" s="591"/>
    </row>
    <row r="324" spans="6:18" s="590" customFormat="1" ht="11.4" outlineLevel="2">
      <c r="F324" s="599"/>
      <c r="G324" s="999"/>
      <c r="H324" s="1024">
        <f t="shared" si="14"/>
        <v>319</v>
      </c>
      <c r="I324" s="597"/>
      <c r="J324" s="596" t="s">
        <v>4181</v>
      </c>
      <c r="K324" s="595" t="s">
        <v>3073</v>
      </c>
      <c r="L324" s="594">
        <v>40</v>
      </c>
      <c r="M324" s="593">
        <v>15</v>
      </c>
      <c r="N324" s="594">
        <f>L324*(1+M324/100)</f>
        <v>46</v>
      </c>
      <c r="O324" s="1822"/>
      <c r="P324" s="2028">
        <f t="shared" si="13"/>
        <v>0</v>
      </c>
      <c r="Q324" s="1001"/>
      <c r="R324" s="591"/>
    </row>
    <row r="325" spans="6:18" s="590" customFormat="1" ht="11.4" outlineLevel="2">
      <c r="F325" s="599"/>
      <c r="G325" s="999"/>
      <c r="H325" s="1024">
        <f t="shared" si="14"/>
        <v>320</v>
      </c>
      <c r="I325" s="597"/>
      <c r="J325" s="596" t="s">
        <v>4182</v>
      </c>
      <c r="K325" s="595" t="s">
        <v>3073</v>
      </c>
      <c r="L325" s="594">
        <v>35</v>
      </c>
      <c r="M325" s="593">
        <v>15</v>
      </c>
      <c r="N325" s="594">
        <f>L325*(1+M325/100)</f>
        <v>40.25</v>
      </c>
      <c r="O325" s="1822"/>
      <c r="P325" s="2028">
        <f t="shared" si="13"/>
        <v>0</v>
      </c>
      <c r="Q325" s="1001"/>
      <c r="R325" s="591"/>
    </row>
    <row r="326" spans="6:18" s="590" customFormat="1" ht="22.8" outlineLevel="2">
      <c r="F326" s="599"/>
      <c r="G326" s="999"/>
      <c r="H326" s="1024">
        <f t="shared" si="14"/>
        <v>321</v>
      </c>
      <c r="I326" s="597"/>
      <c r="J326" s="596" t="s">
        <v>4191</v>
      </c>
      <c r="K326" s="595" t="s">
        <v>1875</v>
      </c>
      <c r="L326" s="594">
        <v>10</v>
      </c>
      <c r="M326" s="593"/>
      <c r="N326" s="594">
        <f t="shared" ref="N326:N346" si="18">L326*(1+M326/100)</f>
        <v>10</v>
      </c>
      <c r="O326" s="1822"/>
      <c r="P326" s="2028">
        <f t="shared" ref="P326:P356" si="19">N326*O326</f>
        <v>0</v>
      </c>
      <c r="Q326" s="1001"/>
      <c r="R326" s="591"/>
    </row>
    <row r="327" spans="6:18" s="590" customFormat="1" ht="22.8" outlineLevel="2">
      <c r="F327" s="599"/>
      <c r="G327" s="999"/>
      <c r="H327" s="1024">
        <f t="shared" si="14"/>
        <v>322</v>
      </c>
      <c r="I327" s="597"/>
      <c r="J327" s="596" t="s">
        <v>4211</v>
      </c>
      <c r="K327" s="595" t="s">
        <v>1875</v>
      </c>
      <c r="L327" s="594">
        <v>17</v>
      </c>
      <c r="M327" s="593"/>
      <c r="N327" s="594">
        <f t="shared" si="18"/>
        <v>17</v>
      </c>
      <c r="O327" s="1822"/>
      <c r="P327" s="2028">
        <f t="shared" si="19"/>
        <v>0</v>
      </c>
      <c r="Q327" s="1001"/>
      <c r="R327" s="591"/>
    </row>
    <row r="328" spans="6:18" s="590" customFormat="1" ht="11.4" outlineLevel="2">
      <c r="F328" s="599"/>
      <c r="G328" s="999"/>
      <c r="H328" s="1024">
        <f t="shared" ref="H328:H376" si="20">H327+1</f>
        <v>323</v>
      </c>
      <c r="I328" s="597"/>
      <c r="J328" s="596" t="s">
        <v>4171</v>
      </c>
      <c r="K328" s="595" t="s">
        <v>1875</v>
      </c>
      <c r="L328" s="594">
        <v>54</v>
      </c>
      <c r="M328" s="593"/>
      <c r="N328" s="594">
        <f t="shared" si="18"/>
        <v>54</v>
      </c>
      <c r="O328" s="1822"/>
      <c r="P328" s="2028">
        <f t="shared" si="19"/>
        <v>0</v>
      </c>
      <c r="Q328" s="1001"/>
      <c r="R328" s="591"/>
    </row>
    <row r="329" spans="6:18" s="590" customFormat="1" outlineLevel="2">
      <c r="F329" s="599"/>
      <c r="G329" s="999"/>
      <c r="H329" s="1024">
        <f t="shared" si="20"/>
        <v>324</v>
      </c>
      <c r="I329" s="597"/>
      <c r="J329" s="596" t="s">
        <v>4212</v>
      </c>
      <c r="K329" s="1029" t="s">
        <v>1875</v>
      </c>
      <c r="L329" s="594">
        <v>54</v>
      </c>
      <c r="M329" s="593"/>
      <c r="N329" s="594">
        <f t="shared" si="18"/>
        <v>54</v>
      </c>
      <c r="O329" s="1822"/>
      <c r="P329" s="2028">
        <f t="shared" si="19"/>
        <v>0</v>
      </c>
      <c r="Q329" s="1001"/>
      <c r="R329" s="591"/>
    </row>
    <row r="330" spans="6:18" s="590" customFormat="1" ht="11.4" outlineLevel="2">
      <c r="F330" s="599"/>
      <c r="G330" s="999"/>
      <c r="H330" s="1024">
        <f t="shared" si="20"/>
        <v>325</v>
      </c>
      <c r="I330" s="597"/>
      <c r="J330" s="596"/>
      <c r="K330" s="595"/>
      <c r="L330" s="594"/>
      <c r="M330" s="593"/>
      <c r="N330" s="594"/>
      <c r="O330" s="2045"/>
      <c r="P330" s="2028"/>
      <c r="Q330" s="1001"/>
      <c r="R330" s="591"/>
    </row>
    <row r="331" spans="6:18" s="590" customFormat="1" ht="11.4" outlineLevel="2">
      <c r="F331" s="599"/>
      <c r="G331" s="999"/>
      <c r="H331" s="1024">
        <f t="shared" si="20"/>
        <v>326</v>
      </c>
      <c r="I331" s="597"/>
      <c r="J331" s="596"/>
      <c r="K331" s="595"/>
      <c r="L331" s="594"/>
      <c r="M331" s="593"/>
      <c r="N331" s="594"/>
      <c r="O331" s="2045"/>
      <c r="P331" s="2028"/>
      <c r="Q331" s="1001"/>
      <c r="R331" s="591"/>
    </row>
    <row r="332" spans="6:18" s="590" customFormat="1" ht="11.4" outlineLevel="2">
      <c r="F332" s="599"/>
      <c r="G332" s="999"/>
      <c r="H332" s="1024">
        <f t="shared" si="20"/>
        <v>327</v>
      </c>
      <c r="I332" s="597"/>
      <c r="J332" s="596" t="s">
        <v>4198</v>
      </c>
      <c r="K332" s="595" t="s">
        <v>3073</v>
      </c>
      <c r="L332" s="594">
        <v>200</v>
      </c>
      <c r="M332" s="593">
        <v>15</v>
      </c>
      <c r="N332" s="594">
        <f t="shared" si="18"/>
        <v>229.99999999999997</v>
      </c>
      <c r="O332" s="1822"/>
      <c r="P332" s="2028">
        <f t="shared" si="19"/>
        <v>0</v>
      </c>
      <c r="Q332" s="1001"/>
      <c r="R332" s="591"/>
    </row>
    <row r="333" spans="6:18" s="590" customFormat="1" ht="11.4" outlineLevel="2">
      <c r="F333" s="599"/>
      <c r="G333" s="999"/>
      <c r="H333" s="1024">
        <f t="shared" si="20"/>
        <v>328</v>
      </c>
      <c r="I333" s="597"/>
      <c r="J333" s="596" t="s">
        <v>4209</v>
      </c>
      <c r="K333" s="595" t="s">
        <v>3073</v>
      </c>
      <c r="L333" s="594">
        <v>105</v>
      </c>
      <c r="M333" s="593">
        <v>15</v>
      </c>
      <c r="N333" s="594">
        <f t="shared" si="18"/>
        <v>120.74999999999999</v>
      </c>
      <c r="O333" s="1822"/>
      <c r="P333" s="2028">
        <f t="shared" si="19"/>
        <v>0</v>
      </c>
      <c r="Q333" s="1001"/>
      <c r="R333" s="591"/>
    </row>
    <row r="334" spans="6:18" s="590" customFormat="1" ht="11.4" outlineLevel="2">
      <c r="F334" s="599"/>
      <c r="G334" s="999"/>
      <c r="H334" s="1024">
        <f t="shared" si="20"/>
        <v>329</v>
      </c>
      <c r="I334" s="597"/>
      <c r="J334" s="596" t="s">
        <v>4199</v>
      </c>
      <c r="K334" s="595" t="s">
        <v>3073</v>
      </c>
      <c r="L334" s="594">
        <v>40</v>
      </c>
      <c r="M334" s="593">
        <v>15</v>
      </c>
      <c r="N334" s="594">
        <f t="shared" si="18"/>
        <v>46</v>
      </c>
      <c r="O334" s="1822"/>
      <c r="P334" s="2028">
        <f t="shared" si="19"/>
        <v>0</v>
      </c>
      <c r="Q334" s="1001"/>
      <c r="R334" s="591"/>
    </row>
    <row r="335" spans="6:18" s="590" customFormat="1" ht="11.4" outlineLevel="2">
      <c r="F335" s="599"/>
      <c r="G335" s="999"/>
      <c r="H335" s="1024">
        <f t="shared" si="20"/>
        <v>330</v>
      </c>
      <c r="I335" s="597"/>
      <c r="J335" s="596" t="s">
        <v>4200</v>
      </c>
      <c r="K335" s="595" t="s">
        <v>3073</v>
      </c>
      <c r="L335" s="594">
        <v>65</v>
      </c>
      <c r="M335" s="593">
        <v>15</v>
      </c>
      <c r="N335" s="594">
        <f t="shared" si="18"/>
        <v>74.75</v>
      </c>
      <c r="O335" s="1822"/>
      <c r="P335" s="2028">
        <f t="shared" si="19"/>
        <v>0</v>
      </c>
      <c r="Q335" s="1001"/>
      <c r="R335" s="591"/>
    </row>
    <row r="336" spans="6:18" s="590" customFormat="1" ht="11.4" outlineLevel="2">
      <c r="F336" s="599"/>
      <c r="G336" s="999"/>
      <c r="H336" s="1024">
        <f t="shared" si="20"/>
        <v>331</v>
      </c>
      <c r="I336" s="597"/>
      <c r="J336" s="596" t="s">
        <v>4213</v>
      </c>
      <c r="K336" s="595" t="s">
        <v>3073</v>
      </c>
      <c r="L336" s="594">
        <v>45</v>
      </c>
      <c r="M336" s="593">
        <v>15</v>
      </c>
      <c r="N336" s="594">
        <f t="shared" si="18"/>
        <v>51.749999999999993</v>
      </c>
      <c r="O336" s="1822"/>
      <c r="P336" s="2028">
        <f t="shared" si="19"/>
        <v>0</v>
      </c>
      <c r="Q336" s="1001"/>
      <c r="R336" s="591"/>
    </row>
    <row r="337" spans="6:18" s="590" customFormat="1" ht="11.4" outlineLevel="2">
      <c r="F337" s="599"/>
      <c r="G337" s="999"/>
      <c r="H337" s="1024">
        <f t="shared" si="20"/>
        <v>332</v>
      </c>
      <c r="I337" s="597"/>
      <c r="J337" s="596" t="s">
        <v>4201</v>
      </c>
      <c r="K337" s="595" t="s">
        <v>3073</v>
      </c>
      <c r="L337" s="594">
        <v>25</v>
      </c>
      <c r="M337" s="593">
        <v>15</v>
      </c>
      <c r="N337" s="594">
        <f t="shared" si="18"/>
        <v>28.749999999999996</v>
      </c>
      <c r="O337" s="1822"/>
      <c r="P337" s="2028">
        <f t="shared" si="19"/>
        <v>0</v>
      </c>
      <c r="Q337" s="1001"/>
      <c r="R337" s="591"/>
    </row>
    <row r="338" spans="6:18" s="590" customFormat="1" ht="11.4" outlineLevel="2">
      <c r="F338" s="599"/>
      <c r="G338" s="999"/>
      <c r="H338" s="1024">
        <f t="shared" si="20"/>
        <v>333</v>
      </c>
      <c r="I338" s="597"/>
      <c r="J338" s="596" t="s">
        <v>4214</v>
      </c>
      <c r="K338" s="595" t="s">
        <v>3073</v>
      </c>
      <c r="L338" s="594">
        <v>30</v>
      </c>
      <c r="M338" s="593">
        <v>15</v>
      </c>
      <c r="N338" s="594">
        <f t="shared" si="18"/>
        <v>34.5</v>
      </c>
      <c r="O338" s="1822"/>
      <c r="P338" s="2028">
        <f t="shared" si="19"/>
        <v>0</v>
      </c>
      <c r="Q338" s="1001"/>
      <c r="R338" s="591"/>
    </row>
    <row r="339" spans="6:18" s="590" customFormat="1" ht="22.8" outlineLevel="2">
      <c r="F339" s="599"/>
      <c r="G339" s="999"/>
      <c r="H339" s="1024">
        <f t="shared" si="20"/>
        <v>334</v>
      </c>
      <c r="I339" s="597"/>
      <c r="J339" s="596" t="s">
        <v>4191</v>
      </c>
      <c r="K339" s="595" t="s">
        <v>1875</v>
      </c>
      <c r="L339" s="594">
        <v>24</v>
      </c>
      <c r="M339" s="593"/>
      <c r="N339" s="594">
        <f t="shared" si="18"/>
        <v>24</v>
      </c>
      <c r="O339" s="1822"/>
      <c r="P339" s="2028">
        <f t="shared" si="19"/>
        <v>0</v>
      </c>
      <c r="Q339" s="1001"/>
      <c r="R339" s="591"/>
    </row>
    <row r="340" spans="6:18" s="590" customFormat="1" ht="22.8" outlineLevel="2">
      <c r="F340" s="599"/>
      <c r="G340" s="999"/>
      <c r="H340" s="1024">
        <f t="shared" si="20"/>
        <v>335</v>
      </c>
      <c r="I340" s="597"/>
      <c r="J340" s="596" t="s">
        <v>4215</v>
      </c>
      <c r="K340" s="595" t="s">
        <v>1875</v>
      </c>
      <c r="L340" s="594">
        <v>8</v>
      </c>
      <c r="M340" s="593"/>
      <c r="N340" s="594">
        <f t="shared" si="18"/>
        <v>8</v>
      </c>
      <c r="O340" s="1822"/>
      <c r="P340" s="2028">
        <f t="shared" si="19"/>
        <v>0</v>
      </c>
      <c r="Q340" s="1001"/>
      <c r="R340" s="591"/>
    </row>
    <row r="341" spans="6:18" s="590" customFormat="1" ht="22.8" outlineLevel="2">
      <c r="F341" s="599"/>
      <c r="G341" s="999"/>
      <c r="H341" s="1024">
        <f t="shared" si="20"/>
        <v>336</v>
      </c>
      <c r="I341" s="597"/>
      <c r="J341" s="596" t="s">
        <v>4216</v>
      </c>
      <c r="K341" s="595" t="s">
        <v>1875</v>
      </c>
      <c r="L341" s="594">
        <v>4</v>
      </c>
      <c r="M341" s="602"/>
      <c r="N341" s="594">
        <f t="shared" si="18"/>
        <v>4</v>
      </c>
      <c r="O341" s="1822"/>
      <c r="P341" s="2028">
        <f t="shared" si="19"/>
        <v>0</v>
      </c>
      <c r="Q341" s="1001"/>
      <c r="R341" s="591"/>
    </row>
    <row r="342" spans="6:18" s="590" customFormat="1" outlineLevel="2">
      <c r="F342" s="599"/>
      <c r="G342" s="999"/>
      <c r="H342" s="1024">
        <f t="shared" si="20"/>
        <v>337</v>
      </c>
      <c r="I342" s="597"/>
      <c r="J342" s="596" t="s">
        <v>4190</v>
      </c>
      <c r="K342" s="1029" t="s">
        <v>1875</v>
      </c>
      <c r="L342" s="594">
        <v>64</v>
      </c>
      <c r="M342" s="593"/>
      <c r="N342" s="594">
        <f t="shared" si="18"/>
        <v>64</v>
      </c>
      <c r="O342" s="1822"/>
      <c r="P342" s="2028">
        <f t="shared" si="19"/>
        <v>0</v>
      </c>
      <c r="Q342" s="1001"/>
      <c r="R342" s="591"/>
    </row>
    <row r="343" spans="6:18" s="590" customFormat="1" outlineLevel="2">
      <c r="F343" s="599"/>
      <c r="G343" s="999"/>
      <c r="H343" s="1024">
        <f t="shared" si="20"/>
        <v>338</v>
      </c>
      <c r="I343" s="597"/>
      <c r="J343" s="596" t="s">
        <v>4217</v>
      </c>
      <c r="K343" s="1029" t="s">
        <v>1875</v>
      </c>
      <c r="L343" s="594">
        <v>4</v>
      </c>
      <c r="M343" s="593"/>
      <c r="N343" s="594">
        <f t="shared" si="18"/>
        <v>4</v>
      </c>
      <c r="O343" s="1822"/>
      <c r="P343" s="2028">
        <f t="shared" si="19"/>
        <v>0</v>
      </c>
      <c r="Q343" s="1001"/>
      <c r="R343" s="591"/>
    </row>
    <row r="344" spans="6:18" s="590" customFormat="1" ht="11.4" outlineLevel="2">
      <c r="F344" s="599"/>
      <c r="G344" s="999"/>
      <c r="H344" s="1024">
        <f t="shared" si="20"/>
        <v>339</v>
      </c>
      <c r="I344" s="597"/>
      <c r="J344" s="596" t="s">
        <v>4171</v>
      </c>
      <c r="K344" s="595" t="s">
        <v>1875</v>
      </c>
      <c r="L344" s="594">
        <v>48</v>
      </c>
      <c r="M344" s="593"/>
      <c r="N344" s="594">
        <f t="shared" si="18"/>
        <v>48</v>
      </c>
      <c r="O344" s="1822"/>
      <c r="P344" s="2028">
        <f t="shared" si="19"/>
        <v>0</v>
      </c>
      <c r="Q344" s="1001"/>
      <c r="R344" s="591"/>
    </row>
    <row r="345" spans="6:18" s="590" customFormat="1" ht="11.4" outlineLevel="2">
      <c r="F345" s="599"/>
      <c r="G345" s="999"/>
      <c r="H345" s="1024">
        <f t="shared" si="20"/>
        <v>340</v>
      </c>
      <c r="I345" s="597"/>
      <c r="J345" s="596" t="s">
        <v>4145</v>
      </c>
      <c r="K345" s="595" t="s">
        <v>1875</v>
      </c>
      <c r="L345" s="594">
        <v>16</v>
      </c>
      <c r="M345" s="593"/>
      <c r="N345" s="594">
        <f t="shared" si="18"/>
        <v>16</v>
      </c>
      <c r="O345" s="1822"/>
      <c r="P345" s="2028">
        <f t="shared" si="19"/>
        <v>0</v>
      </c>
      <c r="Q345" s="1001"/>
      <c r="R345" s="591"/>
    </row>
    <row r="346" spans="6:18" s="590" customFormat="1" ht="11.4" outlineLevel="2">
      <c r="F346" s="599"/>
      <c r="G346" s="999"/>
      <c r="H346" s="1024">
        <f t="shared" si="20"/>
        <v>341</v>
      </c>
      <c r="I346" s="597"/>
      <c r="J346" s="596" t="s">
        <v>4153</v>
      </c>
      <c r="K346" s="595" t="s">
        <v>1875</v>
      </c>
      <c r="L346" s="594">
        <v>4</v>
      </c>
      <c r="M346" s="593"/>
      <c r="N346" s="594">
        <f t="shared" si="18"/>
        <v>4</v>
      </c>
      <c r="O346" s="1822"/>
      <c r="P346" s="2028">
        <f t="shared" si="19"/>
        <v>0</v>
      </c>
      <c r="Q346" s="1001"/>
      <c r="R346" s="591"/>
    </row>
    <row r="347" spans="6:18" s="590" customFormat="1" ht="11.4" outlineLevel="2">
      <c r="F347" s="599"/>
      <c r="G347" s="999"/>
      <c r="H347" s="1024">
        <f t="shared" si="20"/>
        <v>342</v>
      </c>
      <c r="I347" s="597"/>
      <c r="J347" s="596"/>
      <c r="K347" s="595"/>
      <c r="L347" s="594"/>
      <c r="M347" s="593"/>
      <c r="N347" s="594"/>
      <c r="O347" s="2045"/>
      <c r="P347" s="2028"/>
      <c r="Q347" s="1001"/>
      <c r="R347" s="591"/>
    </row>
    <row r="348" spans="6:18" s="590" customFormat="1" outlineLevel="2">
      <c r="F348" s="599"/>
      <c r="G348" s="999"/>
      <c r="H348" s="1024">
        <f t="shared" si="20"/>
        <v>343</v>
      </c>
      <c r="I348" s="597"/>
      <c r="J348" s="1026" t="s">
        <v>4218</v>
      </c>
      <c r="K348" s="1029"/>
      <c r="L348" s="594"/>
      <c r="M348" s="593"/>
      <c r="N348" s="594"/>
      <c r="O348" s="2045"/>
      <c r="P348" s="2028"/>
      <c r="Q348" s="1001"/>
      <c r="R348" s="591"/>
    </row>
    <row r="349" spans="6:18" s="590" customFormat="1" ht="11.4" outlineLevel="2">
      <c r="F349" s="599"/>
      <c r="G349" s="999"/>
      <c r="H349" s="1024">
        <f t="shared" si="20"/>
        <v>344</v>
      </c>
      <c r="I349" s="597"/>
      <c r="J349" s="596" t="s">
        <v>4198</v>
      </c>
      <c r="K349" s="595" t="s">
        <v>3073</v>
      </c>
      <c r="L349" s="594">
        <v>160</v>
      </c>
      <c r="M349" s="593">
        <v>15</v>
      </c>
      <c r="N349" s="594">
        <f t="shared" ref="N349:N375" si="21">L349*(1+M349/100)</f>
        <v>184</v>
      </c>
      <c r="O349" s="1822"/>
      <c r="P349" s="2028">
        <f t="shared" si="19"/>
        <v>0</v>
      </c>
      <c r="Q349" s="1001"/>
      <c r="R349" s="591"/>
    </row>
    <row r="350" spans="6:18" s="590" customFormat="1" ht="11.4" outlineLevel="2">
      <c r="F350" s="599"/>
      <c r="G350" s="999"/>
      <c r="H350" s="1024">
        <f t="shared" si="20"/>
        <v>345</v>
      </c>
      <c r="I350" s="597"/>
      <c r="J350" s="596" t="s">
        <v>4209</v>
      </c>
      <c r="K350" s="595" t="s">
        <v>3073</v>
      </c>
      <c r="L350" s="594">
        <v>60</v>
      </c>
      <c r="M350" s="593">
        <v>15</v>
      </c>
      <c r="N350" s="594">
        <f t="shared" si="21"/>
        <v>69</v>
      </c>
      <c r="O350" s="1822"/>
      <c r="P350" s="2028">
        <f t="shared" si="19"/>
        <v>0</v>
      </c>
      <c r="Q350" s="1001"/>
      <c r="R350" s="591"/>
    </row>
    <row r="351" spans="6:18" s="590" customFormat="1" ht="11.4" outlineLevel="2">
      <c r="F351" s="599"/>
      <c r="G351" s="999"/>
      <c r="H351" s="1024">
        <f t="shared" si="20"/>
        <v>346</v>
      </c>
      <c r="I351" s="597"/>
      <c r="J351" s="596" t="s">
        <v>4199</v>
      </c>
      <c r="K351" s="595" t="s">
        <v>3073</v>
      </c>
      <c r="L351" s="594">
        <v>50</v>
      </c>
      <c r="M351" s="593">
        <v>15</v>
      </c>
      <c r="N351" s="594">
        <f t="shared" si="21"/>
        <v>57.499999999999993</v>
      </c>
      <c r="O351" s="1822"/>
      <c r="P351" s="2028">
        <f t="shared" si="19"/>
        <v>0</v>
      </c>
      <c r="Q351" s="1001"/>
      <c r="R351" s="591"/>
    </row>
    <row r="352" spans="6:18" s="590" customFormat="1" ht="11.4" outlineLevel="2">
      <c r="F352" s="599"/>
      <c r="G352" s="999"/>
      <c r="H352" s="1024">
        <f t="shared" si="20"/>
        <v>347</v>
      </c>
      <c r="I352" s="597"/>
      <c r="J352" s="596" t="s">
        <v>4200</v>
      </c>
      <c r="K352" s="595" t="s">
        <v>3073</v>
      </c>
      <c r="L352" s="594">
        <v>10</v>
      </c>
      <c r="M352" s="593">
        <v>15</v>
      </c>
      <c r="N352" s="594">
        <f t="shared" si="21"/>
        <v>11.5</v>
      </c>
      <c r="O352" s="1822"/>
      <c r="P352" s="2028">
        <f t="shared" si="19"/>
        <v>0</v>
      </c>
      <c r="Q352" s="1001"/>
      <c r="R352" s="591"/>
    </row>
    <row r="353" spans="6:18" s="590" customFormat="1" ht="11.4" outlineLevel="2">
      <c r="F353" s="599"/>
      <c r="G353" s="999"/>
      <c r="H353" s="1024">
        <f t="shared" si="20"/>
        <v>348</v>
      </c>
      <c r="I353" s="597"/>
      <c r="J353" s="596" t="s">
        <v>4213</v>
      </c>
      <c r="K353" s="595" t="s">
        <v>3073</v>
      </c>
      <c r="L353" s="594">
        <v>80</v>
      </c>
      <c r="M353" s="593">
        <v>15</v>
      </c>
      <c r="N353" s="594">
        <f t="shared" si="21"/>
        <v>92</v>
      </c>
      <c r="O353" s="1822"/>
      <c r="P353" s="2028">
        <f t="shared" si="19"/>
        <v>0</v>
      </c>
      <c r="Q353" s="1001"/>
      <c r="R353" s="591"/>
    </row>
    <row r="354" spans="6:18" s="590" customFormat="1" ht="11.4" outlineLevel="2">
      <c r="F354" s="599"/>
      <c r="G354" s="999"/>
      <c r="H354" s="1024">
        <f t="shared" si="20"/>
        <v>349</v>
      </c>
      <c r="I354" s="597"/>
      <c r="J354" s="596" t="s">
        <v>4201</v>
      </c>
      <c r="K354" s="595" t="s">
        <v>3073</v>
      </c>
      <c r="L354" s="594">
        <v>25</v>
      </c>
      <c r="M354" s="593">
        <v>15</v>
      </c>
      <c r="N354" s="594">
        <f t="shared" si="21"/>
        <v>28.749999999999996</v>
      </c>
      <c r="O354" s="1822"/>
      <c r="P354" s="2028">
        <f t="shared" si="19"/>
        <v>0</v>
      </c>
      <c r="Q354" s="1001"/>
      <c r="R354" s="591"/>
    </row>
    <row r="355" spans="6:18" s="590" customFormat="1" outlineLevel="2">
      <c r="F355" s="599"/>
      <c r="G355" s="999"/>
      <c r="H355" s="1024">
        <f t="shared" si="20"/>
        <v>350</v>
      </c>
      <c r="I355" s="597"/>
      <c r="J355" s="1030"/>
      <c r="K355" s="1029"/>
      <c r="L355" s="594"/>
      <c r="M355" s="593"/>
      <c r="N355" s="594"/>
      <c r="O355" s="2045"/>
      <c r="P355" s="2028"/>
      <c r="Q355" s="1001"/>
      <c r="R355" s="591"/>
    </row>
    <row r="356" spans="6:18" s="590" customFormat="1" ht="11.4" outlineLevel="2">
      <c r="F356" s="599"/>
      <c r="G356" s="999"/>
      <c r="H356" s="1024">
        <f t="shared" si="20"/>
        <v>351</v>
      </c>
      <c r="I356" s="597"/>
      <c r="J356" s="596" t="s">
        <v>4219</v>
      </c>
      <c r="K356" s="595" t="s">
        <v>1875</v>
      </c>
      <c r="L356" s="594">
        <v>21</v>
      </c>
      <c r="M356" s="593"/>
      <c r="N356" s="594">
        <f t="shared" si="21"/>
        <v>21</v>
      </c>
      <c r="O356" s="1822"/>
      <c r="P356" s="2028">
        <f t="shared" si="19"/>
        <v>0</v>
      </c>
      <c r="Q356" s="1001"/>
      <c r="R356" s="591"/>
    </row>
    <row r="357" spans="6:18" s="590" customFormat="1" ht="11.4" outlineLevel="2">
      <c r="F357" s="599"/>
      <c r="G357" s="999"/>
      <c r="H357" s="1024">
        <f t="shared" si="20"/>
        <v>352</v>
      </c>
      <c r="I357" s="597"/>
      <c r="J357" s="596" t="s">
        <v>4220</v>
      </c>
      <c r="K357" s="595" t="s">
        <v>1875</v>
      </c>
      <c r="L357" s="594">
        <v>5</v>
      </c>
      <c r="M357" s="593"/>
      <c r="N357" s="594">
        <f t="shared" si="21"/>
        <v>5</v>
      </c>
      <c r="O357" s="1822"/>
      <c r="P357" s="2028">
        <f>N357*O357</f>
        <v>0</v>
      </c>
      <c r="Q357" s="1001"/>
      <c r="R357" s="591"/>
    </row>
    <row r="358" spans="6:18" s="590" customFormat="1" ht="11.4" outlineLevel="2">
      <c r="F358" s="599"/>
      <c r="G358" s="999"/>
      <c r="H358" s="1024">
        <f t="shared" si="20"/>
        <v>353</v>
      </c>
      <c r="I358" s="597"/>
      <c r="J358" s="596" t="s">
        <v>4171</v>
      </c>
      <c r="K358" s="595" t="s">
        <v>1875</v>
      </c>
      <c r="L358" s="594">
        <v>42</v>
      </c>
      <c r="M358" s="593"/>
      <c r="N358" s="594">
        <f t="shared" si="21"/>
        <v>42</v>
      </c>
      <c r="O358" s="1822"/>
      <c r="P358" s="2028">
        <f t="shared" ref="P358:P375" si="22">N358*O358</f>
        <v>0</v>
      </c>
      <c r="Q358" s="1001"/>
      <c r="R358" s="591"/>
    </row>
    <row r="359" spans="6:18" s="590" customFormat="1" ht="11.4" outlineLevel="2">
      <c r="F359" s="599"/>
      <c r="G359" s="999"/>
      <c r="H359" s="1024">
        <f t="shared" si="20"/>
        <v>354</v>
      </c>
      <c r="I359" s="597"/>
      <c r="J359" s="596" t="s">
        <v>4153</v>
      </c>
      <c r="K359" s="595" t="s">
        <v>1875</v>
      </c>
      <c r="L359" s="594">
        <v>10</v>
      </c>
      <c r="M359" s="593"/>
      <c r="N359" s="594">
        <f t="shared" si="21"/>
        <v>10</v>
      </c>
      <c r="O359" s="1822"/>
      <c r="P359" s="2028">
        <f t="shared" si="22"/>
        <v>0</v>
      </c>
      <c r="Q359" s="1001"/>
      <c r="R359" s="591"/>
    </row>
    <row r="360" spans="6:18" s="590" customFormat="1" ht="11.4" outlineLevel="2">
      <c r="F360" s="599"/>
      <c r="G360" s="999"/>
      <c r="H360" s="1024">
        <f t="shared" si="20"/>
        <v>355</v>
      </c>
      <c r="I360" s="597"/>
      <c r="J360" s="601"/>
      <c r="K360" s="595"/>
      <c r="L360" s="594"/>
      <c r="M360" s="593"/>
      <c r="N360" s="594"/>
      <c r="O360" s="594"/>
      <c r="P360" s="2028"/>
      <c r="Q360" s="1001"/>
      <c r="R360" s="591"/>
    </row>
    <row r="361" spans="6:18" s="590" customFormat="1" ht="12" outlineLevel="2">
      <c r="F361" s="599"/>
      <c r="G361" s="999"/>
      <c r="H361" s="1024">
        <f t="shared" si="20"/>
        <v>356</v>
      </c>
      <c r="I361" s="597"/>
      <c r="J361" s="1026" t="s">
        <v>4221</v>
      </c>
      <c r="K361" s="595"/>
      <c r="L361" s="594"/>
      <c r="M361" s="593"/>
      <c r="N361" s="594"/>
      <c r="O361" s="2045"/>
      <c r="P361" s="2028"/>
      <c r="Q361" s="1001"/>
      <c r="R361" s="591"/>
    </row>
    <row r="362" spans="6:18" s="590" customFormat="1" ht="34.200000000000003" outlineLevel="2">
      <c r="F362" s="599"/>
      <c r="G362" s="999"/>
      <c r="H362" s="1024">
        <f t="shared" si="20"/>
        <v>357</v>
      </c>
      <c r="I362" s="597"/>
      <c r="J362" s="596" t="s">
        <v>4222</v>
      </c>
      <c r="K362" s="595"/>
      <c r="L362" s="594">
        <v>13</v>
      </c>
      <c r="M362" s="593"/>
      <c r="N362" s="594">
        <f>L362*(1+M362/100)</f>
        <v>13</v>
      </c>
      <c r="O362" s="1822"/>
      <c r="P362" s="2028">
        <f>N362*O362</f>
        <v>0</v>
      </c>
      <c r="Q362" s="1001"/>
      <c r="R362" s="591"/>
    </row>
    <row r="363" spans="6:18" s="590" customFormat="1" ht="12" outlineLevel="2">
      <c r="F363" s="599"/>
      <c r="G363" s="999"/>
      <c r="H363" s="1024">
        <f t="shared" si="20"/>
        <v>358</v>
      </c>
      <c r="I363" s="597"/>
      <c r="J363" s="1026" t="s">
        <v>4223</v>
      </c>
      <c r="K363" s="595"/>
      <c r="L363" s="594"/>
      <c r="M363" s="593"/>
      <c r="N363" s="594"/>
      <c r="O363" s="2045"/>
      <c r="P363" s="2028"/>
      <c r="Q363" s="1001"/>
      <c r="R363" s="591"/>
    </row>
    <row r="364" spans="6:18" s="590" customFormat="1" ht="11.4" outlineLevel="2">
      <c r="F364" s="599"/>
      <c r="G364" s="999"/>
      <c r="H364" s="1024">
        <f t="shared" si="20"/>
        <v>359</v>
      </c>
      <c r="I364" s="597"/>
      <c r="J364" s="596" t="s">
        <v>4224</v>
      </c>
      <c r="K364" s="595" t="s">
        <v>16</v>
      </c>
      <c r="L364" s="594">
        <v>200</v>
      </c>
      <c r="M364" s="593"/>
      <c r="N364" s="594">
        <f>L364*(1+M364/100)</f>
        <v>200</v>
      </c>
      <c r="O364" s="1822"/>
      <c r="P364" s="2028">
        <f>N364*O364</f>
        <v>0</v>
      </c>
      <c r="Q364" s="1001"/>
      <c r="R364" s="591"/>
    </row>
    <row r="365" spans="6:18" s="590" customFormat="1" ht="34.200000000000003" outlineLevel="2">
      <c r="F365" s="599"/>
      <c r="G365" s="999"/>
      <c r="H365" s="1024">
        <f t="shared" si="20"/>
        <v>360</v>
      </c>
      <c r="I365" s="597"/>
      <c r="J365" s="596" t="s">
        <v>4225</v>
      </c>
      <c r="K365" s="595" t="s">
        <v>1875</v>
      </c>
      <c r="L365" s="594">
        <v>2</v>
      </c>
      <c r="M365" s="593"/>
      <c r="N365" s="594">
        <f>L365*(1+M365/100)</f>
        <v>2</v>
      </c>
      <c r="O365" s="1822"/>
      <c r="P365" s="2028">
        <f>N365*O365</f>
        <v>0</v>
      </c>
      <c r="Q365" s="1001"/>
      <c r="R365" s="591"/>
    </row>
    <row r="366" spans="6:18" s="590" customFormat="1" ht="12" outlineLevel="2">
      <c r="F366" s="599"/>
      <c r="G366" s="999"/>
      <c r="H366" s="1024">
        <f t="shared" si="20"/>
        <v>361</v>
      </c>
      <c r="I366" s="597"/>
      <c r="J366" s="1026" t="s">
        <v>4738</v>
      </c>
      <c r="K366" s="595"/>
      <c r="L366" s="594"/>
      <c r="M366" s="593"/>
      <c r="N366" s="594"/>
      <c r="O366" s="2045"/>
      <c r="P366" s="2028"/>
      <c r="Q366" s="1001"/>
      <c r="R366" s="591"/>
    </row>
    <row r="367" spans="6:18" s="590" customFormat="1" ht="11.4" outlineLevel="2">
      <c r="F367" s="599"/>
      <c r="G367" s="999"/>
      <c r="H367" s="1024">
        <f t="shared" si="20"/>
        <v>362</v>
      </c>
      <c r="I367" s="597"/>
      <c r="J367" s="596" t="s">
        <v>4226</v>
      </c>
      <c r="K367" s="595" t="s">
        <v>1875</v>
      </c>
      <c r="L367" s="594">
        <v>50</v>
      </c>
      <c r="M367" s="593"/>
      <c r="N367" s="594">
        <f t="shared" si="21"/>
        <v>50</v>
      </c>
      <c r="O367" s="1822"/>
      <c r="P367" s="2028">
        <f t="shared" si="22"/>
        <v>0</v>
      </c>
      <c r="Q367" s="1001"/>
      <c r="R367" s="591"/>
    </row>
    <row r="368" spans="6:18" s="590" customFormat="1" ht="11.4" outlineLevel="2">
      <c r="F368" s="599"/>
      <c r="G368" s="999"/>
      <c r="H368" s="1024">
        <f t="shared" si="20"/>
        <v>363</v>
      </c>
      <c r="I368" s="597"/>
      <c r="J368" s="596" t="s">
        <v>4227</v>
      </c>
      <c r="K368" s="595" t="s">
        <v>1875</v>
      </c>
      <c r="L368" s="594">
        <v>100</v>
      </c>
      <c r="M368" s="593"/>
      <c r="N368" s="594">
        <f t="shared" si="21"/>
        <v>100</v>
      </c>
      <c r="O368" s="1822"/>
      <c r="P368" s="2028">
        <f t="shared" si="22"/>
        <v>0</v>
      </c>
      <c r="Q368" s="1001"/>
      <c r="R368" s="591"/>
    </row>
    <row r="369" spans="6:18" s="590" customFormat="1" ht="11.4" outlineLevel="2">
      <c r="F369" s="599"/>
      <c r="G369" s="999"/>
      <c r="H369" s="1024">
        <f t="shared" si="20"/>
        <v>364</v>
      </c>
      <c r="I369" s="597"/>
      <c r="J369" s="596" t="s">
        <v>4228</v>
      </c>
      <c r="K369" s="595" t="s">
        <v>23</v>
      </c>
      <c r="L369" s="594">
        <v>1</v>
      </c>
      <c r="M369" s="593"/>
      <c r="N369" s="594">
        <f t="shared" si="21"/>
        <v>1</v>
      </c>
      <c r="O369" s="1822"/>
      <c r="P369" s="2028">
        <f t="shared" si="22"/>
        <v>0</v>
      </c>
      <c r="Q369" s="1001"/>
      <c r="R369" s="591"/>
    </row>
    <row r="370" spans="6:18" s="590" customFormat="1" ht="11.4" outlineLevel="2">
      <c r="F370" s="599"/>
      <c r="G370" s="999"/>
      <c r="H370" s="1024">
        <f t="shared" si="20"/>
        <v>365</v>
      </c>
      <c r="I370" s="597"/>
      <c r="J370" s="596" t="s">
        <v>4229</v>
      </c>
      <c r="K370" s="595" t="s">
        <v>15</v>
      </c>
      <c r="L370" s="594">
        <v>1000</v>
      </c>
      <c r="M370" s="593"/>
      <c r="N370" s="594">
        <f t="shared" si="21"/>
        <v>1000</v>
      </c>
      <c r="O370" s="1822"/>
      <c r="P370" s="2028">
        <f t="shared" si="22"/>
        <v>0</v>
      </c>
      <c r="Q370" s="1001"/>
      <c r="R370" s="591"/>
    </row>
    <row r="371" spans="6:18" s="590" customFormat="1" ht="11.4" outlineLevel="2">
      <c r="F371" s="599"/>
      <c r="G371" s="999"/>
      <c r="H371" s="1024">
        <f t="shared" si="20"/>
        <v>366</v>
      </c>
      <c r="I371" s="597"/>
      <c r="J371" s="596" t="s">
        <v>4230</v>
      </c>
      <c r="K371" s="595" t="s">
        <v>23</v>
      </c>
      <c r="L371" s="594">
        <v>1</v>
      </c>
      <c r="M371" s="593"/>
      <c r="N371" s="594">
        <f t="shared" si="21"/>
        <v>1</v>
      </c>
      <c r="O371" s="1822"/>
      <c r="P371" s="2028">
        <f t="shared" si="22"/>
        <v>0</v>
      </c>
      <c r="Q371" s="1001"/>
      <c r="R371" s="591"/>
    </row>
    <row r="372" spans="6:18" s="590" customFormat="1" ht="11.4" outlineLevel="2">
      <c r="F372" s="599"/>
      <c r="G372" s="999"/>
      <c r="H372" s="1024">
        <f t="shared" si="20"/>
        <v>367</v>
      </c>
      <c r="I372" s="597"/>
      <c r="J372" s="596" t="s">
        <v>4231</v>
      </c>
      <c r="K372" s="595" t="s">
        <v>23</v>
      </c>
      <c r="L372" s="594">
        <v>1</v>
      </c>
      <c r="M372" s="593"/>
      <c r="N372" s="594">
        <f t="shared" si="21"/>
        <v>1</v>
      </c>
      <c r="O372" s="1822"/>
      <c r="P372" s="2028">
        <f t="shared" si="22"/>
        <v>0</v>
      </c>
      <c r="Q372" s="1001"/>
      <c r="R372" s="591"/>
    </row>
    <row r="373" spans="6:18" s="590" customFormat="1" ht="11.4" outlineLevel="2" collapsed="1">
      <c r="F373" s="599"/>
      <c r="G373" s="999"/>
      <c r="H373" s="1024">
        <f t="shared" si="20"/>
        <v>368</v>
      </c>
      <c r="I373" s="597"/>
      <c r="J373" s="596" t="s">
        <v>4232</v>
      </c>
      <c r="K373" s="595" t="s">
        <v>23</v>
      </c>
      <c r="L373" s="594">
        <v>1</v>
      </c>
      <c r="M373" s="593"/>
      <c r="N373" s="594">
        <f t="shared" si="21"/>
        <v>1</v>
      </c>
      <c r="O373" s="1822"/>
      <c r="P373" s="2028">
        <f t="shared" si="22"/>
        <v>0</v>
      </c>
      <c r="Q373" s="1001"/>
      <c r="R373" s="591"/>
    </row>
    <row r="374" spans="6:18" s="590" customFormat="1" ht="11.4" outlineLevel="2">
      <c r="F374" s="599"/>
      <c r="G374" s="999"/>
      <c r="H374" s="1024">
        <f t="shared" si="20"/>
        <v>369</v>
      </c>
      <c r="I374" s="597"/>
      <c r="J374" s="596" t="s">
        <v>4233</v>
      </c>
      <c r="K374" s="595" t="s">
        <v>23</v>
      </c>
      <c r="L374" s="594">
        <v>1</v>
      </c>
      <c r="M374" s="593"/>
      <c r="N374" s="594">
        <f t="shared" si="21"/>
        <v>1</v>
      </c>
      <c r="O374" s="1822"/>
      <c r="P374" s="2028">
        <f t="shared" si="22"/>
        <v>0</v>
      </c>
      <c r="Q374" s="1001"/>
      <c r="R374" s="591"/>
    </row>
    <row r="375" spans="6:18" s="590" customFormat="1" ht="11.4" outlineLevel="2">
      <c r="F375" s="599"/>
      <c r="G375" s="999"/>
      <c r="H375" s="1024">
        <f t="shared" si="20"/>
        <v>370</v>
      </c>
      <c r="I375" s="597"/>
      <c r="J375" s="596" t="s">
        <v>4234</v>
      </c>
      <c r="K375" s="595" t="s">
        <v>4235</v>
      </c>
      <c r="L375" s="594">
        <v>1200</v>
      </c>
      <c r="M375" s="593"/>
      <c r="N375" s="594">
        <f t="shared" si="21"/>
        <v>1200</v>
      </c>
      <c r="O375" s="1822"/>
      <c r="P375" s="2028">
        <f t="shared" si="22"/>
        <v>0</v>
      </c>
      <c r="Q375" s="1001"/>
      <c r="R375" s="591"/>
    </row>
    <row r="376" spans="6:18" s="590" customFormat="1" ht="12" outlineLevel="2" thickBot="1">
      <c r="F376" s="599"/>
      <c r="G376" s="999"/>
      <c r="H376" s="1031">
        <f t="shared" si="20"/>
        <v>371</v>
      </c>
      <c r="I376" s="1032"/>
      <c r="J376" s="1033" t="s">
        <v>4236</v>
      </c>
      <c r="K376" s="1034" t="s">
        <v>4235</v>
      </c>
      <c r="L376" s="1035"/>
      <c r="M376" s="1036"/>
      <c r="N376" s="1035"/>
      <c r="O376" s="1036"/>
      <c r="P376" s="1037"/>
      <c r="Q376" s="1001"/>
      <c r="R376" s="591"/>
    </row>
    <row r="377" spans="6:18" s="590" customFormat="1" ht="11.4" outlineLevel="2">
      <c r="F377" s="599"/>
      <c r="G377" s="598"/>
      <c r="H377" s="1003"/>
      <c r="I377" s="1004"/>
      <c r="J377" s="1005"/>
      <c r="K377" s="1006"/>
      <c r="L377" s="1007"/>
      <c r="M377" s="1008"/>
      <c r="N377" s="1007"/>
      <c r="O377" s="1008"/>
      <c r="P377" s="1009"/>
      <c r="Q377" s="592"/>
      <c r="R377" s="591"/>
    </row>
    <row r="378" spans="6:18">
      <c r="I378" s="588"/>
      <c r="J378" s="587"/>
      <c r="K378" s="589"/>
    </row>
  </sheetData>
  <sheetProtection algorithmName="SHA-512" hashValue="9FRd4kXJ44SqD/xunpX0JRKHartYTDRW5NYPfInfFiix1vHtf9AfdHIl0m72i90OcIK81OFBJVRXJBliP2QJvQ==" saltValue="UoJVuTTrxIKi0ay4Y/LewA==" spinCount="100000" sheet="1" objects="1" scenarios="1"/>
  <printOptions gridLines="1"/>
  <pageMargins left="0.86614173228346458" right="0.39370078740157483" top="0.86614173228346458" bottom="0.35433070866141736" header="0.39370078740157483" footer="0.19685039370078741"/>
  <pageSetup paperSize="9" scale="64" fitToHeight="0" orientation="portrait" r:id="rId1"/>
  <headerFooter>
    <oddHeader>&amp;R&amp;F
&amp;A</oddHeader>
    <oddFooter>&amp;R&amp;P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theme="8" tint="0.79998168889431442"/>
    <pageSetUpPr fitToPage="1"/>
  </sheetPr>
  <dimension ref="A1:R78"/>
  <sheetViews>
    <sheetView workbookViewId="0">
      <pane xSplit="4" ySplit="11" topLeftCell="E12" activePane="bottomRight" state="frozen"/>
      <selection activeCell="F113" sqref="F113"/>
      <selection pane="topRight" activeCell="F113" sqref="F113"/>
      <selection pane="bottomLeft" activeCell="F113" sqref="F113"/>
      <selection pane="bottomRight" activeCell="K77" sqref="K77"/>
    </sheetView>
  </sheetViews>
  <sheetFormatPr defaultRowHeight="13.2"/>
  <cols>
    <col min="1" max="1" width="5.44140625" customWidth="1"/>
    <col min="2" max="2" width="13" style="171" customWidth="1"/>
    <col min="3" max="3" width="9.33203125" style="176" customWidth="1"/>
    <col min="4" max="4" width="85.6640625" style="177" customWidth="1"/>
    <col min="5" max="5" width="11.5546875" style="176" customWidth="1"/>
    <col min="7" max="7" width="11.44140625" customWidth="1"/>
    <col min="8" max="8" width="16.88671875" customWidth="1"/>
    <col min="9" max="9" width="16.33203125" customWidth="1"/>
  </cols>
  <sheetData>
    <row r="1" spans="1:18" s="578" customFormat="1" ht="21.6" customHeight="1">
      <c r="B1" s="952"/>
      <c r="C1" s="975"/>
      <c r="D1" s="818" t="s">
        <v>1711</v>
      </c>
      <c r="E1" s="819"/>
      <c r="F1" s="819"/>
      <c r="G1" s="819"/>
      <c r="H1" s="1010"/>
      <c r="I1" s="819"/>
      <c r="J1" s="1010"/>
      <c r="Q1" s="626"/>
      <c r="R1" s="625"/>
    </row>
    <row r="2" spans="1:18" ht="16.2" thickBot="1">
      <c r="B2" s="1047"/>
      <c r="C2" s="1048"/>
      <c r="D2" s="755" t="s">
        <v>3938</v>
      </c>
      <c r="E2" s="1048"/>
      <c r="F2" s="765"/>
      <c r="G2" s="765"/>
      <c r="H2" s="862"/>
    </row>
    <row r="3" spans="1:18" ht="87.75" hidden="1" customHeight="1" thickBot="1">
      <c r="A3" s="178"/>
      <c r="B3" s="2623" t="s">
        <v>3043</v>
      </c>
      <c r="C3" s="2624"/>
      <c r="D3" s="2624"/>
      <c r="E3" s="2624"/>
      <c r="F3" s="2624"/>
      <c r="G3" s="2624"/>
      <c r="H3" s="2625"/>
    </row>
    <row r="4" spans="1:18" ht="23.25" hidden="1" customHeight="1" thickBot="1">
      <c r="A4" s="178"/>
      <c r="B4" s="179"/>
      <c r="C4" s="180"/>
      <c r="D4" s="181" t="s">
        <v>3044</v>
      </c>
      <c r="E4" s="180"/>
      <c r="F4" s="182"/>
      <c r="G4" s="183"/>
      <c r="H4" s="184"/>
    </row>
    <row r="5" spans="1:18" ht="33" hidden="1" customHeight="1" thickBot="1">
      <c r="A5" s="178"/>
      <c r="B5" s="185"/>
      <c r="C5" s="186"/>
      <c r="D5" s="187" t="s">
        <v>3045</v>
      </c>
      <c r="E5" s="186"/>
      <c r="F5" s="188"/>
      <c r="G5" s="189"/>
      <c r="H5" s="190"/>
    </row>
    <row r="6" spans="1:18" ht="9" hidden="1" customHeight="1">
      <c r="A6" s="178"/>
      <c r="B6" s="191"/>
      <c r="C6" s="192"/>
      <c r="D6" s="193"/>
      <c r="E6" s="192"/>
      <c r="F6" s="194"/>
      <c r="G6" s="195"/>
      <c r="H6" s="196"/>
    </row>
    <row r="7" spans="1:18" ht="8.25" hidden="1" customHeight="1" thickBot="1">
      <c r="A7" s="178"/>
      <c r="B7" s="197"/>
      <c r="C7" s="198"/>
      <c r="D7" s="199"/>
      <c r="E7" s="198"/>
      <c r="F7" s="200"/>
      <c r="G7" s="201"/>
      <c r="H7" s="202"/>
    </row>
    <row r="8" spans="1:18" ht="33" hidden="1" customHeight="1" thickBot="1">
      <c r="A8" s="178"/>
      <c r="B8" s="203"/>
      <c r="C8" s="204"/>
      <c r="D8" s="205" t="s">
        <v>3046</v>
      </c>
      <c r="E8" s="204"/>
      <c r="F8" s="206"/>
      <c r="G8" s="207"/>
      <c r="H8" s="208"/>
    </row>
    <row r="9" spans="1:18" ht="16.5" customHeight="1">
      <c r="A9" s="178"/>
      <c r="B9" s="209" t="s">
        <v>3047</v>
      </c>
      <c r="C9" s="210" t="s">
        <v>3047</v>
      </c>
      <c r="D9" s="211" t="s">
        <v>99</v>
      </c>
      <c r="E9" s="212" t="s">
        <v>2817</v>
      </c>
      <c r="F9" s="213" t="s">
        <v>3048</v>
      </c>
      <c r="G9" s="214" t="s">
        <v>3049</v>
      </c>
      <c r="H9" s="215" t="s">
        <v>3050</v>
      </c>
    </row>
    <row r="10" spans="1:18" ht="16.5" customHeight="1" thickBot="1">
      <c r="A10" s="178"/>
      <c r="B10" s="216"/>
      <c r="C10" s="217"/>
      <c r="D10" s="199"/>
      <c r="E10" s="218" t="s">
        <v>2549</v>
      </c>
      <c r="F10" s="219" t="s">
        <v>2549</v>
      </c>
      <c r="G10" s="220" t="s">
        <v>3051</v>
      </c>
      <c r="H10" s="202" t="s">
        <v>3051</v>
      </c>
    </row>
    <row r="11" spans="1:18" ht="18" thickBot="1">
      <c r="A11" s="178"/>
      <c r="B11" s="786"/>
      <c r="C11" s="787"/>
      <c r="D11" s="784" t="s">
        <v>3046</v>
      </c>
      <c r="E11" s="787"/>
      <c r="F11" s="788"/>
      <c r="G11" s="789"/>
      <c r="H11" s="1045">
        <f>H12+H41</f>
        <v>0</v>
      </c>
      <c r="I11" s="170"/>
    </row>
    <row r="12" spans="1:18" ht="24.75" customHeight="1" thickBot="1">
      <c r="A12" s="178"/>
      <c r="B12" s="785" t="s">
        <v>3052</v>
      </c>
      <c r="C12" s="785"/>
      <c r="D12" s="1043" t="s">
        <v>3053</v>
      </c>
      <c r="E12" s="1044"/>
      <c r="F12" s="1044"/>
      <c r="G12" s="1044"/>
      <c r="H12" s="1046">
        <f>SUM(H13:H39)</f>
        <v>0</v>
      </c>
    </row>
    <row r="13" spans="1:18" ht="18" customHeight="1">
      <c r="A13" s="178"/>
      <c r="B13" s="636" t="s">
        <v>3054</v>
      </c>
      <c r="C13" s="637"/>
      <c r="D13" s="638" t="s">
        <v>3055</v>
      </c>
      <c r="E13" s="639">
        <v>1</v>
      </c>
      <c r="F13" s="640" t="s">
        <v>3056</v>
      </c>
      <c r="G13" s="1823"/>
      <c r="H13" s="641">
        <f>G13*E13</f>
        <v>0</v>
      </c>
    </row>
    <row r="14" spans="1:18" ht="18" customHeight="1">
      <c r="A14" s="178"/>
      <c r="B14" s="642" t="s">
        <v>3057</v>
      </c>
      <c r="C14" s="643"/>
      <c r="D14" s="644" t="s">
        <v>3058</v>
      </c>
      <c r="E14" s="645">
        <v>1</v>
      </c>
      <c r="F14" s="646" t="s">
        <v>3056</v>
      </c>
      <c r="G14" s="1824"/>
      <c r="H14" s="647">
        <f>G14*E14</f>
        <v>0</v>
      </c>
    </row>
    <row r="15" spans="1:18" ht="18" customHeight="1">
      <c r="A15" s="178"/>
      <c r="B15" s="642" t="s">
        <v>3059</v>
      </c>
      <c r="C15" s="643"/>
      <c r="D15" s="644" t="s">
        <v>3060</v>
      </c>
      <c r="E15" s="645">
        <v>1</v>
      </c>
      <c r="F15" s="646" t="s">
        <v>3056</v>
      </c>
      <c r="G15" s="1824"/>
      <c r="H15" s="647">
        <f t="shared" ref="H15:H39" si="0">G15*E15</f>
        <v>0</v>
      </c>
    </row>
    <row r="16" spans="1:18" ht="18" customHeight="1">
      <c r="A16" s="178"/>
      <c r="B16" s="642" t="s">
        <v>3061</v>
      </c>
      <c r="C16" s="643"/>
      <c r="D16" s="644" t="s">
        <v>3062</v>
      </c>
      <c r="E16" s="645">
        <v>1</v>
      </c>
      <c r="F16" s="646" t="s">
        <v>3056</v>
      </c>
      <c r="G16" s="1824"/>
      <c r="H16" s="647">
        <f t="shared" si="0"/>
        <v>0</v>
      </c>
    </row>
    <row r="17" spans="1:8" ht="18" customHeight="1">
      <c r="A17" s="178"/>
      <c r="B17" s="642" t="s">
        <v>3063</v>
      </c>
      <c r="C17" s="643"/>
      <c r="D17" s="644" t="s">
        <v>3064</v>
      </c>
      <c r="E17" s="645">
        <v>1</v>
      </c>
      <c r="F17" s="646" t="s">
        <v>3056</v>
      </c>
      <c r="G17" s="1824"/>
      <c r="H17" s="647">
        <f t="shared" si="0"/>
        <v>0</v>
      </c>
    </row>
    <row r="18" spans="1:8" ht="18" customHeight="1">
      <c r="A18" s="178"/>
      <c r="B18" s="642" t="s">
        <v>3065</v>
      </c>
      <c r="C18" s="643"/>
      <c r="D18" s="644" t="s">
        <v>3066</v>
      </c>
      <c r="E18" s="645">
        <v>1</v>
      </c>
      <c r="F18" s="646" t="s">
        <v>3056</v>
      </c>
      <c r="G18" s="1824"/>
      <c r="H18" s="647">
        <f t="shared" si="0"/>
        <v>0</v>
      </c>
    </row>
    <row r="19" spans="1:8" ht="18" customHeight="1">
      <c r="A19" s="178"/>
      <c r="B19" s="642" t="s">
        <v>3067</v>
      </c>
      <c r="C19" s="643"/>
      <c r="D19" s="644" t="s">
        <v>3068</v>
      </c>
      <c r="E19" s="645">
        <v>1</v>
      </c>
      <c r="F19" s="646" t="s">
        <v>3056</v>
      </c>
      <c r="G19" s="1824"/>
      <c r="H19" s="647">
        <f t="shared" si="0"/>
        <v>0</v>
      </c>
    </row>
    <row r="20" spans="1:8" ht="18" customHeight="1">
      <c r="A20" s="178"/>
      <c r="B20" s="642" t="s">
        <v>3069</v>
      </c>
      <c r="C20" s="643"/>
      <c r="D20" s="644" t="s">
        <v>3070</v>
      </c>
      <c r="E20" s="645">
        <v>1</v>
      </c>
      <c r="F20" s="646" t="s">
        <v>3056</v>
      </c>
      <c r="G20" s="1824"/>
      <c r="H20" s="647">
        <f t="shared" si="0"/>
        <v>0</v>
      </c>
    </row>
    <row r="21" spans="1:8" ht="18" customHeight="1">
      <c r="A21" s="178"/>
      <c r="B21" s="642" t="s">
        <v>3071</v>
      </c>
      <c r="C21" s="643"/>
      <c r="D21" s="644" t="s">
        <v>3072</v>
      </c>
      <c r="E21" s="645">
        <v>3000</v>
      </c>
      <c r="F21" s="646" t="s">
        <v>3073</v>
      </c>
      <c r="G21" s="1824"/>
      <c r="H21" s="647">
        <f t="shared" si="0"/>
        <v>0</v>
      </c>
    </row>
    <row r="22" spans="1:8" ht="18" customHeight="1">
      <c r="A22" s="178"/>
      <c r="B22" s="642" t="s">
        <v>3074</v>
      </c>
      <c r="C22" s="643"/>
      <c r="D22" s="644" t="s">
        <v>3075</v>
      </c>
      <c r="E22" s="645">
        <v>500</v>
      </c>
      <c r="F22" s="646" t="s">
        <v>3073</v>
      </c>
      <c r="G22" s="1824"/>
      <c r="H22" s="647">
        <f t="shared" si="0"/>
        <v>0</v>
      </c>
    </row>
    <row r="23" spans="1:8" ht="18" customHeight="1">
      <c r="A23" s="178"/>
      <c r="B23" s="642" t="s">
        <v>3076</v>
      </c>
      <c r="C23" s="643"/>
      <c r="D23" s="644" t="s">
        <v>3077</v>
      </c>
      <c r="E23" s="645">
        <v>25</v>
      </c>
      <c r="F23" s="646" t="s">
        <v>3056</v>
      </c>
      <c r="G23" s="1824"/>
      <c r="H23" s="647">
        <f t="shared" si="0"/>
        <v>0</v>
      </c>
    </row>
    <row r="24" spans="1:8" ht="18" customHeight="1">
      <c r="A24" s="178"/>
      <c r="B24" s="642" t="s">
        <v>3078</v>
      </c>
      <c r="C24" s="643"/>
      <c r="D24" s="644" t="s">
        <v>3079</v>
      </c>
      <c r="E24" s="645">
        <v>25</v>
      </c>
      <c r="F24" s="646" t="s">
        <v>1875</v>
      </c>
      <c r="G24" s="1824"/>
      <c r="H24" s="647">
        <f t="shared" si="0"/>
        <v>0</v>
      </c>
    </row>
    <row r="25" spans="1:8" ht="18" customHeight="1">
      <c r="A25" s="178"/>
      <c r="B25" s="642" t="s">
        <v>3080</v>
      </c>
      <c r="C25" s="643"/>
      <c r="D25" s="644" t="s">
        <v>3081</v>
      </c>
      <c r="E25" s="645">
        <v>25</v>
      </c>
      <c r="F25" s="646" t="s">
        <v>1875</v>
      </c>
      <c r="G25" s="1824"/>
      <c r="H25" s="647">
        <f t="shared" si="0"/>
        <v>0</v>
      </c>
    </row>
    <row r="26" spans="1:8" ht="18" customHeight="1">
      <c r="A26" s="178"/>
      <c r="B26" s="642" t="s">
        <v>3082</v>
      </c>
      <c r="C26" s="643"/>
      <c r="D26" s="644" t="s">
        <v>3083</v>
      </c>
      <c r="E26" s="645">
        <v>25</v>
      </c>
      <c r="F26" s="646" t="s">
        <v>1875</v>
      </c>
      <c r="G26" s="1824"/>
      <c r="H26" s="647">
        <f t="shared" si="0"/>
        <v>0</v>
      </c>
    </row>
    <row r="27" spans="1:8" ht="18" customHeight="1">
      <c r="A27" s="178"/>
      <c r="B27" s="642" t="s">
        <v>3084</v>
      </c>
      <c r="C27" s="643"/>
      <c r="D27" s="644" t="s">
        <v>3085</v>
      </c>
      <c r="E27" s="645">
        <v>25</v>
      </c>
      <c r="F27" s="646" t="s">
        <v>3056</v>
      </c>
      <c r="G27" s="1824"/>
      <c r="H27" s="647">
        <f t="shared" si="0"/>
        <v>0</v>
      </c>
    </row>
    <row r="28" spans="1:8" ht="18" customHeight="1">
      <c r="A28" s="178"/>
      <c r="B28" s="642" t="s">
        <v>3086</v>
      </c>
      <c r="C28" s="643"/>
      <c r="D28" s="644" t="s">
        <v>3087</v>
      </c>
      <c r="E28" s="645">
        <v>25</v>
      </c>
      <c r="F28" s="646" t="s">
        <v>3056</v>
      </c>
      <c r="G28" s="1824"/>
      <c r="H28" s="647">
        <f t="shared" si="0"/>
        <v>0</v>
      </c>
    </row>
    <row r="29" spans="1:8" ht="32.1" customHeight="1">
      <c r="A29" s="178"/>
      <c r="B29" s="655" t="s">
        <v>3088</v>
      </c>
      <c r="C29" s="656"/>
      <c r="D29" s="657" t="s">
        <v>3089</v>
      </c>
      <c r="E29" s="1069"/>
      <c r="F29" s="1069"/>
      <c r="G29" s="1069"/>
      <c r="H29" s="1068" t="s">
        <v>4743</v>
      </c>
    </row>
    <row r="30" spans="1:8" ht="22.5" customHeight="1">
      <c r="A30" s="178"/>
      <c r="B30" s="655" t="s">
        <v>3090</v>
      </c>
      <c r="C30" s="656"/>
      <c r="D30" s="657" t="s">
        <v>3091</v>
      </c>
      <c r="E30" s="1069"/>
      <c r="F30" s="1069"/>
      <c r="G30" s="1069"/>
      <c r="H30" s="1068" t="s">
        <v>4743</v>
      </c>
    </row>
    <row r="31" spans="1:8" ht="32.1" customHeight="1">
      <c r="A31" s="178"/>
      <c r="B31" s="655" t="s">
        <v>3092</v>
      </c>
      <c r="C31" s="656"/>
      <c r="D31" s="657" t="s">
        <v>3093</v>
      </c>
      <c r="E31" s="1069"/>
      <c r="F31" s="1069"/>
      <c r="G31" s="1069"/>
      <c r="H31" s="1720" t="s">
        <v>4934</v>
      </c>
    </row>
    <row r="32" spans="1:8" ht="30" customHeight="1">
      <c r="A32" s="178"/>
      <c r="B32" s="642" t="s">
        <v>3094</v>
      </c>
      <c r="C32" s="643"/>
      <c r="D32" s="644" t="s">
        <v>4935</v>
      </c>
      <c r="E32" s="645">
        <v>50</v>
      </c>
      <c r="F32" s="646" t="s">
        <v>3056</v>
      </c>
      <c r="G32" s="1824"/>
      <c r="H32" s="647">
        <f t="shared" si="0"/>
        <v>0</v>
      </c>
    </row>
    <row r="33" spans="1:8" ht="18" customHeight="1">
      <c r="A33" s="178"/>
      <c r="B33" s="642" t="s">
        <v>3095</v>
      </c>
      <c r="C33" s="643"/>
      <c r="D33" s="644" t="s">
        <v>3096</v>
      </c>
      <c r="E33" s="648">
        <v>50</v>
      </c>
      <c r="F33" s="646" t="s">
        <v>3097</v>
      </c>
      <c r="G33" s="1824"/>
      <c r="H33" s="647">
        <f t="shared" si="0"/>
        <v>0</v>
      </c>
    </row>
    <row r="34" spans="1:8" ht="32.1" customHeight="1">
      <c r="A34" s="178"/>
      <c r="B34" s="642" t="s">
        <v>3098</v>
      </c>
      <c r="C34" s="643"/>
      <c r="D34" s="644" t="s">
        <v>3099</v>
      </c>
      <c r="E34" s="648">
        <v>1</v>
      </c>
      <c r="F34" s="646" t="s">
        <v>3056</v>
      </c>
      <c r="G34" s="1824"/>
      <c r="H34" s="647">
        <f t="shared" si="0"/>
        <v>0</v>
      </c>
    </row>
    <row r="35" spans="1:8" ht="18" customHeight="1">
      <c r="A35" s="178"/>
      <c r="B35" s="642" t="s">
        <v>3100</v>
      </c>
      <c r="C35" s="643"/>
      <c r="D35" s="644" t="s">
        <v>3101</v>
      </c>
      <c r="E35" s="648">
        <v>1</v>
      </c>
      <c r="F35" s="646" t="s">
        <v>3056</v>
      </c>
      <c r="G35" s="1824"/>
      <c r="H35" s="647">
        <f t="shared" si="0"/>
        <v>0</v>
      </c>
    </row>
    <row r="36" spans="1:8" ht="18" customHeight="1">
      <c r="A36" s="178"/>
      <c r="B36" s="642" t="s">
        <v>3102</v>
      </c>
      <c r="C36" s="643"/>
      <c r="D36" s="644" t="s">
        <v>3103</v>
      </c>
      <c r="E36" s="648">
        <v>1</v>
      </c>
      <c r="F36" s="646" t="s">
        <v>3056</v>
      </c>
      <c r="G36" s="1824"/>
      <c r="H36" s="647">
        <f t="shared" si="0"/>
        <v>0</v>
      </c>
    </row>
    <row r="37" spans="1:8" ht="18" customHeight="1">
      <c r="A37" s="178"/>
      <c r="B37" s="642" t="s">
        <v>3104</v>
      </c>
      <c r="C37" s="643"/>
      <c r="D37" s="644" t="s">
        <v>3105</v>
      </c>
      <c r="E37" s="645">
        <v>1</v>
      </c>
      <c r="F37" s="646" t="s">
        <v>3056</v>
      </c>
      <c r="G37" s="1824"/>
      <c r="H37" s="647">
        <f t="shared" si="0"/>
        <v>0</v>
      </c>
    </row>
    <row r="38" spans="1:8" ht="18" customHeight="1">
      <c r="A38" s="178"/>
      <c r="B38" s="642" t="s">
        <v>3106</v>
      </c>
      <c r="C38" s="643"/>
      <c r="D38" s="644" t="s">
        <v>3107</v>
      </c>
      <c r="E38" s="648">
        <v>1</v>
      </c>
      <c r="F38" s="646" t="s">
        <v>3056</v>
      </c>
      <c r="G38" s="1824"/>
      <c r="H38" s="647">
        <f t="shared" si="0"/>
        <v>0</v>
      </c>
    </row>
    <row r="39" spans="1:8" ht="32.1" customHeight="1" thickBot="1">
      <c r="A39" s="178"/>
      <c r="B39" s="649" t="s">
        <v>3108</v>
      </c>
      <c r="C39" s="650"/>
      <c r="D39" s="651" t="s">
        <v>3109</v>
      </c>
      <c r="E39" s="652">
        <v>1</v>
      </c>
      <c r="F39" s="653" t="s">
        <v>3056</v>
      </c>
      <c r="G39" s="1825"/>
      <c r="H39" s="654">
        <f t="shared" si="0"/>
        <v>0</v>
      </c>
    </row>
    <row r="40" spans="1:8" ht="16.5" customHeight="1" thickBot="1">
      <c r="A40" s="178"/>
      <c r="B40" s="197"/>
      <c r="C40" s="198"/>
      <c r="D40" s="199"/>
      <c r="E40" s="198"/>
      <c r="F40" s="200"/>
      <c r="G40" s="201"/>
      <c r="H40" s="202"/>
    </row>
    <row r="41" spans="1:8" ht="24.75" customHeight="1" thickBot="1">
      <c r="A41" s="178"/>
      <c r="B41" s="785" t="s">
        <v>3110</v>
      </c>
      <c r="C41" s="785"/>
      <c r="D41" s="1043" t="s">
        <v>3111</v>
      </c>
      <c r="E41" s="1044"/>
      <c r="F41" s="1044"/>
      <c r="G41" s="1044"/>
      <c r="H41" s="1046">
        <f>SUM(H42:H78)</f>
        <v>0</v>
      </c>
    </row>
    <row r="42" spans="1:8" ht="71.25" customHeight="1">
      <c r="A42" s="178"/>
      <c r="B42" s="630" t="s">
        <v>3112</v>
      </c>
      <c r="C42" s="630"/>
      <c r="D42" s="631" t="s">
        <v>3113</v>
      </c>
      <c r="E42" s="632">
        <v>25</v>
      </c>
      <c r="F42" s="633" t="s">
        <v>1875</v>
      </c>
      <c r="G42" s="1826"/>
      <c r="H42" s="634">
        <f t="shared" ref="H42:H78" si="1">G42*E42</f>
        <v>0</v>
      </c>
    </row>
    <row r="43" spans="1:8" ht="32.1" customHeight="1">
      <c r="A43" s="178"/>
      <c r="B43" s="635" t="s">
        <v>3114</v>
      </c>
      <c r="C43" s="635"/>
      <c r="D43" s="1049" t="s">
        <v>3115</v>
      </c>
      <c r="E43" s="1050">
        <v>1200</v>
      </c>
      <c r="F43" s="1051" t="s">
        <v>6</v>
      </c>
      <c r="G43" s="1827"/>
      <c r="H43" s="1052">
        <f t="shared" si="1"/>
        <v>0</v>
      </c>
    </row>
    <row r="44" spans="1:8" ht="18" customHeight="1">
      <c r="A44" s="178"/>
      <c r="B44" s="635" t="s">
        <v>3116</v>
      </c>
      <c r="C44" s="635"/>
      <c r="D44" s="1053" t="s">
        <v>3117</v>
      </c>
      <c r="E44" s="1050">
        <v>50</v>
      </c>
      <c r="F44" s="1051" t="s">
        <v>1875</v>
      </c>
      <c r="G44" s="1827"/>
      <c r="H44" s="1052">
        <f>G44*E44</f>
        <v>0</v>
      </c>
    </row>
    <row r="45" spans="1:8" ht="18" customHeight="1">
      <c r="A45" s="178"/>
      <c r="B45" s="635" t="s">
        <v>3118</v>
      </c>
      <c r="C45" s="635"/>
      <c r="D45" s="1053" t="s">
        <v>3119</v>
      </c>
      <c r="E45" s="1050">
        <v>310</v>
      </c>
      <c r="F45" s="1051" t="s">
        <v>6</v>
      </c>
      <c r="G45" s="1827"/>
      <c r="H45" s="1054">
        <f>G45*E45</f>
        <v>0</v>
      </c>
    </row>
    <row r="46" spans="1:8" ht="18" customHeight="1">
      <c r="A46" s="178"/>
      <c r="B46" s="635" t="s">
        <v>3120</v>
      </c>
      <c r="C46" s="635"/>
      <c r="D46" s="1053" t="s">
        <v>3121</v>
      </c>
      <c r="E46" s="1050">
        <v>310</v>
      </c>
      <c r="F46" s="1051" t="s">
        <v>6</v>
      </c>
      <c r="G46" s="1827"/>
      <c r="H46" s="1054">
        <f>G46*E46</f>
        <v>0</v>
      </c>
    </row>
    <row r="47" spans="1:8" ht="116.25" customHeight="1">
      <c r="A47" s="178"/>
      <c r="B47" s="635" t="s">
        <v>3122</v>
      </c>
      <c r="C47" s="635"/>
      <c r="D47" s="1055" t="s">
        <v>3123</v>
      </c>
      <c r="E47" s="1050">
        <v>1</v>
      </c>
      <c r="F47" s="1051" t="s">
        <v>1875</v>
      </c>
      <c r="G47" s="1827"/>
      <c r="H47" s="1052">
        <f>G47*E47</f>
        <v>0</v>
      </c>
    </row>
    <row r="48" spans="1:8" ht="116.25" customHeight="1">
      <c r="A48" s="178"/>
      <c r="B48" s="635" t="s">
        <v>3124</v>
      </c>
      <c r="C48" s="635"/>
      <c r="D48" s="1055" t="s">
        <v>3125</v>
      </c>
      <c r="E48" s="1050">
        <v>1</v>
      </c>
      <c r="F48" s="1051" t="s">
        <v>1875</v>
      </c>
      <c r="G48" s="1827"/>
      <c r="H48" s="1052">
        <f>G48*E48</f>
        <v>0</v>
      </c>
    </row>
    <row r="49" spans="1:9" ht="27" customHeight="1">
      <c r="A49" s="178"/>
      <c r="B49" s="635" t="s">
        <v>3126</v>
      </c>
      <c r="C49" s="635"/>
      <c r="D49" s="1053" t="s">
        <v>3127</v>
      </c>
      <c r="E49" s="1050">
        <v>170</v>
      </c>
      <c r="F49" s="1051" t="s">
        <v>6</v>
      </c>
      <c r="G49" s="1827"/>
      <c r="H49" s="1052">
        <f t="shared" si="1"/>
        <v>0</v>
      </c>
    </row>
    <row r="50" spans="1:9" ht="18" customHeight="1">
      <c r="A50" s="178"/>
      <c r="B50" s="635" t="s">
        <v>3128</v>
      </c>
      <c r="C50" s="635"/>
      <c r="D50" s="1053" t="s">
        <v>3129</v>
      </c>
      <c r="E50" s="1050">
        <v>28</v>
      </c>
      <c r="F50" s="1051" t="s">
        <v>1875</v>
      </c>
      <c r="G50" s="1827"/>
      <c r="H50" s="1052">
        <f t="shared" si="1"/>
        <v>0</v>
      </c>
    </row>
    <row r="51" spans="1:9" ht="18" customHeight="1">
      <c r="A51" s="178"/>
      <c r="B51" s="635" t="s">
        <v>3130</v>
      </c>
      <c r="C51" s="635"/>
      <c r="D51" s="1049" t="s">
        <v>3131</v>
      </c>
      <c r="E51" s="1050">
        <v>4</v>
      </c>
      <c r="F51" s="1051" t="s">
        <v>1875</v>
      </c>
      <c r="G51" s="1827"/>
      <c r="H51" s="1052">
        <f t="shared" si="1"/>
        <v>0</v>
      </c>
    </row>
    <row r="52" spans="1:9" ht="18" customHeight="1">
      <c r="A52" s="178"/>
      <c r="B52" s="635" t="s">
        <v>3132</v>
      </c>
      <c r="C52" s="635"/>
      <c r="D52" s="1053" t="s">
        <v>3133</v>
      </c>
      <c r="E52" s="1050">
        <v>120</v>
      </c>
      <c r="F52" s="1051" t="s">
        <v>6</v>
      </c>
      <c r="G52" s="1827"/>
      <c r="H52" s="1052">
        <f t="shared" si="1"/>
        <v>0</v>
      </c>
    </row>
    <row r="53" spans="1:9" ht="18" customHeight="1">
      <c r="A53" s="178"/>
      <c r="B53" s="635" t="s">
        <v>3134</v>
      </c>
      <c r="C53" s="635"/>
      <c r="D53" s="1053" t="s">
        <v>3135</v>
      </c>
      <c r="E53" s="1050">
        <v>120</v>
      </c>
      <c r="F53" s="1051" t="s">
        <v>6</v>
      </c>
      <c r="G53" s="1827"/>
      <c r="H53" s="1052">
        <f t="shared" si="1"/>
        <v>0</v>
      </c>
    </row>
    <row r="54" spans="1:9" ht="26.25" customHeight="1">
      <c r="A54" s="178"/>
      <c r="B54" s="635" t="s">
        <v>3136</v>
      </c>
      <c r="C54" s="635"/>
      <c r="D54" s="1049" t="s">
        <v>3137</v>
      </c>
      <c r="E54" s="1050">
        <v>2</v>
      </c>
      <c r="F54" s="1051" t="s">
        <v>3056</v>
      </c>
      <c r="G54" s="1827"/>
      <c r="H54" s="1052">
        <f t="shared" si="1"/>
        <v>0</v>
      </c>
    </row>
    <row r="55" spans="1:9" ht="26.25" customHeight="1">
      <c r="A55" s="178"/>
      <c r="B55" s="635" t="s">
        <v>3138</v>
      </c>
      <c r="C55" s="635"/>
      <c r="D55" s="1056" t="s">
        <v>3139</v>
      </c>
      <c r="E55" s="1050">
        <v>2</v>
      </c>
      <c r="F55" s="1051" t="s">
        <v>3056</v>
      </c>
      <c r="G55" s="1827"/>
      <c r="H55" s="1052">
        <f t="shared" si="1"/>
        <v>0</v>
      </c>
    </row>
    <row r="56" spans="1:9" ht="36" customHeight="1">
      <c r="A56" s="178"/>
      <c r="B56" s="635" t="s">
        <v>3140</v>
      </c>
      <c r="C56" s="635"/>
      <c r="D56" s="1057" t="s">
        <v>3141</v>
      </c>
      <c r="E56" s="1050">
        <v>2500</v>
      </c>
      <c r="F56" s="1051" t="s">
        <v>3142</v>
      </c>
      <c r="G56" s="1827"/>
      <c r="H56" s="1058">
        <f t="shared" si="1"/>
        <v>0</v>
      </c>
    </row>
    <row r="57" spans="1:9" ht="18" customHeight="1">
      <c r="A57" s="178"/>
      <c r="B57" s="635" t="s">
        <v>3143</v>
      </c>
      <c r="C57" s="635"/>
      <c r="D57" s="1057" t="s">
        <v>3144</v>
      </c>
      <c r="E57" s="1050">
        <v>1</v>
      </c>
      <c r="F57" s="1051" t="s">
        <v>3056</v>
      </c>
      <c r="G57" s="1827"/>
      <c r="H57" s="1052">
        <f t="shared" si="1"/>
        <v>0</v>
      </c>
    </row>
    <row r="58" spans="1:9" ht="18" customHeight="1">
      <c r="A58" s="178"/>
      <c r="B58" s="635" t="s">
        <v>3145</v>
      </c>
      <c r="C58" s="635"/>
      <c r="D58" s="1057" t="s">
        <v>3146</v>
      </c>
      <c r="E58" s="1050">
        <v>1</v>
      </c>
      <c r="F58" s="1051" t="s">
        <v>3056</v>
      </c>
      <c r="G58" s="1827"/>
      <c r="H58" s="1052">
        <f t="shared" si="1"/>
        <v>0</v>
      </c>
    </row>
    <row r="59" spans="1:9" ht="18" customHeight="1">
      <c r="A59" s="178"/>
      <c r="B59" s="635" t="s">
        <v>3147</v>
      </c>
      <c r="C59" s="635"/>
      <c r="D59" s="1057" t="s">
        <v>3148</v>
      </c>
      <c r="E59" s="1050">
        <v>1</v>
      </c>
      <c r="F59" s="1051" t="s">
        <v>3056</v>
      </c>
      <c r="G59" s="1827"/>
      <c r="H59" s="1052">
        <f t="shared" si="1"/>
        <v>0</v>
      </c>
    </row>
    <row r="60" spans="1:9" ht="18" customHeight="1">
      <c r="A60" s="178"/>
      <c r="B60" s="635" t="s">
        <v>3149</v>
      </c>
      <c r="C60" s="635"/>
      <c r="D60" s="1057" t="s">
        <v>3150</v>
      </c>
      <c r="E60" s="1050">
        <v>1</v>
      </c>
      <c r="F60" s="1051" t="s">
        <v>3056</v>
      </c>
      <c r="G60" s="1827"/>
      <c r="H60" s="1052">
        <f t="shared" si="1"/>
        <v>0</v>
      </c>
    </row>
    <row r="61" spans="1:9" ht="18" customHeight="1">
      <c r="A61" s="178"/>
      <c r="B61" s="635" t="s">
        <v>3151</v>
      </c>
      <c r="C61" s="635"/>
      <c r="D61" s="1057" t="s">
        <v>3152</v>
      </c>
      <c r="E61" s="1050">
        <v>1</v>
      </c>
      <c r="F61" s="1051" t="s">
        <v>3056</v>
      </c>
      <c r="G61" s="1827"/>
      <c r="H61" s="1052">
        <f t="shared" si="1"/>
        <v>0</v>
      </c>
      <c r="I61" s="765"/>
    </row>
    <row r="62" spans="1:9" ht="39.75" customHeight="1">
      <c r="A62" s="178"/>
      <c r="B62" s="635" t="s">
        <v>3153</v>
      </c>
      <c r="C62" s="635"/>
      <c r="D62" s="1057" t="s">
        <v>3154</v>
      </c>
      <c r="E62" s="1050">
        <v>1</v>
      </c>
      <c r="F62" s="1051" t="s">
        <v>3056</v>
      </c>
      <c r="G62" s="2170" t="s">
        <v>3155</v>
      </c>
      <c r="H62" s="1059" t="s">
        <v>3155</v>
      </c>
      <c r="I62" s="765"/>
    </row>
    <row r="63" spans="1:9" ht="18" customHeight="1">
      <c r="A63" s="178"/>
      <c r="B63" s="635" t="s">
        <v>3156</v>
      </c>
      <c r="C63" s="635"/>
      <c r="D63" s="1060" t="s">
        <v>3157</v>
      </c>
      <c r="E63" s="1061">
        <v>255</v>
      </c>
      <c r="F63" s="1051" t="s">
        <v>17</v>
      </c>
      <c r="G63" s="1827"/>
      <c r="H63" s="1052">
        <f t="shared" si="1"/>
        <v>0</v>
      </c>
      <c r="I63" s="765"/>
    </row>
    <row r="64" spans="1:9" ht="18" customHeight="1">
      <c r="A64" s="178"/>
      <c r="B64" s="635" t="s">
        <v>3158</v>
      </c>
      <c r="C64" s="635"/>
      <c r="D64" s="1060" t="s">
        <v>3159</v>
      </c>
      <c r="E64" s="1061">
        <v>10</v>
      </c>
      <c r="F64" s="1051" t="s">
        <v>17</v>
      </c>
      <c r="G64" s="1827"/>
      <c r="H64" s="1052">
        <f t="shared" si="1"/>
        <v>0</v>
      </c>
      <c r="I64" s="765"/>
    </row>
    <row r="65" spans="1:9" ht="18" customHeight="1">
      <c r="A65" s="178"/>
      <c r="B65" s="635" t="s">
        <v>3160</v>
      </c>
      <c r="C65" s="635"/>
      <c r="D65" s="1060" t="s">
        <v>3161</v>
      </c>
      <c r="E65" s="1061">
        <v>265</v>
      </c>
      <c r="F65" s="1051" t="s">
        <v>17</v>
      </c>
      <c r="G65" s="1827"/>
      <c r="H65" s="1052">
        <f t="shared" si="1"/>
        <v>0</v>
      </c>
      <c r="I65" s="765"/>
    </row>
    <row r="66" spans="1:9" ht="18" customHeight="1">
      <c r="A66" s="178"/>
      <c r="B66" s="635" t="s">
        <v>3162</v>
      </c>
      <c r="C66" s="635"/>
      <c r="D66" s="1060" t="s">
        <v>3163</v>
      </c>
      <c r="E66" s="1061">
        <v>255</v>
      </c>
      <c r="F66" s="1051" t="s">
        <v>17</v>
      </c>
      <c r="G66" s="1827"/>
      <c r="H66" s="1052">
        <f t="shared" si="1"/>
        <v>0</v>
      </c>
      <c r="I66" s="765"/>
    </row>
    <row r="67" spans="1:9" ht="18" customHeight="1">
      <c r="A67" s="178"/>
      <c r="B67" s="635" t="s">
        <v>3164</v>
      </c>
      <c r="C67" s="635"/>
      <c r="D67" s="1060" t="s">
        <v>3165</v>
      </c>
      <c r="E67" s="1061">
        <v>50</v>
      </c>
      <c r="F67" s="1051" t="s">
        <v>17</v>
      </c>
      <c r="G67" s="1827"/>
      <c r="H67" s="1052">
        <f t="shared" si="1"/>
        <v>0</v>
      </c>
      <c r="I67" s="765"/>
    </row>
    <row r="68" spans="1:9" ht="18" customHeight="1">
      <c r="A68" s="178"/>
      <c r="B68" s="635" t="s">
        <v>3166</v>
      </c>
      <c r="C68" s="635"/>
      <c r="D68" s="1060" t="s">
        <v>3167</v>
      </c>
      <c r="E68" s="1061">
        <v>85</v>
      </c>
      <c r="F68" s="1051" t="s">
        <v>17</v>
      </c>
      <c r="G68" s="1827"/>
      <c r="H68" s="1052">
        <f t="shared" si="1"/>
        <v>0</v>
      </c>
      <c r="I68" s="765"/>
    </row>
    <row r="69" spans="1:9" ht="32.25" customHeight="1">
      <c r="A69" s="178"/>
      <c r="B69" s="635" t="s">
        <v>3168</v>
      </c>
      <c r="C69" s="635"/>
      <c r="D69" s="1060" t="s">
        <v>3169</v>
      </c>
      <c r="E69" s="1061">
        <v>10</v>
      </c>
      <c r="F69" s="1051" t="s">
        <v>17</v>
      </c>
      <c r="G69" s="2170" t="s">
        <v>4661</v>
      </c>
      <c r="H69" s="1059" t="s">
        <v>4661</v>
      </c>
      <c r="I69" s="765"/>
    </row>
    <row r="70" spans="1:9" ht="32.25" customHeight="1">
      <c r="A70" s="178"/>
      <c r="B70" s="635" t="s">
        <v>3170</v>
      </c>
      <c r="C70" s="635"/>
      <c r="D70" s="1060" t="s">
        <v>3171</v>
      </c>
      <c r="E70" s="1061">
        <v>245</v>
      </c>
      <c r="F70" s="1051" t="s">
        <v>17</v>
      </c>
      <c r="G70" s="1827"/>
      <c r="H70" s="1052">
        <f t="shared" si="1"/>
        <v>0</v>
      </c>
      <c r="I70" s="765"/>
    </row>
    <row r="71" spans="1:9" ht="18" customHeight="1">
      <c r="A71" s="178"/>
      <c r="B71" s="635" t="s">
        <v>3172</v>
      </c>
      <c r="C71" s="635"/>
      <c r="D71" s="1060" t="s">
        <v>3173</v>
      </c>
      <c r="E71" s="1050">
        <v>10</v>
      </c>
      <c r="F71" s="1051" t="s">
        <v>0</v>
      </c>
      <c r="G71" s="1827"/>
      <c r="H71" s="1052">
        <f t="shared" si="1"/>
        <v>0</v>
      </c>
      <c r="I71" s="765"/>
    </row>
    <row r="72" spans="1:9" ht="18" customHeight="1">
      <c r="A72" s="178"/>
      <c r="B72" s="635" t="s">
        <v>3174</v>
      </c>
      <c r="C72" s="635"/>
      <c r="D72" s="1060" t="s">
        <v>3175</v>
      </c>
      <c r="E72" s="1050" t="s">
        <v>3176</v>
      </c>
      <c r="F72" s="1051" t="s">
        <v>16</v>
      </c>
      <c r="G72" s="2170" t="s">
        <v>3177</v>
      </c>
      <c r="H72" s="1062" t="s">
        <v>3176</v>
      </c>
      <c r="I72" s="765"/>
    </row>
    <row r="73" spans="1:9" ht="18" customHeight="1">
      <c r="A73" s="178"/>
      <c r="B73" s="635" t="s">
        <v>3178</v>
      </c>
      <c r="C73" s="635"/>
      <c r="D73" s="1057" t="s">
        <v>3179</v>
      </c>
      <c r="E73" s="1050">
        <v>1</v>
      </c>
      <c r="F73" s="1051" t="s">
        <v>3056</v>
      </c>
      <c r="G73" s="1827"/>
      <c r="H73" s="1052">
        <f t="shared" si="1"/>
        <v>0</v>
      </c>
      <c r="I73" s="765"/>
    </row>
    <row r="74" spans="1:9" ht="29.25" customHeight="1">
      <c r="A74" s="178"/>
      <c r="B74" s="635" t="s">
        <v>3180</v>
      </c>
      <c r="C74" s="635"/>
      <c r="D74" s="1057" t="s">
        <v>3181</v>
      </c>
      <c r="E74" s="1050">
        <v>1</v>
      </c>
      <c r="F74" s="1051" t="s">
        <v>3056</v>
      </c>
      <c r="G74" s="1827"/>
      <c r="H74" s="1052">
        <f t="shared" si="1"/>
        <v>0</v>
      </c>
    </row>
    <row r="75" spans="1:9" ht="18" customHeight="1">
      <c r="A75" s="178"/>
      <c r="B75" s="635" t="s">
        <v>3182</v>
      </c>
      <c r="C75" s="635"/>
      <c r="D75" s="1057" t="s">
        <v>3183</v>
      </c>
      <c r="E75" s="1050">
        <v>1</v>
      </c>
      <c r="F75" s="1051" t="s">
        <v>3056</v>
      </c>
      <c r="G75" s="1827"/>
      <c r="H75" s="1052">
        <f t="shared" si="1"/>
        <v>0</v>
      </c>
    </row>
    <row r="76" spans="1:9" ht="18" customHeight="1">
      <c r="A76" s="178"/>
      <c r="B76" s="635" t="s">
        <v>3184</v>
      </c>
      <c r="C76" s="635"/>
      <c r="D76" s="1057" t="s">
        <v>3103</v>
      </c>
      <c r="E76" s="1050">
        <v>1</v>
      </c>
      <c r="F76" s="1051" t="s">
        <v>3056</v>
      </c>
      <c r="G76" s="1827"/>
      <c r="H76" s="1052">
        <f t="shared" si="1"/>
        <v>0</v>
      </c>
    </row>
    <row r="77" spans="1:9" ht="18" customHeight="1">
      <c r="A77" s="178"/>
      <c r="B77" s="635" t="s">
        <v>3185</v>
      </c>
      <c r="C77" s="635"/>
      <c r="D77" s="1057" t="s">
        <v>3105</v>
      </c>
      <c r="E77" s="1050">
        <v>1</v>
      </c>
      <c r="F77" s="1051" t="s">
        <v>3056</v>
      </c>
      <c r="G77" s="1827"/>
      <c r="H77" s="1052">
        <f>G77*E77</f>
        <v>0</v>
      </c>
    </row>
    <row r="78" spans="1:9" ht="27" customHeight="1" thickBot="1">
      <c r="A78" s="178"/>
      <c r="B78" s="1063" t="s">
        <v>3186</v>
      </c>
      <c r="C78" s="1063"/>
      <c r="D78" s="1064" t="s">
        <v>3109</v>
      </c>
      <c r="E78" s="1065">
        <v>1</v>
      </c>
      <c r="F78" s="1066" t="s">
        <v>3056</v>
      </c>
      <c r="G78" s="1828"/>
      <c r="H78" s="1067">
        <f t="shared" si="1"/>
        <v>0</v>
      </c>
    </row>
  </sheetData>
  <sheetProtection algorithmName="SHA-512" hashValue="hxtjBqtBGSSOhoIAgeBcNg80u0h1A1fic3i31kz+nzdnoR+/1f/CFKwZKemMBjPVQF3KxrqAZ+iFFLiB5R7msg==" saltValue="UssEvnCph7LEhZbicnaeew==" spinCount="100000" sheet="1" objects="1" scenarios="1"/>
  <mergeCells count="1">
    <mergeCell ref="B3:H3"/>
  </mergeCells>
  <printOptions gridLines="1"/>
  <pageMargins left="0.86614173228346458" right="0.39370078740157483" top="0.86614173228346458" bottom="0.35433070866141736" header="0.39370078740157483" footer="0.19685039370078741"/>
  <pageSetup paperSize="9" scale="58" fitToHeight="0" orientation="portrait" r:id="rId1"/>
  <headerFooter>
    <oddHeader>&amp;R&amp;F
&amp;A</oddHead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73</vt:i4>
      </vt:variant>
    </vt:vector>
  </HeadingPairs>
  <TitlesOfParts>
    <vt:vector size="101" baseType="lpstr">
      <vt:lpstr>Preambule</vt:lpstr>
      <vt:lpstr>REKAPITULACE</vt:lpstr>
      <vt:lpstr>VRN</vt:lpstr>
      <vt:lpstr>AST</vt:lpstr>
      <vt:lpstr>AST_dvere</vt:lpstr>
      <vt:lpstr>ZTI</vt:lpstr>
      <vt:lpstr>TP</vt:lpstr>
      <vt:lpstr>ÚT</vt:lpstr>
      <vt:lpstr> TČ</vt:lpstr>
      <vt:lpstr>VZT</vt:lpstr>
      <vt:lpstr>ESI</vt:lpstr>
      <vt:lpstr>EPS</vt:lpstr>
      <vt:lpstr>SKS</vt:lpstr>
      <vt:lpstr>CCTV</vt:lpstr>
      <vt:lpstr>ACS</vt:lpstr>
      <vt:lpstr>PZTS</vt:lpstr>
      <vt:lpstr>ZOTK</vt:lpstr>
      <vt:lpstr>MaR</vt:lpstr>
      <vt:lpstr>VNpříp</vt:lpstr>
      <vt:lpstr>NNpříp</vt:lpstr>
      <vt:lpstr>VNrozv</vt:lpstr>
      <vt:lpstr>VO+NN</vt:lpstr>
      <vt:lpstr>TI_ZTI</vt:lpstr>
      <vt:lpstr>ASD</vt:lpstr>
      <vt:lpstr>SAD</vt:lpstr>
      <vt:lpstr>AZS</vt:lpstr>
      <vt:lpstr>DOP</vt:lpstr>
      <vt:lpstr>DEM_2</vt:lpstr>
      <vt:lpstr>AST!__CENA__</vt:lpstr>
      <vt:lpstr>AST_dvere!__CENA__</vt:lpstr>
      <vt:lpstr>TI_ZTI!__CENA__</vt:lpstr>
      <vt:lpstr>AST!__MAIN__</vt:lpstr>
      <vt:lpstr>AST_dvere!__MAIN__</vt:lpstr>
      <vt:lpstr>TI_ZTI!__MAIN__</vt:lpstr>
      <vt:lpstr>REKAPITULACE!__MAIN2__</vt:lpstr>
      <vt:lpstr>Preambule!__MAIN3__</vt:lpstr>
      <vt:lpstr>AST!__T0__</vt:lpstr>
      <vt:lpstr>AST_dvere!__T0__</vt:lpstr>
      <vt:lpstr>TI_ZTI!__T0__</vt:lpstr>
      <vt:lpstr>AST!__T1__</vt:lpstr>
      <vt:lpstr>TI_ZTI!__T1__</vt:lpstr>
      <vt:lpstr>AST!__T2__</vt:lpstr>
      <vt:lpstr>TI_ZTI!__T2__</vt:lpstr>
      <vt:lpstr>AST!__T3__</vt:lpstr>
      <vt:lpstr>Preambule!__TE0__</vt:lpstr>
      <vt:lpstr>REKAPITULACE!__TR0__</vt:lpstr>
      <vt:lpstr>REKAPITULACE!__TR1__</vt:lpstr>
      <vt:lpstr>' TČ'!Názvy_tisku</vt:lpstr>
      <vt:lpstr>ACS!Názvy_tisku</vt:lpstr>
      <vt:lpstr>ASD!Názvy_tisku</vt:lpstr>
      <vt:lpstr>AST!Názvy_tisku</vt:lpstr>
      <vt:lpstr>AST_dvere!Názvy_tisku</vt:lpstr>
      <vt:lpstr>AZS!Názvy_tisku</vt:lpstr>
      <vt:lpstr>CCTV!Názvy_tisku</vt:lpstr>
      <vt:lpstr>DEM_2!Názvy_tisku</vt:lpstr>
      <vt:lpstr>DOP!Názvy_tisku</vt:lpstr>
      <vt:lpstr>EPS!Názvy_tisku</vt:lpstr>
      <vt:lpstr>ESI!Názvy_tisku</vt:lpstr>
      <vt:lpstr>MaR!Názvy_tisku</vt:lpstr>
      <vt:lpstr>PZTS!Názvy_tisku</vt:lpstr>
      <vt:lpstr>REKAPITULACE!Názvy_tisku</vt:lpstr>
      <vt:lpstr>SAD!Názvy_tisku</vt:lpstr>
      <vt:lpstr>SKS!Názvy_tisku</vt:lpstr>
      <vt:lpstr>TI_ZTI!Názvy_tisku</vt:lpstr>
      <vt:lpstr>TP!Názvy_tisku</vt:lpstr>
      <vt:lpstr>ÚT!Názvy_tisku</vt:lpstr>
      <vt:lpstr>VNpříp!Názvy_tisku</vt:lpstr>
      <vt:lpstr>VNrozv!Názvy_tisku</vt:lpstr>
      <vt:lpstr>'VO+NN'!Názvy_tisku</vt:lpstr>
      <vt:lpstr>VRN!Názvy_tisku</vt:lpstr>
      <vt:lpstr>VZT!Názvy_tisku</vt:lpstr>
      <vt:lpstr>ZOTK!Názvy_tisku</vt:lpstr>
      <vt:lpstr>ZTI!Názvy_tisku</vt:lpstr>
      <vt:lpstr>' TČ'!Oblast_tisku</vt:lpstr>
      <vt:lpstr>ACS!Oblast_tisku</vt:lpstr>
      <vt:lpstr>ASD!Oblast_tisku</vt:lpstr>
      <vt:lpstr>AST!Oblast_tisku</vt:lpstr>
      <vt:lpstr>AST_dvere!Oblast_tisku</vt:lpstr>
      <vt:lpstr>AZS!Oblast_tisku</vt:lpstr>
      <vt:lpstr>CCTV!Oblast_tisku</vt:lpstr>
      <vt:lpstr>DEM_2!Oblast_tisku</vt:lpstr>
      <vt:lpstr>DOP!Oblast_tisku</vt:lpstr>
      <vt:lpstr>EPS!Oblast_tisku</vt:lpstr>
      <vt:lpstr>ESI!Oblast_tisku</vt:lpstr>
      <vt:lpstr>MaR!Oblast_tisku</vt:lpstr>
      <vt:lpstr>NNpříp!Oblast_tisku</vt:lpstr>
      <vt:lpstr>Preambule!Oblast_tisku</vt:lpstr>
      <vt:lpstr>PZTS!Oblast_tisku</vt:lpstr>
      <vt:lpstr>REKAPITULACE!Oblast_tisku</vt:lpstr>
      <vt:lpstr>SAD!Oblast_tisku</vt:lpstr>
      <vt:lpstr>SKS!Oblast_tisku</vt:lpstr>
      <vt:lpstr>TI_ZTI!Oblast_tisku</vt:lpstr>
      <vt:lpstr>TP!Oblast_tisku</vt:lpstr>
      <vt:lpstr>ÚT!Oblast_tisku</vt:lpstr>
      <vt:lpstr>VNpříp!Oblast_tisku</vt:lpstr>
      <vt:lpstr>VNrozv!Oblast_tisku</vt:lpstr>
      <vt:lpstr>'VO+NN'!Oblast_tisku</vt:lpstr>
      <vt:lpstr>VRN!Oblast_tisku</vt:lpstr>
      <vt:lpstr>VZT!Oblast_tisku</vt:lpstr>
      <vt:lpstr>ZOTK!Oblast_tisku</vt:lpstr>
      <vt:lpstr>ZTI!Oblast_tisku</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ZE</cp:lastModifiedBy>
  <cp:lastPrinted>2018-12-13T15:33:03Z</cp:lastPrinted>
  <dcterms:created xsi:type="dcterms:W3CDTF">2007-10-16T11:08:58Z</dcterms:created>
  <dcterms:modified xsi:type="dcterms:W3CDTF">2018-12-13T15:47:24Z</dcterms:modified>
</cp:coreProperties>
</file>